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4"/>
    <sheet state="visible" name="MKT" sheetId="2" r:id="rId5"/>
    <sheet state="visible" name="Corretor 1" sheetId="3" r:id="rId6"/>
    <sheet state="visible" name="Corretor 2" sheetId="4" r:id="rId7"/>
    <sheet state="visible" name="Corretor 3" sheetId="5" r:id="rId8"/>
    <sheet state="visible" name="Corretor 4" sheetId="6" r:id="rId9"/>
    <sheet state="visible" name="Corretor 5" sheetId="7" r:id="rId10"/>
    <sheet state="visible" name="Bruna Mamedes" sheetId="8" r:id="rId11"/>
    <sheet state="visible" name="Maiara Andrade" sheetId="9" r:id="rId12"/>
    <sheet state="visible" name="Fernando Diamantino" sheetId="10" r:id="rId13"/>
    <sheet state="visible" name="Vendas Organicas" sheetId="11" r:id="rId14"/>
    <sheet state="visible" name="Marcio Jorge" sheetId="12" r:id="rId15"/>
    <sheet state="visible" name="Amanda Facundo" sheetId="13" r:id="rId16"/>
    <sheet state="visible" name="Camila Adão" sheetId="14" r:id="rId17"/>
    <sheet state="visible" name="Diogo Lima" sheetId="15" r:id="rId18"/>
    <sheet state="visible" name="Leandro Drumond" sheetId="16" r:id="rId19"/>
    <sheet state="visible" name="Leandro Nascimento" sheetId="17" r:id="rId20"/>
    <sheet state="visible" name="Anteriores" sheetId="18" r:id="rId21"/>
    <sheet state="visible" name="Marcelle Marcela" sheetId="19" r:id="rId22"/>
    <sheet state="visible" name="Roberto Ramos" sheetId="20" r:id="rId23"/>
    <sheet state="visible" name="Rodrigo Oliveira" sheetId="21" r:id="rId24"/>
    <sheet state="visible" name="Darlin Amorim" sheetId="22" r:id="rId25"/>
    <sheet state="visible" name="Lucas Almeida" sheetId="23" r:id="rId26"/>
    <sheet state="visible" name="ValidacaoDados" sheetId="24" r:id="rId27"/>
  </sheets>
  <definedNames>
    <definedName hidden="1" localSheetId="7" name="_xlnm._FilterDatabase">'Bruna Mamedes'!$A$1:$N$1000</definedName>
    <definedName hidden="1" localSheetId="8" name="_xlnm._FilterDatabase">'Maiara Andrade'!$A$1:$N$1164</definedName>
    <definedName hidden="1" localSheetId="9" name="_xlnm._FilterDatabase">'Fernando Diamantino'!$A$1:$N$1000</definedName>
    <definedName hidden="1" localSheetId="10" name="_xlnm._FilterDatabase">'Vendas Organicas'!$A$1:$N$1000</definedName>
    <definedName hidden="1" localSheetId="11" name="_xlnm._FilterDatabase">'Marcio Jorge'!$A$1:$N$1000</definedName>
    <definedName hidden="1" localSheetId="12" name="_xlnm._FilterDatabase">'Amanda Facundo'!$A$1:$N$1386</definedName>
    <definedName hidden="1" localSheetId="13" name="_xlnm._FilterDatabase">'Camila Adão'!$A$1:$N$803</definedName>
    <definedName hidden="1" localSheetId="14" name="_xlnm._FilterDatabase">'Diogo Lima'!$A$1:$N$999</definedName>
    <definedName hidden="1" localSheetId="15" name="_xlnm._FilterDatabase">'Leandro Drumond'!$A$1:$N$1000</definedName>
    <definedName hidden="1" localSheetId="16" name="_xlnm._FilterDatabase">'Leandro Nascimento'!$A$1:$N$1000</definedName>
    <definedName hidden="1" localSheetId="17" name="_xlnm._FilterDatabase">Anteriores!$A$1:$N$1483</definedName>
    <definedName hidden="1" localSheetId="18" name="_xlnm._FilterDatabase">'Marcelle Marcela'!$A$1:$N$1000</definedName>
    <definedName hidden="1" localSheetId="19" name="_xlnm._FilterDatabase">'Roberto Ramos'!$A$1:$N$1000</definedName>
    <definedName hidden="1" localSheetId="20" name="_xlnm._FilterDatabase">'Rodrigo Oliveira'!$A$1:$N$1000</definedName>
    <definedName hidden="1" localSheetId="21" name="_xlnm._FilterDatabase">'Darlin Amorim'!$A$1:$N$1000</definedName>
    <definedName hidden="1" localSheetId="22" name="_xlnm._FilterDatabase">'Lucas Almeida'!$A$1:$N$1000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68">
      <text>
        <t xml:space="preserve">Plano fechado
	-MÁRCIO JORGE
Perfeito
	-Fábio Damico</t>
      </text>
    </comment>
  </commentList>
</comments>
</file>

<file path=xl/sharedStrings.xml><?xml version="1.0" encoding="utf-8"?>
<sst xmlns="http://schemas.openxmlformats.org/spreadsheetml/2006/main" count="38926" uniqueCount="12336">
  <si>
    <t>META</t>
  </si>
  <si>
    <t>PRODUÇÃO NO PERÍODO</t>
  </si>
  <si>
    <t>VENDA ESTIMADA PARA OUTUBRO</t>
  </si>
  <si>
    <t>Amanda</t>
  </si>
  <si>
    <t>Bruna</t>
  </si>
  <si>
    <t>Camila</t>
  </si>
  <si>
    <t>Corretores</t>
  </si>
  <si>
    <t xml:space="preserve">Valor </t>
  </si>
  <si>
    <t>Meta</t>
  </si>
  <si>
    <t>Valor que falta</t>
  </si>
  <si>
    <t>% Atual</t>
  </si>
  <si>
    <t>% Que falta</t>
  </si>
  <si>
    <t>Darlin</t>
  </si>
  <si>
    <t>Amanda Facundo</t>
  </si>
  <si>
    <t>Diogo</t>
  </si>
  <si>
    <t>Bruna Mamedes</t>
  </si>
  <si>
    <t>Externo</t>
  </si>
  <si>
    <t>Camila Adão</t>
  </si>
  <si>
    <t>Maiara</t>
  </si>
  <si>
    <t>Darlin Amorim</t>
  </si>
  <si>
    <t>Marcio</t>
  </si>
  <si>
    <t>Diogo Lima</t>
  </si>
  <si>
    <t>Roberto</t>
  </si>
  <si>
    <t>Externos</t>
  </si>
  <si>
    <t>Rodrigo</t>
  </si>
  <si>
    <t>Maiara Andrade</t>
  </si>
  <si>
    <t>Leandro Nascimento</t>
  </si>
  <si>
    <t>Marcio Jorge</t>
  </si>
  <si>
    <t>Leandro Drumond</t>
  </si>
  <si>
    <t>Lucas Almeida</t>
  </si>
  <si>
    <t>Mauro</t>
  </si>
  <si>
    <t>Roberto Ramos</t>
  </si>
  <si>
    <t>Lucas</t>
  </si>
  <si>
    <t>Rodrigo Oliviera</t>
  </si>
  <si>
    <t>Marcelle Marcela</t>
  </si>
  <si>
    <t>TOTAL</t>
  </si>
  <si>
    <t>VENDA FECHADA PARA OUTUBRO</t>
  </si>
  <si>
    <t>VENDA EM ANÁLISE PARA OUTUBRO</t>
  </si>
  <si>
    <t>VENDA À QUITAÇÃO PARA OUTUBRO</t>
  </si>
  <si>
    <t>MAIO</t>
  </si>
  <si>
    <t>JUNHO</t>
  </si>
  <si>
    <t>JULHO</t>
  </si>
  <si>
    <t>AGOSTO</t>
  </si>
  <si>
    <t>SETEMBRO</t>
  </si>
  <si>
    <t>OUTUBRO</t>
  </si>
  <si>
    <t>VISÃO MACRO PROSPECÇÃO LEADS</t>
  </si>
  <si>
    <t>QTD. Leads</t>
  </si>
  <si>
    <t>Vendas Fechadas</t>
  </si>
  <si>
    <t>Leads em Conversação</t>
  </si>
  <si>
    <t>Leads com Proposta Enviada</t>
  </si>
  <si>
    <t>Leads Desistentes</t>
  </si>
  <si>
    <t>Leads sem Resposta</t>
  </si>
  <si>
    <t>Faturamento</t>
  </si>
  <si>
    <t>Plano Fechado</t>
  </si>
  <si>
    <t>Em Análise</t>
  </si>
  <si>
    <t>Aguardando Pagamento</t>
  </si>
  <si>
    <t>Conversação</t>
  </si>
  <si>
    <t>Proposta Enviada</t>
  </si>
  <si>
    <t>Desistentes</t>
  </si>
  <si>
    <t>Sem Resposta</t>
  </si>
  <si>
    <t>LEADS INSTAGRAM</t>
  </si>
  <si>
    <t>LEADS FACEBOOK</t>
  </si>
  <si>
    <t>LEADS PLANTÃO - GOL</t>
  </si>
  <si>
    <t>LEADS LANDING PAGE</t>
  </si>
  <si>
    <t>LEADS EXTRA</t>
  </si>
  <si>
    <t>LEADS INDICAÇÃO</t>
  </si>
  <si>
    <t>LEADS PROSPECÇÃO INDIVIDUAL</t>
  </si>
  <si>
    <t>LEADS DO REMARKETING</t>
  </si>
  <si>
    <t>LEADS ORGÂNICO</t>
  </si>
  <si>
    <t>NOME COMPLETO</t>
  </si>
  <si>
    <t>TELEFONE</t>
  </si>
  <si>
    <t>E-MAIL</t>
  </si>
  <si>
    <t>BAIRRO</t>
  </si>
  <si>
    <t>ORIGEM</t>
  </si>
  <si>
    <t>PLANO DE INTERESSE</t>
  </si>
  <si>
    <t>STATUS</t>
  </si>
  <si>
    <t>VALOR ORÇAMENTO</t>
  </si>
  <si>
    <t>DATA DE DIGITAÇÃO</t>
  </si>
  <si>
    <t>Nº CONTRATO</t>
  </si>
  <si>
    <t>DATA DE VIGÊNCIA</t>
  </si>
  <si>
    <t>MÊS META</t>
  </si>
  <si>
    <t>OBSERVAÇÕES</t>
  </si>
  <si>
    <t>DATA INCLUSÃO</t>
  </si>
  <si>
    <t>LUCIANO</t>
  </si>
  <si>
    <t>LUCIANOMARV@YAHOO</t>
  </si>
  <si>
    <t>Plantão</t>
  </si>
  <si>
    <t>Não Respondeu</t>
  </si>
  <si>
    <t>ERIKA</t>
  </si>
  <si>
    <t>ERIKACARTAT@GMAIL.COM</t>
  </si>
  <si>
    <t>GABRIEL</t>
  </si>
  <si>
    <t>CALDEIRAPQDT@GMAIL.COM</t>
  </si>
  <si>
    <t>VAGNE</t>
  </si>
  <si>
    <t>VAGNEPSILVA@CORREIOS.COM.BR</t>
  </si>
  <si>
    <t>ADESÃO - Amil</t>
  </si>
  <si>
    <t>Cotação Enviada</t>
  </si>
  <si>
    <t>JUNIOR</t>
  </si>
  <si>
    <t>JESEFRANCISJUNIOR40@GMAIL.COM</t>
  </si>
  <si>
    <t>ANA BEATRIZ</t>
  </si>
  <si>
    <t>ANABEATRIZ108@GMAIL.COM</t>
  </si>
  <si>
    <t>SILVA</t>
  </si>
  <si>
    <t>FESILRO@HOTMAIL.COM</t>
  </si>
  <si>
    <t>GIRLANE</t>
  </si>
  <si>
    <t>GIGIYUTH@GMIAL.COM</t>
  </si>
  <si>
    <t>ADESÃO - Klini</t>
  </si>
  <si>
    <t>RAIANE</t>
  </si>
  <si>
    <t>RAAY26.AF@GMAIL.COM</t>
  </si>
  <si>
    <t>MARIA</t>
  </si>
  <si>
    <t>MARLENEJOCA2020@GMAIL.COM</t>
  </si>
  <si>
    <t>PATRICIA</t>
  </si>
  <si>
    <t>NOGUEIRALET23@HOTMAIL.COM</t>
  </si>
  <si>
    <t>LEONARDO</t>
  </si>
  <si>
    <t>ANNA</t>
  </si>
  <si>
    <t>URUGUAYANNA@GMAIL.COM</t>
  </si>
  <si>
    <t>CELIA</t>
  </si>
  <si>
    <t>JEHROCHA2626@GMAIL.COM</t>
  </si>
  <si>
    <t>TALITA</t>
  </si>
  <si>
    <t>ALETHITALISSON@GMAIL.COM</t>
  </si>
  <si>
    <t>CLEA</t>
  </si>
  <si>
    <t>CLAEAFONSECA.1010@GMAIL.COM</t>
  </si>
  <si>
    <t>TAMIRES</t>
  </si>
  <si>
    <t>YASJULUCKA2019@GMAIL.COM</t>
  </si>
  <si>
    <t>DILCE</t>
  </si>
  <si>
    <t>FONSECADILCE214@GMAIL.COM</t>
  </si>
  <si>
    <t>CARLOS</t>
  </si>
  <si>
    <t>CARLOSCPD@BOL.COM.BR</t>
  </si>
  <si>
    <t>ELCIO</t>
  </si>
  <si>
    <t>ELCIOSIMOES70@GMAIL.COM</t>
  </si>
  <si>
    <t>ELE</t>
  </si>
  <si>
    <t>ELENEUSAMARIA78@GMAIL.COM</t>
  </si>
  <si>
    <t>ISA</t>
  </si>
  <si>
    <t>ZAFIRAEU@HOTMAIL.COM</t>
  </si>
  <si>
    <t>Em conversação</t>
  </si>
  <si>
    <t>PATRCIA</t>
  </si>
  <si>
    <t>PATRICIAFISIO.FERREIRA@GMAIL.COM</t>
  </si>
  <si>
    <t>Indicação</t>
  </si>
  <si>
    <t>RAQUEL</t>
  </si>
  <si>
    <t>Raquelestetica2@outlook.com</t>
  </si>
  <si>
    <t>PME - Amil</t>
  </si>
  <si>
    <t>LIGIA</t>
  </si>
  <si>
    <t>liginhasalmazo@gmail.com</t>
  </si>
  <si>
    <t>PF - MedSênior</t>
  </si>
  <si>
    <t>JOANA</t>
  </si>
  <si>
    <t>regojoana@hotmail.com</t>
  </si>
  <si>
    <t>PME - Porto Seguro</t>
  </si>
  <si>
    <t>JOSE</t>
  </si>
  <si>
    <t>162PRIMO@GMAIL.COM</t>
  </si>
  <si>
    <t>BRUNO</t>
  </si>
  <si>
    <t>robertaespinosa@gmail.com</t>
  </si>
  <si>
    <t>LETICIA</t>
  </si>
  <si>
    <t>leticiagabriele0807@gmail.com</t>
  </si>
  <si>
    <t>Desistência</t>
  </si>
  <si>
    <t>RENATO</t>
  </si>
  <si>
    <t>renatocorrea167@gmail.com</t>
  </si>
  <si>
    <t>ADESÃO - Assim</t>
  </si>
  <si>
    <t>renato.projetoeng@gmail.com</t>
  </si>
  <si>
    <t>ALESSANDRA</t>
  </si>
  <si>
    <t>alessandra.marinheiro22@gmail.com</t>
  </si>
  <si>
    <t>RAFAELA</t>
  </si>
  <si>
    <t>oliveirafaela16@gmail.com</t>
  </si>
  <si>
    <t>ANA CLARA</t>
  </si>
  <si>
    <t>ANA</t>
  </si>
  <si>
    <t>carolavpa@hotmail.com</t>
  </si>
  <si>
    <t>DEISE</t>
  </si>
  <si>
    <t>deyseaparecid1805rosa@gmail.com</t>
  </si>
  <si>
    <t>MILENE</t>
  </si>
  <si>
    <t>ANDRESSA</t>
  </si>
  <si>
    <t>SAO JOAO DE MERITI</t>
  </si>
  <si>
    <t>PME - Unimed Ferj</t>
  </si>
  <si>
    <t>HELOISA</t>
  </si>
  <si>
    <t>edsonquaresma76@gmail.com</t>
  </si>
  <si>
    <t>OCIMAR</t>
  </si>
  <si>
    <t>Ocimarbrum@gmail.com</t>
  </si>
  <si>
    <t>VICTOR</t>
  </si>
  <si>
    <t>victoregisele1256@gmail.com</t>
  </si>
  <si>
    <t>ndressasantanna1410@gmail.com</t>
  </si>
  <si>
    <t>CLAUDIANA</t>
  </si>
  <si>
    <t>dianasilva122bz@gmail.com</t>
  </si>
  <si>
    <t>CRISTINA</t>
  </si>
  <si>
    <t>andradecristinacris@gmail.com</t>
  </si>
  <si>
    <t>JULIANA</t>
  </si>
  <si>
    <t>julianaspassarelli@gmail.com</t>
  </si>
  <si>
    <t>ROCHA MIRANDA</t>
  </si>
  <si>
    <t>ADESÃO - Ampla</t>
  </si>
  <si>
    <t>WILSON</t>
  </si>
  <si>
    <t>wil.oliveirarj@gmail.com</t>
  </si>
  <si>
    <t>JACAREPAGUA</t>
  </si>
  <si>
    <t>PME - AMPLA</t>
  </si>
  <si>
    <t>GABRIELA</t>
  </si>
  <si>
    <t>brireis08@gmail.com</t>
  </si>
  <si>
    <t>CAMPOS DOS GOYTACAZES</t>
  </si>
  <si>
    <t>KLEBER</t>
  </si>
  <si>
    <t>sikcosta@gmail.com</t>
  </si>
  <si>
    <t>FLAVIO</t>
  </si>
  <si>
    <t>flaviopaiva080@gmail.com</t>
  </si>
  <si>
    <t>PIEDADE</t>
  </si>
  <si>
    <t>rayanewellingtonoo@gmail.com</t>
  </si>
  <si>
    <t>TEREZA</t>
  </si>
  <si>
    <t>tbloise1@gmail.com</t>
  </si>
  <si>
    <t>mldiascosta@gmail.com</t>
  </si>
  <si>
    <t>ITALO</t>
  </si>
  <si>
    <t>italomanzols@gmail.com</t>
  </si>
  <si>
    <t>CLIENTE BLOQUEOU</t>
  </si>
  <si>
    <t>SELMA</t>
  </si>
  <si>
    <t>selmamariafcarvalho@gmail.com</t>
  </si>
  <si>
    <t>FLAVIa</t>
  </si>
  <si>
    <t>flavibat@yahoo.com.br</t>
  </si>
  <si>
    <t>ELIZABETH</t>
  </si>
  <si>
    <t>labethmourao@gmail.com</t>
  </si>
  <si>
    <t>JOYCE</t>
  </si>
  <si>
    <t>joycedornelas123@gmail.com</t>
  </si>
  <si>
    <t>Grazielle</t>
  </si>
  <si>
    <t>Santosgrazyele27@gmail.com</t>
  </si>
  <si>
    <t>VITORIA</t>
  </si>
  <si>
    <t>sergioalmeida6449@gmail.com</t>
  </si>
  <si>
    <t>FATIMA</t>
  </si>
  <si>
    <t>BARBARA</t>
  </si>
  <si>
    <t>souabarbaraleao@gmail.com</t>
  </si>
  <si>
    <t>MAURICIO</t>
  </si>
  <si>
    <t>araujofisio50@gmail.com</t>
  </si>
  <si>
    <t>NATALIA</t>
  </si>
  <si>
    <t>adm.lojaodaprimavera@gmail.com</t>
  </si>
  <si>
    <t>THAIS</t>
  </si>
  <si>
    <t>dutra24325067@gmail.com</t>
  </si>
  <si>
    <t>GISELE</t>
  </si>
  <si>
    <t>giselledelfino02@gmail.com</t>
  </si>
  <si>
    <t>FLAVIA</t>
  </si>
  <si>
    <t>AMANDA</t>
  </si>
  <si>
    <t>amandarroliveira@gmail.com</t>
  </si>
  <si>
    <t>CLIENTE QUERIA TELEFONE DA AMIL</t>
  </si>
  <si>
    <t>SABRINA</t>
  </si>
  <si>
    <t>sasagomes2017@gmail.com</t>
  </si>
  <si>
    <t>anaferrage@gmail.com</t>
  </si>
  <si>
    <t>ISABELE</t>
  </si>
  <si>
    <t>isabelejulia17@gmail.com</t>
  </si>
  <si>
    <t>TAMARA</t>
  </si>
  <si>
    <t>tamarafreitasjrph@gmail.com</t>
  </si>
  <si>
    <t>NOVA IGUACU</t>
  </si>
  <si>
    <t>JOSIABE</t>
  </si>
  <si>
    <t>josicarvalho3107@gmail.com</t>
  </si>
  <si>
    <t>ALEXANDRE</t>
  </si>
  <si>
    <t>tacometro1966@gmail.com</t>
  </si>
  <si>
    <t>CLIENTE QUER UM PLANO ATE 400 REAIS</t>
  </si>
  <si>
    <t>namoradadoken@gmail.com</t>
  </si>
  <si>
    <t>anaclaudiatinoco279@gmail.com</t>
  </si>
  <si>
    <t>WESLEI</t>
  </si>
  <si>
    <t>wesleineto17@gmail.com</t>
  </si>
  <si>
    <t>JAQUELINE</t>
  </si>
  <si>
    <t>Jaquelinealmirante@gmail.com</t>
  </si>
  <si>
    <t>ANA LUISA</t>
  </si>
  <si>
    <t>nalumalva@icloud.com</t>
  </si>
  <si>
    <t>Jaquefreire.rh@gmail.com</t>
  </si>
  <si>
    <t>LAURA</t>
  </si>
  <si>
    <t>lauraaverdini@gmail.com</t>
  </si>
  <si>
    <t>KELLY</t>
  </si>
  <si>
    <t>souzakellyjusto@gmail.com</t>
  </si>
  <si>
    <t>BIANCA</t>
  </si>
  <si>
    <t>biancabrumoliveira@gmail.com</t>
  </si>
  <si>
    <t>GRAÇA</t>
  </si>
  <si>
    <t>ROSANGELA</t>
  </si>
  <si>
    <t>ro_psilva@hotmail.com</t>
  </si>
  <si>
    <t>IPANEMA</t>
  </si>
  <si>
    <t>PME - MedSênior</t>
  </si>
  <si>
    <t>DOUGLAS</t>
  </si>
  <si>
    <t>dc9509509653@gmail.com</t>
  </si>
  <si>
    <t>anacarolina.linscardoso1993@gmail.com</t>
  </si>
  <si>
    <t>KEILA</t>
  </si>
  <si>
    <t>kclossio@gmail.com.br</t>
  </si>
  <si>
    <t>HEBERT</t>
  </si>
  <si>
    <t>hebertmaurat2274@gmail.com</t>
  </si>
  <si>
    <t>CACHOEIRO DE MACACU</t>
  </si>
  <si>
    <t>SUELLEN</t>
  </si>
  <si>
    <t>Suellen.tretre@gmail.com</t>
  </si>
  <si>
    <t>SUELEN</t>
  </si>
  <si>
    <t>suelen-assis@live.com</t>
  </si>
  <si>
    <t>MOESIO</t>
  </si>
  <si>
    <t>moesiomenezes@gmail.com</t>
  </si>
  <si>
    <t>MARCUS</t>
  </si>
  <si>
    <t>felipesilvadesigner@gmail.com</t>
  </si>
  <si>
    <t>ADESÃO - Unimed</t>
  </si>
  <si>
    <t>BRUNA</t>
  </si>
  <si>
    <t>bruninhathiago89@gmail.com</t>
  </si>
  <si>
    <t>ANGRA DOS REIS</t>
  </si>
  <si>
    <t>maria.machadopla@gmail.com</t>
  </si>
  <si>
    <t>tiagohespanholb7@gmail.com</t>
  </si>
  <si>
    <t>ADEMIR</t>
  </si>
  <si>
    <t>ademirpaulo8@gmail.com</t>
  </si>
  <si>
    <t>ALDINEIA</t>
  </si>
  <si>
    <t>aldilea.univer.video@gmail.com</t>
  </si>
  <si>
    <t>NOVA IGUAÇU</t>
  </si>
  <si>
    <t>PF - Leve</t>
  </si>
  <si>
    <t>PAI ESTÁ ACAMADO Ñ CONSEGUE FAZER ENTREVISTA</t>
  </si>
  <si>
    <t>EMERSON</t>
  </si>
  <si>
    <t>luckcastle22@gmail.com</t>
  </si>
  <si>
    <t>amandahenup@hotmail.com</t>
  </si>
  <si>
    <t>NOVA FRIBURGO</t>
  </si>
  <si>
    <t>gabriel.imaou@gmail.com</t>
  </si>
  <si>
    <t>andressasaldanhanim@gmail.com</t>
  </si>
  <si>
    <t>annamanfredini4@gmail.com</t>
  </si>
  <si>
    <t>CAMPO GRANDE</t>
  </si>
  <si>
    <t>JHENIFER</t>
  </si>
  <si>
    <t>Jheniffercoelho.2007@gmail.com</t>
  </si>
  <si>
    <t>RAISSA</t>
  </si>
  <si>
    <t>raissamb25@gmail.com</t>
  </si>
  <si>
    <t>PAULO</t>
  </si>
  <si>
    <t>ricok34@yahoo.com.br</t>
  </si>
  <si>
    <t>BONSUCESSO</t>
  </si>
  <si>
    <t>thaispiza10@gmail.com</t>
  </si>
  <si>
    <t>regilanel@yahoo.com.br</t>
  </si>
  <si>
    <t>GEOVANNA</t>
  </si>
  <si>
    <t>evaniageovanna2018@gmail.com</t>
  </si>
  <si>
    <t>BELFORD ROXO</t>
  </si>
  <si>
    <t>RODOLFO</t>
  </si>
  <si>
    <t>rodolfoccoutinho60@gmail.com</t>
  </si>
  <si>
    <t>cr0544305@gmail.com</t>
  </si>
  <si>
    <t>NITEROI</t>
  </si>
  <si>
    <t>rosangelapereiralemos@gmail.com</t>
  </si>
  <si>
    <t>ROSANA</t>
  </si>
  <si>
    <t>rosanamaia012@gmail.com</t>
  </si>
  <si>
    <t>GISLAINE</t>
  </si>
  <si>
    <t>gislainnedossantos@gmail.com</t>
  </si>
  <si>
    <t>BRASILIA</t>
  </si>
  <si>
    <t>PAI ESTÁ INTERNADO NÃO CONSEGUE FAZER ENTREVISTA MEDICA</t>
  </si>
  <si>
    <t>VINICIUS</t>
  </si>
  <si>
    <t>Taquaralanchesreis@gmail.com</t>
  </si>
  <si>
    <t>ELI</t>
  </si>
  <si>
    <t>Elieneldafonteles@hotmail.com</t>
  </si>
  <si>
    <t>BOTAFOGO</t>
  </si>
  <si>
    <t>PF - Odonto Amil</t>
  </si>
  <si>
    <t>VICTORIA</t>
  </si>
  <si>
    <t>vitoriasilva53@hotmail.com.br</t>
  </si>
  <si>
    <t>leticialopes_2022@outlook.com</t>
  </si>
  <si>
    <t>rosannaernesto@hotmail.com</t>
  </si>
  <si>
    <t>DEBORA</t>
  </si>
  <si>
    <t>debora22barreto@gmail.com</t>
  </si>
  <si>
    <t>LUCAS</t>
  </si>
  <si>
    <t>Lukinhascarioca4@gmail.com</t>
  </si>
  <si>
    <t>SOLANGE</t>
  </si>
  <si>
    <t>solangetorres8084@gmail.com</t>
  </si>
  <si>
    <t>CESAR</t>
  </si>
  <si>
    <t>COPACABANA</t>
  </si>
  <si>
    <t>RICARDO</t>
  </si>
  <si>
    <t>ricardo.braga.angelo@gmail.com</t>
  </si>
  <si>
    <t>TIJUCA</t>
  </si>
  <si>
    <t>SILVIA</t>
  </si>
  <si>
    <t>silviamourarocha@gmail.com</t>
  </si>
  <si>
    <t>RENAN</t>
  </si>
  <si>
    <t>renanot20@gmail.com</t>
  </si>
  <si>
    <t>MONIQUE</t>
  </si>
  <si>
    <t>moniqueniferreira@icloud.com</t>
  </si>
  <si>
    <t>DAVI</t>
  </si>
  <si>
    <t>Edelmacon@hotmail.com</t>
  </si>
  <si>
    <t>BRENDA</t>
  </si>
  <si>
    <t>brenaisabel19@gmail.com</t>
  </si>
  <si>
    <t>ANDRESA</t>
  </si>
  <si>
    <t>andresarodrigues@live.com</t>
  </si>
  <si>
    <t>EMILIE</t>
  </si>
  <si>
    <t>emiliegebara@gmail.com</t>
  </si>
  <si>
    <t>paulo.barcellosg1@gmail.com</t>
  </si>
  <si>
    <t>SIDNEI</t>
  </si>
  <si>
    <t>sidnei2901@hotmail.com</t>
  </si>
  <si>
    <t>ivonetediorio@gmail.com</t>
  </si>
  <si>
    <t>TAWAN</t>
  </si>
  <si>
    <t>salesferreiraanacarolina@gmail.com</t>
  </si>
  <si>
    <t>Sabrinafagundesvalentim@gmail.com</t>
  </si>
  <si>
    <t>LEAD ERRADO, ERA UMA CRIANÇA QUERENDO JOGAR FREE FIRE</t>
  </si>
  <si>
    <t>rclrebello@gmail.com</t>
  </si>
  <si>
    <t>LUCIO</t>
  </si>
  <si>
    <t>luciojulio16@gmail.com</t>
  </si>
  <si>
    <t>MAGE</t>
  </si>
  <si>
    <t>tamaragolartt@gmail.com</t>
  </si>
  <si>
    <t>MARECHAL HERMES</t>
  </si>
  <si>
    <t>LUZIA</t>
  </si>
  <si>
    <t>Luziareginasilva@gmail.com</t>
  </si>
  <si>
    <t>MEIER</t>
  </si>
  <si>
    <t>CAMILA</t>
  </si>
  <si>
    <t>danilulu21@icloud.com</t>
  </si>
  <si>
    <t>CLEIDE</t>
  </si>
  <si>
    <t>cleide.oliver0611@gmail.com</t>
  </si>
  <si>
    <t>IANA</t>
  </si>
  <si>
    <t>lanaalvernee@gmail.com</t>
  </si>
  <si>
    <t>velascorayane69@gmail.com</t>
  </si>
  <si>
    <t>anakrolcoelho@yahoo.com.br</t>
  </si>
  <si>
    <t>VERONICA</t>
  </si>
  <si>
    <t>Orfaliza2@gmail.com</t>
  </si>
  <si>
    <t>VOLTA REDONDA</t>
  </si>
  <si>
    <t>mabelmaia02@gmail.com</t>
  </si>
  <si>
    <t>MARICA</t>
  </si>
  <si>
    <t>CLARICE</t>
  </si>
  <si>
    <t>claricecardoso287@gmail.com</t>
  </si>
  <si>
    <t>ANGELA</t>
  </si>
  <si>
    <t>amgcurvelo@gmail.com</t>
  </si>
  <si>
    <t>JOAO</t>
  </si>
  <si>
    <t>anadrias27@gmail.com</t>
  </si>
  <si>
    <t>LUIS</t>
  </si>
  <si>
    <t>luiscarlospereiraferreira600@gmail.com</t>
  </si>
  <si>
    <t>ELENILDA</t>
  </si>
  <si>
    <t>lenildesmauricio@gmail.com</t>
  </si>
  <si>
    <t>DANIEL</t>
  </si>
  <si>
    <t>danieldnt18@gmail.com</t>
  </si>
  <si>
    <t>ARLEM</t>
  </si>
  <si>
    <t>arlemrodriguesdealmeida@gmail.com</t>
  </si>
  <si>
    <t>ELIZETE</t>
  </si>
  <si>
    <t>elizeteferreiralma@gmail.com</t>
  </si>
  <si>
    <t>MESQUITA</t>
  </si>
  <si>
    <t>luisdesousadesousa@gmail.com</t>
  </si>
  <si>
    <t>ISIS</t>
  </si>
  <si>
    <t>isis@ird.gov.br</t>
  </si>
  <si>
    <t>sabrina.gestao23@gmail.com</t>
  </si>
  <si>
    <t>GRÁVIDA</t>
  </si>
  <si>
    <t>ROSIMERE</t>
  </si>
  <si>
    <t>rosecunhapersonalizados@gmail.com</t>
  </si>
  <si>
    <t>RIO DAS OSTRAS</t>
  </si>
  <si>
    <t>VANESSA</t>
  </si>
  <si>
    <t>vo06581@gmail.com</t>
  </si>
  <si>
    <t>REGINA</t>
  </si>
  <si>
    <t>reginabelem@hotmail.com</t>
  </si>
  <si>
    <t>SILVANA</t>
  </si>
  <si>
    <t>arlene.sil2014@gmail.com</t>
  </si>
  <si>
    <t>CLEISON</t>
  </si>
  <si>
    <t>cleisoncorrea17@gmail.com</t>
  </si>
  <si>
    <t>PF - Gndi</t>
  </si>
  <si>
    <t>Ana14259ferreira@gmail.com</t>
  </si>
  <si>
    <t>MARCELA</t>
  </si>
  <si>
    <t>Schneider.marcela@yahoo.com.br</t>
  </si>
  <si>
    <t>GRAZIELE</t>
  </si>
  <si>
    <t>21 99057-9463</t>
  </si>
  <si>
    <t>DAILA</t>
  </si>
  <si>
    <t>24 99837-8825</t>
  </si>
  <si>
    <t>Dialagomes@hotmail.com</t>
  </si>
  <si>
    <t>BARRA MANSA</t>
  </si>
  <si>
    <t>FERNANDO</t>
  </si>
  <si>
    <t>21 97293-6362</t>
  </si>
  <si>
    <t>Fjrdacruz@gmail.com</t>
  </si>
  <si>
    <t>VARGEM GRANDE</t>
  </si>
  <si>
    <t>ANTONIO</t>
  </si>
  <si>
    <t>rubensmelo.adm@gmail.com</t>
  </si>
  <si>
    <t>PME - Assim</t>
  </si>
  <si>
    <t>PJ0477283</t>
  </si>
  <si>
    <t>GREISY</t>
  </si>
  <si>
    <t>Rubensgreisy@gmail.com</t>
  </si>
  <si>
    <t>NEUZELI</t>
  </si>
  <si>
    <t>neuzelipeiaguiar@gmail.com</t>
  </si>
  <si>
    <t>SÃO GONÇALO</t>
  </si>
  <si>
    <t>CARMEN</t>
  </si>
  <si>
    <t>21 99154-0220</t>
  </si>
  <si>
    <t>CINTIA</t>
  </si>
  <si>
    <t>cintiavoguel2385@gmail.com</t>
  </si>
  <si>
    <t>CLIENTE ALEGA QUE ESTÃO USANDO OS DADOS DELA PARA FRAUDE QUE NÃO SOLICITOU COYTAÇÃO</t>
  </si>
  <si>
    <t>rafaelaribeiro012331@gmail.com</t>
  </si>
  <si>
    <t>SIMONE</t>
  </si>
  <si>
    <t>monygalvao@hotmail.com</t>
  </si>
  <si>
    <t>ABISAEL</t>
  </si>
  <si>
    <t>abisaelsilva88@gmail.com</t>
  </si>
  <si>
    <t>JOELMA</t>
  </si>
  <si>
    <t>joelmadutradesouza@gmail.com</t>
  </si>
  <si>
    <t>ITABORAI</t>
  </si>
  <si>
    <t>ELEONORA</t>
  </si>
  <si>
    <t>eleonoradeandrade@gmail.com</t>
  </si>
  <si>
    <t>DANIELE</t>
  </si>
  <si>
    <t>dannygalvao1508@gmail.com</t>
  </si>
  <si>
    <t>ANDREA</t>
  </si>
  <si>
    <t>andreamacedo171@gmail.com</t>
  </si>
  <si>
    <t>ISABELA</t>
  </si>
  <si>
    <t>isabelabelarminosantana01@gmail.com</t>
  </si>
  <si>
    <t>CLIENTE QUERIA SABER VALOR DO EXAME SOLICITADO PELO SUS</t>
  </si>
  <si>
    <t>MATHUES</t>
  </si>
  <si>
    <t>mmendews@gmail.com</t>
  </si>
  <si>
    <t>ISABELLA</t>
  </si>
  <si>
    <t>Isabellabrasiliense175@gmail.com</t>
  </si>
  <si>
    <t>MARCO</t>
  </si>
  <si>
    <t>marco.amaro01@gmail.com</t>
  </si>
  <si>
    <t>LEOPOPPE2@GMAIL.COM</t>
  </si>
  <si>
    <t>ORLANDO</t>
  </si>
  <si>
    <t>orlandopereira@yahoo.com</t>
  </si>
  <si>
    <t>ELAINE</t>
  </si>
  <si>
    <t>lanesantos9@hotmail.com</t>
  </si>
  <si>
    <t>mfatimasps@gmail.com</t>
  </si>
  <si>
    <t>JOSIANE</t>
  </si>
  <si>
    <t>josihenrique@hotmail.com</t>
  </si>
  <si>
    <t>CRIANÇA SOZINHA</t>
  </si>
  <si>
    <t>YASMIN</t>
  </si>
  <si>
    <t>ramonrodrigues56@yahoo.com.br</t>
  </si>
  <si>
    <t>ARGEMIRO</t>
  </si>
  <si>
    <t>f.mauricio.silva@uol.com.br</t>
  </si>
  <si>
    <t>RITA</t>
  </si>
  <si>
    <t>ritaribero@icloud.com</t>
  </si>
  <si>
    <t>ROSANE</t>
  </si>
  <si>
    <t>Popiit76@gmail.com</t>
  </si>
  <si>
    <t>Amanda.souza0802@gmail.com</t>
  </si>
  <si>
    <t>ENGENHO NOVO</t>
  </si>
  <si>
    <t>roberto.gbastos83@gmail.com</t>
  </si>
  <si>
    <t>fatimamello56@hotmail.com</t>
  </si>
  <si>
    <t>fatimatrindade02@gmail.com</t>
  </si>
  <si>
    <t>ROSE</t>
  </si>
  <si>
    <t>ro.clarete@gmail.com</t>
  </si>
  <si>
    <t>OLARIA</t>
  </si>
  <si>
    <t>LYDIA</t>
  </si>
  <si>
    <t>bandeiramgbs@gmail.com</t>
  </si>
  <si>
    <t>GELSON</t>
  </si>
  <si>
    <t>gelsonsouza242@gmail.com.br</t>
  </si>
  <si>
    <t>SHEILA</t>
  </si>
  <si>
    <t>almeidabriee@gmail.com</t>
  </si>
  <si>
    <t>VIVIANE</t>
  </si>
  <si>
    <t>carvalhoviviane913@gmail.com</t>
  </si>
  <si>
    <t>raiane_oooliveiraa@hotmail.com</t>
  </si>
  <si>
    <t>JOSENILDO</t>
  </si>
  <si>
    <t>Pjosenildo749@gmail.com</t>
  </si>
  <si>
    <t>silvia.reginaneri@gmail.com</t>
  </si>
  <si>
    <t>BANGU</t>
  </si>
  <si>
    <t>mycaelly</t>
  </si>
  <si>
    <t>mycaellybrenda8@gmail.com</t>
  </si>
  <si>
    <t>LUCIANA</t>
  </si>
  <si>
    <t>euluciananobrega@gmail.com</t>
  </si>
  <si>
    <t>EDSON</t>
  </si>
  <si>
    <t>edsonctp@gmail.com</t>
  </si>
  <si>
    <t>RAIZ DA SERRA</t>
  </si>
  <si>
    <t>CARLA</t>
  </si>
  <si>
    <t>carlalsbraga77@gmail.com</t>
  </si>
  <si>
    <t>KATIA</t>
  </si>
  <si>
    <t>katiasouza403@gmail.com</t>
  </si>
  <si>
    <t>BOM JARDIM</t>
  </si>
  <si>
    <t>monteirosimone426@gmail.com</t>
  </si>
  <si>
    <t>rosangela.gama.1967@gmail.com</t>
  </si>
  <si>
    <t>RODRIGO</t>
  </si>
  <si>
    <t>Rgomesmacedo@hotmail.com</t>
  </si>
  <si>
    <t>rdteam.consultoria@gmail.com</t>
  </si>
  <si>
    <t>FERNANDA</t>
  </si>
  <si>
    <t>fernandagpds@live.com</t>
  </si>
  <si>
    <t>Anajufraga@gmail.com</t>
  </si>
  <si>
    <t>BARRA DA TIJUCA</t>
  </si>
  <si>
    <t>ELIANA</t>
  </si>
  <si>
    <t>elianapiresdeoliveirap@gmail.com</t>
  </si>
  <si>
    <t>Rosangelaengoncalves@gmail.com</t>
  </si>
  <si>
    <t>FILIPE</t>
  </si>
  <si>
    <t>filipe.rhomana@gmail.com</t>
  </si>
  <si>
    <t>BIA</t>
  </si>
  <si>
    <t>bianncasouza208@gmail.com</t>
  </si>
  <si>
    <t>CELI</t>
  </si>
  <si>
    <t>celusaro.rj@gmail.com</t>
  </si>
  <si>
    <t>GRASIELLE</t>
  </si>
  <si>
    <t>grasi iana2012@gmail.com</t>
  </si>
  <si>
    <t>ALCIONE</t>
  </si>
  <si>
    <t>manu.mehl@gmail.com</t>
  </si>
  <si>
    <t>MIRELLA</t>
  </si>
  <si>
    <t>Robertasilvaalves85@gmail.com</t>
  </si>
  <si>
    <t>marcus.v.garcia90@gmail.com</t>
  </si>
  <si>
    <t>adlnegri@gmail.com</t>
  </si>
  <si>
    <t>grace_carvalho.vieira@hotmail.com</t>
  </si>
  <si>
    <t>Pereirabia1881@gmail.com</t>
  </si>
  <si>
    <t>brunnovieira85@yahoo.com.br</t>
  </si>
  <si>
    <t>SÃO JOÃO DE MERITI</t>
  </si>
  <si>
    <t>RUBEM</t>
  </si>
  <si>
    <t>binho_tt@hotmail.com</t>
  </si>
  <si>
    <t>PENHA CIRCULAR</t>
  </si>
  <si>
    <t>SANTA CRUZ</t>
  </si>
  <si>
    <t>patriciacm73@hotmail.com</t>
  </si>
  <si>
    <t>bruno2024novaconta@gmail.com</t>
  </si>
  <si>
    <t>GAVEA</t>
  </si>
  <si>
    <t>patriciakity@gmail.com</t>
  </si>
  <si>
    <t>akajs@gmail.com</t>
  </si>
  <si>
    <t>CAXIAS</t>
  </si>
  <si>
    <t>Aparecidamaria257@gmail.com</t>
  </si>
  <si>
    <t>TATIANE</t>
  </si>
  <si>
    <t>tatytazevedo253503@gmail.com</t>
  </si>
  <si>
    <t>maria46srp@gmail.com</t>
  </si>
  <si>
    <t>SÃO PEDRO DA ALDEIA</t>
  </si>
  <si>
    <t>Sanchoviaparque@ senorsancho.c</t>
  </si>
  <si>
    <t>ROBSON</t>
  </si>
  <si>
    <t>rrfs.sky@gmail.com</t>
  </si>
  <si>
    <t>mariaclaragranadomanhaes@gmail.com</t>
  </si>
  <si>
    <t>MARIANA</t>
  </si>
  <si>
    <t>marianaromualdoo@icloud.com</t>
  </si>
  <si>
    <t>NICE</t>
  </si>
  <si>
    <t>nice.negri@gmail.com</t>
  </si>
  <si>
    <t>inicius.a.oliveira1707@gmail.com</t>
  </si>
  <si>
    <t>felianova@gmail.com</t>
  </si>
  <si>
    <t>ADRIANO</t>
  </si>
  <si>
    <t>tenshkoya@gmail.com</t>
  </si>
  <si>
    <t>ENCANTADO</t>
  </si>
  <si>
    <t>JULIA</t>
  </si>
  <si>
    <t>juliaemanuele255@gmail.com</t>
  </si>
  <si>
    <t>NATHALIA</t>
  </si>
  <si>
    <t>nathyzinha_17rj@hotmail.com</t>
  </si>
  <si>
    <t>JOANARA</t>
  </si>
  <si>
    <t>joanaranunes@yahoo.com.br</t>
  </si>
  <si>
    <t>DUQUE DE CAXIAS</t>
  </si>
  <si>
    <t>COELHO NETO</t>
  </si>
  <si>
    <t>GILMAR</t>
  </si>
  <si>
    <t>CLAUDIO</t>
  </si>
  <si>
    <t>ANEZIA</t>
  </si>
  <si>
    <t>fnunestub@gmail.com</t>
  </si>
  <si>
    <t>ANIL</t>
  </si>
  <si>
    <t>renata@book2u.com.br</t>
  </si>
  <si>
    <t>DIEGO</t>
  </si>
  <si>
    <t>sucatao.autopecas575@gmail.com</t>
  </si>
  <si>
    <t>RECREIO DOS BANDEIRANTES</t>
  </si>
  <si>
    <t>PME - SulAmerica</t>
  </si>
  <si>
    <t>5970109-1</t>
  </si>
  <si>
    <t>ROSIANE</t>
  </si>
  <si>
    <t>jessicaleobaldo@gmail.com</t>
  </si>
  <si>
    <t>IRAJA</t>
  </si>
  <si>
    <t>Quelnato@icloud.com</t>
  </si>
  <si>
    <t>gabisbgs09@gmail.com</t>
  </si>
  <si>
    <t>RONALD</t>
  </si>
  <si>
    <t>nthoinerodriguez07@gmail.com</t>
  </si>
  <si>
    <t>MILENA</t>
  </si>
  <si>
    <t>Miillenaas2@gmail.com</t>
  </si>
  <si>
    <t>TELEFONE INEXISTENTE</t>
  </si>
  <si>
    <t>ROSELIA</t>
  </si>
  <si>
    <t>roseliarodrigues418@gmail.com</t>
  </si>
  <si>
    <t>SAMPAIO</t>
  </si>
  <si>
    <t>PALOMA</t>
  </si>
  <si>
    <t>palomafrazao@hotmail.com</t>
  </si>
  <si>
    <t>IONE</t>
  </si>
  <si>
    <t>lucigospel7@hotmail.com</t>
  </si>
  <si>
    <t>JOÃO</t>
  </si>
  <si>
    <t>jvgustavo10@gmail.com</t>
  </si>
  <si>
    <t>PETROPOLIS</t>
  </si>
  <si>
    <t>GUSTAVO</t>
  </si>
  <si>
    <t>dgrmaduro@gmail.com</t>
  </si>
  <si>
    <t>CLIENTE QUERIA PLANO PARA O FILHO DE  ANOS SOZINHO E MORA EM PETROPOLIS</t>
  </si>
  <si>
    <t>mariaclarasdebrito2@gmail.com</t>
  </si>
  <si>
    <t>ITANHANGA</t>
  </si>
  <si>
    <t>GUILHERME</t>
  </si>
  <si>
    <t>guilhermethobis123@gmail.com</t>
  </si>
  <si>
    <t>RACHEL</t>
  </si>
  <si>
    <t>racchell@gmail.com</t>
  </si>
  <si>
    <t>CLIENTE QUERIA O TELEFONE DA AMIL</t>
  </si>
  <si>
    <t>ANA PAULA</t>
  </si>
  <si>
    <t>aninhavskmm@gmail.com</t>
  </si>
  <si>
    <t>MACAE</t>
  </si>
  <si>
    <t>MATHEUS</t>
  </si>
  <si>
    <t>Matheusmarcolino97@gmail.com</t>
  </si>
  <si>
    <t>diejguer@gmail.com</t>
  </si>
  <si>
    <t>Luthipinheiro@hotmail.com</t>
  </si>
  <si>
    <t>FREGUESIA</t>
  </si>
  <si>
    <t>SANDRA</t>
  </si>
  <si>
    <t>sabrandao29@gmail.com</t>
  </si>
  <si>
    <t>ROBERTO</t>
  </si>
  <si>
    <t>almeidabeto2000@gmail.com</t>
  </si>
  <si>
    <t>dianajsilva57@gmail.com</t>
  </si>
  <si>
    <t>NILZA</t>
  </si>
  <si>
    <t>Nilza.de.@gmail.com</t>
  </si>
  <si>
    <t>LARISSA</t>
  </si>
  <si>
    <t>lsdireito@gmail.com</t>
  </si>
  <si>
    <t>dudupolo53@gmail.com</t>
  </si>
  <si>
    <t>JESSICA</t>
  </si>
  <si>
    <t>jessicaportalet.blog@gmail.com</t>
  </si>
  <si>
    <t>MICHELE</t>
  </si>
  <si>
    <t>Facebook</t>
  </si>
  <si>
    <t>FREDERICO</t>
  </si>
  <si>
    <t>CLIENTE ACIMA DE 86 AAS VIDAS NOS QUER PAGAR ATE 2500 EM DUAS VIDAS COM NITEROI DOR</t>
  </si>
  <si>
    <t>amanddarj89@gmail.com</t>
  </si>
  <si>
    <t>LUIZ</t>
  </si>
  <si>
    <t>bravin1020@gmail.com</t>
  </si>
  <si>
    <t>Extra</t>
  </si>
  <si>
    <t>EDEZIO</t>
  </si>
  <si>
    <t>edeziojacob@hotmail.com</t>
  </si>
  <si>
    <t>studiosilvanacabral@gmail.com</t>
  </si>
  <si>
    <t>RENATA</t>
  </si>
  <si>
    <t>renata.uriel@gmail.com</t>
  </si>
  <si>
    <t>CLIENTE QUERIA TELEFONE AMIL</t>
  </si>
  <si>
    <t>DEIVIDI</t>
  </si>
  <si>
    <t>deividotis@hotmail.com</t>
  </si>
  <si>
    <t>CRIANÇA SOZINHA 10 ANOS PETROPOLIS</t>
  </si>
  <si>
    <t>brunagmamedes@yahoo.com.br</t>
  </si>
  <si>
    <t>6011608-1</t>
  </si>
  <si>
    <t>brendaeana2016@gmail.com</t>
  </si>
  <si>
    <t>teixeiracamila491@gmail.com</t>
  </si>
  <si>
    <t>andefonte@gmail.com</t>
  </si>
  <si>
    <t>n-costa@outlook.com</t>
  </si>
  <si>
    <t>Instagram</t>
  </si>
  <si>
    <t>DAPHINE</t>
  </si>
  <si>
    <t>daphinemalaquias2001@gmail.com</t>
  </si>
  <si>
    <t>BEATRIZ</t>
  </si>
  <si>
    <t>annabeatriznunesbarreto@gmail.com</t>
  </si>
  <si>
    <t>HELANO</t>
  </si>
  <si>
    <t>helenonns@gmail.com</t>
  </si>
  <si>
    <t>SANTISSIMO</t>
  </si>
  <si>
    <t>TAMIRIS</t>
  </si>
  <si>
    <t>tamiriis.goncalves@yahoo.com.br</t>
  </si>
  <si>
    <t>Barbaratrindade755@gmail.com</t>
  </si>
  <si>
    <t>Renata.lira9956@gmail.com</t>
  </si>
  <si>
    <t>dallylaesteves12@gmail.com</t>
  </si>
  <si>
    <t>FABIO</t>
  </si>
  <si>
    <t>jeegsousa@gmail.com</t>
  </si>
  <si>
    <t>CAROLINA</t>
  </si>
  <si>
    <t>Carolinacarol692@gmail.com</t>
  </si>
  <si>
    <t>CATETE</t>
  </si>
  <si>
    <t>crafaela2022@gmail.com</t>
  </si>
  <si>
    <t>RESENDE</t>
  </si>
  <si>
    <t>TATIANA</t>
  </si>
  <si>
    <t>murosbiel@gmail.com</t>
  </si>
  <si>
    <t>ISADORA</t>
  </si>
  <si>
    <t>isacfrj@outlook.com</t>
  </si>
  <si>
    <t>CATIA</t>
  </si>
  <si>
    <t>catiacilene.8486@gmail.com</t>
  </si>
  <si>
    <t>MARCIA</t>
  </si>
  <si>
    <t>marciaharoldo@hotmail.com</t>
  </si>
  <si>
    <t>GILVANIO</t>
  </si>
  <si>
    <t>Gilvaniomarcenaria@gmail.com</t>
  </si>
  <si>
    <t>paty.sophia@hotmail.com</t>
  </si>
  <si>
    <t>TAQUARA</t>
  </si>
  <si>
    <t>PME - Bradesco</t>
  </si>
  <si>
    <t>JAMIL</t>
  </si>
  <si>
    <t>jamilvicente02@gmail.com</t>
  </si>
  <si>
    <t>suelgonzales@gmail.com</t>
  </si>
  <si>
    <t>juliaaquino2000@gmail.com</t>
  </si>
  <si>
    <t>MAYARA</t>
  </si>
  <si>
    <t>mirandamayara079@gmail.com</t>
  </si>
  <si>
    <t>ELIANE</t>
  </si>
  <si>
    <t>elianecp82@gmail.com</t>
  </si>
  <si>
    <t>amafontes33@gmail.com</t>
  </si>
  <si>
    <t>FRANCISCO</t>
  </si>
  <si>
    <t>filhorodrigues343@gmail.com</t>
  </si>
  <si>
    <t>LUILTON</t>
  </si>
  <si>
    <t>KARLA</t>
  </si>
  <si>
    <t>prof.karlaveloso@gmail.com</t>
  </si>
  <si>
    <t>ADESÃO - SulAmérica</t>
  </si>
  <si>
    <t>VERA</t>
  </si>
  <si>
    <t>veraluciafks@gmail.com</t>
  </si>
  <si>
    <t>LU</t>
  </si>
  <si>
    <t>lucianamattoschocolate@gmail.com</t>
  </si>
  <si>
    <t>sou.juliana.silva@gmail.com</t>
  </si>
  <si>
    <t>WESLEY</t>
  </si>
  <si>
    <t>Wesleymarques4455@gmail.com</t>
  </si>
  <si>
    <t>Nairsts@gmail.com</t>
  </si>
  <si>
    <t>CENTRO</t>
  </si>
  <si>
    <t>annajuliafreitas15@gmail.com</t>
  </si>
  <si>
    <t>VIGARIO GERAL</t>
  </si>
  <si>
    <t>HELENA</t>
  </si>
  <si>
    <t>tenacioushella@gmail.com</t>
  </si>
  <si>
    <t>matheusfreirexd@gmail.com</t>
  </si>
  <si>
    <t>ROSI</t>
  </si>
  <si>
    <t>rosimeri.castro@gmail.com</t>
  </si>
  <si>
    <t>cathaaaamartins@gmail.com</t>
  </si>
  <si>
    <t>cha</t>
  </si>
  <si>
    <t>chamanhaes85@hotmail.com</t>
  </si>
  <si>
    <t>paivacomoliveira@hotmail.com</t>
  </si>
  <si>
    <t>JAPERI</t>
  </si>
  <si>
    <t>andresabritocosta@gmail.com</t>
  </si>
  <si>
    <t>TAMIRYS</t>
  </si>
  <si>
    <t>Tamyscristino122@gmail.com</t>
  </si>
  <si>
    <t>SOPHIA</t>
  </si>
  <si>
    <t>: 21976451438</t>
  </si>
  <si>
    <t>solprota@gmail.com</t>
  </si>
  <si>
    <t>aliacovo@gmail.com</t>
  </si>
  <si>
    <t>EVEILDA</t>
  </si>
  <si>
    <t>eveildagomes11@gmail.com</t>
  </si>
  <si>
    <t>carla.olly2601@gmail.com</t>
  </si>
  <si>
    <t>LUCIANE</t>
  </si>
  <si>
    <t>lucianeneves524@gmail.com</t>
  </si>
  <si>
    <t>guilhermeoliveira3027@gmail.com</t>
  </si>
  <si>
    <t>kayllanduda@gmail.com</t>
  </si>
  <si>
    <t>EBERLI</t>
  </si>
  <si>
    <t>renata_pereira2004@hotmail.com</t>
  </si>
  <si>
    <t>Marianaevmoura.me@gmail.com</t>
  </si>
  <si>
    <t>rosaneacramos@gmail.comr</t>
  </si>
  <si>
    <t>EMILIANA</t>
  </si>
  <si>
    <t>emilianna.adv@gmail.com</t>
  </si>
  <si>
    <t>martinsnanda238469@gmail.com</t>
  </si>
  <si>
    <t>jujuvava4@gmail.com</t>
  </si>
  <si>
    <t>JARDIM AMERICA</t>
  </si>
  <si>
    <t>helenaveronica698@gmail.com</t>
  </si>
  <si>
    <t>vanessamacieira00@gmail.com</t>
  </si>
  <si>
    <t>VITOR</t>
  </si>
  <si>
    <t>virugo1@gmail.com</t>
  </si>
  <si>
    <t>anacarla_si@hottmail.com</t>
  </si>
  <si>
    <t>anaclaracaldascs@gmail.com</t>
  </si>
  <si>
    <t>luizhenriquedasilvaerasmo@gmail.com</t>
  </si>
  <si>
    <t>Icrisa58@gmail.com</t>
  </si>
  <si>
    <t>CAROL</t>
  </si>
  <si>
    <t>Carolinepereiradasilva@gmail.com</t>
  </si>
  <si>
    <t>acarlos.junior@hotmail.com</t>
  </si>
  <si>
    <t>maiabia97@gmail.com</t>
  </si>
  <si>
    <t>FABRICIO</t>
  </si>
  <si>
    <t>fabriciohcoelho70@gmail.com</t>
  </si>
  <si>
    <t>CARMEM</t>
  </si>
  <si>
    <t>GESSICA</t>
  </si>
  <si>
    <t>gessica.jbn@gmail.com</t>
  </si>
  <si>
    <t>TAISA</t>
  </si>
  <si>
    <t>taisasantos.arq@gmail.com</t>
  </si>
  <si>
    <t>ALINE</t>
  </si>
  <si>
    <t>edersalles_123@hotmail.com</t>
  </si>
  <si>
    <t>rosy25oliver@gmail.com</t>
  </si>
  <si>
    <t>dra.marciacruz@gmail.com</t>
  </si>
  <si>
    <t>katiacarla@hotmail.com</t>
  </si>
  <si>
    <t>EDNA</t>
  </si>
  <si>
    <t>ednabiliquinha32@gmail.com</t>
  </si>
  <si>
    <t>ruangustavorafa@gmail.com</t>
  </si>
  <si>
    <t>lcm1309@gmail.com</t>
  </si>
  <si>
    <t>MANUZINHA</t>
  </si>
  <si>
    <t>masfigueira@hotmail.com</t>
  </si>
  <si>
    <t>JANAINA</t>
  </si>
  <si>
    <t>janainaconceicao@gmail.com</t>
  </si>
  <si>
    <t>arthursilvares@gmail.com</t>
  </si>
  <si>
    <t>Atendimento Loja</t>
  </si>
  <si>
    <t>ANDRE</t>
  </si>
  <si>
    <t>andre.santos431@outlook.com</t>
  </si>
  <si>
    <t>mantovanebeatriz@gmail.com</t>
  </si>
  <si>
    <t>JEFERSON</t>
  </si>
  <si>
    <t>jefersondacinceicao@gmail.com</t>
  </si>
  <si>
    <t>sophiaepennella0701@gmail.com</t>
  </si>
  <si>
    <t>Prospecção Individual</t>
  </si>
  <si>
    <t>PME - NotreDame</t>
  </si>
  <si>
    <t>gabriellessac@hotmail.com</t>
  </si>
  <si>
    <t>dreia.athena@gmail.com</t>
  </si>
  <si>
    <t>rentadacruzsilva@yahoo.com.br</t>
  </si>
  <si>
    <t>VILMA</t>
  </si>
  <si>
    <t>lua-cs@hotmail.com</t>
  </si>
  <si>
    <t>ILZA</t>
  </si>
  <si>
    <t>ilzaazevedopessanha@gmail.com</t>
  </si>
  <si>
    <t>TELEFONE INVALIDO</t>
  </si>
  <si>
    <t>gugu12345bz@gmail.com</t>
  </si>
  <si>
    <t>PRISCILA</t>
  </si>
  <si>
    <t>priscila050986@gmail.com</t>
  </si>
  <si>
    <t>heloisacarneiro@aol.com</t>
  </si>
  <si>
    <t>AREAL</t>
  </si>
  <si>
    <t>mah.silveirareis@gmail.com</t>
  </si>
  <si>
    <t>JORDANA</t>
  </si>
  <si>
    <t>jordanaldna@hotmail.com</t>
  </si>
  <si>
    <t>ferbega76@gmail.com</t>
  </si>
  <si>
    <t>CABO FRIO</t>
  </si>
  <si>
    <t>jqquintino@gmail.com</t>
  </si>
  <si>
    <t>rosario_alb@hotmail.com</t>
  </si>
  <si>
    <t>evaa2008@terra.com.br</t>
  </si>
  <si>
    <t>RAFAEL</t>
  </si>
  <si>
    <t>rafaelfigueiredo2028@gmail.com</t>
  </si>
  <si>
    <t>SÃO JOAO DE MERITI</t>
  </si>
  <si>
    <t>danielledsm456@yahoo.com.br</t>
  </si>
  <si>
    <t>SANDY</t>
  </si>
  <si>
    <t>sandycristina31187@gmail.com</t>
  </si>
  <si>
    <t>RAPHAELA</t>
  </si>
  <si>
    <t>raphaelaufrj@gmail.com</t>
  </si>
  <si>
    <t>DAIANA</t>
  </si>
  <si>
    <t>daianasantos607@gmail.com</t>
  </si>
  <si>
    <t>deebinhacosta@gmail.com</t>
  </si>
  <si>
    <t>Jadyisa005@gmail.com</t>
  </si>
  <si>
    <t>SEBASTIANA</t>
  </si>
  <si>
    <t>tianabr@gmail.com</t>
  </si>
  <si>
    <t>MAGELI</t>
  </si>
  <si>
    <t>mageli_branco@hotmail.com</t>
  </si>
  <si>
    <t>SUELI</t>
  </si>
  <si>
    <t>subdeoliveira@gmail.com</t>
  </si>
  <si>
    <t>Vitorhmcoelho@gmail.com</t>
  </si>
  <si>
    <t>JOCINEI</t>
  </si>
  <si>
    <t>ienicojsevla@gmail.com</t>
  </si>
  <si>
    <t>JOSY</t>
  </si>
  <si>
    <t>johannesmoreira1@gmail.com</t>
  </si>
  <si>
    <t>claudiobitt.clan@gmail.com</t>
  </si>
  <si>
    <t>VALERIA</t>
  </si>
  <si>
    <t>veleriacazeca51@gmail.con</t>
  </si>
  <si>
    <t>katiacristinapimentelbraga01@gmail.com</t>
  </si>
  <si>
    <t>tatacosta2636@gmail.com</t>
  </si>
  <si>
    <t>CACHAMBI</t>
  </si>
  <si>
    <t>lurcilva98@gmail.com</t>
  </si>
  <si>
    <t>luuupires25@gmail.com</t>
  </si>
  <si>
    <t>josenilda111soares@gmail.com</t>
  </si>
  <si>
    <t>JUDITH</t>
  </si>
  <si>
    <t>judithalbertinademoraes@gmail.com</t>
  </si>
  <si>
    <t>junevesa@gmail.com</t>
  </si>
  <si>
    <t>brunaecardinot@gmail.com</t>
  </si>
  <si>
    <t>RAYANE</t>
  </si>
  <si>
    <t>rayanerochadefarias@gmail.con</t>
  </si>
  <si>
    <t>cilagoerttenauer@gmail.com</t>
  </si>
  <si>
    <t>PENHA</t>
  </si>
  <si>
    <t>LUANA</t>
  </si>
  <si>
    <t>morgandimartan@gmail.com</t>
  </si>
  <si>
    <t>RAUL</t>
  </si>
  <si>
    <t>oliveirasilvaraulantonio@gmail.com</t>
  </si>
  <si>
    <t>alexandrebelezaromao@gmail.com</t>
  </si>
  <si>
    <t>IVANIR</t>
  </si>
  <si>
    <t>ivaniroliveira2023@gmail.com</t>
  </si>
  <si>
    <t>NÚMERO INVALIDO</t>
  </si>
  <si>
    <t>maninha.eduarda22@gmail.com</t>
  </si>
  <si>
    <t>CLAUDIA</t>
  </si>
  <si>
    <t>dionefgonzalez@yahoo.com.br</t>
  </si>
  <si>
    <t>mi84barcelos@gmail.com</t>
  </si>
  <si>
    <t>jully.lm2@gmail.com</t>
  </si>
  <si>
    <t>sebastiaovendasrio@gmail.com</t>
  </si>
  <si>
    <t>Marciahelena992@yahoo.com.br</t>
  </si>
  <si>
    <t>PF - Odonto SulAmerica</t>
  </si>
  <si>
    <t>MARI</t>
  </si>
  <si>
    <t>NILOPOLIS</t>
  </si>
  <si>
    <t>LILIANE</t>
  </si>
  <si>
    <t>rodrigo18mello@gmail.com</t>
  </si>
  <si>
    <t>TERESINHA</t>
  </si>
  <si>
    <t>robertolords@gmail.com</t>
  </si>
  <si>
    <t>rodrrygao@gmail.com</t>
  </si>
  <si>
    <t>acsilveiraalmeida@gmail.com</t>
  </si>
  <si>
    <t>jessiica.chriis@icloud.com</t>
  </si>
  <si>
    <t>JONATHAN</t>
  </si>
  <si>
    <t>Jon.goncalves.92@gmail.com</t>
  </si>
  <si>
    <t>CRISLANIA</t>
  </si>
  <si>
    <t>esdrashenriquediasjunior@gmail.com</t>
  </si>
  <si>
    <t>ADESÃO - Cemeru</t>
  </si>
  <si>
    <t>IGOR</t>
  </si>
  <si>
    <t>igordasilvaoliveira445@gmail.com</t>
  </si>
  <si>
    <t>THAMYRES</t>
  </si>
  <si>
    <t>thamyrescoutinhoo@hotmail.com</t>
  </si>
  <si>
    <t>GRAVIDA</t>
  </si>
  <si>
    <t>Andradeclara052@gmail.com</t>
  </si>
  <si>
    <t>VILA VALQUEIRE</t>
  </si>
  <si>
    <t>hvgouvea1244@gmail.com</t>
  </si>
  <si>
    <t>CLIENTE COM 81 ANOS MORA EM CAMPOS</t>
  </si>
  <si>
    <t>alineroquemedeiros@gmail.com</t>
  </si>
  <si>
    <t>ROSA</t>
  </si>
  <si>
    <t>Eosa@gmail.com</t>
  </si>
  <si>
    <t>Annybeatryz03@gmail.com</t>
  </si>
  <si>
    <t>GUARATIBA</t>
  </si>
  <si>
    <t>RAYSSA</t>
  </si>
  <si>
    <t>veloa973@gmail.com</t>
  </si>
  <si>
    <t>mariliamiquelino27@hotmail.com</t>
  </si>
  <si>
    <t>CLIENTE TEM PROBLEMA RENAL FAZ HEMODIALISE</t>
  </si>
  <si>
    <t>ro74178@gmail.com</t>
  </si>
  <si>
    <t>PME - Gndi</t>
  </si>
  <si>
    <t>ELLEN</t>
  </si>
  <si>
    <t>wanderleyhellen52@gmail.com</t>
  </si>
  <si>
    <t>Vr.fisica@gmail.com</t>
  </si>
  <si>
    <t>VILA DA PENHA</t>
  </si>
  <si>
    <t>carangelmed@gmail.com</t>
  </si>
  <si>
    <t>GABRIELLE</t>
  </si>
  <si>
    <t>gaby.arcanjo@hotmail.com</t>
  </si>
  <si>
    <t>apnunessv@gmail.com</t>
  </si>
  <si>
    <t>ANA MARIA</t>
  </si>
  <si>
    <t>Cristiana.Diniz@icloud.com</t>
  </si>
  <si>
    <t>silviabcouto@yahoo.com.br</t>
  </si>
  <si>
    <t>COSME VELHO</t>
  </si>
  <si>
    <t>anabreatrizlouca@gmail.com</t>
  </si>
  <si>
    <t>JOSIANA</t>
  </si>
  <si>
    <t>josianasouza.21@hotmail.com</t>
  </si>
  <si>
    <t>BOM JESUS DE ITABAPOANA</t>
  </si>
  <si>
    <t>RONALDO</t>
  </si>
  <si>
    <t>ronaldosg84@hotmail.com</t>
  </si>
  <si>
    <t>bnocosta1983@gmail.com</t>
  </si>
  <si>
    <t>MIGUEL</t>
  </si>
  <si>
    <t>melogarcia28@hotmail.com</t>
  </si>
  <si>
    <t>GLEICE</t>
  </si>
  <si>
    <t>duarte95@gmail.com</t>
  </si>
  <si>
    <t>jcosta.2308@gmail.com</t>
  </si>
  <si>
    <t>ANCHIETA</t>
  </si>
  <si>
    <t>caroldutra573@gmail.com</t>
  </si>
  <si>
    <t>PATY DE ALFERES</t>
  </si>
  <si>
    <t>LETYCIA</t>
  </si>
  <si>
    <t>letyciatavares18@gmail.com</t>
  </si>
  <si>
    <t>simonefdo@hotmail.com</t>
  </si>
  <si>
    <t>alcm.jpalex@gmail.com</t>
  </si>
  <si>
    <t>cruvncruz@gmail.com</t>
  </si>
  <si>
    <t>wolfwar7675@gmail.com</t>
  </si>
  <si>
    <t>FLAVIANE</t>
  </si>
  <si>
    <t>flavianedasilvalopesss@gmail.com</t>
  </si>
  <si>
    <t>rayanemalaquias21@gmail.com</t>
  </si>
  <si>
    <t>MARIAH</t>
  </si>
  <si>
    <t>Cordeiromariah569@gmail.com</t>
  </si>
  <si>
    <t>APERIBE</t>
  </si>
  <si>
    <t>JANE</t>
  </si>
  <si>
    <t>Jane.indiacigana@gmail.com</t>
  </si>
  <si>
    <t>emerson.borher@hotmail.com</t>
  </si>
  <si>
    <t>Leticianorberto.2206@gmail.com</t>
  </si>
  <si>
    <t>showdocasquinha@gmail.com</t>
  </si>
  <si>
    <t>CLIENTE QUERIA PLANO AMIL OU SULAMERICA, POREM OS DOIS FICOU ACIMA DO QUE PAGA HOJE, FUTURAMENTE VAI ANALISAR, POR COINCIDENCIA MORA NA RUA AO LADO DA MINHA</t>
  </si>
  <si>
    <t>KASSIA</t>
  </si>
  <si>
    <t>kassiagsilva@hotmail.com</t>
  </si>
  <si>
    <t>MARCELO</t>
  </si>
  <si>
    <t>cga1345@yahoo.com.br</t>
  </si>
  <si>
    <t>LORENA</t>
  </si>
  <si>
    <t>anaclara.clarinha.19@gmail.com</t>
  </si>
  <si>
    <t>CLIENTE ESTÁ GRÁVIDA QUER UM PLANO SEM CARÊNCIA</t>
  </si>
  <si>
    <t>Vitoriavieira13@icloud.com</t>
  </si>
  <si>
    <t>marcelocavalcante1512@gmail.com</t>
  </si>
  <si>
    <t>PF - Assim</t>
  </si>
  <si>
    <t>bianca.empresarial21@gmail.com</t>
  </si>
  <si>
    <t>guimaraeslara281@gmail.com</t>
  </si>
  <si>
    <t>JOSÉ</t>
  </si>
  <si>
    <t>jolim01@hotmail.br</t>
  </si>
  <si>
    <t>ELISABE</t>
  </si>
  <si>
    <t>elisabete351viana@gmail.com</t>
  </si>
  <si>
    <t>fsouzadossantos55@gmail.com</t>
  </si>
  <si>
    <t>Jo732078@gmail.com</t>
  </si>
  <si>
    <t>SANTO ANTONIO DE PADUA</t>
  </si>
  <si>
    <t>claualmeida449@gmail.com</t>
  </si>
  <si>
    <t>GIZELE</t>
  </si>
  <si>
    <t>gizelescorrea@gmail.com</t>
  </si>
  <si>
    <t>claudianadonnabellagalvao@gmail.com</t>
  </si>
  <si>
    <t>MARILEIA</t>
  </si>
  <si>
    <t>rochamarileia01@gmail.com</t>
  </si>
  <si>
    <t>NADJA</t>
  </si>
  <si>
    <t>Chavves46@gmail.com</t>
  </si>
  <si>
    <t>domdivino2@gmail.com</t>
  </si>
  <si>
    <t>MARCILIO</t>
  </si>
  <si>
    <t>prmdrcor@gmail.com</t>
  </si>
  <si>
    <t>juribeiro80@hotmail.com</t>
  </si>
  <si>
    <t>gabrielaocubo@gmail.com</t>
  </si>
  <si>
    <t>JULLYANE</t>
  </si>
  <si>
    <t>jullysodre@hotmail.com</t>
  </si>
  <si>
    <t>SIDNEIA</t>
  </si>
  <si>
    <t>ciiindynha@gmail.com</t>
  </si>
  <si>
    <t>Camilapacheco.mena@gmail.com</t>
  </si>
  <si>
    <t>DECLINIO DA OPERADORA KLINI</t>
  </si>
  <si>
    <t>CLEITON</t>
  </si>
  <si>
    <t>cleitonbarboza50@gmail.com</t>
  </si>
  <si>
    <t>ITAIPU</t>
  </si>
  <si>
    <t>CLIENTE CAIU QUEBROU A PERNA PRECISAR FAZER UMA CIRURGIA RAPIDA E ACHOU QUE SE FIZESSE O P´LANO HOJE PODERIA OPERAR AMANHA PELO PLANO</t>
  </si>
  <si>
    <t>ADEMILSOM</t>
  </si>
  <si>
    <t>ademilsosoares1@gmail.com</t>
  </si>
  <si>
    <t>cristonapatriciodearaujo@gmail.com</t>
  </si>
  <si>
    <t>marialigiasoares12@gmail.com</t>
  </si>
  <si>
    <t>CLIENTE SÓ QUER PREVENT, DEPOIS ALTERAR PARA PRENT</t>
  </si>
  <si>
    <t>ANGELO</t>
  </si>
  <si>
    <t>angelotrajano01@gmail.com</t>
  </si>
  <si>
    <t>ALYNE</t>
  </si>
  <si>
    <t>alynedeavila@gmail.com</t>
  </si>
  <si>
    <t>Karlajunger@hotmail.com</t>
  </si>
  <si>
    <t>POLLYANA</t>
  </si>
  <si>
    <t>pollyjustiny@gmail.com</t>
  </si>
  <si>
    <t>EUSANYNI</t>
  </si>
  <si>
    <t>eusaniny2708@gmail.com</t>
  </si>
  <si>
    <t>CLIENTE MORA EM VOLTA REDONDA E QUERIA FAZER PLANO PARA O FILHO DE 3 ANOS SOZINHO</t>
  </si>
  <si>
    <t>cayolargo@bol com.br</t>
  </si>
  <si>
    <t>CLIENTE ESTÁ VIAJANDO, VAI LIGAR ASSIM QUE CHEGAR DE VIAGEM</t>
  </si>
  <si>
    <t>anyatferreira@outlook.com</t>
  </si>
  <si>
    <t>Juliannapatuzzo@gmail.com</t>
  </si>
  <si>
    <t>PRACA SECA</t>
  </si>
  <si>
    <t>jessicamouraleite3@gmail.com</t>
  </si>
  <si>
    <t>luanarezende.2021@gmail.com</t>
  </si>
  <si>
    <t>Victoria94554468@icloud.com</t>
  </si>
  <si>
    <t>DIONE</t>
  </si>
  <si>
    <t>patytalves@yahoo.com</t>
  </si>
  <si>
    <t>GIOVANA</t>
  </si>
  <si>
    <t>morganageovana3@gmail.com</t>
  </si>
  <si>
    <t>sheila100ht@gmail.com</t>
  </si>
  <si>
    <t>julycac@hotmail.com</t>
  </si>
  <si>
    <t>YASMIM</t>
  </si>
  <si>
    <t>yasminsantosandrade350@gmail.com</t>
  </si>
  <si>
    <t>CLIENTE QUERIA PLANO UNIMED PARA CRIANÇA DE 2 ANOS SOZINHA</t>
  </si>
  <si>
    <t>Araújo.lhs@gmail.com</t>
  </si>
  <si>
    <t>HUMAITA</t>
  </si>
  <si>
    <t>EDUARDO</t>
  </si>
  <si>
    <t>eduardo.sousa2047@gmail.com</t>
  </si>
  <si>
    <t>ZENITA</t>
  </si>
  <si>
    <t>zenitaribeiro2024@gmail.com</t>
  </si>
  <si>
    <t>DAYANE</t>
  </si>
  <si>
    <t>dayanebpcombas@gmail.com</t>
  </si>
  <si>
    <t>21 98184-3570</t>
  </si>
  <si>
    <t>gabynutri89@hotmail.com</t>
  </si>
  <si>
    <t>MARYA</t>
  </si>
  <si>
    <t>julianalara.guimares@gmai.com</t>
  </si>
  <si>
    <t>ADRINA</t>
  </si>
  <si>
    <t>monteiroivone586@gmail.com</t>
  </si>
  <si>
    <t>VANILZA</t>
  </si>
  <si>
    <t>vanilzacorrea@hotmail.com</t>
  </si>
  <si>
    <t>jose.jrbr@hotmail.com</t>
  </si>
  <si>
    <t>yasmin schluckebier@gmail.com</t>
  </si>
  <si>
    <t>dcdantas@gmail.com</t>
  </si>
  <si>
    <t>SORAYA</t>
  </si>
  <si>
    <t>jrmaq@hotmail.com</t>
  </si>
  <si>
    <t>luapimentel38@gmail.com</t>
  </si>
  <si>
    <t>SAMUEL</t>
  </si>
  <si>
    <t>sjuliao266@gmail.com</t>
  </si>
  <si>
    <t>ELOYANA</t>
  </si>
  <si>
    <t>eloyanasilveira@yahoo.com.br</t>
  </si>
  <si>
    <t>FABIOLA</t>
  </si>
  <si>
    <t>fabiolapcastro@gmail.com</t>
  </si>
  <si>
    <t>ARTUR</t>
  </si>
  <si>
    <t>tutuca86@hotmail.com</t>
  </si>
  <si>
    <t>julianafonseca3084@gmail.com</t>
  </si>
  <si>
    <t>PME - Klini</t>
  </si>
  <si>
    <t>fonobraga16@gmail.com</t>
  </si>
  <si>
    <t>marcelagebe605@gmail.com</t>
  </si>
  <si>
    <t>ELIZIANA</t>
  </si>
  <si>
    <t>zanicatissane@gmail.com</t>
  </si>
  <si>
    <t>TELEFONE INESISTENTE</t>
  </si>
  <si>
    <t>DONATO</t>
  </si>
  <si>
    <t>djmeirelles1955@gmail.com</t>
  </si>
  <si>
    <t>carolinebrcampos@gmail.com</t>
  </si>
  <si>
    <t>EDMILSON</t>
  </si>
  <si>
    <t>edcodeco@hotmail.com</t>
  </si>
  <si>
    <t>KAILANY</t>
  </si>
  <si>
    <t>Kailanymelo2@icloud.com</t>
  </si>
  <si>
    <t>flav.plinhares@ Hotmail.com</t>
  </si>
  <si>
    <t>cpvilhenamarques@hotmail.com</t>
  </si>
  <si>
    <t>mariatelest1@gmail.com</t>
  </si>
  <si>
    <t>ELISANGELA</t>
  </si>
  <si>
    <t>elisangelamoreiraserpa@gmail.com</t>
  </si>
  <si>
    <t>cianaduarte@gmail.com</t>
  </si>
  <si>
    <t>ana96133497@gmail.com</t>
  </si>
  <si>
    <t>helena43rj@gmail.com</t>
  </si>
  <si>
    <t>moniquelyrafogaca@gmail.com</t>
  </si>
  <si>
    <t>PF - PreventSênior</t>
  </si>
  <si>
    <t>juliamagal@icloud.com</t>
  </si>
  <si>
    <t>ISAIAS</t>
  </si>
  <si>
    <t>ap.isaiasevaristo@gmail.com</t>
  </si>
  <si>
    <t>ROBERTA</t>
  </si>
  <si>
    <t>viniciuseduardo@hotmail.com</t>
  </si>
  <si>
    <t>WILIAN</t>
  </si>
  <si>
    <t>dr.willianpolicianosoares@gmail.com</t>
  </si>
  <si>
    <t>raquellalvesdesanta7869@gmail.com</t>
  </si>
  <si>
    <t>RANNA</t>
  </si>
  <si>
    <t>ranna.msilveira@gmail.com</t>
  </si>
  <si>
    <t>IGUABA GRANDE</t>
  </si>
  <si>
    <t>Jaccasais@edu.unirio.br</t>
  </si>
  <si>
    <t>Pvcrf@yahoo.com.br</t>
  </si>
  <si>
    <t>ELANE</t>
  </si>
  <si>
    <t>elanemesquita@gmail.com</t>
  </si>
  <si>
    <t>EVERALDO</t>
  </si>
  <si>
    <t>giom.mj@gmail.com</t>
  </si>
  <si>
    <t>LAIS</t>
  </si>
  <si>
    <t>Laahallves@gmail.com</t>
  </si>
  <si>
    <t>WILTON</t>
  </si>
  <si>
    <t>wiltonthomaz.wt@gmail.com</t>
  </si>
  <si>
    <t>ap988524@gmail.com</t>
  </si>
  <si>
    <t>RHAYSSA</t>
  </si>
  <si>
    <t>r61100698@gmail.com</t>
  </si>
  <si>
    <t>rerogon21@gmail.com</t>
  </si>
  <si>
    <t>Renancoutinho036@gmail.com</t>
  </si>
  <si>
    <t>MARLI</t>
  </si>
  <si>
    <t>Marlifariapossidonio@gmail com</t>
  </si>
  <si>
    <t>marisacguilherme@hotmail.com</t>
  </si>
  <si>
    <t>fortmonitorrj@gmail.com</t>
  </si>
  <si>
    <t>HERMINIO</t>
  </si>
  <si>
    <t>herminio_brasil@hotmail.com</t>
  </si>
  <si>
    <t>ILHA DO GOVERNADOR</t>
  </si>
  <si>
    <t>carlosvitor.santoos@gmail.com</t>
  </si>
  <si>
    <t>gracinharj2017@gmail.com</t>
  </si>
  <si>
    <t>KAREN</t>
  </si>
  <si>
    <t>karenvasclima@icloud.com</t>
  </si>
  <si>
    <t>Karolinna2011@gmail.com</t>
  </si>
  <si>
    <t>SÃO CONRADO</t>
  </si>
  <si>
    <t>CLIENTE QUERIA PLANO SULAMERICA PARA CRIANÇA SOZINHA, NÃO TEM CONDIÇOES DE ENTRAR ADULTO JUNTO</t>
  </si>
  <si>
    <t>CEZAR</t>
  </si>
  <si>
    <t>pbjuliocezar@gmail.com</t>
  </si>
  <si>
    <t>MARILIA</t>
  </si>
  <si>
    <t>mmkombato@gmail.com</t>
  </si>
  <si>
    <t>CLIENTE COM 79 ANOS PAGA 1550,00 NA AMIL QUERIA REDUZIR NÃO TEM PRODUTO</t>
  </si>
  <si>
    <t>ALBERTO</t>
  </si>
  <si>
    <t>albertoquinteiro@uol.com.br</t>
  </si>
  <si>
    <t>CLIENTE VAI VIM NA LOJA 24/9/2025</t>
  </si>
  <si>
    <t>fernandaeducfis@gmail.com</t>
  </si>
  <si>
    <t>CLIENTE QUERIA SABER O VALOR DO PLANO QUE A EMPRESA FORNECE PARA ELE</t>
  </si>
  <si>
    <t>cintiapereirarodriguesrezende@gmail.com</t>
  </si>
  <si>
    <t>Gabrielapereiradesantana2002@gmail.com</t>
  </si>
  <si>
    <t>KAMILLE</t>
  </si>
  <si>
    <t>paula_n1@icloud.com</t>
  </si>
  <si>
    <t>INGRID</t>
  </si>
  <si>
    <t>Neryingridedilson@gmail.com</t>
  </si>
  <si>
    <t>MADUREIRA</t>
  </si>
  <si>
    <t>PME - Leve</t>
  </si>
  <si>
    <t>DILMAR</t>
  </si>
  <si>
    <t>d_dordron@yahoo.com.br</t>
  </si>
  <si>
    <t>TAINA</t>
  </si>
  <si>
    <t>taina-fernandes@hotmail.com</t>
  </si>
  <si>
    <t>josegeraldoliveira28@gmail.com</t>
  </si>
  <si>
    <t>kayllane@hotmail.com</t>
  </si>
  <si>
    <t>OTAVIO</t>
  </si>
  <si>
    <t>otaviopereuragomes48@gmail.com</t>
  </si>
  <si>
    <t>SÃO PEDRO</t>
  </si>
  <si>
    <t>danieleporfirio@outlook.com</t>
  </si>
  <si>
    <t>Marlilessa1808@gmail.com</t>
  </si>
  <si>
    <t>,</t>
  </si>
  <si>
    <t>LARYSSA</t>
  </si>
  <si>
    <t>Ollaryssaoliveira338@gmail.com</t>
  </si>
  <si>
    <t>renatacarolina388@gmail.com</t>
  </si>
  <si>
    <t>claudio.fvp@gmail.com</t>
  </si>
  <si>
    <t>rafaeladantas08cfc@gmail.com</t>
  </si>
  <si>
    <t>MONICA</t>
  </si>
  <si>
    <t>mrepsold@gmail.com</t>
  </si>
  <si>
    <t>mfatinhabandeira52@</t>
  </si>
  <si>
    <t>Remarketing - Instagram</t>
  </si>
  <si>
    <t>JORGE</t>
  </si>
  <si>
    <t>geraldodiniz@gmail.com</t>
  </si>
  <si>
    <t>PME - Odonto SulAmerica</t>
  </si>
  <si>
    <t>cintianunesx@gmail.com</t>
  </si>
  <si>
    <t>angelacostaorsini@gmail.com</t>
  </si>
  <si>
    <t>beatrizellen1711@gmail.com</t>
  </si>
  <si>
    <t>paty.atuaria@gmail.com</t>
  </si>
  <si>
    <t>barbieri.lima.gil@outlook.com</t>
  </si>
  <si>
    <t>DAILONE</t>
  </si>
  <si>
    <t>dailonycristina60@gmail.com</t>
  </si>
  <si>
    <t>THAUANA</t>
  </si>
  <si>
    <t>thauanacarvalho026@gmail.com</t>
  </si>
  <si>
    <t>HAÍCHA</t>
  </si>
  <si>
    <t>haichacanuto@gmail.com</t>
  </si>
  <si>
    <t>edufla60@gmail.com</t>
  </si>
  <si>
    <t>tityssa.rj@hotmail.com</t>
  </si>
  <si>
    <t>jessicasilveirapaz2018@gmail.com</t>
  </si>
  <si>
    <t>cintiappatricia@gmail.com</t>
  </si>
  <si>
    <t>GIL</t>
  </si>
  <si>
    <t>gilbeertpaiva@gmail.com</t>
  </si>
  <si>
    <t>SUEHN</t>
  </si>
  <si>
    <t>suhencristine18@gmail.com</t>
  </si>
  <si>
    <t>SENADOR CAMARA</t>
  </si>
  <si>
    <t>PME- Cemeru</t>
  </si>
  <si>
    <t>JEAN</t>
  </si>
  <si>
    <t>jean.gsilva28@gmail.com</t>
  </si>
  <si>
    <t>NÃO TEM COMERCIALIZAÇÃO DE OLANO AMIL PARA MACAE</t>
  </si>
  <si>
    <t>LEONARDO MATOS</t>
  </si>
  <si>
    <t>leonardo.mattoscorrea@gmail.com</t>
  </si>
  <si>
    <t>LIDIANE</t>
  </si>
  <si>
    <t>Esperanca855@icloud.com</t>
  </si>
  <si>
    <t>RECREIO DOS BANDEIRANTRES</t>
  </si>
  <si>
    <t>diegoborasoul33@gmail.com</t>
  </si>
  <si>
    <t>maria.conceição@oi.com.br</t>
  </si>
  <si>
    <t>rayanerochadefarias@gmail.com</t>
  </si>
  <si>
    <t>beatrizferreirabia26@gmail.com</t>
  </si>
  <si>
    <t xml:space="preserve">MARCELLA TELES DIAS </t>
  </si>
  <si>
    <t>mcdiasteach@gmail.com</t>
  </si>
  <si>
    <t>RENATO DE BARROS PEREIRA</t>
  </si>
  <si>
    <t>rb3257231@gmail.com</t>
  </si>
  <si>
    <t xml:space="preserve">CABO FRIO </t>
  </si>
  <si>
    <t>HELLADIO SOARES BLANCO</t>
  </si>
  <si>
    <t xml:space="preserve">SANDRA BLANCO </t>
  </si>
  <si>
    <t>CLOVIS ALBERTO QUINTEIRO</t>
  </si>
  <si>
    <t>DEYSE</t>
  </si>
  <si>
    <t>(21)97952-6366</t>
  </si>
  <si>
    <t>daysejdmais@hotmail.com</t>
  </si>
  <si>
    <t>CINDY</t>
  </si>
  <si>
    <t>(21)996418027</t>
  </si>
  <si>
    <t>calessa@alternex.com.br</t>
  </si>
  <si>
    <t>(21)98173-8584</t>
  </si>
  <si>
    <t>regina.hooperduarte@gmail.com</t>
  </si>
  <si>
    <t>(21)98993-1990</t>
  </si>
  <si>
    <t>CALHEIROS423@GMAIL.COM</t>
  </si>
  <si>
    <t>LAISE</t>
  </si>
  <si>
    <t>(24)99218-5878</t>
  </si>
  <si>
    <t>lallli57@hotmail.com</t>
  </si>
  <si>
    <t>(21)970998-5542</t>
  </si>
  <si>
    <t>luiz43l40r2gmail.com</t>
  </si>
  <si>
    <t>(21)99129-8855</t>
  </si>
  <si>
    <t>jjrantonio58@gmail.com</t>
  </si>
  <si>
    <t>ARCEMIRO</t>
  </si>
  <si>
    <t>(21)99337-7837</t>
  </si>
  <si>
    <t>arcemiro@gmail.com</t>
  </si>
  <si>
    <t>CLAUDILAINE</t>
  </si>
  <si>
    <t>(24)99883-1399</t>
  </si>
  <si>
    <t>claudilainess@gmail.com</t>
  </si>
  <si>
    <t>(21)97411-6711</t>
  </si>
  <si>
    <t>cristina42oliveira@gmail.com</t>
  </si>
  <si>
    <t>QUER CAMIM</t>
  </si>
  <si>
    <t>(21)99219-0197</t>
  </si>
  <si>
    <t>mautemon@gmail.com</t>
  </si>
  <si>
    <t>ANDREIA</t>
  </si>
  <si>
    <t>(21)99176-1349</t>
  </si>
  <si>
    <t>andreiazepeda@hotmail.com</t>
  </si>
  <si>
    <t>JUSCIENE</t>
  </si>
  <si>
    <t>(21)99180-5511</t>
  </si>
  <si>
    <t>juscienecristina@gmail.com</t>
  </si>
  <si>
    <t>(21)99463-0043</t>
  </si>
  <si>
    <t>rafaelmfdeazevedo@gmail.com</t>
  </si>
  <si>
    <t>NAYARA</t>
  </si>
  <si>
    <t>(2196602-5800</t>
  </si>
  <si>
    <t>naydias.dddo@gmail.com</t>
  </si>
  <si>
    <t>(21)99368-9930</t>
  </si>
  <si>
    <t>hdrjlima@gmail.com</t>
  </si>
  <si>
    <t>VANDERLEIA</t>
  </si>
  <si>
    <t>(21)98536-3135</t>
  </si>
  <si>
    <t>vmf196730@gmail.com</t>
  </si>
  <si>
    <t>(21)99169-1159</t>
  </si>
  <si>
    <t>rosabdasilva@hotmail.com</t>
  </si>
  <si>
    <t>CAIO</t>
  </si>
  <si>
    <t>(21)98130-4841</t>
  </si>
  <si>
    <t>abner@hotmail.com</t>
  </si>
  <si>
    <t>(21)98298-0061</t>
  </si>
  <si>
    <t>biancaaraujo2020clara@gmail.com</t>
  </si>
  <si>
    <t>(21)96825-6417</t>
  </si>
  <si>
    <t>flexeblack@mail.com</t>
  </si>
  <si>
    <t>(21)96801-3707</t>
  </si>
  <si>
    <t>anamariagomesmagalaes3@gmail.com</t>
  </si>
  <si>
    <t>(21)98093-1894</t>
  </si>
  <si>
    <t>eunice-torres2011@bol.com</t>
  </si>
  <si>
    <t>(21)98460-6030</t>
  </si>
  <si>
    <t>cavive40@gmail.com</t>
  </si>
  <si>
    <t>(21)96445-7259</t>
  </si>
  <si>
    <t>jvassimostorres@outlook.com</t>
  </si>
  <si>
    <t>QUERIA CAMIM</t>
  </si>
  <si>
    <t>WELLINGTON</t>
  </si>
  <si>
    <t>(22)99102-5376</t>
  </si>
  <si>
    <t>jennifer.camara1998@gmail.com</t>
  </si>
  <si>
    <t>(21)98866-4567</t>
  </si>
  <si>
    <t>ronielima.rl@hotmail.com</t>
  </si>
  <si>
    <t>(21)96658-1381</t>
  </si>
  <si>
    <t>ademirlaure56@gmail.com</t>
  </si>
  <si>
    <t>OLIVA</t>
  </si>
  <si>
    <t>(21)99988-7457</t>
  </si>
  <si>
    <t>thpp@yahoo.com</t>
  </si>
  <si>
    <t>RAYANNE</t>
  </si>
  <si>
    <t>(22)98163-5039</t>
  </si>
  <si>
    <t>enf.mcastro@gmail.com</t>
  </si>
  <si>
    <t>THAINÁ</t>
  </si>
  <si>
    <t>(22)99245-0099</t>
  </si>
  <si>
    <t>16tin4@gmail.com</t>
  </si>
  <si>
    <t>ROGERIA</t>
  </si>
  <si>
    <t>(21)96944-7712</t>
  </si>
  <si>
    <t>rogeriaguimaraes22@hotmail.com</t>
  </si>
  <si>
    <t>MARLON</t>
  </si>
  <si>
    <t>(21)99982-7632</t>
  </si>
  <si>
    <t>marlonvs12@yhaoo.com</t>
  </si>
  <si>
    <t>(24)98117-0482</t>
  </si>
  <si>
    <t>anahtoledo4@gmail.com</t>
  </si>
  <si>
    <t>(21)99994-4783</t>
  </si>
  <si>
    <t>(21)99322-5421</t>
  </si>
  <si>
    <t>ALEX PAULO</t>
  </si>
  <si>
    <t>(21)96449-7106</t>
  </si>
  <si>
    <t>DIOVANI</t>
  </si>
  <si>
    <t>(24)99986-4327</t>
  </si>
  <si>
    <t>diovanijose85@gmail.com</t>
  </si>
  <si>
    <t>2º vez que recebo esse lead e nao tenho resposta</t>
  </si>
  <si>
    <t>KAROLINE</t>
  </si>
  <si>
    <t>(24)99224-1307</t>
  </si>
  <si>
    <t>SCLAUDIA50859@GMAIL.COM</t>
  </si>
  <si>
    <t>GYSELLA</t>
  </si>
  <si>
    <t>(22)99204-1252</t>
  </si>
  <si>
    <t>gysellacampos77@gmail.com</t>
  </si>
  <si>
    <t>FLORIANO</t>
  </si>
  <si>
    <t>(21)99101-6762</t>
  </si>
  <si>
    <t>floriano.lima@yahoo.com.br</t>
  </si>
  <si>
    <t>(21)99675-1297</t>
  </si>
  <si>
    <t>lucianabritodocs@gmail.com</t>
  </si>
  <si>
    <t>ERICA</t>
  </si>
  <si>
    <t>(21)96447-8177</t>
  </si>
  <si>
    <t>ericabelmontedaluz@yahoo.com.br</t>
  </si>
  <si>
    <t>FABRICIA</t>
  </si>
  <si>
    <t>(2192002-0789</t>
  </si>
  <si>
    <t>fabricia.barcelosfurtados@gmail.com</t>
  </si>
  <si>
    <t>QueriaPrevent para mae de 80 anos , ofereci Medsenior</t>
  </si>
  <si>
    <t>(21)98816-7538</t>
  </si>
  <si>
    <t>ANTONIA</t>
  </si>
  <si>
    <t>(21)99310-0615</t>
  </si>
  <si>
    <t>antoniagoncalvesnoronha@gmail.com</t>
  </si>
  <si>
    <t>(21)97963-6488</t>
  </si>
  <si>
    <t>rafaelmouramp@gmail.com</t>
  </si>
  <si>
    <t>MARGARETH</t>
  </si>
  <si>
    <t>(24)98104-5674</t>
  </si>
  <si>
    <t>margarethangelasacramento@gmail.com</t>
  </si>
  <si>
    <t>MARIA JOSE</t>
  </si>
  <si>
    <t>(21)98731-8296</t>
  </si>
  <si>
    <t>bsgizeze@gmail.com</t>
  </si>
  <si>
    <t>(24)99931-3413</t>
  </si>
  <si>
    <t>monicasiqueira1966@gmail.com</t>
  </si>
  <si>
    <t>(21)97580-0614</t>
  </si>
  <si>
    <t>thais1990mendonca@gmail.com</t>
  </si>
  <si>
    <t>GILSON</t>
  </si>
  <si>
    <t>(21)99506-0446</t>
  </si>
  <si>
    <t>gilsonmeneses@terra.com.br</t>
  </si>
  <si>
    <t>HORACI</t>
  </si>
  <si>
    <t>(22)98172-4535</t>
  </si>
  <si>
    <t>horacicarlosmacedodacosta@gmail.com</t>
  </si>
  <si>
    <t>(21)97246-2118</t>
  </si>
  <si>
    <t>paulo.rcbv@gmail.com</t>
  </si>
  <si>
    <t>(21)99503-8599</t>
  </si>
  <si>
    <t>joaognapolitano@gmail.com</t>
  </si>
  <si>
    <t>(24)98806-5319</t>
  </si>
  <si>
    <t>licianojulia2019@gmail.com</t>
  </si>
  <si>
    <t>EDNALDO</t>
  </si>
  <si>
    <t>(21)98885-0948</t>
  </si>
  <si>
    <t>naldoborbasilva@gmail.com</t>
  </si>
  <si>
    <t>(24)99201-8940</t>
  </si>
  <si>
    <t>alinefeernands1209@gmail.com</t>
  </si>
  <si>
    <t>NATALYA</t>
  </si>
  <si>
    <t>(21)97926-8646</t>
  </si>
  <si>
    <t>natyrch@gmail.com</t>
  </si>
  <si>
    <t>PEDRO</t>
  </si>
  <si>
    <t>(24)99875-3613</t>
  </si>
  <si>
    <t>pedro.a.ramos00@iclaoud.com</t>
  </si>
  <si>
    <t>MARIA EDUARDA</t>
  </si>
  <si>
    <t>(21)97651-6695</t>
  </si>
  <si>
    <t>mariaeduardavital5@gmail.com</t>
  </si>
  <si>
    <t>(22)99983-9810</t>
  </si>
  <si>
    <t>julianasantos23062016@gmail.com</t>
  </si>
  <si>
    <t>(21)999422-8732</t>
  </si>
  <si>
    <t>rezende.josealberto@gmail.com</t>
  </si>
  <si>
    <t>LILIAN</t>
  </si>
  <si>
    <t>(21)96844-7563</t>
  </si>
  <si>
    <t>isampaioadv6@gmail.com</t>
  </si>
  <si>
    <t>(21)98057-4985</t>
  </si>
  <si>
    <t>diegovt2010@hotmail.com</t>
  </si>
  <si>
    <t>LUCIO JR</t>
  </si>
  <si>
    <t>(21)97527-8983</t>
  </si>
  <si>
    <t>lucioabencoado54@gmail.com</t>
  </si>
  <si>
    <t>(21)97170-3714</t>
  </si>
  <si>
    <t>afonoscelia@yahoo.com.br</t>
  </si>
  <si>
    <t>(21)96461-1925</t>
  </si>
  <si>
    <t>profclaudiotorres@yahoo.com</t>
  </si>
  <si>
    <t>(21)99721-2598</t>
  </si>
  <si>
    <t>joelmadenilson734@gmai.com</t>
  </si>
  <si>
    <t>DIGLIGOLIA</t>
  </si>
  <si>
    <t>(21)98966-6233</t>
  </si>
  <si>
    <t>giglioliarn@gmail.com</t>
  </si>
  <si>
    <t>FELIPE</t>
  </si>
  <si>
    <t>(21)999666-6764</t>
  </si>
  <si>
    <t>daianabarcelos1991@gmail.com</t>
  </si>
  <si>
    <t>(21)98305-6282</t>
  </si>
  <si>
    <t>ericamf.oliveira@gmail.com</t>
  </si>
  <si>
    <t>ALEXSANDER</t>
  </si>
  <si>
    <t>(21)97582-4440</t>
  </si>
  <si>
    <t>ximenesalexsander@gmailcom</t>
  </si>
  <si>
    <t>(21)97404-6297</t>
  </si>
  <si>
    <t>briviooliveira5@gmail.com</t>
  </si>
  <si>
    <t>ROSILENE</t>
  </si>
  <si>
    <t>(21)99395-2690</t>
  </si>
  <si>
    <t>r3943247@gmail.com</t>
  </si>
  <si>
    <t>RANICE</t>
  </si>
  <si>
    <t>(22)99206-6358</t>
  </si>
  <si>
    <t>ranice1.7@gmail.com</t>
  </si>
  <si>
    <t>(21)99364-8180</t>
  </si>
  <si>
    <t>liliane_scs@yahoo.com.br</t>
  </si>
  <si>
    <t>CASSIA</t>
  </si>
  <si>
    <t>(21)990915895</t>
  </si>
  <si>
    <t>brunaluizaresende@gmail.com</t>
  </si>
  <si>
    <t>IVANIL</t>
  </si>
  <si>
    <t>(21)9601-6960</t>
  </si>
  <si>
    <t>ivan14mcz@gmail.com</t>
  </si>
  <si>
    <t>(22)99265-6143</t>
  </si>
  <si>
    <t>nataliacoelho2014@gmail.com</t>
  </si>
  <si>
    <t>(21)98276-4477</t>
  </si>
  <si>
    <t>marcelapessoaendocrino@gmail.com</t>
  </si>
  <si>
    <t>(21)96744-0177</t>
  </si>
  <si>
    <t>jorgeluiz196919032gmail.com</t>
  </si>
  <si>
    <t>PME - Cemeru</t>
  </si>
  <si>
    <t>GRACIELE</t>
  </si>
  <si>
    <t>(21)99793-8930</t>
  </si>
  <si>
    <t>gracielerodrigues141@gmail.com</t>
  </si>
  <si>
    <t>GILDA</t>
  </si>
  <si>
    <t>AMBELINA</t>
  </si>
  <si>
    <t>(21)96468-9623</t>
  </si>
  <si>
    <t>DERNEVAL</t>
  </si>
  <si>
    <t>(21)98615-1532</t>
  </si>
  <si>
    <t>AN CLARA</t>
  </si>
  <si>
    <t>(21)98612-3679</t>
  </si>
  <si>
    <t>(24)98182-7258</t>
  </si>
  <si>
    <t>marcelabasiliodemelo@gmail.com</t>
  </si>
  <si>
    <t>(21)99328-6505</t>
  </si>
  <si>
    <t>alvesnatalia20687@gmail.com</t>
  </si>
  <si>
    <t>(21)99143-4615</t>
  </si>
  <si>
    <t>leriabenedita@gmail.com</t>
  </si>
  <si>
    <t>WALACE</t>
  </si>
  <si>
    <t>(21)99871-5661</t>
  </si>
  <si>
    <t>durcewalace@gmail.com</t>
  </si>
  <si>
    <t>(21)975502-2473</t>
  </si>
  <si>
    <t>amandarodriguesjuju@gmail.com</t>
  </si>
  <si>
    <t>CAROLINE</t>
  </si>
  <si>
    <t>(21)96445-6705</t>
  </si>
  <si>
    <t>carolne.regina@yhaoo.com.br</t>
  </si>
  <si>
    <t>LUA</t>
  </si>
  <si>
    <t>(22)99729-1674</t>
  </si>
  <si>
    <t>luamartins760@gmail.com</t>
  </si>
  <si>
    <t>ELIS</t>
  </si>
  <si>
    <t>(21)98086-4008</t>
  </si>
  <si>
    <t>elliscarvalho735@gmail.com</t>
  </si>
  <si>
    <t>ADILSON</t>
  </si>
  <si>
    <t>(21)99292-9994</t>
  </si>
  <si>
    <t>adilson1008@hotmail.com</t>
  </si>
  <si>
    <t>KETELLY</t>
  </si>
  <si>
    <t>(21)98123-5079</t>
  </si>
  <si>
    <t>(22)99167-8824</t>
  </si>
  <si>
    <t>brunaguimaraes1983@gmail.com</t>
  </si>
  <si>
    <t>CHARLES</t>
  </si>
  <si>
    <t>(21)97419-8042</t>
  </si>
  <si>
    <t>charles.tributos@gmail.com</t>
  </si>
  <si>
    <t>REBEKAH</t>
  </si>
  <si>
    <t>(22)99856-9480</t>
  </si>
  <si>
    <t>rebekaholiveira3@gmail.com</t>
  </si>
  <si>
    <t>(21)98366-8067</t>
  </si>
  <si>
    <t>lucianasilva976537799@gmail.com</t>
  </si>
  <si>
    <t>(21)98434-3919</t>
  </si>
  <si>
    <t>simoni1301@yahoo.com.br</t>
  </si>
  <si>
    <t>THAYNA</t>
  </si>
  <si>
    <t>(21)98347-3001</t>
  </si>
  <si>
    <t>thaynasvnunes@gmail.com</t>
  </si>
  <si>
    <t>(21)99519-4243</t>
  </si>
  <si>
    <t>(21)97566-4303</t>
  </si>
  <si>
    <t>felipenogueira22@@gmail.com</t>
  </si>
  <si>
    <t>JULIO CESAR</t>
  </si>
  <si>
    <t>(21)98607-9050</t>
  </si>
  <si>
    <t>juliodoanil@gmail.com</t>
  </si>
  <si>
    <t>(21)97010-3187</t>
  </si>
  <si>
    <t>tamirescapinam@gmail.com</t>
  </si>
  <si>
    <t>WALLACE</t>
  </si>
  <si>
    <t>(21)98476-4009</t>
  </si>
  <si>
    <t>wallacenbarbalho@gmail.com</t>
  </si>
  <si>
    <t>(22)99793-3867</t>
  </si>
  <si>
    <t>fernandorapozo105@gmail.com</t>
  </si>
  <si>
    <t>CRIS</t>
  </si>
  <si>
    <t>(22)98823-0436</t>
  </si>
  <si>
    <t>cristianebeiene@gmail.com</t>
  </si>
  <si>
    <t>MARCIO</t>
  </si>
  <si>
    <t>(24)99819-3997</t>
  </si>
  <si>
    <t>marcioantoniodosreis96@gmail.com</t>
  </si>
  <si>
    <t>JOAO PAULO</t>
  </si>
  <si>
    <t>(21)98799-3868</t>
  </si>
  <si>
    <t>paulopereira45s@gmail.com</t>
  </si>
  <si>
    <t>ANNE</t>
  </si>
  <si>
    <t>(21)97025-1426</t>
  </si>
  <si>
    <t>peresanne746@gmail.com</t>
  </si>
  <si>
    <t>GILBERTO</t>
  </si>
  <si>
    <t>(21)97314-7635</t>
  </si>
  <si>
    <t>danyellabsouza@hotmail.com</t>
  </si>
  <si>
    <t>AMARO</t>
  </si>
  <si>
    <t>(21)99388-7726</t>
  </si>
  <si>
    <t>amarogaf@gmail.com</t>
  </si>
  <si>
    <t>IZABELLE</t>
  </si>
  <si>
    <t>(21)98629-0086</t>
  </si>
  <si>
    <t>anekrika2012@gmail.com</t>
  </si>
  <si>
    <t>CRISSILA</t>
  </si>
  <si>
    <t>(22)99822-8664</t>
  </si>
  <si>
    <t>crissilacarneiro@gmail.com</t>
  </si>
  <si>
    <t>WANDERLEY</t>
  </si>
  <si>
    <t>(24)99220-9512</t>
  </si>
  <si>
    <t>wanderleymacariocomseisao@gmail.com</t>
  </si>
  <si>
    <t>SERGIO</t>
  </si>
  <si>
    <t>(21)98997-3866</t>
  </si>
  <si>
    <t>sergao47@gmail.com</t>
  </si>
  <si>
    <t>(21)97071-1207</t>
  </si>
  <si>
    <t>reginnapaixao67@gmail.com</t>
  </si>
  <si>
    <t>(21)96759-83987</t>
  </si>
  <si>
    <t>delima@hotmail.com</t>
  </si>
  <si>
    <t>(21)99959-8189</t>
  </si>
  <si>
    <t>cristtyna.ramos1@hotmail.com</t>
  </si>
  <si>
    <t>(21)98427-7358</t>
  </si>
  <si>
    <t>vanesslveslopes@yahoo.com</t>
  </si>
  <si>
    <t>(21)97158-8999</t>
  </si>
  <si>
    <t>alessandra.cunha@saude.rj.gov.br</t>
  </si>
  <si>
    <t>MARLY</t>
  </si>
  <si>
    <t>(21)98137-5256</t>
  </si>
  <si>
    <t>marlysilva216@gmail.com</t>
  </si>
  <si>
    <t>juliapelaine2016@gmail.com</t>
  </si>
  <si>
    <t>(21)96671-8358</t>
  </si>
  <si>
    <t>junior.m96aj@gmail.com</t>
  </si>
  <si>
    <t>(21)966112565</t>
  </si>
  <si>
    <t>christello83@gmail.com</t>
  </si>
  <si>
    <t>MARIA DA CONCEICAO</t>
  </si>
  <si>
    <t>(21)975998951</t>
  </si>
  <si>
    <t>ceissandrade@gmail.com</t>
  </si>
  <si>
    <t>(22)99930-0320</t>
  </si>
  <si>
    <t>luizpaulomonteiro</t>
  </si>
  <si>
    <t>SILVIO</t>
  </si>
  <si>
    <t>(21)999958217</t>
  </si>
  <si>
    <t>sysardinha@gmail.com</t>
  </si>
  <si>
    <t>ROMULO JULIO</t>
  </si>
  <si>
    <t>(21)978824114</t>
  </si>
  <si>
    <t>romulomickey12@gmail.com</t>
  </si>
  <si>
    <t>(21)989894698</t>
  </si>
  <si>
    <t>bezerravitorino@gmail.com</t>
  </si>
  <si>
    <t>ELISABETH</t>
  </si>
  <si>
    <t>(21)999285866</t>
  </si>
  <si>
    <t>s.elisabeth12@gmail.com</t>
  </si>
  <si>
    <t>LETICIA MOREIRA</t>
  </si>
  <si>
    <t>(21)981980402</t>
  </si>
  <si>
    <t>lelemoreira112@gmail.com</t>
  </si>
  <si>
    <t>LUCILIA</t>
  </si>
  <si>
    <t>(21)987877302</t>
  </si>
  <si>
    <t>luciliadps@yahoo.com</t>
  </si>
  <si>
    <t>(21)991873212</t>
  </si>
  <si>
    <t>isa.simoes221994@gmail.com</t>
  </si>
  <si>
    <t>GLAUCIA</t>
  </si>
  <si>
    <t>(21)984216076</t>
  </si>
  <si>
    <t>glaucia_ank@hotmail.com</t>
  </si>
  <si>
    <t>LILI</t>
  </si>
  <si>
    <t>(21)990042730</t>
  </si>
  <si>
    <t>fernandeseliana219@gmail.com</t>
  </si>
  <si>
    <t>Nao tem cnpj, e é para uma crianca de 13 anos</t>
  </si>
  <si>
    <t>(21)981827777</t>
  </si>
  <si>
    <t>carmemluizaamiel@gmail.com</t>
  </si>
  <si>
    <t>(21)997959869</t>
  </si>
  <si>
    <t>toro.geo@gmail.com</t>
  </si>
  <si>
    <t>IRECEMA</t>
  </si>
  <si>
    <t>(21)969137434</t>
  </si>
  <si>
    <t>seveira@yahoo.com.br</t>
  </si>
  <si>
    <t>WAGNER JOSE</t>
  </si>
  <si>
    <t>(62)999029388</t>
  </si>
  <si>
    <t>wagner_jmkf@hotmail.com</t>
  </si>
  <si>
    <t>GILCILENE</t>
  </si>
  <si>
    <t>(21)981497123</t>
  </si>
  <si>
    <t>EUNICE</t>
  </si>
  <si>
    <t>(15)991403457</t>
  </si>
  <si>
    <t>VANIA</t>
  </si>
  <si>
    <t>(21)970995908</t>
  </si>
  <si>
    <t>(21)977029082</t>
  </si>
  <si>
    <t>luana123.lj91@gmail.com</t>
  </si>
  <si>
    <t>(22)981547497</t>
  </si>
  <si>
    <t>jessicatardem1299@gmail.com</t>
  </si>
  <si>
    <t>SORAIA</t>
  </si>
  <si>
    <t>(21)980323920</t>
  </si>
  <si>
    <t>soraia.cmo@gmail.com</t>
  </si>
  <si>
    <t>JOSUE</t>
  </si>
  <si>
    <t>(21)968787052</t>
  </si>
  <si>
    <t>ckjpererirak@hotmail.com</t>
  </si>
  <si>
    <t>(21)992652019</t>
  </si>
  <si>
    <t>bugica253@gmail.com</t>
  </si>
  <si>
    <t>(22)999372469</t>
  </si>
  <si>
    <t>pessanha01jorge@gmail.com</t>
  </si>
  <si>
    <t>(21)986201913</t>
  </si>
  <si>
    <t>kleber.riodejaneiro@gmail.com</t>
  </si>
  <si>
    <t>(21)977507534</t>
  </si>
  <si>
    <t>silvana1987rms@gmail.com</t>
  </si>
  <si>
    <t>BRENDO</t>
  </si>
  <si>
    <t>(24)981175152</t>
  </si>
  <si>
    <t>brendof745@gmail.com</t>
  </si>
  <si>
    <t>SERENA</t>
  </si>
  <si>
    <t>(21)964258578</t>
  </si>
  <si>
    <t>carla.10239@gmail.com</t>
  </si>
  <si>
    <t>ALEX</t>
  </si>
  <si>
    <t>(21)996090995</t>
  </si>
  <si>
    <t>alexsenareis@gmail.com</t>
  </si>
  <si>
    <t>PAMELA</t>
  </si>
  <si>
    <t>(21)968772483</t>
  </si>
  <si>
    <t>paamdavi2@gmail.com</t>
  </si>
  <si>
    <t>ESTEPHANI</t>
  </si>
  <si>
    <t>(22)9972252874</t>
  </si>
  <si>
    <t>MARCELO DE PAULA</t>
  </si>
  <si>
    <t>(21)972420191</t>
  </si>
  <si>
    <t>marcelodepaula0402@gmail.com</t>
  </si>
  <si>
    <t>WIRIHANNE</t>
  </si>
  <si>
    <t>(22)996086446</t>
  </si>
  <si>
    <t>wirihanneaparecidapintodossant@gmail.com</t>
  </si>
  <si>
    <t>crianca</t>
  </si>
  <si>
    <t>(22)998368405</t>
  </si>
  <si>
    <t>ingridbertosepereira@gmail.com</t>
  </si>
  <si>
    <t>(21)964270442</t>
  </si>
  <si>
    <t>juliabeatrizmarques695@gmail.com</t>
  </si>
  <si>
    <t>MARIA DE LOUDES</t>
  </si>
  <si>
    <t>(21)997726352</t>
  </si>
  <si>
    <t>santarem578@gmail.com</t>
  </si>
  <si>
    <t>tem leve , ja tentou na medsenior, queria prevent</t>
  </si>
  <si>
    <t>NATANAEL</t>
  </si>
  <si>
    <t>(21)983715114</t>
  </si>
  <si>
    <t>natan.psgt.vip@gmail.com</t>
  </si>
  <si>
    <t>(21)999630766</t>
  </si>
  <si>
    <t>cristerra@hotmail.com</t>
  </si>
  <si>
    <t>LAYLA</t>
  </si>
  <si>
    <t>(21)999707979</t>
  </si>
  <si>
    <t>lailasilvabraga1@gmail.com</t>
  </si>
  <si>
    <t>(21)970580255</t>
  </si>
  <si>
    <t>welaisa23@gmail.com</t>
  </si>
  <si>
    <t>DAIANE</t>
  </si>
  <si>
    <t>(21)996633421</t>
  </si>
  <si>
    <t>(21)973087580</t>
  </si>
  <si>
    <t>MICAELA</t>
  </si>
  <si>
    <t>(27)999228903</t>
  </si>
  <si>
    <t>Micaela.surlo@hotmail.com</t>
  </si>
  <si>
    <t>(24)981322827</t>
  </si>
  <si>
    <t>claudiaraa@hotmail.com</t>
  </si>
  <si>
    <t>(21)997947939</t>
  </si>
  <si>
    <t>pamela.peixotobc@gmail.com</t>
  </si>
  <si>
    <t>(21)998979199</t>
  </si>
  <si>
    <t>busaokids@gmail.com</t>
  </si>
  <si>
    <t>(21)999555540</t>
  </si>
  <si>
    <t>monicasantos1011@gmail.com</t>
  </si>
  <si>
    <t>(21)99939107</t>
  </si>
  <si>
    <t>paulawils2021@icloud.com</t>
  </si>
  <si>
    <t>ELISA</t>
  </si>
  <si>
    <t>(21)987344354</t>
  </si>
  <si>
    <t>elisafragoso2021@gmail.com</t>
  </si>
  <si>
    <t>YURI</t>
  </si>
  <si>
    <t>(21)975901677</t>
  </si>
  <si>
    <t>yurimartina3@gmail.com</t>
  </si>
  <si>
    <t>(21)966211560</t>
  </si>
  <si>
    <t>dianehilario3@gmail.com</t>
  </si>
  <si>
    <t>(21)996136466</t>
  </si>
  <si>
    <t>leugim2@gmail.com</t>
  </si>
  <si>
    <t>(21)995077087</t>
  </si>
  <si>
    <t>marcelolaserrj@gmail.com</t>
  </si>
  <si>
    <t>(21)997317944</t>
  </si>
  <si>
    <t>joycesouzafidelis28@gmail.com</t>
  </si>
  <si>
    <t>(21)998291969</t>
  </si>
  <si>
    <t>anapaulavaladaresfiguereido@gmail.com</t>
  </si>
  <si>
    <t>(24)988123202</t>
  </si>
  <si>
    <t>elianebmedeiros@yahoo.com.br</t>
  </si>
  <si>
    <t>(21)983201993</t>
  </si>
  <si>
    <t>(79)988190770</t>
  </si>
  <si>
    <t>ISABELLA  LUIZA</t>
  </si>
  <si>
    <t>(21)996984833</t>
  </si>
  <si>
    <t>isabella.figueiredo@tjrj.jus.br</t>
  </si>
  <si>
    <t>(21)980834555</t>
  </si>
  <si>
    <t>duatdesing@gmail.com</t>
  </si>
  <si>
    <t>PET BROTHER DOG</t>
  </si>
  <si>
    <t>(21)993774732</t>
  </si>
  <si>
    <t>gabriel_rjorge@hotmail.com</t>
  </si>
  <si>
    <t>(21)998342839</t>
  </si>
  <si>
    <t>fredericofrimes.se@gmail.com</t>
  </si>
  <si>
    <t>odonto da sulameria</t>
  </si>
  <si>
    <t>PARTYLIGHT NOIVA</t>
  </si>
  <si>
    <t>(21)964037611</t>
  </si>
  <si>
    <t>shirley.gusmao@hotmail.com</t>
  </si>
  <si>
    <t>THIAGO</t>
  </si>
  <si>
    <t>(21)964357177</t>
  </si>
  <si>
    <t>thiagoguirraguirra@gmail.com</t>
  </si>
  <si>
    <t>JELIEL</t>
  </si>
  <si>
    <t>(21)989460154</t>
  </si>
  <si>
    <t>jelieiaraujooliveira@gmail.com</t>
  </si>
  <si>
    <t>plano da intermedica</t>
  </si>
  <si>
    <t>(22)998821457</t>
  </si>
  <si>
    <t>guilhermesartori2@gmail.com</t>
  </si>
  <si>
    <t>(21)971310741</t>
  </si>
  <si>
    <t>bruno131289@hotmail.com</t>
  </si>
  <si>
    <t>(24)998675434</t>
  </si>
  <si>
    <t>claudia@gmail.com</t>
  </si>
  <si>
    <t>PREVENT</t>
  </si>
  <si>
    <t>LUIZA MARIA</t>
  </si>
  <si>
    <t>(21)990709954</t>
  </si>
  <si>
    <t>luizacaetano2014@gmail.com</t>
  </si>
  <si>
    <t>(21)99339137</t>
  </si>
  <si>
    <t>mvlanchesrefeicoes@gmail.com</t>
  </si>
  <si>
    <t>SEM WHATSAPP E TELEFONE INVALIDO</t>
  </si>
  <si>
    <t>(21)968721221</t>
  </si>
  <si>
    <t>jessicasfaria@icloud.com</t>
  </si>
  <si>
    <t>DENYZYAN</t>
  </si>
  <si>
    <t>(21)964212293</t>
  </si>
  <si>
    <t>denyzyan@hotmail.com</t>
  </si>
  <si>
    <t>GLEICI</t>
  </si>
  <si>
    <t>(21)991635676</t>
  </si>
  <si>
    <t>josi.biek@gmail.com</t>
  </si>
  <si>
    <t>LUIZ ANTONIO</t>
  </si>
  <si>
    <t>(21)982170671</t>
  </si>
  <si>
    <t>rodriguespalino@gmail.com</t>
  </si>
  <si>
    <t>(21)998738822</t>
  </si>
  <si>
    <t>sandra.alcantara7@gmail.com</t>
  </si>
  <si>
    <t>LUCI</t>
  </si>
  <si>
    <t>(21)975160225</t>
  </si>
  <si>
    <t>lu_lu_rj@hotmail.com</t>
  </si>
  <si>
    <t>HILDA</t>
  </si>
  <si>
    <t>MAYMAY</t>
  </si>
  <si>
    <t>(21)994551109</t>
  </si>
  <si>
    <t>laurastargino@gmail.com</t>
  </si>
  <si>
    <t>(24)988143667</t>
  </si>
  <si>
    <t>leticia.bechtlufft@gmail.com</t>
  </si>
  <si>
    <t>SONIA MARIA</t>
  </si>
  <si>
    <t>(22)999837906</t>
  </si>
  <si>
    <t>soniamsardinha@yahoo.com.br</t>
  </si>
  <si>
    <t>crianca 14 anos</t>
  </si>
  <si>
    <t>HELLEN</t>
  </si>
  <si>
    <t>(24)992320883</t>
  </si>
  <si>
    <t>hellenfm24@gmail.com</t>
  </si>
  <si>
    <t>(21)966321470</t>
  </si>
  <si>
    <t>rafaelaramiro04@gmail.com</t>
  </si>
  <si>
    <t>PAULA</t>
  </si>
  <si>
    <t>(21)981667267</t>
  </si>
  <si>
    <t>navlucia2gmail.com</t>
  </si>
  <si>
    <t>TAYNA</t>
  </si>
  <si>
    <t>(21)980813472</t>
  </si>
  <si>
    <t>taynadealmeida@gmail.com</t>
  </si>
  <si>
    <t>(21)968522237</t>
  </si>
  <si>
    <t>jeanbelga19@gmail.com</t>
  </si>
  <si>
    <t>EVELIYN</t>
  </si>
  <si>
    <t>(21)975358598</t>
  </si>
  <si>
    <t>evelyn.santos08@yahoo.com.br</t>
  </si>
  <si>
    <t>MARIA REGINA</t>
  </si>
  <si>
    <t>(21)9677877120</t>
  </si>
  <si>
    <t>andraeiasantosarauji123@gmail.com</t>
  </si>
  <si>
    <t>MARILENE</t>
  </si>
  <si>
    <t>(21)995855172</t>
  </si>
  <si>
    <t>sales.refeicoes2018@gmail.com</t>
  </si>
  <si>
    <t>(21)969756590</t>
  </si>
  <si>
    <t>douglasmds@icloud.com</t>
  </si>
  <si>
    <t>MUNYRA</t>
  </si>
  <si>
    <t>(21)988079791</t>
  </si>
  <si>
    <t>(21)988075158</t>
  </si>
  <si>
    <t>LENA</t>
  </si>
  <si>
    <t>(21)999651674</t>
  </si>
  <si>
    <t>ROSEMARY</t>
  </si>
  <si>
    <t>(21)991872477</t>
  </si>
  <si>
    <t>REBECCA</t>
  </si>
  <si>
    <t>(22)998883332</t>
  </si>
  <si>
    <t>rebeccarochastereolove@gmail.com</t>
  </si>
  <si>
    <t>(21)964648696</t>
  </si>
  <si>
    <t>rosilene.machado@yahoo.com.br</t>
  </si>
  <si>
    <t>(22)999316454</t>
  </si>
  <si>
    <t>(21)969804989</t>
  </si>
  <si>
    <t>elisangelabarboza37@gmail.com</t>
  </si>
  <si>
    <t>DELZIA</t>
  </si>
  <si>
    <t>(21)982873742</t>
  </si>
  <si>
    <t>dnivea29@gmail.com</t>
  </si>
  <si>
    <t>IRINEIA</t>
  </si>
  <si>
    <t>(24)999582819</t>
  </si>
  <si>
    <t>irineiapiller@gmail.com</t>
  </si>
  <si>
    <t>JOSEMAR</t>
  </si>
  <si>
    <t>(21)977120304</t>
  </si>
  <si>
    <t>josemarsoares1968@gmail.com</t>
  </si>
  <si>
    <t>SUNELLY</t>
  </si>
  <si>
    <t>(22)981463396</t>
  </si>
  <si>
    <t>sunellysimao@gmail.com</t>
  </si>
  <si>
    <t>MARCO ANTONIO</t>
  </si>
  <si>
    <t>(24)981116054</t>
  </si>
  <si>
    <t>liserregarcia@gmail.com</t>
  </si>
  <si>
    <t>MAGDALENA</t>
  </si>
  <si>
    <t>(21)981457344</t>
  </si>
  <si>
    <t>magdalenasilnva079@gmail.com</t>
  </si>
  <si>
    <t>(21)988913170</t>
  </si>
  <si>
    <t>flavia.lamprecht@gmail.com</t>
  </si>
  <si>
    <t>(22)998435101</t>
  </si>
  <si>
    <t>beandrade@id.uff.br</t>
  </si>
  <si>
    <t>MARCELO AUGUSTO</t>
  </si>
  <si>
    <t>(21)999853435</t>
  </si>
  <si>
    <t>marcelinhopessanha24@gmail.com</t>
  </si>
  <si>
    <t>MARIA ROSA</t>
  </si>
  <si>
    <t>(21)966388844</t>
  </si>
  <si>
    <t>mrosamonteiro2006@gmail.com</t>
  </si>
  <si>
    <t>(21)989159284</t>
  </si>
  <si>
    <t>aninhakeylane@gmail.com</t>
  </si>
  <si>
    <t>CONTATO INVALIDO</t>
  </si>
  <si>
    <t>(21)967820552</t>
  </si>
  <si>
    <t>luciano.lmda@gmail.com</t>
  </si>
  <si>
    <t>(11)973768000</t>
  </si>
  <si>
    <t>raraujo@ie.com.br</t>
  </si>
  <si>
    <t>5898516-1</t>
  </si>
  <si>
    <t>cliente antigo</t>
  </si>
  <si>
    <t>(11)982064527</t>
  </si>
  <si>
    <t>mmelo@ie.com.br</t>
  </si>
  <si>
    <t>socio do Rodrigo Xavier</t>
  </si>
  <si>
    <t>EDUARDA</t>
  </si>
  <si>
    <t>edudaferreira58@gmail.com</t>
  </si>
  <si>
    <t>(21)970135265</t>
  </si>
  <si>
    <t>DAVILA</t>
  </si>
  <si>
    <t>(21)983861966</t>
  </si>
  <si>
    <t>gomesmendesdavilavitoria@gmail.com</t>
  </si>
  <si>
    <t>SIRLEY</t>
  </si>
  <si>
    <t>(21)974167443</t>
  </si>
  <si>
    <t>sirleysouzareis1@gmail.com</t>
  </si>
  <si>
    <t>GEISA</t>
  </si>
  <si>
    <t>(24)981868215</t>
  </si>
  <si>
    <t>soaresbarillogmail.com</t>
  </si>
  <si>
    <t>(21)969317773</t>
  </si>
  <si>
    <t>claudiotococlaudiosoaresdocarmo@gmail.com</t>
  </si>
  <si>
    <t>migcury@gmail.com</t>
  </si>
  <si>
    <t>(22)988128487</t>
  </si>
  <si>
    <t>carin41234@gmail.com</t>
  </si>
  <si>
    <t>(21)991099199</t>
  </si>
  <si>
    <t>cintiacervantes@yahoo.com.br</t>
  </si>
  <si>
    <t>(21)988985334</t>
  </si>
  <si>
    <t>aribeiro_19@hotai.com</t>
  </si>
  <si>
    <t>JOZIANE</t>
  </si>
  <si>
    <t>(21)998798364</t>
  </si>
  <si>
    <t>jozianepreta@gmail.com</t>
  </si>
  <si>
    <t>para filha Sophya de 12anos ,MARICA</t>
  </si>
  <si>
    <t>IZABEL</t>
  </si>
  <si>
    <t>(21)968911619</t>
  </si>
  <si>
    <t>bebertodas.3.8@gmail.com</t>
  </si>
  <si>
    <t>De SAO JOAO DE MERITI</t>
  </si>
  <si>
    <t>EVERSON</t>
  </si>
  <si>
    <t>(21)995579988</t>
  </si>
  <si>
    <t>eversonmeal@gmail.com</t>
  </si>
  <si>
    <t>DANIELA</t>
  </si>
  <si>
    <t>(21)999766193</t>
  </si>
  <si>
    <t>danimerg@hotmailcom</t>
  </si>
  <si>
    <t>LEILA</t>
  </si>
  <si>
    <t>(21)997616722</t>
  </si>
  <si>
    <t>leilinhamimi@gmal.com</t>
  </si>
  <si>
    <t>AGATHA</t>
  </si>
  <si>
    <t>(21)974164287</t>
  </si>
  <si>
    <t>agatha_brendon3@hotmail.com</t>
  </si>
  <si>
    <t>PME</t>
  </si>
  <si>
    <t>(21)964541788</t>
  </si>
  <si>
    <t>josejonhelton@gmail.com</t>
  </si>
  <si>
    <t>(21)965430988</t>
  </si>
  <si>
    <t>renatonuno22@gmail.com</t>
  </si>
  <si>
    <t>ISABELY</t>
  </si>
  <si>
    <t>(24)974045646</t>
  </si>
  <si>
    <t>dossantosconceicaoisabelly@gmail.com</t>
  </si>
  <si>
    <t>ORAIDIA</t>
  </si>
  <si>
    <t>(22)998595696</t>
  </si>
  <si>
    <t>segtrabtreinamento@gmail.com</t>
  </si>
  <si>
    <t>RYAN</t>
  </si>
  <si>
    <t>(21)991557957</t>
  </si>
  <si>
    <t>ryano.mirataia@gmail.com</t>
  </si>
  <si>
    <t>(21)972084860</t>
  </si>
  <si>
    <t>salomaolaura1609@gmail.com</t>
  </si>
  <si>
    <t>KAMILLY</t>
  </si>
  <si>
    <t>(21)999696717</t>
  </si>
  <si>
    <t>kamilly.vic105@gmail.com</t>
  </si>
  <si>
    <t>(21)976123915</t>
  </si>
  <si>
    <t>eduadacorrea563@gmail.com</t>
  </si>
  <si>
    <t>STHEFANIE</t>
  </si>
  <si>
    <t>(21)966115909</t>
  </si>
  <si>
    <t>sthefaniemedeirosdasilva@gmail.com</t>
  </si>
  <si>
    <t>ELOISIO</t>
  </si>
  <si>
    <t>(22)999018903</t>
  </si>
  <si>
    <t>eloisiomaximo@gmail.com</t>
  </si>
  <si>
    <t>(21)973050323</t>
  </si>
  <si>
    <t>jumagalhaes593@gmail.com</t>
  </si>
  <si>
    <t>(21)994642856</t>
  </si>
  <si>
    <t>rosilenefs631@gmail.com</t>
  </si>
  <si>
    <t>ANDRE LUIZ</t>
  </si>
  <si>
    <t>(21)991051982</t>
  </si>
  <si>
    <t>andre.e.m.ramos@gmail.com</t>
  </si>
  <si>
    <t>(21)989606400</t>
  </si>
  <si>
    <t>andressa.19lourencogmail.com</t>
  </si>
  <si>
    <t>(21)966625181</t>
  </si>
  <si>
    <t>gisasilvq851@gmail.com</t>
  </si>
  <si>
    <t>ALCIDIA</t>
  </si>
  <si>
    <t>(21)978969802</t>
  </si>
  <si>
    <t>alcidiamacedo@hotmail.com</t>
  </si>
  <si>
    <t>RUTILEIA</t>
  </si>
  <si>
    <t>(21)964122204</t>
  </si>
  <si>
    <t>rutileia.imoveis@hotmail.com</t>
  </si>
  <si>
    <t>(21)976046434</t>
  </si>
  <si>
    <t>serpaviagens@gmail.com</t>
  </si>
  <si>
    <t>(22)997937641</t>
  </si>
  <si>
    <t>gabrielflamenguista17@gmail.com</t>
  </si>
  <si>
    <t>(21)980000377</t>
  </si>
  <si>
    <t>nilzasilveira@1952.cim</t>
  </si>
  <si>
    <t>THALIA</t>
  </si>
  <si>
    <t>(21)982624134</t>
  </si>
  <si>
    <t>thaliaferreira03.tf@gmail.com</t>
  </si>
  <si>
    <t>(21)997558857</t>
  </si>
  <si>
    <t>solangecoutinhosilva42@gmail.com</t>
  </si>
  <si>
    <t>CLEBER</t>
  </si>
  <si>
    <t>(21)964660147</t>
  </si>
  <si>
    <t>csacleber@gmail.com</t>
  </si>
  <si>
    <t>LUIS MAGNO</t>
  </si>
  <si>
    <t>(24)992167008</t>
  </si>
  <si>
    <t>luismagno@gmail.com</t>
  </si>
  <si>
    <t>(22)988254857</t>
  </si>
  <si>
    <t>alexandre.kdu@hotmail.com</t>
  </si>
  <si>
    <t>HELEN</t>
  </si>
  <si>
    <t>(21)965203998</t>
  </si>
  <si>
    <t>helenagama28@gmail.com</t>
  </si>
  <si>
    <t>KAIO</t>
  </si>
  <si>
    <t>(21)982840073</t>
  </si>
  <si>
    <t>venezac28@gmail.com</t>
  </si>
  <si>
    <t>MARINA</t>
  </si>
  <si>
    <t>JOCEMAR</t>
  </si>
  <si>
    <t>(21)964101275</t>
  </si>
  <si>
    <t>jocemar.s.ferreira.jf@gmail.com</t>
  </si>
  <si>
    <t>(21)973499357</t>
  </si>
  <si>
    <t>jelielaraujooliveira@gmail.com</t>
  </si>
  <si>
    <t>LUISA</t>
  </si>
  <si>
    <t>(21)996420931</t>
  </si>
  <si>
    <t>luisasilvasimo@gmail.com</t>
  </si>
  <si>
    <t>(21)976062122</t>
  </si>
  <si>
    <t>michelepreciosa7606@gmail.com</t>
  </si>
  <si>
    <t>(21)976107313</t>
  </si>
  <si>
    <t>douglasaraujo65@hotmail.com</t>
  </si>
  <si>
    <t>EVA</t>
  </si>
  <si>
    <t>(21)996473892</t>
  </si>
  <si>
    <t>armando.bastos@gmail.com</t>
  </si>
  <si>
    <t>LUCINEIDE</t>
  </si>
  <si>
    <t>(21)99106199</t>
  </si>
  <si>
    <t>cosneide02999@gmail.com</t>
  </si>
  <si>
    <t>(22)998210633</t>
  </si>
  <si>
    <t>jupereiranf@gmail.com</t>
  </si>
  <si>
    <t>(21)994369426</t>
  </si>
  <si>
    <t>r.laradiniz@gmail.com</t>
  </si>
  <si>
    <t>CAMILLA</t>
  </si>
  <si>
    <t>(21)979185048</t>
  </si>
  <si>
    <t>danielcursoav@gmail.com</t>
  </si>
  <si>
    <t>ROSEANE</t>
  </si>
  <si>
    <t>(21)929990179</t>
  </si>
  <si>
    <t>seanrozy@gmail.com</t>
  </si>
  <si>
    <t>MARCOS</t>
  </si>
  <si>
    <t>(21)999920519</t>
  </si>
  <si>
    <t>marcosvinicius021@hotmail.com</t>
  </si>
  <si>
    <t>(21)991588741</t>
  </si>
  <si>
    <t>CYNTHIA</t>
  </si>
  <si>
    <t>(21)991875381</t>
  </si>
  <si>
    <t>(21)966279246</t>
  </si>
  <si>
    <t>RAIZA</t>
  </si>
  <si>
    <t>(21)995023053</t>
  </si>
  <si>
    <t>izahope@outlook.com</t>
  </si>
  <si>
    <t>(24)999817254</t>
  </si>
  <si>
    <t>aleciza@gmail.com</t>
  </si>
  <si>
    <t>ISABELLE</t>
  </si>
  <si>
    <t>(21)999702682</t>
  </si>
  <si>
    <t>isabellecostadelima598@gmail.com</t>
  </si>
  <si>
    <t>(21)979753044</t>
  </si>
  <si>
    <t>valeria17mauro@gmail.com</t>
  </si>
  <si>
    <t>(21)997866136</t>
  </si>
  <si>
    <t>jalmeida0208@gmail.com</t>
  </si>
  <si>
    <t>(21)986901445</t>
  </si>
  <si>
    <t>(21)986176575</t>
  </si>
  <si>
    <t>(21)951002025</t>
  </si>
  <si>
    <t>heranca.almeida89@gmail.com</t>
  </si>
  <si>
    <t>CICERA</t>
  </si>
  <si>
    <t>(21)998954651</t>
  </si>
  <si>
    <t>cicerasiebraadv@gmail.com</t>
  </si>
  <si>
    <t>MARIZELIA</t>
  </si>
  <si>
    <t>(21)964407040</t>
  </si>
  <si>
    <t>mary.ferreira70@hotmail.com</t>
  </si>
  <si>
    <t>TEM O PLANO CEMERU,QUER UM MAIS CONTA</t>
  </si>
  <si>
    <t>(21)970698773</t>
  </si>
  <si>
    <t>992899119amor@gmail.com</t>
  </si>
  <si>
    <t>PLANTAO DE SABADO</t>
  </si>
  <si>
    <t>(21)995011247</t>
  </si>
  <si>
    <t>allinebocchio@gmail.com</t>
  </si>
  <si>
    <t>JACKELINE</t>
  </si>
  <si>
    <t>(21)988418690</t>
  </si>
  <si>
    <t>jackeg0125@icloud.com</t>
  </si>
  <si>
    <t>(21)981101022</t>
  </si>
  <si>
    <t>biancaflima2@gmail.com</t>
  </si>
  <si>
    <t>OZIELMA</t>
  </si>
  <si>
    <t>(22)999462120</t>
  </si>
  <si>
    <t>ozielmadigital@gmail.com</t>
  </si>
  <si>
    <t>RHULYANE</t>
  </si>
  <si>
    <t>(22)999718828</t>
  </si>
  <si>
    <t>rhulyanepinho@gmail.com</t>
  </si>
  <si>
    <t>KENYSON</t>
  </si>
  <si>
    <t>(21)986587161</t>
  </si>
  <si>
    <t>kenysonoliveradesouoza12@gmail.com</t>
  </si>
  <si>
    <t>(21)983141375</t>
  </si>
  <si>
    <t>dany.afs@gmail.com</t>
  </si>
  <si>
    <t>ESTA SE MUDANDO PARA SP</t>
  </si>
  <si>
    <t>(21)964689017</t>
  </si>
  <si>
    <t>IARA</t>
  </si>
  <si>
    <t>(21)977068138</t>
  </si>
  <si>
    <t>(21)971428059</t>
  </si>
  <si>
    <t>(21)993242728</t>
  </si>
  <si>
    <t>(21)996328115</t>
  </si>
  <si>
    <t>(21)992523998</t>
  </si>
  <si>
    <t>QUER REDE DOR, RIO MAR</t>
  </si>
  <si>
    <t>RAFAELLA</t>
  </si>
  <si>
    <t>(21)992677593</t>
  </si>
  <si>
    <t>rafayres-2008@bol.com.br</t>
  </si>
  <si>
    <t>LEAO</t>
  </si>
  <si>
    <t>(21)997019300</t>
  </si>
  <si>
    <t>claudioguiario@gmail.com</t>
  </si>
  <si>
    <t>(21)995082774</t>
  </si>
  <si>
    <t>flores.fedasa@gmail.com</t>
  </si>
  <si>
    <t>(21)990276686</t>
  </si>
  <si>
    <t>NUBIA</t>
  </si>
  <si>
    <t>(21)975568668</t>
  </si>
  <si>
    <t>nubia.olliver75@gmail.com</t>
  </si>
  <si>
    <t>(21)987084742</t>
  </si>
  <si>
    <t>milenadapvn@gmail.com</t>
  </si>
  <si>
    <t>CRIANCA DE 4 ANOS</t>
  </si>
  <si>
    <t>(21)992308657</t>
  </si>
  <si>
    <t>diego.mendeskp@gmail.com</t>
  </si>
  <si>
    <t>LEANDRO</t>
  </si>
  <si>
    <t>(24)992564201</t>
  </si>
  <si>
    <t>lord_smith2006@hotmail.com</t>
  </si>
  <si>
    <t>(21)971148288</t>
  </si>
  <si>
    <t>spontespersonal@yahoo.com.br</t>
  </si>
  <si>
    <t>NATHALIE</t>
  </si>
  <si>
    <t>(21)996007733</t>
  </si>
  <si>
    <t>nathalie_m_@hotmail.com</t>
  </si>
  <si>
    <t>NAO TEM TELEFONE</t>
  </si>
  <si>
    <t>(21)96466-0147</t>
  </si>
  <si>
    <t>KIKO</t>
  </si>
  <si>
    <t>(21)988860674</t>
  </si>
  <si>
    <t>llyrapires@gmail.com</t>
  </si>
  <si>
    <t>(21)976938331</t>
  </si>
  <si>
    <t>marciac298@gmail.com</t>
  </si>
  <si>
    <t>exigencia da clinica psiquiatrica saint Romam</t>
  </si>
  <si>
    <t>MARTHA</t>
  </si>
  <si>
    <t>(21)992720552</t>
  </si>
  <si>
    <t>maquinamarthifera@gmail.com</t>
  </si>
  <si>
    <t>(22)999101048</t>
  </si>
  <si>
    <t>luana.sayans@gmail.com</t>
  </si>
  <si>
    <t>LIVIA</t>
  </si>
  <si>
    <t>livia.soarescarvalho18@gmail.com</t>
  </si>
  <si>
    <t>DORVALINA</t>
  </si>
  <si>
    <t>(24)981441934</t>
  </si>
  <si>
    <t>mauricioomoreiraa@gmail.com</t>
  </si>
  <si>
    <t>(21)974068623</t>
  </si>
  <si>
    <t>thaynasouzacst@gmail.com</t>
  </si>
  <si>
    <t>(21)990432973</t>
  </si>
  <si>
    <t>rodrigomotorista2014@gmail.com</t>
  </si>
  <si>
    <t>(21)996635332</t>
  </si>
  <si>
    <t>mmfuba1968@gmail.com</t>
  </si>
  <si>
    <t>(21)985177079</t>
  </si>
  <si>
    <t>(21)964361473</t>
  </si>
  <si>
    <t>viniciusmartins2503@gmail.com</t>
  </si>
  <si>
    <t>HELOUYSA</t>
  </si>
  <si>
    <t>(61)983794399</t>
  </si>
  <si>
    <t>lolo7maria@gmail.com</t>
  </si>
  <si>
    <t>(21)973391112</t>
  </si>
  <si>
    <t>(21)970216676</t>
  </si>
  <si>
    <t>(22)998451995</t>
  </si>
  <si>
    <t>margarethdesouzasoares@gmail.com</t>
  </si>
  <si>
    <t>HADASSA</t>
  </si>
  <si>
    <t>(21)986423622</t>
  </si>
  <si>
    <t>indaialilica@gmail.com</t>
  </si>
  <si>
    <t>PARA CRIANCA DE 1 ANO</t>
  </si>
  <si>
    <t>EMILY</t>
  </si>
  <si>
    <t>(24)008333620</t>
  </si>
  <si>
    <t>priscilaoliveira250@yahoo.com</t>
  </si>
  <si>
    <t>(21)984125910</t>
  </si>
  <si>
    <t>(22)981049152</t>
  </si>
  <si>
    <t>yasminsilvarodrigues2023@gmail.com</t>
  </si>
  <si>
    <t>(21)989079386</t>
  </si>
  <si>
    <t>kristina.antunes@gmail.com</t>
  </si>
  <si>
    <t>(21)979668269</t>
  </si>
  <si>
    <t>ingrid.lima@gmail.com</t>
  </si>
  <si>
    <t>(21)973032653</t>
  </si>
  <si>
    <t>joycerenatosm@hotmail.com</t>
  </si>
  <si>
    <t>(21)999935901</t>
  </si>
  <si>
    <t>carvalho_1498@hotmail.com</t>
  </si>
  <si>
    <t>(21)990899869</t>
  </si>
  <si>
    <t>guimaraes.rodrigof@gmail.com</t>
  </si>
  <si>
    <t>(21)986304737</t>
  </si>
  <si>
    <t>(21)973977877</t>
  </si>
  <si>
    <t>britohelen133@gmail.com</t>
  </si>
  <si>
    <t>ELZA</t>
  </si>
  <si>
    <t>(21)993269037</t>
  </si>
  <si>
    <t>ep7595@gmail.com</t>
  </si>
  <si>
    <t>ALDA</t>
  </si>
  <si>
    <t>(24)999685748</t>
  </si>
  <si>
    <t>clementealdavaleria@gmail.com</t>
  </si>
  <si>
    <t>(22)992215358</t>
  </si>
  <si>
    <t>carolineaportugal@gmail.com</t>
  </si>
  <si>
    <t>LUCIENE</t>
  </si>
  <si>
    <t>(22)992835642</t>
  </si>
  <si>
    <t>lucantodez@gmail.com</t>
  </si>
  <si>
    <t>ROSICLEIA</t>
  </si>
  <si>
    <t>(21)986068205</t>
  </si>
  <si>
    <t>rosicleiareis@yahoo.com</t>
  </si>
  <si>
    <t>(21)974209747</t>
  </si>
  <si>
    <t>amandaozana@yahoo.com</t>
  </si>
  <si>
    <t>(21)964214859</t>
  </si>
  <si>
    <t>kellycrislash@gmail.com</t>
  </si>
  <si>
    <t>(21)976355951</t>
  </si>
  <si>
    <t>carolmart195@gmail.com</t>
  </si>
  <si>
    <t>ESTELA</t>
  </si>
  <si>
    <t>(21)999423254</t>
  </si>
  <si>
    <t>stellacarreras2112@gmail.com</t>
  </si>
  <si>
    <t>(21)965147992</t>
  </si>
  <si>
    <t>vilasaolourenco@gmail.com</t>
  </si>
  <si>
    <t>DELCHIOR</t>
  </si>
  <si>
    <t>(22)981113979</t>
  </si>
  <si>
    <t>gaiadofogo@mail.com</t>
  </si>
  <si>
    <t>WILLIAN</t>
  </si>
  <si>
    <t>(21)995566554</t>
  </si>
  <si>
    <t>nonatowf@gmail.com</t>
  </si>
  <si>
    <t>AILTON</t>
  </si>
  <si>
    <t>(22)999290282</t>
  </si>
  <si>
    <t>ailtonjuniorgomes@gmail.com</t>
  </si>
  <si>
    <t>CRISTIANE</t>
  </si>
  <si>
    <t>(21)986682849</t>
  </si>
  <si>
    <t>(21)972024200</t>
  </si>
  <si>
    <t>spanaturalmystic@gmail.com</t>
  </si>
  <si>
    <t>(21)997909775</t>
  </si>
  <si>
    <t>am4978542@gmail.com</t>
  </si>
  <si>
    <t>NUMERO INVALIDO</t>
  </si>
  <si>
    <t>MARANDA</t>
  </si>
  <si>
    <t>(21)982909986</t>
  </si>
  <si>
    <t>marandaoliveira@gmail.com</t>
  </si>
  <si>
    <t>(22)981027996</t>
  </si>
  <si>
    <t>rh@jmfsaude.com.br</t>
  </si>
  <si>
    <t>ESTHER</t>
  </si>
  <si>
    <t>(21)979677838</t>
  </si>
  <si>
    <t>jeffcristano10@gmail.com</t>
  </si>
  <si>
    <t>ADRIANA</t>
  </si>
  <si>
    <t>(21)993780763</t>
  </si>
  <si>
    <t>apqueiroz@gmail.com</t>
  </si>
  <si>
    <t>ADESÃO - Hapvida GNDI</t>
  </si>
  <si>
    <t>CRIANCA</t>
  </si>
  <si>
    <t>(21)998132116</t>
  </si>
  <si>
    <t>PJ0479332</t>
  </si>
  <si>
    <t>(21)997343057</t>
  </si>
  <si>
    <t>bastoscam16@gmail.com</t>
  </si>
  <si>
    <t>THIANA</t>
  </si>
  <si>
    <t>(21)976580224</t>
  </si>
  <si>
    <t>NORA DA DANIELE</t>
  </si>
  <si>
    <t>(21)983861391</t>
  </si>
  <si>
    <t>rafaelappalma@hotmail.com</t>
  </si>
  <si>
    <t>so quer fazer inclusao num plano qu ja possui</t>
  </si>
  <si>
    <t>JULIO</t>
  </si>
  <si>
    <t>(21)981977874</t>
  </si>
  <si>
    <t>juliobarroscd@gmail.com</t>
  </si>
  <si>
    <t>(21)991371082</t>
  </si>
  <si>
    <t>rosangeladossantosfrancisco</t>
  </si>
  <si>
    <t>(21)985053148</t>
  </si>
  <si>
    <t>(21)964389222</t>
  </si>
  <si>
    <t>(21)996772605</t>
  </si>
  <si>
    <t>emirlkxml@gmail.com</t>
  </si>
  <si>
    <t>(21)995734934</t>
  </si>
  <si>
    <t>ferreirapriscila7598@gmail.com</t>
  </si>
  <si>
    <t>RODRIGUES</t>
  </si>
  <si>
    <t>(21)970601060</t>
  </si>
  <si>
    <t>(21)964017915</t>
  </si>
  <si>
    <t>alexoliveirarj@hotmail.com</t>
  </si>
  <si>
    <t>(21)979127357</t>
  </si>
  <si>
    <t>lorenarochaa75@gmail.com</t>
  </si>
  <si>
    <t>EDILEIDE</t>
  </si>
  <si>
    <t>(24)998193561</t>
  </si>
  <si>
    <t>edileidepereira1@yahoo.com.br</t>
  </si>
  <si>
    <t>JOSE VICTOR</t>
  </si>
  <si>
    <t>(22)999196969</t>
  </si>
  <si>
    <t>josevictodeoliveiramartins@gmail.com</t>
  </si>
  <si>
    <t>(22)999631352</t>
  </si>
  <si>
    <t>fernandocamilojorge@gmail.com</t>
  </si>
  <si>
    <t>CNPJ NAO ACEITO, SUJERI A MUDANCA DE ENDERECO</t>
  </si>
  <si>
    <t>(22)992697834</t>
  </si>
  <si>
    <t>nathalialisboa86@gmail.com</t>
  </si>
  <si>
    <t>(22)992758475</t>
  </si>
  <si>
    <t>juliadovalle2@gmail.com</t>
  </si>
  <si>
    <t>(21)970457261</t>
  </si>
  <si>
    <t>jorgeelcio1@gmail.com</t>
  </si>
  <si>
    <t>(24)999013586</t>
  </si>
  <si>
    <t>beatriznogueira7544@gmail.com</t>
  </si>
  <si>
    <t>(21)976279810</t>
  </si>
  <si>
    <t>carlanovello@outlook.com</t>
  </si>
  <si>
    <t>SANTA TEREZA</t>
  </si>
  <si>
    <t>CHAMAR EM OUTUBRO ,DESISTIU PQ CAIU EM CARENCIA</t>
  </si>
  <si>
    <t>DANIELLI</t>
  </si>
  <si>
    <t>(21)964457572</t>
  </si>
  <si>
    <t>JOJOBA</t>
  </si>
  <si>
    <t>(21)971403444</t>
  </si>
  <si>
    <t>riobemcomprido@gmail.com</t>
  </si>
  <si>
    <t>(21)999820324</t>
  </si>
  <si>
    <t>ladeiramineiro@ig.com.br</t>
  </si>
  <si>
    <t>GRACA</t>
  </si>
  <si>
    <t>(21)990443665</t>
  </si>
  <si>
    <t>mogenover@gmail.com</t>
  </si>
  <si>
    <t>DIAMANTINO</t>
  </si>
  <si>
    <t>(21)999792120</t>
  </si>
  <si>
    <t>construtino1@gmail.com</t>
  </si>
  <si>
    <t>(21)976791998</t>
  </si>
  <si>
    <t>thayna_austeclinio@icloud.com</t>
  </si>
  <si>
    <t>(21)9988888657</t>
  </si>
  <si>
    <t>ctpacheco@gmail.com</t>
  </si>
  <si>
    <t>(21)982901560</t>
  </si>
  <si>
    <t>robsonalex2324@gmail.com</t>
  </si>
  <si>
    <t>(21)975636923</t>
  </si>
  <si>
    <t>jliacosta06@gmail.com</t>
  </si>
  <si>
    <t>CLEO</t>
  </si>
  <si>
    <t>(22)981778969</t>
  </si>
  <si>
    <t>MANOEL</t>
  </si>
  <si>
    <t>(21)97568229</t>
  </si>
  <si>
    <t>manoeldasilvathome@gmail.com</t>
  </si>
  <si>
    <t>invalido</t>
  </si>
  <si>
    <t>RUDENE</t>
  </si>
  <si>
    <t>(22)997529318</t>
  </si>
  <si>
    <t>susana.manayay76@gmail.com</t>
  </si>
  <si>
    <t>(21)970297688</t>
  </si>
  <si>
    <t>andreia.smata@yhaoo.com</t>
  </si>
  <si>
    <t>MARIZA</t>
  </si>
  <si>
    <t>(24)988273944</t>
  </si>
  <si>
    <t>xinhasmodas@gmail.com</t>
  </si>
  <si>
    <t>(21)981330451</t>
  </si>
  <si>
    <t>flavinharj24@yahoo.com.br</t>
  </si>
  <si>
    <t>(21)983853954</t>
  </si>
  <si>
    <t>tchachu@yahoo.com.br</t>
  </si>
  <si>
    <t>(22)997862785</t>
  </si>
  <si>
    <t>(21)996120579</t>
  </si>
  <si>
    <t>juliomedeiros459@gmail.com</t>
  </si>
  <si>
    <t>(21)974263491</t>
  </si>
  <si>
    <t>liviadsouza26@gmail.com</t>
  </si>
  <si>
    <t>(21)996547073</t>
  </si>
  <si>
    <t>drmsacerdote@yahoo.com.br</t>
  </si>
  <si>
    <t>(21)980915551</t>
  </si>
  <si>
    <t>brendinhacazadini@gmail.com</t>
  </si>
  <si>
    <t>JOSELIA</t>
  </si>
  <si>
    <t>(21)997419665</t>
  </si>
  <si>
    <t>jo@gmail.com</t>
  </si>
  <si>
    <t>(21)969048931</t>
  </si>
  <si>
    <t>rosane.unirio@gmail.com</t>
  </si>
  <si>
    <t>(21)997319940</t>
  </si>
  <si>
    <t>throssi@gmail.com</t>
  </si>
  <si>
    <t>APARECIDA</t>
  </si>
  <si>
    <t>(21)999547738</t>
  </si>
  <si>
    <t>cidasunsin@gmail.com</t>
  </si>
  <si>
    <t>ALEXANDRA</t>
  </si>
  <si>
    <t>(21)964968048</t>
  </si>
  <si>
    <t>alexandrabarbosa006@gmail.com</t>
  </si>
  <si>
    <t>GLORIA</t>
  </si>
  <si>
    <t>(21)967636591</t>
  </si>
  <si>
    <t>ALDRIN</t>
  </si>
  <si>
    <t>(21)999043200</t>
  </si>
  <si>
    <t>aldrincordeiro@gmail.com</t>
  </si>
  <si>
    <t>barbaracruzoliveira</t>
  </si>
  <si>
    <t>(21)970610161</t>
  </si>
  <si>
    <t>mayaracrisostomo@gmail.com</t>
  </si>
  <si>
    <t>FLAVINHA</t>
  </si>
  <si>
    <t>(21)973133868</t>
  </si>
  <si>
    <t>(21)987188186</t>
  </si>
  <si>
    <t>anaapaual@hotmail.com</t>
  </si>
  <si>
    <t>NATHALY</t>
  </si>
  <si>
    <t>(21)993796396</t>
  </si>
  <si>
    <t>nathalyassumpacao9@gmail.com</t>
  </si>
  <si>
    <t>(22)997371220</t>
  </si>
  <si>
    <t>dindin@gmail.com</t>
  </si>
  <si>
    <t>(21)988620480</t>
  </si>
  <si>
    <t>joseliamelzinha@gmail.com</t>
  </si>
  <si>
    <t>(21)983971024</t>
  </si>
  <si>
    <t>animarrypro@hotmail.com</t>
  </si>
  <si>
    <t>ALAN</t>
  </si>
  <si>
    <t>(21)979948535</t>
  </si>
  <si>
    <t>alan.tavares@hotmail.com</t>
  </si>
  <si>
    <t>SONIA</t>
  </si>
  <si>
    <t>(21)996698654</t>
  </si>
  <si>
    <t>prasoniarbim@hotmail.com</t>
  </si>
  <si>
    <t>(21)970119362</t>
  </si>
  <si>
    <t>vanessacosta28.guerra@gmai.com</t>
  </si>
  <si>
    <t>ANDERSON</t>
  </si>
  <si>
    <t>(24)998432983</t>
  </si>
  <si>
    <t>andersonmoreiramasse@hotmail.com</t>
  </si>
  <si>
    <t>(22)999250391</t>
  </si>
  <si>
    <t>robertolyrio@gmail.com</t>
  </si>
  <si>
    <t>ELLY</t>
  </si>
  <si>
    <t>(21)969717777</t>
  </si>
  <si>
    <t>likaelly@hotmail.com</t>
  </si>
  <si>
    <t>HERIC</t>
  </si>
  <si>
    <t>(24)981044070</t>
  </si>
  <si>
    <t>hericbsalmeida@gmail.com</t>
  </si>
  <si>
    <t>(24)988737888</t>
  </si>
  <si>
    <t>verasilvino1951@gmail.com</t>
  </si>
  <si>
    <t>(21)987181227</t>
  </si>
  <si>
    <t>luborrigueiro77@gmail.com</t>
  </si>
  <si>
    <t>(21)992595338</t>
  </si>
  <si>
    <t>raquel.rapha@yahoo.com</t>
  </si>
  <si>
    <t>QUETLEN</t>
  </si>
  <si>
    <t>(21)980782484</t>
  </si>
  <si>
    <t>quetlen.pacheco@hotmail.com</t>
  </si>
  <si>
    <t>(21)964176209</t>
  </si>
  <si>
    <t>alexandrenicomendes@hotmail.com</t>
  </si>
  <si>
    <t>(21)996998899</t>
  </si>
  <si>
    <t>marciopraca@yahoo.com.br</t>
  </si>
  <si>
    <t>THAYLINE</t>
  </si>
  <si>
    <t>(22)99929645</t>
  </si>
  <si>
    <t>thaylinem@hotmail.com</t>
  </si>
  <si>
    <t>numero invalido</t>
  </si>
  <si>
    <t>(21)997515508</t>
  </si>
  <si>
    <t>roberto1785@hotmail.com</t>
  </si>
  <si>
    <t>(21)964385055</t>
  </si>
  <si>
    <t>KACIANE</t>
  </si>
  <si>
    <t>(22)981149235</t>
  </si>
  <si>
    <t>kaciannecostacorreadasiva@gmail.com</t>
  </si>
  <si>
    <t>GABRIELE</t>
  </si>
  <si>
    <t>(21)974794402</t>
  </si>
  <si>
    <t>gabrieledrumondd@gmail.com</t>
  </si>
  <si>
    <t>(22)992669502</t>
  </si>
  <si>
    <t>hoolligan15051982r@gmail.com</t>
  </si>
  <si>
    <t>(21)976161933</t>
  </si>
  <si>
    <t>ericabellod@gmail.com</t>
  </si>
  <si>
    <t>WELERSON</t>
  </si>
  <si>
    <t>(21)981792939</t>
  </si>
  <si>
    <t>welersonpera@gmail.com</t>
  </si>
  <si>
    <t>ALICE</t>
  </si>
  <si>
    <t>(21)985801702</t>
  </si>
  <si>
    <t>alice.vfialho@gmail.com</t>
  </si>
  <si>
    <t>prospccao da ju</t>
  </si>
  <si>
    <t>(21)977668793</t>
  </si>
  <si>
    <t>carolgatinha77@gmail.com</t>
  </si>
  <si>
    <t>(21)976428034</t>
  </si>
  <si>
    <t>cezzar.empprof@gmail.com</t>
  </si>
  <si>
    <t>(21)998473564</t>
  </si>
  <si>
    <t>marcia.aka90@gmail.com</t>
  </si>
  <si>
    <t>de Resende com 75anos, tem amil facil</t>
  </si>
  <si>
    <t>(21)976044583</t>
  </si>
  <si>
    <t>albper_13@hotmail.com</t>
  </si>
  <si>
    <t>gracinharj2017</t>
  </si>
  <si>
    <t>MARINETE</t>
  </si>
  <si>
    <t>(21)994822249</t>
  </si>
  <si>
    <t>netamenezes11@gmail.com</t>
  </si>
  <si>
    <t>ANA LUCIA</t>
  </si>
  <si>
    <t>(22)999015821</t>
  </si>
  <si>
    <t>coelhaseta@gmail.com</t>
  </si>
  <si>
    <t>EVALDO</t>
  </si>
  <si>
    <t>(21)979381489</t>
  </si>
  <si>
    <t>evaldoemreconstrucao@yhaoo.com.br</t>
  </si>
  <si>
    <t>ANA CAROLINA</t>
  </si>
  <si>
    <t>(21)996315648</t>
  </si>
  <si>
    <t>anacarolinaferreira627@gmail.com</t>
  </si>
  <si>
    <t>quer prevent</t>
  </si>
  <si>
    <t>(21)997161640</t>
  </si>
  <si>
    <t>joao.moragas@gmail.com</t>
  </si>
  <si>
    <t>tem PREVENT,esta aguardando um procedimento</t>
  </si>
  <si>
    <t>(21)983023429</t>
  </si>
  <si>
    <t>(21)991457053</t>
  </si>
  <si>
    <t>ARISON</t>
  </si>
  <si>
    <t>(21)990520587</t>
  </si>
  <si>
    <t>lobaosheckler40@gmail.com</t>
  </si>
  <si>
    <t>(21)984196078</t>
  </si>
  <si>
    <t>flavioapsantos@bol.com.br</t>
  </si>
  <si>
    <t>PEDRO PAULO</t>
  </si>
  <si>
    <t>(21)970389424</t>
  </si>
  <si>
    <t>larycassemiro89@gmail.com</t>
  </si>
  <si>
    <t>(21)999813839</t>
  </si>
  <si>
    <t>ca_rosario@yahoo.com.br</t>
  </si>
  <si>
    <t>ANDREZA</t>
  </si>
  <si>
    <t>(21)99413414</t>
  </si>
  <si>
    <t>andreza.bliss@gmail.com</t>
  </si>
  <si>
    <t>(24)978341665</t>
  </si>
  <si>
    <t>julia.mello19811@gmail.com</t>
  </si>
  <si>
    <t>(21)985874366</t>
  </si>
  <si>
    <t>paulamouramendonca@gmail.com</t>
  </si>
  <si>
    <t>PATRICK</t>
  </si>
  <si>
    <t>(21)983114045</t>
  </si>
  <si>
    <t>mirandapatrick70@gmail.com</t>
  </si>
  <si>
    <t>DEUZENI</t>
  </si>
  <si>
    <t>(21)964022214</t>
  </si>
  <si>
    <t>deuzadeuzeni98@gmail.com</t>
  </si>
  <si>
    <t>(21)997783492</t>
  </si>
  <si>
    <t>juliocesarmacedogomegomes@gmail.com</t>
  </si>
  <si>
    <t>(21)979375035</t>
  </si>
  <si>
    <t>lelycacausilva@gmail.com</t>
  </si>
  <si>
    <t>(24)988176788</t>
  </si>
  <si>
    <t>anaegael17@gmail.com</t>
  </si>
  <si>
    <t>(24)992834874</t>
  </si>
  <si>
    <t>carolina3rios@gmail.com</t>
  </si>
  <si>
    <t>MATHIAS</t>
  </si>
  <si>
    <t>(21)982279902</t>
  </si>
  <si>
    <t>niveamathias022gmail.com</t>
  </si>
  <si>
    <t>CILENE</t>
  </si>
  <si>
    <t>(24)999892223</t>
  </si>
  <si>
    <t>rosangelarosavr64@gmail.com</t>
  </si>
  <si>
    <t>70 ano de Resende quer plano da unimed</t>
  </si>
  <si>
    <t>MARIA CELINA</t>
  </si>
  <si>
    <t>(21)998550005</t>
  </si>
  <si>
    <t>mcelinarondon@yahoo.com.br</t>
  </si>
  <si>
    <t>Nao quis atendimento, quer continuar com o plano que tem</t>
  </si>
  <si>
    <t>JAMILE</t>
  </si>
  <si>
    <t>(21)992315140</t>
  </si>
  <si>
    <t>jamile_ramalho@yahoo.om.br</t>
  </si>
  <si>
    <t>(21)98942829</t>
  </si>
  <si>
    <t>anaguiped@gmail.com</t>
  </si>
  <si>
    <t>CHERIL</t>
  </si>
  <si>
    <t>(21)998422257</t>
  </si>
  <si>
    <t>cheril.gomes@yahoo.com</t>
  </si>
  <si>
    <t>GUNNAR</t>
  </si>
  <si>
    <t>(24)88243740</t>
  </si>
  <si>
    <t>mellobuiu2hotmail.com</t>
  </si>
  <si>
    <t>DANIELLE</t>
  </si>
  <si>
    <t>(21)980081069</t>
  </si>
  <si>
    <t>daniabrantes@yahoo.com.br</t>
  </si>
  <si>
    <t>THAMIRES</t>
  </si>
  <si>
    <t>(21)970155781</t>
  </si>
  <si>
    <t>thamiresbarboza01@gmail.com</t>
  </si>
  <si>
    <t>(24)993300691</t>
  </si>
  <si>
    <t>isadoranevesluz@icloud.com</t>
  </si>
  <si>
    <t>OSWALDO</t>
  </si>
  <si>
    <t>(21)996147967</t>
  </si>
  <si>
    <t>oltambrosio@gmail.com</t>
  </si>
  <si>
    <t>(21)964917672</t>
  </si>
  <si>
    <t>ninacindel@gmail.com</t>
  </si>
  <si>
    <t>bariatrica quer fazer reparadora</t>
  </si>
  <si>
    <t>MARISA</t>
  </si>
  <si>
    <t>(21)988882162</t>
  </si>
  <si>
    <t>preardm@gmail.com</t>
  </si>
  <si>
    <t>cliente com doenca pr existente, cancer</t>
  </si>
  <si>
    <t>(22)98838</t>
  </si>
  <si>
    <t>lucianadarlanaraujo@gmail.com</t>
  </si>
  <si>
    <t>GILZANE</t>
  </si>
  <si>
    <t>(21)964279095</t>
  </si>
  <si>
    <t>gilzanevieira2018@gmail.com</t>
  </si>
  <si>
    <t>(21)983695283</t>
  </si>
  <si>
    <t>terezafernandes1103gmail.com</t>
  </si>
  <si>
    <t>(21)970170234</t>
  </si>
  <si>
    <t>mcorreadacunha26@gmail.com</t>
  </si>
  <si>
    <t>(21)967145450</t>
  </si>
  <si>
    <t>nandakersting25@gmail.com</t>
  </si>
  <si>
    <t>NANETE</t>
  </si>
  <si>
    <t>(24)998410186</t>
  </si>
  <si>
    <t>suryafa@gmail.com</t>
  </si>
  <si>
    <t>76 ANOS DE RESENDE</t>
  </si>
  <si>
    <t>(21)975345762</t>
  </si>
  <si>
    <t>nandinhapaixao85@hotmail.com</t>
  </si>
  <si>
    <t>(21)975724921</t>
  </si>
  <si>
    <t>leticiasilva30830@gmail.com</t>
  </si>
  <si>
    <t>(21)966879216</t>
  </si>
  <si>
    <t>renata.cristina8003@gmail.com.br</t>
  </si>
  <si>
    <t>(21)964145181</t>
  </si>
  <si>
    <t>moniquepmdomingos@gmail.com</t>
  </si>
  <si>
    <t>(21)989868167</t>
  </si>
  <si>
    <t>daniel_souza41@yahoo.com.br</t>
  </si>
  <si>
    <t>(21)999512677</t>
  </si>
  <si>
    <t>sperling.rafael@gmail.com</t>
  </si>
  <si>
    <t>TELMA</t>
  </si>
  <si>
    <t>(21)989589262</t>
  </si>
  <si>
    <t>telmalacerda36@gmail.com</t>
  </si>
  <si>
    <t>(21)997623439</t>
  </si>
  <si>
    <t>nilzaazevedomaldonado@gmail.com</t>
  </si>
  <si>
    <t>JOSEFA</t>
  </si>
  <si>
    <t>(21)959053629</t>
  </si>
  <si>
    <t>josefacoutinhoferreira@gmail.com</t>
  </si>
  <si>
    <t>telefone invalido</t>
  </si>
  <si>
    <t>(22)998021399</t>
  </si>
  <si>
    <t>jmk.otacilio.com</t>
  </si>
  <si>
    <t>(21)988488447</t>
  </si>
  <si>
    <t>hcdinizjr@hotmail.com</t>
  </si>
  <si>
    <t>(21)993330034</t>
  </si>
  <si>
    <t>carlosvaldetaro@gmail.com</t>
  </si>
  <si>
    <t>esperar o mei completar 6 meses em Dezembro</t>
  </si>
  <si>
    <t>(21)999191883</t>
  </si>
  <si>
    <t>orlandovillela@hotmail.com</t>
  </si>
  <si>
    <t>(21)972780977</t>
  </si>
  <si>
    <t>anabiasvale@gmail.com</t>
  </si>
  <si>
    <t>IVAN</t>
  </si>
  <si>
    <t>(21)976394964</t>
  </si>
  <si>
    <t>ivanbarboz@yahoo.com.br</t>
  </si>
  <si>
    <t>(21)991541710</t>
  </si>
  <si>
    <t>(21)988199037</t>
  </si>
  <si>
    <t>deby.marcia@hotmail.com</t>
  </si>
  <si>
    <t>(21)981044559</t>
  </si>
  <si>
    <t>nanyjmlal@gmail.com</t>
  </si>
  <si>
    <t>(21)965104839</t>
  </si>
  <si>
    <t>pinheirojorge64@hotmail.com</t>
  </si>
  <si>
    <t>EDNIR</t>
  </si>
  <si>
    <t>(21)964797385</t>
  </si>
  <si>
    <t>ednirnascimento2@gmail.com</t>
  </si>
  <si>
    <t>(21)995784652</t>
  </si>
  <si>
    <t>m.eduarda2007lopesss@gmail.com</t>
  </si>
  <si>
    <t>(21)998998901</t>
  </si>
  <si>
    <t>lahgama2604@gmail.com</t>
  </si>
  <si>
    <t>SANDRO</t>
  </si>
  <si>
    <t>(21)986294383</t>
  </si>
  <si>
    <t>nardir.sandro@gmail.com</t>
  </si>
  <si>
    <t>(21)970463525</t>
  </si>
  <si>
    <t>brunapaessad@gmail.com</t>
  </si>
  <si>
    <t>TEM AMIL ESPECIAL200</t>
  </si>
  <si>
    <t>(21)996497562</t>
  </si>
  <si>
    <t>flbfreitas@gmail.com</t>
  </si>
  <si>
    <t>(21)970280366</t>
  </si>
  <si>
    <t>(21)95862954</t>
  </si>
  <si>
    <t>ricardobarbosa49@gmail.com</t>
  </si>
  <si>
    <t>(21)968964675</t>
  </si>
  <si>
    <t>delacruzcaio@icloud.com</t>
  </si>
  <si>
    <t>2 anos</t>
  </si>
  <si>
    <t>CONCORCIA</t>
  </si>
  <si>
    <t>(22)999384230</t>
  </si>
  <si>
    <t>concorcia@terra.com.br</t>
  </si>
  <si>
    <t>(21)999187243</t>
  </si>
  <si>
    <t>Quer unimed costa do sol</t>
  </si>
  <si>
    <t>LEO</t>
  </si>
  <si>
    <t>(21)965567734</t>
  </si>
  <si>
    <t>(21)980377188</t>
  </si>
  <si>
    <t>nandomarci64@gmail.com</t>
  </si>
  <si>
    <t>JA FEZ PLANO</t>
  </si>
  <si>
    <t>(21)990767219</t>
  </si>
  <si>
    <t>thais.alves@souunisuam.com.br</t>
  </si>
  <si>
    <t>HENRIQUE</t>
  </si>
  <si>
    <t>(21)992986241</t>
  </si>
  <si>
    <t>pgrfed@yahoo.com.br</t>
  </si>
  <si>
    <t>PROBLEMA DE ALCOLISMO</t>
  </si>
  <si>
    <t>(21)975306233</t>
  </si>
  <si>
    <t>ronha78@gmail.com</t>
  </si>
  <si>
    <t>14 ANOS</t>
  </si>
  <si>
    <t>(21)996722109</t>
  </si>
  <si>
    <t>daianaxm@gmail.com</t>
  </si>
  <si>
    <t>GERMANO</t>
  </si>
  <si>
    <t>(22)985624789</t>
  </si>
  <si>
    <t>glm987@gmail.com</t>
  </si>
  <si>
    <t>(22)997245365</t>
  </si>
  <si>
    <t>souzaespirito24@gmail.com</t>
  </si>
  <si>
    <t>LUCILENE</t>
  </si>
  <si>
    <t>(21)993444453</t>
  </si>
  <si>
    <t>limaluribeiro16@gmail.com</t>
  </si>
  <si>
    <t>9 ANOS TEA</t>
  </si>
  <si>
    <t>CHARLENE</t>
  </si>
  <si>
    <t>(21)975911927</t>
  </si>
  <si>
    <t>chayene.silva4@gmail.com</t>
  </si>
  <si>
    <t>(21)975429413</t>
  </si>
  <si>
    <t>1 ANO</t>
  </si>
  <si>
    <t>(22)981121899</t>
  </si>
  <si>
    <t>ssudoces@gmail.com</t>
  </si>
  <si>
    <t>CARMINHA</t>
  </si>
  <si>
    <t>(21)969838604</t>
  </si>
  <si>
    <t>carminhas618@gmail.com</t>
  </si>
  <si>
    <t>(21)994293867</t>
  </si>
  <si>
    <t>navegagoncalves@gmail.com</t>
  </si>
  <si>
    <t>RN DE MAGE</t>
  </si>
  <si>
    <t>(21)991686562</t>
  </si>
  <si>
    <t>annacaroline299@gmail.com</t>
  </si>
  <si>
    <t>JUCIMERI</t>
  </si>
  <si>
    <t>(21)997508773</t>
  </si>
  <si>
    <t>jucynha.s2@hotmail.com</t>
  </si>
  <si>
    <t>1 ANO DE 2 MESES</t>
  </si>
  <si>
    <t>(21)988838146</t>
  </si>
  <si>
    <t>danielle.gracianobs@gmail.com</t>
  </si>
  <si>
    <t>ESPERAR O MEI COMPLETAR 6 MESES</t>
  </si>
  <si>
    <t>LAYSA</t>
  </si>
  <si>
    <t>(24)993151538</t>
  </si>
  <si>
    <t>laysalealleal@gmail.com</t>
  </si>
  <si>
    <t>(24)981088781</t>
  </si>
  <si>
    <t>gabimonteirolmaia9@gmail.com</t>
  </si>
  <si>
    <t>ROSINEIDE</t>
  </si>
  <si>
    <t>(21)99608518</t>
  </si>
  <si>
    <t>rosiacss@gmail.com</t>
  </si>
  <si>
    <t>DEA</t>
  </si>
  <si>
    <t>(21)999158438</t>
  </si>
  <si>
    <t>moraesdea@hotmail.com</t>
  </si>
  <si>
    <t>TEM DOENCA PRE EXISTENTE</t>
  </si>
  <si>
    <t>WASHINGTON</t>
  </si>
  <si>
    <t>(22)988221359</t>
  </si>
  <si>
    <t>DE MACAE, TEM UNIMED. ACHOU CARA COTACAO</t>
  </si>
  <si>
    <t>(24)988564570</t>
  </si>
  <si>
    <t>patriciateodorosilva@bol.com.br</t>
  </si>
  <si>
    <t>1 ANO DE PETROPOLOS</t>
  </si>
  <si>
    <t>ACQUARLA</t>
  </si>
  <si>
    <t>(21)970294740</t>
  </si>
  <si>
    <t>waniacristbol@gmail.com</t>
  </si>
  <si>
    <t>1987608/1</t>
  </si>
  <si>
    <t>RICARDO E WANIA</t>
  </si>
  <si>
    <t>(21)993950225</t>
  </si>
  <si>
    <t>(21)978800354</t>
  </si>
  <si>
    <t>brugenestra@gmail.com</t>
  </si>
  <si>
    <t>(21)994236765</t>
  </si>
  <si>
    <t>aspeixe@gmail.com</t>
  </si>
  <si>
    <t>WAGNER</t>
  </si>
  <si>
    <t>(21)965966672</t>
  </si>
  <si>
    <t>wagner_godinho@yahoo.com</t>
  </si>
  <si>
    <t>(21)998621297</t>
  </si>
  <si>
    <t>carolinafonsecacostacosta126@gmail.com</t>
  </si>
  <si>
    <t>ÉRICA</t>
  </si>
  <si>
    <t>(21)966945479</t>
  </si>
  <si>
    <t>ericacristinamanu@gmail.com</t>
  </si>
  <si>
    <t>(22)998307123</t>
  </si>
  <si>
    <t>leandromrainha@gmai.com</t>
  </si>
  <si>
    <t>(22)999713547</t>
  </si>
  <si>
    <t>amanda@gmail.com</t>
  </si>
  <si>
    <t>(22)996005456</t>
  </si>
  <si>
    <t>vanessaramosmoura11@gmail.com</t>
  </si>
  <si>
    <t>MARYSOL</t>
  </si>
  <si>
    <t>(21)994392389</t>
  </si>
  <si>
    <t>mtajrarj31@gmail.com</t>
  </si>
  <si>
    <t>RAMON</t>
  </si>
  <si>
    <t>(21)964094790</t>
  </si>
  <si>
    <t>ramondosanjos@msn.com</t>
  </si>
  <si>
    <t>(21)988445503</t>
  </si>
  <si>
    <t>taniabeatriz.sclpereira@gmail.com</t>
  </si>
  <si>
    <t>(21)993588000</t>
  </si>
  <si>
    <t>celaronha72@gmail.com</t>
  </si>
  <si>
    <t>SANDERSON</t>
  </si>
  <si>
    <t>(24)988647747</t>
  </si>
  <si>
    <t>Remarketing - Plantão</t>
  </si>
  <si>
    <t>(21)971363225</t>
  </si>
  <si>
    <t>EMILYN</t>
  </si>
  <si>
    <t>(22)988097742</t>
  </si>
  <si>
    <t>(21)972669828</t>
  </si>
  <si>
    <t>(21)976898981</t>
  </si>
  <si>
    <t>(21)992894771</t>
  </si>
  <si>
    <t>(21)995502759</t>
  </si>
  <si>
    <t>RONEY</t>
  </si>
  <si>
    <t>(21)971403006</t>
  </si>
  <si>
    <t>(21)992375144</t>
  </si>
  <si>
    <t>THAYNÁ</t>
  </si>
  <si>
    <t>EMELY</t>
  </si>
  <si>
    <t>(21)979183288</t>
  </si>
  <si>
    <t>(21)992411597</t>
  </si>
  <si>
    <t>DARIELMA</t>
  </si>
  <si>
    <t>(21)979812500</t>
  </si>
  <si>
    <t>(21)9973257912</t>
  </si>
  <si>
    <t>(21)973257912</t>
  </si>
  <si>
    <t>(21)964014494</t>
  </si>
  <si>
    <t>ISABELLY</t>
  </si>
  <si>
    <t>(21)979555455</t>
  </si>
  <si>
    <t>ISABEL</t>
  </si>
  <si>
    <t>(21)999148055</t>
  </si>
  <si>
    <t>(22)988549561</t>
  </si>
  <si>
    <t>(21)9931192681</t>
  </si>
  <si>
    <t>(21)981704535</t>
  </si>
  <si>
    <t>(21)966550931</t>
  </si>
  <si>
    <t>(11)932149656</t>
  </si>
  <si>
    <t>FABIANO</t>
  </si>
  <si>
    <t>(85)981349109</t>
  </si>
  <si>
    <t>(27)999920114</t>
  </si>
  <si>
    <t>(68)999568535</t>
  </si>
  <si>
    <t>(99)981309819</t>
  </si>
  <si>
    <t>WALKIRIA</t>
  </si>
  <si>
    <t>(35)991221656</t>
  </si>
  <si>
    <t>NURIA</t>
  </si>
  <si>
    <t>(71)986993310</t>
  </si>
  <si>
    <t>59,52 E 35</t>
  </si>
  <si>
    <t>(91)982160166</t>
  </si>
  <si>
    <t>TALHITA</t>
  </si>
  <si>
    <t>(75)997148386</t>
  </si>
  <si>
    <t>ROGERIO</t>
  </si>
  <si>
    <t>(66)996081897</t>
  </si>
  <si>
    <t>(16)996018590</t>
  </si>
  <si>
    <t>MARCIENE</t>
  </si>
  <si>
    <t>(64)999321431</t>
  </si>
  <si>
    <t>(81)997586273</t>
  </si>
  <si>
    <t>(92)981147422</t>
  </si>
  <si>
    <t>ELANIE</t>
  </si>
  <si>
    <t>(22)999546986</t>
  </si>
  <si>
    <t>(21)996195153</t>
  </si>
  <si>
    <t>(21)982598549</t>
  </si>
  <si>
    <t>(21)970658646</t>
  </si>
  <si>
    <t>(24999805465</t>
  </si>
  <si>
    <t>(21)964221439</t>
  </si>
  <si>
    <t>(24)992223102</t>
  </si>
  <si>
    <t>(24)993080659</t>
  </si>
  <si>
    <t>(21)987844971</t>
  </si>
  <si>
    <t>MELINA</t>
  </si>
  <si>
    <t>(21)983853032</t>
  </si>
  <si>
    <t>CELSO</t>
  </si>
  <si>
    <t>(21)999780011</t>
  </si>
  <si>
    <t>ERICK</t>
  </si>
  <si>
    <t>(21)994577784</t>
  </si>
  <si>
    <t>(21)987944361</t>
  </si>
  <si>
    <t>(21)976543104</t>
  </si>
  <si>
    <t>(21)999664754</t>
  </si>
  <si>
    <t>(21)999565458</t>
  </si>
  <si>
    <t>JA POSSUI PLANO</t>
  </si>
  <si>
    <t>(24)988357867</t>
  </si>
  <si>
    <t>(21)987951697</t>
  </si>
  <si>
    <t>ALVARO</t>
  </si>
  <si>
    <t>(24)998782401</t>
  </si>
  <si>
    <t>NARCISO</t>
  </si>
  <si>
    <t>(21)965199066</t>
  </si>
  <si>
    <t>(21)987475658</t>
  </si>
  <si>
    <t>(11)944647291</t>
  </si>
  <si>
    <t>VANDERLAN</t>
  </si>
  <si>
    <t>ZORAIA</t>
  </si>
  <si>
    <t>TARCIA</t>
  </si>
  <si>
    <t>MARCEL</t>
  </si>
  <si>
    <t>PRICILA</t>
  </si>
  <si>
    <t>LIDIA</t>
  </si>
  <si>
    <t>NORLAN</t>
  </si>
  <si>
    <t>(21)970193915</t>
  </si>
  <si>
    <t>norlan_nila@hotmail.com</t>
  </si>
  <si>
    <t>(21)966435663</t>
  </si>
  <si>
    <t>flavioncs@hotmail.com</t>
  </si>
  <si>
    <t>DULCE</t>
  </si>
  <si>
    <t>(21)965238273</t>
  </si>
  <si>
    <t>santiago.dulce1959@hotmail.com</t>
  </si>
  <si>
    <t>DULCIMERE</t>
  </si>
  <si>
    <t>(21)981777724</t>
  </si>
  <si>
    <t>dulcimerebarreto@yahoo.com.br</t>
  </si>
  <si>
    <t>GUILHRME</t>
  </si>
  <si>
    <t>(21)991703158</t>
  </si>
  <si>
    <t>contato@guilima.com</t>
  </si>
  <si>
    <t>FRANCISCA</t>
  </si>
  <si>
    <t>(21)991373906</t>
  </si>
  <si>
    <t>karlaversa998@gmail.com</t>
  </si>
  <si>
    <t>(21)976095458</t>
  </si>
  <si>
    <t>nahcrf@gmail.com</t>
  </si>
  <si>
    <t>(21)981954840</t>
  </si>
  <si>
    <t>gdasilvalino@yhaoo.com</t>
  </si>
  <si>
    <t>(21)967080046</t>
  </si>
  <si>
    <t>thaizhelena2011@hotmail.com</t>
  </si>
  <si>
    <t>(21)988027576</t>
  </si>
  <si>
    <t>flumesquita@hotmail.com</t>
  </si>
  <si>
    <t>SUZAN</t>
  </si>
  <si>
    <t>(22)988245919</t>
  </si>
  <si>
    <t>adrianaprf@gmail.com</t>
  </si>
  <si>
    <t>(21)981706111</t>
  </si>
  <si>
    <t>rosadevalor@gamil.com</t>
  </si>
  <si>
    <t>(21)960159965</t>
  </si>
  <si>
    <t>airesdani22@gmail.com</t>
  </si>
  <si>
    <t>NEUZA</t>
  </si>
  <si>
    <t>(21)996237115</t>
  </si>
  <si>
    <t>neuzaglcosta@hotmail.com</t>
  </si>
  <si>
    <t>(24)999724382</t>
  </si>
  <si>
    <t>izabellarantes202033@gmail.com</t>
  </si>
  <si>
    <t>(21)964872956</t>
  </si>
  <si>
    <t>thiagonaval20@gmail.com</t>
  </si>
  <si>
    <t>INVALIDO</t>
  </si>
  <si>
    <t>VANISE</t>
  </si>
  <si>
    <t>(24)981356069</t>
  </si>
  <si>
    <t>vanise.lemos@hotmail.com</t>
  </si>
  <si>
    <t>DARCY</t>
  </si>
  <si>
    <t>(21)964915220</t>
  </si>
  <si>
    <t>dgk.1001@gmail.com</t>
  </si>
  <si>
    <t>(21)968764326</t>
  </si>
  <si>
    <t>vitorcastro292@gmail.com</t>
  </si>
  <si>
    <t>Cliente de Campo Grande 34 e 43 anos, nao tem plano anterior, faz questap da Endocrina Priscila Alves</t>
  </si>
  <si>
    <t>ARNALDO</t>
  </si>
  <si>
    <t>(21)988620758</t>
  </si>
  <si>
    <t>abd@diblasipizzas.com.br</t>
  </si>
  <si>
    <t>(21)996696805</t>
  </si>
  <si>
    <t>adrianajl22@hotmail.com</t>
  </si>
  <si>
    <t>JANIA MARCIA</t>
  </si>
  <si>
    <t>(22)999697475</t>
  </si>
  <si>
    <t>janainamarcia272010@gmail.com</t>
  </si>
  <si>
    <t>4 ANOS</t>
  </si>
  <si>
    <t>FABIANA MARIA</t>
  </si>
  <si>
    <t>(21)971609066</t>
  </si>
  <si>
    <t>fabianamariasilva79@gmail.com</t>
  </si>
  <si>
    <t>PLINIO</t>
  </si>
  <si>
    <t>(21)981431010</t>
  </si>
  <si>
    <t>barros.plinio@gmail.com</t>
  </si>
  <si>
    <t>ROSELENE</t>
  </si>
  <si>
    <t>(21)976700220</t>
  </si>
  <si>
    <t>roselenelima2753@gmail.com</t>
  </si>
  <si>
    <t>16 ANOS</t>
  </si>
  <si>
    <t>(21)989314239</t>
  </si>
  <si>
    <t>monicaferrreira1903@hotmail.com</t>
  </si>
  <si>
    <t>TANIA MARIA</t>
  </si>
  <si>
    <t>(21)998166412</t>
  </si>
  <si>
    <t>tmasp@hotmail.com</t>
  </si>
  <si>
    <t>ANNA HELENA</t>
  </si>
  <si>
    <t>(21)993042344</t>
  </si>
  <si>
    <t>adrianacristina81@yahoo.com</t>
  </si>
  <si>
    <t>(22)9960092971</t>
  </si>
  <si>
    <t>giovannaicassalicarvalho@gmail.com</t>
  </si>
  <si>
    <t>(21)973889640</t>
  </si>
  <si>
    <t>reginanunesmattos@gmail.com</t>
  </si>
  <si>
    <t>1 MES</t>
  </si>
  <si>
    <t>(21)992510642</t>
  </si>
  <si>
    <t>katiakellys2017@gmail.com</t>
  </si>
  <si>
    <t>FERNNADO</t>
  </si>
  <si>
    <t>fernandocamilojorge@gmai.com</t>
  </si>
  <si>
    <t>6246580-1</t>
  </si>
  <si>
    <t>IVO</t>
  </si>
  <si>
    <t>(21)995728277</t>
  </si>
  <si>
    <t>ivonildons@hotmal.com</t>
  </si>
  <si>
    <t>QUER PREVENTE</t>
  </si>
  <si>
    <t>MARTA</t>
  </si>
  <si>
    <t>(21)968886966</t>
  </si>
  <si>
    <t>elidiomarta023@gmail.com</t>
  </si>
  <si>
    <t>Nao respondeu</t>
  </si>
  <si>
    <t>JOICE</t>
  </si>
  <si>
    <t>(24)999341472</t>
  </si>
  <si>
    <t>joicenfv@gmail.com</t>
  </si>
  <si>
    <t>CARMELITA</t>
  </si>
  <si>
    <t>(21)970146664</t>
  </si>
  <si>
    <t>carmelsantosbessa@gmail.com</t>
  </si>
  <si>
    <t>(21)965933362</t>
  </si>
  <si>
    <t>mariliamartinsdealmeida98@gmail.com</t>
  </si>
  <si>
    <t>naoquer</t>
  </si>
  <si>
    <t>(21)994186313</t>
  </si>
  <si>
    <t>jaqueh@gmail.com</t>
  </si>
  <si>
    <t>(21)993037926</t>
  </si>
  <si>
    <t>kojimatatiana@gmail.com</t>
  </si>
  <si>
    <t>(21)975285122</t>
  </si>
  <si>
    <t>jbastosassis@gmail.com</t>
  </si>
  <si>
    <t>(21)9983392976</t>
  </si>
  <si>
    <t>tecflavio@gmail.com</t>
  </si>
  <si>
    <t>(21)993336504</t>
  </si>
  <si>
    <t>acalmeida@@id.uff.br</t>
  </si>
  <si>
    <t>(21)979608727</t>
  </si>
  <si>
    <t>luaninha_rd@yahoo.com.br</t>
  </si>
  <si>
    <t>(21)986959243</t>
  </si>
  <si>
    <t>jessicavgadelha15@gmail.com</t>
  </si>
  <si>
    <t>7 ANOS</t>
  </si>
  <si>
    <t>(21)973983565</t>
  </si>
  <si>
    <t>oliverloorialessandra@gmail.com</t>
  </si>
  <si>
    <t>3 ANOS</t>
  </si>
  <si>
    <t>(21)973540370</t>
  </si>
  <si>
    <t>ccordolina@gmail.com</t>
  </si>
  <si>
    <t>CRIANCA COM TEA</t>
  </si>
  <si>
    <t>(21)993898535</t>
  </si>
  <si>
    <t>lucienecsilveira@hotmail.com</t>
  </si>
  <si>
    <t>QUER PLANO INDIVIDUAL , MAS NAO QUER LEVE E NEM MED</t>
  </si>
  <si>
    <t>(21)972926135</t>
  </si>
  <si>
    <t>cristianecantora85@gmail.com</t>
  </si>
  <si>
    <t>MAX</t>
  </si>
  <si>
    <t>(21)959066967</t>
  </si>
  <si>
    <t>gisele.costa76@yahoo.com</t>
  </si>
  <si>
    <t>MARIA IZABEL</t>
  </si>
  <si>
    <t>(21)988815878</t>
  </si>
  <si>
    <t>mariaizabeloliveira@hotmail.com</t>
  </si>
  <si>
    <t>(21)970354826</t>
  </si>
  <si>
    <t>anaclaraborgesdefreitas@gmail.com</t>
  </si>
  <si>
    <t>(21)964879919</t>
  </si>
  <si>
    <t>roberto_rg@live.com</t>
  </si>
  <si>
    <t>(24)993231549</t>
  </si>
  <si>
    <t>adrianoleite11@yahoo.cm.br</t>
  </si>
  <si>
    <t>DHOMENIQUE</t>
  </si>
  <si>
    <t>(21)993304093</t>
  </si>
  <si>
    <t>dhomepaz@gmail.com</t>
  </si>
  <si>
    <t>(21)987670789</t>
  </si>
  <si>
    <t>nathaliapessanha03@gmail.com</t>
  </si>
  <si>
    <t>12 ANOS DE MARICA</t>
  </si>
  <si>
    <t>ODARA</t>
  </si>
  <si>
    <t>(21)971869864</t>
  </si>
  <si>
    <t>odaramendes7@mail.com</t>
  </si>
  <si>
    <t>AGADA</t>
  </si>
  <si>
    <t>(21)964638170</t>
  </si>
  <si>
    <t>agadameliande@gmail.com</t>
  </si>
  <si>
    <t>ENEDINA MARIA</t>
  </si>
  <si>
    <t>(21)987056665</t>
  </si>
  <si>
    <t>enedinareis0203@gmail.com</t>
  </si>
  <si>
    <t>ODIR</t>
  </si>
  <si>
    <t>(21)99646368</t>
  </si>
  <si>
    <t>ossila651@gmail.com</t>
  </si>
  <si>
    <t>(21)986766648</t>
  </si>
  <si>
    <t>NAO TEM</t>
  </si>
  <si>
    <t>(21)985103265</t>
  </si>
  <si>
    <t>mayarakysss@gmail.com</t>
  </si>
  <si>
    <t>(21)971926588</t>
  </si>
  <si>
    <t>redes.marcelorocha@gmail.com</t>
  </si>
  <si>
    <t>DENIZE</t>
  </si>
  <si>
    <t>(21)994578828</t>
  </si>
  <si>
    <t>denizericp@gmail.com</t>
  </si>
  <si>
    <t>(21)986346839</t>
  </si>
  <si>
    <t>r.praes@gmail.com</t>
  </si>
  <si>
    <t>ADRIELLY</t>
  </si>
  <si>
    <t>(21)979524688</t>
  </si>
  <si>
    <t>adriellybezerra@hotmail.com</t>
  </si>
  <si>
    <t>(21)966870564</t>
  </si>
  <si>
    <t>sm.danielle@hotmail.com</t>
  </si>
  <si>
    <t>KATHERINE</t>
  </si>
  <si>
    <t>(21)982903999</t>
  </si>
  <si>
    <t>kathelindinha2008@gmail.com</t>
  </si>
  <si>
    <t>(21)978905413</t>
  </si>
  <si>
    <t>akafrnds@gmail.com</t>
  </si>
  <si>
    <t>MARGARETE</t>
  </si>
  <si>
    <t>(21)992919029</t>
  </si>
  <si>
    <t>margotpires@gmail.com</t>
  </si>
  <si>
    <t>(21)997134505</t>
  </si>
  <si>
    <t>monica_rivera@myyahoo.com</t>
  </si>
  <si>
    <t>NESTOR</t>
  </si>
  <si>
    <t>(21)998422304</t>
  </si>
  <si>
    <t>bazilio@bol.com.br</t>
  </si>
  <si>
    <t>LORRAN</t>
  </si>
  <si>
    <t>(24)993203281</t>
  </si>
  <si>
    <t>lorranq0808@gmail.com</t>
  </si>
  <si>
    <t>3 ANOS DE VOLTA REDONDA</t>
  </si>
  <si>
    <t>(21)977081083</t>
  </si>
  <si>
    <t>carlosrodrigo0603@gmail.com</t>
  </si>
  <si>
    <t>(21)972200651</t>
  </si>
  <si>
    <t>robertafernandes110@gmail.com</t>
  </si>
  <si>
    <t>EDILANI</t>
  </si>
  <si>
    <t>(22)981436500</t>
  </si>
  <si>
    <t>edilane2010@hotmail.com</t>
  </si>
  <si>
    <t>(22)998820062</t>
  </si>
  <si>
    <t>laisassisenf@gmail.com</t>
  </si>
  <si>
    <t>(21)988117304</t>
  </si>
  <si>
    <t>moraesdesouza348348@gmail.com</t>
  </si>
  <si>
    <t>(21)990884033</t>
  </si>
  <si>
    <t>anacalvesreal@icloud.com</t>
  </si>
  <si>
    <t>(21)986812807</t>
  </si>
  <si>
    <t>fatimaformiga123@hotmail.com</t>
  </si>
  <si>
    <t>JEANNE</t>
  </si>
  <si>
    <t>(21)994699139</t>
  </si>
  <si>
    <t>jeanne433santana@gmail.com</t>
  </si>
  <si>
    <t>quer emprestimo</t>
  </si>
  <si>
    <t>JOAO PEDRO</t>
  </si>
  <si>
    <t>(21)983622303</t>
  </si>
  <si>
    <t>joaopsdm@gmail.com</t>
  </si>
  <si>
    <t>MAICON</t>
  </si>
  <si>
    <t>(21)995035920</t>
  </si>
  <si>
    <t>maicao0800@gmail.com</t>
  </si>
  <si>
    <t>(21)966446106</t>
  </si>
  <si>
    <t>dannysantos93811@gmail.com</t>
  </si>
  <si>
    <t>2 cotacoes diferentes, para o paiseparado familia por causa da idade</t>
  </si>
  <si>
    <t>(21)990140254</t>
  </si>
  <si>
    <t>julionunes1488@gmail.com</t>
  </si>
  <si>
    <t>(21)966300515</t>
  </si>
  <si>
    <t>wagner.ferreira3103junior@gmail.com</t>
  </si>
  <si>
    <t>GUARACIARA</t>
  </si>
  <si>
    <t>(22)991052875</t>
  </si>
  <si>
    <t>guaramaterial@outlook.com</t>
  </si>
  <si>
    <t>(22)992585632</t>
  </si>
  <si>
    <t>sandranogueira5657@gmail.com</t>
  </si>
  <si>
    <t>(21)964108418</t>
  </si>
  <si>
    <t>fernanda.patrick1999@gmail.com</t>
  </si>
  <si>
    <t>tem pela prefeitura e paga mais barato</t>
  </si>
  <si>
    <t>SAMIRA</t>
  </si>
  <si>
    <t>(21)9819644931</t>
  </si>
  <si>
    <t>samiralimarj21@gmail.com</t>
  </si>
  <si>
    <t>LAURO</t>
  </si>
  <si>
    <t>(21)99950669</t>
  </si>
  <si>
    <t>lauromattossadv25@gmail.com</t>
  </si>
  <si>
    <t>É advogado vem da porto , é de Niterói</t>
  </si>
  <si>
    <t>(21)981512377</t>
  </si>
  <si>
    <t>marcelofxavier</t>
  </si>
  <si>
    <t>EMANUEL</t>
  </si>
  <si>
    <t>(22)974035247</t>
  </si>
  <si>
    <t>eman.peres@hotmail.com</t>
  </si>
  <si>
    <t>(21)976874357</t>
  </si>
  <si>
    <t>larria</t>
  </si>
  <si>
    <t>ELEAZAR</t>
  </si>
  <si>
    <t>(22)999854303</t>
  </si>
  <si>
    <t>eliazarcamilo@gmail.com</t>
  </si>
  <si>
    <t>(24)999015918</t>
  </si>
  <si>
    <t>alvespereira@hotmail.com</t>
  </si>
  <si>
    <t>DENYSE</t>
  </si>
  <si>
    <t>(22)999556082</t>
  </si>
  <si>
    <t>denysewanlume@gmail.com</t>
  </si>
  <si>
    <t>(21)982575252</t>
  </si>
  <si>
    <t>Quer emprestimo</t>
  </si>
  <si>
    <t>MADALENA</t>
  </si>
  <si>
    <t>(21)975153824</t>
  </si>
  <si>
    <t>madalenanaisabelitaduarte@gmail.com</t>
  </si>
  <si>
    <t>(22)992657505</t>
  </si>
  <si>
    <t>araujobazilior@gmail.com</t>
  </si>
  <si>
    <t>PME de Nova Iguacu para 43 e 7 anos</t>
  </si>
  <si>
    <t>ROSINEIA</t>
  </si>
  <si>
    <t>(21)982601968</t>
  </si>
  <si>
    <t>rosaico@hotmail.com</t>
  </si>
  <si>
    <t>DE MIGUEL PEREIRA  para 27 e 29 anos</t>
  </si>
  <si>
    <t>JOSE CARLOS</t>
  </si>
  <si>
    <t>(21)999507474</t>
  </si>
  <si>
    <t>jcppassos23011@hotmail.com</t>
  </si>
  <si>
    <t>DE ROCHA, 66-64-49</t>
  </si>
  <si>
    <t>(21)966730101</t>
  </si>
  <si>
    <t>dijugastro@gmail.com</t>
  </si>
  <si>
    <t>(22)999573192</t>
  </si>
  <si>
    <t>amorenamorena@hotmail.com</t>
  </si>
  <si>
    <t>(24)988190415</t>
  </si>
  <si>
    <t>larissa.bueno1302@gmail.com</t>
  </si>
  <si>
    <t>(22)997387787</t>
  </si>
  <si>
    <t>cavalcanteandrea@gmail.com</t>
  </si>
  <si>
    <t>CAÍQUE</t>
  </si>
  <si>
    <t>(21)967859063</t>
  </si>
  <si>
    <t>vitoria.js007@gmail.com</t>
  </si>
  <si>
    <t>DE NOVA IGUACU, PRECISA DE ORTOPEDISTA E FISIO</t>
  </si>
  <si>
    <t>KARINA</t>
  </si>
  <si>
    <t>(21)988487143</t>
  </si>
  <si>
    <t>kahneves.rodrigues@gmail.com</t>
  </si>
  <si>
    <t>(21)982092626</t>
  </si>
  <si>
    <t>renatogiuseppe@outlook.com</t>
  </si>
  <si>
    <t>(21)992639208</t>
  </si>
  <si>
    <t>mariamangaratiba2.17@gmail.com</t>
  </si>
  <si>
    <t>(24)988661504</t>
  </si>
  <si>
    <t>ivanilbatista21@gmail.com</t>
  </si>
  <si>
    <t>MATEUS</t>
  </si>
  <si>
    <t>(21)991784630</t>
  </si>
  <si>
    <t>mateusfigueiroa10@gmail.com</t>
  </si>
  <si>
    <t>24 anos quer rede dor</t>
  </si>
  <si>
    <t>(21)980930869</t>
  </si>
  <si>
    <t>lucianalopez369@gmail.com</t>
  </si>
  <si>
    <t>(21)978759632</t>
  </si>
  <si>
    <t>MAYRA</t>
  </si>
  <si>
    <t>(21)982493708</t>
  </si>
  <si>
    <t>cliente PJ  com 34 e 72</t>
  </si>
  <si>
    <t>(21)968278802</t>
  </si>
  <si>
    <t>DAMIANA</t>
  </si>
  <si>
    <t>(21)9799972807</t>
  </si>
  <si>
    <t>damimoura2@gmailcom</t>
  </si>
  <si>
    <t>Sogra da minha amiga Paola</t>
  </si>
  <si>
    <t>MARIA THAMIRES</t>
  </si>
  <si>
    <t>(21)994326277</t>
  </si>
  <si>
    <t>miaalves25@gmail.com</t>
  </si>
  <si>
    <t>VANDERLUCE</t>
  </si>
  <si>
    <t>(21)984056464</t>
  </si>
  <si>
    <t>lucemariano@outlook.com</t>
  </si>
  <si>
    <t>Cliente de Araruama , sem doenca pre existente, fazer inclusao no plano do Renato Mariano que é filho em 03/2026</t>
  </si>
  <si>
    <t>(21)966143368</t>
  </si>
  <si>
    <t>paulamariiano63@gmail.com</t>
  </si>
  <si>
    <t>Cliente vem da Unimed precisa ser um plano nacional pq os outro dependentes sao de Araruama</t>
  </si>
  <si>
    <t>NICOLE</t>
  </si>
  <si>
    <t>(22)9999533915</t>
  </si>
  <si>
    <t>nicolecarvas@outlook.com</t>
  </si>
  <si>
    <t>MIRIAN</t>
  </si>
  <si>
    <t>(21)976459562</t>
  </si>
  <si>
    <t>dearaujomirian@gmail.com</t>
  </si>
  <si>
    <t>CICERO</t>
  </si>
  <si>
    <t>(21)964743683</t>
  </si>
  <si>
    <t>ciceroeletrecista@gmail.com</t>
  </si>
  <si>
    <t>(21)970409859</t>
  </si>
  <si>
    <t>anapaularc.1971@gmail.com</t>
  </si>
  <si>
    <t>(21)983313102</t>
  </si>
  <si>
    <t>luanasouza0088@gmail.com</t>
  </si>
  <si>
    <t>(21)995180465</t>
  </si>
  <si>
    <t>milenanascimento@gmail.com</t>
  </si>
  <si>
    <t>ALZIRA</t>
  </si>
  <si>
    <t>(21)986379294</t>
  </si>
  <si>
    <t>agsdsilva@gmail.com</t>
  </si>
  <si>
    <t>CYNTIA</t>
  </si>
  <si>
    <t>(21)969560134</t>
  </si>
  <si>
    <t>nrcyntia@gmail.com</t>
  </si>
  <si>
    <t>(21)964226263</t>
  </si>
  <si>
    <t>marciattgb@gmail.com</t>
  </si>
  <si>
    <t>ALESSANDRO</t>
  </si>
  <si>
    <t>(22)999376187</t>
  </si>
  <si>
    <t>carla.rosa.pinto.lopes@gmail.com</t>
  </si>
  <si>
    <t>(21)965000145</t>
  </si>
  <si>
    <t>antoniopedro.sousadacosta@gmail.com</t>
  </si>
  <si>
    <t>NEIVA</t>
  </si>
  <si>
    <t>(21)964242683</t>
  </si>
  <si>
    <t>neivamonsabote@gmail.com</t>
  </si>
  <si>
    <t>(21)964187890</t>
  </si>
  <si>
    <t>(21)979308041</t>
  </si>
  <si>
    <t>pamella.ferreira@hotmail.com</t>
  </si>
  <si>
    <t>QUER UM PLANO REGIONAL, MEMORIAL</t>
  </si>
  <si>
    <t>MAIARA</t>
  </si>
  <si>
    <t>(21)968537689</t>
  </si>
  <si>
    <t>maiara789siqueira@gmail.com</t>
  </si>
  <si>
    <t>GERSON</t>
  </si>
  <si>
    <t>(21)970161306</t>
  </si>
  <si>
    <t>gersonjorge41@gmail.com</t>
  </si>
  <si>
    <t>MARIA LUISA</t>
  </si>
  <si>
    <t>(24)988026561</t>
  </si>
  <si>
    <t>marialuisaresende02gmail.com</t>
  </si>
  <si>
    <t>(22)999176550</t>
  </si>
  <si>
    <t>fabioosj@gmail.com</t>
  </si>
  <si>
    <t>(24)992920929</t>
  </si>
  <si>
    <t>nanacomuva@gmail.com</t>
  </si>
  <si>
    <t>(21)987468532</t>
  </si>
  <si>
    <t>limanager@yahoo.com.br</t>
  </si>
  <si>
    <t>58 E 28 anos, do Cachambi tem Amil</t>
  </si>
  <si>
    <t>IRANY</t>
  </si>
  <si>
    <t>(21)997806195</t>
  </si>
  <si>
    <t>professoraativa446@gmail.com</t>
  </si>
  <si>
    <t>(22)999466718</t>
  </si>
  <si>
    <t>joelma.cardosolima@gmail.com</t>
  </si>
  <si>
    <t>(21)973515362</t>
  </si>
  <si>
    <t>marceelamlls2@gmail.com</t>
  </si>
  <si>
    <t>DIEGO RIBEIRO</t>
  </si>
  <si>
    <t>(21)966935151</t>
  </si>
  <si>
    <t>rnathanaisa@gmail.com</t>
  </si>
  <si>
    <t>DESISNTERESSE COMERCIAL</t>
  </si>
  <si>
    <t>(22)997858487</t>
  </si>
  <si>
    <t>paulorocha130546@gmail.com</t>
  </si>
  <si>
    <t>(21)992899880</t>
  </si>
  <si>
    <t>patylaumig96@gmail.com</t>
  </si>
  <si>
    <t>24 anos, de Niteroi</t>
  </si>
  <si>
    <t>THASSYANE</t>
  </si>
  <si>
    <t>(21)983637564</t>
  </si>
  <si>
    <t>thassylinooo@gmail.com</t>
  </si>
  <si>
    <t>(21)993386208</t>
  </si>
  <si>
    <t>Duas criancas de 6 e 7 anos</t>
  </si>
  <si>
    <t>(21)966371613</t>
  </si>
  <si>
    <t>sueli.soares.da.silva1965@gmail.com</t>
  </si>
  <si>
    <t>(21)994018485</t>
  </si>
  <si>
    <t>zecapassos75@gmail.com</t>
  </si>
  <si>
    <t>76 ANOS ,QUER CASA SAO JOSE</t>
  </si>
  <si>
    <t>(22)998190888</t>
  </si>
  <si>
    <t>andressaccs@hayoo.com.br</t>
  </si>
  <si>
    <t>MICHAEL ROGER</t>
  </si>
  <si>
    <t>(21)979982446</t>
  </si>
  <si>
    <t>mrs.stopcar@gmail.com</t>
  </si>
  <si>
    <t>REGINALDO</t>
  </si>
  <si>
    <t>(21)993073262</t>
  </si>
  <si>
    <t>reginaldocabral605@gmail.com</t>
  </si>
  <si>
    <t>(21)986148917</t>
  </si>
  <si>
    <t>sottomaior01@gmail.com</t>
  </si>
  <si>
    <t>(21)976996662</t>
  </si>
  <si>
    <t>mariajoseborges621@gmail.com</t>
  </si>
  <si>
    <t>FABIANE</t>
  </si>
  <si>
    <t>(21)979146664</t>
  </si>
  <si>
    <t>fabicnc1408@gmail.com</t>
  </si>
  <si>
    <t>DENISE</t>
  </si>
  <si>
    <t>(21)972962313</t>
  </si>
  <si>
    <t>denisemonteiro253@gmail.com</t>
  </si>
  <si>
    <t>(21)997709535</t>
  </si>
  <si>
    <t>debdea2305@yahoo.com</t>
  </si>
  <si>
    <t>(21)994379869</t>
  </si>
  <si>
    <t>yasminboatr@gmail.com</t>
  </si>
  <si>
    <t>JANDUHY</t>
  </si>
  <si>
    <t>(22)981374753</t>
  </si>
  <si>
    <t>toddyverissimo@gmail.com</t>
  </si>
  <si>
    <t>JA FEZ O PLANO</t>
  </si>
  <si>
    <t>(21)969465856</t>
  </si>
  <si>
    <t>isabelcarv.p@gmail.com</t>
  </si>
  <si>
    <t>PME - Odonto Amil</t>
  </si>
  <si>
    <t>JALINE</t>
  </si>
  <si>
    <t>(21)969692566</t>
  </si>
  <si>
    <t>jalineoliveira1985@gmail.com</t>
  </si>
  <si>
    <t>(24)99922066</t>
  </si>
  <si>
    <t>daianabatista05@gmail.com</t>
  </si>
  <si>
    <t>Quer plano para 2 criancas , de 8 e 12 anos.</t>
  </si>
  <si>
    <t>(21)993086463</t>
  </si>
  <si>
    <t>brunomartello.mkt@gmail.com</t>
  </si>
  <si>
    <t>(21)971817157</t>
  </si>
  <si>
    <t>studiorainharainhadoliso@gmail.com</t>
  </si>
  <si>
    <t>(21)997607021</t>
  </si>
  <si>
    <t>andreiasouza53@yahoo.com.br</t>
  </si>
  <si>
    <t>(21)996061925</t>
  </si>
  <si>
    <t>luzzex@gmail.com</t>
  </si>
  <si>
    <t>(21)988769329</t>
  </si>
  <si>
    <t>joseociniodasilva@gmail.com</t>
  </si>
  <si>
    <t>(21)973994639</t>
  </si>
  <si>
    <t>jurajaque@gmail.com</t>
  </si>
  <si>
    <t>(21)982572798</t>
  </si>
  <si>
    <t>lucianasimas52@gmail.com</t>
  </si>
  <si>
    <t>TAIANE</t>
  </si>
  <si>
    <t>(21)966419066</t>
  </si>
  <si>
    <t>taianefilhos95@gmail.com</t>
  </si>
  <si>
    <t>(21)979055650</t>
  </si>
  <si>
    <t>Remaketing - PME</t>
  </si>
  <si>
    <t>(21)972309627</t>
  </si>
  <si>
    <t>(21)991307036</t>
  </si>
  <si>
    <t>TEM PLANO DE SAUDE PELA EMPRESA DO MARIDO</t>
  </si>
  <si>
    <t>(61)999873231</t>
  </si>
  <si>
    <t>(21)985794989</t>
  </si>
  <si>
    <t>DAMIAO</t>
  </si>
  <si>
    <t>(21)988068050</t>
  </si>
  <si>
    <t>FIGUEIREDO</t>
  </si>
  <si>
    <t>(21)993372331</t>
  </si>
  <si>
    <t>(21)964747127</t>
  </si>
  <si>
    <t>(21)990755525</t>
  </si>
  <si>
    <t>(21)982161694</t>
  </si>
  <si>
    <t>TELEFONE INALIDO</t>
  </si>
  <si>
    <t>EDMUNDO</t>
  </si>
  <si>
    <t>Quer prevent</t>
  </si>
  <si>
    <t>(24)999063539</t>
  </si>
  <si>
    <t>leandroalvesdeabreu149@gmail.com</t>
  </si>
  <si>
    <t>(22)997428861</t>
  </si>
  <si>
    <t>andradesilvajessica16@gmail.com</t>
  </si>
  <si>
    <t>(21)980548081</t>
  </si>
  <si>
    <t>shitinimorals@gmail.com</t>
  </si>
  <si>
    <t>BERNARDO</t>
  </si>
  <si>
    <t>(21)974791381</t>
  </si>
  <si>
    <t>jujubaisno@gmail.com</t>
  </si>
  <si>
    <t>quer plano para um crianca de 10 anos autista</t>
  </si>
  <si>
    <t>(21)999651547</t>
  </si>
  <si>
    <t>ruchiga@terra.com.br</t>
  </si>
  <si>
    <t>(21)968306749</t>
  </si>
  <si>
    <t>contatodclucas@gmail.com</t>
  </si>
  <si>
    <t>(21)964293725</t>
  </si>
  <si>
    <t>orlando.avellar@hotmail.com</t>
  </si>
  <si>
    <t>ASHLEY</t>
  </si>
  <si>
    <t>(21)999935751</t>
  </si>
  <si>
    <t>ashalves2024@gmail.com</t>
  </si>
  <si>
    <t>(21)999291101</t>
  </si>
  <si>
    <t>contato.gatagiurmet@gmail.com</t>
  </si>
  <si>
    <t>(21)999177407</t>
  </si>
  <si>
    <t>jaqalves3014@gmail.com</t>
  </si>
  <si>
    <t>(21)974129951</t>
  </si>
  <si>
    <t>julianapardinho242@gmail.com</t>
  </si>
  <si>
    <t>(21)983197707</t>
  </si>
  <si>
    <t>marcelogrijof@gmail.com</t>
  </si>
  <si>
    <t>(21)966239163</t>
  </si>
  <si>
    <t>h.nice@outlook.com</t>
  </si>
  <si>
    <t>QUERIA INFORMACOES SOBRE O PALNO ODONTOLOGICO</t>
  </si>
  <si>
    <t>LYS</t>
  </si>
  <si>
    <t>(21)972500160</t>
  </si>
  <si>
    <t>lysdepaulasantos@gmail.com</t>
  </si>
  <si>
    <t>Cliente de Campo Grande</t>
  </si>
  <si>
    <t>(22)999348921</t>
  </si>
  <si>
    <t>jessikasilvcf234@gmail.com</t>
  </si>
  <si>
    <t>DE CABO FRIO,QUER UM PLANO INFANTIL PARA 8 ANOS</t>
  </si>
  <si>
    <t>RONAM</t>
  </si>
  <si>
    <t>(22)992891888</t>
  </si>
  <si>
    <t>manianet.lan@gmail.com</t>
  </si>
  <si>
    <t>JOSE VALERIO</t>
  </si>
  <si>
    <t>(21)987401196</t>
  </si>
  <si>
    <t>bemnamoita@yahoo.com.br</t>
  </si>
  <si>
    <t>ESTER</t>
  </si>
  <si>
    <t>(21)981818030</t>
  </si>
  <si>
    <t>esterpagelopez56@gmail.com</t>
  </si>
  <si>
    <t>Tem leve saude para 2 pessoas de 68, 30 e 31 de JACAREPAGUA</t>
  </si>
  <si>
    <t>(21)981438916</t>
  </si>
  <si>
    <t>ferodrigues0505@gmail.com</t>
  </si>
  <si>
    <t>SANDRA LUCIA</t>
  </si>
  <si>
    <t>(21)990984973</t>
  </si>
  <si>
    <t>smoticafalcao@gmail.com</t>
  </si>
  <si>
    <t>(21)964624314</t>
  </si>
  <si>
    <t>celsojpf@gmail.com</t>
  </si>
  <si>
    <t>De OSWALDO CRUZ, PAGA 2 MIL PARA 54,55 E 27.QUER PAGAR ABAIXO, TEM CNPJ</t>
  </si>
  <si>
    <t>(21)998163744</t>
  </si>
  <si>
    <t>A FILHA TEM 24 ANOS 2 PFICAR SEM PLANO DA CAIXA EM DEZEMBRO E QUER COPA DOR</t>
  </si>
  <si>
    <t>(21)967653585</t>
  </si>
  <si>
    <t>marcia.avellar@hotmail.com</t>
  </si>
  <si>
    <t>RODNEY</t>
  </si>
  <si>
    <t>(21)995330742</t>
  </si>
  <si>
    <t>rodneylmonteiro@gmail.com</t>
  </si>
  <si>
    <t>(21)984071162</t>
  </si>
  <si>
    <t>delimaluizmanoel48@gmail.com</t>
  </si>
  <si>
    <t>(21)995770365</t>
  </si>
  <si>
    <t>DE RESENDE , CNPJ ATEM 18 DIAS ATIVO DE FLORIANOPOLIS PARA AS IDADES DE 38, 39 E 12 ANOS</t>
  </si>
  <si>
    <t>DIOGO</t>
  </si>
  <si>
    <t>(21)973257234</t>
  </si>
  <si>
    <t>diogo.vivas@gmail.com</t>
  </si>
  <si>
    <t>STEFANIE</t>
  </si>
  <si>
    <t>(21)975895424</t>
  </si>
  <si>
    <t>stefaniiesena95@gmail.com</t>
  </si>
  <si>
    <t>(22)998292327</t>
  </si>
  <si>
    <t>deboraguimaraes670@gmail.com</t>
  </si>
  <si>
    <t>MARCELLO</t>
  </si>
  <si>
    <t>(21)996743229</t>
  </si>
  <si>
    <t>marcelo.tomm@hotmail.com</t>
  </si>
  <si>
    <t>De Copacabana , com 68 e 63 e quer pagar menos que 1100,00</t>
  </si>
  <si>
    <t>(21)965654862</t>
  </si>
  <si>
    <t>leonardotnt10@gmail.com</t>
  </si>
  <si>
    <t>JONATAS</t>
  </si>
  <si>
    <t>(22)981714091</t>
  </si>
  <si>
    <t>crillist7@gmail.com</t>
  </si>
  <si>
    <t>quer fazer curso , lead errado</t>
  </si>
  <si>
    <t>(21)988387746</t>
  </si>
  <si>
    <t>laylasantsilv@gmail.com</t>
  </si>
  <si>
    <t>(21)999153838</t>
  </si>
  <si>
    <t>lqueiroz1973@gmail.com</t>
  </si>
  <si>
    <t>(21)987743162</t>
  </si>
  <si>
    <t>affonsoelaine@yahoo.com.br</t>
  </si>
  <si>
    <t>PAULO ROBERTO</t>
  </si>
  <si>
    <t>(21)98111863</t>
  </si>
  <si>
    <t>pauloserrao50@gmail.com</t>
  </si>
  <si>
    <t>JEANE</t>
  </si>
  <si>
    <t>(21)996025250</t>
  </si>
  <si>
    <t>jeanecmm@gmail.com</t>
  </si>
  <si>
    <t>6439731-1</t>
  </si>
  <si>
    <t>TEM UNIMED HA 14 ANOS, PARA AS IDADES DE 60,32 E 35. MEI NO NOME DA FILHA</t>
  </si>
  <si>
    <t>PROCURADORA</t>
  </si>
  <si>
    <t>(31)995402124</t>
  </si>
  <si>
    <t>ampt1904@gmail.com</t>
  </si>
  <si>
    <t>(21)969312364</t>
  </si>
  <si>
    <t>s.diasveloso@gmail.com</t>
  </si>
  <si>
    <t>CLIENTE DISSE QUE FOI ENGANO</t>
  </si>
  <si>
    <t>(21)990253646</t>
  </si>
  <si>
    <t>marlyleite423@gmail.com</t>
  </si>
  <si>
    <t>HUGO</t>
  </si>
  <si>
    <t>(21)964271826</t>
  </si>
  <si>
    <t>ugoleo762@gmail.com</t>
  </si>
  <si>
    <t>CAMILLY</t>
  </si>
  <si>
    <t>(22)997944079</t>
  </si>
  <si>
    <t>camilly180321@gmail.com</t>
  </si>
  <si>
    <t>RESIDE EM NATIVIDADE,ADESAO PARA UMA CRIANCA DE 4 ANOS E A MAE TEM 19</t>
  </si>
  <si>
    <t>PAOLA</t>
  </si>
  <si>
    <t>(22)981192423</t>
  </si>
  <si>
    <t>paolacrisostomo0@gmailcom</t>
  </si>
  <si>
    <t>FLORA</t>
  </si>
  <si>
    <t>(21)996437783</t>
  </si>
  <si>
    <t>florfernandes22@gmail.com</t>
  </si>
  <si>
    <t>(21)997971207</t>
  </si>
  <si>
    <t>macedoyasmim154@gmail.com</t>
  </si>
  <si>
    <t>(22)98778600</t>
  </si>
  <si>
    <t>rafaelasardinhapg@gmail.com</t>
  </si>
  <si>
    <t>57 ANOS, DE CAMPOS DOS GOYTACAZES</t>
  </si>
  <si>
    <t>(21)979333002</t>
  </si>
  <si>
    <t>vignoli.yasmin@gmail.com</t>
  </si>
  <si>
    <t>(24)999309902</t>
  </si>
  <si>
    <t>felipesann001@gmail.com</t>
  </si>
  <si>
    <t>LAYSE</t>
  </si>
  <si>
    <t>(21)979083092</t>
  </si>
  <si>
    <t>layselira82@gmail.com</t>
  </si>
  <si>
    <t>(21)9981427858</t>
  </si>
  <si>
    <t>renatopnela@hotmail.com</t>
  </si>
  <si>
    <t>JA POSSUI AMIL, VAI SAIR DA EMPRESA E QUER CONTINUAR NA AMIL, ADESAO</t>
  </si>
  <si>
    <t>ANA CRISTINA</t>
  </si>
  <si>
    <t>(21)971390719</t>
  </si>
  <si>
    <t>anapaula.204.hot@gmail.com</t>
  </si>
  <si>
    <t>(21)975078530</t>
  </si>
  <si>
    <t>eoisabelalopes@gmail.com</t>
  </si>
  <si>
    <t>(21)998015277</t>
  </si>
  <si>
    <t>a_juniorgomes@msn.com</t>
  </si>
  <si>
    <t>TEM 44 ANOS E PEDIU AMIL BRONZE</t>
  </si>
  <si>
    <t>GEISIANE</t>
  </si>
  <si>
    <t>(24)999481023</t>
  </si>
  <si>
    <t>geisiane.landimcarvalho@gmail.com</t>
  </si>
  <si>
    <t>crianca de 2 anos de Barra Mansa</t>
  </si>
  <si>
    <t>VERUSKA</t>
  </si>
  <si>
    <t>(22)999044558</t>
  </si>
  <si>
    <t>veruskaoliveira183@gmail.com</t>
  </si>
  <si>
    <t>GEORGE</t>
  </si>
  <si>
    <t>(21)999406610</t>
  </si>
  <si>
    <t>ge48587@gmail.com</t>
  </si>
  <si>
    <t>69 anos do Centro do Rio</t>
  </si>
  <si>
    <t>(22)997017595</t>
  </si>
  <si>
    <t>essencialcomercialrelp@gmail.com</t>
  </si>
  <si>
    <t>CLIENTE DE TERESOPOLIS DE 47 E 37 ANOS , PJ</t>
  </si>
  <si>
    <t>(21)964403535</t>
  </si>
  <si>
    <t>josemartoscana@gmail.com</t>
  </si>
  <si>
    <t>tem 82 e 25 anos</t>
  </si>
  <si>
    <t>MAIA JULIA</t>
  </si>
  <si>
    <t>(21)980748699</t>
  </si>
  <si>
    <t>mariajulia9141@gmail.com</t>
  </si>
  <si>
    <t>CLIENTE NAO QUER</t>
  </si>
  <si>
    <t>(21)96778928</t>
  </si>
  <si>
    <t>gilsonfideliscardoso@gmail.com</t>
  </si>
  <si>
    <t>(21)992314126</t>
  </si>
  <si>
    <t>patricia.costa107@hotmail.com</t>
  </si>
  <si>
    <t>(21)975730307</t>
  </si>
  <si>
    <t>fabiolavasques@bol.com.br</t>
  </si>
  <si>
    <t>ERMELINDA</t>
  </si>
  <si>
    <t>(21)988978320</t>
  </si>
  <si>
    <t>rlusiadas@gmail.com</t>
  </si>
  <si>
    <t>cliente com 80 anos</t>
  </si>
  <si>
    <t>LAIZ ANITA</t>
  </si>
  <si>
    <t>(21)976679905</t>
  </si>
  <si>
    <t>laizanotac@gmail.com</t>
  </si>
  <si>
    <t>(21)996244435</t>
  </si>
  <si>
    <t>robertavfcosta@gmail.com</t>
  </si>
  <si>
    <t>LORRANY</t>
  </si>
  <si>
    <t>(21)987515996</t>
  </si>
  <si>
    <t>duartelorrany1234@gmail.com</t>
  </si>
  <si>
    <t>(21)968121866</t>
  </si>
  <si>
    <t>TEM 30 ANOS , DE ROCHA MIRANDA</t>
  </si>
  <si>
    <t>(21)981242053</t>
  </si>
  <si>
    <t>fmiguez@bol.com.br</t>
  </si>
  <si>
    <t>(21)968350205</t>
  </si>
  <si>
    <t>lanecoelho1@gmail.com</t>
  </si>
  <si>
    <t>PARA 82 ANOS DE FREGUESIA</t>
  </si>
  <si>
    <t>JOSILENE</t>
  </si>
  <si>
    <t>(21)970865313</t>
  </si>
  <si>
    <t>josilenesilvaramos@gmail.com</t>
  </si>
  <si>
    <t>(21)980190178</t>
  </si>
  <si>
    <t>b.cristina.sila.deazevedo@gmail.com</t>
  </si>
  <si>
    <t>QUER PLANO ODONTOLOGICO</t>
  </si>
  <si>
    <t>BERNADETE</t>
  </si>
  <si>
    <t>(21)984842238</t>
  </si>
  <si>
    <t>detalobo@gmail.com</t>
  </si>
  <si>
    <t>(21)991513421</t>
  </si>
  <si>
    <t>gilmarcandido8@gmail.com</t>
  </si>
  <si>
    <t>DARIO</t>
  </si>
  <si>
    <t>(21)998356378</t>
  </si>
  <si>
    <t>orioncfcsn@gmail.com</t>
  </si>
  <si>
    <t>(21)977139282</t>
  </si>
  <si>
    <t>crisbabicosta@hotmail.com</t>
  </si>
  <si>
    <t>(21)989077130</t>
  </si>
  <si>
    <t>cesar@mlgsaude.com.br</t>
  </si>
  <si>
    <t>GISELI</t>
  </si>
  <si>
    <t>(21)966187758</t>
  </si>
  <si>
    <t>gibbraz@gmail.com</t>
  </si>
  <si>
    <t>(21)997071203</t>
  </si>
  <si>
    <t>carol.quim@gmail.com</t>
  </si>
  <si>
    <t>ALDRINA</t>
  </si>
  <si>
    <t>(22)992076530</t>
  </si>
  <si>
    <t>aldrinatomas@hotmail.com</t>
  </si>
  <si>
    <t>TEM 36 ANOS DE SAO PEDRO DA ALDEIA,</t>
  </si>
  <si>
    <t>(21)977387741</t>
  </si>
  <si>
    <t>micaellybeatrizandreza@gmail.com</t>
  </si>
  <si>
    <t>XISTO</t>
  </si>
  <si>
    <t>(22)99645983</t>
  </si>
  <si>
    <t>marcusantoniooliveirao@gmail.com</t>
  </si>
  <si>
    <t>3 CRIANCAS,DO KM 32</t>
  </si>
  <si>
    <t>(21)974542252</t>
  </si>
  <si>
    <t>andreagomes82@gmail.com</t>
  </si>
  <si>
    <t>ARTHUR</t>
  </si>
  <si>
    <t>(21)966692806</t>
  </si>
  <si>
    <t>taniacarvalho449@gmail.com</t>
  </si>
  <si>
    <t>MEHENIDE</t>
  </si>
  <si>
    <t>(24)988591476</t>
  </si>
  <si>
    <t>mehenidederp@gmail.com</t>
  </si>
  <si>
    <t>42 E 5 DE BARRA MANSA</t>
  </si>
  <si>
    <t>THUANI</t>
  </si>
  <si>
    <t>(24)992800499</t>
  </si>
  <si>
    <t>thuani111022@gmail.com</t>
  </si>
  <si>
    <t>CRIANCA DE 1 ANO DE PETROPOLIS</t>
  </si>
  <si>
    <t>(21)997642437</t>
  </si>
  <si>
    <t>VIVISADENEHRER@GMAIL.COM</t>
  </si>
  <si>
    <t>VEM DA UNIMED, VAI FAZER FERTILIZACAO COM 52 ANOS E QUER PERINATAL</t>
  </si>
  <si>
    <t>(21)987183733</t>
  </si>
  <si>
    <t>MORA NO AQUI BLUE , TEM 70, TRIGEMEAS DE 21 E O FILHO DO MATO GROSSO DE 44</t>
  </si>
  <si>
    <t>WANDERSON</t>
  </si>
  <si>
    <t>(22)998119872</t>
  </si>
  <si>
    <t>wandersonrn@icloud.com</t>
  </si>
  <si>
    <t>TEM 35 E 1 ANO DO CENTRO</t>
  </si>
  <si>
    <t>(21)982809569</t>
  </si>
  <si>
    <t>adrielle7147@gmail.com</t>
  </si>
  <si>
    <t>47 ANOS DE SAO JOAO DE MERITI</t>
  </si>
  <si>
    <t>(21)975820385</t>
  </si>
  <si>
    <t>juliana.nunes15@gmailcom</t>
  </si>
  <si>
    <t>TEM 33 ANOS DE  NOVA IGUACU</t>
  </si>
  <si>
    <t>ANA ELISA</t>
  </si>
  <si>
    <t>(21)987725817</t>
  </si>
  <si>
    <t>mendescarla2528@gmail.com</t>
  </si>
  <si>
    <t>(21)999309595</t>
  </si>
  <si>
    <t>mcov442gmail.com</t>
  </si>
  <si>
    <t>(21)990246857</t>
  </si>
  <si>
    <t>LETISSIA</t>
  </si>
  <si>
    <t>(11)982347785</t>
  </si>
  <si>
    <t>leticiacampista3@gmail.com</t>
  </si>
  <si>
    <t>(21)968839298</t>
  </si>
  <si>
    <t>CLT, COM IDADES DE 30,32 E 10 DE RAMOS</t>
  </si>
  <si>
    <t>CAROLINNE</t>
  </si>
  <si>
    <t>(21)964646637</t>
  </si>
  <si>
    <t>JA TEM AMIL E QUEREM CONTINUAR NA AMIL, EXIGEM O PASTEUR POR CAUSA DA LOCALIZACAO , O TETO É DE 680,00. OFERECI  UNIMED</t>
  </si>
  <si>
    <t>(21)992458225</t>
  </si>
  <si>
    <t>geovanna.uzai@hotmail.com</t>
  </si>
  <si>
    <t>MOACIR</t>
  </si>
  <si>
    <t>(97)991377453</t>
  </si>
  <si>
    <t>moacirfilho483@gmail.com</t>
  </si>
  <si>
    <t>JOSELMA</t>
  </si>
  <si>
    <t>(21)964618888</t>
  </si>
  <si>
    <t>joselmam339@gmail.com</t>
  </si>
  <si>
    <t>(21)977044073</t>
  </si>
  <si>
    <t>sandrocamilo26</t>
  </si>
  <si>
    <t>MARINALVA</t>
  </si>
  <si>
    <t>(21)981157048</t>
  </si>
  <si>
    <t>mop8382339@gmail.com</t>
  </si>
  <si>
    <t>(21)996567809</t>
  </si>
  <si>
    <t>(21)988816415</t>
  </si>
  <si>
    <t>SEVERINO</t>
  </si>
  <si>
    <t>(21)980466862</t>
  </si>
  <si>
    <t>severino.solza@gmail.com</t>
  </si>
  <si>
    <t>(22)997262244</t>
  </si>
  <si>
    <t>k.sheltonton@gmail.com</t>
  </si>
  <si>
    <t>(21)965454031</t>
  </si>
  <si>
    <t>paulaolivira19844@gmail.com</t>
  </si>
  <si>
    <t>IVANILDA</t>
  </si>
  <si>
    <t>(21)9647928883</t>
  </si>
  <si>
    <t>ivacarvalhoo@hotmail.com</t>
  </si>
  <si>
    <t>(21)976165887</t>
  </si>
  <si>
    <t>evaluciaribeirojacinto@hotmail.com</t>
  </si>
  <si>
    <t>(21)968274674</t>
  </si>
  <si>
    <t>rogeriosantos38986@gmail.com</t>
  </si>
  <si>
    <t>(21)999560203</t>
  </si>
  <si>
    <t>liboriocarmem@gmail.com</t>
  </si>
  <si>
    <t>SIDONIO</t>
  </si>
  <si>
    <t>(21)998016871</t>
  </si>
  <si>
    <t>jsdlanchonete@gmail.com</t>
  </si>
  <si>
    <t>ALEJANDRA</t>
  </si>
  <si>
    <t>(21)993121197</t>
  </si>
  <si>
    <t>alejandrarocha314@gmail.com</t>
  </si>
  <si>
    <t>40 E 21 ANOS , SEM PLANO</t>
  </si>
  <si>
    <t>AUGUSTO</t>
  </si>
  <si>
    <t>(21)996444813</t>
  </si>
  <si>
    <t>augustovicentenobre@gmail.com</t>
  </si>
  <si>
    <t>Não é Possível</t>
  </si>
  <si>
    <t>Esposo de uma cliente ,Dna Edna.Ele tem 85 anos, tem unimed, tem doencas pre existente e de clarou, nao importa se cumprir carencia.DECLINOU, DEVIDO AS DOENCAS PRE EXISTENTE</t>
  </si>
  <si>
    <t>(22)999659176</t>
  </si>
  <si>
    <t>claudiabeatriz.l@hotmail.com</t>
  </si>
  <si>
    <t>(24)999531195</t>
  </si>
  <si>
    <t>22 anos, quer saber como funciona plano de saude</t>
  </si>
  <si>
    <t>SARAH</t>
  </si>
  <si>
    <t>(22)999589095</t>
  </si>
  <si>
    <t>sarahclersilva@gmail.com</t>
  </si>
  <si>
    <t>ROSELI</t>
  </si>
  <si>
    <t>(22)998302859</t>
  </si>
  <si>
    <t>roseli_serson@outlook.com</t>
  </si>
  <si>
    <t>TEM SULAMERICA DIRETO NACIONAL, TEM 69- 63 DE MACAE. QUER REDUZIR O VALOR  DE 5500</t>
  </si>
  <si>
    <t>JOSILEIDE</t>
  </si>
  <si>
    <t>(21)993008868</t>
  </si>
  <si>
    <t>ledatexeiraconsultora@gmail.com</t>
  </si>
  <si>
    <t>PME - Odonto Assim</t>
  </si>
  <si>
    <t>(21)995453865</t>
  </si>
  <si>
    <t>meloanapaula706@gmail.com</t>
  </si>
  <si>
    <t>NOVA IGUACO , 75 ANOS</t>
  </si>
  <si>
    <t>(24)998563100</t>
  </si>
  <si>
    <t>arqmonica@gmail.com</t>
  </si>
  <si>
    <t>ARQUITETA DE 63 ANOS DE RESENDE NAO TEM CNPJ</t>
  </si>
  <si>
    <t>THEREZINHA</t>
  </si>
  <si>
    <t>(21)982664541</t>
  </si>
  <si>
    <t>lapaul17@gmail.com</t>
  </si>
  <si>
    <t>(22)992160340</t>
  </si>
  <si>
    <t>juli.joyce.silva@gmail.com</t>
  </si>
  <si>
    <t>DORALICE</t>
  </si>
  <si>
    <t>(21)969994846</t>
  </si>
  <si>
    <t>lucienepascoal@gmail.com</t>
  </si>
  <si>
    <t>(22)992597265</t>
  </si>
  <si>
    <t>victormacedo_@hotmail.com</t>
  </si>
  <si>
    <t>35 ANOS E ESTA GESTANTE</t>
  </si>
  <si>
    <t>(24)998851685</t>
  </si>
  <si>
    <t>amandapiresferreira0@gmail.com</t>
  </si>
  <si>
    <t>PARA 15 ANOS</t>
  </si>
  <si>
    <t>(21)969137372</t>
  </si>
  <si>
    <t>maiaandrade23@yahoo.com.br</t>
  </si>
  <si>
    <t>4 odonto</t>
  </si>
  <si>
    <t>(24)999541587</t>
  </si>
  <si>
    <t>(22)999293865</t>
  </si>
  <si>
    <t>marcelaguiga852gmail.com</t>
  </si>
  <si>
    <t>(21)999125584</t>
  </si>
  <si>
    <t>romigfer@terra.com.br</t>
  </si>
  <si>
    <t>QUER POR EMAIL, MAS NAO RESPONDEU MAIS NADA</t>
  </si>
  <si>
    <t>(21)979699510</t>
  </si>
  <si>
    <t>pereira.silva.dani@gmail.com</t>
  </si>
  <si>
    <t>CRISTIANO</t>
  </si>
  <si>
    <t>(22)998841273</t>
  </si>
  <si>
    <t>cpatanazio@gmail.com</t>
  </si>
  <si>
    <t>DE ARARUAMA  PARA CRIANCA</t>
  </si>
  <si>
    <t>CLARA</t>
  </si>
  <si>
    <t>(21)981825358</t>
  </si>
  <si>
    <t>bislainesouzalinda@gmail.com</t>
  </si>
  <si>
    <t>SARA</t>
  </si>
  <si>
    <t>(22)997638499</t>
  </si>
  <si>
    <t>sachado@icloud.com</t>
  </si>
  <si>
    <t>(21)986552739</t>
  </si>
  <si>
    <t>talitaflnascimento@gmail.com</t>
  </si>
  <si>
    <t>(21)970104743</t>
  </si>
  <si>
    <t>gabrielajordy@gmail.com</t>
  </si>
  <si>
    <t>URSULA</t>
  </si>
  <si>
    <t>(21)973107571</t>
  </si>
  <si>
    <t>ursula.abal@gmail.com</t>
  </si>
  <si>
    <t>RAPHAEL</t>
  </si>
  <si>
    <t>(24)992883542</t>
  </si>
  <si>
    <t>davidsmff25@gmail.com</t>
  </si>
  <si>
    <t>(21)999267542</t>
  </si>
  <si>
    <t>dn.santos155@gmail.com</t>
  </si>
  <si>
    <t>(21)972894458</t>
  </si>
  <si>
    <t>mil@hotmail.com</t>
  </si>
  <si>
    <t>larissarosanf@hotmail.com</t>
  </si>
  <si>
    <t>LUANE</t>
  </si>
  <si>
    <t>(22)992823322</t>
  </si>
  <si>
    <t>coutinho.rony@gmail.com</t>
  </si>
  <si>
    <t>(21)992983969</t>
  </si>
  <si>
    <t>mwmaciel@hotmail.com</t>
  </si>
  <si>
    <t>(21)994875557</t>
  </si>
  <si>
    <t>ednabezramos@gmail.com</t>
  </si>
  <si>
    <t>KELIANE</t>
  </si>
  <si>
    <t>(22)981862851</t>
  </si>
  <si>
    <t>keliane016@gmail.com</t>
  </si>
  <si>
    <t>ELITON</t>
  </si>
  <si>
    <t>(24)992796465</t>
  </si>
  <si>
    <t>tomgomesdesigner@gmail.com</t>
  </si>
  <si>
    <t>(21)991602424</t>
  </si>
  <si>
    <t>danielafsouza2004@yahoo.com.br</t>
  </si>
  <si>
    <t>(22)997640405</t>
  </si>
  <si>
    <t>marciomoreira579@yahoo.com</t>
  </si>
  <si>
    <t>(21)982629198</t>
  </si>
  <si>
    <t>andreiadacostapinto12345@gmail.com</t>
  </si>
  <si>
    <t>HILLARY</t>
  </si>
  <si>
    <t>(21)992327902</t>
  </si>
  <si>
    <t>hlimas2025@gmail.com</t>
  </si>
  <si>
    <t>THAINA</t>
  </si>
  <si>
    <t>(21)997914411</t>
  </si>
  <si>
    <t>thainanainasantos@gmail.com</t>
  </si>
  <si>
    <t>(21)997217672</t>
  </si>
  <si>
    <t>daiana_batista@yhaoo.com</t>
  </si>
  <si>
    <t>(21)992879442</t>
  </si>
  <si>
    <t>nimafra54@gmail.com</t>
  </si>
  <si>
    <t>(21)999217771</t>
  </si>
  <si>
    <t>ccmendonca31@gmail.com</t>
  </si>
  <si>
    <t>Chamei, 2horas depois me respondeu dizendo que havia resolvido.</t>
  </si>
  <si>
    <t>TIAGO</t>
  </si>
  <si>
    <t>(21)994543767</t>
  </si>
  <si>
    <t>thiagodosantos2007@gmail.com</t>
  </si>
  <si>
    <t>(21)979996939</t>
  </si>
  <si>
    <t>60, 28 da freguesia</t>
  </si>
  <si>
    <t>(21)992133877</t>
  </si>
  <si>
    <t>cristianevieiradosreiscris65@gmail.com</t>
  </si>
  <si>
    <t>MERCELO</t>
  </si>
  <si>
    <t>(21)999820312</t>
  </si>
  <si>
    <t>marcelofaria.tech@gmail.com</t>
  </si>
  <si>
    <t>(21)979035442</t>
  </si>
  <si>
    <t>marianaamaalpinto123@gmail.com</t>
  </si>
  <si>
    <t>(21)997484686</t>
  </si>
  <si>
    <t>lamazonas446@hotmail.com</t>
  </si>
  <si>
    <t>Invalido</t>
  </si>
  <si>
    <t>(21)970649179</t>
  </si>
  <si>
    <t>vb179995@gmail.com</t>
  </si>
  <si>
    <t>(21)969426998</t>
  </si>
  <si>
    <t>aline.l.nascimento123@gmail.com</t>
  </si>
  <si>
    <t>(21)965105989</t>
  </si>
  <si>
    <t>vichfranca@hotmail.com</t>
  </si>
  <si>
    <t>(21)978805665</t>
  </si>
  <si>
    <t>milenaribeirosiva7@gmail.com</t>
  </si>
  <si>
    <t>MARLUCE</t>
  </si>
  <si>
    <t>(22)999663380</t>
  </si>
  <si>
    <t>mary.nonoca@gmail.com</t>
  </si>
  <si>
    <t>(21)998566266</t>
  </si>
  <si>
    <t>selma.roriz@hotmail.com</t>
  </si>
  <si>
    <t>(22)998677409</t>
  </si>
  <si>
    <t>leonardo88146463@gmail.com</t>
  </si>
  <si>
    <t>ELOISA</t>
  </si>
  <si>
    <t>(24)993115737</t>
  </si>
  <si>
    <t>eloisa.isaltina15@gmail.com</t>
  </si>
  <si>
    <t>EDNEA</t>
  </si>
  <si>
    <t>(21)999306844</t>
  </si>
  <si>
    <t>casablue26.ef@gmail.com</t>
  </si>
  <si>
    <t>(21)991407276</t>
  </si>
  <si>
    <t>mellocarolina1389@gmail.com</t>
  </si>
  <si>
    <t>TEM UNIMED, 35 E 67 ANOS</t>
  </si>
  <si>
    <t>(21)975227343</t>
  </si>
  <si>
    <t>verasjessica@hotmail.com</t>
  </si>
  <si>
    <t>EDNILZA</t>
  </si>
  <si>
    <t>(22)981510877</t>
  </si>
  <si>
    <t>dearengue@gmail.com</t>
  </si>
  <si>
    <t>(22)981363473</t>
  </si>
  <si>
    <t>marcusnalim@gmail.com</t>
  </si>
  <si>
    <t>LIA</t>
  </si>
  <si>
    <t>(21)985142119</t>
  </si>
  <si>
    <t>xpdigital2019@gmail.com</t>
  </si>
  <si>
    <t>(21)972728273</t>
  </si>
  <si>
    <t>marinasantoscalderon@gmail.com</t>
  </si>
  <si>
    <t>(22)992243532</t>
  </si>
  <si>
    <t>coelhog487@gmail.com</t>
  </si>
  <si>
    <t>DE CABO FRIO , 18, 23,48</t>
  </si>
  <si>
    <t>(21)999891910</t>
  </si>
  <si>
    <t>mmoraesa77@gmail.com</t>
  </si>
  <si>
    <t>KATHLEEN</t>
  </si>
  <si>
    <t>(21)958988608</t>
  </si>
  <si>
    <t>kath.coutinho18@icloud.com</t>
  </si>
  <si>
    <t>(24)992558509</t>
  </si>
  <si>
    <t>JA TEM PLANO DA UNIMED,QUER FALAR COM ADVOGADO E SABER O PQ O PLANO FOI CORTADO</t>
  </si>
  <si>
    <t>ESTEPHANE</t>
  </si>
  <si>
    <t>(21)981109534</t>
  </si>
  <si>
    <t>paulaestephane55@gmail.com</t>
  </si>
  <si>
    <t>(21)964262656</t>
  </si>
  <si>
    <t>anaandrade@yahoo.com.br</t>
  </si>
  <si>
    <t>(24)998449379</t>
  </si>
  <si>
    <t>isabela.moreiracunha23@gmail.com</t>
  </si>
  <si>
    <t>(22)981588733</t>
  </si>
  <si>
    <t>tiago02esposti@gmail.com</t>
  </si>
  <si>
    <t>(21)979559771</t>
  </si>
  <si>
    <t>castrobru@gmail.com</t>
  </si>
  <si>
    <t>(21)996557133</t>
  </si>
  <si>
    <t>podeparar259@gmail.com</t>
  </si>
  <si>
    <t>9 ANOS , MORA EM SAO GONÇALO</t>
  </si>
  <si>
    <t>PAMELLA</t>
  </si>
  <si>
    <t>(21)981440021</t>
  </si>
  <si>
    <t>pamdefrebar@gmail.com</t>
  </si>
  <si>
    <t>IASMHYN</t>
  </si>
  <si>
    <t>(22)992454565</t>
  </si>
  <si>
    <t>iasmhynselem@gmail.com</t>
  </si>
  <si>
    <t>ELIAS</t>
  </si>
  <si>
    <t>(21)993728055</t>
  </si>
  <si>
    <t>andinho168283@gmail.com</t>
  </si>
  <si>
    <t>73 ,73</t>
  </si>
  <si>
    <t>(21)977995444</t>
  </si>
  <si>
    <t>lcs461741@gmail.com</t>
  </si>
  <si>
    <t>TELEFONE E WHATSAPP INVALIDOS</t>
  </si>
  <si>
    <t>(21)972381872</t>
  </si>
  <si>
    <t>conversaoecologica@gmail.com</t>
  </si>
  <si>
    <t>(22)988323370</t>
  </si>
  <si>
    <t>yasmimrochamoura@gmail.com</t>
  </si>
  <si>
    <t>(22)998135275</t>
  </si>
  <si>
    <t>elmaritter_@hotmail.com</t>
  </si>
  <si>
    <t>(21)980306189</t>
  </si>
  <si>
    <t>fabiorjvr@gmail.com</t>
  </si>
  <si>
    <t>(21)966059238</t>
  </si>
  <si>
    <t>kellycontato9@gmail.com</t>
  </si>
  <si>
    <t>24 ANOS DE DUQUE DE CAXIAS , SEM PLANO ANTERIOR</t>
  </si>
  <si>
    <t>CLEIDIANE</t>
  </si>
  <si>
    <t>(21)968056641</t>
  </si>
  <si>
    <t>cleidiane.200194@gmail.com</t>
  </si>
  <si>
    <t>1 E 31 ANOS DE OLARIA, QUER UM NEUROPEDIATRA</t>
  </si>
  <si>
    <t>REJANE</t>
  </si>
  <si>
    <t>(21)988008400</t>
  </si>
  <si>
    <t>janealvesds@gmail.com</t>
  </si>
  <si>
    <t>TEM CNPJ POREM QUER O PLANNO PARA O NETO DE 2 ANOS , DE ITABORAÍ</t>
  </si>
  <si>
    <t>(21)9656681665</t>
  </si>
  <si>
    <t>deteseduarda@gmail.com</t>
  </si>
  <si>
    <t>(21)997070988</t>
  </si>
  <si>
    <t>fabyhelia@yahoo.com</t>
  </si>
  <si>
    <t>(21)992237238</t>
  </si>
  <si>
    <t>julianamello99@gmail.com</t>
  </si>
  <si>
    <t>TEM 26 ANOS DE BELFORD ROXO</t>
  </si>
  <si>
    <t>(22)998441242</t>
  </si>
  <si>
    <t>dawfonseca@gmail.com</t>
  </si>
  <si>
    <t>RIVALDO</t>
  </si>
  <si>
    <t>(24)981148960</t>
  </si>
  <si>
    <t>rivaldojr.t550@gmail.com</t>
  </si>
  <si>
    <t>DE VOLTA REDONDA ,NAO TEM CNPJ</t>
  </si>
  <si>
    <t>(22)9997974230</t>
  </si>
  <si>
    <t>betinhofran23@gmail.com</t>
  </si>
  <si>
    <t>CRINACA DE 7 ANOS DE CAMPOS DOS GOYTACAZES</t>
  </si>
  <si>
    <t>(21)999181395</t>
  </si>
  <si>
    <t>andressa21a@live.com</t>
  </si>
  <si>
    <t>33 anos de Ramos</t>
  </si>
  <si>
    <t>ADRIA</t>
  </si>
  <si>
    <t>(22)999181395</t>
  </si>
  <si>
    <t>cardosadria@gmail.com</t>
  </si>
  <si>
    <t>GESTANTE</t>
  </si>
  <si>
    <t>ALDYE</t>
  </si>
  <si>
    <t>(22)997389291</t>
  </si>
  <si>
    <t>aldyemachado@gmail.com</t>
  </si>
  <si>
    <t>(24)988495101</t>
  </si>
  <si>
    <t>duque.josegeraldo@gmail.com</t>
  </si>
  <si>
    <t>DE VALENCA, TEM MEI, QUER PLANO PRA ELE E PARA O PAIS 30,62,68</t>
  </si>
  <si>
    <t>(21)997714158</t>
  </si>
  <si>
    <t>slu2648@gmail.com</t>
  </si>
  <si>
    <t>QUER REDE DOR DE IGUABA GRANDE.IDADES DE 66 E 59</t>
  </si>
  <si>
    <t>(24)985581941</t>
  </si>
  <si>
    <t>maurocassu@gmail.com</t>
  </si>
  <si>
    <t>QIER NEGOCIAR O PLANO DIRETAMENTE COM A OPERADORA</t>
  </si>
  <si>
    <t>(21)985581941</t>
  </si>
  <si>
    <t>daalage@yahoo.com</t>
  </si>
  <si>
    <t>TEM 70 ANOS E QUER AMIL</t>
  </si>
  <si>
    <t>(24)993049294</t>
  </si>
  <si>
    <t>cristaisesuasmagias@gmail.com</t>
  </si>
  <si>
    <t>NAO QUER</t>
  </si>
  <si>
    <t>SANN</t>
  </si>
  <si>
    <t>(21)989849992</t>
  </si>
  <si>
    <t>sannalves142@gmail.com</t>
  </si>
  <si>
    <t>(21)975678836</t>
  </si>
  <si>
    <t>wallacecardosogomes+medplasin@gmail.com</t>
  </si>
  <si>
    <t>DE PETROPOLIS , TEM MEI ,IDADES DE 39 E 32</t>
  </si>
  <si>
    <t>NEUSA</t>
  </si>
  <si>
    <t>(21)991719047</t>
  </si>
  <si>
    <t>neu_alves@hotmail.com</t>
  </si>
  <si>
    <t>(21)983010514</t>
  </si>
  <si>
    <t>suldine@uol.com.br</t>
  </si>
  <si>
    <t>NAO TEM CNPJ,66 64 E 36 DE NOVA IGUACO E FILHO MORA EM CABO FRIO</t>
  </si>
  <si>
    <t>(21)971033363</t>
  </si>
  <si>
    <t>brunaramos.rgs.ot@gmail.com</t>
  </si>
  <si>
    <t>QUER SABR VALOR DE EXAME , NAO QUER FAZER PLANO</t>
  </si>
  <si>
    <t>(21)967557794</t>
  </si>
  <si>
    <t>antunesdiego@outlook.com</t>
  </si>
  <si>
    <t>(22)992416672</t>
  </si>
  <si>
    <t>brotherstvgd@hotmail.com</t>
  </si>
  <si>
    <t>(21)980707681</t>
  </si>
  <si>
    <t>natguimaraees@gmail.com</t>
  </si>
  <si>
    <t>(21)998695180</t>
  </si>
  <si>
    <t>luizacolodaa@gmail.com</t>
  </si>
  <si>
    <t>26 ANOS DE NITEROI</t>
  </si>
  <si>
    <t>(21)998387344</t>
  </si>
  <si>
    <t>iaradfrafael@gmail.com</t>
  </si>
  <si>
    <t>LILA</t>
  </si>
  <si>
    <t>(24)998289711</t>
  </si>
  <si>
    <t>lilanasc24@gmail.com</t>
  </si>
  <si>
    <t>(21)981888749</t>
  </si>
  <si>
    <t>dmgcruz@hotmail.com</t>
  </si>
  <si>
    <t>CELESTE</t>
  </si>
  <si>
    <t>(21)965977125</t>
  </si>
  <si>
    <t>celeste.m.correia</t>
  </si>
  <si>
    <t>fiilho tem 15 anos , tem amile quer amil novamente</t>
  </si>
  <si>
    <t>TANIA</t>
  </si>
  <si>
    <t>(21)991210737</t>
  </si>
  <si>
    <t>taninha19492gmail.com</t>
  </si>
  <si>
    <t>PAVUNA</t>
  </si>
  <si>
    <t>FERNADA</t>
  </si>
  <si>
    <t>(21)975890110</t>
  </si>
  <si>
    <t>feeh7gouveia2gmail.com</t>
  </si>
  <si>
    <t>(22)988015242</t>
  </si>
  <si>
    <t>marianasimas0206@gmail.com</t>
  </si>
  <si>
    <t>(21)964537641</t>
  </si>
  <si>
    <t>jessicavrangel@gmail.com</t>
  </si>
  <si>
    <t>(21)972636324</t>
  </si>
  <si>
    <t>marialibardi1@gmail.com</t>
  </si>
  <si>
    <t>(24)998621102</t>
  </si>
  <si>
    <t>cleiton_rcc@hotmail.com</t>
  </si>
  <si>
    <t>(21)970129831</t>
  </si>
  <si>
    <t>thamyrisbichara</t>
  </si>
  <si>
    <t>LEONANRDO</t>
  </si>
  <si>
    <t>(21)979909361</t>
  </si>
  <si>
    <t>lzxmoraes@outllook.com</t>
  </si>
  <si>
    <t>(21)981908069</t>
  </si>
  <si>
    <t>brunaaguiar0@gmail.com</t>
  </si>
  <si>
    <t>MARKIRLSTON</t>
  </si>
  <si>
    <t>(22)988771621</t>
  </si>
  <si>
    <t>markirlston.mg@gmail.com</t>
  </si>
  <si>
    <t>DE MACAE, TEM CNPJ</t>
  </si>
  <si>
    <t>(22)997060707</t>
  </si>
  <si>
    <t>marianaazevedo21@gmail.com</t>
  </si>
  <si>
    <t>(24)999262453</t>
  </si>
  <si>
    <t>TUANE</t>
  </si>
  <si>
    <t>(21)964409830</t>
  </si>
  <si>
    <t>andressa.kaka@gmail.com</t>
  </si>
  <si>
    <t>BEBE DE 2 MESES E UMA CRIANCA DE 7 ANOS</t>
  </si>
  <si>
    <t>KEVIN</t>
  </si>
  <si>
    <t>(21)981271232</t>
  </si>
  <si>
    <t>2kevinjulio@gmail.com</t>
  </si>
  <si>
    <t>(21)967060967</t>
  </si>
  <si>
    <t>gustavo.ziito@gmail.com</t>
  </si>
  <si>
    <t>(21)999599165</t>
  </si>
  <si>
    <t>enozorforlander@gmail.com</t>
  </si>
  <si>
    <t>18 ANOS</t>
  </si>
  <si>
    <t>EZEQUIAS</t>
  </si>
  <si>
    <t>(22)992027052</t>
  </si>
  <si>
    <t>ezequiasantunis@gmail.com</t>
  </si>
  <si>
    <t>QUER AMIL PARA UM BEBE</t>
  </si>
  <si>
    <t>THABATÁ</t>
  </si>
  <si>
    <t>(21)992887403</t>
  </si>
  <si>
    <t>advthabatams@gmail.com</t>
  </si>
  <si>
    <t>(22)981469694</t>
  </si>
  <si>
    <t>natalialuana934@gmail.com</t>
  </si>
  <si>
    <t>(21)994724478</t>
  </si>
  <si>
    <t>simoneqwe09@gmail.com</t>
  </si>
  <si>
    <t>THAYS</t>
  </si>
  <si>
    <t>(21)979757600</t>
  </si>
  <si>
    <t>thayspanzariello@gmail.com</t>
  </si>
  <si>
    <t>(21)983035763</t>
  </si>
  <si>
    <t>julianaestetic@yahoo.com.br</t>
  </si>
  <si>
    <t>(21)969563111</t>
  </si>
  <si>
    <t>gisele.araujo99@icloud</t>
  </si>
  <si>
    <t>GEFFERSON</t>
  </si>
  <si>
    <t>(22)988035142</t>
  </si>
  <si>
    <t>geffersonaf@hotmail.com</t>
  </si>
  <si>
    <t xml:space="preserve">DE CABO FRIO, IDADES DE 30 E 25 </t>
  </si>
  <si>
    <t>IZABELLA</t>
  </si>
  <si>
    <t>(22)991035776</t>
  </si>
  <si>
    <t>izabellabanjar@hotmail.com</t>
  </si>
  <si>
    <t>MAGALI</t>
  </si>
  <si>
    <t>MARIA LUIZA</t>
  </si>
  <si>
    <t>DAIZE</t>
  </si>
  <si>
    <t>ROSINETE</t>
  </si>
  <si>
    <t>(21)969596454</t>
  </si>
  <si>
    <t>MICHELLE</t>
  </si>
  <si>
    <t>(21)980955382</t>
  </si>
  <si>
    <t>michelle10avila@gmail.com</t>
  </si>
  <si>
    <t>MARIANE</t>
  </si>
  <si>
    <t>(21)969930366</t>
  </si>
  <si>
    <t>NECESSITA E TERAPIAS PARA TRIGEMEAS</t>
  </si>
  <si>
    <t>(21)964782751</t>
  </si>
  <si>
    <t>idade de 5 anos</t>
  </si>
  <si>
    <t>MARIA MARCIA</t>
  </si>
  <si>
    <t>(21)966231610</t>
  </si>
  <si>
    <t>ITABORAÍ</t>
  </si>
  <si>
    <t>ANA CELIA</t>
  </si>
  <si>
    <t>(21)997637735</t>
  </si>
  <si>
    <t>SAO CRISTOVAO</t>
  </si>
  <si>
    <t>ANDRESSA SILVA</t>
  </si>
  <si>
    <t>(21)970268387</t>
  </si>
  <si>
    <t>MADSON</t>
  </si>
  <si>
    <t>ASSUCENA</t>
  </si>
  <si>
    <t>NILTON FRANCO</t>
  </si>
  <si>
    <t>(21)998663684</t>
  </si>
  <si>
    <t>THIAGO ALVES</t>
  </si>
  <si>
    <t>(21)982449847</t>
  </si>
  <si>
    <t>ANA NASCIMENTO</t>
  </si>
  <si>
    <t>(21)993193872</t>
  </si>
  <si>
    <t>VIVIANE NASCIMENTO</t>
  </si>
  <si>
    <t>(21)979876620</t>
  </si>
  <si>
    <t>EMILIA</t>
  </si>
  <si>
    <t>(21)996725332</t>
  </si>
  <si>
    <t>tem mei, tem 45 e 15 anos, do Pechincha, quer Vitoria e samaritano</t>
  </si>
  <si>
    <t>(21)973897989</t>
  </si>
  <si>
    <t>(21)974312392</t>
  </si>
  <si>
    <t>(21)987865862</t>
  </si>
  <si>
    <t>MARCELLY</t>
  </si>
  <si>
    <t>(21)976303863</t>
  </si>
  <si>
    <t>(21)9743911425</t>
  </si>
  <si>
    <t>(21)996233815</t>
  </si>
  <si>
    <t>quer um plano que cirurgia plastica</t>
  </si>
  <si>
    <t>CHRISTIANE</t>
  </si>
  <si>
    <t>(21)986767132</t>
  </si>
  <si>
    <t>quer pagar 1000, no plano pra ela e pra filha. impossivel!!!</t>
  </si>
  <si>
    <t>(21)994849291</t>
  </si>
  <si>
    <t>(21)984222831</t>
  </si>
  <si>
    <t>SAMANTHA OLIVEIRA</t>
  </si>
  <si>
    <t>(21)975023161</t>
  </si>
  <si>
    <t>TAINÁ COSTA</t>
  </si>
  <si>
    <t>(22)996175576</t>
  </si>
  <si>
    <t>GABRIELE PEREIRA</t>
  </si>
  <si>
    <t>(21)985710304</t>
  </si>
  <si>
    <t>Esta grávida</t>
  </si>
  <si>
    <t>KAREN MONTEIRO</t>
  </si>
  <si>
    <t>(21)973377994</t>
  </si>
  <si>
    <t>MARIZA LAURENTINO</t>
  </si>
  <si>
    <t>(21)965770178</t>
  </si>
  <si>
    <t>(21)997803548</t>
  </si>
  <si>
    <t>(21)991977323</t>
  </si>
  <si>
    <t>24 anos do Recreio dos Bandeirantes</t>
  </si>
  <si>
    <t>MARIA ALBINA</t>
  </si>
  <si>
    <t>(22)996050782</t>
  </si>
  <si>
    <t>75 anos , reside em Campos dos Goytacazes</t>
  </si>
  <si>
    <t>ALICE LIMA</t>
  </si>
  <si>
    <t>(21)970154392</t>
  </si>
  <si>
    <t>MARCIA ZAQUIAS</t>
  </si>
  <si>
    <t>(21)982295219</t>
  </si>
  <si>
    <t>NAYRA</t>
  </si>
  <si>
    <t>(21)969734459</t>
  </si>
  <si>
    <t>TATIANA SILVA</t>
  </si>
  <si>
    <t>(21)964211461</t>
  </si>
  <si>
    <t>THAMIRIS IORIO</t>
  </si>
  <si>
    <t>(21)988391430</t>
  </si>
  <si>
    <t>(21)986495166</t>
  </si>
  <si>
    <t>MAYSA</t>
  </si>
  <si>
    <t>(21)996457922</t>
  </si>
  <si>
    <t>KAYLANE</t>
  </si>
  <si>
    <t>(21)975583254</t>
  </si>
  <si>
    <t>RENAN CONDE</t>
  </si>
  <si>
    <t>(21)997646973</t>
  </si>
  <si>
    <t>SABRINA CAROLINE</t>
  </si>
  <si>
    <t>(21)964588307</t>
  </si>
  <si>
    <t>(21)986476024</t>
  </si>
  <si>
    <t>(21)979762980</t>
  </si>
  <si>
    <t>ESTA GESTANTE</t>
  </si>
  <si>
    <t>(21)981141903</t>
  </si>
  <si>
    <t>CLEIDSON RAMOS</t>
  </si>
  <si>
    <t>(22)997173560</t>
  </si>
  <si>
    <t>DALETE ANTUNES</t>
  </si>
  <si>
    <t>(21)996238534</t>
  </si>
  <si>
    <t>FELIPPE</t>
  </si>
  <si>
    <t>(21)991960820</t>
  </si>
  <si>
    <t>PARA CRIANCA DE 6 ANOS</t>
  </si>
  <si>
    <t>HERMOSALDA</t>
  </si>
  <si>
    <t>(22)998564670</t>
  </si>
  <si>
    <t>73  76 DE CAMPOS DE GOYTACAZES</t>
  </si>
  <si>
    <t>(21)976286455</t>
  </si>
  <si>
    <t>(21)993585671</t>
  </si>
  <si>
    <t>22 ANOS QUER NORTE DOR SEM COPART</t>
  </si>
  <si>
    <t>VITHORIA</t>
  </si>
  <si>
    <t>(24)981624276</t>
  </si>
  <si>
    <t>(21)981573273</t>
  </si>
  <si>
    <t>(22)981573273</t>
  </si>
  <si>
    <t>ANNY</t>
  </si>
  <si>
    <t>(21)968770053</t>
  </si>
  <si>
    <t>(21)973213667</t>
  </si>
  <si>
    <t>SARAH CRISTINA</t>
  </si>
  <si>
    <t>(22)99185576</t>
  </si>
  <si>
    <t>MARISA DOS SANTOS</t>
  </si>
  <si>
    <t>(21)989444132</t>
  </si>
  <si>
    <t>CARLOS ALEXANDER</t>
  </si>
  <si>
    <t>(21)970127307</t>
  </si>
  <si>
    <t>SONIA M DA SILVA</t>
  </si>
  <si>
    <t>(21)979468975</t>
  </si>
  <si>
    <t>NICOMAR</t>
  </si>
  <si>
    <t>(21)988676662</t>
  </si>
  <si>
    <t xml:space="preserve">THIAGO </t>
  </si>
  <si>
    <t>(21)976446093</t>
  </si>
  <si>
    <t>JONES</t>
  </si>
  <si>
    <t>(21)997009508</t>
  </si>
  <si>
    <t>TANIA REGINA</t>
  </si>
  <si>
    <t>(24)993164243</t>
  </si>
  <si>
    <t>(24)993294056</t>
  </si>
  <si>
    <t>GLAUCIENE</t>
  </si>
  <si>
    <t>(21)999818538</t>
  </si>
  <si>
    <t>(21)985851621</t>
  </si>
  <si>
    <t>(24)992450000</t>
  </si>
  <si>
    <t>SOPHIA RODRIGUES</t>
  </si>
  <si>
    <t>(21)980972390</t>
  </si>
  <si>
    <t>LUDMILA CABRAL</t>
  </si>
  <si>
    <t>(21)966351838</t>
  </si>
  <si>
    <t>JULIO CARNAUBA</t>
  </si>
  <si>
    <t>(21)984999762</t>
  </si>
  <si>
    <t>GABRIELE COSTA</t>
  </si>
  <si>
    <t>(21)991347981</t>
  </si>
  <si>
    <t>MARCELE</t>
  </si>
  <si>
    <t>(21)981162613</t>
  </si>
  <si>
    <t>SIMONI CAROLE</t>
  </si>
  <si>
    <t>(21)99937638</t>
  </si>
  <si>
    <t>(21)969186223</t>
  </si>
  <si>
    <t>(21)991397064</t>
  </si>
  <si>
    <t>(22)981329860</t>
  </si>
  <si>
    <t>(22)992390660</t>
  </si>
  <si>
    <t>CIRO ANDERSON</t>
  </si>
  <si>
    <t>(22)997710335</t>
  </si>
  <si>
    <t>(21)983437721</t>
  </si>
  <si>
    <t>VANUSA</t>
  </si>
  <si>
    <t>(21)993767207</t>
  </si>
  <si>
    <t>MARCELINA</t>
  </si>
  <si>
    <t>(24)992598648</t>
  </si>
  <si>
    <t>MARIELE</t>
  </si>
  <si>
    <t>(21)999038537</t>
  </si>
  <si>
    <t>CLIENTE QUER CAXIAS DOR</t>
  </si>
  <si>
    <t>Sueli</t>
  </si>
  <si>
    <t>21 96634-9439</t>
  </si>
  <si>
    <t>Claudney</t>
  </si>
  <si>
    <t>21 97568-7736</t>
  </si>
  <si>
    <t>Adriana</t>
  </si>
  <si>
    <t>24 99252-3243</t>
  </si>
  <si>
    <t>Leandra</t>
  </si>
  <si>
    <t>21 98604-5586</t>
  </si>
  <si>
    <t>Gabriel</t>
  </si>
  <si>
    <t>21 97503-2953</t>
  </si>
  <si>
    <t>Mara</t>
  </si>
  <si>
    <t>21 97666-8201</t>
  </si>
  <si>
    <t>Aline</t>
  </si>
  <si>
    <t>21 97961-0679</t>
  </si>
  <si>
    <t>Anna</t>
  </si>
  <si>
    <t>21 96724-4527</t>
  </si>
  <si>
    <t>Rosana</t>
  </si>
  <si>
    <t>21 98292-5671</t>
  </si>
  <si>
    <t>Tamiris</t>
  </si>
  <si>
    <t>21 98736-5739</t>
  </si>
  <si>
    <t>Marcelo</t>
  </si>
  <si>
    <t>21 96471-3200</t>
  </si>
  <si>
    <t>Lídia</t>
  </si>
  <si>
    <t>21 96971-3554</t>
  </si>
  <si>
    <t>Rapahel</t>
  </si>
  <si>
    <t>21 99298-9543</t>
  </si>
  <si>
    <t>Jean</t>
  </si>
  <si>
    <t>21 99048-138</t>
  </si>
  <si>
    <t>Alexandra</t>
  </si>
  <si>
    <t>22 99900-3177</t>
  </si>
  <si>
    <t>Gisele</t>
  </si>
  <si>
    <t>21 98807-9762</t>
  </si>
  <si>
    <t>Marli</t>
  </si>
  <si>
    <t>21 99407-6815</t>
  </si>
  <si>
    <t>marliffandrade@gmail.com</t>
  </si>
  <si>
    <t>Rosiane</t>
  </si>
  <si>
    <t>NATHAN</t>
  </si>
  <si>
    <t>21 96821-0024</t>
  </si>
  <si>
    <t>nathanoli456@gmail.com</t>
  </si>
  <si>
    <t>Monique</t>
  </si>
  <si>
    <t>21 97683-4752</t>
  </si>
  <si>
    <t>woshiventuragama01@gmail.com</t>
  </si>
  <si>
    <t>LECIR MARIA</t>
  </si>
  <si>
    <t>lecirpacheco@gmail.com</t>
  </si>
  <si>
    <t>Valéria</t>
  </si>
  <si>
    <t>21 98642-6562</t>
  </si>
  <si>
    <t>Carla</t>
  </si>
  <si>
    <t>22 99801-0365</t>
  </si>
  <si>
    <t>Carlaviana5404@gmail.com</t>
  </si>
  <si>
    <t>Milena</t>
  </si>
  <si>
    <t>milenasael22@gmail.com</t>
  </si>
  <si>
    <t>alinecslira@gmail.com</t>
  </si>
  <si>
    <t>Maria</t>
  </si>
  <si>
    <t>Maria.g.camara@hotmail.com</t>
  </si>
  <si>
    <t>LUIZ MUCIO</t>
  </si>
  <si>
    <t>nelmatear@gmail.com</t>
  </si>
  <si>
    <t>Helena</t>
  </si>
  <si>
    <t>21 97514-4199</t>
  </si>
  <si>
    <t>moises.marins@hotmail.com</t>
  </si>
  <si>
    <t>Viviane Amaral</t>
  </si>
  <si>
    <t>sindicalistachagass@gmail.com</t>
  </si>
  <si>
    <t>Beatriz</t>
  </si>
  <si>
    <t>21 99236-4857</t>
  </si>
  <si>
    <t>Beatrizrhilario2004@gmail.com</t>
  </si>
  <si>
    <t>Fabrício</t>
  </si>
  <si>
    <t>21 99358-4295</t>
  </si>
  <si>
    <t>Fb.aleixoo@gmail.com</t>
  </si>
  <si>
    <t>Diego David</t>
  </si>
  <si>
    <t>21 97191-4045</t>
  </si>
  <si>
    <t>mrdavidt10@gmail.com</t>
  </si>
  <si>
    <t>Claudio</t>
  </si>
  <si>
    <t>ClaudioMartins12345333@gmail.com</t>
  </si>
  <si>
    <t>FABIANA</t>
  </si>
  <si>
    <t>21 98029-5881</t>
  </si>
  <si>
    <t>fabianacampanhao@gmail.com</t>
  </si>
  <si>
    <t>FRANCELINA</t>
  </si>
  <si>
    <t>21 96786-4177</t>
  </si>
  <si>
    <t>f967118517@gmail.com</t>
  </si>
  <si>
    <t>SUZIE</t>
  </si>
  <si>
    <t>21 98946-1149</t>
  </si>
  <si>
    <t>suzie.letieri60@gmail.com</t>
  </si>
  <si>
    <t>Nelma</t>
  </si>
  <si>
    <t>21 99156-5901</t>
  </si>
  <si>
    <t>Cristina</t>
  </si>
  <si>
    <t>21 99111-5778</t>
  </si>
  <si>
    <t>Damarys</t>
  </si>
  <si>
    <t>22 99816-1298</t>
  </si>
  <si>
    <t>Caroline</t>
  </si>
  <si>
    <t>21 97088-0617</t>
  </si>
  <si>
    <t>Patricia</t>
  </si>
  <si>
    <t>22 97402-8638</t>
  </si>
  <si>
    <t>Daniel</t>
  </si>
  <si>
    <t>21 97923-3840</t>
  </si>
  <si>
    <t>Pamela</t>
  </si>
  <si>
    <t>21 97478-3924</t>
  </si>
  <si>
    <t>Alessandra</t>
  </si>
  <si>
    <t>21 99313-1991</t>
  </si>
  <si>
    <t>Ester</t>
  </si>
  <si>
    <t>21 97129-2530</t>
  </si>
  <si>
    <t>Ava Gluz</t>
  </si>
  <si>
    <t>21 99320-0106</t>
  </si>
  <si>
    <t>Roberta</t>
  </si>
  <si>
    <t>21 97005-6609</t>
  </si>
  <si>
    <t>21 97032-0936</t>
  </si>
  <si>
    <t>Silvia</t>
  </si>
  <si>
    <t>21 98431-4888</t>
  </si>
  <si>
    <t>21 97622-1184</t>
  </si>
  <si>
    <t>Matheus</t>
  </si>
  <si>
    <t>21 98879-1564</t>
  </si>
  <si>
    <t>Marcos</t>
  </si>
  <si>
    <t>21 96815-2641</t>
  </si>
  <si>
    <t>21 96418-5453</t>
  </si>
  <si>
    <t>Luciano</t>
  </si>
  <si>
    <t>22 99953-2303</t>
  </si>
  <si>
    <t>87 anos na região dos lagos, sem produto para comercialização.</t>
  </si>
  <si>
    <t>Jayna</t>
  </si>
  <si>
    <t>22 99617-3482</t>
  </si>
  <si>
    <t>Denise</t>
  </si>
  <si>
    <t>24 98801-0708</t>
  </si>
  <si>
    <t>Não solicitou cotação de plano de saúde.</t>
  </si>
  <si>
    <t>Chayenne</t>
  </si>
  <si>
    <t>21 99529-5705</t>
  </si>
  <si>
    <t>Natali</t>
  </si>
  <si>
    <t>24 98170-8973</t>
  </si>
  <si>
    <t>nataliisantana29@gmail.com</t>
  </si>
  <si>
    <t>Rua Valentim, 469, Angra dos Reis</t>
  </si>
  <si>
    <t>Ivete</t>
  </si>
  <si>
    <t>22 99252-8639</t>
  </si>
  <si>
    <t>Alan</t>
  </si>
  <si>
    <t>21 97006-4224</t>
  </si>
  <si>
    <t>Ícaro</t>
  </si>
  <si>
    <t>21 96595-3708</t>
  </si>
  <si>
    <t>Wendel</t>
  </si>
  <si>
    <t>21 99769-9472</t>
  </si>
  <si>
    <t>Larissa</t>
  </si>
  <si>
    <t>21 98328-1054</t>
  </si>
  <si>
    <t>José Carlos</t>
  </si>
  <si>
    <t>21 96413-8983</t>
  </si>
  <si>
    <t>Diego</t>
  </si>
  <si>
    <t>21 96439-9779</t>
  </si>
  <si>
    <t>Mayara</t>
  </si>
  <si>
    <t>21 99893-6618</t>
  </si>
  <si>
    <t>Luana</t>
  </si>
  <si>
    <t>21 99579-3233</t>
  </si>
  <si>
    <t>Janaína</t>
  </si>
  <si>
    <t>24 08178-4040</t>
  </si>
  <si>
    <t>Tassia</t>
  </si>
  <si>
    <t>21 98419-4498</t>
  </si>
  <si>
    <t>Renato</t>
  </si>
  <si>
    <t>21 99432-2885</t>
  </si>
  <si>
    <t>21 97549-7663</t>
  </si>
  <si>
    <t>Bruno</t>
  </si>
  <si>
    <t>24 99902-0475</t>
  </si>
  <si>
    <t>Prisicila</t>
  </si>
  <si>
    <t>21 97144-9862</t>
  </si>
  <si>
    <t>21 96946-9526</t>
  </si>
  <si>
    <t>Bianca</t>
  </si>
  <si>
    <t>21 97000-5310</t>
  </si>
  <si>
    <t>Iara</t>
  </si>
  <si>
    <t>21 99210-6309</t>
  </si>
  <si>
    <t>Maria Auxiliadora</t>
  </si>
  <si>
    <t>21 97302-1778</t>
  </si>
  <si>
    <t>Fernanda</t>
  </si>
  <si>
    <t>21 97373-5932</t>
  </si>
  <si>
    <t>21 97972-6467</t>
  </si>
  <si>
    <t>21 97478-7472</t>
  </si>
  <si>
    <t>22 98834-8928</t>
  </si>
  <si>
    <t>Arthur</t>
  </si>
  <si>
    <t>24 99247-1118</t>
  </si>
  <si>
    <t>21 97270-5965</t>
  </si>
  <si>
    <t>Angélica</t>
  </si>
  <si>
    <t>21 97919-6977</t>
  </si>
  <si>
    <t>24 98134-0990</t>
  </si>
  <si>
    <t>Lia</t>
  </si>
  <si>
    <t>21 98677-6590</t>
  </si>
  <si>
    <t>21 99673-5152</t>
  </si>
  <si>
    <t>21 96942-1254</t>
  </si>
  <si>
    <t>21 97192-1885</t>
  </si>
  <si>
    <t>21 98252-4471</t>
  </si>
  <si>
    <t>21 99165-1841</t>
  </si>
  <si>
    <t>patricia.silvalamar@gmail.com</t>
  </si>
  <si>
    <t>Rua Mario Valadares, 239, casa 16, Nilopolis</t>
  </si>
  <si>
    <t>Caíque</t>
  </si>
  <si>
    <t>21 99334-4253</t>
  </si>
  <si>
    <t>Gelida</t>
  </si>
  <si>
    <t>22 99984-6102</t>
  </si>
  <si>
    <t>Não há comercialização para a idade informada na região.</t>
  </si>
  <si>
    <t>Jorge</t>
  </si>
  <si>
    <t>21 97003-9708</t>
  </si>
  <si>
    <t>Carolina</t>
  </si>
  <si>
    <t>21 99039-1956</t>
  </si>
  <si>
    <t>John Erik</t>
  </si>
  <si>
    <t>21 98141-3745</t>
  </si>
  <si>
    <t>Chirle</t>
  </si>
  <si>
    <t>21 99162-8395</t>
  </si>
  <si>
    <t>Natália</t>
  </si>
  <si>
    <t>21 98003-5193</t>
  </si>
  <si>
    <t>21 99615-0637</t>
  </si>
  <si>
    <t>Douglas</t>
  </si>
  <si>
    <t>21 99598-5958</t>
  </si>
  <si>
    <t>21 97503-7597</t>
  </si>
  <si>
    <t>Luciene</t>
  </si>
  <si>
    <t>21 97676-4087</t>
  </si>
  <si>
    <t>21 96566-3435</t>
  </si>
  <si>
    <t>Cliente queria psicologo de imediato.</t>
  </si>
  <si>
    <t>21 98448-3113</t>
  </si>
  <si>
    <t>Gabriella</t>
  </si>
  <si>
    <t>21 99907-0621</t>
  </si>
  <si>
    <t>Rose</t>
  </si>
  <si>
    <t>21 98462-7285</t>
  </si>
  <si>
    <t>Edano</t>
  </si>
  <si>
    <t>21 97984-1878</t>
  </si>
  <si>
    <t>Cláudio</t>
  </si>
  <si>
    <t>21 99623-4464</t>
  </si>
  <si>
    <t>Eduardo</t>
  </si>
  <si>
    <t>21 98663-2248</t>
  </si>
  <si>
    <t>Valdira</t>
  </si>
  <si>
    <t>21 98305-7780</t>
  </si>
  <si>
    <t>21 97409-4017</t>
  </si>
  <si>
    <t>Felipe</t>
  </si>
  <si>
    <t>22 97406-4662</t>
  </si>
  <si>
    <t>Maria Luiza</t>
  </si>
  <si>
    <t>21 98270-8030</t>
  </si>
  <si>
    <t>Cláudia</t>
  </si>
  <si>
    <t>21 96529-3674</t>
  </si>
  <si>
    <t>Adriel</t>
  </si>
  <si>
    <t>21 97275-3934</t>
  </si>
  <si>
    <t>21 98867-9863</t>
  </si>
  <si>
    <t>Robson</t>
  </si>
  <si>
    <t>22 99842-0185</t>
  </si>
  <si>
    <t>Catharina</t>
  </si>
  <si>
    <t>21 99756-7240</t>
  </si>
  <si>
    <t>Wallace</t>
  </si>
  <si>
    <t>22 9996-2511</t>
  </si>
  <si>
    <t>Felicidade Bastos</t>
  </si>
  <si>
    <t>21 98177-6411</t>
  </si>
  <si>
    <t>Luciana</t>
  </si>
  <si>
    <t>21 98250-8692</t>
  </si>
  <si>
    <t>Lourdes</t>
  </si>
  <si>
    <t>21 96801-4483</t>
  </si>
  <si>
    <t>Edson</t>
  </si>
  <si>
    <t>21 99977-9735</t>
  </si>
  <si>
    <t>22 99942-3310</t>
  </si>
  <si>
    <t>21 99495-2899</t>
  </si>
  <si>
    <t>Vinicius</t>
  </si>
  <si>
    <t>21 99795-3457</t>
  </si>
  <si>
    <t>21 99651-0448</t>
  </si>
  <si>
    <t>Roberta Kelly</t>
  </si>
  <si>
    <t>21 96535-6102</t>
  </si>
  <si>
    <t>Erick</t>
  </si>
  <si>
    <t>21 97082-7256</t>
  </si>
  <si>
    <t>Thifany</t>
  </si>
  <si>
    <t>24 99908-1077</t>
  </si>
  <si>
    <t>Giovanna</t>
  </si>
  <si>
    <t>21 98566-0016</t>
  </si>
  <si>
    <t>Mauricio</t>
  </si>
  <si>
    <t>22 99882-7447</t>
  </si>
  <si>
    <t>Márcia</t>
  </si>
  <si>
    <t>22 99235-1718</t>
  </si>
  <si>
    <t>Andrea</t>
  </si>
  <si>
    <t>21 97010-9975</t>
  </si>
  <si>
    <t>Leila</t>
  </si>
  <si>
    <t>21 99756-0102</t>
  </si>
  <si>
    <t>Belle</t>
  </si>
  <si>
    <t>21 98935-4600</t>
  </si>
  <si>
    <t>Leiliane</t>
  </si>
  <si>
    <t>24 99928-3887</t>
  </si>
  <si>
    <t>21 98887-0430</t>
  </si>
  <si>
    <t>21 98801-7825</t>
  </si>
  <si>
    <t>Natielle</t>
  </si>
  <si>
    <t>22 99943-1647</t>
  </si>
  <si>
    <t>Maria Araújo</t>
  </si>
  <si>
    <t>21 99587-0143</t>
  </si>
  <si>
    <t>Michel</t>
  </si>
  <si>
    <t>21 98631-1277</t>
  </si>
  <si>
    <t>Ana</t>
  </si>
  <si>
    <t>21 99267-8690</t>
  </si>
  <si>
    <t>21 96784-2424</t>
  </si>
  <si>
    <t>Carlos Eduardo</t>
  </si>
  <si>
    <t>21 97157-2223</t>
  </si>
  <si>
    <t>Steffany</t>
  </si>
  <si>
    <t>21 97117-4385</t>
  </si>
  <si>
    <t>Weslley</t>
  </si>
  <si>
    <t>21 97444-8884</t>
  </si>
  <si>
    <t>Sthefany</t>
  </si>
  <si>
    <t>21 98138-9631</t>
  </si>
  <si>
    <t>katia</t>
  </si>
  <si>
    <t>21 99778-9111</t>
  </si>
  <si>
    <t>Luiza</t>
  </si>
  <si>
    <t>21 99747-4837</t>
  </si>
  <si>
    <t>21 98359-4993</t>
  </si>
  <si>
    <t>Angelo</t>
  </si>
  <si>
    <t>22 99771-3307</t>
  </si>
  <si>
    <t>Melissa</t>
  </si>
  <si>
    <t>21 96804-8589</t>
  </si>
  <si>
    <t>Benjamin</t>
  </si>
  <si>
    <t>21 98247-2940</t>
  </si>
  <si>
    <t>Rafaela</t>
  </si>
  <si>
    <t>21 96502-8956</t>
  </si>
  <si>
    <t>Marilene</t>
  </si>
  <si>
    <t>21 99585-5172</t>
  </si>
  <si>
    <t>21 99221-7110</t>
  </si>
  <si>
    <t>21 96929-9951</t>
  </si>
  <si>
    <t>21 99801-2267</t>
  </si>
  <si>
    <t>Marcia</t>
  </si>
  <si>
    <t>21 96696-0075</t>
  </si>
  <si>
    <t>Jefferson</t>
  </si>
  <si>
    <t>21 98686-6986</t>
  </si>
  <si>
    <t>Cosme</t>
  </si>
  <si>
    <t>21 96483-7197</t>
  </si>
  <si>
    <t>Luiz Carlos</t>
  </si>
  <si>
    <t>21 99964-0551</t>
  </si>
  <si>
    <t>Juliana</t>
  </si>
  <si>
    <t>21 99211-1550</t>
  </si>
  <si>
    <t>Lina Valéria</t>
  </si>
  <si>
    <t>21 98203-3117</t>
  </si>
  <si>
    <t>Renata</t>
  </si>
  <si>
    <t>22 99101-2333</t>
  </si>
  <si>
    <t>Rosidete</t>
  </si>
  <si>
    <t>21 99130-5547</t>
  </si>
  <si>
    <t>Magali</t>
  </si>
  <si>
    <t>21 99827-2430</t>
  </si>
  <si>
    <t>Catia</t>
  </si>
  <si>
    <t>22 98164-0488</t>
  </si>
  <si>
    <t>21 96972-7137</t>
  </si>
  <si>
    <t>Marcos Paulo</t>
  </si>
  <si>
    <t>21 99447-6629</t>
  </si>
  <si>
    <t>Marta</t>
  </si>
  <si>
    <t>21 97463-6534</t>
  </si>
  <si>
    <t>Simone</t>
  </si>
  <si>
    <t>21 98143-4474</t>
  </si>
  <si>
    <t>21 98681-1180</t>
  </si>
  <si>
    <t>21 99271-7459</t>
  </si>
  <si>
    <t>Marcus Vinicius</t>
  </si>
  <si>
    <t>21 97960-4542</t>
  </si>
  <si>
    <t>21 96440-0487</t>
  </si>
  <si>
    <t>Daniela</t>
  </si>
  <si>
    <t>21 98216-9702</t>
  </si>
  <si>
    <t>Alexandrino</t>
  </si>
  <si>
    <t>21 98922-1237</t>
  </si>
  <si>
    <t>21 96951-7948</t>
  </si>
  <si>
    <t>Izabel</t>
  </si>
  <si>
    <t>21 97019-0684</t>
  </si>
  <si>
    <t>Elayne</t>
  </si>
  <si>
    <t>21 97016-9004</t>
  </si>
  <si>
    <t>Andrelino</t>
  </si>
  <si>
    <t>21 99500-4965</t>
  </si>
  <si>
    <t>Valério</t>
  </si>
  <si>
    <t>22 99603-7866</t>
  </si>
  <si>
    <t>Adry</t>
  </si>
  <si>
    <t>21 98478-1869</t>
  </si>
  <si>
    <t>21 98126-1219</t>
  </si>
  <si>
    <t>Grace Kelly</t>
  </si>
  <si>
    <t>21 98242-8671</t>
  </si>
  <si>
    <t>21 98306-8474</t>
  </si>
  <si>
    <t>21 99197-4402</t>
  </si>
  <si>
    <t>Dilcinea</t>
  </si>
  <si>
    <t>22 98186-8668</t>
  </si>
  <si>
    <t>Josi</t>
  </si>
  <si>
    <t>21 97594-1835</t>
  </si>
  <si>
    <t>Marcos Aurélio</t>
  </si>
  <si>
    <t>21 97595-2503</t>
  </si>
  <si>
    <t>André</t>
  </si>
  <si>
    <t>21 97486-0878</t>
  </si>
  <si>
    <t>21 99529-8514</t>
  </si>
  <si>
    <t>Tiago</t>
  </si>
  <si>
    <t>21 96869-2352</t>
  </si>
  <si>
    <t>Milene</t>
  </si>
  <si>
    <t>21 97122-3777</t>
  </si>
  <si>
    <t>Joana</t>
  </si>
  <si>
    <t>21 97182-1734</t>
  </si>
  <si>
    <t>Maria Aparecida</t>
  </si>
  <si>
    <t>21 98898-1365</t>
  </si>
  <si>
    <t>Soraya</t>
  </si>
  <si>
    <t>21 97125-2241</t>
  </si>
  <si>
    <t>Danielly</t>
  </si>
  <si>
    <t>21 99809-9445</t>
  </si>
  <si>
    <t>Michele</t>
  </si>
  <si>
    <t>22 99789-7721</t>
  </si>
  <si>
    <t>Não deseja prosseguri pois não tem comercialização para menor de idade na região dos lagos para Amil.</t>
  </si>
  <si>
    <t>Jacqueline</t>
  </si>
  <si>
    <t>21 99018-4108</t>
  </si>
  <si>
    <t>Prefere continuar onde está (Medsenior) pois acha a rede melhor</t>
  </si>
  <si>
    <t>Janaina</t>
  </si>
  <si>
    <t>21 97699-7773</t>
  </si>
  <si>
    <t>Nubia</t>
  </si>
  <si>
    <t>21 97556-8668</t>
  </si>
  <si>
    <t>21 96411-7250</t>
  </si>
  <si>
    <t>Érika</t>
  </si>
  <si>
    <t>21 98811-0066</t>
  </si>
  <si>
    <t>Wilma</t>
  </si>
  <si>
    <t>21 98288-2571</t>
  </si>
  <si>
    <t>21 99401-7751</t>
  </si>
  <si>
    <t>21 97892-3233</t>
  </si>
  <si>
    <t>Gislane</t>
  </si>
  <si>
    <t>21 99201-6355</t>
  </si>
  <si>
    <t>Kelly</t>
  </si>
  <si>
    <t>22 98812-6700</t>
  </si>
  <si>
    <t>Arilene</t>
  </si>
  <si>
    <t>21 98896-0859</t>
  </si>
  <si>
    <t>Anesio</t>
  </si>
  <si>
    <t>21 99954-1195</t>
  </si>
  <si>
    <t>Emilie</t>
  </si>
  <si>
    <t>21 99038-2226</t>
  </si>
  <si>
    <t>Odenir</t>
  </si>
  <si>
    <t>24 99947-9837</t>
  </si>
  <si>
    <t>Stefania</t>
  </si>
  <si>
    <t>21 96945-8203</t>
  </si>
  <si>
    <t>Danielle</t>
  </si>
  <si>
    <t>21 96575-1789</t>
  </si>
  <si>
    <t>Rogério</t>
  </si>
  <si>
    <t>21 97904-7642</t>
  </si>
  <si>
    <t>Antonio</t>
  </si>
  <si>
    <t>21 99946-7560</t>
  </si>
  <si>
    <t>Enir</t>
  </si>
  <si>
    <t>24 98836-8284</t>
  </si>
  <si>
    <t>Ismael</t>
  </si>
  <si>
    <t>21 96635-6800</t>
  </si>
  <si>
    <t>Nanci</t>
  </si>
  <si>
    <t>21 97277-8190</t>
  </si>
  <si>
    <t>Julio</t>
  </si>
  <si>
    <t>21 98853-1558</t>
  </si>
  <si>
    <t>Queria Leve Saúde para a região dos lagos.</t>
  </si>
  <si>
    <t>Michelle</t>
  </si>
  <si>
    <t>22 99759-4981</t>
  </si>
  <si>
    <t>Elma</t>
  </si>
  <si>
    <t>21 98078-2838</t>
  </si>
  <si>
    <t>Karine</t>
  </si>
  <si>
    <t>21 96831-6106</t>
  </si>
  <si>
    <t>21 96414-3410</t>
  </si>
  <si>
    <t>Dayse</t>
  </si>
  <si>
    <t>21 96753-3297</t>
  </si>
  <si>
    <t>Elisangela</t>
  </si>
  <si>
    <t>22 99923-8208</t>
  </si>
  <si>
    <t>22 99968-8174</t>
  </si>
  <si>
    <t>21 97028-5295</t>
  </si>
  <si>
    <t>Geovane</t>
  </si>
  <si>
    <t>21 98352-9617</t>
  </si>
  <si>
    <t>22 99878-8277</t>
  </si>
  <si>
    <t>Thiago</t>
  </si>
  <si>
    <t>21 97489-1691</t>
  </si>
  <si>
    <t>Gabriela</t>
  </si>
  <si>
    <t>21 98662-4523</t>
  </si>
  <si>
    <t>Sérgio</t>
  </si>
  <si>
    <t>21 98848-9792</t>
  </si>
  <si>
    <t>21 99255-9954</t>
  </si>
  <si>
    <t>Mércia</t>
  </si>
  <si>
    <t>21 98935-5338</t>
  </si>
  <si>
    <t>Thais</t>
  </si>
  <si>
    <t>21 97489-2571</t>
  </si>
  <si>
    <t>Rayssa</t>
  </si>
  <si>
    <t>21 99716-9498</t>
  </si>
  <si>
    <t>Peixoto</t>
  </si>
  <si>
    <t>21 96669-7475</t>
  </si>
  <si>
    <t>Jéssica</t>
  </si>
  <si>
    <t>21 98957-6716</t>
  </si>
  <si>
    <t>21 99874-1931</t>
  </si>
  <si>
    <t>Rafael</t>
  </si>
  <si>
    <t>21 97340-9710</t>
  </si>
  <si>
    <t>rafael.constermani@boatlux.com.br</t>
  </si>
  <si>
    <t>Av. das américas, 13685, sala 119</t>
  </si>
  <si>
    <t>Cliente trocando de plano.</t>
  </si>
  <si>
    <t>Rádio Melodia Ltda</t>
  </si>
  <si>
    <t>21 97900-9784</t>
  </si>
  <si>
    <t>Rua Augusto Severo, S/n, Morin, Petrópolis, RJ</t>
  </si>
  <si>
    <t>Thaissa</t>
  </si>
  <si>
    <t>PME - Odonto Bradesco</t>
  </si>
  <si>
    <t>735774-5</t>
  </si>
  <si>
    <t>Ezequiel</t>
  </si>
  <si>
    <t>Débora</t>
  </si>
  <si>
    <t>Marcela</t>
  </si>
  <si>
    <t>Mariana</t>
  </si>
  <si>
    <t>Vitória</t>
  </si>
  <si>
    <t>21 9922916913</t>
  </si>
  <si>
    <t>22 998158413</t>
  </si>
  <si>
    <t>Livia</t>
  </si>
  <si>
    <t>21 978864979</t>
  </si>
  <si>
    <t>Solange</t>
  </si>
  <si>
    <t>21 966402177</t>
  </si>
  <si>
    <t>21 981184338</t>
  </si>
  <si>
    <t>21 973085915</t>
  </si>
  <si>
    <t>21 972816722</t>
  </si>
  <si>
    <t>Creusa</t>
  </si>
  <si>
    <t>21 991338370</t>
  </si>
  <si>
    <t>Marluce</t>
  </si>
  <si>
    <t>21 968831823</t>
  </si>
  <si>
    <t>Tamires</t>
  </si>
  <si>
    <t>21 975778286</t>
  </si>
  <si>
    <t>Carlos</t>
  </si>
  <si>
    <t>21 973263400</t>
  </si>
  <si>
    <t>Carlos Alberto</t>
  </si>
  <si>
    <t>22 992249947</t>
  </si>
  <si>
    <t>Raphaela</t>
  </si>
  <si>
    <t>21 964742564</t>
  </si>
  <si>
    <t>Renan</t>
  </si>
  <si>
    <t>21 974545620</t>
  </si>
  <si>
    <t>21 964770596</t>
  </si>
  <si>
    <t>21 960996967</t>
  </si>
  <si>
    <t>Lucilia</t>
  </si>
  <si>
    <t>24 999125656</t>
  </si>
  <si>
    <t>Elisete</t>
  </si>
  <si>
    <t>21 985527511</t>
  </si>
  <si>
    <t>21 994247060</t>
  </si>
  <si>
    <t>Penha</t>
  </si>
  <si>
    <t>21 993223030</t>
  </si>
  <si>
    <t>Adriano</t>
  </si>
  <si>
    <t>21 991723171</t>
  </si>
  <si>
    <t>Wilson</t>
  </si>
  <si>
    <t>21 964633386</t>
  </si>
  <si>
    <t>Gildo</t>
  </si>
  <si>
    <t>22 999941918</t>
  </si>
  <si>
    <t>Cesar</t>
  </si>
  <si>
    <t>21 988817987</t>
  </si>
  <si>
    <t>21 999919099</t>
  </si>
  <si>
    <t>21 987642444</t>
  </si>
  <si>
    <t>Samuel</t>
  </si>
  <si>
    <t>21 966836598</t>
  </si>
  <si>
    <t>Jane</t>
  </si>
  <si>
    <t>22 999503104</t>
  </si>
  <si>
    <t>Geraldo</t>
  </si>
  <si>
    <t>22 999371281</t>
  </si>
  <si>
    <t>21 964604245</t>
  </si>
  <si>
    <t>21 947329922</t>
  </si>
  <si>
    <t>21 983747080</t>
  </si>
  <si>
    <t>Leticia</t>
  </si>
  <si>
    <t>24 992193831</t>
  </si>
  <si>
    <t>21 972924862</t>
  </si>
  <si>
    <t>Thayná</t>
  </si>
  <si>
    <t>24 998410802</t>
  </si>
  <si>
    <t>Taynara</t>
  </si>
  <si>
    <t>21 973694588</t>
  </si>
  <si>
    <t>21 959012358</t>
  </si>
  <si>
    <t>21 972416621</t>
  </si>
  <si>
    <t>Sabrina</t>
  </si>
  <si>
    <t>21 991989305</t>
  </si>
  <si>
    <t>Martha</t>
  </si>
  <si>
    <t>21 968873957</t>
  </si>
  <si>
    <t>Guilherme</t>
  </si>
  <si>
    <t>21 978763148</t>
  </si>
  <si>
    <t>Júlio</t>
  </si>
  <si>
    <t>21 992746469</t>
  </si>
  <si>
    <t>Silas</t>
  </si>
  <si>
    <t>21 970209919</t>
  </si>
  <si>
    <t>21 980514843</t>
  </si>
  <si>
    <t>Luiz Renato</t>
  </si>
  <si>
    <t>21 981867294</t>
  </si>
  <si>
    <t>Ailson</t>
  </si>
  <si>
    <t>21 964502248</t>
  </si>
  <si>
    <t>Cristiane</t>
  </si>
  <si>
    <t>21 998245081</t>
  </si>
  <si>
    <t>21 965214754</t>
  </si>
  <si>
    <t>Nicole</t>
  </si>
  <si>
    <t>21 969217123</t>
  </si>
  <si>
    <t>alvesribeironicole5@gmail.com</t>
  </si>
  <si>
    <t>Jacaré</t>
  </si>
  <si>
    <t>Ricardo</t>
  </si>
  <si>
    <t>21 988853444</t>
  </si>
  <si>
    <t>grichaid@gmail.com</t>
  </si>
  <si>
    <t>Leblon</t>
  </si>
  <si>
    <t>Anselmo</t>
  </si>
  <si>
    <t>21 97084-6562</t>
  </si>
  <si>
    <t>Willian</t>
  </si>
  <si>
    <t>21 98462-7434</t>
  </si>
  <si>
    <t>21 96432-0519</t>
  </si>
  <si>
    <t>21 97370-3745</t>
  </si>
  <si>
    <t>Paulo</t>
  </si>
  <si>
    <t>21 98343-7721</t>
  </si>
  <si>
    <t>Nadir</t>
  </si>
  <si>
    <t>21 98425-5042</t>
  </si>
  <si>
    <t>Sophia</t>
  </si>
  <si>
    <t>24 99870-8691</t>
  </si>
  <si>
    <t>Robert</t>
  </si>
  <si>
    <t>21 96485-0617</t>
  </si>
  <si>
    <t>Dioneide</t>
  </si>
  <si>
    <t>21 96585-0301</t>
  </si>
  <si>
    <t>Belo</t>
  </si>
  <si>
    <t>21 97384-0000</t>
  </si>
  <si>
    <t>Vanessa</t>
  </si>
  <si>
    <t>21 99159-3607</t>
  </si>
  <si>
    <t>Leandro</t>
  </si>
  <si>
    <t>21 97294-2688</t>
  </si>
  <si>
    <t>21 97178-2683</t>
  </si>
  <si>
    <t>Brenda</t>
  </si>
  <si>
    <t>21 99102-8207</t>
  </si>
  <si>
    <t>22 99927-1032</t>
  </si>
  <si>
    <t>Maria do Socorro</t>
  </si>
  <si>
    <t>21 96473-3967</t>
  </si>
  <si>
    <t>Vivian</t>
  </si>
  <si>
    <t>21 99796-8499</t>
  </si>
  <si>
    <t>Célio</t>
  </si>
  <si>
    <t>Newmatrix22@hotmail.com</t>
  </si>
  <si>
    <t>Sthella</t>
  </si>
  <si>
    <t>sthellafreitas.mic@gmail.com</t>
  </si>
  <si>
    <t>Glória</t>
  </si>
  <si>
    <t>Gloriadasilva17@hotmail.com</t>
  </si>
  <si>
    <t>ERLANE</t>
  </si>
  <si>
    <t>erlanesilvanascimento@gmail.com</t>
  </si>
  <si>
    <t>alexalveslucas45@gmail.com</t>
  </si>
  <si>
    <t>annacscelestino@gmail.com</t>
  </si>
  <si>
    <t>Layr</t>
  </si>
  <si>
    <t>serralheriajbvcontato@gmail.com</t>
  </si>
  <si>
    <t>Pedro</t>
  </si>
  <si>
    <t>Pedrogamaa04@gmail.com</t>
  </si>
  <si>
    <t>nataazevedo@hotmail.com</t>
  </si>
  <si>
    <t>Luis</t>
  </si>
  <si>
    <t>Lorena</t>
  </si>
  <si>
    <t>lorenaemmerick10@gmail.com</t>
  </si>
  <si>
    <t>Cesar Henrique</t>
  </si>
  <si>
    <t>cesarhenrique.coutinho@gmail.com</t>
  </si>
  <si>
    <t>Fernando</t>
  </si>
  <si>
    <t>f.rosario2059@gmail.com</t>
  </si>
  <si>
    <t>emanuel</t>
  </si>
  <si>
    <t>anajuliasantosdeoliver@gmail.com</t>
  </si>
  <si>
    <t>Leone</t>
  </si>
  <si>
    <t>leonerodrigues175@gmail.com</t>
  </si>
  <si>
    <t>Silvania</t>
  </si>
  <si>
    <t>silvania6816@gmail.com</t>
  </si>
  <si>
    <t>Andre</t>
  </si>
  <si>
    <t>jftab6@gmail.com</t>
  </si>
  <si>
    <t>ecorreiasantos15@gmail.com</t>
  </si>
  <si>
    <t>jackson</t>
  </si>
  <si>
    <t>jacksonlancuna@gmail.com</t>
  </si>
  <si>
    <t>Lindiane</t>
  </si>
  <si>
    <t>Lindiane_rj@hotmail.com</t>
  </si>
  <si>
    <t>Ashley</t>
  </si>
  <si>
    <t>ashleyreis529@gmail.com</t>
  </si>
  <si>
    <t>Elizete</t>
  </si>
  <si>
    <t>elizetesilva32@yahoo.com</t>
  </si>
  <si>
    <t>Simony</t>
  </si>
  <si>
    <t>Simony.c.s.silva@gmail.com</t>
  </si>
  <si>
    <t>Crenilda</t>
  </si>
  <si>
    <t>jeferson.nasc.rj@hotmail.com</t>
  </si>
  <si>
    <t>Karen</t>
  </si>
  <si>
    <t>karen_de_witt@hotmail.com</t>
  </si>
  <si>
    <t>cassiamaravalho@gmail.com</t>
  </si>
  <si>
    <t>Caique</t>
  </si>
  <si>
    <t>cq_constancio@hotmail.com</t>
  </si>
  <si>
    <t>Evelyn</t>
  </si>
  <si>
    <t>auladecantoevelynlole@gmail.com</t>
  </si>
  <si>
    <t>Philip</t>
  </si>
  <si>
    <t>gutofaca77@gmail.com</t>
  </si>
  <si>
    <t>musicsomkakau@gmail.com</t>
  </si>
  <si>
    <t>Anna Celestino</t>
  </si>
  <si>
    <t>William</t>
  </si>
  <si>
    <t>williamsilvawpcasa@hotmail.com</t>
  </si>
  <si>
    <t>ferreiraluana2304@gmail.com</t>
  </si>
  <si>
    <t>ireis688@gmail.com</t>
  </si>
  <si>
    <t>ROBERT</t>
  </si>
  <si>
    <t>65robertwilliam@gmail.com</t>
  </si>
  <si>
    <t>ae.boechat@bol.com.br</t>
  </si>
  <si>
    <t>Yago</t>
  </si>
  <si>
    <t>Yagsferreira@gmail.com</t>
  </si>
  <si>
    <t>tandrepinheiro@gmail.com</t>
  </si>
  <si>
    <t>Nathaly</t>
  </si>
  <si>
    <t>nathymonte9@gmail.com</t>
  </si>
  <si>
    <t>Robertotxa1@gmailcom</t>
  </si>
  <si>
    <t>Thamiris</t>
  </si>
  <si>
    <t>Ribeirothami@icloud.com</t>
  </si>
  <si>
    <t>andreacharaf@yahoo.com.br</t>
  </si>
  <si>
    <t>Silméia</t>
  </si>
  <si>
    <t>silmeiavieira@hotmail.com</t>
  </si>
  <si>
    <t>Marcial</t>
  </si>
  <si>
    <t>Barra da Tijuca</t>
  </si>
  <si>
    <t>Antônio</t>
  </si>
  <si>
    <t>moutajessica@gmail.com</t>
  </si>
  <si>
    <t>Ramos</t>
  </si>
  <si>
    <t>Gustavo</t>
  </si>
  <si>
    <t>studioga@live.com</t>
  </si>
  <si>
    <t>Vargem Pequena</t>
  </si>
  <si>
    <t>Ana Paula</t>
  </si>
  <si>
    <t>anauiaribeiro@gmail.com</t>
  </si>
  <si>
    <t>Carlos Henrique</t>
  </si>
  <si>
    <t>carlos_008765souza@gmail.com</t>
  </si>
  <si>
    <t>Marina</t>
  </si>
  <si>
    <t>marinammzfernandes@gmail.com</t>
  </si>
  <si>
    <t>João Pedro</t>
  </si>
  <si>
    <t>joao.almeida@hotmail.com</t>
  </si>
  <si>
    <t>fernandatizalima44@gmail.com</t>
  </si>
  <si>
    <t>camila_nogueirasantosrj@Yahoo.com</t>
  </si>
  <si>
    <t>rafaeljuniorbraga55@gmail.com</t>
  </si>
  <si>
    <t>Patrícia</t>
  </si>
  <si>
    <t>patriciafffigueiredo@gmail.com</t>
  </si>
  <si>
    <t>brunycvasconcelos@gmail.com</t>
  </si>
  <si>
    <t>Letícia</t>
  </si>
  <si>
    <t>leticiapmvrneves@live.com</t>
  </si>
  <si>
    <t>danielmourajrgast@uol.com</t>
  </si>
  <si>
    <t>gabriela098765bastos@yahoo.com</t>
  </si>
  <si>
    <t>André Luiz</t>
  </si>
  <si>
    <t>Tatiane</t>
  </si>
  <si>
    <t>tatianecamposshow@gmail.com</t>
  </si>
  <si>
    <t>rodrigo.alves@gmail.com</t>
  </si>
  <si>
    <t>aline_machado@gmail.com</t>
  </si>
  <si>
    <t>larissa_87lopes@gmail.com</t>
  </si>
  <si>
    <t>Henrique</t>
  </si>
  <si>
    <t>henriqueppbrito@gmail.com</t>
  </si>
  <si>
    <t>renata_matos@hotmail.com</t>
  </si>
  <si>
    <t>thiago0000bezerra@yahoo.com</t>
  </si>
  <si>
    <t>Priscila</t>
  </si>
  <si>
    <t>priscila.barbosa@gmail.com</t>
  </si>
  <si>
    <t>Igor</t>
  </si>
  <si>
    <t>igor.cavalcante@gmail.com</t>
  </si>
  <si>
    <t>vanessa.leal@live.com</t>
  </si>
  <si>
    <t>gustavo.freitas@yahoo.com</t>
  </si>
  <si>
    <t>debora.rodrigues@gmail.com</t>
  </si>
  <si>
    <t>pedro.luz@gmail.com</t>
  </si>
  <si>
    <t>Vitor Hugo</t>
  </si>
  <si>
    <t>vitor.ferreira@gmail.com</t>
  </si>
  <si>
    <t>simone_andrade8000@gmail.com</t>
  </si>
  <si>
    <t>rodrigocostatite45@gmail.com</t>
  </si>
  <si>
    <t>Talita</t>
  </si>
  <si>
    <t>talita_tatuantunes@gmail.com</t>
  </si>
  <si>
    <t>Hugo</t>
  </si>
  <si>
    <t>hugomonteiro666@gmail.com</t>
  </si>
  <si>
    <t>Paula</t>
  </si>
  <si>
    <t>paula_braga@gmail.com</t>
  </si>
  <si>
    <t>Julia</t>
  </si>
  <si>
    <t>julia44pinto@gmail.com</t>
  </si>
  <si>
    <t>diegomiranda@gmail.com</t>
  </si>
  <si>
    <t>danielaribeiro@yahoo.com</t>
  </si>
  <si>
    <t>bruno.ramos@gmail.com</t>
  </si>
  <si>
    <t>amanda.lemos@hotmail.com</t>
  </si>
  <si>
    <t>rafaela.prado@gmail.com</t>
  </si>
  <si>
    <t>marcelo98oliveira@gmail.com</t>
  </si>
  <si>
    <t>carolina_nunes@gmail.com</t>
  </si>
  <si>
    <t>bruno.c.almeida@gmail.com</t>
  </si>
  <si>
    <t>carlamendes@gmail.com</t>
  </si>
  <si>
    <t>felipe.moreira@gmail.com</t>
  </si>
  <si>
    <t>eduardo.barros@gmail.com</t>
  </si>
  <si>
    <t>fernanda.luz@gmail.com</t>
  </si>
  <si>
    <t>Caio</t>
  </si>
  <si>
    <t>caio.goncalves@gmail.com</t>
  </si>
  <si>
    <t>Isabela</t>
  </si>
  <si>
    <t>isabela99lopes@yahoo.com</t>
  </si>
  <si>
    <t>Victor Hugo</t>
  </si>
  <si>
    <t>victor_camargofera@gmail.com</t>
  </si>
  <si>
    <t>monique_ramos990@gmail.com</t>
  </si>
  <si>
    <t>felipe.torres@gmail.com</t>
  </si>
  <si>
    <t>Tainá</t>
  </si>
  <si>
    <t>taina_rocha@gmail.com</t>
  </si>
  <si>
    <t>rodrigoneves88@gmail.com</t>
  </si>
  <si>
    <t>alinekika_avares@gmail.com</t>
  </si>
  <si>
    <t>camilpp_farias@gmail.com</t>
  </si>
  <si>
    <t>larissa09braga@gmail.com</t>
  </si>
  <si>
    <t>João</t>
  </si>
  <si>
    <t>joao.mendes@gmail.com</t>
  </si>
  <si>
    <t>paula_oliveira@gmail.com</t>
  </si>
  <si>
    <t>Andréa</t>
  </si>
  <si>
    <t>andrea87brito@gmail.com</t>
  </si>
  <si>
    <t>viviancunha@gmail.com</t>
  </si>
  <si>
    <t>roberta_45machado@gmail.com</t>
  </si>
  <si>
    <t>Siqueira e Diogo Padaria</t>
  </si>
  <si>
    <t>maispaopadaria@gmail.com</t>
  </si>
  <si>
    <t>Resende</t>
  </si>
  <si>
    <t>Oliveiraflmed@gmail.com</t>
  </si>
  <si>
    <t>Condominio Golden e Coral Bali</t>
  </si>
  <si>
    <t>goldencoralbali339@gmail.com</t>
  </si>
  <si>
    <t>Recreio dos Bandeirantes</t>
  </si>
  <si>
    <t>PME - Amil 30-99</t>
  </si>
  <si>
    <t>Anderson</t>
  </si>
  <si>
    <t>andersondamota@gmail.com</t>
  </si>
  <si>
    <t>dosocorromaria50703@gmail.com</t>
  </si>
  <si>
    <t>vania190286@hotmail.com</t>
  </si>
  <si>
    <t>Marileide</t>
  </si>
  <si>
    <t>marileide.dossantos971@gmail.com</t>
  </si>
  <si>
    <t>Orgânico</t>
  </si>
  <si>
    <t>gi_fonseca81@yahoo.com.br</t>
  </si>
  <si>
    <t>fernandasilvafariass@outlook.com</t>
  </si>
  <si>
    <t>lucianalmj@hotmail.com</t>
  </si>
  <si>
    <t>drajulianasaviski@gmail.com</t>
  </si>
  <si>
    <t>Izabela</t>
  </si>
  <si>
    <t>izabatista79@gmail.com</t>
  </si>
  <si>
    <t>Genilza</t>
  </si>
  <si>
    <t>gn-barroso@hotmail.com</t>
  </si>
  <si>
    <t>Goitacazes</t>
  </si>
  <si>
    <t>Regina</t>
  </si>
  <si>
    <t>Deosmar</t>
  </si>
  <si>
    <t>almeidacristina.almeida822@gmail.com</t>
  </si>
  <si>
    <t>João Luiz</t>
  </si>
  <si>
    <t>joaoluizdasilva4669@gmail.com</t>
  </si>
  <si>
    <t>ALBA</t>
  </si>
  <si>
    <t>ablaaniger3@gmail.com</t>
  </si>
  <si>
    <t>carla.romar@hotmail.com</t>
  </si>
  <si>
    <t>daniel280704@hotmail.com</t>
  </si>
  <si>
    <t>Ruimendonca@terra.com.br</t>
  </si>
  <si>
    <t>Ingrid</t>
  </si>
  <si>
    <t>21 99438-2779</t>
  </si>
  <si>
    <t>ingrid.fsantaritta@yahoo.com.br</t>
  </si>
  <si>
    <t>lmatarazzop@gmail.com</t>
  </si>
  <si>
    <t>Maitê</t>
  </si>
  <si>
    <t>maite.pavelka@hotmail.com</t>
  </si>
  <si>
    <t>Marinalva</t>
  </si>
  <si>
    <t>marinalva.naus@gmail.com</t>
  </si>
  <si>
    <t>José</t>
  </si>
  <si>
    <t>jos.jsvsousavieira@gmail.com</t>
  </si>
  <si>
    <t>DOUGLASG.BENTO@YAHOO.COM.BR</t>
  </si>
  <si>
    <t>Vasco da Gama</t>
  </si>
  <si>
    <t>Plano fechado com sucesso!</t>
  </si>
  <si>
    <t>paula.silvalessa@gmail.com</t>
  </si>
  <si>
    <t>Tarcisio</t>
  </si>
  <si>
    <t>tarcisio_ganier@hotmail.com</t>
  </si>
  <si>
    <t>Augusto Garcia</t>
  </si>
  <si>
    <t>balmeidart15@gmail.com</t>
  </si>
  <si>
    <t>batistadasilvadiego62@gmail.com</t>
  </si>
  <si>
    <t>Aurea</t>
  </si>
  <si>
    <t>aurea.villas.avb@gmail.com</t>
  </si>
  <si>
    <t>Joao</t>
  </si>
  <si>
    <t>Joaoykaro1234@hotmail.com</t>
  </si>
  <si>
    <t>ti.arturjardim@gmail.com</t>
  </si>
  <si>
    <t>Heraldo</t>
  </si>
  <si>
    <t>hdocarmo3@gmail.com</t>
  </si>
  <si>
    <t>tatiianemoura1@gmail.com</t>
  </si>
  <si>
    <t>Brunna</t>
  </si>
  <si>
    <t>brunnagama@hotmail.com</t>
  </si>
  <si>
    <t>thaismiranda1206@gmail.com</t>
  </si>
  <si>
    <t>Neucenir</t>
  </si>
  <si>
    <t>roselidimas2714@gmail.com</t>
  </si>
  <si>
    <t>MOV VITORINO LTDA</t>
  </si>
  <si>
    <t>marmorvit@hotmail.com</t>
  </si>
  <si>
    <t>Vila Isabel</t>
  </si>
  <si>
    <t>ftorresfigueiredo@gmail.com</t>
  </si>
  <si>
    <t>marta.amaralmontes@gmail.com</t>
  </si>
  <si>
    <t>Ficou de analisar o plano, mas não está satisfeita em ir para Medsenior e nem Leve saúde, gostaria de operadoras mais tradicionais, mas tem uma vida de 72 anos que não tem entrada nas operadoras tradicionais.</t>
  </si>
  <si>
    <t>janysublimacao@gmail.com</t>
  </si>
  <si>
    <t>Plano para criança de R/N a mão recebeu a proposta da GNDI mas não se interessou por nessa opção.</t>
  </si>
  <si>
    <t>jvparrei@gmail.com</t>
  </si>
  <si>
    <t>Luiz</t>
  </si>
  <si>
    <t>Wiltshireluiz@outlook.com</t>
  </si>
  <si>
    <t>marcusvinicius2723@gmail.com</t>
  </si>
  <si>
    <t>Disse que desistiu e não tem mais interesse em atendimento e nem em plano de saúde, não quis dizer o motivo da desistencia.</t>
  </si>
  <si>
    <t>Joice</t>
  </si>
  <si>
    <t>joroicevic@gmail.com</t>
  </si>
  <si>
    <t>foctacilio@gmail.com</t>
  </si>
  <si>
    <t>Não tem interesse pois ficou um valor fora do orçamento, vai tentar incluir a filha no plano da empresa na qual é CLT.</t>
  </si>
  <si>
    <t>Leonardomendesrj@hotmail.com</t>
  </si>
  <si>
    <t>Daniele</t>
  </si>
  <si>
    <t>danielesantos982@yahoo.com.br</t>
  </si>
  <si>
    <t>Kleber</t>
  </si>
  <si>
    <t>klebervalerio@yahoo.com</t>
  </si>
  <si>
    <t>isabeela_vieira@hotmail.com</t>
  </si>
  <si>
    <t>CARLOS HENRIQUE</t>
  </si>
  <si>
    <t>TISSUJR71@GMAIL.COM</t>
  </si>
  <si>
    <t>cristiano wagner</t>
  </si>
  <si>
    <t>cristianowgarcia@gmail.com</t>
  </si>
  <si>
    <t>Alternativa Contabil</t>
  </si>
  <si>
    <t>augusto.rocha.17@gmail.com</t>
  </si>
  <si>
    <t>Andaraí</t>
  </si>
  <si>
    <t>6312587-1</t>
  </si>
  <si>
    <t>js6558563@hotmail.com</t>
  </si>
  <si>
    <t>Elizabeth</t>
  </si>
  <si>
    <t>beth.cfcjf@gmail.com</t>
  </si>
  <si>
    <t>comercial.cha@gmail.com</t>
  </si>
  <si>
    <t>Cynthia</t>
  </si>
  <si>
    <t>cynthia.brito@outlook.com</t>
  </si>
  <si>
    <t>marcogeraci@uol.com.br</t>
  </si>
  <si>
    <t>Deseja reudzir valor do plano, tem Amil hj mas não q sair da Amil, e tbm só tem duas vidas o que dificulta a ida para outra operadora que atenda o nível atual S450.</t>
  </si>
  <si>
    <t>fonalha@hotmail.com</t>
  </si>
  <si>
    <t>Alessandro</t>
  </si>
  <si>
    <t>alessandrobarcde@gmail.com</t>
  </si>
  <si>
    <t>mariaboti80@yahoo.com.br</t>
  </si>
  <si>
    <t>loucosfarm@gmail.com</t>
  </si>
  <si>
    <t>julianascimento4991@gmail.com</t>
  </si>
  <si>
    <t>Geralda</t>
  </si>
  <si>
    <t>Bethafsilva@gmail.com</t>
  </si>
  <si>
    <t>Mário</t>
  </si>
  <si>
    <t>marioluissoares271@gmail.com</t>
  </si>
  <si>
    <t>Mario fillipe</t>
  </si>
  <si>
    <t>fillipe_fsantos@hotmail.com</t>
  </si>
  <si>
    <t>Jessica</t>
  </si>
  <si>
    <t>Jessica.alves.andrade@gmail.com</t>
  </si>
  <si>
    <t>rosadumont@hotmail.com</t>
  </si>
  <si>
    <t>Sheila</t>
  </si>
  <si>
    <t>sheilataranto28@gmail.com</t>
  </si>
  <si>
    <t>Village Rio das Ostras</t>
  </si>
  <si>
    <t xml:space="preserve">Desistiu de fazer o plano de saúde por motivos financeiros. </t>
  </si>
  <si>
    <t>Marilia</t>
  </si>
  <si>
    <t>mariliafsoares@gmail.com</t>
  </si>
  <si>
    <t>Ribeira</t>
  </si>
  <si>
    <t>Amil não aceitou a cliente, estamos tentando levar a mesma para Assim Saúde.</t>
  </si>
  <si>
    <t>diegocr1995@gmail.com</t>
  </si>
  <si>
    <t>São Pedro da Aldeia</t>
  </si>
  <si>
    <t>Gilcilene</t>
  </si>
  <si>
    <t>gilcilenecabral8@gmail.com</t>
  </si>
  <si>
    <t>jota</t>
  </si>
  <si>
    <t>jota@vidralmacae.com</t>
  </si>
  <si>
    <t>Sônia</t>
  </si>
  <si>
    <t>soniamcoutoferreira@hotmail.com</t>
  </si>
  <si>
    <t>danisouzaassis5@gmail.com</t>
  </si>
  <si>
    <t>Analucia</t>
  </si>
  <si>
    <t>analuciaantuness@gmail.com</t>
  </si>
  <si>
    <t>Neuza</t>
  </si>
  <si>
    <t>neuzaerobertos2@gmail.com</t>
  </si>
  <si>
    <t>Anny</t>
  </si>
  <si>
    <t>priscillaverdes.apmdp@gmail.com</t>
  </si>
  <si>
    <t>Rafaele</t>
  </si>
  <si>
    <t>2003guedes777@gmail.com</t>
  </si>
  <si>
    <t>lpassosadv2@gmail.com</t>
  </si>
  <si>
    <t>fmsantosgestort@gmail.com</t>
  </si>
  <si>
    <t>marianabraga009@gmail.com</t>
  </si>
  <si>
    <t>Wellington</t>
  </si>
  <si>
    <t>wpo.carioca@gmail.com</t>
  </si>
  <si>
    <t>enfamj@terra.com.br</t>
  </si>
  <si>
    <t>adilsonfa83@gmail.com</t>
  </si>
  <si>
    <t>mariadeiraja422@gmail.com</t>
  </si>
  <si>
    <t>Pietro</t>
  </si>
  <si>
    <t>pietromontebello04@gmail.com</t>
  </si>
  <si>
    <t>tatiane.costa7@outlook.com</t>
  </si>
  <si>
    <t>enfermeiraheloisa21@gmail.com</t>
  </si>
  <si>
    <t>Joice.fidelis.ph@gmail.com</t>
  </si>
  <si>
    <t>2198819-8251</t>
  </si>
  <si>
    <t>mivannie@gmail.com</t>
  </si>
  <si>
    <t>Maceió</t>
  </si>
  <si>
    <t>Vitor</t>
  </si>
  <si>
    <t>vitor.pontes.menezes@gmail.com</t>
  </si>
  <si>
    <t>Carlos Jorge</t>
  </si>
  <si>
    <t>carlosjorge1957@gmail.com</t>
  </si>
  <si>
    <t>Campo Grande</t>
  </si>
  <si>
    <t>Maria Rosineli</t>
  </si>
  <si>
    <t>tododiamaria@gmail.com</t>
  </si>
  <si>
    <t>bethlaiza@gmail.com</t>
  </si>
  <si>
    <t>arthurluizd@gmail.com</t>
  </si>
  <si>
    <t>mgloriaass@gmail.com</t>
  </si>
  <si>
    <t>ingridqcavalcante@yahoo.com.br</t>
  </si>
  <si>
    <t>fariacal2@gmail.com</t>
  </si>
  <si>
    <t>valeriavasques90@gmail.com</t>
  </si>
  <si>
    <t>financeiro@sigschindler.com.br</t>
  </si>
  <si>
    <t>Elizangela</t>
  </si>
  <si>
    <t>jorgedas167@gmail.com</t>
  </si>
  <si>
    <t>Heloisa</t>
  </si>
  <si>
    <t>heloisa.leoncio3@gmail.com</t>
  </si>
  <si>
    <t>tatianeissa2@hotmail.com</t>
  </si>
  <si>
    <t>nandaefelipe@hotmail.com</t>
  </si>
  <si>
    <t>amandaaguiar0903@gmail.com</t>
  </si>
  <si>
    <t>Dalila</t>
  </si>
  <si>
    <t>dalilaalvesf@gmail.com</t>
  </si>
  <si>
    <t>Andreia</t>
  </si>
  <si>
    <t>andreia.c71@bol.com.br</t>
  </si>
  <si>
    <t>Eliane</t>
  </si>
  <si>
    <t>richverona522@gmail.com</t>
  </si>
  <si>
    <t>Estela</t>
  </si>
  <si>
    <t>juliananunes.mac@gmail.com</t>
  </si>
  <si>
    <t>henrique.ino@gmail.com</t>
  </si>
  <si>
    <t>Rodrigodearaujooliveira60@gmail.com</t>
  </si>
  <si>
    <t>Faustino</t>
  </si>
  <si>
    <t>faustino_aloha@hotmail.com</t>
  </si>
  <si>
    <t>Carnaval Barbosa</t>
  </si>
  <si>
    <t>CIDABARBOSA1910@YAHOO.COM.BR</t>
  </si>
  <si>
    <t>Restaurante e Pizzaria</t>
  </si>
  <si>
    <t>BS Administradora Ltda</t>
  </si>
  <si>
    <t>R$ 2.208,00</t>
  </si>
  <si>
    <t>Raquel</t>
  </si>
  <si>
    <t>raquelsehyun@gmail.com</t>
  </si>
  <si>
    <t>robertomotta@gmail.com</t>
  </si>
  <si>
    <t>Karina</t>
  </si>
  <si>
    <t>assafikarina@gmail.com</t>
  </si>
  <si>
    <t>gugemendes.edvaldo@gmail.com</t>
  </si>
  <si>
    <t>Nill</t>
  </si>
  <si>
    <t>nillbraga60@gmail.com</t>
  </si>
  <si>
    <t>Lara</t>
  </si>
  <si>
    <t>douglasrau25@gmail.com</t>
  </si>
  <si>
    <t>Atila</t>
  </si>
  <si>
    <t>thayanevaleriadssgmail.com</t>
  </si>
  <si>
    <t>Alice</t>
  </si>
  <si>
    <t>Gilson</t>
  </si>
  <si>
    <t>Deusdete</t>
  </si>
  <si>
    <t>amandars230@gmail.com</t>
  </si>
  <si>
    <t>Junior</t>
  </si>
  <si>
    <t>lucianazm4@gmail.com</t>
  </si>
  <si>
    <t>Elaine</t>
  </si>
  <si>
    <t>leonardosilveira1273@outlook.com</t>
  </si>
  <si>
    <t>patricia.costa@apsa.com.br</t>
  </si>
  <si>
    <t>Hingridy</t>
  </si>
  <si>
    <t>hingridygoncalves@gmail.com</t>
  </si>
  <si>
    <t>Lidiane</t>
  </si>
  <si>
    <t>lidianearrudacaetano41@gmail.com</t>
  </si>
  <si>
    <t>Remarketing - Extra</t>
  </si>
  <si>
    <t>Margarethe</t>
  </si>
  <si>
    <t>margaretesantos@outlook.com.br</t>
  </si>
  <si>
    <t>omoreirajulia@gmail.com</t>
  </si>
  <si>
    <t>vm584077@gmail.com</t>
  </si>
  <si>
    <t>Debora</t>
  </si>
  <si>
    <t>deborah.sodre@ig.com.br</t>
  </si>
  <si>
    <t>Alexandre</t>
  </si>
  <si>
    <t>Ana Carolina</t>
  </si>
  <si>
    <t>Andréa Fernandes</t>
  </si>
  <si>
    <t>Andrei</t>
  </si>
  <si>
    <t>Barbara</t>
  </si>
  <si>
    <t>Carol</t>
  </si>
  <si>
    <t>Cesar Vieira</t>
  </si>
  <si>
    <t>Claudenice Carvalho Arau</t>
  </si>
  <si>
    <t>Claudia</t>
  </si>
  <si>
    <t>Clayton</t>
  </si>
  <si>
    <t>Cris</t>
  </si>
  <si>
    <t>Cristian</t>
  </si>
  <si>
    <t>Cristiano</t>
  </si>
  <si>
    <t>Deborah Pianissola Mozzer</t>
  </si>
  <si>
    <t>Dom</t>
  </si>
  <si>
    <t>Edmar</t>
  </si>
  <si>
    <t>Edu</t>
  </si>
  <si>
    <t>Erica</t>
  </si>
  <si>
    <t>Evandro</t>
  </si>
  <si>
    <t>Eveline Ferreira Chaves</t>
  </si>
  <si>
    <t>Fabia Luiza Xavier Menezes</t>
  </si>
  <si>
    <t>Sao joao</t>
  </si>
  <si>
    <t>Fábio /ANA PAULA LIMA DA SILVA FALCAO</t>
  </si>
  <si>
    <t>claratransportefinanceiro@gmail.com</t>
  </si>
  <si>
    <t>Sao joao - RJ</t>
  </si>
  <si>
    <t>Proposta Digitada</t>
  </si>
  <si>
    <t>1076.04</t>
  </si>
  <si>
    <t>Felipe Yoshimiti Hayashida Mello</t>
  </si>
  <si>
    <t>Geovana</t>
  </si>
  <si>
    <t>Gilmara Mendes Leite</t>
  </si>
  <si>
    <t>Grazi</t>
  </si>
  <si>
    <t>Helenilce de Souza Maia</t>
  </si>
  <si>
    <t>Israel</t>
  </si>
  <si>
    <t>Ivana</t>
  </si>
  <si>
    <t>Jose</t>
  </si>
  <si>
    <t>Jose Carlos do Amaral</t>
  </si>
  <si>
    <t>Josilene Aparecida da Silva</t>
  </si>
  <si>
    <t>Jovita Pires</t>
  </si>
  <si>
    <t>Ka</t>
  </si>
  <si>
    <t>Kamylla</t>
  </si>
  <si>
    <t>Karla</t>
  </si>
  <si>
    <t>Kayllany</t>
  </si>
  <si>
    <t>Lyanna</t>
  </si>
  <si>
    <t>Mariah</t>
  </si>
  <si>
    <t>Marília Castillo</t>
  </si>
  <si>
    <t>Mônica</t>
  </si>
  <si>
    <t>Natalia</t>
  </si>
  <si>
    <t>Nelson</t>
  </si>
  <si>
    <t>Pablo</t>
  </si>
  <si>
    <t>Pedro Ivo de Oliveira</t>
  </si>
  <si>
    <t>Pedro Paulo</t>
  </si>
  <si>
    <t>Prudência</t>
  </si>
  <si>
    <t>Ramon Ribeiro Diniz</t>
  </si>
  <si>
    <t>Raquel de Oliveira Pereira</t>
  </si>
  <si>
    <t>Rose Mirian Pinho Gilvaiz</t>
  </si>
  <si>
    <t>Rosilane</t>
  </si>
  <si>
    <t>Sales</t>
  </si>
  <si>
    <t>Sarah</t>
  </si>
  <si>
    <t>Siluana</t>
  </si>
  <si>
    <t>Simone da Conceição Ribeiro</t>
  </si>
  <si>
    <t>Sueli Selma Barbosa Moraes</t>
  </si>
  <si>
    <t>Sulamita</t>
  </si>
  <si>
    <t>Thainan Dias Nunes Santos</t>
  </si>
  <si>
    <t>Thaís</t>
  </si>
  <si>
    <t>Waldenez</t>
  </si>
  <si>
    <t>Danielle Cristina Lima Dos</t>
  </si>
  <si>
    <t>Ledio</t>
  </si>
  <si>
    <t>Angelica</t>
  </si>
  <si>
    <t>Wagner brito</t>
  </si>
  <si>
    <t>wagneroliveirabrito@yahoo.com</t>
  </si>
  <si>
    <t>Sandra de Oliveira</t>
  </si>
  <si>
    <t>sandraoliveiramathias@gmail.com</t>
  </si>
  <si>
    <t>gabrielarangel100@gmail.com</t>
  </si>
  <si>
    <t>Nilda portela</t>
  </si>
  <si>
    <t>Jonatas fernandes de brites</t>
  </si>
  <si>
    <t>Genilda Carla</t>
  </si>
  <si>
    <t>Nilza</t>
  </si>
  <si>
    <t>Edison Liberato</t>
  </si>
  <si>
    <t>Edisonaline52@gmail.com</t>
  </si>
  <si>
    <t>Willian da costa felicio</t>
  </si>
  <si>
    <t>feliciowillian7766picpay@gmail.com</t>
  </si>
  <si>
    <t>Joao carlos reguete martins</t>
  </si>
  <si>
    <t>joreguete@gmail.com</t>
  </si>
  <si>
    <t>Nadia</t>
  </si>
  <si>
    <t>Maria do carmo</t>
  </si>
  <si>
    <t>Neide Aguiar</t>
  </si>
  <si>
    <t>Carlos cabral</t>
  </si>
  <si>
    <t>Eduardo Carvalho</t>
  </si>
  <si>
    <t>Raiane</t>
  </si>
  <si>
    <t>Davi</t>
  </si>
  <si>
    <t>Kezya</t>
  </si>
  <si>
    <t>Tamara</t>
  </si>
  <si>
    <t>Menor de idade</t>
  </si>
  <si>
    <t>Alexandra Souza</t>
  </si>
  <si>
    <t>Idade avançada</t>
  </si>
  <si>
    <t>Aline oliveira</t>
  </si>
  <si>
    <t>Antonio Carlos</t>
  </si>
  <si>
    <t>Katia/ Ana</t>
  </si>
  <si>
    <t>Luany louvem</t>
  </si>
  <si>
    <t>Cosme Jose</t>
  </si>
  <si>
    <t>Elenilson Pedro</t>
  </si>
  <si>
    <t>Elenilsonpedro5@gmail.com</t>
  </si>
  <si>
    <t>Fabiana</t>
  </si>
  <si>
    <t>bianamagnani@hotmail.com</t>
  </si>
  <si>
    <t>Meier</t>
  </si>
  <si>
    <t>Sandra texeira</t>
  </si>
  <si>
    <t>Camila Soares</t>
  </si>
  <si>
    <t>Camilabriguenti@hotmail.com</t>
  </si>
  <si>
    <t>Operadora não aceitou</t>
  </si>
  <si>
    <t>Wellingtonsouza4339@gmail.com</t>
  </si>
  <si>
    <t>Coelho neto</t>
  </si>
  <si>
    <t>oliveiralilaa@hotmail.com</t>
  </si>
  <si>
    <t>fabiana.barreiro@gmail.com</t>
  </si>
  <si>
    <t>Wesley</t>
  </si>
  <si>
    <t>wesleysantannalaranjeiras@gmail.com</t>
  </si>
  <si>
    <t>Ariane</t>
  </si>
  <si>
    <t>Danitielle</t>
  </si>
  <si>
    <t>Erika</t>
  </si>
  <si>
    <t>Gabrielle</t>
  </si>
  <si>
    <t>Geane</t>
  </si>
  <si>
    <t>Grazielly</t>
  </si>
  <si>
    <t>Hortencia</t>
  </si>
  <si>
    <t>NAO SERÁ POSSIVEL</t>
  </si>
  <si>
    <t>Iracema</t>
  </si>
  <si>
    <t>Leonardo</t>
  </si>
  <si>
    <t>Marcella</t>
  </si>
  <si>
    <t>Monica</t>
  </si>
  <si>
    <t>THUANE</t>
  </si>
  <si>
    <t>Wendell</t>
  </si>
  <si>
    <t>Jeisson</t>
  </si>
  <si>
    <t>andreatavora45@gmail.com</t>
  </si>
  <si>
    <t>Bella</t>
  </si>
  <si>
    <t>bellocamed@gmail.com</t>
  </si>
  <si>
    <t>Mayra</t>
  </si>
  <si>
    <t>mayararodriguesro@hotmail.com</t>
  </si>
  <si>
    <t>lulu.vilhena@gmail.com</t>
  </si>
  <si>
    <t>Mirian</t>
  </si>
  <si>
    <t>climatizacaorefricon@gmail.com</t>
  </si>
  <si>
    <t>jgi</t>
  </si>
  <si>
    <t>Fernandasilvalegal6@gmail.com</t>
  </si>
  <si>
    <t>Thaina</t>
  </si>
  <si>
    <t>thainavigio.crtextile@gmail.com</t>
  </si>
  <si>
    <t>Veridiana</t>
  </si>
  <si>
    <t>veri123andrade@gmail.com</t>
  </si>
  <si>
    <t>Paraiso- Nova Iguacu</t>
  </si>
  <si>
    <t>Gabi</t>
  </si>
  <si>
    <t>gabrielaignacio2000@gmail.com</t>
  </si>
  <si>
    <t>Thaise</t>
  </si>
  <si>
    <t>tsma.amorim@gmail.com</t>
  </si>
  <si>
    <t>Maurilio</t>
  </si>
  <si>
    <t>Diovani</t>
  </si>
  <si>
    <t>2499986-4327</t>
  </si>
  <si>
    <t>Leda</t>
  </si>
  <si>
    <t>Yanna</t>
  </si>
  <si>
    <t>yannaryanalannadiogo@hotmail.com</t>
  </si>
  <si>
    <t>lancetta@gmail.com</t>
  </si>
  <si>
    <t>glimadossantos71@gmail.com</t>
  </si>
  <si>
    <t>Julianasoareslopess@gmail.com</t>
  </si>
  <si>
    <t>Heloísa</t>
  </si>
  <si>
    <t>helo.libano@gmail.com</t>
  </si>
  <si>
    <t>SEROPEDICA-RJ</t>
  </si>
  <si>
    <t>Daniella</t>
  </si>
  <si>
    <t>21 99082-4154</t>
  </si>
  <si>
    <t>daniellaizel13@gmail.com</t>
  </si>
  <si>
    <t>paulo.jackson.work@gmail.com</t>
  </si>
  <si>
    <t>FLAMENGO</t>
  </si>
  <si>
    <t>andreianogueiradecarvalho@gmail.com</t>
  </si>
  <si>
    <t>Rogerio</t>
  </si>
  <si>
    <t>Yasmimsilva13062002@gmail.com</t>
  </si>
  <si>
    <t>wilson.wfds@gmail.com</t>
  </si>
  <si>
    <t>21 97320-3117</t>
  </si>
  <si>
    <t>nascimentodanidasilva@gmail.com</t>
  </si>
  <si>
    <t>Alvaro</t>
  </si>
  <si>
    <t>Alzana</t>
  </si>
  <si>
    <t>Andresa</t>
  </si>
  <si>
    <t>Andressa</t>
  </si>
  <si>
    <t>Angela</t>
  </si>
  <si>
    <t>Antonina</t>
  </si>
  <si>
    <t>Arlem</t>
  </si>
  <si>
    <t>Asafe</t>
  </si>
  <si>
    <t>Numero errado</t>
  </si>
  <si>
    <t>Betinha</t>
  </si>
  <si>
    <t>Carmem</t>
  </si>
  <si>
    <t>Celia</t>
  </si>
  <si>
    <t>Cida</t>
  </si>
  <si>
    <t>Cindy</t>
  </si>
  <si>
    <t>Clarice</t>
  </si>
  <si>
    <t>Claudiana</t>
  </si>
  <si>
    <t>Clea</t>
  </si>
  <si>
    <t>Cleide</t>
  </si>
  <si>
    <t>Deise</t>
  </si>
  <si>
    <t>Denis</t>
  </si>
  <si>
    <t>Dilce</t>
  </si>
  <si>
    <t>Edna</t>
  </si>
  <si>
    <t>Eide</t>
  </si>
  <si>
    <t>Elcio</t>
  </si>
  <si>
    <t>Ele</t>
  </si>
  <si>
    <t>Elenilda</t>
  </si>
  <si>
    <t>Eric</t>
  </si>
  <si>
    <t>Fatima</t>
  </si>
  <si>
    <t>Fenicio</t>
  </si>
  <si>
    <t>Firmino</t>
  </si>
  <si>
    <t>Flavia</t>
  </si>
  <si>
    <t>Flavio</t>
  </si>
  <si>
    <t>Gloria</t>
  </si>
  <si>
    <t>Graça</t>
  </si>
  <si>
    <t>Isabele</t>
  </si>
  <si>
    <t>Isadora</t>
  </si>
  <si>
    <t>Isis</t>
  </si>
  <si>
    <t>Iuri</t>
  </si>
  <si>
    <t>Janete</t>
  </si>
  <si>
    <t>Jaqueline</t>
  </si>
  <si>
    <t>Jhenifer</t>
  </si>
  <si>
    <t>Josefa</t>
  </si>
  <si>
    <t>Josiabe</t>
  </si>
  <si>
    <t>Joyce</t>
  </si>
  <si>
    <t>Jurandir</t>
  </si>
  <si>
    <t>Karolainy</t>
  </si>
  <si>
    <t>Laisa</t>
  </si>
  <si>
    <t>Laura</t>
  </si>
  <si>
    <t>Tirar da lista</t>
  </si>
  <si>
    <t>Manuel</t>
  </si>
  <si>
    <t>Marcus</t>
  </si>
  <si>
    <t>Mario</t>
  </si>
  <si>
    <t>Marllon</t>
  </si>
  <si>
    <t>Marluze</t>
  </si>
  <si>
    <t>Myllena</t>
  </si>
  <si>
    <t>Nelida</t>
  </si>
  <si>
    <t>Ocimar</t>
  </si>
  <si>
    <t>Petula</t>
  </si>
  <si>
    <t>Rafaella</t>
  </si>
  <si>
    <t>Raissa</t>
  </si>
  <si>
    <t>Rodolfo</t>
  </si>
  <si>
    <t>Rosalva</t>
  </si>
  <si>
    <t>Rosangela</t>
  </si>
  <si>
    <t>Selma</t>
  </si>
  <si>
    <t>Nao tem interesse</t>
  </si>
  <si>
    <t>Sidnei</t>
  </si>
  <si>
    <t>Sidney</t>
  </si>
  <si>
    <t>Silva</t>
  </si>
  <si>
    <t>Suelen</t>
  </si>
  <si>
    <t>Suellen</t>
  </si>
  <si>
    <t>Tawan</t>
  </si>
  <si>
    <t>Tereza</t>
  </si>
  <si>
    <t>Vanda</t>
  </si>
  <si>
    <t>Vandercia</t>
  </si>
  <si>
    <t>Veronica</t>
  </si>
  <si>
    <t>Victor</t>
  </si>
  <si>
    <t>Victoria</t>
  </si>
  <si>
    <t>Vitoria</t>
  </si>
  <si>
    <t>Senaaline649@gmail.com</t>
  </si>
  <si>
    <t>barbara.olevere@hotmail.com</t>
  </si>
  <si>
    <t>Valdineia</t>
  </si>
  <si>
    <t>ALVES PEREIRA SANTOS</t>
  </si>
  <si>
    <t>flaviabaratarp0@gmail.com</t>
  </si>
  <si>
    <t>2198897-2163</t>
  </si>
  <si>
    <t>2298126-9373</t>
  </si>
  <si>
    <t>rafaelcarvalhoufrj@gmail.com</t>
  </si>
  <si>
    <t>Nayara</t>
  </si>
  <si>
    <t>thiagoluiza687@gmail.com</t>
  </si>
  <si>
    <t>Léo</t>
  </si>
  <si>
    <t>julio-lucas@hotmail.com</t>
  </si>
  <si>
    <t>ernanilira68@gmail.com</t>
  </si>
  <si>
    <t>Ana Christina</t>
  </si>
  <si>
    <t>nataliemeloenjoei79@gmail.com</t>
  </si>
  <si>
    <t>Ingryd</t>
  </si>
  <si>
    <t>ingrydcumaruma16@gmail.com</t>
  </si>
  <si>
    <t>Allex</t>
  </si>
  <si>
    <t>allex.mpereira@gmail.com</t>
  </si>
  <si>
    <t>Marineuza</t>
  </si>
  <si>
    <t>mari_costasouza@hotmail.com</t>
  </si>
  <si>
    <t>NEILSON</t>
  </si>
  <si>
    <t>ney.evolution.lopes@gmail.com</t>
  </si>
  <si>
    <t>angelamaguimaraes@gmail.com</t>
  </si>
  <si>
    <t>Orlandina</t>
  </si>
  <si>
    <t>thiago2010nicole2015@gmail.com</t>
  </si>
  <si>
    <t>Alexsandra</t>
  </si>
  <si>
    <t>Alle.fernanndes@live.com</t>
  </si>
  <si>
    <t>thiagomfernandes0@gmail.com</t>
  </si>
  <si>
    <t>21 98743-7662</t>
  </si>
  <si>
    <t>Gabriella.gec95@gmail.com</t>
  </si>
  <si>
    <t>Marisa</t>
  </si>
  <si>
    <t>marisiateresa@yahoo.com.br</t>
  </si>
  <si>
    <t>Francisco</t>
  </si>
  <si>
    <t>franciscogomes8016@gmail.com</t>
  </si>
  <si>
    <t>Marielle</t>
  </si>
  <si>
    <t>mariellemattos2201@gmail.com</t>
  </si>
  <si>
    <t>Virginia</t>
  </si>
  <si>
    <t>vslkardoso01@gmail.com</t>
  </si>
  <si>
    <t>Camilla</t>
  </si>
  <si>
    <t>camillavianna@outlook.com.br</t>
  </si>
  <si>
    <t>Artur</t>
  </si>
  <si>
    <t>Marlene</t>
  </si>
  <si>
    <t>lene.marbz@gmail.com</t>
  </si>
  <si>
    <t>leomgomes84@yahoo.com.br</t>
  </si>
  <si>
    <t>carlasilva.silva2@gmail.com</t>
  </si>
  <si>
    <t>Pâmela</t>
  </si>
  <si>
    <t>pamelacrhys@hotmail.com</t>
  </si>
  <si>
    <t>Lucia</t>
  </si>
  <si>
    <t>luciaelenag@gmail.com</t>
  </si>
  <si>
    <t>Lilianne</t>
  </si>
  <si>
    <t>lilianemarchette336@gmail.com</t>
  </si>
  <si>
    <t>Cryslanne</t>
  </si>
  <si>
    <t>Crysfs@hotmail.com</t>
  </si>
  <si>
    <t>Emmanuelle</t>
  </si>
  <si>
    <t>ermanurosa@gmail.com</t>
  </si>
  <si>
    <t>Lea rosa</t>
  </si>
  <si>
    <t>21 99535-9320</t>
  </si>
  <si>
    <t>Celly Ferreira</t>
  </si>
  <si>
    <t>Edy</t>
  </si>
  <si>
    <t>Fernanda Carvalho</t>
  </si>
  <si>
    <t>Júlia</t>
  </si>
  <si>
    <t>Reinaldo</t>
  </si>
  <si>
    <t>reimedico@gmail.com</t>
  </si>
  <si>
    <t>CAMPO GRANDE - RJ</t>
  </si>
  <si>
    <t>6440459-1</t>
  </si>
  <si>
    <t>Faty</t>
  </si>
  <si>
    <t>Marcela rosa</t>
  </si>
  <si>
    <t>Tarcila</t>
  </si>
  <si>
    <t>Sandra</t>
  </si>
  <si>
    <t>Klaudia</t>
  </si>
  <si>
    <t>Ana Beatriz</t>
  </si>
  <si>
    <t>anabiaduarte97@gmail.com</t>
  </si>
  <si>
    <t>Keylla</t>
  </si>
  <si>
    <t>keyllapeixoto.kkp@gmail.com</t>
  </si>
  <si>
    <t>mere-344@hotmail.com</t>
  </si>
  <si>
    <t>Luyza</t>
  </si>
  <si>
    <t>Isauraurbani@terra.com.br</t>
  </si>
  <si>
    <t>leticiaventureli0@gmail.com</t>
  </si>
  <si>
    <t>Roseli</t>
  </si>
  <si>
    <t>thafmi@hotmail.com</t>
  </si>
  <si>
    <t>Lourainy</t>
  </si>
  <si>
    <t>maciellourainy@gmail.com</t>
  </si>
  <si>
    <t>Yasmin</t>
  </si>
  <si>
    <t>Yasminsantanaa323@gmail.com</t>
  </si>
  <si>
    <t>eleresmag@gmail.com</t>
  </si>
  <si>
    <t>Norseman</t>
  </si>
  <si>
    <t>norsemannc@gmail.com</t>
  </si>
  <si>
    <t>Antônio Carlos</t>
  </si>
  <si>
    <t>casanovamenezes123@gmail.com</t>
  </si>
  <si>
    <t>Andaria / Rio De Janeiro</t>
  </si>
  <si>
    <t>IGUARACIARA</t>
  </si>
  <si>
    <t>iaracicosta2@gmail.com</t>
  </si>
  <si>
    <t>jorgemeireles59@gmail.com</t>
  </si>
  <si>
    <t>Flávio Pereira</t>
  </si>
  <si>
    <t>Rosane Nascimento</t>
  </si>
  <si>
    <t>Jorgilaine</t>
  </si>
  <si>
    <t>Ronaldo</t>
  </si>
  <si>
    <t>Frederico</t>
  </si>
  <si>
    <t>helenabeatrizvm@gmail.com</t>
  </si>
  <si>
    <t>aryaneoliveira.barros@gmail.com</t>
  </si>
  <si>
    <t>alvmotta@outlook.com</t>
  </si>
  <si>
    <t>Isabel</t>
  </si>
  <si>
    <t>carolinepietro30@gmail.com</t>
  </si>
  <si>
    <t>elizabeth.mesquita13@gmail.come</t>
  </si>
  <si>
    <t>Raquel / Alex</t>
  </si>
  <si>
    <t>alexscs84@gmail.com</t>
  </si>
  <si>
    <t>GUARANY MAGE RJ</t>
  </si>
  <si>
    <t>fabiodefreitasmotta@gmail.com</t>
  </si>
  <si>
    <t>Luan</t>
  </si>
  <si>
    <t>roanamatheus1996@gmail.com</t>
  </si>
  <si>
    <t>Jardim Primavera - Duque de Caxias, RJ</t>
  </si>
  <si>
    <t>ROP-1074876</t>
  </si>
  <si>
    <t>LUIZ HENRIQUE</t>
  </si>
  <si>
    <t>henriericlaura@hotmail.com</t>
  </si>
  <si>
    <t>Angelica dos reis</t>
  </si>
  <si>
    <t>2999s2@gmail.com</t>
  </si>
  <si>
    <t>Que fazer bariatrica de imediato</t>
  </si>
  <si>
    <t>Helen</t>
  </si>
  <si>
    <t>hellencarolprincesa12@yahoo.com</t>
  </si>
  <si>
    <t>Recem nascido</t>
  </si>
  <si>
    <t>Paulo Roberto</t>
  </si>
  <si>
    <t>paulonegorcios@gmail.com</t>
  </si>
  <si>
    <t>contatopaulocardozo@live.com</t>
  </si>
  <si>
    <t>beth_bavier@hotmail.com</t>
  </si>
  <si>
    <t>victor.vete7@gmail.com</t>
  </si>
  <si>
    <t>Victor H.</t>
  </si>
  <si>
    <t>Jorge.mellinho@gmail.com</t>
  </si>
  <si>
    <t>Thamires</t>
  </si>
  <si>
    <t>thami_oliveira23@yahoo.com.br</t>
  </si>
  <si>
    <t>Gabriele</t>
  </si>
  <si>
    <t>gabiscerqueltto@hotmail.com</t>
  </si>
  <si>
    <t>Silas / Igreja</t>
  </si>
  <si>
    <t>pr.silasdasilva@hotmail.com</t>
  </si>
  <si>
    <t>Nilopolis / Anchieta - RJ</t>
  </si>
  <si>
    <t>EVANGELICA ASSEMBLEIA DE DEUS EM OLINDA</t>
  </si>
  <si>
    <t>Sayuri</t>
  </si>
  <si>
    <t>sayuri.fernandes@hotmail.com</t>
  </si>
  <si>
    <t>Liliana</t>
  </si>
  <si>
    <t>Lilianarjsouza@yahoo.com.br</t>
  </si>
  <si>
    <t>thiagocabral1504@hotmail.com</t>
  </si>
  <si>
    <t>niickycosta2019@gmail.com</t>
  </si>
  <si>
    <t>mari.palmeira09@gmail.com</t>
  </si>
  <si>
    <t>priscilagomesconfeitos@gmail.com</t>
  </si>
  <si>
    <t>getuliovargascosta@yahoo.com.br</t>
  </si>
  <si>
    <t>LAYS</t>
  </si>
  <si>
    <t>laysdesouza90@gmail.com</t>
  </si>
  <si>
    <t>Isabella</t>
  </si>
  <si>
    <t>isabellasilva.marie020@gmail.com</t>
  </si>
  <si>
    <t>MENOR E O PLANO DE INTERESSE NAO TEM VIABILIDADE.</t>
  </si>
  <si>
    <t>Flávio</t>
  </si>
  <si>
    <t>laisminhavida3@gmail.com</t>
  </si>
  <si>
    <t>krolnogueiras@gmail.com</t>
  </si>
  <si>
    <t>Fabiolla</t>
  </si>
  <si>
    <t>fabiollaoliveira24@gmail.comv</t>
  </si>
  <si>
    <t>Psi.ligianascimento@gmail.com</t>
  </si>
  <si>
    <t>Iasmin Ribeiro de Oliveira</t>
  </si>
  <si>
    <t>iasmiin.ribeiro@hotmail.com</t>
  </si>
  <si>
    <t>Declinio por parte da operadora.</t>
  </si>
  <si>
    <t>Guilhermi</t>
  </si>
  <si>
    <t>(21) 98949-2290</t>
  </si>
  <si>
    <t>fernandesjessy19@gmail.com</t>
  </si>
  <si>
    <t>SAO JOAO DE MERITI -  RJ</t>
  </si>
  <si>
    <t>rodriguescaiolivio@gmail.com</t>
  </si>
  <si>
    <t>civeknaori@gmail.com</t>
  </si>
  <si>
    <t>markguima13@gmail.com</t>
  </si>
  <si>
    <t>Alice Kiriktzian</t>
  </si>
  <si>
    <t>alkirik36@gmail.com</t>
  </si>
  <si>
    <t>kaizerball@gmail.com</t>
  </si>
  <si>
    <t>UNIMED DE NOVA IGUACU</t>
  </si>
  <si>
    <t>brunoc2k99@gmail.com</t>
  </si>
  <si>
    <t>leandroenfte@gmail.com</t>
  </si>
  <si>
    <t>REMARKENTING PME</t>
  </si>
  <si>
    <t>CALUDIO</t>
  </si>
  <si>
    <t>Flávia</t>
  </si>
  <si>
    <t>LEONILDA</t>
  </si>
  <si>
    <t>Lindinalva paiva</t>
  </si>
  <si>
    <t>ARIEL</t>
  </si>
  <si>
    <t>ESEQUIEL</t>
  </si>
  <si>
    <t>FRANK</t>
  </si>
  <si>
    <t>gustavo caetano</t>
  </si>
  <si>
    <t>MARISTELA</t>
  </si>
  <si>
    <t>ROBERTA/ ROSE</t>
  </si>
  <si>
    <t>Nome e numero ERRADO</t>
  </si>
  <si>
    <t>Andrelma</t>
  </si>
  <si>
    <t>Angelina</t>
  </si>
  <si>
    <t>Elison</t>
  </si>
  <si>
    <t>Isaac</t>
  </si>
  <si>
    <t>Joaquim</t>
  </si>
  <si>
    <t>Juarez</t>
  </si>
  <si>
    <t>KARIZA</t>
  </si>
  <si>
    <t>Marcilia</t>
  </si>
  <si>
    <t>Marilsa</t>
  </si>
  <si>
    <t>OLIVEIRA</t>
  </si>
  <si>
    <t>Rosiene</t>
  </si>
  <si>
    <t>vanessaasd@yahoo.com.br</t>
  </si>
  <si>
    <t>edson_rios01@hotmail.com</t>
  </si>
  <si>
    <t>amanda.benetti@live.com</t>
  </si>
  <si>
    <t>Esmeralda</t>
  </si>
  <si>
    <t>Numero de telefone e e-mail incorreto.</t>
  </si>
  <si>
    <t>Adriele</t>
  </si>
  <si>
    <t>Geny</t>
  </si>
  <si>
    <t>Alfredo</t>
  </si>
  <si>
    <t>Lua</t>
  </si>
  <si>
    <t>Gerson</t>
  </si>
  <si>
    <t>Lucia costa</t>
  </si>
  <si>
    <t>Juninho</t>
  </si>
  <si>
    <t>Telefone ERRADO / Tetando contato por e-mail</t>
  </si>
  <si>
    <t>elaineiecher@yahoo.com.br</t>
  </si>
  <si>
    <t>Karoline</t>
  </si>
  <si>
    <t>Karolinecorreia.k@gmail.com</t>
  </si>
  <si>
    <t>Uilson</t>
  </si>
  <si>
    <t>uilsoncruz100@gmail.com</t>
  </si>
  <si>
    <t>Priscilla</t>
  </si>
  <si>
    <t>plcnunes@hotmail.com</t>
  </si>
  <si>
    <t>Angra dos reis - RJ</t>
  </si>
  <si>
    <t>OPP-2505416</t>
  </si>
  <si>
    <t>ldutra39@hotmail.com</t>
  </si>
  <si>
    <t>ANY</t>
  </si>
  <si>
    <t>iyalaseany@gmail.com</t>
  </si>
  <si>
    <t>SOFIA</t>
  </si>
  <si>
    <t>manayzu@gmail.com</t>
  </si>
  <si>
    <t>Elisabete</t>
  </si>
  <si>
    <t>elisabete03ribeiro@gmail.com</t>
  </si>
  <si>
    <t>alexsandrafcb@gmail.com</t>
  </si>
  <si>
    <t>RUA DO HUMAITA 266/1102</t>
  </si>
  <si>
    <t>647992-1</t>
  </si>
  <si>
    <t>Katheleen</t>
  </si>
  <si>
    <t>kathleensjcouto@gmail.com</t>
  </si>
  <si>
    <t>RECREIO DOS BANDEIRANTES - RJ</t>
  </si>
  <si>
    <t>Alana</t>
  </si>
  <si>
    <t>Alcinélia</t>
  </si>
  <si>
    <t>Amana</t>
  </si>
  <si>
    <t>Eliene</t>
  </si>
  <si>
    <t>Ellayne</t>
  </si>
  <si>
    <t>Eloisa</t>
  </si>
  <si>
    <t>Fabricio</t>
  </si>
  <si>
    <t>HIROSHI</t>
  </si>
  <si>
    <t>Ione</t>
  </si>
  <si>
    <t>Jamille</t>
  </si>
  <si>
    <t>Jocemir</t>
  </si>
  <si>
    <t>JOCILENE</t>
  </si>
  <si>
    <t>Josias</t>
  </si>
  <si>
    <t>Leilane</t>
  </si>
  <si>
    <t>Lívia</t>
  </si>
  <si>
    <t>marianna</t>
  </si>
  <si>
    <t>MARY</t>
  </si>
  <si>
    <t>MIKAELA</t>
  </si>
  <si>
    <t>millena</t>
  </si>
  <si>
    <t>Moisés</t>
  </si>
  <si>
    <t>Mozar</t>
  </si>
  <si>
    <t>Odair</t>
  </si>
  <si>
    <t>paula</t>
  </si>
  <si>
    <t>PETERSON</t>
  </si>
  <si>
    <t>RAYLTON</t>
  </si>
  <si>
    <t>Rejane</t>
  </si>
  <si>
    <t>Saymon</t>
  </si>
  <si>
    <t>Sirley</t>
  </si>
  <si>
    <t>Tayna</t>
  </si>
  <si>
    <t>Walter</t>
  </si>
  <si>
    <t>mcaa7476@gmail.com</t>
  </si>
  <si>
    <t>MAURILEA</t>
  </si>
  <si>
    <t>maurilea.ro@hotmail.com</t>
  </si>
  <si>
    <t>YAN</t>
  </si>
  <si>
    <t>vigborges6@gmail.com</t>
  </si>
  <si>
    <t>ellenrochax0701@gmail.com</t>
  </si>
  <si>
    <t>ALUCEP</t>
  </si>
  <si>
    <t>loureiro@mail.com</t>
  </si>
  <si>
    <t>Dedeia</t>
  </si>
  <si>
    <t>carlarenatapoeta699@gmail.com</t>
  </si>
  <si>
    <t>OUTRO MOMENTO/ COMPLETE ORCAMENTO.</t>
  </si>
  <si>
    <t>jjdesou49@gmail.com</t>
  </si>
  <si>
    <t>KLINI DEU DESCONTO E PRETENDE PERMANECER NO PLANO</t>
  </si>
  <si>
    <t>JONATHAS</t>
  </si>
  <si>
    <t>jonathasferreira2410@gmail.com</t>
  </si>
  <si>
    <t>Menor de idade da regiao dos lagos</t>
  </si>
  <si>
    <t>fabianofeitosa03@gmail.com</t>
  </si>
  <si>
    <t>elisangelasousanascimento388@gmail.com</t>
  </si>
  <si>
    <t>Lilianoliveira10121987@gmail.com</t>
  </si>
  <si>
    <t>2196973-7526</t>
  </si>
  <si>
    <t>ziele.2001@hotmail.com</t>
  </si>
  <si>
    <t>GARDENIA AZUL</t>
  </si>
  <si>
    <t>EDGAR</t>
  </si>
  <si>
    <t>MARCIELE</t>
  </si>
  <si>
    <t>ANGELICA</t>
  </si>
  <si>
    <t>HEITOR</t>
  </si>
  <si>
    <t>MAURA</t>
  </si>
  <si>
    <t>MAURO</t>
  </si>
  <si>
    <t>JA FEZ</t>
  </si>
  <si>
    <t>PATY</t>
  </si>
  <si>
    <t>DARA</t>
  </si>
  <si>
    <t>MARILUCY</t>
  </si>
  <si>
    <t>ALMIR</t>
  </si>
  <si>
    <t>IRIS</t>
  </si>
  <si>
    <t>maivaladao@hotmail.com</t>
  </si>
  <si>
    <t>sheiksilva10@gmail.com</t>
  </si>
  <si>
    <t>Graziele</t>
  </si>
  <si>
    <t>grazi.lannys20@gmail.com</t>
  </si>
  <si>
    <t>Edilaine/ ROGERIO</t>
  </si>
  <si>
    <t>edilainegmarthur@gmail.com</t>
  </si>
  <si>
    <t>PEDRA DE GUARATIBA RJ</t>
  </si>
  <si>
    <t>crespodemellojosecarlos@gmail.com</t>
  </si>
  <si>
    <t>Terezinha</t>
  </si>
  <si>
    <t>terezinhabianchinis@gmail.com</t>
  </si>
  <si>
    <t>Idoso da unimed em volta redonda.</t>
  </si>
  <si>
    <t>RANIELE</t>
  </si>
  <si>
    <t>KELEN</t>
  </si>
  <si>
    <t>ROSEMERE</t>
  </si>
  <si>
    <t>LUMA</t>
  </si>
  <si>
    <t>ENILDA</t>
  </si>
  <si>
    <t>Camilletavares83@gmail.com</t>
  </si>
  <si>
    <t>BANGU RJ</t>
  </si>
  <si>
    <t>PERDEU O FILHO.</t>
  </si>
  <si>
    <t>gvassallo09@gmail.com</t>
  </si>
  <si>
    <t>Érika Vieira</t>
  </si>
  <si>
    <t>vieiraerika558@gmail.com</t>
  </si>
  <si>
    <t>Inara</t>
  </si>
  <si>
    <t>inaramaciel1@gmail.com</t>
  </si>
  <si>
    <t>gabrielacamposnic@gmail.com</t>
  </si>
  <si>
    <t>marianacastrowca@gmail.com</t>
  </si>
  <si>
    <t>junior99_5@hotmail.com</t>
  </si>
  <si>
    <t>lupacoelho@yahoo.com.br</t>
  </si>
  <si>
    <t>Dayra</t>
  </si>
  <si>
    <t>Dayrinhamelo@gmail.com</t>
  </si>
  <si>
    <t>Rayane</t>
  </si>
  <si>
    <t>rayanecristine1518@gmail.com</t>
  </si>
  <si>
    <t>sthefaniesouza50@gmail.com</t>
  </si>
  <si>
    <t>CLEYRE</t>
  </si>
  <si>
    <t>Cleyrelpinto@gmail.com</t>
  </si>
  <si>
    <t>albaregina2614@gmail.com</t>
  </si>
  <si>
    <t>aandrea0919@gmail.com</t>
  </si>
  <si>
    <t>Engenharia projetos</t>
  </si>
  <si>
    <t>Nao atende ligacao</t>
  </si>
  <si>
    <t>jardinagem serrana</t>
  </si>
  <si>
    <t>Fechou plano recetemente</t>
  </si>
  <si>
    <t>Cormercios Alim</t>
  </si>
  <si>
    <t>DOUGLAS FERNANDES DE MORAES</t>
  </si>
  <si>
    <t>douglasmoraes275@gmail.com</t>
  </si>
  <si>
    <t>Rafael Ribeiro Madeira</t>
  </si>
  <si>
    <t>rafael98mad@gmail.com</t>
  </si>
  <si>
    <t>Aparecida</t>
  </si>
  <si>
    <t>dreiagouvea@hotmail.com</t>
  </si>
  <si>
    <t>eerikaocristina1406@gmail.com</t>
  </si>
  <si>
    <t xml:space="preserve">Zenaide </t>
  </si>
  <si>
    <t>rismojosi@gmail.com</t>
  </si>
  <si>
    <t xml:space="preserve"> Luis Carlos Ribeiro</t>
  </si>
  <si>
    <t>aranhamengo@gmail.com</t>
  </si>
  <si>
    <t>PITY</t>
  </si>
  <si>
    <t>ARLEI</t>
  </si>
  <si>
    <t>ZAIDA</t>
  </si>
  <si>
    <t>Lilian</t>
  </si>
  <si>
    <t>Raphael</t>
  </si>
  <si>
    <t>Maria Izabel</t>
  </si>
  <si>
    <t>RIANALDO</t>
  </si>
  <si>
    <t>Raquel Vieira</t>
  </si>
  <si>
    <t>Joelson</t>
  </si>
  <si>
    <t>Iule</t>
  </si>
  <si>
    <t>Glaúcio</t>
  </si>
  <si>
    <t>Lourdes Silva</t>
  </si>
  <si>
    <t>Alex Sandro Soares</t>
  </si>
  <si>
    <t>Fabíola Borges</t>
  </si>
  <si>
    <t>Daisy</t>
  </si>
  <si>
    <t>daisykostta@gmail.com</t>
  </si>
  <si>
    <t>geovaeesmeraldo@gmail.com</t>
  </si>
  <si>
    <t>Patrick</t>
  </si>
  <si>
    <t>molina.pmerj@gmail.com</t>
  </si>
  <si>
    <t>Normando</t>
  </si>
  <si>
    <t>Guerino.normans@gmail.com</t>
  </si>
  <si>
    <t xml:space="preserve">Itanhanga </t>
  </si>
  <si>
    <t>Genilson Balagna da Conceicao</t>
  </si>
  <si>
    <t>genilson2128@hotmail.com</t>
  </si>
  <si>
    <t>Amandarandis96@gmail.com</t>
  </si>
  <si>
    <t>Neide</t>
  </si>
  <si>
    <t>Karina Garcia</t>
  </si>
  <si>
    <t>kamarquesgarcia@gmail.com</t>
  </si>
  <si>
    <t xml:space="preserve">Vtoria </t>
  </si>
  <si>
    <t>vitoria0104silva@icloud.com</t>
  </si>
  <si>
    <t>Arthur Teixeira Viégas</t>
  </si>
  <si>
    <t>arthurtv80@gmail.com</t>
  </si>
  <si>
    <t>Clara</t>
  </si>
  <si>
    <t>de.paixao01@gmail.com</t>
  </si>
  <si>
    <t>DANIEL SAIMON DA SILVA</t>
  </si>
  <si>
    <t>danielsaimon563@gmail.com</t>
  </si>
  <si>
    <t>454.09</t>
  </si>
  <si>
    <t>maysatrindade954@gmail.com</t>
  </si>
  <si>
    <t>Sergio</t>
  </si>
  <si>
    <t>sergiosilva_1@yahoo.com.br</t>
  </si>
  <si>
    <t>MARCOS B S LOBO</t>
  </si>
  <si>
    <t>markoslobo1@gmail.com</t>
  </si>
  <si>
    <t>Gilson da Silva Gomes</t>
  </si>
  <si>
    <t>gilsonaguaviva.gomes@gmail.com</t>
  </si>
  <si>
    <t>JACKSON</t>
  </si>
  <si>
    <t>(21) 9 9638 1145</t>
  </si>
  <si>
    <t>(21) 9 9888 6839</t>
  </si>
  <si>
    <t>ASAFE</t>
  </si>
  <si>
    <t>(21) 9 6428 1066</t>
  </si>
  <si>
    <t>ribeirosimone493@gmail.com</t>
  </si>
  <si>
    <t>ERIC</t>
  </si>
  <si>
    <t>(21) 9 8023 7798</t>
  </si>
  <si>
    <t>ericfernandes2311@gmail.com</t>
  </si>
  <si>
    <t>(22) 9 9975 5114</t>
  </si>
  <si>
    <t>RUA DOUTOR MATOS/PARQUE CAJU</t>
  </si>
  <si>
    <t>(22) 9 9845 1831</t>
  </si>
  <si>
    <t>fillypepvidal@gmail.com</t>
  </si>
  <si>
    <t>(21) 9 9388 6353</t>
  </si>
  <si>
    <t>conceicaofragosojund@gmail.com</t>
  </si>
  <si>
    <t>(21) 9 9858 7344</t>
  </si>
  <si>
    <t>Josemarinelli108@gmail.com</t>
  </si>
  <si>
    <t>NEZIA</t>
  </si>
  <si>
    <t>(22) 9 8162 1970</t>
  </si>
  <si>
    <t>baptistanezia@gmail.com</t>
  </si>
  <si>
    <t>(21) 9 6916 4724</t>
  </si>
  <si>
    <t>leandro.monteiro92@hotmail.com</t>
  </si>
  <si>
    <t>EIDE</t>
  </si>
  <si>
    <t>(21) 9 9985 3520</t>
  </si>
  <si>
    <t>Eidesouza16@gmail.com</t>
  </si>
  <si>
    <t>nao recebe mensagem</t>
  </si>
  <si>
    <t>(24) 9 9825 3967</t>
  </si>
  <si>
    <t>dayyhm@gmail.com</t>
  </si>
  <si>
    <t>fui bloqueada</t>
  </si>
  <si>
    <t>MARLLON</t>
  </si>
  <si>
    <t>(21) 981179156</t>
  </si>
  <si>
    <t>marllon.breno@gmail.com</t>
  </si>
  <si>
    <t>(21) 999097226</t>
  </si>
  <si>
    <t>michelleramosdossantos52@gmail.com</t>
  </si>
  <si>
    <t>(21) 998939378</t>
  </si>
  <si>
    <t>beanarodrigues.g@gmail.com</t>
  </si>
  <si>
    <t>(21) 983129892</t>
  </si>
  <si>
    <t>Luanaduarte1515@gmail.com</t>
  </si>
  <si>
    <t>WELBERT</t>
  </si>
  <si>
    <t>(21) 989775173</t>
  </si>
  <si>
    <t>lucascastrolavajato@gmail.com</t>
  </si>
  <si>
    <t>VANDERCIA</t>
  </si>
  <si>
    <t>(21) 967546448</t>
  </si>
  <si>
    <t>vanderciasouza406@gmail.com</t>
  </si>
  <si>
    <t>(21) 999128386</t>
  </si>
  <si>
    <t>thiago.rodrigues16@outlook.com</t>
  </si>
  <si>
    <t>(22) 998589005</t>
  </si>
  <si>
    <t>isaadoraoliveiraa93@gmail.com</t>
  </si>
  <si>
    <t>(21) 980159650</t>
  </si>
  <si>
    <t>isabelelopes979@gmail.com</t>
  </si>
  <si>
    <t>LAISA</t>
  </si>
  <si>
    <t>(21) 959274692</t>
  </si>
  <si>
    <t>Laisapedrosa690@gmail.com</t>
  </si>
  <si>
    <t>(21) 969895388</t>
  </si>
  <si>
    <t>aridiasdesouza54@gmail.com</t>
  </si>
  <si>
    <t>DUVALLYER</t>
  </si>
  <si>
    <t>(21) 996920401</t>
  </si>
  <si>
    <t>duvallyer@htmail.com</t>
  </si>
  <si>
    <t>NAO DESEJA PLANO NO MOMENTO</t>
  </si>
  <si>
    <t>(21) 996350186</t>
  </si>
  <si>
    <t>alexandrenleira@gmail.com</t>
  </si>
  <si>
    <t>(21) 976537405</t>
  </si>
  <si>
    <t>luizinhofone@gmail.com</t>
  </si>
  <si>
    <t>(21) 965027048</t>
  </si>
  <si>
    <t>MARIO</t>
  </si>
  <si>
    <t>(21) 999992332</t>
  </si>
  <si>
    <t>marioremazzi@yahoo.com.br</t>
  </si>
  <si>
    <t>EDSOM EMIDIO</t>
  </si>
  <si>
    <t>(22) 999993352</t>
  </si>
  <si>
    <t>edsomemidiomendesfigueiredo1@gmail.com</t>
  </si>
  <si>
    <t>(21) 992535254</t>
  </si>
  <si>
    <t>silviaregina19@gmail.com</t>
  </si>
  <si>
    <t>ALZANA RODRIGUES</t>
  </si>
  <si>
    <t>(22) 981708875</t>
  </si>
  <si>
    <t>rodriguesdasilvaalzana@gmail.com</t>
  </si>
  <si>
    <t>(24) 978356714</t>
  </si>
  <si>
    <t>bribeiro.474@gmail.com</t>
  </si>
  <si>
    <t>(21) 980289526</t>
  </si>
  <si>
    <t>torresdecarvalhorenato@gmail.com</t>
  </si>
  <si>
    <t>(21) 992104961</t>
  </si>
  <si>
    <t>Larissaoff@hotmail.com</t>
  </si>
  <si>
    <t>(21) 990854952</t>
  </si>
  <si>
    <t>rayssasilva010703@gmail.com</t>
  </si>
  <si>
    <t>(21) 984628397</t>
  </si>
  <si>
    <t>erlaneismar@gmail.com</t>
  </si>
  <si>
    <t>ROSALINA</t>
  </si>
  <si>
    <t>(21)982098281</t>
  </si>
  <si>
    <t>rosaluciacordeiro@gmail.com</t>
  </si>
  <si>
    <t>fez o plano a pouco e ta satisfeita</t>
  </si>
  <si>
    <t>(21) 993299077</t>
  </si>
  <si>
    <t>josefinamansodasilvarocha@gmail.com</t>
  </si>
  <si>
    <t>(21) 971082652</t>
  </si>
  <si>
    <t>So35abobora@gmail.com</t>
  </si>
  <si>
    <t>CESARIO</t>
  </si>
  <si>
    <t>(21) 995732828</t>
  </si>
  <si>
    <t>neto.cesario@gmail.com</t>
  </si>
  <si>
    <t>abriu Mei tem 1mes,vai aguardar os seis meses</t>
  </si>
  <si>
    <t>(21) 994296235</t>
  </si>
  <si>
    <t>marcosalberto2117@gmail.com</t>
  </si>
  <si>
    <t>(21) 994384269</t>
  </si>
  <si>
    <t>Nessinhapolly11@hotmail.com</t>
  </si>
  <si>
    <t>MYLLENA</t>
  </si>
  <si>
    <t>(24) 993106667</t>
  </si>
  <si>
    <t>miihlucioo02@gmail.com</t>
  </si>
  <si>
    <t>(21) 966090000</t>
  </si>
  <si>
    <t>ebgbranco54@yahoo.com.br</t>
  </si>
  <si>
    <t>(24) 988231310</t>
  </si>
  <si>
    <t>Mariaestersantos2601@gmail.com</t>
  </si>
  <si>
    <t>(21) 988843318</t>
  </si>
  <si>
    <t>rfllsds@gmail.com</t>
  </si>
  <si>
    <t>(24) 974020127</t>
  </si>
  <si>
    <t>vitoriagoncalves20y@gmail.com</t>
  </si>
  <si>
    <t>(21) 987362335</t>
  </si>
  <si>
    <t>raquelinsoares@gmail,com</t>
  </si>
  <si>
    <t>(21) 987406200</t>
  </si>
  <si>
    <t>vitoriaisabele651078@gmail.com</t>
  </si>
  <si>
    <t>(21) 981119700</t>
  </si>
  <si>
    <t>analucia953@gmail.com</t>
  </si>
  <si>
    <t>(21) 977822525</t>
  </si>
  <si>
    <t>tatiane180119952@gmail.com</t>
  </si>
  <si>
    <t>(24) 993246508</t>
  </si>
  <si>
    <t>marialuizaduque6@gmail.com</t>
  </si>
  <si>
    <t>GREISON JUNIO</t>
  </si>
  <si>
    <t>(22) 997616188</t>
  </si>
  <si>
    <t>greisonJunioDasDores@gmail.com</t>
  </si>
  <si>
    <t>SHIRLEI PRINCE</t>
  </si>
  <si>
    <t>(21) 980047698</t>
  </si>
  <si>
    <t>desistiu pois nao tem condicoes</t>
  </si>
  <si>
    <t>BÁRBARA</t>
  </si>
  <si>
    <t>(21) 980083394</t>
  </si>
  <si>
    <t>cliente pediu q tirasse n dela</t>
  </si>
  <si>
    <t>JOICINEY</t>
  </si>
  <si>
    <t>(21) 979646050</t>
  </si>
  <si>
    <t>retornar 6 meses</t>
  </si>
  <si>
    <t>(21) 979058209</t>
  </si>
  <si>
    <t>agelicals02@icloud.com</t>
  </si>
  <si>
    <t>(24) 998182269</t>
  </si>
  <si>
    <t>andradegabriele2311@gmail.com</t>
  </si>
  <si>
    <t>(21) 977453210</t>
  </si>
  <si>
    <t>flavioaraujo0638@gmail.com</t>
  </si>
  <si>
    <t>(21) 997284698</t>
  </si>
  <si>
    <t>claudiabrito1350@gmail.com</t>
  </si>
  <si>
    <t>(21) 990827935</t>
  </si>
  <si>
    <t>victoriamello524@gmail.com</t>
  </si>
  <si>
    <t>SIDNEY</t>
  </si>
  <si>
    <t>(21) 982088532</t>
  </si>
  <si>
    <t>sidneysalles1@hotmail.com</t>
  </si>
  <si>
    <t>(21) 967658086</t>
  </si>
  <si>
    <t>rufinocindy@gmail.com</t>
  </si>
  <si>
    <t>(21) 986164443</t>
  </si>
  <si>
    <t>enf.adrianacg@gmail.com</t>
  </si>
  <si>
    <t>MARLUZE</t>
  </si>
  <si>
    <t>(22) 997413788</t>
  </si>
  <si>
    <t>marluzeduarte@gmail.com</t>
  </si>
  <si>
    <t>CIDRONIO</t>
  </si>
  <si>
    <t>(21) 985792852</t>
  </si>
  <si>
    <t>carvalhaocidronio@gmail.com</t>
  </si>
  <si>
    <t>(21) 973676693</t>
  </si>
  <si>
    <t>cahuchris@gmail.com</t>
  </si>
  <si>
    <t>(21) 974594731</t>
  </si>
  <si>
    <t>luizhenriquedasilvamartins4@gmail.com</t>
  </si>
  <si>
    <t>(22) 998173299</t>
  </si>
  <si>
    <t>marcosviniciusbahia2@gmail.com</t>
  </si>
  <si>
    <t>(21) 994461106</t>
  </si>
  <si>
    <t>osvaldoaraujonunes@gmail.com</t>
  </si>
  <si>
    <t>(21) 998150571</t>
  </si>
  <si>
    <t>raquel.silva.correa74@gmail.com</t>
  </si>
  <si>
    <t>(21) 983303168</t>
  </si>
  <si>
    <t>jcfilho0308@gmail.com</t>
  </si>
  <si>
    <t>(24) 998268215</t>
  </si>
  <si>
    <t>atrvg51@gmail.com</t>
  </si>
  <si>
    <t>(24) 999199998</t>
  </si>
  <si>
    <t>amandaraiuga@gmail.com</t>
  </si>
  <si>
    <t>(21) 991527368</t>
  </si>
  <si>
    <t>fatimahborges@gmail.com</t>
  </si>
  <si>
    <t>ja possui plano e nao deseja mudar</t>
  </si>
  <si>
    <t>(21) 982633443</t>
  </si>
  <si>
    <t>pedro.nascimento1997@outlook-com</t>
  </si>
  <si>
    <t>(21) 999322575</t>
  </si>
  <si>
    <t>mariassbittencout@gmail.com</t>
  </si>
  <si>
    <t>CLOVIS</t>
  </si>
  <si>
    <t>(21) 988505304</t>
  </si>
  <si>
    <t>cjose.bangu@gmail.com</t>
  </si>
  <si>
    <t>ligar  10/07</t>
  </si>
  <si>
    <t>(21) 970209791</t>
  </si>
  <si>
    <t>anacleiapereiramelo@gmail.com</t>
  </si>
  <si>
    <t>(24) 999923197</t>
  </si>
  <si>
    <t>tainaregina286@gmail.com</t>
  </si>
  <si>
    <t>(21) 975414040</t>
  </si>
  <si>
    <t>alvarogf.alves@gmail.com</t>
  </si>
  <si>
    <t>CIDA</t>
  </si>
  <si>
    <t>(24) 999663648</t>
  </si>
  <si>
    <t>mcidacarioca@gmail.com</t>
  </si>
  <si>
    <t>DENIS</t>
  </si>
  <si>
    <t>(22) 999581445</t>
  </si>
  <si>
    <t>deoliveiradenis130@gmail.com</t>
  </si>
  <si>
    <t>(21) 999500994</t>
  </si>
  <si>
    <t>silva.b.andrea@hotmail.com</t>
  </si>
  <si>
    <t>ROSALVA</t>
  </si>
  <si>
    <t>(41) 991073130</t>
  </si>
  <si>
    <t>rosalvadorociomiranda@gmail.com</t>
  </si>
  <si>
    <t>NELIDA</t>
  </si>
  <si>
    <t>(21) 964404513</t>
  </si>
  <si>
    <t>nelidaguimaraes@hotmail.com</t>
  </si>
  <si>
    <t>bloqueou</t>
  </si>
  <si>
    <t>HANNA</t>
  </si>
  <si>
    <t>(21) 971774301</t>
  </si>
  <si>
    <t>hanna.araujoj@gmail.com</t>
  </si>
  <si>
    <t>DIRCE</t>
  </si>
  <si>
    <t>(21) 9956731221</t>
  </si>
  <si>
    <t>dircetoledo@gmail.com</t>
  </si>
  <si>
    <t>visita marcada dia 08/07</t>
  </si>
  <si>
    <t>(21) 982072916</t>
  </si>
  <si>
    <t>(21) 981013182</t>
  </si>
  <si>
    <t>jc.1972souzaz@gmail.com</t>
  </si>
  <si>
    <t>nao deseja plano no momento</t>
  </si>
  <si>
    <t>BRENO</t>
  </si>
  <si>
    <t>(21) 912932750</t>
  </si>
  <si>
    <t>breno@gmail.com</t>
  </si>
  <si>
    <t>(21) 966233501</t>
  </si>
  <si>
    <t>066233501amanda@gmail.com</t>
  </si>
  <si>
    <t>(21) 982870728</t>
  </si>
  <si>
    <t>anapaulasilvaa67@gmail.com</t>
  </si>
  <si>
    <t>(24) 9992830412</t>
  </si>
  <si>
    <t>isabelpaulinooliveira21@gmail.com</t>
  </si>
  <si>
    <t>ADRIELLE</t>
  </si>
  <si>
    <t>(21) 994998046</t>
  </si>
  <si>
    <t>adriellerezende615@gmail.com</t>
  </si>
  <si>
    <t>(24) 981335164</t>
  </si>
  <si>
    <t>mhigormartins@gmail.com</t>
  </si>
  <si>
    <t>(21) 975713888</t>
  </si>
  <si>
    <t>veraaoiresdesouza@gmail.com</t>
  </si>
  <si>
    <t>CID</t>
  </si>
  <si>
    <t>(21)  967441366</t>
  </si>
  <si>
    <t>cidgmj79@gmail.com</t>
  </si>
  <si>
    <t>MERE</t>
  </si>
  <si>
    <t>(21) 991608586</t>
  </si>
  <si>
    <t>(21) 976005795</t>
  </si>
  <si>
    <t>is5863649@gmail.com</t>
  </si>
  <si>
    <t>TEREZINHA</t>
  </si>
  <si>
    <t>(21) 9964632537</t>
  </si>
  <si>
    <t>terezinharochaabreu021@gmail.com</t>
  </si>
  <si>
    <t>nao tem interesse no momento</t>
  </si>
  <si>
    <t>REYNALDO</t>
  </si>
  <si>
    <t>(22) 999718551</t>
  </si>
  <si>
    <t>alphabarcellos@hotmail.com</t>
  </si>
  <si>
    <t>(24) 998741888</t>
  </si>
  <si>
    <t>bylima1701@gmail.com</t>
  </si>
  <si>
    <t>(21) 9948555385</t>
  </si>
  <si>
    <t>contato.thainam@gmail.com</t>
  </si>
  <si>
    <t>(21) 974280143</t>
  </si>
  <si>
    <t>nascimentovanessa190@gmail.com</t>
  </si>
  <si>
    <t>(21) 996054788</t>
  </si>
  <si>
    <t>allexandree.oliveiraa@gmail.com</t>
  </si>
  <si>
    <t>ALBEFONSECA</t>
  </si>
  <si>
    <t>(21) 982933722</t>
  </si>
  <si>
    <t>abell.junior0829@gmail.com</t>
  </si>
  <si>
    <t>(21) 969591407</t>
  </si>
  <si>
    <t>sueli07flores@gmail.com</t>
  </si>
  <si>
    <t>(21) 991343913</t>
  </si>
  <si>
    <t>nayaracristinacsantos@gmail.com</t>
  </si>
  <si>
    <t>(21) 998413055</t>
  </si>
  <si>
    <t>robsonmauricio42rj@bol.com.br</t>
  </si>
  <si>
    <t>hanna.araujoj.@gmail.com</t>
  </si>
  <si>
    <t>GERALDO</t>
  </si>
  <si>
    <t>(21) 970364618</t>
  </si>
  <si>
    <t>apostolado355@gmail.com</t>
  </si>
  <si>
    <t>esposa ta operada,ret 07/07</t>
  </si>
  <si>
    <t>GEICIANY</t>
  </si>
  <si>
    <t>(22) 999915379</t>
  </si>
  <si>
    <t>geicianym@gmail.com</t>
  </si>
  <si>
    <t>(21) 999113998</t>
  </si>
  <si>
    <t>amenezesc@gmail.com</t>
  </si>
  <si>
    <t>(21) 987167388</t>
  </si>
  <si>
    <t>eliane.m.melo58@gmail.com</t>
  </si>
  <si>
    <t>FUI BLOQUEADA</t>
  </si>
  <si>
    <t>(21) 998385144</t>
  </si>
  <si>
    <t>gabriella_llivia@icloud.com</t>
  </si>
  <si>
    <t>(21) 976670785</t>
  </si>
  <si>
    <t>daniellesamico@icloud.com</t>
  </si>
  <si>
    <t>(21) 964060720</t>
  </si>
  <si>
    <t>luhhsilva19@gmail.com</t>
  </si>
  <si>
    <t>MAGNA</t>
  </si>
  <si>
    <t>(24) 992942052</t>
  </si>
  <si>
    <t>magpedagogiaed@gmail.com</t>
  </si>
  <si>
    <t>MARCELI</t>
  </si>
  <si>
    <t>(21) 965691651</t>
  </si>
  <si>
    <t>marcellyoliveira880@gmail.com</t>
  </si>
  <si>
    <t>(21) 983061177</t>
  </si>
  <si>
    <t>victorsouza240@gmail.com</t>
  </si>
  <si>
    <t>(21) 964384450</t>
  </si>
  <si>
    <t>flamartins733@gmail.com</t>
  </si>
  <si>
    <t>LORENNA</t>
  </si>
  <si>
    <t>(21) 9967209104</t>
  </si>
  <si>
    <t>alorennsiqueira@gmail.com</t>
  </si>
  <si>
    <t>(21) 998314054</t>
  </si>
  <si>
    <t>claralcardoso07@gmail.com</t>
  </si>
  <si>
    <t>(21) 969984061</t>
  </si>
  <si>
    <t>alinemouracunha39@gmail.com</t>
  </si>
  <si>
    <t>(21) 970650504</t>
  </si>
  <si>
    <t>tinharozely@gmail.com</t>
  </si>
  <si>
    <t>(21) 977106489</t>
  </si>
  <si>
    <t>cancoesjuniorrocha0@gmail.com</t>
  </si>
  <si>
    <t>(24) 981262957</t>
  </si>
  <si>
    <t>joycek-bm@hotmail.com</t>
  </si>
  <si>
    <t>(21) 968283471</t>
  </si>
  <si>
    <t>lilianevgaragao@gmail.com</t>
  </si>
  <si>
    <t>(21)966039812</t>
  </si>
  <si>
    <t>thathaagatha653@gmail.com</t>
  </si>
  <si>
    <t>ELEN</t>
  </si>
  <si>
    <t>(21) 994520525</t>
  </si>
  <si>
    <t>elenviana349@gmail.com</t>
  </si>
  <si>
    <t>(21) 979955365</t>
  </si>
  <si>
    <t>vanessadourado@gmail.com</t>
  </si>
  <si>
    <t>(21) 970758840</t>
  </si>
  <si>
    <t>bebelle-ba@gmail.com</t>
  </si>
  <si>
    <t>(21) 990864401</t>
  </si>
  <si>
    <t>ssantana5354@gmail.com</t>
  </si>
  <si>
    <t>(22) 999588800</t>
  </si>
  <si>
    <t>jdmmarcondes@gmail.com</t>
  </si>
  <si>
    <t>(21) 968118228</t>
  </si>
  <si>
    <t>luiz_apa27@hotmail.com</t>
  </si>
  <si>
    <t>(24) 998857295</t>
  </si>
  <si>
    <t>liviahelenateixeirac@gmail.com</t>
  </si>
  <si>
    <t>(21) 992473042</t>
  </si>
  <si>
    <t>ju.araujoperes@gmail.com</t>
  </si>
  <si>
    <t>MARCELLE</t>
  </si>
  <si>
    <t>(21) 992717740</t>
  </si>
  <si>
    <t>CHIRLEY</t>
  </si>
  <si>
    <t>(21) 984082154</t>
  </si>
  <si>
    <t>INHOAIBA</t>
  </si>
  <si>
    <t>(21) 970429340</t>
  </si>
  <si>
    <t>RIO BONITO</t>
  </si>
  <si>
    <t>(22) 999101037</t>
  </si>
  <si>
    <t>(22) 998447004</t>
  </si>
  <si>
    <t>(22) 997954817</t>
  </si>
  <si>
    <t>BUZIOS</t>
  </si>
  <si>
    <t>NAO PODERA FAZER</t>
  </si>
  <si>
    <t>(24) 999508583</t>
  </si>
  <si>
    <t>maduszzaa@gmail.com</t>
  </si>
  <si>
    <t>BLOQUEADA</t>
  </si>
  <si>
    <t>(21) 992623746</t>
  </si>
  <si>
    <t>marcossilva240180@gmail.com</t>
  </si>
  <si>
    <t>CLIENTE NAO DESEJA PLANO NO MOMENTO</t>
  </si>
  <si>
    <t>(21) 990311688</t>
  </si>
  <si>
    <t>brunaalvescoelho@gmail.com</t>
  </si>
  <si>
    <t>(21) 983575587</t>
  </si>
  <si>
    <t>paulorobertovieiradefreitas79@gmail.com</t>
  </si>
  <si>
    <t>DAVID</t>
  </si>
  <si>
    <t>(21) 992649525</t>
  </si>
  <si>
    <t>david_cavalini@hotmail.com</t>
  </si>
  <si>
    <t>(21) 980752584</t>
  </si>
  <si>
    <t>thaynagomes538@gmail.com</t>
  </si>
  <si>
    <t>(21) 995919985</t>
  </si>
  <si>
    <t>diasarthurgabriel06@gmail.com</t>
  </si>
  <si>
    <t>(21) 975486227</t>
  </si>
  <si>
    <t>vania.deangelo@hotmail.com</t>
  </si>
  <si>
    <t>(21) 998216743</t>
  </si>
  <si>
    <t>ecezario33@gmail.com</t>
  </si>
  <si>
    <t>(21) 965608248</t>
  </si>
  <si>
    <t>tatimousinho28@gmail.com</t>
  </si>
  <si>
    <t>(21) 981471301</t>
  </si>
  <si>
    <t>olisan2008@hotmail.com</t>
  </si>
  <si>
    <t>(21) 962128537</t>
  </si>
  <si>
    <t>liraandrea2011@hotmail.com</t>
  </si>
  <si>
    <t>(21) 981510331</t>
  </si>
  <si>
    <t>ericaatunessantos@yahoo.com.br</t>
  </si>
  <si>
    <t>LUCIA</t>
  </si>
  <si>
    <t>(22) 998270727</t>
  </si>
  <si>
    <t>luciahelenarr@gmail.com</t>
  </si>
  <si>
    <t>(22) 999741972</t>
  </si>
  <si>
    <t>guilhermetanus@gmail.com</t>
  </si>
  <si>
    <t>(21) 964239165</t>
  </si>
  <si>
    <t>cristinaalbajob@gmail.com</t>
  </si>
  <si>
    <t>(21) 976110402</t>
  </si>
  <si>
    <t>spiritstonesrafa@gmail.com</t>
  </si>
  <si>
    <t>(21) 970786510</t>
  </si>
  <si>
    <t>aninhacampos978@gmail.com</t>
  </si>
  <si>
    <t>(24) 999435127</t>
  </si>
  <si>
    <t>joaovitord346@gmail.com</t>
  </si>
  <si>
    <t>GRAZIELLA</t>
  </si>
  <si>
    <t>(21) 987580541</t>
  </si>
  <si>
    <t>graziellargc@gmail.com</t>
  </si>
  <si>
    <t>(21) 980796109</t>
  </si>
  <si>
    <t>ana.enf2019@gmail.com</t>
  </si>
  <si>
    <t>LIANNA</t>
  </si>
  <si>
    <t>(21) 9696088715</t>
  </si>
  <si>
    <t>982008135a@gmail.com</t>
  </si>
  <si>
    <t>(24) 9811541108</t>
  </si>
  <si>
    <t>reginapereira56@hotmail.com</t>
  </si>
  <si>
    <t>(21) 980326000</t>
  </si>
  <si>
    <t>Tatygbrandao@gmail.com</t>
  </si>
  <si>
    <t>LEIDEJANE</t>
  </si>
  <si>
    <t>(21) 9686143109</t>
  </si>
  <si>
    <t>RUA AMPARO,ANIL</t>
  </si>
  <si>
    <t>MARLUCI</t>
  </si>
  <si>
    <t>(21) 964373748</t>
  </si>
  <si>
    <t>(21) 999021022</t>
  </si>
  <si>
    <t>anarutter@gmail.com</t>
  </si>
  <si>
    <t>SAVIO</t>
  </si>
  <si>
    <t>(22) 997388778</t>
  </si>
  <si>
    <t>savioribeiro0516@gmail.com</t>
  </si>
  <si>
    <t>(21) 982624041</t>
  </si>
  <si>
    <t>eujessicabatalha@gmail.com</t>
  </si>
  <si>
    <t>BENFICA</t>
  </si>
  <si>
    <t>(21) 970405583</t>
  </si>
  <si>
    <t>mcoutombal@terra.com.br</t>
  </si>
  <si>
    <t>(21) 979231134</t>
  </si>
  <si>
    <t>claudiacarvalhodeandrade92@gmail.com</t>
  </si>
  <si>
    <t>(21) 997027403</t>
  </si>
  <si>
    <t>(21) 999751731</t>
  </si>
  <si>
    <t>mariasjs@gmail.com</t>
  </si>
  <si>
    <t>DIMITRI</t>
  </si>
  <si>
    <t>(65) 2435867</t>
  </si>
  <si>
    <t>deoliveiradimitryiva@gmail.com</t>
  </si>
  <si>
    <t>GRACINHA</t>
  </si>
  <si>
    <t>(21) 983105795</t>
  </si>
  <si>
    <t>gracinha.caldeira@gmail.com</t>
  </si>
  <si>
    <t>SAMARA</t>
  </si>
  <si>
    <t>(45) 999960197</t>
  </si>
  <si>
    <t>samara_perola@hotmail.com</t>
  </si>
  <si>
    <t>(21) 971011414</t>
  </si>
  <si>
    <t>wciborg09@gmail.com</t>
  </si>
  <si>
    <t>(21) 973076399</t>
  </si>
  <si>
    <t>thaynamanhaes15@gmail.com</t>
  </si>
  <si>
    <t>DAYSE</t>
  </si>
  <si>
    <t>(22) 999856639</t>
  </si>
  <si>
    <t>daysebraz7@yahoo.com.br</t>
  </si>
  <si>
    <t>(21) 992692501</t>
  </si>
  <si>
    <t>aledgiorgino@gmail.com</t>
  </si>
  <si>
    <t>GABRIELLA</t>
  </si>
  <si>
    <t>(21) 979591498</t>
  </si>
  <si>
    <t>gabysmatos18@gmail.com</t>
  </si>
  <si>
    <t>ALFREDO</t>
  </si>
  <si>
    <t>(21) 920067825</t>
  </si>
  <si>
    <t>alfredo.net.@uol.com.br</t>
  </si>
  <si>
    <t>LUCIMAR</t>
  </si>
  <si>
    <t>(21) 993665111</t>
  </si>
  <si>
    <t>lucimarhora@gmai.com</t>
  </si>
  <si>
    <t>FLOR</t>
  </si>
  <si>
    <t>(21) 9810019321</t>
  </si>
  <si>
    <t>floralimarosa@gmail.com</t>
  </si>
  <si>
    <t>(21)  991243285</t>
  </si>
  <si>
    <t>(21) 992355691</t>
  </si>
  <si>
    <t>(21) 987832300</t>
  </si>
  <si>
    <t>MARISETE</t>
  </si>
  <si>
    <t>(22) 999922155</t>
  </si>
  <si>
    <t>BLOQUEADA.</t>
  </si>
  <si>
    <t>(21)987373067</t>
  </si>
  <si>
    <t>lidia.becker@gmail.com</t>
  </si>
  <si>
    <t>(22) 996058004</t>
  </si>
  <si>
    <t>rayanesantosborba@gmail.com</t>
  </si>
  <si>
    <t>CAROLAINE</t>
  </si>
  <si>
    <t>(21)995047084</t>
  </si>
  <si>
    <t>carolraangel1507@gmail.com</t>
  </si>
  <si>
    <t>(21) 992831914</t>
  </si>
  <si>
    <t>lainevi.maria@gmail.com</t>
  </si>
  <si>
    <t>(21) 996729562</t>
  </si>
  <si>
    <t>eliasmoura15@gmail.com</t>
  </si>
  <si>
    <t>(24) 988010376</t>
  </si>
  <si>
    <t>(21) 969604636</t>
  </si>
  <si>
    <t>(21) 995533482</t>
  </si>
  <si>
    <t>(21) 969406153</t>
  </si>
  <si>
    <t>artedeandrade@yahoo.com.br</t>
  </si>
  <si>
    <t>GEYSA</t>
  </si>
  <si>
    <t>(21) 998549215</t>
  </si>
  <si>
    <t>geysabarrosopinto@gmail.com</t>
  </si>
  <si>
    <t>(21) 981722497</t>
  </si>
  <si>
    <t>barbarahelena0312@gmail.com</t>
  </si>
  <si>
    <t>(24) 988214142</t>
  </si>
  <si>
    <t>gedablio@gmail.com</t>
  </si>
  <si>
    <t>JOEL</t>
  </si>
  <si>
    <t>(21) 979837284</t>
  </si>
  <si>
    <t>tlazevedo@hotmail.com</t>
  </si>
  <si>
    <t>(21) 991949761</t>
  </si>
  <si>
    <t>heloisasouzaribeiro@gmail.com</t>
  </si>
  <si>
    <t>(21) 992069034</t>
  </si>
  <si>
    <t>aalbertomachado@gmail.com</t>
  </si>
  <si>
    <t>(21) 975265623</t>
  </si>
  <si>
    <t>josueenfermeiro2021@gmail.com</t>
  </si>
  <si>
    <t>(21) 986804077</t>
  </si>
  <si>
    <t>sjuju411@gmail.com</t>
  </si>
  <si>
    <t>ENZO</t>
  </si>
  <si>
    <t>(21) 996221405</t>
  </si>
  <si>
    <t>belmontenzo@bol.com.br</t>
  </si>
  <si>
    <t>YASMI</t>
  </si>
  <si>
    <t>(24) 974023406</t>
  </si>
  <si>
    <t>olandacristiane3@gmail.com</t>
  </si>
  <si>
    <t>(22) 992252942</t>
  </si>
  <si>
    <t>marcarvalhes@hotmail.com</t>
  </si>
  <si>
    <t>(21) 981483490</t>
  </si>
  <si>
    <t>camilamanu061018@gmail.com</t>
  </si>
  <si>
    <t>JUAN</t>
  </si>
  <si>
    <t>(21) 965654402</t>
  </si>
  <si>
    <t>juan.pablo725@yahoo.com.br</t>
  </si>
  <si>
    <t>(24) 988355042</t>
  </si>
  <si>
    <t>sarahsilvaa024@gmail.com</t>
  </si>
  <si>
    <t>(24) 993952255</t>
  </si>
  <si>
    <t>fabio_drumond@hotmail.com</t>
  </si>
  <si>
    <t>(21) 996869948</t>
  </si>
  <si>
    <t>maggiebritsch@gmai.com</t>
  </si>
  <si>
    <t>(21) 994754271</t>
  </si>
  <si>
    <t>celi02.freitas@hotmail.com</t>
  </si>
  <si>
    <t>(21) 990263831</t>
  </si>
  <si>
    <t>melginformatica@gmail.com</t>
  </si>
  <si>
    <t>QUEZIA</t>
  </si>
  <si>
    <t>(21) 981478692</t>
  </si>
  <si>
    <t>quezi_a_20mg@hotmail.com</t>
  </si>
  <si>
    <t>ISSAC</t>
  </si>
  <si>
    <t>(24) 993045321</t>
  </si>
  <si>
    <t>flaviaalvesspm@hotmail.com</t>
  </si>
  <si>
    <t>(24) 999811299</t>
  </si>
  <si>
    <t>tatiadvvr@gmail.com</t>
  </si>
  <si>
    <t>(21)982471082</t>
  </si>
  <si>
    <t>learquivos2025@gmail.com</t>
  </si>
  <si>
    <t>(21)997963969</t>
  </si>
  <si>
    <t>deniseechagas@yahoo.com.br</t>
  </si>
  <si>
    <t>(22)981277915</t>
  </si>
  <si>
    <t>karolmoraes435@gmail.com</t>
  </si>
  <si>
    <t>(21) 999912501</t>
  </si>
  <si>
    <t>jr0nald0@hotmail.com</t>
  </si>
  <si>
    <t>(21) 988016284</t>
  </si>
  <si>
    <t>nao quer fazer plano agora</t>
  </si>
  <si>
    <t>(21)994739274</t>
  </si>
  <si>
    <t>(21) 997691532</t>
  </si>
  <si>
    <t>(21) 96411595</t>
  </si>
  <si>
    <t>sarabarone@hotmil.com</t>
  </si>
  <si>
    <t>DERLY</t>
  </si>
  <si>
    <t>(21) 998419553</t>
  </si>
  <si>
    <t>marcienecosta@gmail.com</t>
  </si>
  <si>
    <t>(21) 988429958</t>
  </si>
  <si>
    <t>(21) 983220086</t>
  </si>
  <si>
    <t>(22) 999586206</t>
  </si>
  <si>
    <t>joao_v_rangel@hotmail.com</t>
  </si>
  <si>
    <t>MANUELA</t>
  </si>
  <si>
    <t>(21) 965968298</t>
  </si>
  <si>
    <t>camposfreitas.manuela@gmil.com</t>
  </si>
  <si>
    <t>MAY</t>
  </si>
  <si>
    <t>(22) 998735448</t>
  </si>
  <si>
    <t>mayaramr001@gmail.com</t>
  </si>
  <si>
    <t>(21) 964444921</t>
  </si>
  <si>
    <t>(21) 985276988</t>
  </si>
  <si>
    <t>bruninha.lessa@hotmail.com</t>
  </si>
  <si>
    <t>ALEXSANDRO</t>
  </si>
  <si>
    <t>(21) 970170916</t>
  </si>
  <si>
    <t>SYLVIO</t>
  </si>
  <si>
    <t>(21) 985094304</t>
  </si>
  <si>
    <t>sylvio.carrasco4@gmail.com</t>
  </si>
  <si>
    <t>1 PLANO AMIL 588,89</t>
  </si>
  <si>
    <t>GLEISON</t>
  </si>
  <si>
    <t>(21) 986409592</t>
  </si>
  <si>
    <t>gleisonantunes1987@gmail.com</t>
  </si>
  <si>
    <t>(21)979047369</t>
  </si>
  <si>
    <t>Remarketing - Indicação</t>
  </si>
  <si>
    <t>EDENA</t>
  </si>
  <si>
    <t>(21)971079316</t>
  </si>
  <si>
    <t>fez o plano ja tem um mes</t>
  </si>
  <si>
    <t>(21)980997623</t>
  </si>
  <si>
    <t>28/07 nao responde</t>
  </si>
  <si>
    <t>(21)997755432</t>
  </si>
  <si>
    <t>nicinhacardoso.1946@gmail.com</t>
  </si>
  <si>
    <t>(21)980696868</t>
  </si>
  <si>
    <t>amanda.trigueiros25@gmail.com</t>
  </si>
  <si>
    <t>THAISA</t>
  </si>
  <si>
    <t>(21)995298440</t>
  </si>
  <si>
    <t>thaisa_santos97@hotmail.com</t>
  </si>
  <si>
    <t>(21)968628753</t>
  </si>
  <si>
    <t>rosimeirejesus350@</t>
  </si>
  <si>
    <t>esta estudando a proposta</t>
  </si>
  <si>
    <t>(21)965972943</t>
  </si>
  <si>
    <t>jserrafimnascimentodocanto@gmail.com</t>
  </si>
  <si>
    <t>bloqueada</t>
  </si>
  <si>
    <t>(21)988718676</t>
  </si>
  <si>
    <t>alanmarques3@gmail.com</t>
  </si>
  <si>
    <t>COLEGIO</t>
  </si>
  <si>
    <t>nao pode fazer agora</t>
  </si>
  <si>
    <t>(21)982324130</t>
  </si>
  <si>
    <t>(21)993396539</t>
  </si>
  <si>
    <t>cris.maria.madeira@gmail.com</t>
  </si>
  <si>
    <t>(21)991046146</t>
  </si>
  <si>
    <t>ja contratou e esta satisfeita</t>
  </si>
  <si>
    <t>(24) 999954960</t>
  </si>
  <si>
    <t>(21)998363654</t>
  </si>
  <si>
    <t>(21)987273513</t>
  </si>
  <si>
    <t>margarethmeira27@gmail.com</t>
  </si>
  <si>
    <t>(21)971843020</t>
  </si>
  <si>
    <t>tgmachadonegocios@gmail.com</t>
  </si>
  <si>
    <t>(21)998666669</t>
  </si>
  <si>
    <t>LORRANE</t>
  </si>
  <si>
    <t>(21)965710842</t>
  </si>
  <si>
    <t>(21)969157675</t>
  </si>
  <si>
    <t>ROSIMEIRE</t>
  </si>
  <si>
    <t>(24)999618313</t>
  </si>
  <si>
    <t>sosy25oliver@gmail.com</t>
  </si>
  <si>
    <t>(21)986824094</t>
  </si>
  <si>
    <t>SUZIENNE</t>
  </si>
  <si>
    <t>(24)992920407</t>
  </si>
  <si>
    <t>www.suziennedemelo@gmail.com</t>
  </si>
  <si>
    <t>HERIKA</t>
  </si>
  <si>
    <t>(21)993141149</t>
  </si>
  <si>
    <t>herikasoraima786@gmail.com</t>
  </si>
  <si>
    <t>MICHEL</t>
  </si>
  <si>
    <t>(21)992273683</t>
  </si>
  <si>
    <t>michel98644376@gmail.com</t>
  </si>
  <si>
    <t>PIETRO</t>
  </si>
  <si>
    <t>(21)995048296</t>
  </si>
  <si>
    <t>JARBAS</t>
  </si>
  <si>
    <t>(21)979989972</t>
  </si>
  <si>
    <t>(21)998372190</t>
  </si>
  <si>
    <t>angelagjsilva@gmail.com</t>
  </si>
  <si>
    <t>(21)97997129</t>
  </si>
  <si>
    <t>anavelasco710@gmail.com</t>
  </si>
  <si>
    <t>ANTONELLA</t>
  </si>
  <si>
    <t>(21)995847712</t>
  </si>
  <si>
    <t>bellysantos18@gmail.com</t>
  </si>
  <si>
    <t>(21)992976178</t>
  </si>
  <si>
    <t>xango1873@gmail.com</t>
  </si>
  <si>
    <t>(21)964124070</t>
  </si>
  <si>
    <t>andrenneto@gmail.com</t>
  </si>
  <si>
    <t>ja fez</t>
  </si>
  <si>
    <t>(21)988934828</t>
  </si>
  <si>
    <t>ELISE</t>
  </si>
  <si>
    <t>(21)979475528</t>
  </si>
  <si>
    <t>bianca.bala49@gmail.com</t>
  </si>
  <si>
    <t>nao vai fazer agora</t>
  </si>
  <si>
    <t>(21)966145810</t>
  </si>
  <si>
    <t>rodriguesgabriella.2021@gmail.com</t>
  </si>
  <si>
    <t>(21)990356864</t>
  </si>
  <si>
    <t>pripint1@gmail.com</t>
  </si>
  <si>
    <t>(22)998653161</t>
  </si>
  <si>
    <t>almwidajuliana32589@gmail.com</t>
  </si>
  <si>
    <t>nao tem condicoes agora</t>
  </si>
  <si>
    <t>(21)964695452</t>
  </si>
  <si>
    <t>arrudacris@gmail.com</t>
  </si>
  <si>
    <t>na respondeu mais</t>
  </si>
  <si>
    <t>ELIO</t>
  </si>
  <si>
    <t>(21)993325498</t>
  </si>
  <si>
    <t>eliobarbosa242@gmail.com</t>
  </si>
  <si>
    <t>(21)981729766</t>
  </si>
  <si>
    <t>suefranca85@gmail.com</t>
  </si>
  <si>
    <t>(21)993120480</t>
  </si>
  <si>
    <t>bviturino86@gmail.com</t>
  </si>
  <si>
    <t>(21)985944911</t>
  </si>
  <si>
    <t>ritamns27gmail.com</t>
  </si>
  <si>
    <t>(22)999631451</t>
  </si>
  <si>
    <t>toninho.lavourinha@yahoo.com.br</t>
  </si>
  <si>
    <t>ELENISE</t>
  </si>
  <si>
    <t>(21982070789</t>
  </si>
  <si>
    <t>elena1araujo@gmail.com</t>
  </si>
  <si>
    <t>(21)987262530</t>
  </si>
  <si>
    <t>nao tem condicoes no momento</t>
  </si>
  <si>
    <t>(21)994187476</t>
  </si>
  <si>
    <t>elizabethlpsteixeira@gmail.com</t>
  </si>
  <si>
    <t>(21)982714375</t>
  </si>
  <si>
    <t>luciachagas001@gmail.com</t>
  </si>
  <si>
    <t>(21)96551650</t>
  </si>
  <si>
    <t>nay_loise@hotmail.com</t>
  </si>
  <si>
    <t>(21)997456725</t>
  </si>
  <si>
    <t>thaisrodriguesoliveira2610@gmail.com</t>
  </si>
  <si>
    <t>KARINE</t>
  </si>
  <si>
    <t>(21)980405955</t>
  </si>
  <si>
    <t>karine.djesus@yahoo.com.br</t>
  </si>
  <si>
    <t>ROSIMAR</t>
  </si>
  <si>
    <t>(22)981234454</t>
  </si>
  <si>
    <t>(21)972942762</t>
  </si>
  <si>
    <t>VALDIRENE</t>
  </si>
  <si>
    <t>(21)974964501</t>
  </si>
  <si>
    <t>GRAZIELA</t>
  </si>
  <si>
    <t>(22)998626253</t>
  </si>
  <si>
    <t>araujograziela@icloud.com</t>
  </si>
  <si>
    <t>(21)998878544</t>
  </si>
  <si>
    <t>ritagabrielajahira@gmail.com</t>
  </si>
  <si>
    <t>***</t>
  </si>
  <si>
    <t>(21)979471566</t>
  </si>
  <si>
    <t>titonmdejesus@gmail.com</t>
  </si>
  <si>
    <t>vai deixar para depois</t>
  </si>
  <si>
    <t>(21)991614120</t>
  </si>
  <si>
    <t>(21)970160395</t>
  </si>
  <si>
    <t>(24)992227137</t>
  </si>
  <si>
    <t>(21)964332079</t>
  </si>
  <si>
    <t>tatipriscila37@gmail.com</t>
  </si>
  <si>
    <t>vai deixar paea depois/ PLANO</t>
  </si>
  <si>
    <t>(21)973998672</t>
  </si>
  <si>
    <t>karinaym@gmail.com</t>
  </si>
  <si>
    <t>(21)971386619</t>
  </si>
  <si>
    <t>yndigena8@gmail.com</t>
  </si>
  <si>
    <t>(22)999981472</t>
  </si>
  <si>
    <t>cleide_andrade2012@hotmail.com</t>
  </si>
  <si>
    <t>(21)965940071</t>
  </si>
  <si>
    <t>(24)988044287</t>
  </si>
  <si>
    <t>RONAN</t>
  </si>
  <si>
    <t>(24)992749285</t>
  </si>
  <si>
    <t>(21)967338253</t>
  </si>
  <si>
    <t>(21)997452023</t>
  </si>
  <si>
    <t>(21)999871808</t>
  </si>
  <si>
    <t>fez outro plano</t>
  </si>
  <si>
    <t>THALIANA</t>
  </si>
  <si>
    <t>(21)974213123</t>
  </si>
  <si>
    <t>kimlimatha@gmail.com</t>
  </si>
  <si>
    <t>(22)981059046</t>
  </si>
  <si>
    <t>vitoriafestasoliveira9@gmail.com</t>
  </si>
  <si>
    <t>(21)997877326</t>
  </si>
  <si>
    <t>fefapribeiroooo@gmail.com</t>
  </si>
  <si>
    <t>ALYCE</t>
  </si>
  <si>
    <t>(21)997576994</t>
  </si>
  <si>
    <t>alycegoulart@gmail.com</t>
  </si>
  <si>
    <t>(21)970619433</t>
  </si>
  <si>
    <t>sanderleysantossilva@gmail.com</t>
  </si>
  <si>
    <t>LUCIEZIO</t>
  </si>
  <si>
    <t>(21)964483056</t>
  </si>
  <si>
    <t>MARLA</t>
  </si>
  <si>
    <t>(21)999839515</t>
  </si>
  <si>
    <t>EDILMA</t>
  </si>
  <si>
    <t>(21)983023574</t>
  </si>
  <si>
    <t>edilma.figueiredo33@gmail.com</t>
  </si>
  <si>
    <t>(21)975791000</t>
  </si>
  <si>
    <t>lucianasmte@hotmail.com</t>
  </si>
  <si>
    <t>Tem pl ,mas n e congenere</t>
  </si>
  <si>
    <t>LEONARA</t>
  </si>
  <si>
    <t>(24)992929754</t>
  </si>
  <si>
    <t>sleonara37@gmail.com</t>
  </si>
  <si>
    <t>ROQUE</t>
  </si>
  <si>
    <t>(21|)992829213</t>
  </si>
  <si>
    <t>roqueliamiau@gmail.com</t>
  </si>
  <si>
    <t>(24)992021182</t>
  </si>
  <si>
    <t>carol.miranda@outlook.com</t>
  </si>
  <si>
    <t>aguardando retorno chefe dela</t>
  </si>
  <si>
    <t>(21)968593030</t>
  </si>
  <si>
    <t>andreluismc1@gmail.com</t>
  </si>
  <si>
    <t>GLEYCE</t>
  </si>
  <si>
    <t>(21)983310020</t>
  </si>
  <si>
    <t>gleyce_paula.lopes@gmail.com</t>
  </si>
  <si>
    <t>(21)964970411</t>
  </si>
  <si>
    <t>(21)997090411</t>
  </si>
  <si>
    <t>(21)969101881</t>
  </si>
  <si>
    <t>carolinneregina_15@hotmail.com</t>
  </si>
  <si>
    <t>VALESCA</t>
  </si>
  <si>
    <t>(21)994049719</t>
  </si>
  <si>
    <t>valescalopes167@gmail.com</t>
  </si>
  <si>
    <t>(22)996174954</t>
  </si>
  <si>
    <t>carolineduhou@gmail.com</t>
  </si>
  <si>
    <t>(21)990917319</t>
  </si>
  <si>
    <t>(21)979099895</t>
  </si>
  <si>
    <t>monteirosilva60@gmail.com</t>
  </si>
  <si>
    <t>(21)979808874</t>
  </si>
  <si>
    <t>brasilienseh@gmail.com</t>
  </si>
  <si>
    <t>FANY</t>
  </si>
  <si>
    <t>(21)981476361</t>
  </si>
  <si>
    <t>fanybayer@gmail.com</t>
  </si>
  <si>
    <t>(21)991414325</t>
  </si>
  <si>
    <t>betinha|_reis_costa@hotmail.com</t>
  </si>
  <si>
    <t>(21)997237394</t>
  </si>
  <si>
    <t>deboracampos95@live.com</t>
  </si>
  <si>
    <t>JANCARLOS</t>
  </si>
  <si>
    <t>(21)964399272</t>
  </si>
  <si>
    <t>priscilajancarlos@hotmal.com</t>
  </si>
  <si>
    <t>(22)997994337</t>
  </si>
  <si>
    <t>augustaoiresdecastro45</t>
  </si>
  <si>
    <t>(21)976309913</t>
  </si>
  <si>
    <t>ypereira0099@gmail.com</t>
  </si>
  <si>
    <t>(21)981938652</t>
  </si>
  <si>
    <t>yurisouza&gt;contato@outlook.com.br</t>
  </si>
  <si>
    <t>(24)981174275</t>
  </si>
  <si>
    <t>cristianegb@hotmail.com</t>
  </si>
  <si>
    <t>vai resolver com pai da filha</t>
  </si>
  <si>
    <t>SHIRLEY</t>
  </si>
  <si>
    <t>(21)994930469</t>
  </si>
  <si>
    <t>shirleycsn59@gmail.com</t>
  </si>
  <si>
    <t>(22)992193492</t>
  </si>
  <si>
    <t>(21)968866309</t>
  </si>
  <si>
    <t>marinickgabi.25@gmail.com</t>
  </si>
  <si>
    <t>(21)994740011</t>
  </si>
  <si>
    <t>edsonnquinta@gmail.com</t>
  </si>
  <si>
    <t>(24)993289702</t>
  </si>
  <si>
    <t>sara.alchaves@gmail.com</t>
  </si>
  <si>
    <t>(21)980735975</t>
  </si>
  <si>
    <t>deborabrucatt@hotmail.com</t>
  </si>
  <si>
    <t>ANDY</t>
  </si>
  <si>
    <t>(11)960503760</t>
  </si>
  <si>
    <t>chu_andreit@hotmail.com</t>
  </si>
  <si>
    <t>(21)973190791</t>
  </si>
  <si>
    <t>gabihduarte1105@gmail.com</t>
  </si>
  <si>
    <t>(21)987749532</t>
  </si>
  <si>
    <t>pereiradossantose79@gmail.com</t>
  </si>
  <si>
    <t>(21)995313926</t>
  </si>
  <si>
    <t>anpa@ig.com.br</t>
  </si>
  <si>
    <t>RICHARD</t>
  </si>
  <si>
    <t>(21)992566170</t>
  </si>
  <si>
    <t>richardgallo@mac.com</t>
  </si>
  <si>
    <t>(21)980333188</t>
  </si>
  <si>
    <t>vefreitas2981@gmail.com</t>
  </si>
  <si>
    <t>(21)996290645</t>
  </si>
  <si>
    <t>maria4986@terra.com.br</t>
  </si>
  <si>
    <t>teixeiragabriela825@gmail.com</t>
  </si>
  <si>
    <t>VALQUIRIA</t>
  </si>
  <si>
    <t>(22)997596142</t>
  </si>
  <si>
    <t>valquiriasouzasantos72@gmail.com</t>
  </si>
  <si>
    <t>(21)987729092</t>
  </si>
  <si>
    <t>veronicadossantos13@gmail.com</t>
  </si>
  <si>
    <t>ANTONELLE</t>
  </si>
  <si>
    <t>(22)999010181</t>
  </si>
  <si>
    <t>antonelle2006@yayoo@com.com</t>
  </si>
  <si>
    <t>(21)992441081</t>
  </si>
  <si>
    <t>dayane.bp@hotmail.com</t>
  </si>
  <si>
    <t>(22)998413248</t>
  </si>
  <si>
    <t>(22)998730429</t>
  </si>
  <si>
    <t>biel.santos15114@gmail.com</t>
  </si>
  <si>
    <t>(21)965893131</t>
  </si>
  <si>
    <t>yara.m.mendes2@gmail.com</t>
  </si>
  <si>
    <t>(21)988974595</t>
  </si>
  <si>
    <t>anamsalgreis@gmail.com</t>
  </si>
  <si>
    <t>(21)993631584</t>
  </si>
  <si>
    <t>(21)990924417</t>
  </si>
  <si>
    <t>Chamar segunda</t>
  </si>
  <si>
    <t>(21)995481253</t>
  </si>
  <si>
    <t>(21)993601355</t>
  </si>
  <si>
    <t>Tem plano atualmente</t>
  </si>
  <si>
    <t>(21)964085991</t>
  </si>
  <si>
    <t>(21)964688376</t>
  </si>
  <si>
    <t>(21|)987804348</t>
  </si>
  <si>
    <t>(21)975285697</t>
  </si>
  <si>
    <t>RUY</t>
  </si>
  <si>
    <t>(21)978848761</t>
  </si>
  <si>
    <t>WIDIVAN</t>
  </si>
  <si>
    <t>(22)997298296</t>
  </si>
  <si>
    <t>widivanligerio@uol.com.br</t>
  </si>
  <si>
    <t>(21)986488516</t>
  </si>
  <si>
    <t>jjannagou@gmail.com</t>
  </si>
  <si>
    <t>(22)998260479</t>
  </si>
  <si>
    <t>kaka12.ko89@gmail.com</t>
  </si>
  <si>
    <t>(21)964578472</t>
  </si>
  <si>
    <t>(21)975138751</t>
  </si>
  <si>
    <t>(21)977485858</t>
  </si>
  <si>
    <t>(21)964317782</t>
  </si>
  <si>
    <t>furtadoluana@hotmal.com</t>
  </si>
  <si>
    <t>(24)998194058</t>
  </si>
  <si>
    <t>joicehelena28@hotmail.com</t>
  </si>
  <si>
    <t>(21)983554997</t>
  </si>
  <si>
    <t>carolcarlis@icloud.com</t>
  </si>
  <si>
    <t>IVETE</t>
  </si>
  <si>
    <t>(21)979446661</t>
  </si>
  <si>
    <t>marianejn@hotmail.com</t>
  </si>
  <si>
    <t>zuleikarfp@gmail.com</t>
  </si>
  <si>
    <t>estao vendo entre irmas/plano mae</t>
  </si>
  <si>
    <t>(21)964870350</t>
  </si>
  <si>
    <t>dudamigon@gmail.com</t>
  </si>
  <si>
    <t>(21)969512843</t>
  </si>
  <si>
    <t>patriciacosta781@gmail.com</t>
  </si>
  <si>
    <t>(21)995026898</t>
  </si>
  <si>
    <t>thaizaoliveira116@gmail.com</t>
  </si>
  <si>
    <t>(21)995855022</t>
  </si>
  <si>
    <t>LIDIANI</t>
  </si>
  <si>
    <t>(21)986215750</t>
  </si>
  <si>
    <t>ayreslid@gmail.com</t>
  </si>
  <si>
    <t>pesquisando valores</t>
  </si>
  <si>
    <t>(21)986809866</t>
  </si>
  <si>
    <t>anyemoura@gmail.com</t>
  </si>
  <si>
    <t>(21987575099</t>
  </si>
  <si>
    <t>andreiatorres001@hotmail.com</t>
  </si>
  <si>
    <t>(21)987624316</t>
  </si>
  <si>
    <t>clara.dennys.asafe@gmail.com</t>
  </si>
  <si>
    <t>(21)964136539</t>
  </si>
  <si>
    <t>taatiimotta@gmail.com</t>
  </si>
  <si>
    <t>aguardando esposo resolver</t>
  </si>
  <si>
    <t>(22)999346522</t>
  </si>
  <si>
    <t>anacarolinagomescordeiro@gmail.com</t>
  </si>
  <si>
    <t>(22)992812235</t>
  </si>
  <si>
    <t>abreualeixo@gmail.com</t>
  </si>
  <si>
    <t>(21)970406570</t>
  </si>
  <si>
    <t>lorranelyra886@gmail.com</t>
  </si>
  <si>
    <t>LUAN</t>
  </si>
  <si>
    <t>(22)998142931</t>
  </si>
  <si>
    <t>luan.almeidaslv@gmail.com</t>
  </si>
  <si>
    <t>(21)977380755</t>
  </si>
  <si>
    <t>juniirsl207@gmail.com</t>
  </si>
  <si>
    <t>(21)997837979</t>
  </si>
  <si>
    <t>glaucierbe12@gmail.com</t>
  </si>
  <si>
    <t>CINTHYA</t>
  </si>
  <si>
    <t>(22)997748568</t>
  </si>
  <si>
    <t>cintha-crf2010@hotmail.com</t>
  </si>
  <si>
    <t>desistiu pois o mesmo diz que os resolveram</t>
  </si>
  <si>
    <t>(21)971505913</t>
  </si>
  <si>
    <t>EDINO</t>
  </si>
  <si>
    <t>(21)985082515</t>
  </si>
  <si>
    <t>asdinho39@gmail.com</t>
  </si>
  <si>
    <t>(21)978632112</t>
  </si>
  <si>
    <t>beto.diniz60@yahoo.com</t>
  </si>
  <si>
    <t>(21)964783673</t>
  </si>
  <si>
    <t>ana.cika@hotmail.com</t>
  </si>
  <si>
    <t>(21)981664047</t>
  </si>
  <si>
    <t>lutpires73@gmail.com</t>
  </si>
  <si>
    <t>IRANI</t>
  </si>
  <si>
    <t>(21)995762504</t>
  </si>
  <si>
    <t>irani.pinho1622@gmail.com</t>
  </si>
  <si>
    <t>(21)978883721</t>
  </si>
  <si>
    <t>(21)986548512</t>
  </si>
  <si>
    <t>fafamreis77@gmail.com</t>
  </si>
  <si>
    <t>(21)998399045</t>
  </si>
  <si>
    <t>annaclaudiafreitas11@gmail.com</t>
  </si>
  <si>
    <t>JANDIRA</t>
  </si>
  <si>
    <t>(21)983240856</t>
  </si>
  <si>
    <t>jandirapires182@gmail.com</t>
  </si>
  <si>
    <t>(21)978604004</t>
  </si>
  <si>
    <t>lucacriscouto82@yahoo.com</t>
  </si>
  <si>
    <t>(21)99977747</t>
  </si>
  <si>
    <t>analucostacorreia@gmail.com</t>
  </si>
  <si>
    <t>(24)992230280</t>
  </si>
  <si>
    <t>kauaju@gmail.com</t>
  </si>
  <si>
    <t>JHENIFFER</t>
  </si>
  <si>
    <t>(21)994778036</t>
  </si>
  <si>
    <t>jheniffervendas@gmail.com</t>
  </si>
  <si>
    <t>ROSALVO</t>
  </si>
  <si>
    <t>(21)972257421</t>
  </si>
  <si>
    <t>pereira.rosalvo@yahoo.com.br</t>
  </si>
  <si>
    <t>(21)996356247</t>
  </si>
  <si>
    <t>yzxqw@outlook.com</t>
  </si>
  <si>
    <t>DAISY</t>
  </si>
  <si>
    <t>(21)995733981</t>
  </si>
  <si>
    <t>minomidaisy@outlook.com</t>
  </si>
  <si>
    <t>(71)999446973</t>
  </si>
  <si>
    <t>(21)995138450</t>
  </si>
  <si>
    <t>camillaagouveia@gmail.com</t>
  </si>
  <si>
    <t>(22)999421885</t>
  </si>
  <si>
    <t>eliasneto23@hotmail.com</t>
  </si>
  <si>
    <t>(21)988880162</t>
  </si>
  <si>
    <t>limaticia09@gmail.com</t>
  </si>
  <si>
    <t>(24)992689802</t>
  </si>
  <si>
    <t>oliveiraheitor1966@gmail.com</t>
  </si>
  <si>
    <t>THALITA</t>
  </si>
  <si>
    <t>(21)970204585</t>
  </si>
  <si>
    <t>thalitaconceicaogwr@gmail.com</t>
  </si>
  <si>
    <t>SHAYENE</t>
  </si>
  <si>
    <t>(21)98392442</t>
  </si>
  <si>
    <t>shayenefreitas201@gmail.com</t>
  </si>
  <si>
    <t>(16)981140930</t>
  </si>
  <si>
    <t>gilbertoboaretto@hotmail.com</t>
  </si>
  <si>
    <t>(21)981656534</t>
  </si>
  <si>
    <t>elianammoraes68@gmail.comELIS</t>
  </si>
  <si>
    <t>(21)985054772</t>
  </si>
  <si>
    <t>elisangelabernardo08@gmail.com</t>
  </si>
  <si>
    <t>NANCY</t>
  </si>
  <si>
    <t>(21)981329030</t>
  </si>
  <si>
    <t>nacybarbosal2011@gmail,com</t>
  </si>
  <si>
    <t>(21)973366736</t>
  </si>
  <si>
    <t>mariafernandes-jose@bol.com.br</t>
  </si>
  <si>
    <t>(22)998530142</t>
  </si>
  <si>
    <t>mimarlin2014@hotmail.com</t>
  </si>
  <si>
    <t>JOSIELIA</t>
  </si>
  <si>
    <t>(75)81219920</t>
  </si>
  <si>
    <t>josieliasilva12@gmail.com</t>
  </si>
  <si>
    <t>(21)997610587</t>
  </si>
  <si>
    <t>reginaceliooliveir56@gmail.com</t>
  </si>
  <si>
    <t>(24)993139554</t>
  </si>
  <si>
    <t>rodolfooliveira993139554@gmail.com</t>
  </si>
  <si>
    <t>(24)999290585</t>
  </si>
  <si>
    <t>vieirajuliasouza@gmail.com</t>
  </si>
  <si>
    <t>THAYNARA</t>
  </si>
  <si>
    <t>(21)973041228</t>
  </si>
  <si>
    <t>narasamu9@gmail.com</t>
  </si>
  <si>
    <t>(21)967000382</t>
  </si>
  <si>
    <t>kaylanyketlyn14@gmail.com</t>
  </si>
  <si>
    <t>cliente quer plano para operar vesicula</t>
  </si>
  <si>
    <t>MARLIANE</t>
  </si>
  <si>
    <t>(21)96993251</t>
  </si>
  <si>
    <t>marlianed515@gmail.com</t>
  </si>
  <si>
    <t>(21)989134810</t>
  </si>
  <si>
    <t>vaniabarross1975@gmail.com</t>
  </si>
  <si>
    <t>(21)998485626</t>
  </si>
  <si>
    <t>sandramaarcia61@gmail.com</t>
  </si>
  <si>
    <t>(21)970473606</t>
  </si>
  <si>
    <t>lorranf.geraldo@gmail.com</t>
  </si>
  <si>
    <t>(21)970721195</t>
  </si>
  <si>
    <t>sacramentor870@gmail.com</t>
  </si>
  <si>
    <t>(21)971473066</t>
  </si>
  <si>
    <t>gabrieltp100@gmail.com</t>
  </si>
  <si>
    <t>RUBIA</t>
  </si>
  <si>
    <t>(21)981598502</t>
  </si>
  <si>
    <t>rubialima038@gmail.com</t>
  </si>
  <si>
    <t>(21)994587271</t>
  </si>
  <si>
    <t>griloapapito@gmail.com</t>
  </si>
  <si>
    <t>TITA</t>
  </si>
  <si>
    <t>(21)964485281</t>
  </si>
  <si>
    <t>belinha_574@hitmail.com</t>
  </si>
  <si>
    <t>pedi contato dos responsaveis para contao e cliente nao quis passar</t>
  </si>
  <si>
    <t>ERTABET</t>
  </si>
  <si>
    <t>(21)979357887</t>
  </si>
  <si>
    <t>ertabet@bol.com</t>
  </si>
  <si>
    <t>LUAM</t>
  </si>
  <si>
    <t>(21)964996196</t>
  </si>
  <si>
    <t>luamnougueiraapresentador@gmail.com</t>
  </si>
  <si>
    <t>(21)992856038</t>
  </si>
  <si>
    <t>silvasandra788@gmail.com</t>
  </si>
  <si>
    <t>(21)987594795</t>
  </si>
  <si>
    <t>andre20014@gmail.com</t>
  </si>
  <si>
    <t>(21)997695211</t>
  </si>
  <si>
    <t>(31)99150225</t>
  </si>
  <si>
    <t>maripa31@hotmasil.com</t>
  </si>
  <si>
    <t>AUREA</t>
  </si>
  <si>
    <t>(21)996353676</t>
  </si>
  <si>
    <t>aureasr@yahoo.com.br</t>
  </si>
  <si>
    <t>(21)972890087</t>
  </si>
  <si>
    <t>fjp1251@gmail.com</t>
  </si>
  <si>
    <t>JOSERMAR</t>
  </si>
  <si>
    <t>esta analisando qual melhor plano</t>
  </si>
  <si>
    <t>(21)988048559</t>
  </si>
  <si>
    <t>paularmrocha@hotmail.com</t>
  </si>
  <si>
    <t>BLUETTE</t>
  </si>
  <si>
    <t>(21)994950940</t>
  </si>
  <si>
    <t>bluebukowitz@yahoocom.br</t>
  </si>
  <si>
    <t>(21)988477281</t>
  </si>
  <si>
    <t>celianvs52@gmail.com</t>
  </si>
  <si>
    <t>SALETE</t>
  </si>
  <si>
    <t>(21)995722695</t>
  </si>
  <si>
    <t>saletegchagas@gmail.com</t>
  </si>
  <si>
    <t>analisando melhor plano</t>
  </si>
  <si>
    <t>(21)983084158</t>
  </si>
  <si>
    <t>moreiraantonio21466@gmail.com</t>
  </si>
  <si>
    <t>TAIS</t>
  </si>
  <si>
    <t>(21)970166097</t>
  </si>
  <si>
    <t>taispereira@outlook.com</t>
  </si>
  <si>
    <t>(21)987495549</t>
  </si>
  <si>
    <t>anapaulafelix32@hotmail.com</t>
  </si>
  <si>
    <t>(21)986558007</t>
  </si>
  <si>
    <t>ednaldo.original@gmail.com</t>
  </si>
  <si>
    <t>(21)965570370</t>
  </si>
  <si>
    <t>elidakellny@gmail.com</t>
  </si>
  <si>
    <t>cliente esta decidindo 1 vida ou duas</t>
  </si>
  <si>
    <t>(21)988174089</t>
  </si>
  <si>
    <t>laistheodorooliveira@gmail.com</t>
  </si>
  <si>
    <t>(21)982166309</t>
  </si>
  <si>
    <t>anaarieldossantoss@gmail.com</t>
  </si>
  <si>
    <t>IVANI</t>
  </si>
  <si>
    <t>(21)999999286</t>
  </si>
  <si>
    <t>ivanimartinsmedeiros@gmail.com</t>
  </si>
  <si>
    <t>(21)966057185</t>
  </si>
  <si>
    <t>andresconcepcionj@gmail.com</t>
  </si>
  <si>
    <t>NELSON</t>
  </si>
  <si>
    <t>(21)996640401</t>
  </si>
  <si>
    <t>sinho2201@gmail,.com</t>
  </si>
  <si>
    <t>(21)982272722</t>
  </si>
  <si>
    <t>alex.djvl96@gmail.com</t>
  </si>
  <si>
    <t>EUGENIO</t>
  </si>
  <si>
    <t>(21)982349672</t>
  </si>
  <si>
    <t>NAZARENO</t>
  </si>
  <si>
    <t>(21)974961165</t>
  </si>
  <si>
    <t>naza.horacio@gmail.com</t>
  </si>
  <si>
    <t>ELZIRA</t>
  </si>
  <si>
    <t>(21)991823223</t>
  </si>
  <si>
    <t>valeriabraga45@hotmail.com</t>
  </si>
  <si>
    <t>(21)996662978</t>
  </si>
  <si>
    <t>luizoliveiracosta68@gmail.com</t>
  </si>
  <si>
    <t>DALVA</t>
  </si>
  <si>
    <t>(21)998216717</t>
  </si>
  <si>
    <t>dalvarebello@gmil.com</t>
  </si>
  <si>
    <t>(21)995293429</t>
  </si>
  <si>
    <t>lindabelkj@gmail.com</t>
  </si>
  <si>
    <t>(21)98661390</t>
  </si>
  <si>
    <t>luana2.8@yahoo.com</t>
  </si>
  <si>
    <t>(22)988658616</t>
  </si>
  <si>
    <t>joaopedrocunha99@gmail.com</t>
  </si>
  <si>
    <t>irfomou nao ter solicitado plano</t>
  </si>
  <si>
    <t>(21)983089842</t>
  </si>
  <si>
    <t>mrcs28@icloud.com</t>
  </si>
  <si>
    <t>(21)980145151</t>
  </si>
  <si>
    <t>dcgrabdegesso@hotmail.com</t>
  </si>
  <si>
    <t>getante 4 meses</t>
  </si>
  <si>
    <t>(21)98578286</t>
  </si>
  <si>
    <t>sergioberto6846@gmail.com</t>
  </si>
  <si>
    <t>(21)981732611</t>
  </si>
  <si>
    <t>dayanemalta92@gmail.com</t>
  </si>
  <si>
    <t>(21)977331310</t>
  </si>
  <si>
    <t>marciaoassosmaria@gmail.com</t>
  </si>
  <si>
    <t>(21)990516124</t>
  </si>
  <si>
    <t>keila1982lopes@gmail.com</t>
  </si>
  <si>
    <t>(21)985357044</t>
  </si>
  <si>
    <t>di_porciuncula@hotmail.com</t>
  </si>
  <si>
    <t>(21)997704679</t>
  </si>
  <si>
    <t>analuciacorreiados2222@gmail.com</t>
  </si>
  <si>
    <t>(21)981238873</t>
  </si>
  <si>
    <t>PERDRO</t>
  </si>
  <si>
    <t>(21)983393839</t>
  </si>
  <si>
    <t>luanaperes15@icoud.com</t>
  </si>
  <si>
    <t>NAO TEM INTERESSE,ESTA SATISFETO</t>
  </si>
  <si>
    <t>(22)992066994</t>
  </si>
  <si>
    <t>thaynadias1107@gmul.com</t>
  </si>
  <si>
    <t>(21)979664373</t>
  </si>
  <si>
    <t>marciocunh22@gmail.com</t>
  </si>
  <si>
    <t>(21993474556</t>
  </si>
  <si>
    <t>luziacastro99920@gmail.com</t>
  </si>
  <si>
    <t>NINA</t>
  </si>
  <si>
    <t>(21)993959040</t>
  </si>
  <si>
    <t>ninaandrade@gmail.com</t>
  </si>
  <si>
    <t>(21)970105552</t>
  </si>
  <si>
    <t>isalves1985@gmail.com</t>
  </si>
  <si>
    <t>(21)993535485</t>
  </si>
  <si>
    <t>pereirayasmim505gmail.com</t>
  </si>
  <si>
    <t>(21)984034888</t>
  </si>
  <si>
    <t>claudia.vidal@gmail.com</t>
  </si>
  <si>
    <t>(21)964367625</t>
  </si>
  <si>
    <t>ros2012@gmail.com</t>
  </si>
  <si>
    <t>ZILDA</t>
  </si>
  <si>
    <t>(21)974006812</t>
  </si>
  <si>
    <t>zildaebelinha@gmail.com</t>
  </si>
  <si>
    <t>(21|)985359866</t>
  </si>
  <si>
    <t>a_kurtin@hotmail.com</t>
  </si>
  <si>
    <t>(22)981622415</t>
  </si>
  <si>
    <t>jordanamattos@icloud.com</t>
  </si>
  <si>
    <t>CASSIANO</t>
  </si>
  <si>
    <t>(21)980473551</t>
  </si>
  <si>
    <t>cp9903856@gmail.com</t>
  </si>
  <si>
    <t>(21)984648961</t>
  </si>
  <si>
    <t>meuphraiso@gmail.com</t>
  </si>
  <si>
    <t>VANDA</t>
  </si>
  <si>
    <t>(21)976215470</t>
  </si>
  <si>
    <t>mouravanda@yahoo.com</t>
  </si>
  <si>
    <t>DALCILETE</t>
  </si>
  <si>
    <t>(21971657534</t>
  </si>
  <si>
    <t>dalcietelopes@hotmail.com</t>
  </si>
  <si>
    <t>(21)996831075</t>
  </si>
  <si>
    <t>luciaealice@gmail.com</t>
  </si>
  <si>
    <t>cliente informou que iria acatar as decisoes do marido</t>
  </si>
  <si>
    <t>(21)971310020</t>
  </si>
  <si>
    <t>gelalvares@gmail.com</t>
  </si>
  <si>
    <t>(21)967030648</t>
  </si>
  <si>
    <t>glaudionizio.h@gmail.com</t>
  </si>
  <si>
    <t>BETTY</t>
  </si>
  <si>
    <t>(18)622967044</t>
  </si>
  <si>
    <t>bettycofibra@gmail..com</t>
  </si>
  <si>
    <t>tamiresduarte002@gmail.com</t>
  </si>
  <si>
    <t>(21)970282379</t>
  </si>
  <si>
    <t>tuinacristina078011@gmail.com</t>
  </si>
  <si>
    <t>(21)980998167</t>
  </si>
  <si>
    <t>thaainasantsnnntos29@mail.com</t>
  </si>
  <si>
    <t>(21)964990124</t>
  </si>
  <si>
    <t>tatiferreira19@yahoo.com.br</t>
  </si>
  <si>
    <t>(21)994681786</t>
  </si>
  <si>
    <t>priscilalolivares@gmail.com</t>
  </si>
  <si>
    <t>nao vai fazer plano agora so pesquisando</t>
  </si>
  <si>
    <t>(24)992529252</t>
  </si>
  <si>
    <t>mariaeduardaazevedo806@gmail.com</t>
  </si>
  <si>
    <t>(21)964817492</t>
  </si>
  <si>
    <t>nathan.jhon.ns290@gmail.com</t>
  </si>
  <si>
    <t>crianca 14 anos grau severo autismo</t>
  </si>
  <si>
    <t>(24)998275020</t>
  </si>
  <si>
    <t>alininhaalves-silva@hotmail.com</t>
  </si>
  <si>
    <t>(21)994374452</t>
  </si>
  <si>
    <t>robertaa.nutru@gmail.com</t>
  </si>
  <si>
    <t>(21)959120239</t>
  </si>
  <si>
    <t>rafaeladrumont98@gmail.com</t>
  </si>
  <si>
    <t>(21)988234507</t>
  </si>
  <si>
    <t>allicecristtina7350@gmail.com</t>
  </si>
  <si>
    <t>(21)967181993</t>
  </si>
  <si>
    <t>aline-silvaesilva@hotmail.com</t>
  </si>
  <si>
    <t>CECLIA</t>
  </si>
  <si>
    <t>(22)992792732</t>
  </si>
  <si>
    <t>ceciecharri@gmail.com</t>
  </si>
  <si>
    <t>(21)964096538</t>
  </si>
  <si>
    <t>romano.lagoaazul@gmail.com</t>
  </si>
  <si>
    <t>cliente quer quer fazer unimed para o filho com 17 anos</t>
  </si>
  <si>
    <t>(21)997966486</t>
  </si>
  <si>
    <t>sdfernandosilva@gmail.com</t>
  </si>
  <si>
    <t>(21)999453325</t>
  </si>
  <si>
    <t>leandrojpa2019@gmail.com</t>
  </si>
  <si>
    <t>ENOS</t>
  </si>
  <si>
    <t>(21)987919030</t>
  </si>
  <si>
    <t>santosserenos23@gmail.com</t>
  </si>
  <si>
    <t>(21)999893218</t>
  </si>
  <si>
    <t>rayssa.robaina@icloud.com</t>
  </si>
  <si>
    <t>clinte com lupos</t>
  </si>
  <si>
    <t>CLISSIA</t>
  </si>
  <si>
    <t>(21)964818212</t>
  </si>
  <si>
    <t>clissia.nascimento@hotmail.com</t>
  </si>
  <si>
    <t>(21)989580102</t>
  </si>
  <si>
    <t>willian989580102</t>
  </si>
  <si>
    <t>(21)987683548</t>
  </si>
  <si>
    <t>moniquefmb85@gmail.com</t>
  </si>
  <si>
    <t>(21)982550097</t>
  </si>
  <si>
    <t>lekaluc@hotmail.com</t>
  </si>
  <si>
    <t>(21)976388314</t>
  </si>
  <si>
    <t>flavinha.neto57@gmail.com</t>
  </si>
  <si>
    <t>(21)983754039</t>
  </si>
  <si>
    <t>amanddrj89@gmail.com</t>
  </si>
  <si>
    <t>ja fez o plano</t>
  </si>
  <si>
    <t>(21)971011414</t>
  </si>
  <si>
    <t>wciborg09@hotmail.com</t>
  </si>
  <si>
    <t>(21)996425626</t>
  </si>
  <si>
    <t>ellenmartins</t>
  </si>
  <si>
    <t>llypires@gmail.com</t>
  </si>
  <si>
    <t>(24)988037881</t>
  </si>
  <si>
    <t>adrianakling@yahoo.com.br</t>
  </si>
  <si>
    <t>(21)988982090</t>
  </si>
  <si>
    <t>rentoria2009@yahoo.com.br</t>
  </si>
  <si>
    <t>duas idades 73 tem o ampla saude ,Marica</t>
  </si>
  <si>
    <t>(21)992321662</t>
  </si>
  <si>
    <t>luccasantos@yahoo.com.br</t>
  </si>
  <si>
    <t>trata uma doenca home care</t>
  </si>
  <si>
    <t>(21)991195055</t>
  </si>
  <si>
    <t>jeferson-freire@hotmail.com</t>
  </si>
  <si>
    <t>DANI</t>
  </si>
  <si>
    <t>(21966945806</t>
  </si>
  <si>
    <t>gomesdaniele1053@gmail.com</t>
  </si>
  <si>
    <t>cliente na mesmo hora que enviei mensagem disse que ja fez plano.</t>
  </si>
  <si>
    <t>DARLAN</t>
  </si>
  <si>
    <t>(21)976864421</t>
  </si>
  <si>
    <t>coddsdarlan@gmail.com</t>
  </si>
  <si>
    <t>(21)981899986</t>
  </si>
  <si>
    <t>vinicius.spfernandes@gmail.com</t>
  </si>
  <si>
    <t>(21)977406590</t>
  </si>
  <si>
    <t>gomesmary231@gmail.com</t>
  </si>
  <si>
    <t>IDALETE</t>
  </si>
  <si>
    <t>(21)970997132</t>
  </si>
  <si>
    <t>idaletecandidomaria@gmail.com</t>
  </si>
  <si>
    <t>tem plano,perguntei se estava satisfeita,cliente nao respondeu mais.</t>
  </si>
  <si>
    <t>STEFANY</t>
  </si>
  <si>
    <t>(22)997945443</t>
  </si>
  <si>
    <t>stefanyptavares@gmail.com</t>
  </si>
  <si>
    <t>(21)991769446</t>
  </si>
  <si>
    <t>lucianolima3@hotmail.com</t>
  </si>
  <si>
    <t>(21)997622001</t>
  </si>
  <si>
    <t>claudiasantos631@hotmail.com</t>
  </si>
  <si>
    <t>(21)978512527</t>
  </si>
  <si>
    <t>rosasamueloliveira727@gmail.com</t>
  </si>
  <si>
    <t>YARA</t>
  </si>
  <si>
    <t>(24)999153433</t>
  </si>
  <si>
    <t>yaraalvessilva@outlook.com</t>
  </si>
  <si>
    <t>(21)990266869</t>
  </si>
  <si>
    <t>gg2867677@gmail.com</t>
  </si>
  <si>
    <t>(24)992054736</t>
  </si>
  <si>
    <t>cintiassiqueira@hotmail.com</t>
  </si>
  <si>
    <t>barra do piri idade 75anos</t>
  </si>
  <si>
    <t>(24)999282810</t>
  </si>
  <si>
    <t>remidionilza@gmail.com</t>
  </si>
  <si>
    <t>crianca em QUATIS de 1 mes de vida( volta redonda)</t>
  </si>
  <si>
    <t>(21)982207729</t>
  </si>
  <si>
    <t>marcos.alves1993@gmail.com</t>
  </si>
  <si>
    <t>DERCIO</t>
  </si>
  <si>
    <t>(21)989856218</t>
  </si>
  <si>
    <t>abreudercio496@gmail.com</t>
  </si>
  <si>
    <t>(21)982642009</t>
  </si>
  <si>
    <t>caffeveneziano785@gmail.com</t>
  </si>
  <si>
    <t>(21)990680036</t>
  </si>
  <si>
    <t>daniela12345rogerio@gmail.com</t>
  </si>
  <si>
    <t>(21)995736801</t>
  </si>
  <si>
    <t>barbarasouza123@gmail.com</t>
  </si>
  <si>
    <t>(21)998180758</t>
  </si>
  <si>
    <t>lagada1975@gmail.com</t>
  </si>
  <si>
    <t>(21)974041797</t>
  </si>
  <si>
    <t>adri_bt_2005@hotmail.com</t>
  </si>
  <si>
    <t>(21)999425881</t>
  </si>
  <si>
    <t>acaab1946@hotmail.com</t>
  </si>
  <si>
    <t>pulaoliveira19844@gmail.com</t>
  </si>
  <si>
    <t>k.shwltonton@gmail.com</t>
  </si>
  <si>
    <t>DERIO</t>
  </si>
  <si>
    <t>(21)981144771</t>
  </si>
  <si>
    <t>derioduran@hotmail.com</t>
  </si>
  <si>
    <t>AMICHI</t>
  </si>
  <si>
    <t>(21)964082646</t>
  </si>
  <si>
    <t>ronaldoamichi@gmail.com</t>
  </si>
  <si>
    <t>sevrino.solza59@gmail.com</t>
  </si>
  <si>
    <t>(21)998828744</t>
  </si>
  <si>
    <t>waniaveiga.ws@gmail.com</t>
  </si>
  <si>
    <t>IRLIANE</t>
  </si>
  <si>
    <t>(21)997931514</t>
  </si>
  <si>
    <t>irlysampaio03@gmail.com</t>
  </si>
  <si>
    <t>(21)971165847</t>
  </si>
  <si>
    <t>carolzinha.souza.rodrigues@gmail.com</t>
  </si>
  <si>
    <t>(21)978983402</t>
  </si>
  <si>
    <t>mayahsts@gmail.com</t>
  </si>
  <si>
    <t>SAO GONCALO</t>
  </si>
  <si>
    <t>(21)975736127</t>
  </si>
  <si>
    <t>ilarytaina759@gmail.com</t>
  </si>
  <si>
    <t>SARACURUNA</t>
  </si>
  <si>
    <t>CRIANCA DE 1 ANO</t>
  </si>
  <si>
    <t>KEISY</t>
  </si>
  <si>
    <t>(22)997124965</t>
  </si>
  <si>
    <t>medeiros9712@gmail.com</t>
  </si>
  <si>
    <t>(21)975157344</t>
  </si>
  <si>
    <t>martinsjefersoon8002@gmail.com</t>
  </si>
  <si>
    <t>(21)988957095</t>
  </si>
  <si>
    <t>flaviagalves1@gmail.com</t>
  </si>
  <si>
    <t>EP PRGANICACAO DE FESTAS</t>
  </si>
  <si>
    <t>(21)974008282</t>
  </si>
  <si>
    <t>espacoparentela@gmail.com</t>
  </si>
  <si>
    <t xml:space="preserve">ATALIA LIMA </t>
  </si>
  <si>
    <t>(21)998333514</t>
  </si>
  <si>
    <t xml:space="preserve">CRIANCA 3 ANOS AUTISTA </t>
  </si>
  <si>
    <t xml:space="preserve">BRUNO </t>
  </si>
  <si>
    <t>(21)993786020</t>
  </si>
  <si>
    <t>3341,44/7.576,41</t>
  </si>
  <si>
    <t>(21)996751614</t>
  </si>
  <si>
    <t>NAO TEM CONDICOES AGORA</t>
  </si>
  <si>
    <t>(21)983269239</t>
  </si>
  <si>
    <t>TAISE STUMPF</t>
  </si>
  <si>
    <t>(21)980423549</t>
  </si>
  <si>
    <t>CLIENTE AUTISTA</t>
  </si>
  <si>
    <t>(21)998865005</t>
  </si>
  <si>
    <t>rafamaller@gmail.com</t>
  </si>
  <si>
    <t>1.509.71</t>
  </si>
  <si>
    <t>GENIFFER ESTEVAO</t>
  </si>
  <si>
    <t>(21|)985159673</t>
  </si>
  <si>
    <t>genifferestevao@gmail.com</t>
  </si>
  <si>
    <t>(22)997731167</t>
  </si>
  <si>
    <t>ipessanha095@gmai.com</t>
  </si>
  <si>
    <t>CELSO SILVA</t>
  </si>
  <si>
    <t>(24)998138557</t>
  </si>
  <si>
    <t>celsofsilva1604@gmail.com</t>
  </si>
  <si>
    <t>CHEILA LIVIA MARTINS</t>
  </si>
  <si>
    <t>(22)974058296</t>
  </si>
  <si>
    <t>cheilalivia2019@gmail.com</t>
  </si>
  <si>
    <t>RENNAN MOREIRA VARGAS</t>
  </si>
  <si>
    <t>(21)995027133</t>
  </si>
  <si>
    <t>juliaguanaesdias@gmail.com</t>
  </si>
  <si>
    <t>MARIA ELISANGELA</t>
  </si>
  <si>
    <t>(21)964081087</t>
  </si>
  <si>
    <t>liza.2104@hotmail.com</t>
  </si>
  <si>
    <t>nova iguacu</t>
  </si>
  <si>
    <t>ELLEN BILHEIRO</t>
  </si>
  <si>
    <t>(21)993100842</t>
  </si>
  <si>
    <t>ebilheiro87@gmaikl.com</t>
  </si>
  <si>
    <t>sereopedica</t>
  </si>
  <si>
    <t xml:space="preserve">MARCO A DE </t>
  </si>
  <si>
    <t>(21)96425942</t>
  </si>
  <si>
    <t>oliveiragomesfilho2020@gmail.com</t>
  </si>
  <si>
    <t>(21)994151689</t>
  </si>
  <si>
    <t>marcomigandi27@gmail.com</t>
  </si>
  <si>
    <t>(21)970201555</t>
  </si>
  <si>
    <t>LUCELIA</t>
  </si>
  <si>
    <t>(21)973573131</t>
  </si>
  <si>
    <t>Vitor Manoel</t>
  </si>
  <si>
    <t>vitormanoel25801031@gmail.com</t>
  </si>
  <si>
    <t>Joziane</t>
  </si>
  <si>
    <t>jozianne.13@gmail.com</t>
  </si>
  <si>
    <t>TUANY CRISTINE</t>
  </si>
  <si>
    <t>tuany_vieira@yahoo.com.br</t>
  </si>
  <si>
    <t>Regiane</t>
  </si>
  <si>
    <t>regiane.oi@live.com</t>
  </si>
  <si>
    <t>Manu</t>
  </si>
  <si>
    <t>Emaoellesouza2000@icloud.com</t>
  </si>
  <si>
    <t>robinhoresolve@gmail.com</t>
  </si>
  <si>
    <t>anderson.pereiiira@gmail.com</t>
  </si>
  <si>
    <t>Cláudio Lúcio</t>
  </si>
  <si>
    <t>Clbmadureira@gmail.com</t>
  </si>
  <si>
    <t>rafael</t>
  </si>
  <si>
    <t>nasserafael@gmail.com</t>
  </si>
  <si>
    <t>Damiana</t>
  </si>
  <si>
    <t>penhafontesm76@gmail.com</t>
  </si>
  <si>
    <t>DORA</t>
  </si>
  <si>
    <t>dora.goldberg@gmail.com</t>
  </si>
  <si>
    <t>gabrielalexandre12007@gmail.com</t>
  </si>
  <si>
    <t>LEONILSON</t>
  </si>
  <si>
    <t>leo.leonilson.botelho@gmail.com</t>
  </si>
  <si>
    <t>Lania Virginia</t>
  </si>
  <si>
    <t>laniapinto8@gmail.com</t>
  </si>
  <si>
    <t>tatianamarzoalmada@gmail.com</t>
  </si>
  <si>
    <t>cld301174@gmail.com</t>
  </si>
  <si>
    <t>MARCOS Antonio</t>
  </si>
  <si>
    <t>m.marcosantonio1971@gmail.com</t>
  </si>
  <si>
    <t>Hely</t>
  </si>
  <si>
    <t>flavinhaoliveiradias@gmail.com</t>
  </si>
  <si>
    <t>Elizabete</t>
  </si>
  <si>
    <t>Elizabete20_@hotmail.com</t>
  </si>
  <si>
    <t>Isialefer@gmail.com</t>
  </si>
  <si>
    <t>joyce.psbarroso@gmail.com</t>
  </si>
  <si>
    <t>liviasanques24@gmail.com</t>
  </si>
  <si>
    <t>andreferreiradacosta378@gmail.com</t>
  </si>
  <si>
    <t>Ana Luiza</t>
  </si>
  <si>
    <t>yago84417@gmail.com</t>
  </si>
  <si>
    <t>Telma</t>
  </si>
  <si>
    <t>telmasantos.sv@gmail.com</t>
  </si>
  <si>
    <t>renatacostadasilva41@gmail.com</t>
  </si>
  <si>
    <t>Lucasfelipe270297@gmail.com</t>
  </si>
  <si>
    <t>rosangelafscampelo@gmail.com</t>
  </si>
  <si>
    <t>Dolores</t>
  </si>
  <si>
    <t>dosanjosmonica6@gmail.com</t>
  </si>
  <si>
    <t>srgabriel62@gmail.com</t>
  </si>
  <si>
    <t>ERETZ REFORMAS E CONSTRUCOES LTDA</t>
  </si>
  <si>
    <t>(21) 96493-0086</t>
  </si>
  <si>
    <t>eretz.construtora@gmail.com</t>
  </si>
  <si>
    <t>YAN PACHECO DE OLIVEIRA PINHEIRO</t>
  </si>
  <si>
    <t>thaynapacheco72@gmail.com</t>
  </si>
  <si>
    <t xml:space="preserve">Wellington
</t>
  </si>
  <si>
    <t>21 96461-6446</t>
  </si>
  <si>
    <t>21 99639-6153</t>
  </si>
  <si>
    <t>DUDA</t>
  </si>
  <si>
    <t>21 98100-8007</t>
  </si>
  <si>
    <t>JOSIMAR</t>
  </si>
  <si>
    <t>josimarbotelho1964@gmail.com</t>
  </si>
  <si>
    <t>NARA NADILA</t>
  </si>
  <si>
    <t>NARANADILAG@GMAIL.COM</t>
  </si>
  <si>
    <t>PRISCILLA</t>
  </si>
  <si>
    <t>PRISCILAFREITASB@GMAIL.COM</t>
  </si>
  <si>
    <t>ELUSA</t>
  </si>
  <si>
    <t>ELUSA.TOSCANO@GMAIL.COM</t>
  </si>
  <si>
    <t>MARISE</t>
  </si>
  <si>
    <t>MARISENEVES@YAHOO.COM.BR</t>
  </si>
  <si>
    <t>MIQUEIAS</t>
  </si>
  <si>
    <t>mi.queiasservo@hotmail.com</t>
  </si>
  <si>
    <t>giovannasoaa@gmail.com</t>
  </si>
  <si>
    <t>Thaynacalheiros@6icloud.com</t>
  </si>
  <si>
    <t>Pollyana</t>
  </si>
  <si>
    <t>pollyanaesteves224@gmail.com</t>
  </si>
  <si>
    <t>Éder</t>
  </si>
  <si>
    <t>ederdaniel200201@gmail.come</t>
  </si>
  <si>
    <t>gabrielalauria84@gmail.com</t>
  </si>
  <si>
    <t>Waldenise</t>
  </si>
  <si>
    <t>walconte@gmail.com</t>
  </si>
  <si>
    <t>julia</t>
  </si>
  <si>
    <t>: juliaferreiracxpro@gmail.com</t>
  </si>
  <si>
    <t>MICHEL MELLO</t>
  </si>
  <si>
    <t>michelmello700@gmail.com</t>
  </si>
  <si>
    <t>Va64071@gmail.com</t>
  </si>
  <si>
    <t>kkarinee5@gmail.com</t>
  </si>
  <si>
    <t>fernandes.angela2406@gmail.com</t>
  </si>
  <si>
    <t>claudiacardoso2007@yahoo.com.br</t>
  </si>
  <si>
    <t>ANA CAROLINE</t>
  </si>
  <si>
    <t>Juliana.heloisa2203@icloud.com</t>
  </si>
  <si>
    <t>Larissasoarec@gmail.com</t>
  </si>
  <si>
    <t>ericafigueiradepaiva40@gmail.com</t>
  </si>
  <si>
    <t>cínara</t>
  </si>
  <si>
    <t>cinara.souza@yahoo.com.br</t>
  </si>
  <si>
    <t>Anita</t>
  </si>
  <si>
    <t>anitalara@id.uff.br</t>
  </si>
  <si>
    <t>Fernandosilva.1309@gmail.com</t>
  </si>
  <si>
    <t>paosaqua@gmail.com</t>
  </si>
  <si>
    <t>Lydiane</t>
  </si>
  <si>
    <t>medinagoncalvessoutol@gmail.com</t>
  </si>
  <si>
    <t>burityjorge6@gmail.com</t>
  </si>
  <si>
    <t>Lalazinha.legal@hotmail.com</t>
  </si>
  <si>
    <t>J.ladislau.m@gmail.com</t>
  </si>
  <si>
    <t>macaebiancalopes@gmail.com</t>
  </si>
  <si>
    <t>gabriellaoliveira62390@gmail.com</t>
  </si>
  <si>
    <t>fiuzamariafatima834 @gmail.com</t>
  </si>
  <si>
    <t>moniquehetmanek@gmail.com</t>
  </si>
  <si>
    <t>vivinlora30@gmail.com</t>
  </si>
  <si>
    <t>Helio</t>
  </si>
  <si>
    <t>helio.hfmachado@gmail.com</t>
  </si>
  <si>
    <t>beatrixxbia@gmail.com</t>
  </si>
  <si>
    <t>Romulo</t>
  </si>
  <si>
    <t>fag29@outlook.com</t>
  </si>
  <si>
    <t>MATHEUS VINICIUS</t>
  </si>
  <si>
    <t>matheus.mvsb@gmail.com</t>
  </si>
  <si>
    <t>RUA CANDIDA 1259</t>
  </si>
  <si>
    <t>franciscodeassisp496@gmail.com</t>
  </si>
  <si>
    <t>amandasilvinoc@gmail.com</t>
  </si>
  <si>
    <t>Danilo</t>
  </si>
  <si>
    <t>dlima90@gmail.com</t>
  </si>
  <si>
    <t>carlinhacriss@gmail.com</t>
  </si>
  <si>
    <t>edneacarioca@hotmail.com</t>
  </si>
  <si>
    <t>Jeanne</t>
  </si>
  <si>
    <t>: 2197168227</t>
  </si>
  <si>
    <t>jeannecouto75@gmail.com</t>
  </si>
  <si>
    <t>Brunaevoce05@gmail.com</t>
  </si>
  <si>
    <t>thierry.mascarenhas26@gmail.com</t>
  </si>
  <si>
    <t>rosilene</t>
  </si>
  <si>
    <t>rosilenefernandesrj@gmail.com</t>
  </si>
  <si>
    <t>Geisiane</t>
  </si>
  <si>
    <t>geisianedinizsbiajoni@gmail.com</t>
  </si>
  <si>
    <t>Luzinete</t>
  </si>
  <si>
    <t>conceicaoneth1312@gmail.com</t>
  </si>
  <si>
    <t>alynnelima27@gmail.com</t>
  </si>
  <si>
    <t>Maira</t>
  </si>
  <si>
    <t>tomazmoreiramaria@gmail.com</t>
  </si>
  <si>
    <t>pierrerobson06@gmail.com</t>
  </si>
  <si>
    <t>marcioeisaurina@gmail.com</t>
  </si>
  <si>
    <t>MARIOBERANGERTEIXEIRA@GMAIL.COM</t>
  </si>
  <si>
    <t>GLAUCIO</t>
  </si>
  <si>
    <t>GLAUCIOBZS@HOTMAIL.COM</t>
  </si>
  <si>
    <t>FILIPPE JORGE</t>
  </si>
  <si>
    <t>JAMUNOZRIVERA@GMAIL.COM</t>
  </si>
  <si>
    <t>VINILYTA@HOTMAIL.COM</t>
  </si>
  <si>
    <t>PINATETE@GMAIL.COM</t>
  </si>
  <si>
    <t>PCCJR_27@HOTMAIL.COM</t>
  </si>
  <si>
    <t>ROMULO</t>
  </si>
  <si>
    <t>ROMULORICARDO1000@GMAIL.COM</t>
  </si>
  <si>
    <t>ANDRAFO@GMAIL.COM</t>
  </si>
  <si>
    <t>ANSELMO</t>
  </si>
  <si>
    <t>PESSALLES@GMAIL.COM</t>
  </si>
  <si>
    <t>ULYSSES</t>
  </si>
  <si>
    <t>AGUIRRESENGENHARIA@GMAIL.COM</t>
  </si>
  <si>
    <t>allsegdigital@gmail.com</t>
  </si>
  <si>
    <t>pedroricardo905@gmail.com</t>
  </si>
  <si>
    <t>gabriellimarj44@gmail.com</t>
  </si>
  <si>
    <t>ipedrinha58@gmail.com</t>
  </si>
  <si>
    <t>Eduarda</t>
  </si>
  <si>
    <t>eduardacastro2776@icloud.com</t>
  </si>
  <si>
    <t>Andréia</t>
  </si>
  <si>
    <t>andreiabela13@gmail.com</t>
  </si>
  <si>
    <t>contatomaricantora@gmail.com</t>
  </si>
  <si>
    <t>crf.kelly@gmail.com</t>
  </si>
  <si>
    <t>Aliny</t>
  </si>
  <si>
    <t>alinydossantospereira413@gmail.com</t>
  </si>
  <si>
    <t>Simoni</t>
  </si>
  <si>
    <t>simonimartins913@gmail.com.br</t>
  </si>
  <si>
    <t>matheustavaresmarques88@gmail.com</t>
  </si>
  <si>
    <t>duartevinicius291@gmail.com</t>
  </si>
  <si>
    <t>Ana CAROLINA</t>
  </si>
  <si>
    <t>carol.cortes@ymail.com</t>
  </si>
  <si>
    <t>robsonerebecainss@gmail.com</t>
  </si>
  <si>
    <t>leandrosilvasilvasantos155@gmail.com</t>
  </si>
  <si>
    <t>raphael.souza199106@gmail.com</t>
  </si>
  <si>
    <t>fernanda.fernanda.sutter@gmail.com</t>
  </si>
  <si>
    <t>marcelopassarinho.mm@gmail.com</t>
  </si>
  <si>
    <t>lucianensl@hotmail.com</t>
  </si>
  <si>
    <t>katiaduartesilva@hotmail.com.br</t>
  </si>
  <si>
    <t>priscilladeoliveira661@gmail.com</t>
  </si>
  <si>
    <t>andreluis.dsf@gmail.com</t>
  </si>
  <si>
    <t>Sílvia</t>
  </si>
  <si>
    <t>silviaelenice05@gmail.com</t>
  </si>
  <si>
    <t>maiconjaque223@gmail.com</t>
  </si>
  <si>
    <t>paulocf1963@gmail.com</t>
  </si>
  <si>
    <t>diego_mota86@icloud.com</t>
  </si>
  <si>
    <t>taina</t>
  </si>
  <si>
    <t>tainadias331@gmail.com</t>
  </si>
  <si>
    <t>Adalgisa</t>
  </si>
  <si>
    <t>belietesilva@yahoo.com.br</t>
  </si>
  <si>
    <t>diego_mota@86@icloud.com</t>
  </si>
  <si>
    <t>Gasparlopesmariateresinha@gmail.com</t>
  </si>
  <si>
    <t>karlayago12@gmail.com</t>
  </si>
  <si>
    <t>lessa.aline@yahoo.com.br</t>
  </si>
  <si>
    <t>nancilsilvacarneiro@gmail.com</t>
  </si>
  <si>
    <t>JULIAROCHET@COFFEMAREA.COM.BR</t>
  </si>
  <si>
    <t>tathyegiovana@gmail.com</t>
  </si>
  <si>
    <t>Maria Eduarda</t>
  </si>
  <si>
    <t>eduardafdasilva5@gmail.com</t>
  </si>
  <si>
    <t>jessica.amaral.carvalho@gmail.com</t>
  </si>
  <si>
    <t>Ana Clara</t>
  </si>
  <si>
    <t>anaclarachagas2233@gmail.com</t>
  </si>
  <si>
    <t>Gaspar</t>
  </si>
  <si>
    <t>gasperbomber@gmail.com</t>
  </si>
  <si>
    <t>@biabeatrice9817</t>
  </si>
  <si>
    <t>Elias</t>
  </si>
  <si>
    <t>eliasjunioboucas@gmail.com</t>
  </si>
  <si>
    <t>Daiana</t>
  </si>
  <si>
    <t>daianalulu9@gmail.com</t>
  </si>
  <si>
    <t>michelledpinheiro@yahoo.com.br</t>
  </si>
  <si>
    <t>Gleidson</t>
  </si>
  <si>
    <t>gleidsonvitor391@gmail.com</t>
  </si>
  <si>
    <t>fecorreacosta@yahoo.com.br</t>
  </si>
  <si>
    <t>Dayana</t>
  </si>
  <si>
    <t>Daysantoscamilo21@gmail.com</t>
  </si>
  <si>
    <t>dariofgama@gmail.com</t>
  </si>
  <si>
    <t>joycerosaneto17@gmail.com</t>
  </si>
  <si>
    <t>ADRIELY</t>
  </si>
  <si>
    <t>limaadriely500@gmail.com</t>
  </si>
  <si>
    <t>GEDEAO.81.54.56@GMAIL.COM</t>
  </si>
  <si>
    <t>ZULEIDE</t>
  </si>
  <si>
    <t>ZULEIDEPONTES@OUTLOOK.COM.BR</t>
  </si>
  <si>
    <t>JOANITA</t>
  </si>
  <si>
    <t>NITINHA39@HOTMAIL.COM</t>
  </si>
  <si>
    <t>beatrznuns@gmail.com</t>
  </si>
  <si>
    <t>roseh4604@gmail.com</t>
  </si>
  <si>
    <t>personalpedrogermano@gmail.com</t>
  </si>
  <si>
    <t>robertoc26silva@gmail.com</t>
  </si>
  <si>
    <t>camila.cristina2921@gmail.com</t>
  </si>
  <si>
    <t>Rayaneoliveira191018@gmail.com</t>
  </si>
  <si>
    <t>jessicacolem59@gmail.com</t>
  </si>
  <si>
    <t>carolmedeiros212@gmail.com</t>
  </si>
  <si>
    <t>leilacardososantos2019@gmail.com</t>
  </si>
  <si>
    <t>Efigênia</t>
  </si>
  <si>
    <t>efigeniaconsolacaodias@gmaildias</t>
  </si>
  <si>
    <t>luizmartinsluizmartins@gmail.com</t>
  </si>
  <si>
    <t>Taires</t>
  </si>
  <si>
    <t>Tairesmartins@gmail.com</t>
  </si>
  <si>
    <t>Pietra</t>
  </si>
  <si>
    <t>pietraschiavo@hotmail.com</t>
  </si>
  <si>
    <t>Iararosanascimento@gmail.com</t>
  </si>
  <si>
    <t>reginaceliasouza2012@hotmail.com</t>
  </si>
  <si>
    <t>dobjpa@hotmail.com</t>
  </si>
  <si>
    <t>gabibulhoes0@gmail.com</t>
  </si>
  <si>
    <t>Raphaella</t>
  </si>
  <si>
    <t>Raphaella.cury@gmail.com</t>
  </si>
  <si>
    <t>leandro-vg@hotmail.com</t>
  </si>
  <si>
    <t>cristinamoraes2001@yahoo.com.br</t>
  </si>
  <si>
    <t>wanessakethelengama@gmail.com</t>
  </si>
  <si>
    <t>VITORPJ.RODRIGUES88@GMAIL.COM</t>
  </si>
  <si>
    <t>Joabe</t>
  </si>
  <si>
    <t>joabedesouzavieira74@gmail.com</t>
  </si>
  <si>
    <t>mauricionascimento@gml</t>
  </si>
  <si>
    <t>simplesassimrj@yahoo.com.br</t>
  </si>
  <si>
    <t>magela</t>
  </si>
  <si>
    <t>juniorvendasnetwork@gmail.com</t>
  </si>
  <si>
    <t>Dora</t>
  </si>
  <si>
    <t>isadoraro.cardoso@gmail.com</t>
  </si>
  <si>
    <t>mendesameijeiras@gmail.com</t>
  </si>
  <si>
    <t>Vicente</t>
  </si>
  <si>
    <t>vicentebarros659@yahoo.com.br</t>
  </si>
  <si>
    <t>suelisilveirapires@gmail.com</t>
  </si>
  <si>
    <t>pamela</t>
  </si>
  <si>
    <t>moverine.hblive@gmail.com</t>
  </si>
  <si>
    <t>Thamaraa</t>
  </si>
  <si>
    <t>thamaraalmeida1400@gmail.com</t>
  </si>
  <si>
    <t>sanscal@yahoo.com.br</t>
  </si>
  <si>
    <t>Noah</t>
  </si>
  <si>
    <t>ellen.compras1@gmail.com</t>
  </si>
  <si>
    <t>diretoria@eurokraft.com.br</t>
  </si>
  <si>
    <t>BIANCA.SABOYA20@GMAIL.COM</t>
  </si>
  <si>
    <t>RUA PADRE IDELFONSO PENALBA 103 BL 2 AP 803</t>
  </si>
  <si>
    <t>mcriscar@hotmail.com</t>
  </si>
  <si>
    <t>Najla</t>
  </si>
  <si>
    <t>najlafvalle@gmail.com</t>
  </si>
  <si>
    <t>mlmmathias@gmail.com</t>
  </si>
  <si>
    <t>Sara</t>
  </si>
  <si>
    <t>sarawolf2406@gmail.com</t>
  </si>
  <si>
    <t>ledhosken@gmail.com</t>
  </si>
  <si>
    <t>mikealffa@gmail.com</t>
  </si>
  <si>
    <t>marsil11@hotmail.com</t>
  </si>
  <si>
    <t>Fabia</t>
  </si>
  <si>
    <t>fabiagaspar.su@gmail.com</t>
  </si>
  <si>
    <t>marciaribeirodasilva70@gmail.com</t>
  </si>
  <si>
    <t>renatosalles2602@gmail.com</t>
  </si>
  <si>
    <t>sheila</t>
  </si>
  <si>
    <t>sheilacontato@hotmail.com</t>
  </si>
  <si>
    <t>Teresa</t>
  </si>
  <si>
    <t>tcdfds52@yahoo.com</t>
  </si>
  <si>
    <t>Crislayne</t>
  </si>
  <si>
    <t>crislaynehsouza@gmail.com</t>
  </si>
  <si>
    <t>d_rosemeri@yahoo.com</t>
  </si>
  <si>
    <t>Camilly</t>
  </si>
  <si>
    <t>camillymoreira2912@gmail.com</t>
  </si>
  <si>
    <t>leticiaquitete0702@gmail.com</t>
  </si>
  <si>
    <t>júlia</t>
  </si>
  <si>
    <t>021juliacarvalho@gmail.com</t>
  </si>
  <si>
    <t>jessica.neri.nascimento@gmail.com</t>
  </si>
  <si>
    <t>Enderson</t>
  </si>
  <si>
    <t>hendersonlima19@gmail.com</t>
  </si>
  <si>
    <t>Arielle</t>
  </si>
  <si>
    <t>arielleoliveirasilva@gmail.com</t>
  </si>
  <si>
    <t>flavinilson123@hotmail.com</t>
  </si>
  <si>
    <t>leila</t>
  </si>
  <si>
    <t>leilac2016@gmail.com</t>
  </si>
  <si>
    <t>juliobarretobiel@hotmail.com</t>
  </si>
  <si>
    <t>isabel-jv@outlook.com</t>
  </si>
  <si>
    <t>Lais</t>
  </si>
  <si>
    <t>laisagassis@hotmail.com</t>
  </si>
  <si>
    <t>gomesangelo182@gmail.com</t>
  </si>
  <si>
    <t>vitoria.aysha@gmail.com</t>
  </si>
  <si>
    <t>Luziana</t>
  </si>
  <si>
    <t>anapaulaandresilva23@gmail.com</t>
  </si>
  <si>
    <t>simonebraga13098@gmail.com</t>
  </si>
  <si>
    <t>Higor</t>
  </si>
  <si>
    <t>Higorpinto2119@gmail.com</t>
  </si>
  <si>
    <t>azevedomarcelo700@gmail.com</t>
  </si>
  <si>
    <t>JORGENILSON</t>
  </si>
  <si>
    <t>gegbr18@gmail.com</t>
  </si>
  <si>
    <t>pipamar18@gmail.com</t>
  </si>
  <si>
    <t>lpenhamachado@gmail.com</t>
  </si>
  <si>
    <t>JUCARA</t>
  </si>
  <si>
    <t>segadasvianna.jucarabentes@gmail.com</t>
  </si>
  <si>
    <t>leoaferreira@live.com</t>
  </si>
  <si>
    <t>Messias</t>
  </si>
  <si>
    <t>Messiasoares58@gmail.com</t>
  </si>
  <si>
    <t>Danieli</t>
  </si>
  <si>
    <t>danieliguedes86@gmail.com</t>
  </si>
  <si>
    <t>Cintia</t>
  </si>
  <si>
    <t>andrea.gessoiraja@gmail.com</t>
  </si>
  <si>
    <t>intz.game05@gmail.com</t>
  </si>
  <si>
    <t>gracierodrigues14@gmail.com</t>
  </si>
  <si>
    <t>Lilicaleao13@hotmail.com</t>
  </si>
  <si>
    <t>josilenealbuquerque00@gmail.com</t>
  </si>
  <si>
    <t>Saraealineguabiroba@gmail.com</t>
  </si>
  <si>
    <t>Alex</t>
  </si>
  <si>
    <t>Djastro035@gmail.com</t>
  </si>
  <si>
    <t>lucianalilicia@gmail.com</t>
  </si>
  <si>
    <t>carolineegypto@gmail.com</t>
  </si>
  <si>
    <t>joliveria935@gmail.com</t>
  </si>
  <si>
    <t>alessandra.martins.rangel@gmail.com</t>
  </si>
  <si>
    <t>Jesuel</t>
  </si>
  <si>
    <t>jesuelrocha20@gmail.com</t>
  </si>
  <si>
    <t>frloureiro@uol.com.br</t>
  </si>
  <si>
    <t>brunoneves2013@gmail.com</t>
  </si>
  <si>
    <t>WALESKA</t>
  </si>
  <si>
    <t>leleska2@hotmail.com</t>
  </si>
  <si>
    <t>Berilo</t>
  </si>
  <si>
    <t>psaltlang@gmail.com</t>
  </si>
  <si>
    <t>Dani</t>
  </si>
  <si>
    <t>daniellesantanadearaujo@gmail.com</t>
  </si>
  <si>
    <t>RAIANA</t>
  </si>
  <si>
    <t>Raiana.coutinho20@gmail.com</t>
  </si>
  <si>
    <t>Marinete</t>
  </si>
  <si>
    <t>marinetemr62@gmail.com</t>
  </si>
  <si>
    <t>chrrebelo@gmail.com</t>
  </si>
  <si>
    <t>thamires</t>
  </si>
  <si>
    <t>clarinhahalves1111@gmail.com</t>
  </si>
  <si>
    <t>contatobrunodomingues7@gmail.com</t>
  </si>
  <si>
    <t>ELICA</t>
  </si>
  <si>
    <t>elica_moura@yahoo.com.br</t>
  </si>
  <si>
    <t>Tania</t>
  </si>
  <si>
    <t>Tania62sa@gmail.com</t>
  </si>
  <si>
    <t>Cassiane</t>
  </si>
  <si>
    <t>cassiane18lira@outlook.com</t>
  </si>
  <si>
    <t>Rosângela</t>
  </si>
  <si>
    <t>tiarose.iurdebi@gmail.com</t>
  </si>
  <si>
    <t>Agatha</t>
  </si>
  <si>
    <t>ariadnecedepe@gmail.com</t>
  </si>
  <si>
    <t>alessandraoliveira9692@gmail.com</t>
  </si>
  <si>
    <t>ana clara</t>
  </si>
  <si>
    <t>claritaclaara@gmail.com</t>
  </si>
  <si>
    <t>Rita</t>
  </si>
  <si>
    <t>cassiafer.rf@gmail.com</t>
  </si>
  <si>
    <t>Anastacia</t>
  </si>
  <si>
    <t>dannanastacia@hotmail.com</t>
  </si>
  <si>
    <t>camilly</t>
  </si>
  <si>
    <t>camillynarcisoleonor@gmail.com</t>
  </si>
  <si>
    <t>calvesbahia@gmail.com</t>
  </si>
  <si>
    <t>prpaulo@ibatitude.com.br</t>
  </si>
  <si>
    <t>gandramalu@gmail.com</t>
  </si>
  <si>
    <t>Thereza</t>
  </si>
  <si>
    <t>therezajorge@gmail.com</t>
  </si>
  <si>
    <t>Eron</t>
  </si>
  <si>
    <t>Lopeseron9@gmail.com</t>
  </si>
  <si>
    <t>rod.vieito@gmail.com</t>
  </si>
  <si>
    <t>maniademulhermage@gmail.com</t>
  </si>
  <si>
    <t>JHONATAN</t>
  </si>
  <si>
    <t>trabalhadorsouza@gmail.com</t>
  </si>
  <si>
    <t>Lorrana</t>
  </si>
  <si>
    <t>Lorranabanhos15@gmail.com</t>
  </si>
  <si>
    <t>Valeria1ccosta@gmail.com</t>
  </si>
  <si>
    <t>vera.voxx@gmail.com</t>
  </si>
  <si>
    <t>LUMARSOBRAL@GMAIL.COM</t>
  </si>
  <si>
    <t>CLAUDIO LUIZ</t>
  </si>
  <si>
    <t>CLVIVICTOR@GMAIL.COM</t>
  </si>
  <si>
    <t>RUA MAURICIO DA COSTA FARIA 355 AP 203</t>
  </si>
  <si>
    <t>MX SERVICOS DE LOCAÇÃO DE MAO DE OBRA VEICULAR LTDA</t>
  </si>
  <si>
    <t>BCOSTASOUZA89@GMAIL.COM</t>
  </si>
  <si>
    <t>ESTRADA INTENDENTE MAGALHÃES 1035 LOJA B</t>
  </si>
  <si>
    <t>DENISFECASTRO@GMAIL.COM</t>
  </si>
  <si>
    <t>RUA PADRE ILDEFONSO PENALBA 45 AP 305</t>
  </si>
  <si>
    <t>PAULO SERGIO</t>
  </si>
  <si>
    <t>LUANAMARCELINO46@GMAIL.COM</t>
  </si>
  <si>
    <t>RUA SILVA VIEIRA 8</t>
  </si>
  <si>
    <t>THAYNAPACHECO72@GMAIL.COM</t>
  </si>
  <si>
    <t>RUA FIDELIS ORLANDO 1574 CA 3</t>
  </si>
  <si>
    <t>joicegarbim38@gmail.com</t>
  </si>
  <si>
    <t>ingridduarte10.06@gmail.com</t>
  </si>
  <si>
    <t>Lukeblack@gmail.com</t>
  </si>
  <si>
    <t>rosanadiniz88@gmail.com</t>
  </si>
  <si>
    <t>DA LUZ</t>
  </si>
  <si>
    <t>lucianalila@icloud.com</t>
  </si>
  <si>
    <t>mariacurty.h@gmail.com</t>
  </si>
  <si>
    <t>silézia</t>
  </si>
  <si>
    <t>smignac@gmail.com</t>
  </si>
  <si>
    <t>jorge</t>
  </si>
  <si>
    <t>jorgelasouza@gmail.com</t>
  </si>
  <si>
    <t>Thayna</t>
  </si>
  <si>
    <t>nthayna508@gmail.com</t>
  </si>
  <si>
    <t>997047247z@gmail.com</t>
  </si>
  <si>
    <t>GEDEONEA</t>
  </si>
  <si>
    <t>necamoreira10@hotmail.com</t>
  </si>
  <si>
    <t>lfsocoelho4@gmail.com</t>
  </si>
  <si>
    <t>DANIELY</t>
  </si>
  <si>
    <t>daniely.alvarengasb@gmail.com</t>
  </si>
  <si>
    <t>Anachoupper@gmail.com</t>
  </si>
  <si>
    <t>carllos.florentino@gmail.com</t>
  </si>
  <si>
    <t>Deusimar</t>
  </si>
  <si>
    <t>Salison873@gmail.com</t>
  </si>
  <si>
    <t>guspiresrj@gmail.com</t>
  </si>
  <si>
    <t>Jansely</t>
  </si>
  <si>
    <t>janselymuri@gmail.com</t>
  </si>
  <si>
    <t>AM MONTOZO AUTO CENTER E COMERCIO DE PECAS LTDA</t>
  </si>
  <si>
    <t>COOPAUTOGNV@GMAIL.COM</t>
  </si>
  <si>
    <t>ESTRADA MARECHAL ALENCASTRO 3779 LOT 14 PAL 22127 QDR 29</t>
  </si>
  <si>
    <t>CAMPOS_WAGNER@YAHOO.COM.BR</t>
  </si>
  <si>
    <t>reflurio@gmail.com</t>
  </si>
  <si>
    <t>sarahssantana99@gmail.com</t>
  </si>
  <si>
    <t>maracontab@ig.com.br</t>
  </si>
  <si>
    <t>Brunapolycarpo22@outlook.com</t>
  </si>
  <si>
    <t>vanessa</t>
  </si>
  <si>
    <t>vaneessaxavier2@gmail.com</t>
  </si>
  <si>
    <t>Lavínia</t>
  </si>
  <si>
    <t>Vi.princesinha78@gmail.com</t>
  </si>
  <si>
    <t>gabbysakua@outlook.com</t>
  </si>
  <si>
    <t>BarbaraMorae@gmail.com</t>
  </si>
  <si>
    <t>cristiane</t>
  </si>
  <si>
    <t>cris_duque98@hotmail.com</t>
  </si>
  <si>
    <t>Manuela</t>
  </si>
  <si>
    <t>manuelamotadub@gmail.com</t>
  </si>
  <si>
    <t>fabigigi.dpaula@gmail.com</t>
  </si>
  <si>
    <t>Mariza</t>
  </si>
  <si>
    <t>marizaitoledo@gmail.com</t>
  </si>
  <si>
    <t>Rachel</t>
  </si>
  <si>
    <t>rachelmvrdentista@gmail.com</t>
  </si>
  <si>
    <t>cissamossa1@gmail.com</t>
  </si>
  <si>
    <t>Maiaraoliveirapavao@gmail.com</t>
  </si>
  <si>
    <t>luana</t>
  </si>
  <si>
    <t>luanaramoscorrea@gmail.com</t>
  </si>
  <si>
    <t>mfbodart.adv@gmail.com</t>
  </si>
  <si>
    <t>Andressaraposo15@gmail.com</t>
  </si>
  <si>
    <t>mcastilho071@gmail.com</t>
  </si>
  <si>
    <t>monicasamoreira@gmail.com</t>
  </si>
  <si>
    <t>Norma</t>
  </si>
  <si>
    <t>neuzards@gmail.com</t>
  </si>
  <si>
    <t>Ingrid diniz</t>
  </si>
  <si>
    <t>Hamiltonfrancovasconcellosvasc@gmail.com</t>
  </si>
  <si>
    <t>Deborasouza.ef@gmail.com</t>
  </si>
  <si>
    <t>gilsonmartinsdar@gmail.com</t>
  </si>
  <si>
    <t>Thyagoseverollii@gmail.com</t>
  </si>
  <si>
    <t>michellealmeida40@yahoo.com</t>
  </si>
  <si>
    <t>dr.luizfernandoferreira@gmail.com</t>
  </si>
  <si>
    <t>wagne</t>
  </si>
  <si>
    <t>campos_wagner@yahoo.com.br</t>
  </si>
  <si>
    <t>elainefalves@yahoo.com.br</t>
  </si>
  <si>
    <t>Monaliza</t>
  </si>
  <si>
    <t>caldasmonaliza2014@gmail.com</t>
  </si>
  <si>
    <t>tarcilaluz324@gmail.com</t>
  </si>
  <si>
    <t>carol</t>
  </si>
  <si>
    <t>sergiobernardazzi@gmail.com</t>
  </si>
  <si>
    <t>joz.epha68@gmail.com</t>
  </si>
  <si>
    <t>Rhana</t>
  </si>
  <si>
    <t>nascimentoisabelles@gmail.com</t>
  </si>
  <si>
    <t>claudiaeiras@gmail.com</t>
  </si>
  <si>
    <t>Graziane</t>
  </si>
  <si>
    <t>grazianerhottz1234@gmail.com</t>
  </si>
  <si>
    <t>Catatino</t>
  </si>
  <si>
    <t>Catarinocalabar136@gmail.com</t>
  </si>
  <si>
    <t>gustavobriciogrimes@gmail.com</t>
  </si>
  <si>
    <t>carlareis3322@gmail.com</t>
  </si>
  <si>
    <t>ricardo</t>
  </si>
  <si>
    <t>luciana_alba@hotmail.com</t>
  </si>
  <si>
    <t>Catarina</t>
  </si>
  <si>
    <t>catarinamulle58@gmail.com</t>
  </si>
  <si>
    <t>21 96443-5326</t>
  </si>
  <si>
    <t>Catarinacatarina597@gmail.com</t>
  </si>
  <si>
    <t>Gilberto</t>
  </si>
  <si>
    <t>gilbertogabriel1952@gmail.com</t>
  </si>
  <si>
    <t>Sicazucycy@yahoo.com.br</t>
  </si>
  <si>
    <t>beatriz</t>
  </si>
  <si>
    <t>florence.beatriz@gmail.com</t>
  </si>
  <si>
    <t>Chagas</t>
  </si>
  <si>
    <t>frsouzachagas@hotmail.com</t>
  </si>
  <si>
    <t>rogeriodiaspaiva@gmail.com</t>
  </si>
  <si>
    <t>,bueno2009@hotmail.com</t>
  </si>
  <si>
    <t>Biiaggr@gmail.com</t>
  </si>
  <si>
    <t>carlosraphael1992@gmail.com</t>
  </si>
  <si>
    <t>tiagogomesclaro@gmail.com</t>
  </si>
  <si>
    <t>analuizasantos.moreiraa@gmail.com</t>
  </si>
  <si>
    <t>VIVIAN</t>
  </si>
  <si>
    <t>vivi1982brito@gmail.com</t>
  </si>
  <si>
    <t>Marriqaagomes@gmail.com</t>
  </si>
  <si>
    <t>danieleandreza30@gmail.com</t>
  </si>
  <si>
    <t>ALexandra</t>
  </si>
  <si>
    <t>correaalexandra314@gmail.com</t>
  </si>
  <si>
    <t>Janiclecia</t>
  </si>
  <si>
    <t>janim438@gmail.com</t>
  </si>
  <si>
    <t>ctt.thamiris@gmail.com</t>
  </si>
  <si>
    <t>Narciza</t>
  </si>
  <si>
    <t>narcizavasconcellos@hotmail.com</t>
  </si>
  <si>
    <t>Lorrayne</t>
  </si>
  <si>
    <t>Lolohgatinha@live.com</t>
  </si>
  <si>
    <t>Isis_lokinha2010@hotmail.com</t>
  </si>
  <si>
    <t>Danielbertolodomingos@gmail.com</t>
  </si>
  <si>
    <t>renatacbna@gmail.com</t>
  </si>
  <si>
    <t>diego2santos.2019@outlook.com</t>
  </si>
  <si>
    <t>danielehenrique96@gmail.com</t>
  </si>
  <si>
    <t>luanalocatelli774@gmail.com</t>
  </si>
  <si>
    <t>Valdomiro</t>
  </si>
  <si>
    <t>valdomirorocha29@gmail.com</t>
  </si>
  <si>
    <t>Adolfo</t>
  </si>
  <si>
    <t>amorais@bcpsecurities.com</t>
  </si>
  <si>
    <t>maria luiza</t>
  </si>
  <si>
    <t>luizacunha.silva11@gmail.com</t>
  </si>
  <si>
    <t>Aceer</t>
  </si>
  <si>
    <t>bety.rangel@hotmail.com</t>
  </si>
  <si>
    <t>Carolayne</t>
  </si>
  <si>
    <t>c.o.d18@outlook.com</t>
  </si>
  <si>
    <t>Grasiele</t>
  </si>
  <si>
    <t>grasidotrick@gmail.com</t>
  </si>
  <si>
    <t>vanessamoreirarocha93@gmail.com</t>
  </si>
  <si>
    <t>Roque</t>
  </si>
  <si>
    <t>liraroque07@gmail.com</t>
  </si>
  <si>
    <t>Miguel</t>
  </si>
  <si>
    <t>herberto54@icloud.com</t>
  </si>
  <si>
    <t>ANA LUIZA</t>
  </si>
  <si>
    <t>analuiza19323@gmail.com</t>
  </si>
  <si>
    <t>Diego Luiz</t>
  </si>
  <si>
    <t>diegoluizreef7@gmail.com</t>
  </si>
  <si>
    <t>Verônica</t>
  </si>
  <si>
    <t>moraesvinicius034@gmail.com</t>
  </si>
  <si>
    <t>WP SERVICOS AQUATICOS LTDA</t>
  </si>
  <si>
    <t>Weberwallace42@gmail.com</t>
  </si>
  <si>
    <t>AV MONSENHOR FELIX 1077</t>
  </si>
  <si>
    <t>21 98956-1212</t>
  </si>
  <si>
    <t>lelediasbruno@gmail.com</t>
  </si>
  <si>
    <t>gabrielabit2009@hotmail.com</t>
  </si>
  <si>
    <t>Taiane</t>
  </si>
  <si>
    <t>taianeroman@gmail.com</t>
  </si>
  <si>
    <t>nbardemenezes@gmail.com</t>
  </si>
  <si>
    <t>xayene</t>
  </si>
  <si>
    <t>xayenedsouza@gmail.com</t>
  </si>
  <si>
    <t>rocosta290575@gmail.com</t>
  </si>
  <si>
    <t>Gilda</t>
  </si>
  <si>
    <t>gildafcabral@gmail.com</t>
  </si>
  <si>
    <t>felipinho.oliveira1516@gmail.com</t>
  </si>
  <si>
    <t>criscmscpd2017@gmail.com</t>
  </si>
  <si>
    <t>wsqueirozvr12@gmail.com</t>
  </si>
  <si>
    <t>camila.rochacr1606@gmail.com</t>
  </si>
  <si>
    <t>rehelena09@gmail.com</t>
  </si>
  <si>
    <t>Agila</t>
  </si>
  <si>
    <t>agilas2gatinha@gmail.com</t>
  </si>
  <si>
    <t>Aguiarsouzajaqueline@gmail.com</t>
  </si>
  <si>
    <t>alicemoura44@gmail.com</t>
  </si>
  <si>
    <t>lcmm.59@bol.com.br</t>
  </si>
  <si>
    <t>Andreza</t>
  </si>
  <si>
    <t>barretoandreza45@gmail.com</t>
  </si>
  <si>
    <t>Gilmara</t>
  </si>
  <si>
    <t>gilmaramartins133@gmail.com</t>
  </si>
  <si>
    <t>Viviankettlin.13@gmail.com</t>
  </si>
  <si>
    <t>anaclaradasilribeiro@gmail.com</t>
  </si>
  <si>
    <t>Anne</t>
  </si>
  <si>
    <t>annec1670@gmail.com</t>
  </si>
  <si>
    <t>Rosana.salles66@hotmail.com</t>
  </si>
  <si>
    <t>ranc.junior@gmail.com</t>
  </si>
  <si>
    <t>Alessandra@gmail.com</t>
  </si>
  <si>
    <t>Viviane</t>
  </si>
  <si>
    <t>vivianemartinscfnutri@gmail.com</t>
  </si>
  <si>
    <t>thaisjam1987@hotmail.com</t>
  </si>
  <si>
    <t>Cavalcantivaleria77@gmail.com</t>
  </si>
  <si>
    <t>Fausto</t>
  </si>
  <si>
    <t>sfausto456@gmail.com</t>
  </si>
  <si>
    <t>Alzira</t>
  </si>
  <si>
    <t>alziradudinha@gmail.com</t>
  </si>
  <si>
    <t>camila.medeiros@yahoo.com.br</t>
  </si>
  <si>
    <t xml:space="preserve"> JULIARODRIGUESAMORIM2018@GMAIL.COM
</t>
  </si>
  <si>
    <t>Ana Karolina</t>
  </si>
  <si>
    <t>Karolscarilo103@gmail.com</t>
  </si>
  <si>
    <t>Niuadas</t>
  </si>
  <si>
    <t>Niuadas@msn.com</t>
  </si>
  <si>
    <t>Jpcf_97@hotmail.com</t>
  </si>
  <si>
    <t>terezafranco051@gmail.com</t>
  </si>
  <si>
    <t>michelle</t>
  </si>
  <si>
    <t>michelle.lima0077@gmail.com</t>
  </si>
  <si>
    <t>Ingridisis2017@gmail.com</t>
  </si>
  <si>
    <t>juliana.almd.01@gmail.com</t>
  </si>
  <si>
    <t>Leana</t>
  </si>
  <si>
    <t>Lianafranca11@gmail.com</t>
  </si>
  <si>
    <t>GISELLE</t>
  </si>
  <si>
    <t>rabelaisgiselle@gmail.com</t>
  </si>
  <si>
    <t>Jennifer</t>
  </si>
  <si>
    <t>meigabruno125@gmail.com</t>
  </si>
  <si>
    <t>Stephanie</t>
  </si>
  <si>
    <t>stephanie.m.blower@gmail.com</t>
  </si>
  <si>
    <t>tamiriscastilhoc@gmail.com</t>
  </si>
  <si>
    <t>luguregio@gmail.com</t>
  </si>
  <si>
    <t>Jnunesrj4@gmail.com</t>
  </si>
  <si>
    <t>ADRIANA.BACOS@YAHOO.COM.BR</t>
  </si>
  <si>
    <t>Furtadowanessa3@gmail.com</t>
  </si>
  <si>
    <t>Samantha</t>
  </si>
  <si>
    <t>samanthaguimaraes1806@gmail.com</t>
  </si>
  <si>
    <t>Gtarjanderson@gmail.com</t>
  </si>
  <si>
    <t>COSTAEQ@GMAIL.COM</t>
  </si>
  <si>
    <t>LUCIA FATIMA</t>
  </si>
  <si>
    <t>LURAFE1212@HOTMAIL.COM</t>
  </si>
  <si>
    <t>KAMIS</t>
  </si>
  <si>
    <t>Simonefrazao25@gmail.com</t>
  </si>
  <si>
    <t>Andréia Helena</t>
  </si>
  <si>
    <t>andreiahelena0710 @gmail.com</t>
  </si>
  <si>
    <t>Caarollps@outlook.com</t>
  </si>
  <si>
    <t>Grasi</t>
  </si>
  <si>
    <t>grasiviana2012@gmail.com</t>
  </si>
  <si>
    <t>babiscarano@gmail.com</t>
  </si>
  <si>
    <t>Roberta S Alves</t>
  </si>
  <si>
    <t>adrianasequeira.adv@gmail.com</t>
  </si>
  <si>
    <t>brunnavls2@gmail.com</t>
  </si>
  <si>
    <t>Josegeraldo</t>
  </si>
  <si>
    <t>fredrl1103@gmail.com</t>
  </si>
  <si>
    <t>Maria Vitória</t>
  </si>
  <si>
    <t>casadefestalapisdecor@gmail.com</t>
  </si>
  <si>
    <t>a.aquino@myyahoo.com</t>
  </si>
  <si>
    <t>Maria Madalena</t>
  </si>
  <si>
    <t>madalena.desouza.14@gmail.com</t>
  </si>
  <si>
    <t>contatobybrasil@gmail.com</t>
  </si>
  <si>
    <t>Enio</t>
  </si>
  <si>
    <t>Enio.lousada@hotmail.com</t>
  </si>
  <si>
    <t>Patrick Ferreira</t>
  </si>
  <si>
    <t>patrick.ferreira.fernades2010@gmail.com</t>
  </si>
  <si>
    <t>Cristini</t>
  </si>
  <si>
    <t>Emibene@gmail.com</t>
  </si>
  <si>
    <t>Julianaabreu29121994@gmaim.com</t>
  </si>
  <si>
    <t>claudiaribeiro.psi@hotmail.com</t>
  </si>
  <si>
    <t>claudiasilva.ti18@gmail.com</t>
  </si>
  <si>
    <t>jully_esteves@yahoo.com.br</t>
  </si>
  <si>
    <t>Ramon</t>
  </si>
  <si>
    <t>ramonsamagaio@gmail.com</t>
  </si>
  <si>
    <t>Jessicablunck1@hotmail.com</t>
  </si>
  <si>
    <t>YAGO</t>
  </si>
  <si>
    <t>yago.666.13@gmail.com</t>
  </si>
  <si>
    <t>Clério</t>
  </si>
  <si>
    <t>auxprec570@gmail.com</t>
  </si>
  <si>
    <t>likalmont@gmail.com</t>
  </si>
  <si>
    <t>Andrade</t>
  </si>
  <si>
    <t>andrade.cto@gmail na com</t>
  </si>
  <si>
    <t>Ray</t>
  </si>
  <si>
    <t>raysa.saude@gmail.com</t>
  </si>
  <si>
    <t>Álvaro</t>
  </si>
  <si>
    <t>Propension.comercial@gmail.com</t>
  </si>
  <si>
    <t>nathinhasoares@hotmail.com</t>
  </si>
  <si>
    <t>Manoel</t>
  </si>
  <si>
    <t>manoelbarreto13@hotmail.com</t>
  </si>
  <si>
    <t>Antonieta</t>
  </si>
  <si>
    <t>antmarcondes@hotmail.com</t>
  </si>
  <si>
    <t>21 99891-4785</t>
  </si>
  <si>
    <t>Almadasarah0@gmail.com</t>
  </si>
  <si>
    <t>Katia</t>
  </si>
  <si>
    <t>katiasilenemendonca689@gmail.com</t>
  </si>
  <si>
    <t>Fabiano</t>
  </si>
  <si>
    <t>fabianorocha659@gmail.com</t>
  </si>
  <si>
    <t>mikaely</t>
  </si>
  <si>
    <t>mika.rocha33@gmail.com</t>
  </si>
  <si>
    <t>21 97320-3140</t>
  </si>
  <si>
    <t>claudiathorpecastro@gmail.com</t>
  </si>
  <si>
    <t>anacabelos@outlook.com</t>
  </si>
  <si>
    <t>Giulia</t>
  </si>
  <si>
    <t>giuliaraujo589@gmail.com</t>
  </si>
  <si>
    <t>Haendel</t>
  </si>
  <si>
    <t>haendel.27miranda@gmail.com</t>
  </si>
  <si>
    <t>leal05611@gmail.com</t>
  </si>
  <si>
    <t>valeria.cerqueira.tr@gmail.com</t>
  </si>
  <si>
    <t>Rony</t>
  </si>
  <si>
    <t>ronydont@gmail.com</t>
  </si>
  <si>
    <t>tantofazxuxu@gmail.com</t>
  </si>
  <si>
    <t>Michelly</t>
  </si>
  <si>
    <t>michellyaraujo20025@gmail.com</t>
  </si>
  <si>
    <t>Neomerlin</t>
  </si>
  <si>
    <t>intermerlin@gmail.com</t>
  </si>
  <si>
    <t>nataliamariasantosdasilva@gmail.com</t>
  </si>
  <si>
    <t>Flaverly</t>
  </si>
  <si>
    <t>flaverly@gmail.com</t>
  </si>
  <si>
    <t>iriscruz2008@hotmail.com</t>
  </si>
  <si>
    <t>Marco</t>
  </si>
  <si>
    <t>pintoaurelio2016@gmail.com</t>
  </si>
  <si>
    <t>anaacarla87@gmail.com</t>
  </si>
  <si>
    <t>JANINHA)REJ@GMAIL.COM</t>
  </si>
  <si>
    <t>Jullia</t>
  </si>
  <si>
    <t>netyjulove@hotmail.com</t>
  </si>
  <si>
    <t>Giovana</t>
  </si>
  <si>
    <t>giovanasouza95@gmail.com</t>
  </si>
  <si>
    <t>Mariaeduarda.mtrn@gmail.com</t>
  </si>
  <si>
    <t>fabio</t>
  </si>
  <si>
    <t>fabio656787|@gmail.com</t>
  </si>
  <si>
    <t>claudiasantos.38@outlook.com</t>
  </si>
  <si>
    <t>Adao</t>
  </si>
  <si>
    <t>adaodc23@gmail.com</t>
  </si>
  <si>
    <t>barbaralima1466@gmail.com</t>
  </si>
  <si>
    <t>PATRÍCIA</t>
  </si>
  <si>
    <t>patricia.maigre@hotmail.com</t>
  </si>
  <si>
    <t>sergio.az@gmail.com</t>
  </si>
  <si>
    <t>michele</t>
  </si>
  <si>
    <t>mioliv77@.gmail.com</t>
  </si>
  <si>
    <t>re</t>
  </si>
  <si>
    <t>amaranterenata5@gmail.com</t>
  </si>
  <si>
    <t>danielle</t>
  </si>
  <si>
    <t>billouza.provencal@gmail.com</t>
  </si>
  <si>
    <t>imovelfacilrj@gmail.com</t>
  </si>
  <si>
    <t>leonardo</t>
  </si>
  <si>
    <t>leonardobarcelos100@gmail.com</t>
  </si>
  <si>
    <t>AMORIM &amp; REGO EMPREENDIMENTOS</t>
  </si>
  <si>
    <t>MICAPUTE@GMAIL.COM</t>
  </si>
  <si>
    <t>RAMOS</t>
  </si>
  <si>
    <t>Bento</t>
  </si>
  <si>
    <t>(21) 97432-8299</t>
  </si>
  <si>
    <t>Mantiquira</t>
  </si>
  <si>
    <t>PF6799179</t>
  </si>
  <si>
    <t>DUQUE DE CAXIAS CARTORIO DO REGISTRO CIVIL</t>
  </si>
  <si>
    <t>(21) 98385-8611</t>
  </si>
  <si>
    <t>cartoriocentrocaxias@gmail.com</t>
  </si>
  <si>
    <t>25 DE AGOSTO</t>
  </si>
  <si>
    <t>PJ0477409</t>
  </si>
  <si>
    <t>ANA CLAUDIA GOMES SANTOS CAMPOS 08964144775</t>
  </si>
  <si>
    <t>PROF.ANNA2017@GMAIL.COM</t>
  </si>
  <si>
    <t>LILIAN ALVES DA SILVA RODRIGUES</t>
  </si>
  <si>
    <t>lilianaalves2526@hotmail.com</t>
  </si>
  <si>
    <t>fabianadacruzalvescruzalves@gmail.com</t>
  </si>
  <si>
    <t>Jonas</t>
  </si>
  <si>
    <t>josycostarangel@yahoo.com.br</t>
  </si>
  <si>
    <t>Luma</t>
  </si>
  <si>
    <t>maryber151@gmail.com</t>
  </si>
  <si>
    <t>Thainara</t>
  </si>
  <si>
    <t>Thataramos26@gmail.com</t>
  </si>
  <si>
    <t>roseane-diego7@hotmail.com</t>
  </si>
  <si>
    <t>jmr0695@gmail.com</t>
  </si>
  <si>
    <t>brunohs1974@gmail.com</t>
  </si>
  <si>
    <t>Ueslei</t>
  </si>
  <si>
    <t>soaresanacarolina823@gmail.com</t>
  </si>
  <si>
    <t>sisifisio@yahoo.com.br</t>
  </si>
  <si>
    <t>Fábio</t>
  </si>
  <si>
    <t>polosilveira@gmail.com</t>
  </si>
  <si>
    <t>marcelo</t>
  </si>
  <si>
    <t>mvieiraleite@gmail.com</t>
  </si>
  <si>
    <t>RAIMUNDA</t>
  </si>
  <si>
    <t>alicefalbuquerque@gmail.com</t>
  </si>
  <si>
    <t>julio</t>
  </si>
  <si>
    <t>juliocesarpitanga@hotmail.com</t>
  </si>
  <si>
    <t>fernanda</t>
  </si>
  <si>
    <t>fernandaayrosa@gmail.com</t>
  </si>
  <si>
    <t>clara</t>
  </si>
  <si>
    <t>ruthleaneves@gmail.com</t>
  </si>
  <si>
    <t>marly</t>
  </si>
  <si>
    <t>marlyfrangellibianco@gmail.com</t>
  </si>
  <si>
    <t>douglaslorranlima@gmail.com</t>
  </si>
  <si>
    <t>CABUÇU</t>
  </si>
  <si>
    <t>CONTRATO DECLINADO PELA OPERADORA</t>
  </si>
  <si>
    <t>cris_teixeira72@hotmail.com</t>
  </si>
  <si>
    <t>kmtavares@hotmail.com</t>
  </si>
  <si>
    <t>ARACELLY</t>
  </si>
  <si>
    <t>Cellyvicente@gmail.com</t>
  </si>
  <si>
    <t>miutas</t>
  </si>
  <si>
    <t>maria.ana19790@gmail.com</t>
  </si>
  <si>
    <t>julianaepietro745@gmail.com</t>
  </si>
  <si>
    <t>edyeric@hotmail.com</t>
  </si>
  <si>
    <t>Jailton</t>
  </si>
  <si>
    <t>JailtonNascimento2021@outlook.com.br</t>
  </si>
  <si>
    <t>Yngridlica@hotmail.com</t>
  </si>
  <si>
    <t>pinheiral@maiper.com.br</t>
  </si>
  <si>
    <t>Sylvia</t>
  </si>
  <si>
    <t>sylviamarisa@gmail.com</t>
  </si>
  <si>
    <t>luanabeatrizsouza@gmail.com</t>
  </si>
  <si>
    <t>Juliasacarneiro@terra.com.br</t>
  </si>
  <si>
    <t>paodequeijofabi@gmail.com</t>
  </si>
  <si>
    <t>rejanevidalnunes2@gmail.com</t>
  </si>
  <si>
    <t>Paloma</t>
  </si>
  <si>
    <t>jalfredo41@gmail.com</t>
  </si>
  <si>
    <t>Fabio</t>
  </si>
  <si>
    <t>fabiovidal4155@gmail.com</t>
  </si>
  <si>
    <t>STEPHANIE</t>
  </si>
  <si>
    <t>STEPHANIERAMOSENF@GMAIL.COM</t>
  </si>
  <si>
    <t>henrique</t>
  </si>
  <si>
    <t>henriquecostassouza@gmail.com</t>
  </si>
  <si>
    <t>Maria Alice</t>
  </si>
  <si>
    <t>michellevig321@gmail.com</t>
  </si>
  <si>
    <t>jessicaalicesofia0708@gmail.com</t>
  </si>
  <si>
    <t>Luzia</t>
  </si>
  <si>
    <t>21 98179-1453</t>
  </si>
  <si>
    <t>JOSILEIA</t>
  </si>
  <si>
    <t>josialmeida72@gmail.com</t>
  </si>
  <si>
    <t>diogo</t>
  </si>
  <si>
    <t>joicel544@gmail.com</t>
  </si>
  <si>
    <t>brunooccorrea@gmail.com</t>
  </si>
  <si>
    <t>flavio.theo.elis@hotmail.com</t>
  </si>
  <si>
    <t>lb3pinheiros@gmail.com</t>
  </si>
  <si>
    <t>Raquelsouza2708@hotmail.com</t>
  </si>
  <si>
    <t>Hebert</t>
  </si>
  <si>
    <t>fabiano1995ryan@gmail.com</t>
  </si>
  <si>
    <t>Mídia</t>
  </si>
  <si>
    <t>midiafranceli@gmail.com</t>
  </si>
  <si>
    <t>Luciane</t>
  </si>
  <si>
    <t>cianepereira2@gmail.com</t>
  </si>
  <si>
    <t>guinhopedro1@gmail.com</t>
  </si>
  <si>
    <t>fabio217@gmail.com</t>
  </si>
  <si>
    <t>lm679050@gmail.com</t>
  </si>
  <si>
    <t>Prisciane</t>
  </si>
  <si>
    <t>bernardinoprisciane@gmail.com</t>
  </si>
  <si>
    <t>huanna</t>
  </si>
  <si>
    <t>huannaearthur@gmail.com</t>
  </si>
  <si>
    <t>Liana</t>
  </si>
  <si>
    <t>lianacindra@yahoo.com.br</t>
  </si>
  <si>
    <t>flaviabrazde.lima@gmail.com</t>
  </si>
  <si>
    <t>contato@lucastine.com.br</t>
  </si>
  <si>
    <t>Yuri</t>
  </si>
  <si>
    <t>leobanasiqueira@gmail.com</t>
  </si>
  <si>
    <t>Viviam</t>
  </si>
  <si>
    <t>viviammaciel@yahoo.com.br</t>
  </si>
  <si>
    <t>TAIANE GREICE DE ALMEIDA ROMANINI</t>
  </si>
  <si>
    <t>lilianalves2526@hotmail.com</t>
  </si>
  <si>
    <t>RANCHO NOVO</t>
  </si>
  <si>
    <t>M GUEDES ENGENHARIA LTDA</t>
  </si>
  <si>
    <t>monalisacavalcante1989@gmail.com</t>
  </si>
  <si>
    <t>eduardamelodaveigamaria29@gmail.com</t>
  </si>
  <si>
    <t>valdilene</t>
  </si>
  <si>
    <t>tatiane_28@outlook.com</t>
  </si>
  <si>
    <t>danieledaguia14@gmail.com</t>
  </si>
  <si>
    <t>Néia</t>
  </si>
  <si>
    <t>neiamenezes2024@gmail.com</t>
  </si>
  <si>
    <t>Valmira</t>
  </si>
  <si>
    <t>danni.fariias@gmail.com</t>
  </si>
  <si>
    <t>biancaszar@gmail.com</t>
  </si>
  <si>
    <t>angelaeliane23@gmail.com</t>
  </si>
  <si>
    <t>Cátia</t>
  </si>
  <si>
    <t>catiabarcelos44@gmail.com</t>
  </si>
  <si>
    <t>Kevellin</t>
  </si>
  <si>
    <t>Kevellinalmeida831@gmail.com</t>
  </si>
  <si>
    <t>andreia</t>
  </si>
  <si>
    <t>andreiasanto2003@yahoo.com.br</t>
  </si>
  <si>
    <t>fmgobrasil@yahoo.com.br</t>
  </si>
  <si>
    <t>rsl_beta@hotmail.com</t>
  </si>
  <si>
    <t>Christian</t>
  </si>
  <si>
    <t>christian.souto@gmail.com</t>
  </si>
  <si>
    <t>FRANSUELLEN</t>
  </si>
  <si>
    <t>Fransuellenchuenck1617@gmail.com</t>
  </si>
  <si>
    <t>ctmestremartins@gmail.com</t>
  </si>
  <si>
    <t>thaina.marins44@gmail.com</t>
  </si>
  <si>
    <t>marcelobarbosarj10@gmail.com</t>
  </si>
  <si>
    <t>talitatata2000@gmail.com</t>
  </si>
  <si>
    <t>Ubirajara</t>
  </si>
  <si>
    <t>beaspotify04@gmail.com</t>
  </si>
  <si>
    <t>dai</t>
  </si>
  <si>
    <t>sheronvp@hotmail.com</t>
  </si>
  <si>
    <t>juliana7.trabalho@gmail.com</t>
  </si>
  <si>
    <t>aguiarjose604@gmail.com</t>
  </si>
  <si>
    <t>fatinha_lessa@hotmail.com</t>
  </si>
  <si>
    <t>ROSEETATY@HOTMAIL.COM</t>
  </si>
  <si>
    <t>Cailane</t>
  </si>
  <si>
    <t>cailaneb95@gmail.com</t>
  </si>
  <si>
    <t>isabelamora7776@gmail.com</t>
  </si>
  <si>
    <t>Fonorss@gmail.com</t>
  </si>
  <si>
    <t>renatachamon@gmail.com</t>
  </si>
  <si>
    <t>rodrigobrevescruz@gmail.com</t>
  </si>
  <si>
    <t>CAIONACOPA@GMAIL.COM</t>
  </si>
  <si>
    <t>sidneypereirapereira923@gmail.com</t>
  </si>
  <si>
    <t>Izilene</t>
  </si>
  <si>
    <t>nathalytrindadepires@gmail.com</t>
  </si>
  <si>
    <t>Yasmim</t>
  </si>
  <si>
    <t>diegocrespodcs@gmail.com</t>
  </si>
  <si>
    <t>gessicasouzabrito@gmail.com</t>
  </si>
  <si>
    <t>jl_mattos@yahoo.com.br</t>
  </si>
  <si>
    <t>Vanderlei</t>
  </si>
  <si>
    <t>ceguinhomac1@gmail.com</t>
  </si>
  <si>
    <t>Luanasans40@gmail.com</t>
  </si>
  <si>
    <t>mariana.tostes@hotmail.com</t>
  </si>
  <si>
    <t>pedro_dasilvafilho@yahoo.com.br</t>
  </si>
  <si>
    <t>ADRIEL</t>
  </si>
  <si>
    <t>adrielribeiro571@gmail.com</t>
  </si>
  <si>
    <t>ngvk23213@gmail.com</t>
  </si>
  <si>
    <t>Vania</t>
  </si>
  <si>
    <t>Vaniamuralhanc@gmail.com</t>
  </si>
  <si>
    <t>michelleornellas10@hotmail.com</t>
  </si>
  <si>
    <t>leonardovasconcellos1303@gmail.com</t>
  </si>
  <si>
    <t>wallacecarvalho.si@gmail.com</t>
  </si>
  <si>
    <t>elizafon@msn.com</t>
  </si>
  <si>
    <t>Vanessamarinho500@gmail.com</t>
  </si>
  <si>
    <t>jmagomez@gmail.com</t>
  </si>
  <si>
    <t>Italo</t>
  </si>
  <si>
    <t>Freitasitalo205@gmail.com</t>
  </si>
  <si>
    <t>Marianna</t>
  </si>
  <si>
    <t>marimnvs.0699@gmail.com</t>
  </si>
  <si>
    <t>Salomé</t>
  </si>
  <si>
    <t>salomebasstos@gmail.com</t>
  </si>
  <si>
    <t>Rosangelajorand@gmail</t>
  </si>
  <si>
    <t>carla_senracg@yahoo.com.br</t>
  </si>
  <si>
    <t>flaviolsteixeira@hotmail.com</t>
  </si>
  <si>
    <t>leandro</t>
  </si>
  <si>
    <t>pedro73288@gmail.com</t>
  </si>
  <si>
    <t>avirginia333@icloud.com</t>
  </si>
  <si>
    <t>Laudier</t>
  </si>
  <si>
    <t>levibittencourt2016@gmail.com</t>
  </si>
  <si>
    <t>Lailson</t>
  </si>
  <si>
    <t>Lailsonjoao1234@gmail.com</t>
  </si>
  <si>
    <t>Carolinegreco33@gmail.com</t>
  </si>
  <si>
    <t>michelepinheiroalves@gmail.com</t>
  </si>
  <si>
    <t>Marília</t>
  </si>
  <si>
    <t>marilia.carvalho.rj@gmail.com</t>
  </si>
  <si>
    <t>luiz gustavo</t>
  </si>
  <si>
    <t>Sousabelinha21@gmail.com</t>
  </si>
  <si>
    <t>patriciamssilva16@gmail.com</t>
  </si>
  <si>
    <t>veronica.archanjo.fonseca@gmail.com</t>
  </si>
  <si>
    <t>ADASTRA2007@HOTMAIL.COM</t>
  </si>
  <si>
    <t>wilma</t>
  </si>
  <si>
    <t>wilma80castro@gmail.com</t>
  </si>
  <si>
    <t>cilene</t>
  </si>
  <si>
    <t>artlene2011@hotmail.com</t>
  </si>
  <si>
    <t>leo</t>
  </si>
  <si>
    <t>correialeo666@gmail.com</t>
  </si>
  <si>
    <t>marcia</t>
  </si>
  <si>
    <t>marcia-bigstar@gmail.com</t>
  </si>
  <si>
    <t>tayna</t>
  </si>
  <si>
    <t>tayna-bunitinha10outlook.com</t>
  </si>
  <si>
    <t>camila</t>
  </si>
  <si>
    <t>camilinhaluz21@gmail.com</t>
  </si>
  <si>
    <t>filipe</t>
  </si>
  <si>
    <t>lipe-gregorio@yahoo.com.br</t>
  </si>
  <si>
    <t>salves.david@gmail.com</t>
  </si>
  <si>
    <t>raquel</t>
  </si>
  <si>
    <t>lopesdemeloraquel@gmail.com</t>
  </si>
  <si>
    <t>gabriela</t>
  </si>
  <si>
    <t>gabzborges002@gmail.com</t>
  </si>
  <si>
    <t>jessicalopes9_7@hotmail.com</t>
  </si>
  <si>
    <t>VARGEM PEQUENA</t>
  </si>
  <si>
    <t>ANNA VICTORIA</t>
  </si>
  <si>
    <t>alvictoriaferreira@gmail.com</t>
  </si>
  <si>
    <t>hebertotaciano@gmail.com</t>
  </si>
  <si>
    <t>Gamboa</t>
  </si>
  <si>
    <t>VALENTINA</t>
  </si>
  <si>
    <t>monica.axv05@gmail.com</t>
  </si>
  <si>
    <t>Jardim Primavera</t>
  </si>
  <si>
    <t>RENOVE MARKET E SERVICOS LTDA</t>
  </si>
  <si>
    <t>DOUGLASOZANA@GMAIL.COM</t>
  </si>
  <si>
    <t>BEBLAZ81 PRODUCOES AUDIO VISUAIS LTDA</t>
  </si>
  <si>
    <t>BEBLAZ81@GMAIL.COM</t>
  </si>
  <si>
    <t>chapeleiro20011604@gmail.com</t>
  </si>
  <si>
    <t>jessica.calaza@gmail.com</t>
  </si>
  <si>
    <t>Kaylane</t>
  </si>
  <si>
    <t>Kaylanee-@hotmail.com</t>
  </si>
  <si>
    <t>Anahí</t>
  </si>
  <si>
    <t>anairamestrela@gmail.com</t>
  </si>
  <si>
    <t>Maria Fernandda</t>
  </si>
  <si>
    <t>nanddaholland@gmail.com</t>
  </si>
  <si>
    <t>cintiaribeiro51@yahoo.com.br</t>
  </si>
  <si>
    <t>agathacrisbarboza@gmail.com</t>
  </si>
  <si>
    <t>garritanajulia@gmail.com</t>
  </si>
  <si>
    <t>eduardoporto1978@hotmail.com</t>
  </si>
  <si>
    <t>Nivea</t>
  </si>
  <si>
    <t>nivea.bastos@gmail.com</t>
  </si>
  <si>
    <t>menengat@yahoo.com.br</t>
  </si>
  <si>
    <t>nascimentobrenda188@gmail.com</t>
  </si>
  <si>
    <t>borgnethisabela7@gmail.com</t>
  </si>
  <si>
    <t>silvia.griselda@terra.com.br</t>
  </si>
  <si>
    <t>bianca</t>
  </si>
  <si>
    <t>biancaborges.atendimento@bol.com.br</t>
  </si>
  <si>
    <t>camilamontearanha@gmail.com</t>
  </si>
  <si>
    <t>Sharon</t>
  </si>
  <si>
    <t>sharonbackx@gmail.com</t>
  </si>
  <si>
    <t>Marimcampos2507@gmail.com</t>
  </si>
  <si>
    <t>KENYA</t>
  </si>
  <si>
    <t>kenyakiffer2018@gmail.com</t>
  </si>
  <si>
    <t>Queila</t>
  </si>
  <si>
    <t>qmaiafisio2016@gmail.com</t>
  </si>
  <si>
    <t>contabjlneto@yahoo.com.br</t>
  </si>
  <si>
    <t>Thamyres</t>
  </si>
  <si>
    <t>Thamyreslinda@hotmail.com</t>
  </si>
  <si>
    <t>Karollina</t>
  </si>
  <si>
    <t>karollinanahal19@gmail.com</t>
  </si>
  <si>
    <t>claudia@lca.net.br</t>
  </si>
  <si>
    <t>SL0151542</t>
  </si>
  <si>
    <t>Érica</t>
  </si>
  <si>
    <t>Ericasilvareis2020@gmai.com</t>
  </si>
  <si>
    <t>rosane</t>
  </si>
  <si>
    <t>rosanemagaro@hayoo.com.br</t>
  </si>
  <si>
    <t>Rayelle</t>
  </si>
  <si>
    <t>rayellebastos@hotmail.com</t>
  </si>
  <si>
    <t>ro.lopes.coelho@gmail.com</t>
  </si>
  <si>
    <t>jane.rodrigues16@yahoo.com.br</t>
  </si>
  <si>
    <t>Stefan</t>
  </si>
  <si>
    <t>amandacheble@yahoo.com.br</t>
  </si>
  <si>
    <t>darlancoroinha39@gmail.com</t>
  </si>
  <si>
    <t>anselmocesar55@gmail.com</t>
  </si>
  <si>
    <t>nessasdsaude@hotmail.com</t>
  </si>
  <si>
    <t>juliana</t>
  </si>
  <si>
    <t>julianasnunes.social@gmail.com</t>
  </si>
  <si>
    <t>Davilucca9546@gmail.com</t>
  </si>
  <si>
    <t>brenda.marianosb@gmail.com</t>
  </si>
  <si>
    <t>Polckvp163@gmail.com</t>
  </si>
  <si>
    <t>GEANDERSON</t>
  </si>
  <si>
    <t>geanmattos2017@gmail.com</t>
  </si>
  <si>
    <t>aquinomikael11@gmail.com</t>
  </si>
  <si>
    <t>jonasds26@gmail.com</t>
  </si>
  <si>
    <t>jennifermorais1a@gmail.com</t>
  </si>
  <si>
    <t>paimrafaela6@gmail.com</t>
  </si>
  <si>
    <t>Pollobollo666@gmail.com</t>
  </si>
  <si>
    <t>anap131927@gmail.com</t>
  </si>
  <si>
    <t>Kissila</t>
  </si>
  <si>
    <t>kikiazeredo1234@gmail.com</t>
  </si>
  <si>
    <t>JULIANA ANANIAS</t>
  </si>
  <si>
    <t>PALMERASSESSORIACOM@GMAIL.COM</t>
  </si>
  <si>
    <t>DANIEL MONTEIRO RABICO DOS SANTOS</t>
  </si>
  <si>
    <t>2199216-2647</t>
  </si>
  <si>
    <t>portugal124@hotmail.com</t>
  </si>
  <si>
    <t>marcosnanhay@gmail.com</t>
  </si>
  <si>
    <t>vick33ribeiro89@gmail.com</t>
  </si>
  <si>
    <t>kmartins1961@gmail.com</t>
  </si>
  <si>
    <t>amaral.michs@gmail.com</t>
  </si>
  <si>
    <t>Val Vianna</t>
  </si>
  <si>
    <t>viannavaldinea@gmail.com</t>
  </si>
  <si>
    <t>monica</t>
  </si>
  <si>
    <t>maps1961@gmail.com</t>
  </si>
  <si>
    <t>cesarsoares.ce@gmail.com</t>
  </si>
  <si>
    <t>Rute</t>
  </si>
  <si>
    <t>TELEFONE NÃO EXISTE</t>
  </si>
  <si>
    <t>Severina</t>
  </si>
  <si>
    <t>minininhatita@hotmail.com</t>
  </si>
  <si>
    <t>anacarolinagomespereira17@gmail.com</t>
  </si>
  <si>
    <t>marirocham@yahoo.com</t>
  </si>
  <si>
    <t>Moises</t>
  </si>
  <si>
    <t>moisesdrumond@yahoo.com.br</t>
  </si>
  <si>
    <t>Sonia</t>
  </si>
  <si>
    <t>Scamachodasilva@gmail.com</t>
  </si>
  <si>
    <t>Benvinda</t>
  </si>
  <si>
    <t>tiaovrg@gmail.com</t>
  </si>
  <si>
    <t>Marize</t>
  </si>
  <si>
    <t>mmarize882@gmail.com</t>
  </si>
  <si>
    <t>ODISSEU</t>
  </si>
  <si>
    <t>odisseublima@hotmail.com</t>
  </si>
  <si>
    <t>eryk.dutra@gmail.com</t>
  </si>
  <si>
    <t>(21) 96578-1610</t>
  </si>
  <si>
    <t>sousabelinha21@gmail.com</t>
  </si>
  <si>
    <t>Magalhães Bastos</t>
  </si>
  <si>
    <t>PF6800787</t>
  </si>
  <si>
    <t>Alberto</t>
  </si>
  <si>
    <t>albertodasilvadias@gmail.com</t>
  </si>
  <si>
    <t>Kathryn</t>
  </si>
  <si>
    <t>kathrynpedrunti1@gmail.com</t>
  </si>
  <si>
    <t>terezinhagsramos@gmail.com</t>
  </si>
  <si>
    <t>achou os valores muito alto para faixa etaria de 68 anos</t>
  </si>
  <si>
    <t>maricoutinho@gmail.com</t>
  </si>
  <si>
    <t>sem produto disponivel para comercializar 66 anos Santa catarina</t>
  </si>
  <si>
    <t>Maysa</t>
  </si>
  <si>
    <t>maylima.dacosta@outlook.com</t>
  </si>
  <si>
    <t>liviaaparecidaa2021@gmail.com</t>
  </si>
  <si>
    <t>Emily</t>
  </si>
  <si>
    <t>emillysilvabarros27@gmail.com</t>
  </si>
  <si>
    <t>cafg0605@gmail.com</t>
  </si>
  <si>
    <t>Everton</t>
  </si>
  <si>
    <t>evertonrodr77@gmail.com</t>
  </si>
  <si>
    <t>Sylvio</t>
  </si>
  <si>
    <t>sylvioleite85@gmail.com</t>
  </si>
  <si>
    <t>biancaoliverosa@gmail.com</t>
  </si>
  <si>
    <t>paatriciadamas@gmail.com</t>
  </si>
  <si>
    <t>davinielbrdasilvagermano@gmail.com</t>
  </si>
  <si>
    <t>Marcelo.sacoda@gmail.com</t>
  </si>
  <si>
    <t>Thays</t>
  </si>
  <si>
    <t>thaysigandrade@gmail.com</t>
  </si>
  <si>
    <t>Max</t>
  </si>
  <si>
    <t>maxarujoniteroi@gmail.com</t>
  </si>
  <si>
    <t>dr.marcosfariaadv@gmail.com</t>
  </si>
  <si>
    <t>Maximiliano</t>
  </si>
  <si>
    <t>rev.maxmiler@yahoo.com</t>
  </si>
  <si>
    <t>bigsandra2014@outlook.com</t>
  </si>
  <si>
    <t>Esther</t>
  </si>
  <si>
    <t>almeidadacostaesther@gmail.com</t>
  </si>
  <si>
    <t>acpontesvieira@gmail.com</t>
  </si>
  <si>
    <t>andreforzza2010@gmail.com</t>
  </si>
  <si>
    <t>Valdelice</t>
  </si>
  <si>
    <t>valcarsil40@gmail.com</t>
  </si>
  <si>
    <t>Irys</t>
  </si>
  <si>
    <t>Irysaraujolopes@gmail.com</t>
  </si>
  <si>
    <t>nascimentotamires069@gmail.com</t>
  </si>
  <si>
    <t>José Wilson</t>
  </si>
  <si>
    <t>brunoalexandredossantosrocha@gmail.com</t>
  </si>
  <si>
    <t>21 99856-1529</t>
  </si>
  <si>
    <t>mariatvalerj@gmail.com</t>
  </si>
  <si>
    <t>acmaleck@gmail.com</t>
  </si>
  <si>
    <t>sem contato</t>
  </si>
  <si>
    <t>layla</t>
  </si>
  <si>
    <t>laylagalante@gmail.com</t>
  </si>
  <si>
    <t>gustavo</t>
  </si>
  <si>
    <t>teixeira3333@hotmail.ccom</t>
  </si>
  <si>
    <t>cotação para 2 crianças 6 e 4 anos</t>
  </si>
  <si>
    <t>joselia</t>
  </si>
  <si>
    <t>joseliap1943@gmail.com</t>
  </si>
  <si>
    <t>geraldino</t>
  </si>
  <si>
    <t>geraldino.p.dacosta@gmail.com</t>
  </si>
  <si>
    <t>araci</t>
  </si>
  <si>
    <t>aracimbs@gmail.com</t>
  </si>
  <si>
    <t>alessandra</t>
  </si>
  <si>
    <t>alessandramarcilio569@gmail.com</t>
  </si>
  <si>
    <t>noemia</t>
  </si>
  <si>
    <t>noemia8177@gmail.com</t>
  </si>
  <si>
    <t>joao</t>
  </si>
  <si>
    <t>possui plano atual e quer fazer um up grade no plano, pois está fazendo tratamento do doença pré existente.</t>
  </si>
  <si>
    <t>jessica</t>
  </si>
  <si>
    <t>jezzikita@gmail.com</t>
  </si>
  <si>
    <t>cesch3@gmail.com</t>
  </si>
  <si>
    <t>QUER FAZER INCLUSÃO NO PLANO ATUAL</t>
  </si>
  <si>
    <t>Margareth</t>
  </si>
  <si>
    <t>psimcarvalho7@gmail.com</t>
  </si>
  <si>
    <t>carolinabragarh@gmail.com</t>
  </si>
  <si>
    <t>Ariadne</t>
  </si>
  <si>
    <t>ariadnegomez@gmail.com</t>
  </si>
  <si>
    <t>rodrigo</t>
  </si>
  <si>
    <t>rodrigo1232hotmail.com</t>
  </si>
  <si>
    <t>magna</t>
  </si>
  <si>
    <t>fmagna@gmail.com</t>
  </si>
  <si>
    <t>Rosemary</t>
  </si>
  <si>
    <t>ROSEMA_RY@YAHOO.COM.BR</t>
  </si>
  <si>
    <t>and.camilo@gmail.com.br</t>
  </si>
  <si>
    <t>vitoria</t>
  </si>
  <si>
    <t>vitoriasaarr@gmail.com</t>
  </si>
  <si>
    <t>isabellebarbara1@gmail.com</t>
  </si>
  <si>
    <t>Evanir</t>
  </si>
  <si>
    <t>nanamonteiro69pos@gmail.com</t>
  </si>
  <si>
    <t>Allan</t>
  </si>
  <si>
    <t>Allan130501@gmail.com</t>
  </si>
  <si>
    <t>Bel</t>
  </si>
  <si>
    <t>isabeldonascimentosilva09@gmail.com</t>
  </si>
  <si>
    <t>Kaiany</t>
  </si>
  <si>
    <t>Kayfrazao@gmail.com</t>
  </si>
  <si>
    <t>valliermarcelo@gmail.com</t>
  </si>
  <si>
    <t>Caline</t>
  </si>
  <si>
    <t>cayenecalinegald@gmail.com</t>
  </si>
  <si>
    <t>Catiane</t>
  </si>
  <si>
    <t>catianegiovan2@gmail.com</t>
  </si>
  <si>
    <t>deiselohr@hotmail.com</t>
  </si>
  <si>
    <t>Romeu</t>
  </si>
  <si>
    <t>romeno99@gmail.com</t>
  </si>
  <si>
    <t>Dulce</t>
  </si>
  <si>
    <t>Dulce.m.nascimento55@gmail.com</t>
  </si>
  <si>
    <t>ESTÁ SENDO ATENDIDO POR OUTRO CORRETOR</t>
  </si>
  <si>
    <t>HALBERT</t>
  </si>
  <si>
    <t>souzapedrasdecorativas@gmail.com</t>
  </si>
  <si>
    <t>joseantonioferreiradasilva969@gmail.com</t>
  </si>
  <si>
    <t>alexandre.silva.81@gmail.com</t>
  </si>
  <si>
    <t>ENEDINA</t>
  </si>
  <si>
    <t xml:space="preserve">prof.anna2017@gmail.com
</t>
  </si>
  <si>
    <t>OLINDA</t>
  </si>
  <si>
    <t>EDNAR</t>
  </si>
  <si>
    <t>4LEXANDERMM@GMAIL.COM</t>
  </si>
  <si>
    <t>DECLINIO DA OPERADORA</t>
  </si>
  <si>
    <t>Isadora Santos Viana da Silva</t>
  </si>
  <si>
    <t>(21) 98919-3347</t>
  </si>
  <si>
    <t>prof.anna2017@gmail.com</t>
  </si>
  <si>
    <t>Mayara de Brito Costa Barbosa</t>
  </si>
  <si>
    <t>(21) 96592-3205</t>
  </si>
  <si>
    <t>mayaradebritto@gmail.com</t>
  </si>
  <si>
    <t>SL0152003</t>
  </si>
  <si>
    <t>NATHALIA ARAUJO DE SA</t>
  </si>
  <si>
    <t>nathyaraujosa@yahoo.com.br</t>
  </si>
  <si>
    <t>Anchieta</t>
  </si>
  <si>
    <t>ANA LUCIA REGO FERREIRA DA SILVA</t>
  </si>
  <si>
    <t>970216368a@gmail.com</t>
  </si>
  <si>
    <t>carlosane887@gmail.com</t>
  </si>
  <si>
    <t>adriana_vendasqui@hotmail.com</t>
  </si>
  <si>
    <t>Joribamar.silva@gmail.com</t>
  </si>
  <si>
    <t>pixdogusttavo@gmail.com</t>
  </si>
  <si>
    <t>ANELITA</t>
  </si>
  <si>
    <t>anelita.silva@hotmail.com</t>
  </si>
  <si>
    <t>rafael.albuq27@gmail.com</t>
  </si>
  <si>
    <t>cOTAÇÃO ENVIADA 27 anos e para minha esposa 31 PETROPOLIS</t>
  </si>
  <si>
    <t>santanathaty8@gmail.com</t>
  </si>
  <si>
    <t>COTAÇÃO ENVIADA 2 adultos 39 anos e 40 anos. 3 criancas. 1 de 3 anos, 1 de 11 anos e 1 de 13 anos SÃO GONÇALO</t>
  </si>
  <si>
    <t>Lays</t>
  </si>
  <si>
    <t>Laysmurce@gmail.com</t>
  </si>
  <si>
    <t>Era só pra saber se o plano da Prevent 1000 é o mais Top ou se tem algum acima desse 74 ANOS</t>
  </si>
  <si>
    <t>felipedcf@yahoo.com.br</t>
  </si>
  <si>
    <t>COTAÇÃO ENVIADA 59 ANOS BARRA</t>
  </si>
  <si>
    <t>leticiagomesmartins30@gmail.com</t>
  </si>
  <si>
    <t>Quer fazer plano somente para criança 3 MESES E MAE 28 ANOS CAMPOS</t>
  </si>
  <si>
    <t>Araaujocarolina93@gmail.com</t>
  </si>
  <si>
    <t>Possui Mei idades sao 32 anos e 9 anos</t>
  </si>
  <si>
    <t>RAYLLA ADRIELLE DA SILVA DOS SANTOS</t>
  </si>
  <si>
    <t>raylla.santos691@gmail.com</t>
  </si>
  <si>
    <t>JARDIM ALVORADA</t>
  </si>
  <si>
    <t>ALEXANDRE DE MATOS MEDEIROS</t>
  </si>
  <si>
    <t>robertafaustino@bol.com.br</t>
  </si>
  <si>
    <t>LUIZ GUSTAVO FREITAS DE AGUIAR</t>
  </si>
  <si>
    <t>gustavodaguiar261@gmail.com</t>
  </si>
  <si>
    <t>PRAIA DO SIQUEIRA</t>
  </si>
  <si>
    <t>jjulio.corte4321@gmail.com</t>
  </si>
  <si>
    <t>telefone não existe, enviado email</t>
  </si>
  <si>
    <t>Rosilene</t>
  </si>
  <si>
    <t>AZZORMENDES@GMAIL.COM</t>
  </si>
  <si>
    <t>Possui Mei idades 22,28,54  Macae</t>
  </si>
  <si>
    <t>Iasmin</t>
  </si>
  <si>
    <t>vieiraiasmin3@gmail.com</t>
  </si>
  <si>
    <t>Cotação enviada 22 anos araruama</t>
  </si>
  <si>
    <t>Greici</t>
  </si>
  <si>
    <t>gacriativa16@gmail.com</t>
  </si>
  <si>
    <t>priscila</t>
  </si>
  <si>
    <t>atendimento@casasdamamae.com.br</t>
  </si>
  <si>
    <t>deiavitoria22@yahoo.com.br</t>
  </si>
  <si>
    <t>João Victor</t>
  </si>
  <si>
    <t>crdtavares@yahoo.com.br</t>
  </si>
  <si>
    <t>luanamoreiraoficiall@gmail.com</t>
  </si>
  <si>
    <t>lsouza501@gmail.com</t>
  </si>
  <si>
    <t>Cotação enviada 44 anos Rio de janeiro</t>
  </si>
  <si>
    <t>pedroespinosa31@gmail.com</t>
  </si>
  <si>
    <t>Cotação envida 32 anos Campos dos Goytacazes</t>
  </si>
  <si>
    <t>Sissiribeiro50@gmail.com</t>
  </si>
  <si>
    <t>lorenzogvitorias26@gmail.com</t>
  </si>
  <si>
    <t>Cotação enviada, não possui cnpj idades 14 anos ,10 anos,7 anos, 3 anos, 19 anos, 33 anos MESQUITA</t>
  </si>
  <si>
    <t>katiadutrasouto@gmal.com</t>
  </si>
  <si>
    <t>Thainá</t>
  </si>
  <si>
    <t>thainaoliveirra@gmail.com</t>
  </si>
  <si>
    <t>Anízia</t>
  </si>
  <si>
    <t>aniziasc@gmail.com</t>
  </si>
  <si>
    <t>Marciosobral590@gmail.com</t>
  </si>
  <si>
    <t>Jocila</t>
  </si>
  <si>
    <t>jocilabastos@gmail.com</t>
  </si>
  <si>
    <t>cristianosilvamedeiros1975@gmail.com</t>
  </si>
  <si>
    <t>crispaessantos@gmail.com</t>
  </si>
  <si>
    <t>rndesign1@gmail.com</t>
  </si>
  <si>
    <t>angelica.souza.araujo2016@gmail.com</t>
  </si>
  <si>
    <t>Cotação enviada Cnpj 08.888.343/0001-46 idades  13,23, 50, 56, 38, 66, 66 a mesma vai conversar com a socia</t>
  </si>
  <si>
    <t>ateixeiracami@gmail.com</t>
  </si>
  <si>
    <t>catiactistina67@yahoo.com</t>
  </si>
  <si>
    <t>cliente possui leve saude e vai manter pois os valores enviados estão mais caros</t>
  </si>
  <si>
    <t>diastamires569@gmail.com</t>
  </si>
  <si>
    <t>QUER UM PLANO PARA UM BEBE QUE AINDA NÃO NASCEU, Bairro Fazenda inglesa, Petrópolis ENTRANDO SOZINHO</t>
  </si>
  <si>
    <t>fabiferrnd@gmail.com</t>
  </si>
  <si>
    <t>JUBA EVENTOS LTDA</t>
  </si>
  <si>
    <t>SUELLENALBP@GMAIL.COM</t>
  </si>
  <si>
    <t>PME 3 VIDAS SULAMERICA ESPECIAL RC</t>
  </si>
  <si>
    <t>Daiane</t>
  </si>
  <si>
    <t>Dfervi17@gmail.com</t>
  </si>
  <si>
    <t>empresa ltda 4 vidas nilopolis</t>
  </si>
  <si>
    <t>LUSINETE</t>
  </si>
  <si>
    <t>lureisrj1@hotmail.com</t>
  </si>
  <si>
    <t>Kezia</t>
  </si>
  <si>
    <t>keziaemp.sousa@gmail.com</t>
  </si>
  <si>
    <t>bebe 2 meses são gonçalo</t>
  </si>
  <si>
    <t>francisco1965mello@gmail.com</t>
  </si>
  <si>
    <t>possui mei 60 e 57 cnpj campo grande</t>
  </si>
  <si>
    <t>Biancaalbarello37@gmail.com</t>
  </si>
  <si>
    <t>cliente possui Mei e gostou da Leve pode incluir a mae</t>
  </si>
  <si>
    <t>leoportoadm@yahoo.com.br</t>
  </si>
  <si>
    <t>possui unimed leste 39 e 68 empresa me</t>
  </si>
  <si>
    <t>Silvana</t>
  </si>
  <si>
    <t>lopesssilvasilvana666@gmail.com</t>
  </si>
  <si>
    <t>vanessacristina196813@gmail.com</t>
  </si>
  <si>
    <t>possui mei 37,38 anos sao joao de meriti</t>
  </si>
  <si>
    <t>raquelfoliver@outlook.com</t>
  </si>
  <si>
    <t>kellycristina636@hotmail.com</t>
  </si>
  <si>
    <t>flavialucas.fisio@gmail.com</t>
  </si>
  <si>
    <t>cotação enviada 45 anos bangu, quer planos sem coparticipação</t>
  </si>
  <si>
    <t>Alaor</t>
  </si>
  <si>
    <t>marciasquiavo@gmail.com</t>
  </si>
  <si>
    <t>Maria Abreu</t>
  </si>
  <si>
    <t>M.irineia.adv@gmIl.com</t>
  </si>
  <si>
    <t>Cliente 79 anos reside Tijuca</t>
  </si>
  <si>
    <t>LAZARO</t>
  </si>
  <si>
    <t>lz.fju23@gmail.com</t>
  </si>
  <si>
    <t>Reside na Barra e Flamengo 66 e 28 anos, não possui cnpj</t>
  </si>
  <si>
    <t>mary</t>
  </si>
  <si>
    <t>21 98601-3107</t>
  </si>
  <si>
    <t>maryrodrigues.250770@gmail.com</t>
  </si>
  <si>
    <t>jpose</t>
  </si>
  <si>
    <t>enviado email telefone não possui whatsap</t>
  </si>
  <si>
    <t>zuleida</t>
  </si>
  <si>
    <t>zuleida.zmn@gmail.com</t>
  </si>
  <si>
    <t>alex</t>
  </si>
  <si>
    <t>alexandre.rossetto@gmail.com</t>
  </si>
  <si>
    <t>agata</t>
  </si>
  <si>
    <t>agata-rx@hotmail.com</t>
  </si>
  <si>
    <t>não possui cnpj Niteroi 35 anos</t>
  </si>
  <si>
    <t>rose</t>
  </si>
  <si>
    <t>antoniofrancisconascimento1983@gmail.com</t>
  </si>
  <si>
    <t>cisouza</t>
  </si>
  <si>
    <t>gonçalvescinthia2022@gmail.com</t>
  </si>
  <si>
    <t>cliente tem 40 anos possui plano amil 110 nacional, o mesmo quer um plano com a mesma rede e mais em conta. Acho o Sulamerica caro, ele irá conversar com a esposa para fazer um Mei para aderir o Bradesco para Famila.        Como vamos ter que aguardar 6 meses, melhor considerar as idades:
41 eu
38 minha esposa
4 filha</t>
  </si>
  <si>
    <t>morena</t>
  </si>
  <si>
    <t>betinha170213@gmail.com</t>
  </si>
  <si>
    <t>elson</t>
  </si>
  <si>
    <t>santana.elson57@gmail.com</t>
  </si>
  <si>
    <t>2 vidas 65 e 68 possui amil S60 e quer alterar para o Sulamerica Direto Rio. Só passou essas informações e não respondeu mais.</t>
  </si>
  <si>
    <t>regina</t>
  </si>
  <si>
    <t>reginaceliaoliver56@gmail.com</t>
  </si>
  <si>
    <t>no bairro de Vista Alegre Rj próximo de IrajáPor CPF, idades 30 e 64 anos</t>
  </si>
  <si>
    <t>emma</t>
  </si>
  <si>
    <t>oiemma@hotmail.com</t>
  </si>
  <si>
    <t>glaucia</t>
  </si>
  <si>
    <t>glauciafonseca2025@ig.com.br</t>
  </si>
  <si>
    <t>2 VIDAS CPF 15 e 19 NILOPOLIS</t>
  </si>
  <si>
    <t>yuri</t>
  </si>
  <si>
    <t>yurisantostimrj3@gmail.com</t>
  </si>
  <si>
    <t>tayra</t>
  </si>
  <si>
    <t>tayra.jesus@gmail.com</t>
  </si>
  <si>
    <t>Enviado categoria Amil para Mei Reside em nova iguaçu 1 :52.702.424/0001-00
2: 32 e 2</t>
  </si>
  <si>
    <t>limadimel9@gmail.com</t>
  </si>
  <si>
    <t>brunamelquiades148@gmail.com</t>
  </si>
  <si>
    <t>1 VIDA 13 ANOS SÃO GONÇALO</t>
  </si>
  <si>
    <t>contafabiolima@gmail.com</t>
  </si>
  <si>
    <t>ANALISANDO 45 ANOS SÃO GONÇALO</t>
  </si>
  <si>
    <t>tatianeemaria@hotmail.com</t>
  </si>
  <si>
    <t>1 VIDA CPF Parque verde - Paraty. 45 ANOS</t>
  </si>
  <si>
    <t>luizcaa2020@gmail.com</t>
  </si>
  <si>
    <t>marinaglech@gmail.com</t>
  </si>
  <si>
    <t>ESTÁ SENDO ATENDIDA POR OUTRO CORRETOR</t>
  </si>
  <si>
    <t>sonialomba2011@gmail.com</t>
  </si>
  <si>
    <t>Maria Lúcia</t>
  </si>
  <si>
    <t>lgrunert@hotmail.com</t>
  </si>
  <si>
    <t>2 VIDAS CPF LAGOA 50 E 70 ANOS</t>
  </si>
  <si>
    <t>karineruchelo@gmail.com</t>
  </si>
  <si>
    <t>VAI MORAR EM SP E QUER UM PLANO ATÉ 450,00</t>
  </si>
  <si>
    <t>martinhoamanda5@gmail.com</t>
  </si>
  <si>
    <t>CRIANÇA 3 ANOS</t>
  </si>
  <si>
    <t>kessidreisbomfim@gmail.com</t>
  </si>
  <si>
    <t>CLIENTE QUER INFORMAÇÃO DA AMIL COM TOTAL PASS, SENDO QUE NÃO TEM NA AMIL E A MESMA INFORMA QUE PESQUISOU E TEM. TEM 36 ANOS RJ</t>
  </si>
  <si>
    <t>Crislaine</t>
  </si>
  <si>
    <t>cris.laiine@hotmail.com</t>
  </si>
  <si>
    <t>ESTÁ 1 ANO NO PLANO ASSIM CLASSICO POSSUI CNPJ DE ASSOCIAÇÃO 32697771000176</t>
  </si>
  <si>
    <t>Maria Julia</t>
  </si>
  <si>
    <t>jtcmello@gmail.com</t>
  </si>
  <si>
    <t>QUER UM PLANO COM COBERTURA NACIONAL E REEMBOLSO, MAS TEM 84 ANOS</t>
  </si>
  <si>
    <t>Jane.cr58@gmail.com</t>
  </si>
  <si>
    <t>FAZ TRATAMENTO DE CANCER E QUER UM PLANO PARA PORTABILIDADE, POIS TOMA UM MEDICAÇÃO DURAMTE 5 ANOS</t>
  </si>
  <si>
    <t>luizaferreiramariano53@gmail.com</t>
  </si>
  <si>
    <t>Lucianagsilveira@gmail.com</t>
  </si>
  <si>
    <t>lc.magri23@gmail.com</t>
  </si>
  <si>
    <t>PROCURA UM PLANO MAIS EM CONTA POIS ESTÁ INDO MORAR EM ARARUAMA 67 e 63 MEI</t>
  </si>
  <si>
    <t>pedrosaerica2013@gmail.com</t>
  </si>
  <si>
    <t>QUER UM PLANO PARA TRATAMENTO" Eu tô com cervicalgia E lombalgia " MORA EM CORDOVIL</t>
  </si>
  <si>
    <t>joaoernesto67@gmail.com</t>
  </si>
  <si>
    <t>POSSUI AMIL PELO MEI 58 E 55 ANOS MORA EM CAMPOS E QUER REDUÇÃO DE VALOR</t>
  </si>
  <si>
    <t>marcuscardoso71@gmail.com</t>
  </si>
  <si>
    <t>CLIENTE POSSUI CNPJ 30.193.331/0001-56, 4 VIDAS 54, 49, 21 e 18 VOLTA REDONDA</t>
  </si>
  <si>
    <t>21 99468-1781</t>
  </si>
  <si>
    <t>4lexandermm@gmail.com</t>
  </si>
  <si>
    <t>ONORINA</t>
  </si>
  <si>
    <t xml:space="preserve"> 21 98531-4970</t>
  </si>
  <si>
    <t>Luizcaa2020@gmail.com</t>
  </si>
  <si>
    <t>29/09/09/2025</t>
  </si>
  <si>
    <t>ALINE MOURA</t>
  </si>
  <si>
    <t xml:space="preserve">
alinemourarodrigues03@gmail.com</t>
  </si>
  <si>
    <t>PARQUE BARRETO</t>
  </si>
  <si>
    <t>YGHOR VINICIUS</t>
  </si>
  <si>
    <t xml:space="preserve">
 higorwalger@gmail.com</t>
  </si>
  <si>
    <t>TODOS OS SANTOS</t>
  </si>
  <si>
    <t>amorelli.claudia@gmail.com</t>
  </si>
  <si>
    <t>procura um plano para a irmão 66.   Itaboraí. RJ</t>
  </si>
  <si>
    <t>oruamac@gmail.com</t>
  </si>
  <si>
    <t>cliente procura o produto  0054 participativo da unimed, fiz o envio de outras opções</t>
  </si>
  <si>
    <t>Alenisa</t>
  </si>
  <si>
    <t>alenisarocha@gmail.com</t>
  </si>
  <si>
    <t>sendo atendida por outro corretor</t>
  </si>
  <si>
    <t>Yolanda</t>
  </si>
  <si>
    <t>drwagnerbg@gmail.com</t>
  </si>
  <si>
    <t>Ana Virgínia</t>
  </si>
  <si>
    <t>carolpais18@hotmail.com</t>
  </si>
  <si>
    <t>4 vidas Araruama 10 / 17 / 38 / 39 cpf</t>
  </si>
  <si>
    <t>Ana Gabrielly</t>
  </si>
  <si>
    <t>Anagabriellytavares60@gmail.com</t>
  </si>
  <si>
    <t>brunoislan@hotmail.com</t>
  </si>
  <si>
    <t>nickdeia67@gmail.com</t>
  </si>
  <si>
    <t>pc.carelli@hotmail.compc.carelli@hotmail.com</t>
  </si>
  <si>
    <t>cliente quer pevent senior empresarial 69 e 73, sendo que a comercialização é somente cpf</t>
  </si>
  <si>
    <t>frisi30@gmail.com</t>
  </si>
  <si>
    <t>solicitou cotação cpf Ingá Niteroi 48 anos</t>
  </si>
  <si>
    <t>Lucilidia</t>
  </si>
  <si>
    <t>lucilidia.rejane@gmail.com</t>
  </si>
  <si>
    <t>SOLICITA PLANO COM ATENDIMENTO EM NITEROI, MARICA E NOVA IGUAÇU 50 ANOS</t>
  </si>
  <si>
    <t>ingrid</t>
  </si>
  <si>
    <t>ingridhyppolito35@gmail.com</t>
  </si>
  <si>
    <t>alessandraneves2018@gmail.com</t>
  </si>
  <si>
    <t>cliente quer plano com rede dor 54 anos</t>
  </si>
  <si>
    <t>Andreane</t>
  </si>
  <si>
    <t>andreanedebossam2@gmail.com</t>
  </si>
  <si>
    <t>fabiolopesvasco@gmail.com</t>
  </si>
  <si>
    <t>Gosta de um plano que faça ablação cardiaca 49 anos itaborai</t>
  </si>
  <si>
    <t>JAILSON</t>
  </si>
  <si>
    <t>jailsonjaka@gmail.com</t>
  </si>
  <si>
    <t>cotação 51 anos jacarepagua</t>
  </si>
  <si>
    <t>SERGIO PAULO</t>
  </si>
  <si>
    <t>SERGIOFIG1965@GMAIL.COM</t>
  </si>
  <si>
    <t>anapaulauedison@gmail.com</t>
  </si>
  <si>
    <t>SERVIDORA PUBLICA 44 ANOS Itaboraí Manilha</t>
  </si>
  <si>
    <t>karen.nutri85@gmail.com</t>
  </si>
  <si>
    <t>CLIENTE VAI ABRIR UM CNPJ LTDA IDADES 49, 42, 15 e 59</t>
  </si>
  <si>
    <t>lidianepinheiro@hotmail.com</t>
  </si>
  <si>
    <t>CLIENTE 80 ANOS QUERENDO AMIL. ENVIADO PLANOS DISPONIVEIS PARA FAIXA ETARIA DELA</t>
  </si>
  <si>
    <t>Nathalia</t>
  </si>
  <si>
    <t>LUIZ.CADILHA@GMAIL.COM</t>
  </si>
  <si>
    <t>CLIENTE PROCURA PLANO PARA ESPOSA esposa tá grávida e o plano dela saiu de 600 pra 1000, SENDO QUE NÃO TEM OPÇÃO POR CONTA ADA CARENCIA</t>
  </si>
  <si>
    <t>Sofia</t>
  </si>
  <si>
    <t>marcelo.lima@dhm.com.br</t>
  </si>
  <si>
    <t>RESIDE BARRA DA TIJUCA 21 ANOS, QUER PLANO SEM COPARTICIPAÇÃO</t>
  </si>
  <si>
    <t>fernandaosm10@gmail.com</t>
  </si>
  <si>
    <t>Júlio César</t>
  </si>
  <si>
    <t>juliocesar_moreiradossantos@hotmail.com</t>
  </si>
  <si>
    <t>COTAÇÃO ENVIADA PLANO FAMILIIAR 74,55 MESQUITA</t>
  </si>
  <si>
    <t>Carina Paiva</t>
  </si>
  <si>
    <t>carinapaivasilva@gmail.com</t>
  </si>
  <si>
    <t>UNIMED 38 ANOS VOLTA REDONDA</t>
  </si>
  <si>
    <t>Douglasn11@icloud.com</t>
  </si>
  <si>
    <t>SEM PRODUTO A COMERCIALIZAR 1 MES PETROPOLIS</t>
  </si>
  <si>
    <t>wellingtongarciawmg@gmail.com</t>
  </si>
  <si>
    <t>Vignoli162@gmail.com</t>
  </si>
  <si>
    <t>marianasaldanha100215@gmail.com</t>
  </si>
  <si>
    <t>CLIENTE PROCURA PLANO PARA ENGRAVIDAR 30 ANOS PARACAMBI, sem condições financeiras</t>
  </si>
  <si>
    <t>Helder</t>
  </si>
  <si>
    <t>helderkaua29@gmail.com</t>
  </si>
  <si>
    <t>Lindaci</t>
  </si>
  <si>
    <t>barros-cida@hotmail.com</t>
  </si>
  <si>
    <t>José Paulo</t>
  </si>
  <si>
    <t>Paulobiomed@yahoo.com.br</t>
  </si>
  <si>
    <t>adrianolango995@gmail.com</t>
  </si>
  <si>
    <t>magnobravin@gmail.com</t>
  </si>
  <si>
    <t>tanik27@yahoo.com.br</t>
  </si>
  <si>
    <t>brunosimonin@yahoo.com.br</t>
  </si>
  <si>
    <t>cliente 44 anos niteroi</t>
  </si>
  <si>
    <t>KATIA REGINA</t>
  </si>
  <si>
    <t>katuchamuller21@gmail.com</t>
  </si>
  <si>
    <t>CABUIS</t>
  </si>
  <si>
    <t>Sergio PAULO</t>
  </si>
  <si>
    <t>sergiogomes.gomes@yahoo.com.br</t>
  </si>
  <si>
    <t>carlos alves</t>
  </si>
  <si>
    <t>editcarlos@yahoo.com.br</t>
  </si>
  <si>
    <t>flavia.gscp32@gmail.com</t>
  </si>
  <si>
    <t>quer plano para bebê 1 mes, o responsável pai tem 47 anos e possui Mei</t>
  </si>
  <si>
    <t>Marlon</t>
  </si>
  <si>
    <t>marlon.colleman@gmail.com</t>
  </si>
  <si>
    <t>reside duque de caxias 5,27 an</t>
  </si>
  <si>
    <t>Sinfoniababy@gmail.com</t>
  </si>
  <si>
    <t>possui cnpj, mas somente 1 vida</t>
  </si>
  <si>
    <t>lorenacarla7896@gmail.com</t>
  </si>
  <si>
    <t>Ana Caroline</t>
  </si>
  <si>
    <t>anacarolinecarvalho03@gmail.com</t>
  </si>
  <si>
    <t>reside em itatiaia tem Mei, mas quer o plano somente para criança de 4 anos</t>
  </si>
  <si>
    <t>Meire</t>
  </si>
  <si>
    <t>pizzariaheloyn@gmail.com</t>
  </si>
  <si>
    <t>eu queria fazer um plano pra minha mãe na Amil 54 anos nova iguaçu</t>
  </si>
  <si>
    <t>aakpalm@gmail.com</t>
  </si>
  <si>
    <t>cliente 53 anos reside itaperuna e quer plano Bardesco</t>
  </si>
  <si>
    <t>Ana Luíza</t>
  </si>
  <si>
    <t>reispink@gmail.com</t>
  </si>
  <si>
    <t>cotação enviada idades 25 e 18  Freguesia, Jacarepaguá</t>
  </si>
  <si>
    <t>LEYCI LANY</t>
  </si>
  <si>
    <t>sousaleyci@gmail.com</t>
  </si>
  <si>
    <t>bêbe 3 meses jacarepagua</t>
  </si>
  <si>
    <t>Cristinadossantosd366@gmail.com</t>
  </si>
  <si>
    <t>Eu moro em recife e meu filho no Rio de janeiro</t>
  </si>
  <si>
    <t>raioliveiramello@gmail.com</t>
  </si>
  <si>
    <t>cotação enviada mei 3 vidas</t>
  </si>
  <si>
    <t>alexia vitoria</t>
  </si>
  <si>
    <t>vitoria60.souza@gmail.com</t>
  </si>
  <si>
    <t>cotação enviada 22 anos rio de janeiro, sepetiba</t>
  </si>
  <si>
    <t>(21) 99426-7854</t>
  </si>
  <si>
    <t>d.pereira.monteiro@bol.com.br</t>
  </si>
  <si>
    <t>PAULINE</t>
  </si>
  <si>
    <t>lea</t>
  </si>
  <si>
    <t>turquinha.correia@gmail.com</t>
  </si>
  <si>
    <t>paulinha</t>
  </si>
  <si>
    <t>paulinha9422amor@gmail.com</t>
  </si>
  <si>
    <t>vania</t>
  </si>
  <si>
    <t>amichi</t>
  </si>
  <si>
    <t>derio</t>
  </si>
  <si>
    <t>cotação enviada 67 anos, já fechou o plano</t>
  </si>
  <si>
    <t>antonio</t>
  </si>
  <si>
    <t>jorgeguimaraes7@GMAIL.COM</t>
  </si>
  <si>
    <t>adriana</t>
  </si>
  <si>
    <t>adri-bt-2005@hotmail.com</t>
  </si>
  <si>
    <t>jose</t>
  </si>
  <si>
    <t>cliente servidor publico 67 anos , não possui cnpj e procura plano da sulamerica. Cliente vai fazer uma cirurgia e só pode trocar de plano apos cirurgia.</t>
  </si>
  <si>
    <t>marciapereirasilva434@gmail.com</t>
  </si>
  <si>
    <t>lucia</t>
  </si>
  <si>
    <t>wilcelenaribeiro@gmail.com</t>
  </si>
  <si>
    <t>cliente quer bradesco cpf para 2 vidas, fiz o envio de outras opções</t>
  </si>
  <si>
    <t>christian</t>
  </si>
  <si>
    <t>christianornel@hotmail.com</t>
  </si>
  <si>
    <t>numero invalido, enviado email</t>
  </si>
  <si>
    <t>GILBERT</t>
  </si>
  <si>
    <t>gilb_gabriel@hotmail.com</t>
  </si>
  <si>
    <t>plano familiar 3 vidas tijuca</t>
  </si>
  <si>
    <t>João Carlos</t>
  </si>
  <si>
    <t>sem produto siponivel 79 anos resende</t>
  </si>
  <si>
    <t>Lemosbjj10@gmail.com</t>
  </si>
  <si>
    <t>telefone invalido, enviado email</t>
  </si>
  <si>
    <t>Fátima</t>
  </si>
  <si>
    <t>pasquier62@gmail.com</t>
  </si>
  <si>
    <t>cotação 64 anos icarai niteroi</t>
  </si>
  <si>
    <t>cataovanessa11@gmail.com</t>
  </si>
  <si>
    <t>cotação enviada para 35 anos barra da tijuca</t>
  </si>
  <si>
    <t>eliana</t>
  </si>
  <si>
    <t>elianalmeidabiodanza@gmail.com</t>
  </si>
  <si>
    <t>Riane</t>
  </si>
  <si>
    <t>pinheiroriane224@gmail.com</t>
  </si>
  <si>
    <t>Elson</t>
  </si>
  <si>
    <t>elsonsilva88725@gmail.com</t>
  </si>
  <si>
    <t>não solicitou contato</t>
  </si>
  <si>
    <t>Yanka</t>
  </si>
  <si>
    <t>Oliveirayanka@icloud.com</t>
  </si>
  <si>
    <t>Laís</t>
  </si>
  <si>
    <t>laisaraujocrvg@gmail.com</t>
  </si>
  <si>
    <t>elleres7@yahoo.com.br</t>
  </si>
  <si>
    <t>42.586.325/0001-48 Almeida Cunha Assessoria Empresarial Ltda,  cliente está com debito na amil fez unimed e está insastifeita</t>
  </si>
  <si>
    <t>j.adamcourrege@gmail.com</t>
  </si>
  <si>
    <t>caroline cunha</t>
  </si>
  <si>
    <t>cunhacaroline797@gmail.com</t>
  </si>
  <si>
    <t>ARLINDA CONCEICAO BORGES</t>
  </si>
  <si>
    <t>tec.enf.lindaborges@gmail.com</t>
  </si>
  <si>
    <t>Claudia Maria de Souza</t>
  </si>
  <si>
    <t>claudiatecdiarista@gmail.com</t>
  </si>
  <si>
    <t>contato com outro corretor</t>
  </si>
  <si>
    <t>Jhonnywagner015@gmail.com</t>
  </si>
  <si>
    <t>Joselia</t>
  </si>
  <si>
    <t>Jessy22correiia@gmail.com</t>
  </si>
  <si>
    <t>cotação enviada mei 61,25 anos</t>
  </si>
  <si>
    <t>Wilma Correa.moreno</t>
  </si>
  <si>
    <t>wiilmamoreno57@gmail.com</t>
  </si>
  <si>
    <t>cliente possui assim e está insatisfeita, irá cancelar direto na operadora</t>
  </si>
  <si>
    <t>Dirceu Oliveira Cardoso Junior</t>
  </si>
  <si>
    <t>juniorpratajr@gmail.com</t>
  </si>
  <si>
    <t>cliente possui cnpj 43 anos Irajá . 
CNPJ 31929504000114</t>
  </si>
  <si>
    <t>Marcos Vinicius</t>
  </si>
  <si>
    <t>mvhardvr@gmail.com</t>
  </si>
  <si>
    <t>cnpj 47405207000100 Idade 24 e 22, barra da tijuca</t>
  </si>
  <si>
    <t>mariadosocorro51.bispo1964@gmail.com</t>
  </si>
  <si>
    <t>MARIA DO SOCORRO MARQUES</t>
  </si>
  <si>
    <t>mariadosocorromarquescordeiro@gmail.com</t>
  </si>
  <si>
    <t>ELISANGELA SOARES DE ALMEIDA</t>
  </si>
  <si>
    <t>Lily2620esda@gmail.com</t>
  </si>
  <si>
    <t>José Antônio de Oliveira</t>
  </si>
  <si>
    <t>joseoliveira30.000@gmail.com</t>
  </si>
  <si>
    <t>renatasalema0206@gmail.com</t>
  </si>
  <si>
    <t>carmem veronica</t>
  </si>
  <si>
    <t>cveronica.fernandes@gmail.com</t>
  </si>
  <si>
    <t>sayonara bastos</t>
  </si>
  <si>
    <t>sayonaradesouzabastos@gmail.com</t>
  </si>
  <si>
    <t>adriana santana</t>
  </si>
  <si>
    <t>adriianamartiniano@gmail.com</t>
  </si>
  <si>
    <t>re amarante</t>
  </si>
  <si>
    <t>profjulianalayber@gmail.com</t>
  </si>
  <si>
    <t>thais portilho</t>
  </si>
  <si>
    <t>thaisportilhosantos96@gmail.com</t>
  </si>
  <si>
    <t>cassia silene</t>
  </si>
  <si>
    <t>kassiasilene548@gmail.com</t>
  </si>
  <si>
    <t>monica vaz</t>
  </si>
  <si>
    <t>monicavaz70@gmail.com</t>
  </si>
  <si>
    <t>fenicio emilio giglio</t>
  </si>
  <si>
    <t>osserva@hotmail.com</t>
  </si>
  <si>
    <t>danielle souza</t>
  </si>
  <si>
    <t>maria gilena</t>
  </si>
  <si>
    <t>mariagilena108@gmail.com</t>
  </si>
  <si>
    <t>andrea lambert</t>
  </si>
  <si>
    <t>andrealambertadote@gmail.co</t>
  </si>
  <si>
    <t>cliente possui plano da amil pela qualicorp, e quer fazer amil pela supermed sendo que a mesma não quer aceitar as regras para troca do plano.</t>
  </si>
  <si>
    <t>prisciladanttas@gmail.com</t>
  </si>
  <si>
    <t>solicita plano da amil somente para o filho de 6 anos, São gonçalo</t>
  </si>
  <si>
    <t>DEISE DA SILVA MENDONCA</t>
  </si>
  <si>
    <t>deisedasilva223@gmail.com</t>
  </si>
  <si>
    <t>solicita cotação para o filho 18 anos araruama</t>
  </si>
  <si>
    <t>Vanusa</t>
  </si>
  <si>
    <t>Vanusaliima47@gmail.com</t>
  </si>
  <si>
    <t>cotação 23 anos Nova iguaçu</t>
  </si>
  <si>
    <t>Mariana Izidório</t>
  </si>
  <si>
    <t>mariana.izidorio.10@gmail.com</t>
  </si>
  <si>
    <t>criança 4 anos, nova iguaçu</t>
  </si>
  <si>
    <t>juliana.tavares979@gmail.com</t>
  </si>
  <si>
    <t>solicitado cotação 2 vidas Macae</t>
  </si>
  <si>
    <t>JANAINA AMERICO VENTURA</t>
  </si>
  <si>
    <t>Janaventura3@gmail.com</t>
  </si>
  <si>
    <t>cotação enviada 2 vidas teresopolis</t>
  </si>
  <si>
    <t>marcia.cristyna.mc@gmail.com</t>
  </si>
  <si>
    <t>cliente mora em magé e procura um plano somente para afilha de 10 anos Amil.</t>
  </si>
  <si>
    <t>invictosautocenter@hotmail.com</t>
  </si>
  <si>
    <t>Faça a cotação por cnpj e por cpf por favor, 26 anos, 35 anos, 1 ano e 8 meses. CNPJ: 38.393.890/0001-11</t>
  </si>
  <si>
    <t>Janikelly</t>
  </si>
  <si>
    <t>janikellyjoaopedro20@gmail.com</t>
  </si>
  <si>
    <t>Raquel.alencar3@gmail.com</t>
  </si>
  <si>
    <t>cliente está gestante possui Cnpj e procura um planop para o parto</t>
  </si>
  <si>
    <t>Maria Laura</t>
  </si>
  <si>
    <t>marcia.p.pereira@outlook.com</t>
  </si>
  <si>
    <t>cotação para criança 13 anos Barra da Tijuca</t>
  </si>
  <si>
    <t>Cecilia</t>
  </si>
  <si>
    <t>ceciliapereira2356@gmail.com</t>
  </si>
  <si>
    <t>CLIENTE 36 ANOS, QUER UM PLANO COM URGENCIA PARA OPERAR VISICULA</t>
  </si>
  <si>
    <t>Benedito Augusto de Santana</t>
  </si>
  <si>
    <t>santana1960.sensei@gmail.com</t>
  </si>
  <si>
    <t>já resolvi o problema pelo aplicativo da Amil, muito pela a tensão.</t>
  </si>
  <si>
    <t>Victoria Esteves</t>
  </si>
  <si>
    <t>victoriaesteves14@yahoo.com</t>
  </si>
  <si>
    <t>Kinder.andre@gmail.com</t>
  </si>
  <si>
    <t>LUIZ CARLOS VIEIRA DOS</t>
  </si>
  <si>
    <t>cvsluiz@gmail.com</t>
  </si>
  <si>
    <t>73 anos ,moramos em Itaipuacu Maricá , bairro Jardim Atlântico,  se precisar de cep use o 24935-480 . É fundamental que o plano fosse da própria Unimed e fosse nacional . A menos que exista uma outra operadora tão robusta como a Unimed,  em termos de nome</t>
  </si>
  <si>
    <t>SABRINA PONTES LIMA</t>
  </si>
  <si>
    <t>sabripontes2010@gmail.com</t>
  </si>
  <si>
    <t>24 anos e 10 meses, Itaperuna RJ</t>
  </si>
  <si>
    <t>rhcorbelli@gmail.com</t>
  </si>
  <si>
    <t>dsc30061980@gmail.com</t>
  </si>
  <si>
    <t>CLIENTE PROCURA PLANO SEM COPARTICIPAÇÃO PARA 2 CRIANÇAS de 03 anos e outra de 10</t>
  </si>
  <si>
    <t>MARIA APARECIDA DA SILVA</t>
  </si>
  <si>
    <t>benzinhomodas@gmail.com</t>
  </si>
  <si>
    <t>Maria Geralda Fernandes de</t>
  </si>
  <si>
    <t>mgeraldamariagg@gmail.com</t>
  </si>
  <si>
    <t>CLIENTE PROCURA PLANO PARA Idade 17 anos e 1 ano e 2 mês. CABO FRIO</t>
  </si>
  <si>
    <t>ANDRE LUIZ AZEVEDO DIAS</t>
  </si>
  <si>
    <t>andrenxkxm@gmail.com</t>
  </si>
  <si>
    <t>JORGE MENDES GOUVEA</t>
  </si>
  <si>
    <t>azizagouvea@gmail.com</t>
  </si>
  <si>
    <t>CLIENTE INFORMOU QUE VAI CONTINUAR COM A OPERADORA 71,83 ANOS</t>
  </si>
  <si>
    <t>PATRICK QUARESMA DIAS</t>
  </si>
  <si>
    <t>patrickquaresmadias@gmail.com</t>
  </si>
  <si>
    <t>COTAÇÃO ENVIADA 23 anos (Rio de Janeiro - São João de Meriti</t>
  </si>
  <si>
    <t>Contato@mmlmanutencaopredial.com.br</t>
  </si>
  <si>
    <t>SOLICITA IDADES 55, 53, 18, 13
CNPJ: 22.946.496/0001-23</t>
  </si>
  <si>
    <t>luiza.carvalhog@outlook.com</t>
  </si>
  <si>
    <t>CNPJ 33538443000190,  são francisco de itabapoana</t>
  </si>
  <si>
    <t>marcia.martinez.ferreira@gmail.com</t>
  </si>
  <si>
    <t>tem CAEPF , como empreendedor, Nova Friburgo, Idades 67 E 59</t>
  </si>
  <si>
    <t>juliana.lima84@hotmail.com</t>
  </si>
  <si>
    <t>o plano seria para meu enteado de 21 anos, Bonsucesso/ Rj</t>
  </si>
  <si>
    <t>claudia75paixao@gmail.com</t>
  </si>
  <si>
    <t>base a um CPF, idade 49, Curicica/Jacarepaguá</t>
  </si>
  <si>
    <t>leoluizleo@gmail.com</t>
  </si>
  <si>
    <t>CLIENTE 49 ANOS RESIDE Fortaleza. Cocó. Ceará.</t>
  </si>
  <si>
    <t>JOSE AURO COSTA TRAVASSOS</t>
  </si>
  <si>
    <t>aurotravassos@gmail.com</t>
  </si>
  <si>
    <t>67 anos ,
Att SEM CARÊNCIA</t>
  </si>
  <si>
    <t>gabiomachado@hotmail.com</t>
  </si>
  <si>
    <t>Lourran Martins Fonseca</t>
  </si>
  <si>
    <t>lourran.martinsfonseca@gmail.com</t>
  </si>
  <si>
    <t>Rasgo, Cachoeiras de Macacu, RM</t>
  </si>
  <si>
    <t>gabrielariberta@gmail.com</t>
  </si>
  <si>
    <t>COTAÇÃO 21 ANOS CURICICA</t>
  </si>
  <si>
    <t>SURYA HOSPEDAGEM E SERVICOS LTDA</t>
  </si>
  <si>
    <t xml:space="preserve">
 patildefranca@gmail.com</t>
  </si>
  <si>
    <t>PARATI</t>
  </si>
  <si>
    <t>C M GONZALEZ PSICOLOGIA LTDA</t>
  </si>
  <si>
    <t>CAROLGONZALEZ03@GMAIL.COM</t>
  </si>
  <si>
    <t>COROADO AGRO INDUSTRIA E COMERCIO LTDA</t>
  </si>
  <si>
    <t>LUIZJUNIOR.COROADO@GMAIL.COM</t>
  </si>
  <si>
    <t>COROADO</t>
  </si>
  <si>
    <t>EMPRESA LTDA são francisco de itabapoana 32,04 ANOS</t>
  </si>
  <si>
    <t>o meu marido tem CAEPF , como empreendedor Idades 67 meu esposo 59 , NOVA FRIBURGO</t>
  </si>
  <si>
    <t>COTAÇÃO ENVIADA 49 ANOS Curicica/Jacarepaguá</t>
  </si>
  <si>
    <t>COTAÇÃO ENVIADA 489 ANOS Fortaleza. Cocó. Ceará.</t>
  </si>
  <si>
    <t>CLIENTE SOLICITA VALORES PREVENT SENIOR</t>
  </si>
  <si>
    <t>COTAÇÃO Rasgo, Cachoeiras de Macacu, RM do Rio de Janeiro. 31 ANOS</t>
  </si>
  <si>
    <t>COTAÇÃO ENVIADA 23 ANOS CURICICA</t>
  </si>
  <si>
    <t>Aninhabezerracosta@gmail.com</t>
  </si>
  <si>
    <t>COTAÇÃO ENVIADA 57 ANOS SANTA CRUZ</t>
  </si>
  <si>
    <t>Maria claudia</t>
  </si>
  <si>
    <t>mcvosmc@gmail.com</t>
  </si>
  <si>
    <t>CLIENTE 63 ANOS  Barra Mansa /RJ PROCURA PLANO ENFERMARIA</t>
  </si>
  <si>
    <t>Idenilda</t>
  </si>
  <si>
    <t>dengo_i@hotmail.com</t>
  </si>
  <si>
    <t>COTAÇÃO ENVIADA 69 ANOS, Campos dos Goytacazes, bairro Penha</t>
  </si>
  <si>
    <t>VERA61SANTOS@YAHOO.COM.BR</t>
  </si>
  <si>
    <t>mouramarcio871@gmail.com</t>
  </si>
  <si>
    <t>ROSELI CARVALHO RIBEIRO</t>
  </si>
  <si>
    <t>roselicarvalho1@yahoo.com.br</t>
  </si>
  <si>
    <t>Brendha Alves Da Silva</t>
  </si>
  <si>
    <t>kauangms2005@gmail.com</t>
  </si>
  <si>
    <t>ENVIADA Nova Campos, Campos dos Goytacazes 21 ANOS</t>
  </si>
  <si>
    <t>Thayla</t>
  </si>
  <si>
    <t>Thayla_hayalla@hotmail.com</t>
  </si>
  <si>
    <t>RESIDE EM SANTA CRUZ 27 ANOS</t>
  </si>
  <si>
    <t>Carla Mariano Fernandes</t>
  </si>
  <si>
    <t>dir.carla@gmail.com</t>
  </si>
  <si>
    <t>diagnóstico de autismo e precisa de exames e terapias, 8 ANOS SÃO GONÇALO</t>
  </si>
  <si>
    <t>Malvina</t>
  </si>
  <si>
    <t>malvinaareal@gmail.com</t>
  </si>
  <si>
    <t>SEM PLANO PARA E COMERCIALIZAR PARA CLIENTE 73 ANOS Cidade Areal rj</t>
  </si>
  <si>
    <t>Caroline Lecomte da Silva</t>
  </si>
  <si>
    <t>carollecomte@hotmail.com</t>
  </si>
  <si>
    <t>Joel</t>
  </si>
  <si>
    <t>moreyramarly4@gmail.com</t>
  </si>
  <si>
    <t>CLIENTE 67 ANOS, SOLOCITA CEMERU, RESIDE EM GUARATIBA MAS INFORMA QUE ESTÁ FORA DO ORÇAMENTO OS VALORES DA CEMERU</t>
  </si>
  <si>
    <t>IGOR DUARTE MILANEZ VIEIRA TECNOLOGIA DA INFORMAÇÃO EIRELI</t>
  </si>
  <si>
    <t>IGORDMV1995@GMAIL.COM</t>
  </si>
  <si>
    <t>RITA LATTI ANDREONI</t>
  </si>
  <si>
    <t>RITALATTI@GMAIL.COM</t>
  </si>
  <si>
    <t>BANCARIOS</t>
  </si>
  <si>
    <t>PATRICIA FERREIRA MONTEIRO</t>
  </si>
  <si>
    <t>monteiro0703@gmail.com</t>
  </si>
  <si>
    <t>Carolina.alarcao@gmail.com</t>
  </si>
  <si>
    <t>Cliente procura informação para fazer inclusão</t>
  </si>
  <si>
    <t>halylazcano_1@hotmail.com</t>
  </si>
  <si>
    <t>vitoriaplatz2052@gmail.com</t>
  </si>
  <si>
    <t>cliente reside em teresopolis e procura plano para recem nascida</t>
  </si>
  <si>
    <t>alexandra leonardo</t>
  </si>
  <si>
    <t>alexamdraleomardo@gmail.com</t>
  </si>
  <si>
    <t>Priscavj@gmail.com</t>
  </si>
  <si>
    <t>Mei 34, 26, 4 idades, Ilha do gorvenador</t>
  </si>
  <si>
    <t>PEDRO PAULO PINTO BASTOS</t>
  </si>
  <si>
    <t>petruspaulus474@gmail.com</t>
  </si>
  <si>
    <t>cliente 56 anos campos dos goytacazes</t>
  </si>
  <si>
    <t>carellipetosa@gmail.com</t>
  </si>
  <si>
    <t>Possui Mei 2 vidas Volta redonda</t>
  </si>
  <si>
    <t>SERGIO PEREIRA DO NASCIMENTO</t>
  </si>
  <si>
    <t>Sergiopdn02@gmail.com</t>
  </si>
  <si>
    <t>Plano familiar 5 pessoas</t>
  </si>
  <si>
    <t>Ediceia Silva do Nascimento</t>
  </si>
  <si>
    <t>ediceianascimento@gmail.com</t>
  </si>
  <si>
    <t>Plano para criança entrando sozinha</t>
  </si>
  <si>
    <t>ana</t>
  </si>
  <si>
    <t>ana_bia.92@hotmail.com</t>
  </si>
  <si>
    <t>cliente possui cnpj 33 anos Realengo, Mas só teria 1 vida</t>
  </si>
  <si>
    <t>milena</t>
  </si>
  <si>
    <t>Milena.parreiras@icloud.com</t>
  </si>
  <si>
    <t>Plano familiar 4 pessoas Saquarema</t>
  </si>
  <si>
    <t>fgo.alexandrejunior@gmail.com</t>
  </si>
  <si>
    <t>seria para início de 2026, 30 anos vigario geral</t>
  </si>
  <si>
    <t>moisesrochat1728@gmail.com</t>
  </si>
  <si>
    <t>cliente 20 anos procura um plano com dental incluso</t>
  </si>
  <si>
    <t>regianesouza140885@gmail.com</t>
  </si>
  <si>
    <t>ERIELI DOS SANTOS OLIVEIRA</t>
  </si>
  <si>
    <t>erielysantos3@gmail.com</t>
  </si>
  <si>
    <t>Maria Letícia</t>
  </si>
  <si>
    <t>marialeticiavsc@gmail.com</t>
  </si>
  <si>
    <t>cliente 62 anos petropolis , não tem cnpj procura um plano por cpf que tem atendimento em SP</t>
  </si>
  <si>
    <t>graciele</t>
  </si>
  <si>
    <t>rosiane fernandes</t>
  </si>
  <si>
    <t>rosianejacinthof1@gmail.com</t>
  </si>
  <si>
    <t>wallesca</t>
  </si>
  <si>
    <t>wallescafpralon@gmail.com</t>
  </si>
  <si>
    <t>CONSULTORIA CONDOMINAL LTDA</t>
  </si>
  <si>
    <t>MARCIO.LIMA@4M</t>
  </si>
  <si>
    <t>Luanmnogueira@gmail.com</t>
  </si>
  <si>
    <t>Janine</t>
  </si>
  <si>
    <t>Janinekellen@yahoo.com.br</t>
  </si>
  <si>
    <t>Tifany Durão</t>
  </si>
  <si>
    <t>tifanydurao@hotmail.com</t>
  </si>
  <si>
    <t>Silvam93946@gmail.com</t>
  </si>
  <si>
    <t>RESIDE DUQUE DE CAXIAS, 32 e o meu filho tem 13 anos</t>
  </si>
  <si>
    <t>luizcarlosmage@gmail.com</t>
  </si>
  <si>
    <t>PROCURA UM PLANO FAMILIAR, RESIDE EM GUAPIMIRIM Eu tenho 46 anos e tenho meu pai e minha mãe de 68 anos ambos e minha esposa de 47 anos e 2 Filhas uma de 15 e uma 10 anos</t>
  </si>
  <si>
    <t>Tingué.fatima@hotmail.com</t>
  </si>
  <si>
    <t>RESIDE EM SÃO FIDELIS 35 ANOS</t>
  </si>
  <si>
    <t>barbaratorresfar@gmail.com</t>
  </si>
  <si>
    <t>NÃO POSSUI CNPJ, 30 E 27 ANOS</t>
  </si>
  <si>
    <t>Maria Isabel Carvalho Hingel</t>
  </si>
  <si>
    <t>isabelmorada@gmail.com</t>
  </si>
  <si>
    <t>CLIENTE 69 ANOS 2 VIDAS, PETROPOLIS PROCURA UM PLANO NACIONAL</t>
  </si>
  <si>
    <t>THALES NATAN SILVA</t>
  </si>
  <si>
    <t>thalesnatan22157@gmail.com</t>
  </si>
  <si>
    <t>joice</t>
  </si>
  <si>
    <t>joicesouza3413@gmail.com</t>
  </si>
  <si>
    <t>rafaela</t>
  </si>
  <si>
    <t>mellcat.iza@gmail.com</t>
  </si>
  <si>
    <t>CLIENTE 36 ANOS SÃO JOÃO DE MERITI</t>
  </si>
  <si>
    <t>SCHULTZ COMERCIO E SERVICOS EIRELI</t>
  </si>
  <si>
    <t>MARCIOSHULTZ@UOL.COM.BR</t>
  </si>
  <si>
    <t>PRODUÇÕES LTDA</t>
  </si>
  <si>
    <t>LEOCRUZ@GMAIL.COM</t>
  </si>
  <si>
    <t>Ketellyn</t>
  </si>
  <si>
    <t>Ketellynsales7@gmail.com</t>
  </si>
  <si>
    <t>lagomar</t>
  </si>
  <si>
    <t>cotação para Mace 31 anos</t>
  </si>
  <si>
    <t>Jana.lula@yahoo.com.br</t>
  </si>
  <si>
    <t>eden</t>
  </si>
  <si>
    <t>cotação enviada para 20 anos São joão de meriti</t>
  </si>
  <si>
    <t>Millena</t>
  </si>
  <si>
    <t>millena2004crelier@gmail.com</t>
  </si>
  <si>
    <t>Cliente procura um plano sem carencia para fazer cirurgia bariatrica</t>
  </si>
  <si>
    <t>sandrarpaim8@gmail.com</t>
  </si>
  <si>
    <t>jaacqueline.scalla@gmail.com</t>
  </si>
  <si>
    <t>vilar dos teles</t>
  </si>
  <si>
    <t>Procura um plano para o bebê de 2 meses entrando sozinho</t>
  </si>
  <si>
    <t>eduardacarvalho556@gmail.com</t>
  </si>
  <si>
    <t>Cabralanacaroline1@gmail.com</t>
  </si>
  <si>
    <t>cotação enviada plano familiar 21959471643, não possui Cnpj</t>
  </si>
  <si>
    <t>Nivea Cristina</t>
  </si>
  <si>
    <t>niveasantos2031@gmail.com</t>
  </si>
  <si>
    <t>nayaranayaralove@gmail.com</t>
  </si>
  <si>
    <t>Campos dos Goytacazes</t>
  </si>
  <si>
    <t>Cotação enviada 24 anos Campos</t>
  </si>
  <si>
    <t>Mayan</t>
  </si>
  <si>
    <t>malmeida.may@gmail.com</t>
  </si>
  <si>
    <t>Nova Friburgo</t>
  </si>
  <si>
    <t>bebê 1 mes entrado sozinho Friburgo</t>
  </si>
  <si>
    <t>Joyce Lima de Vasconcelos</t>
  </si>
  <si>
    <t>joycelimadevasconcelos@gmail.com</t>
  </si>
  <si>
    <t>Engenho de Dentro</t>
  </si>
  <si>
    <t>Cliente 23 anos solicita valores amil</t>
  </si>
  <si>
    <t>marcela.cmv14@gmail.com</t>
  </si>
  <si>
    <t>MARIA LUIZA DE SOUZA</t>
  </si>
  <si>
    <t>souzamarialuiza906@gmail.com</t>
  </si>
  <si>
    <t>Barão de juparana</t>
  </si>
  <si>
    <t>Vanessa almeidade azevedo</t>
  </si>
  <si>
    <t xml:space="preserve"> nenessa29@gmail.com</t>
  </si>
  <si>
    <t xml:space="preserve"> Adriana</t>
  </si>
  <si>
    <t xml:space="preserve"> adrianarancic@hotmail.com</t>
  </si>
  <si>
    <t>MARACANÃ</t>
  </si>
  <si>
    <t>Cliente fazendo orçamento,  55 anos maracanã</t>
  </si>
  <si>
    <t xml:space="preserve"> Sebastiãosousafilho</t>
  </si>
  <si>
    <t>Sebastiaosousafilho355.7@gmail. Com</t>
  </si>
  <si>
    <t xml:space="preserve"> Jéssica</t>
  </si>
  <si>
    <t xml:space="preserve"> jessicafaria97@gmail.com</t>
  </si>
  <si>
    <t>PILARES</t>
  </si>
  <si>
    <t>COTAÇÃO ENVIADA 27 ANOS PILARES</t>
  </si>
  <si>
    <t xml:space="preserve"> Jaqueline</t>
  </si>
  <si>
    <t xml:space="preserve"> Jaquelinesouzabrandaobezerra@gmail.com</t>
  </si>
  <si>
    <t>Lilianbrandaoricarte@icloud.com</t>
  </si>
  <si>
    <t>Plano familiar Idades 20/45/47, não possui Cnpj</t>
  </si>
  <si>
    <t>carmem.cinelli@gmail.com</t>
  </si>
  <si>
    <t>niteroi</t>
  </si>
  <si>
    <t>Cliente 77 anos, Niteroi</t>
  </si>
  <si>
    <t>amthelucas@gmail.com</t>
  </si>
  <si>
    <t>Paracambi</t>
  </si>
  <si>
    <t>Cliente procura plano para namorada, 27 anos, residente de Centro-Paracambi</t>
  </si>
  <si>
    <t>Carlos Armando</t>
  </si>
  <si>
    <t xml:space="preserve"> angel.andradepersonalizados@gmail.com</t>
  </si>
  <si>
    <t>campo grande</t>
  </si>
  <si>
    <t>Cliente 45 anos Campo grande</t>
  </si>
  <si>
    <t xml:space="preserve"> Teteevaldo123@gmail.com</t>
  </si>
  <si>
    <t>Vagner Vieira Guimarã</t>
  </si>
  <si>
    <t xml:space="preserve"> Vagnerjcfla2012@hotmail.com</t>
  </si>
  <si>
    <t>ALEXANDRE ARIEIRA ARAUJO</t>
  </si>
  <si>
    <t xml:space="preserve"> arieira.araujo@gmail.com</t>
  </si>
  <si>
    <t>cabo frio</t>
  </si>
  <si>
    <t>CNPJ, para 03 vidas! Eu, com 32 anos, minha esposa com 30 e minha filha co, reside em Cabo  Frio.</t>
  </si>
  <si>
    <t>Erval</t>
  </si>
  <si>
    <t xml:space="preserve"> Ervalnf@gmail.com</t>
  </si>
  <si>
    <t>LARISSA GOMES DA SILVA</t>
  </si>
  <si>
    <t xml:space="preserve"> larissa.22.lg@gmail.com</t>
  </si>
  <si>
    <t xml:space="preserve"> Thaysa Rodrigues De Souza</t>
  </si>
  <si>
    <t xml:space="preserve"> Thaylastudio@gmail.com</t>
  </si>
  <si>
    <t>jardim alvorada</t>
  </si>
  <si>
    <t>Cliente 32 anos, Nova Iguaçu</t>
  </si>
  <si>
    <t xml:space="preserve"> Joao</t>
  </si>
  <si>
    <t xml:space="preserve"> Jrpt1000@terra.com.br</t>
  </si>
  <si>
    <t xml:space="preserve"> HELAINE</t>
  </si>
  <si>
    <t xml:space="preserve"> HELAINEQPACHECO@GMAIL.COM</t>
  </si>
  <si>
    <t>Cliente é enfermeira, reside em Maricá 3 vidas</t>
  </si>
  <si>
    <t>lidiane</t>
  </si>
  <si>
    <t>Andrea Catarina Bezerra Lima</t>
  </si>
  <si>
    <t xml:space="preserve"> deabezerral76@gmail.com</t>
  </si>
  <si>
    <t>Laranjeiras</t>
  </si>
  <si>
    <t>cotação 2 vidas 27,15 laranjeiras. Não possui cnpj</t>
  </si>
  <si>
    <t xml:space="preserve"> karina.tjq@gmail.com</t>
  </si>
  <si>
    <t>itanhanga</t>
  </si>
  <si>
    <t>cliente procura plano para bebê de 2 meses, entrando sozinho</t>
  </si>
  <si>
    <t>Valeria Frossard da Silva</t>
  </si>
  <si>
    <t xml:space="preserve"> valeriafrossard182@gmail.com</t>
  </si>
  <si>
    <t>volta redonda</t>
  </si>
  <si>
    <t>cotação 31 anos volta redonda</t>
  </si>
  <si>
    <t>Isa</t>
  </si>
  <si>
    <t xml:space="preserve"> isabelasantoos23@gmail.com</t>
  </si>
  <si>
    <t>cotação 54,27 anos Campos dos Goytacazes</t>
  </si>
  <si>
    <t xml:space="preserve"> Allan</t>
  </si>
  <si>
    <t>allanzinho59@gmail.com</t>
  </si>
  <si>
    <t>CLIENTE PROCURA PLANO INDIVIDUAL</t>
  </si>
  <si>
    <t xml:space="preserve"> juliacdesouza50@hotmail.com</t>
  </si>
  <si>
    <t>GRAJAU</t>
  </si>
  <si>
    <t>PLANO FAMILIAR dade é 23, 25 e 60, NÃO POSSUI CNPJ</t>
  </si>
  <si>
    <t xml:space="preserve"> Laurilene Pereira</t>
  </si>
  <si>
    <t xml:space="preserve"> laurilene.pereira121@hotmail.com</t>
  </si>
  <si>
    <t>CLIENTE QUER FALAR DIRETAMENTO COM A UNIMED</t>
  </si>
  <si>
    <t>ILMA ESPIRITO SANTO</t>
  </si>
  <si>
    <t>21 97691-3811</t>
  </si>
  <si>
    <t>ILMA.MELO2012@BOL.COM.BR</t>
  </si>
  <si>
    <t>Fabio Carlos de Lima Machado</t>
  </si>
  <si>
    <t>(21) 96874-9346</t>
  </si>
  <si>
    <t>fabioclm9@gmail.com</t>
  </si>
  <si>
    <t xml:space="preserve"> mirianfigueiredo.figueiredo@gmail.com</t>
  </si>
  <si>
    <t>fonseca</t>
  </si>
  <si>
    <t>Quer fazerplano individual para o neto de 12 anos</t>
  </si>
  <si>
    <t xml:space="preserve"> Bruna</t>
  </si>
  <si>
    <t xml:space="preserve"> brunadoprado93@gmail.com</t>
  </si>
  <si>
    <t>tem plano da unimed ativo e quer informaçoes sobre coparticipaçao pos precisa operar o jooelho</t>
  </si>
  <si>
    <t xml:space="preserve"> arquivosviviane81@gmail.com</t>
  </si>
  <si>
    <t>Rafaela Correa</t>
  </si>
  <si>
    <t xml:space="preserve"> correiarafa831@gmail.com</t>
  </si>
  <si>
    <t>possui plano amil facil e quer informaçoes de como usar o plano</t>
  </si>
  <si>
    <t xml:space="preserve"> Luiz Carvalho</t>
  </si>
  <si>
    <t>luizcfcarvalho@gmail.com</t>
  </si>
  <si>
    <t>cliente possui plano atual na sulamerica esta pagando muito caro,e tem interesse no black</t>
  </si>
  <si>
    <t xml:space="preserve"> LIDIANE</t>
  </si>
  <si>
    <t xml:space="preserve"> LYDY.KGC@GMAIL.COM</t>
  </si>
  <si>
    <t xml:space="preserve"> brunaveras103@gmail.com</t>
  </si>
  <si>
    <t xml:space="preserve"> renatakor16@gmail.com</t>
  </si>
  <si>
    <t>seropedica</t>
  </si>
  <si>
    <t>procura um plano que atende na regiao de campo grande</t>
  </si>
  <si>
    <t>: Carlosalbertosilvadefreitas04@gmail.com</t>
  </si>
  <si>
    <t xml:space="preserve"> mcsmarinho@gmail.com</t>
  </si>
  <si>
    <t xml:space="preserve"> Yasmin</t>
  </si>
  <si>
    <t xml:space="preserve"> yasmin_2000silvestre@hotmail.com</t>
  </si>
  <si>
    <t>nova friburgo</t>
  </si>
  <si>
    <t>cliente procura um plano para um bebe que ainda nao nasceu</t>
  </si>
  <si>
    <t xml:space="preserve"> Dani</t>
  </si>
  <si>
    <t xml:space="preserve"> dani.horaa@gmail.com</t>
  </si>
  <si>
    <t xml:space="preserve"> Juliana Sales Ribeiro</t>
  </si>
  <si>
    <t xml:space="preserve"> julianasalles1994@gmail.com</t>
  </si>
  <si>
    <t>CLIENTE 30 ANOS PROCURA PLANO COM ATENDIMENTO NA SUA REGIAO</t>
  </si>
  <si>
    <t>SABRINA DE OLIVEIRA MATTOS</t>
  </si>
  <si>
    <t xml:space="preserve"> sabrinadeoliveiramattos@gmail.com</t>
  </si>
  <si>
    <t xml:space="preserve"> Joyce</t>
  </si>
  <si>
    <t xml:space="preserve"> Joyce.ramos2016@gmail.com</t>
  </si>
  <si>
    <t>Lucinéa</t>
  </si>
  <si>
    <t xml:space="preserve"> saravitorianunes.estudos@gmail.com</t>
  </si>
  <si>
    <t>Cliente reside em itaborai, 53 anos</t>
  </si>
  <si>
    <t xml:space="preserve"> gvianachaves2001@gmail.com</t>
  </si>
  <si>
    <t>Cliente 61 anos São Pedro da Aldeia</t>
  </si>
  <si>
    <t xml:space="preserve">Mariana </t>
  </si>
  <si>
    <t>Procura um plano Quarto coletivo para 73 anos</t>
  </si>
  <si>
    <t>Cotação enviada criança 9 anos Meier</t>
  </si>
  <si>
    <t xml:space="preserve"> Ana</t>
  </si>
  <si>
    <t xml:space="preserve"> anaturokrio@hotmail.com</t>
  </si>
  <si>
    <t>janaina</t>
  </si>
  <si>
    <t xml:space="preserve"> janadacruz@yahoo.com.br</t>
  </si>
  <si>
    <t xml:space="preserve"> SUELI DA COSTA FERNANDES</t>
  </si>
  <si>
    <t xml:space="preserve"> sdlfernandes@yahoo.com.br</t>
  </si>
  <si>
    <t>Cotação enviada 24 anos Niteroi</t>
  </si>
  <si>
    <t xml:space="preserve"> andressa</t>
  </si>
  <si>
    <t xml:space="preserve"> jujugata1425@gmail.com</t>
  </si>
  <si>
    <t>Cliente procura um plano para criança fazer terapia e nutricionista. Mas quer uma carência reduzida.</t>
  </si>
  <si>
    <t xml:space="preserve"> MARCOS</t>
  </si>
  <si>
    <t>marc2bs@gmail.com</t>
  </si>
  <si>
    <t>Cliente reside em Volta redonda, 42 anos</t>
  </si>
  <si>
    <t xml:space="preserve"> Rafaela</t>
  </si>
  <si>
    <t xml:space="preserve"> faelalinhares7.0@gmail.com</t>
  </si>
  <si>
    <t>já fechou com a Unimed local</t>
  </si>
  <si>
    <t>AILTON GONÇALVES</t>
  </si>
  <si>
    <t xml:space="preserve"> ailtonventura2127@gmail.com</t>
  </si>
  <si>
    <t>Cliente Reside em Volta redonda, informa que está fazendo uma pesquisa</t>
  </si>
  <si>
    <t xml:space="preserve"> Raissa</t>
  </si>
  <si>
    <t xml:space="preserve"> rrodriguesgomes97@gmail.com</t>
  </si>
  <si>
    <t xml:space="preserve"> Aline</t>
  </si>
  <si>
    <t xml:space="preserve"> alinesccampos@ymail.com</t>
  </si>
  <si>
    <t>Cotação enviada 6 anos, o marido 52 anos e a minha mãe 68 anos</t>
  </si>
  <si>
    <t xml:space="preserve"> joaovitorc484@gmail.com</t>
  </si>
  <si>
    <t>Cliente tem interesse na Unimed somente para as crianças</t>
  </si>
  <si>
    <t xml:space="preserve"> paulacs886@gmail.com</t>
  </si>
  <si>
    <t>Cliente possui Mei Campos dos Goytacazes 2 vidas</t>
  </si>
  <si>
    <t xml:space="preserve"> fisiogmso@yahoo.com.br</t>
  </si>
  <si>
    <t>Sem plano para comercializar 82 anos Campos dos Goytacazes</t>
  </si>
  <si>
    <t xml:space="preserve"> Priscila</t>
  </si>
  <si>
    <t xml:space="preserve"> ferreira_analucia@yahoo.com.br</t>
  </si>
  <si>
    <t xml:space="preserve"> Marina</t>
  </si>
  <si>
    <t xml:space="preserve"> marinajesus109@gmail.com</t>
  </si>
  <si>
    <t xml:space="preserve">cotação enviada Bairro Freguesia da ilha do governador </t>
  </si>
  <si>
    <t xml:space="preserve"> Sueli</t>
  </si>
  <si>
    <t xml:space="preserve"> andressasantanna30@gmail.com</t>
  </si>
  <si>
    <t>CLIENTE 64 ANOS, RESIDE EM NILOPOLIS</t>
  </si>
  <si>
    <t xml:space="preserve"> CARLA DA SILVA DE</t>
  </si>
  <si>
    <t xml:space="preserve"> carlassousa@hotmail.com</t>
  </si>
  <si>
    <t>Cliente tem interesse na Sulamerica, mas está avaliandao a coparticipação</t>
  </si>
  <si>
    <t xml:space="preserve"> Andreza</t>
  </si>
  <si>
    <t xml:space="preserve"> Andrezaalmeidabp@hotmail.com</t>
  </si>
  <si>
    <t>Cliente já assinou com a Unimed de Minas Gerais</t>
  </si>
  <si>
    <t>Sonia Helena Lima de</t>
  </si>
  <si>
    <t xml:space="preserve"> helenalima.liminha@gmail.com</t>
  </si>
  <si>
    <t>CAROLINE LECOMTE DA SILVA</t>
  </si>
  <si>
    <t>Carollecomte@hotmail.com</t>
  </si>
  <si>
    <t>Abolição</t>
  </si>
  <si>
    <t>Cliente possui plano atual Unimed Ferj e fechou Prevent</t>
  </si>
  <si>
    <t>THATIANA OLIVEIRA LEONY</t>
  </si>
  <si>
    <t>21 98848-6769</t>
  </si>
  <si>
    <t xml:space="preserve"> thatileony@gmail.com</t>
  </si>
  <si>
    <t>GEISA DE MENDONCA NOGUEIRA</t>
  </si>
  <si>
    <t xml:space="preserve">
geisamendonca2@gmail.com</t>
  </si>
  <si>
    <t>PARQUE INDEPENDÊNCIA</t>
  </si>
  <si>
    <t>jhuly.rj@gmail.com</t>
  </si>
  <si>
    <t>RAIMUNDO</t>
  </si>
  <si>
    <t>rayluxo490@gmail.com</t>
  </si>
  <si>
    <t>Ezilda</t>
  </si>
  <si>
    <t>ezildaferreira@yahoo.com.br</t>
  </si>
  <si>
    <t>Nikelli</t>
  </si>
  <si>
    <t>nikellipessanhaneves@gmail.com</t>
  </si>
  <si>
    <t>gp2262887@gmail.com</t>
  </si>
  <si>
    <t>Renata.russell1@icloud.com</t>
  </si>
  <si>
    <t>Kai</t>
  </si>
  <si>
    <t>contato.kairulopes@gmail.com</t>
  </si>
  <si>
    <t>flaviocelsosantos@gmail.com</t>
  </si>
  <si>
    <t>Arielly</t>
  </si>
  <si>
    <t>ariellymaria0907@gmail.con</t>
  </si>
  <si>
    <t>SEBASTIÃO</t>
  </si>
  <si>
    <t>sebastiaocordeirofilho7@gmail.com</t>
  </si>
  <si>
    <t>Patriciabarreto493@gmail.com</t>
  </si>
  <si>
    <t>santosalexandreas5031344@gmail.com</t>
  </si>
  <si>
    <t>marlenedesouza2357@gmail.com</t>
  </si>
  <si>
    <t>jairo</t>
  </si>
  <si>
    <t>Jclindo918@gmsil.com</t>
  </si>
  <si>
    <t>marciogarcia2015@gmail.com</t>
  </si>
  <si>
    <t>rosefbrustag@yahoo.com.br</t>
  </si>
  <si>
    <t>simoneleall37@gmail.com</t>
  </si>
  <si>
    <t>Raysa</t>
  </si>
  <si>
    <t>gabrielagallindo@gmail.com</t>
  </si>
  <si>
    <t>Davi José</t>
  </si>
  <si>
    <t>dfranco07@gmail.com</t>
  </si>
  <si>
    <t>Lucyanacosta437@gmail.com</t>
  </si>
  <si>
    <t>agootilia@yahoo.com</t>
  </si>
  <si>
    <t>eluizeelene@hotmail.com</t>
  </si>
  <si>
    <t>tephaniexccavier1234@gmail.com</t>
  </si>
  <si>
    <t>Ana Cristina</t>
  </si>
  <si>
    <t>ana237822@gmail.com</t>
  </si>
  <si>
    <t>Priscilasilva119@ymail.com</t>
  </si>
  <si>
    <t>ticgama@hotmail.com</t>
  </si>
  <si>
    <t>Tais Luz</t>
  </si>
  <si>
    <t>tata_pierre@icloud.com</t>
  </si>
  <si>
    <t>avsdasilva@gmail.com</t>
  </si>
  <si>
    <t>Kátia</t>
  </si>
  <si>
    <t>katiaerl@hotmail.com</t>
  </si>
  <si>
    <t>Juceli</t>
  </si>
  <si>
    <t>Juceli@gmail.com</t>
  </si>
  <si>
    <t>rud_1971@yahoo.com.br</t>
  </si>
  <si>
    <t>tsantosdasilva523@gmail.com</t>
  </si>
  <si>
    <t>ana.calderari@gmail.com</t>
  </si>
  <si>
    <t>fernandaffr@yahoo.com.br</t>
  </si>
  <si>
    <t>Chaiane</t>
  </si>
  <si>
    <t>55 21 99060-0046</t>
  </si>
  <si>
    <t>Andressareis2818@gmail.com</t>
  </si>
  <si>
    <t>mamdureirta@gmail.com</t>
  </si>
  <si>
    <t>rangelhenriquecarlos@gmail.com</t>
  </si>
  <si>
    <t>kinha1905@gmail.com</t>
  </si>
  <si>
    <t>eliane_delvito@yahoo.com.br</t>
  </si>
  <si>
    <t>Luiz Gomes</t>
  </si>
  <si>
    <t>vieragomes1214@gmail.com</t>
  </si>
  <si>
    <t>Tiffani</t>
  </si>
  <si>
    <t>tiffaniramos3@gmail.com</t>
  </si>
  <si>
    <t>alexandre</t>
  </si>
  <si>
    <t>alexmenezinho@g mail.com</t>
  </si>
  <si>
    <t>renatarv9@gmail.com</t>
  </si>
  <si>
    <t>lucasdelgado1407@gmail.com</t>
  </si>
  <si>
    <t>vanessatrabalho1107@gmail.com</t>
  </si>
  <si>
    <t>carlafariascosta2015@gmail.com</t>
  </si>
  <si>
    <t>Joao pedro</t>
  </si>
  <si>
    <t>anatalb@hotmail.com</t>
  </si>
  <si>
    <t>comandosbfe01@gmail.com</t>
  </si>
  <si>
    <t>cristinaripardoadv10@gmail.com</t>
  </si>
  <si>
    <t>Joseane</t>
  </si>
  <si>
    <t>carvajosy@gmail.com</t>
  </si>
  <si>
    <t>dandacastelo@yahoo.com.br</t>
  </si>
  <si>
    <t>erika@gartcapote.com.br</t>
  </si>
  <si>
    <t>edivania</t>
  </si>
  <si>
    <t>Isabelandrade.m97@gmail.com</t>
  </si>
  <si>
    <t>camilabarcellos</t>
  </si>
  <si>
    <t>camilabarcelloscosta@gmail.com</t>
  </si>
  <si>
    <t>Tatiana</t>
  </si>
  <si>
    <t>tatiobento@hotmail.com</t>
  </si>
  <si>
    <t>alessasanto197@gmail.com</t>
  </si>
  <si>
    <t>andrezaconceicao510@gmail.com</t>
  </si>
  <si>
    <t>elimilioli@gmail.com</t>
  </si>
  <si>
    <t>thaayguiimaraes@hotmail.com</t>
  </si>
  <si>
    <t>David</t>
  </si>
  <si>
    <t>david.jackson.rodrigues@gmail.com</t>
  </si>
  <si>
    <t>anderson</t>
  </si>
  <si>
    <t>valentimpqd@ig.com.br</t>
  </si>
  <si>
    <t>vivicastelo@hotmail.com</t>
  </si>
  <si>
    <t>PJ0478669</t>
  </si>
  <si>
    <t>amarquesantos@gmail.com</t>
  </si>
  <si>
    <t>apnunes33@gmail.com</t>
  </si>
  <si>
    <t>calarafortes@yahoo.com.br</t>
  </si>
  <si>
    <t>Rebeca</t>
  </si>
  <si>
    <t>rebecaceloureiro@gmail.com</t>
  </si>
  <si>
    <t>Delcilene</t>
  </si>
  <si>
    <t>lenerodrigues40@yahoo.com.br</t>
  </si>
  <si>
    <t>sonia</t>
  </si>
  <si>
    <t>sonia.riodades@gmail.com</t>
  </si>
  <si>
    <t>Outroolharotica@gmail.com</t>
  </si>
  <si>
    <t>diegodossantos@gmail.com</t>
  </si>
  <si>
    <t>Pavuna</t>
  </si>
  <si>
    <t>anacaroline435@yahoo.com</t>
  </si>
  <si>
    <t>jcfamily192@gmail.com</t>
  </si>
  <si>
    <t>Laiane</t>
  </si>
  <si>
    <t>af.bahia1010@gmail.com</t>
  </si>
  <si>
    <t>Lindivaldo</t>
  </si>
  <si>
    <t>Lindivaldods@gmail.com</t>
  </si>
  <si>
    <t>Ana Lucia</t>
  </si>
  <si>
    <t>anluciailha@gmail.com</t>
  </si>
  <si>
    <t>ilha do governador</t>
  </si>
  <si>
    <t>Tania Maria</t>
  </si>
  <si>
    <t>taniamariarocha33.tr@gmail.com</t>
  </si>
  <si>
    <t>Petropolis</t>
  </si>
  <si>
    <t>edsontardivo2009@hotmail.com</t>
  </si>
  <si>
    <t>mmary.martins@hotmail.com</t>
  </si>
  <si>
    <t>rafaelsgomesbio@gmail.com</t>
  </si>
  <si>
    <t>Vânia</t>
  </si>
  <si>
    <t>Paulobezerralima@gmail.com</t>
  </si>
  <si>
    <t>Dornelaswendel@gmail.com</t>
  </si>
  <si>
    <t>Margarida</t>
  </si>
  <si>
    <t>Margaridacbento@gmail. com</t>
  </si>
  <si>
    <t>ssimonefarias2025@gmail.com</t>
  </si>
  <si>
    <t>elainebia1007@gmail.com</t>
  </si>
  <si>
    <t>amanda__paiva@outlook.com</t>
  </si>
  <si>
    <t>rafhaela.souza48@gmail.com</t>
  </si>
  <si>
    <t>mariadasgracas@yahoo.com</t>
  </si>
  <si>
    <t>da.nyscosta@hotmail.com</t>
  </si>
  <si>
    <t>Afonso</t>
  </si>
  <si>
    <t>hrafonso54@gmail.com</t>
  </si>
  <si>
    <t>guedes.fatima08@gmail.com</t>
  </si>
  <si>
    <t>guilhermecordeiro077@gmail.com</t>
  </si>
  <si>
    <t>luizclaudiocabral1965@gmail.com</t>
  </si>
  <si>
    <t>lguiterio@gmail.com</t>
  </si>
  <si>
    <t>Stefhany</t>
  </si>
  <si>
    <t>diegodeoliveirarodrigues88@gmail.com</t>
  </si>
  <si>
    <t>Nicolefernandes825@gmail.com</t>
  </si>
  <si>
    <t>queria um plano para gravidez</t>
  </si>
  <si>
    <t>brunna.leoonardo@gmail.com</t>
  </si>
  <si>
    <t>Élida</t>
  </si>
  <si>
    <t>mariaelidamoreira@gmail.com</t>
  </si>
  <si>
    <t>Raíza</t>
  </si>
  <si>
    <t>raiza.uzeda@hotmail.com</t>
  </si>
  <si>
    <t>fenantes11@gmail.com</t>
  </si>
  <si>
    <t>JOSE MARIA</t>
  </si>
  <si>
    <t>advjmferreira@gmail.com</t>
  </si>
  <si>
    <t>anasouza.lira@gmail.com</t>
  </si>
  <si>
    <t>Ana carla</t>
  </si>
  <si>
    <t>Aninnhaa0989@gmail.com</t>
  </si>
  <si>
    <t>DJENYFE</t>
  </si>
  <si>
    <t>djenyfecarolane34@gmail.com</t>
  </si>
  <si>
    <t>marciavilma227@gmail.com</t>
  </si>
  <si>
    <t>Hellen</t>
  </si>
  <si>
    <t>repizodaiane@gmail.com</t>
  </si>
  <si>
    <t>renataramses47@gmail.com</t>
  </si>
  <si>
    <t>Aloisio</t>
  </si>
  <si>
    <t>Aloisiomatos@hotmail.com</t>
  </si>
  <si>
    <t>josefer@gmail.com</t>
  </si>
  <si>
    <t>raquelagrelli@hotmail.com</t>
  </si>
  <si>
    <t>sulbeta@outlook.com</t>
  </si>
  <si>
    <t>fatimacema@gmail.com</t>
  </si>
  <si>
    <t>tatianah.linhares@hotmail.com</t>
  </si>
  <si>
    <t>Salvamargil@gmail.com</t>
  </si>
  <si>
    <t>Marcus Vinicios</t>
  </si>
  <si>
    <t>Marcuspriscila14@gmail.com</t>
  </si>
  <si>
    <t>Laurimar</t>
  </si>
  <si>
    <t>ranelrolim.1940@gmail.com</t>
  </si>
  <si>
    <t>monica.sc.rodrigues@gmail.com</t>
  </si>
  <si>
    <t>simonenvquadros74@gmail.com</t>
  </si>
  <si>
    <t>Malva.dias@bol.com.br</t>
  </si>
  <si>
    <t>jferreirasilveira@yahoo.com.br</t>
  </si>
  <si>
    <t>millahmiranda04@gmail.com</t>
  </si>
  <si>
    <t>thielu8707@gmail.com</t>
  </si>
  <si>
    <t>Norival</t>
  </si>
  <si>
    <t>Norivaljoi@yahoo.com.br</t>
  </si>
  <si>
    <t>carla_mmf@yahoo.com.br</t>
  </si>
  <si>
    <t>marciavivianecosta@gmail.com</t>
  </si>
  <si>
    <t>Jessicaalvessilvamae@gmail.con</t>
  </si>
  <si>
    <t>cbonifacio2407@yahoo.com.br</t>
  </si>
  <si>
    <t>Cezar</t>
  </si>
  <si>
    <t>gordaowifipy@gmail.com</t>
  </si>
  <si>
    <t>psg.luz@gmail.com</t>
  </si>
  <si>
    <t>GERMAN</t>
  </si>
  <si>
    <t>German.alej2310@gmail.con</t>
  </si>
  <si>
    <t>leco_inacio@yahoo.com.br</t>
  </si>
  <si>
    <t>Joseexpeditoschuenck819@gmail.com</t>
  </si>
  <si>
    <t>Max Alexandre</t>
  </si>
  <si>
    <t>max.psantana@hotmail.com</t>
  </si>
  <si>
    <t>laryssa</t>
  </si>
  <si>
    <t>solanolaryssa@gmail.com</t>
  </si>
  <si>
    <t>Êda</t>
  </si>
  <si>
    <t>edafaleixo@gmail.com</t>
  </si>
  <si>
    <t>Irene</t>
  </si>
  <si>
    <t>irenegolds@gmail.com</t>
  </si>
  <si>
    <t>Waldem</t>
  </si>
  <si>
    <t>21 96772-6527</t>
  </si>
  <si>
    <t>gabrielagalliundo@gamil.com</t>
  </si>
  <si>
    <t>LEYLIANE</t>
  </si>
  <si>
    <t>leylianeoliveira@gmail.com</t>
  </si>
  <si>
    <t>drifreitas78@gmail.com</t>
  </si>
  <si>
    <t>froes178@yahoo.com.br</t>
  </si>
  <si>
    <t>israel.pereira.fagundes@gmail.com</t>
  </si>
  <si>
    <t>hellennorbiato@gmail.com</t>
  </si>
  <si>
    <t>carlanascimento.70@gmail.com</t>
  </si>
  <si>
    <t>viviane-farias@hotmail.com</t>
  </si>
  <si>
    <t>marcosrogeriodeoliveirasantos@gmail.com</t>
  </si>
  <si>
    <t>vilelaaline@yahoo.com.br</t>
  </si>
  <si>
    <t>oliveiramarco535@gmail.com</t>
  </si>
  <si>
    <t>maryandradechaves03@gmail.com</t>
  </si>
  <si>
    <t>yasminpires282211@gmail.com</t>
  </si>
  <si>
    <t>luciamlopes16@gmail.com</t>
  </si>
  <si>
    <t>Raymond</t>
  </si>
  <si>
    <t>rioposto11@gmail.com</t>
  </si>
  <si>
    <t>Elda</t>
  </si>
  <si>
    <t>erhardtelda@gmail.com</t>
  </si>
  <si>
    <t>Rebeccabispo70@gmail.com</t>
  </si>
  <si>
    <t>alexandresiciliano.2014@gmail.com</t>
  </si>
  <si>
    <t>Tah.ferreira@outlook.com</t>
  </si>
  <si>
    <t>diogoled@hotmail.com</t>
  </si>
  <si>
    <t>Caetano</t>
  </si>
  <si>
    <t>tatipolicarpo@hotmail.com</t>
  </si>
  <si>
    <t>Renata.renataproenca@gmail.com</t>
  </si>
  <si>
    <t>mlfa2013@bol.com.br</t>
  </si>
  <si>
    <t>luizaanccillott@gmail.com</t>
  </si>
  <si>
    <t>wilmalouren@gmail.com</t>
  </si>
  <si>
    <t>RAMIRA</t>
  </si>
  <si>
    <t>LEIDE</t>
  </si>
  <si>
    <t>DUANA</t>
  </si>
  <si>
    <t>POLIANA</t>
  </si>
  <si>
    <t>thatysilm5@gmail.com</t>
  </si>
  <si>
    <t>Octavio</t>
  </si>
  <si>
    <t>Of.361954@gmail.com</t>
  </si>
  <si>
    <t>jessicasoaresbrandaodasilva@gmail.com</t>
  </si>
  <si>
    <t>21 97648-2066</t>
  </si>
  <si>
    <t>Ignez</t>
  </si>
  <si>
    <t>21 96923-5056</t>
  </si>
  <si>
    <t>21 97706-6558</t>
  </si>
  <si>
    <t>Jana</t>
  </si>
  <si>
    <t>21 96459-4792</t>
  </si>
  <si>
    <t>21 99204-1367</t>
  </si>
  <si>
    <t>21 96462-4267</t>
  </si>
  <si>
    <t>21 99132-3838</t>
  </si>
  <si>
    <t>21 98206-9018</t>
  </si>
  <si>
    <t>21 99360-7349</t>
  </si>
  <si>
    <t>Isaias Figueredo</t>
  </si>
  <si>
    <t>Sanchez</t>
  </si>
  <si>
    <t>21 97722-0465</t>
  </si>
  <si>
    <t>21 96962-1715</t>
  </si>
  <si>
    <t>Eneas</t>
  </si>
  <si>
    <t>21 99762-7027</t>
  </si>
  <si>
    <t>Rosa</t>
  </si>
  <si>
    <t>21 99128-4484</t>
  </si>
  <si>
    <t>Albino</t>
  </si>
  <si>
    <t>21 99962-7088</t>
  </si>
  <si>
    <t>SUSIANE</t>
  </si>
  <si>
    <t>susianemachado@hotmail.com</t>
  </si>
  <si>
    <t>dokinha6025@gmail.com</t>
  </si>
  <si>
    <t>thaisdiniz2015@hotmail.com</t>
  </si>
  <si>
    <t>valquiria</t>
  </si>
  <si>
    <t>valquiriafelix.ufrj@gmail.com</t>
  </si>
  <si>
    <t>Karin</t>
  </si>
  <si>
    <t>Fernandobonzigomes@gmail.com</t>
  </si>
  <si>
    <t>ednaamc@gmail.com</t>
  </si>
  <si>
    <t>alec.silver25yahoo.com</t>
  </si>
  <si>
    <t>Raimundo</t>
  </si>
  <si>
    <t>raimundo.56@yahoo.com.br</t>
  </si>
  <si>
    <t>izabelasodre6@gmail.com</t>
  </si>
  <si>
    <t>PLANO PARA BEBE</t>
  </si>
  <si>
    <t>edsopaiva@gmail.com</t>
  </si>
  <si>
    <t>Odilon</t>
  </si>
  <si>
    <t>dicojesse135@gmail.com</t>
  </si>
  <si>
    <t>leilad.barretotavares@hotmail.com</t>
  </si>
  <si>
    <t>Tati</t>
  </si>
  <si>
    <t>Tati.contato@yahoo.com.br</t>
  </si>
  <si>
    <t>Maria da Conceição</t>
  </si>
  <si>
    <t>mcov44@gmail.com</t>
  </si>
  <si>
    <t>evangelista.marcia@hotmail.com</t>
  </si>
  <si>
    <t>brunicosta@gmail.com</t>
  </si>
  <si>
    <t>anavscarneiro@gmail.com</t>
  </si>
  <si>
    <t>jdessrangel@gmail.com</t>
  </si>
  <si>
    <t>r.particular23@gmail.com</t>
  </si>
  <si>
    <t>anakaroll1999@gmail.com</t>
  </si>
  <si>
    <t>Tatyane</t>
  </si>
  <si>
    <t>tatyanecarelli072139@gmail.com</t>
  </si>
  <si>
    <t>alexandra.paixao@gmail.com</t>
  </si>
  <si>
    <t>Valeriaoverney@gmail.com</t>
  </si>
  <si>
    <t>Anna Carolina</t>
  </si>
  <si>
    <t>annacarollinareis@gmail.com</t>
  </si>
  <si>
    <t>vivianmaria15@gmail.com</t>
  </si>
  <si>
    <t>Grace Steffanie</t>
  </si>
  <si>
    <t>mizaelima275@gmail.com</t>
  </si>
  <si>
    <t>mgregly@bol.com.br</t>
  </si>
  <si>
    <t>kellyjoyce142@gmail.com</t>
  </si>
  <si>
    <t>carolina</t>
  </si>
  <si>
    <t>carolina-ramirez@bol.com.br</t>
  </si>
  <si>
    <t>LORENA VITORIA</t>
  </si>
  <si>
    <t>lorenavssilva@gmail.com</t>
  </si>
  <si>
    <t>PLANO PRA CRIANÇA</t>
  </si>
  <si>
    <t>annecontasprivadas@gmail.com</t>
  </si>
  <si>
    <t>Julio Cesar</t>
  </si>
  <si>
    <t>lidiacristinaoa51@gmail.com</t>
  </si>
  <si>
    <t>TAISE</t>
  </si>
  <si>
    <t>taisestumpf@gmail.com</t>
  </si>
  <si>
    <t>ERICELIA</t>
  </si>
  <si>
    <t>ericeliadelima@gmail.com</t>
  </si>
  <si>
    <t>marcelokjr@gmail.com</t>
  </si>
  <si>
    <t xml:space="preserve"> aksnezza@gmail.com</t>
  </si>
  <si>
    <t>Alêssia</t>
  </si>
  <si>
    <t xml:space="preserve"> Lelelobo1@hotmail.com</t>
  </si>
  <si>
    <t xml:space="preserve"> brunogonzalezz@hotmail.com</t>
  </si>
  <si>
    <t>Yane</t>
  </si>
  <si>
    <t xml:space="preserve"> yanne_pereira@hotmail.com.br</t>
  </si>
  <si>
    <t xml:space="preserve"> alessmarque18@gmail.com</t>
  </si>
  <si>
    <t xml:space="preserve"> vivian.marins@cpdt.com.br</t>
  </si>
  <si>
    <t>Ruth</t>
  </si>
  <si>
    <t xml:space="preserve"> Ruthnf4843@Gmail.Com</t>
  </si>
  <si>
    <t>Isaías</t>
  </si>
  <si>
    <t>mendes2648@outlook.com</t>
  </si>
  <si>
    <t>Ageziane</t>
  </si>
  <si>
    <t>age_sf@yahoo.com.br</t>
  </si>
  <si>
    <t>Naiara</t>
  </si>
  <si>
    <t>Ronald</t>
  </si>
  <si>
    <t>Girlaine</t>
  </si>
  <si>
    <t>Nice</t>
  </si>
  <si>
    <t>Weslei</t>
  </si>
  <si>
    <t>Ciciane</t>
  </si>
  <si>
    <t>Juciara</t>
  </si>
  <si>
    <t>Frank</t>
  </si>
  <si>
    <t>Alcenor</t>
  </si>
  <si>
    <t>Yohana</t>
  </si>
  <si>
    <t>Vladimira</t>
  </si>
  <si>
    <t>Shara</t>
  </si>
  <si>
    <t>Jania</t>
  </si>
  <si>
    <t>Josimar</t>
  </si>
  <si>
    <t>Savio</t>
  </si>
  <si>
    <t>Estefanie</t>
  </si>
  <si>
    <t>Marlucia</t>
  </si>
  <si>
    <t>Ismailda</t>
  </si>
  <si>
    <t>Mateus</t>
  </si>
  <si>
    <t>Agata</t>
  </si>
  <si>
    <t>Thayani</t>
  </si>
  <si>
    <t>Ruana</t>
  </si>
  <si>
    <t>Jovana</t>
  </si>
  <si>
    <t>Augusto</t>
  </si>
  <si>
    <t>Eva</t>
  </si>
  <si>
    <t>Landeyara</t>
  </si>
  <si>
    <t>Manoela</t>
  </si>
  <si>
    <t>A3 Serviços</t>
  </si>
  <si>
    <t>Thayane</t>
  </si>
  <si>
    <t>Celina</t>
  </si>
  <si>
    <t>Rivan</t>
  </si>
  <si>
    <t>3B Empreendimentos</t>
  </si>
  <si>
    <t>3S Credi</t>
  </si>
  <si>
    <t>Sidalia</t>
  </si>
  <si>
    <t>2299835-7807</t>
  </si>
  <si>
    <t xml:space="preserve">Remarketing - Plantão </t>
  </si>
  <si>
    <t>2198367-6568</t>
  </si>
  <si>
    <t>Jardim Botânico</t>
  </si>
  <si>
    <t>Assim ( PF)</t>
  </si>
  <si>
    <t>Dislaine</t>
  </si>
  <si>
    <t>2198365-8198</t>
  </si>
  <si>
    <t>Nilópolis</t>
  </si>
  <si>
    <t>Pesquisa de orçamento</t>
  </si>
  <si>
    <t>Cilemar</t>
  </si>
  <si>
    <t>Glaucia</t>
  </si>
  <si>
    <t>Janilson</t>
  </si>
  <si>
    <t>Kesia</t>
  </si>
  <si>
    <t>Fabiane</t>
  </si>
  <si>
    <t>Marjorie</t>
  </si>
  <si>
    <t>Lucima</t>
  </si>
  <si>
    <t>Deyvid</t>
  </si>
  <si>
    <t>Zilda</t>
  </si>
  <si>
    <t>cleideleitao@yahoo.com.br</t>
  </si>
  <si>
    <t>Retornar em Novembro</t>
  </si>
  <si>
    <t>Ediluce</t>
  </si>
  <si>
    <t>Irinalva</t>
  </si>
  <si>
    <t>nalvamatias12390@gmail.com</t>
  </si>
  <si>
    <t>Lis</t>
  </si>
  <si>
    <t>lisllytop15@gmail.com</t>
  </si>
  <si>
    <t>Assis</t>
  </si>
  <si>
    <t>andraderenato1962@hotmail.com</t>
  </si>
  <si>
    <t>Jean Pedrozo Rufino</t>
  </si>
  <si>
    <t>jeanpedrozorufino43@gmail.com</t>
  </si>
  <si>
    <t>Tháis Marques</t>
  </si>
  <si>
    <t>thais.marques91@hotmal.com</t>
  </si>
  <si>
    <t>Ireny</t>
  </si>
  <si>
    <t>cidinhavasques07@gmail.com</t>
  </si>
  <si>
    <t>não respondeu</t>
  </si>
  <si>
    <t>rafael159420@gmail.com</t>
  </si>
  <si>
    <t>pesquisa de mercado</t>
  </si>
  <si>
    <t>Aleandra</t>
  </si>
  <si>
    <t>aleandrasalles31@yahoo.com.br</t>
  </si>
  <si>
    <t>anastaciabezerra726@gmail.com</t>
  </si>
  <si>
    <t>em conversação</t>
  </si>
  <si>
    <t>leticiaeliziario9@gmail.com</t>
  </si>
  <si>
    <t>luizasouza2097@gmail.com</t>
  </si>
  <si>
    <t>Rosana Garcia</t>
  </si>
  <si>
    <t>rosanadeloureiro@gmail.com</t>
  </si>
  <si>
    <t>Marlucia Ivonir</t>
  </si>
  <si>
    <t>diezmarlucia@gmail.com</t>
  </si>
  <si>
    <t>p.victor94@hotmail.com</t>
  </si>
  <si>
    <t>Lúcio</t>
  </si>
  <si>
    <t>lucianosilva14576@gmail.com</t>
  </si>
  <si>
    <t>Lyemara</t>
  </si>
  <si>
    <t>fernandalyemara@gmail.com</t>
  </si>
  <si>
    <t>samanthamendessady@hotmail.com</t>
  </si>
  <si>
    <t>Nayla</t>
  </si>
  <si>
    <t>naylamnds922@gmail.com</t>
  </si>
  <si>
    <t>wellington.franca@yahoo.com.br</t>
  </si>
  <si>
    <t>taqgarroteles@gmail.com</t>
  </si>
  <si>
    <t>gisele.f.guedes@hotmail.com</t>
  </si>
  <si>
    <t>Layla</t>
  </si>
  <si>
    <t>laylaacoelho@gmail.com</t>
  </si>
  <si>
    <t>Ruliane Silva</t>
  </si>
  <si>
    <t>vivian.azevedodias@gmail.com</t>
  </si>
  <si>
    <t>Vera</t>
  </si>
  <si>
    <t>geral.box@hotmail.com</t>
  </si>
  <si>
    <t>pesquisando orçamentos</t>
  </si>
  <si>
    <t>Francisco Valdecio</t>
  </si>
  <si>
    <t>jackrioguarda@gmail.com</t>
  </si>
  <si>
    <t>clarissa.clara@icloud.com</t>
  </si>
  <si>
    <t>kitistarck@gmail.com</t>
  </si>
  <si>
    <t>Karolina</t>
  </si>
  <si>
    <t>rodrigueskarolina989@gmail.com</t>
  </si>
  <si>
    <t>Alisson</t>
  </si>
  <si>
    <t>manoelcarpinteiro@hotmail.com</t>
  </si>
  <si>
    <t>R$ 249,00</t>
  </si>
  <si>
    <t>já está com plano</t>
  </si>
  <si>
    <t>Greicy</t>
  </si>
  <si>
    <t>Greeicymartinsd@gmail.com</t>
  </si>
  <si>
    <t>Pesquisando orçamentos</t>
  </si>
  <si>
    <t xml:space="preserve"> Antônio Francisco da Silva</t>
  </si>
  <si>
    <t>Analisando</t>
  </si>
  <si>
    <t>Jack</t>
  </si>
  <si>
    <t>brickconsultorio@gmail.com</t>
  </si>
  <si>
    <t>paulajanainadossantossilva77@gmail.com</t>
  </si>
  <si>
    <t xml:space="preserve"> Emilly</t>
  </si>
  <si>
    <t>emilly.moyses25@gmail.com</t>
  </si>
  <si>
    <t>Walter Luiz rosa</t>
  </si>
  <si>
    <t>wlr576@gmail.com</t>
  </si>
  <si>
    <t xml:space="preserve"> Nida</t>
  </si>
  <si>
    <t>avlanidgneves@hotmail.com</t>
  </si>
  <si>
    <t xml:space="preserve"> bruno cesar araujo de</t>
  </si>
  <si>
    <t>bruno1594@hotmail.com</t>
  </si>
  <si>
    <t>não retornou</t>
  </si>
  <si>
    <t>yago.feliphe@hotmail.com</t>
  </si>
  <si>
    <t xml:space="preserve"> juliana</t>
  </si>
  <si>
    <t>jujusouzzzaaa@gmail.com</t>
  </si>
  <si>
    <t xml:space="preserve"> André</t>
  </si>
  <si>
    <t xml:space="preserve"> Aline Cristina de Souza</t>
  </si>
  <si>
    <t>alynecrys6@hotmai.com</t>
  </si>
  <si>
    <t>Rosalice Mendes</t>
  </si>
  <si>
    <t>Theodoro</t>
  </si>
  <si>
    <t>R$ 4.282,99</t>
  </si>
  <si>
    <t>decidiu ficar com mesmo plano</t>
  </si>
  <si>
    <t>Pesquisa de mercado</t>
  </si>
  <si>
    <t>2299999-8015</t>
  </si>
  <si>
    <t>R$ 454,09</t>
  </si>
  <si>
    <t>ficou de enviar os documentos</t>
  </si>
  <si>
    <t>Bruno César</t>
  </si>
  <si>
    <t>Samarina</t>
  </si>
  <si>
    <t xml:space="preserve"> Maysa</t>
  </si>
  <si>
    <t>peccawilma@gmail.com</t>
  </si>
  <si>
    <t xml:space="preserve"> marcela</t>
  </si>
  <si>
    <t xml:space="preserve"> bianca</t>
  </si>
  <si>
    <t xml:space="preserve"> Daniel</t>
  </si>
  <si>
    <t>Amarilda</t>
  </si>
  <si>
    <t xml:space="preserve"> Yhara</t>
  </si>
  <si>
    <t>Silva.yhara00@gmail.com</t>
  </si>
  <si>
    <t>Sergio Pereira</t>
  </si>
  <si>
    <t>sergiopdn02@gmail.com</t>
  </si>
  <si>
    <t>Aurea Maria Bernardes</t>
  </si>
  <si>
    <t>aureamariab@gmail.com</t>
  </si>
  <si>
    <t>Joacyla</t>
  </si>
  <si>
    <t>moraesjoacyla@gmail.com</t>
  </si>
  <si>
    <t>Josilene dos Santos Brazil</t>
  </si>
  <si>
    <t>josilenebrazil2014@yahoo.com.br</t>
  </si>
  <si>
    <t xml:space="preserve"> Danielle Da Cunha Vieira</t>
  </si>
  <si>
    <t>daniellevieira.tst@hotmail.com</t>
  </si>
  <si>
    <t>Theodoro Barbosa de Oliveira</t>
  </si>
  <si>
    <t>focana.pitucha@gmail.com</t>
  </si>
  <si>
    <t xml:space="preserve"> Gabrielle</t>
  </si>
  <si>
    <t>gabrielle.germano19@gmail.com</t>
  </si>
  <si>
    <t xml:space="preserve">Luísa </t>
  </si>
  <si>
    <t>luisagarrido2010@hotmail.com</t>
  </si>
  <si>
    <t xml:space="preserve"> Elizabeth Azevedo</t>
  </si>
  <si>
    <t>elizabethdeazevedo@gmail.com</t>
  </si>
  <si>
    <t xml:space="preserve"> sabrina</t>
  </si>
  <si>
    <t>srosoares@prof.educacao.rj.gov.br</t>
  </si>
  <si>
    <t>Vera Lúcia</t>
  </si>
  <si>
    <t>Darcle da Silva</t>
  </si>
  <si>
    <t>Lorena Barreto</t>
  </si>
  <si>
    <t>Gracinda Caldeira</t>
  </si>
  <si>
    <t>Maisa</t>
  </si>
  <si>
    <t xml:space="preserve"> André Motta</t>
  </si>
  <si>
    <t xml:space="preserve"> Thalia</t>
  </si>
  <si>
    <t xml:space="preserve"> Marcelo</t>
  </si>
  <si>
    <t>JACYANA Oliveira das DAS</t>
  </si>
  <si>
    <t>Julian Texeira</t>
  </si>
  <si>
    <t>Anwar Ali</t>
  </si>
  <si>
    <t>Vai Aguardar o aumento anual</t>
  </si>
  <si>
    <t>Vilma</t>
  </si>
  <si>
    <t xml:space="preserve">Thalia </t>
  </si>
  <si>
    <t>Thayná Rodrigues</t>
  </si>
  <si>
    <t>André Mota</t>
  </si>
  <si>
    <t xml:space="preserve">Bruna </t>
  </si>
  <si>
    <t>Jacyana</t>
  </si>
  <si>
    <t xml:space="preserve">André </t>
  </si>
  <si>
    <t>Antonio Francisco</t>
  </si>
  <si>
    <t xml:space="preserve">Bruno </t>
  </si>
  <si>
    <t>Gisele de Oliveira</t>
  </si>
  <si>
    <t>Jaciara</t>
  </si>
  <si>
    <t>Juan</t>
  </si>
  <si>
    <t>R$ 420,41</t>
  </si>
  <si>
    <t>Gabriela Bastos</t>
  </si>
  <si>
    <t>R$1.069,60</t>
  </si>
  <si>
    <t>Fabiana de Melo</t>
  </si>
  <si>
    <t>marcionunesgoncalvesgoncalves@gmail.com</t>
  </si>
  <si>
    <t>biamoreno@outlook.com.br</t>
  </si>
  <si>
    <t>fui bloqueado e não tive resposta</t>
  </si>
  <si>
    <t>reinaldocapile@hotmail.com</t>
  </si>
  <si>
    <t>Gezebel</t>
  </si>
  <si>
    <t>gezebelsilvadebrito@gmail.com</t>
  </si>
  <si>
    <t>gabriellyra02@gmail.com</t>
  </si>
  <si>
    <t>jonasmedieros34@gmail.com</t>
  </si>
  <si>
    <t>lanzinth@gmail.com</t>
  </si>
  <si>
    <t>sem whatsapp e não respondeu o email</t>
  </si>
  <si>
    <t>Mei com apenas 2 meses</t>
  </si>
  <si>
    <t>le230819@gmail.com</t>
  </si>
  <si>
    <t>sa.barcellos@hotmail.com</t>
  </si>
  <si>
    <t>carlosrenatodias15@gmail.com</t>
  </si>
  <si>
    <t>Uylla</t>
  </si>
  <si>
    <t>jorgelucasrcardoso@gmail.com</t>
  </si>
  <si>
    <t>karolainy.ss.santos@gmail.com</t>
  </si>
  <si>
    <t>mys.ticsconfort23@gmail.com</t>
  </si>
  <si>
    <t>geovanavasconcelos029@gmail.com</t>
  </si>
  <si>
    <t>leandrobarros977@gmail.com</t>
  </si>
  <si>
    <t>trinoebrito@gmail.com</t>
  </si>
  <si>
    <t>dinhofilho009@gmail.com</t>
  </si>
  <si>
    <t>ribeirobrenda.santos@gmail.com</t>
  </si>
  <si>
    <t>ronaldssouzaaaaa@gamil.com</t>
  </si>
  <si>
    <t>Thayroni</t>
  </si>
  <si>
    <t>thayronisilmiran@gmail.com</t>
  </si>
  <si>
    <t>beatrizrhilario2004@gmail.com</t>
  </si>
  <si>
    <t>Maria Carolina</t>
  </si>
  <si>
    <t>flavio.riolagos@gmail.com</t>
  </si>
  <si>
    <t>sem whatsapp / telefone invalido</t>
  </si>
  <si>
    <t>malucristofarok@gmail.com</t>
  </si>
  <si>
    <t>rlsalves.16@gmail.com</t>
  </si>
  <si>
    <t>bayma.gabrielli@gmail.com</t>
  </si>
  <si>
    <t>beatriz.paolamr@gmail.com</t>
  </si>
  <si>
    <t>manueljsaraiva8@gmail.com</t>
  </si>
  <si>
    <t>petulaalmeida@hotmail.com</t>
  </si>
  <si>
    <t>robinhovilajj@gmail.com</t>
  </si>
  <si>
    <t>jasaurtur@gmail.com</t>
  </si>
  <si>
    <t>vandasaudade@hotmail.com</t>
  </si>
  <si>
    <t>reginamaia.terapeuta76@gmail.com</t>
  </si>
  <si>
    <t>marcelo.12051992@gmail.com</t>
  </si>
  <si>
    <t>jurandirsouzapaula@gmail.com</t>
  </si>
  <si>
    <t>iuriveloso.northshore@outlook.com</t>
  </si>
  <si>
    <t>bettecabeleireira@gmail.com</t>
  </si>
  <si>
    <t>ednadasmf@gmail.com</t>
  </si>
  <si>
    <t>Katiane</t>
  </si>
  <si>
    <t>katianebonze@gmail.com</t>
  </si>
  <si>
    <t>Ltda 1, 35 e 45 anos</t>
  </si>
  <si>
    <t>veronicaduartte@gmail.com</t>
  </si>
  <si>
    <t>feliplf@gmail.com</t>
  </si>
  <si>
    <t>antoninagoncalvesnoronha</t>
  </si>
  <si>
    <t>Anna luiza</t>
  </si>
  <si>
    <t>annaluizasmiranda@gmail.com</t>
  </si>
  <si>
    <t>Caren</t>
  </si>
  <si>
    <t>carenmassini@gmail.com</t>
  </si>
  <si>
    <t>luciavianagomes@gmail.com</t>
  </si>
  <si>
    <t>luizmacedo4000@gmail.com</t>
  </si>
  <si>
    <t>luds@hotmail.com</t>
  </si>
  <si>
    <t>silva1962@outlook.com</t>
  </si>
  <si>
    <t>suelenfeernandes@live.com</t>
  </si>
  <si>
    <t>naty2007_msn@hotmal.com</t>
  </si>
  <si>
    <t>oliveira.leonardo@marinha.mil.br</t>
  </si>
  <si>
    <t>thais1989vll@gmail.com</t>
  </si>
  <si>
    <t>mrgsilveira01@gmail.com</t>
  </si>
  <si>
    <t>deni.vivas@hotmail.com</t>
  </si>
  <si>
    <t>claudialuzenf@yahoo.com</t>
  </si>
  <si>
    <t>Magna</t>
  </si>
  <si>
    <t>magnafam@gmail.com</t>
  </si>
  <si>
    <t>Diana Helena</t>
  </si>
  <si>
    <t>dhcollares@gmail.com</t>
  </si>
  <si>
    <t>joaoluisbrandt@yahoo.com.br</t>
  </si>
  <si>
    <t>alinestcardoso@gmail.com</t>
  </si>
  <si>
    <t>Antonio Cralos</t>
  </si>
  <si>
    <t>delima1946@gmail.com</t>
  </si>
  <si>
    <t>drica.bfc@hotmail.com</t>
  </si>
  <si>
    <t>dejanebaptista21@gmail.com</t>
  </si>
  <si>
    <t>Valeria</t>
  </si>
  <si>
    <t>valeria.bastos17@gmail.com</t>
  </si>
  <si>
    <t>rejane1902@gmail.com</t>
  </si>
  <si>
    <t>Breno</t>
  </si>
  <si>
    <t>brenoborgesc@gmail.com</t>
  </si>
  <si>
    <t>valeriazillo@yahoo.com.br</t>
  </si>
  <si>
    <t>Maria Eliane</t>
  </si>
  <si>
    <t>maria.elianeoliver@gmail.com</t>
  </si>
  <si>
    <t>alberto.61229@terra.com.br</t>
  </si>
  <si>
    <t>SEM NOME</t>
  </si>
  <si>
    <t>pamela.rbd29@hotmail.com</t>
  </si>
  <si>
    <t>Gleice Kelly</t>
  </si>
  <si>
    <t>gleicerodrigobispo@gmail.com</t>
  </si>
  <si>
    <t>rafaela.f21@hotmail.com</t>
  </si>
  <si>
    <t>michelebrum843@gmail.com</t>
  </si>
  <si>
    <t>Gomes.ana1331@gmail.com</t>
  </si>
  <si>
    <t>Rio das Ostras</t>
  </si>
  <si>
    <t>Maria Jose</t>
  </si>
  <si>
    <t>mariajosealvesmaria0@gmail.com</t>
  </si>
  <si>
    <t>Crislene</t>
  </si>
  <si>
    <t>crislenemendes.iurd@gmail.com</t>
  </si>
  <si>
    <t>gabrielainter@gmail.com</t>
  </si>
  <si>
    <t>luizamaria2329@gmail.com</t>
  </si>
  <si>
    <t>Maxwel</t>
  </si>
  <si>
    <t>maxweld@hotmail.com</t>
  </si>
  <si>
    <t>Nelci</t>
  </si>
  <si>
    <t>nelcipaula48@gmail.com</t>
  </si>
  <si>
    <t>Wemerson</t>
  </si>
  <si>
    <t>wemersonpilao54@gmail.com</t>
  </si>
  <si>
    <t>Leia</t>
  </si>
  <si>
    <t>claudioprezende@gmail.com</t>
  </si>
  <si>
    <t>Edith</t>
  </si>
  <si>
    <t>editharaujo@gmail.com</t>
  </si>
  <si>
    <t>cirlene.faria.costa.santos@gmail.com</t>
  </si>
  <si>
    <t>jaynabarros@gmail.com</t>
  </si>
  <si>
    <t>lugopai@gmail.com</t>
  </si>
  <si>
    <t>Adilson</t>
  </si>
  <si>
    <t>toasa4656@hotmail.com</t>
  </si>
  <si>
    <t>Mauro Sergio</t>
  </si>
  <si>
    <t>maurinhoz.20@gmail.com</t>
  </si>
  <si>
    <t>Giovanny</t>
  </si>
  <si>
    <t>varaovaloroso.barbearia@gmail.com</t>
  </si>
  <si>
    <t>Risete Georgina</t>
  </si>
  <si>
    <t>risetegps@gmail.com</t>
  </si>
  <si>
    <t>joycyang@hotmail.com</t>
  </si>
  <si>
    <t>fabriciorterra@hotmail.com</t>
  </si>
  <si>
    <t>Ingrid Lorena</t>
  </si>
  <si>
    <t>ingridcorrespondente@yahoo.com</t>
  </si>
  <si>
    <t>rodriguescarla405@gmail.com</t>
  </si>
  <si>
    <t>freiredaniel901@gmail.com</t>
  </si>
  <si>
    <t>wallacebs@ymail.com</t>
  </si>
  <si>
    <t>anaalimaaguimaa@gmail.com</t>
  </si>
  <si>
    <t>leilocaandrade@gmail.com</t>
  </si>
  <si>
    <t>leo.gallo101082@gmail.com</t>
  </si>
  <si>
    <t>rafaelsargento45@gmail.com</t>
  </si>
  <si>
    <t>joseroberto.0@live.com</t>
  </si>
  <si>
    <t>elusakreili56@hotmail.com</t>
  </si>
  <si>
    <t>rai69030@gmail.com</t>
  </si>
  <si>
    <t>jeffersonricopereira@gmail.com</t>
  </si>
  <si>
    <t>Ketelen</t>
  </si>
  <si>
    <t>wellingtonnh557@gmail.com</t>
  </si>
  <si>
    <t>marciobocao22@gmail.com</t>
  </si>
  <si>
    <t>Damaris</t>
  </si>
  <si>
    <t>damariscunha@yahoo.com</t>
  </si>
  <si>
    <t>Eliana</t>
  </si>
  <si>
    <t>elipereirs33@gmail.com</t>
  </si>
  <si>
    <t>Cirleia</t>
  </si>
  <si>
    <t>cgsmoreti@gmail.com</t>
  </si>
  <si>
    <t>Emilene</t>
  </si>
  <si>
    <t>mivolei@yahoo.com.br</t>
  </si>
  <si>
    <t>Emerson</t>
  </si>
  <si>
    <t>silvaemersonmonkey@gmail.com</t>
  </si>
  <si>
    <t>Nilton</t>
  </si>
  <si>
    <t>ngfernandes51@gmail.com</t>
  </si>
  <si>
    <t>robertohonorato1@outlook.com</t>
  </si>
  <si>
    <t>j.nevesdecarvalho@gmail.com</t>
  </si>
  <si>
    <t>danifranco100@hotmail.com</t>
  </si>
  <si>
    <t>nathaliaandradecs@outlook.com</t>
  </si>
  <si>
    <t>tatymarinhorj@yahoo.com.br</t>
  </si>
  <si>
    <t>camila.sign@gmail.com</t>
  </si>
  <si>
    <t>Jurema</t>
  </si>
  <si>
    <t>ju.allao@gmail.com</t>
  </si>
  <si>
    <t>Hiolanda</t>
  </si>
  <si>
    <t>hiolandalister31@gmail.com</t>
  </si>
  <si>
    <t>Aglais</t>
  </si>
  <si>
    <t>aglaisrocha89@gmail.com</t>
  </si>
  <si>
    <t>Levy</t>
  </si>
  <si>
    <t>rafafernandes110521@gmail.com</t>
  </si>
  <si>
    <t>meldief@hotmail.com</t>
  </si>
  <si>
    <t>niveanarcizo@gmail.com</t>
  </si>
  <si>
    <t>miriancampos849@gmail.com</t>
  </si>
  <si>
    <t>Celi</t>
  </si>
  <si>
    <t>celiabreu@hotmail.com</t>
  </si>
  <si>
    <t>joeihsilva388@gmail.com</t>
  </si>
  <si>
    <t>adrianaaparecida420@gmail.com</t>
  </si>
  <si>
    <t>tatianaatrindade@hotmail.com</t>
  </si>
  <si>
    <t>lainefranco52@hotmail.com</t>
  </si>
  <si>
    <t>kayavila02@gmail.com</t>
  </si>
  <si>
    <t>carolaynemariadrt84@gmail.com</t>
  </si>
  <si>
    <t>wdsilva46@hotmail.com</t>
  </si>
  <si>
    <t>marcosdaagua001@gmail.com</t>
  </si>
  <si>
    <t>kellyribeiro311@gmail.com</t>
  </si>
  <si>
    <t>44MEIA</t>
  </si>
  <si>
    <t>vani_cunha@hotmail.com</t>
  </si>
  <si>
    <t>Copacabana</t>
  </si>
  <si>
    <t>pamela.lelis@gmail.com</t>
  </si>
  <si>
    <t>vanessaclimab@gmail.com</t>
  </si>
  <si>
    <t>Diocea</t>
  </si>
  <si>
    <t>dioceacalp@gmail.com</t>
  </si>
  <si>
    <t>Elian</t>
  </si>
  <si>
    <t>elianlealsm@yahoo.com.br</t>
  </si>
  <si>
    <t>jose.roberto177@gmail.com</t>
  </si>
  <si>
    <t>Aisha</t>
  </si>
  <si>
    <t>aishasouzalopes@icloud.com</t>
  </si>
  <si>
    <t>thiagococeicao28@gmail.com</t>
  </si>
  <si>
    <t>nahtk2@gmail.com</t>
  </si>
  <si>
    <t>bianca260511@icloud.com</t>
  </si>
  <si>
    <t>Jonathan</t>
  </si>
  <si>
    <t>jonathanjobss@gmail.com</t>
  </si>
  <si>
    <t>psiandreiaasabreu@gmail.com</t>
  </si>
  <si>
    <t>iarasimplicianoborges@gmail.com</t>
  </si>
  <si>
    <t>Santa Cruz</t>
  </si>
  <si>
    <t>andreacurione@hotmail.com</t>
  </si>
  <si>
    <t>PJ0481421</t>
  </si>
  <si>
    <t>cici.rio@gmail.com</t>
  </si>
  <si>
    <t>altoe.saquarema@gmail.com</t>
  </si>
  <si>
    <t>Emanuel</t>
  </si>
  <si>
    <t>carlos.emanuel.costa.2018@gmail.com</t>
  </si>
  <si>
    <t>marcosrenovado34@yahoo.com.br</t>
  </si>
  <si>
    <t>bthemoteo25@gmail.com</t>
  </si>
  <si>
    <t>lucianasilva0877@gmail.com</t>
  </si>
  <si>
    <t>eduardaarruda159@gmail.com</t>
  </si>
  <si>
    <t>costanathalia1999@gmail.com</t>
  </si>
  <si>
    <t>izabelearaujodelima@gmail.com</t>
  </si>
  <si>
    <t>brunolouvie@gmail.com</t>
  </si>
  <si>
    <t>Johnny</t>
  </si>
  <si>
    <t>johnny.victorio@uol.com.br</t>
  </si>
  <si>
    <t>Marcelle</t>
  </si>
  <si>
    <t>cellebarreto@yahoo.com.br</t>
  </si>
  <si>
    <t>Alexsandro</t>
  </si>
  <si>
    <t>alemartelinho560@gmail.com</t>
  </si>
  <si>
    <t>costanegrole1979@yahoo.com.br</t>
  </si>
  <si>
    <t>deborabatista90@gmail.com</t>
  </si>
  <si>
    <t>rejarai@yahoo.com.br</t>
  </si>
  <si>
    <t>Valmir</t>
  </si>
  <si>
    <t>cliente Maiara já estava</t>
  </si>
  <si>
    <t>gs0892039@gmail.com</t>
  </si>
  <si>
    <t>tellestalita6@gmail.com</t>
  </si>
  <si>
    <t>brunnarmiguel@gmail.com</t>
  </si>
  <si>
    <t>oliveiratati93@gmail.com</t>
  </si>
  <si>
    <t>muniz.lari@outlook.com</t>
  </si>
  <si>
    <t>renata.2511@hotmail.com</t>
  </si>
  <si>
    <t>viviataga@yahoo.com</t>
  </si>
  <si>
    <t>dacruzraqueldias@gmail.com</t>
  </si>
  <si>
    <t>carolchiaro89@gmail.com</t>
  </si>
  <si>
    <t>viniciusdograu9090@icloud.com</t>
  </si>
  <si>
    <t>pereira.flavia@gmail.com</t>
  </si>
  <si>
    <t>svafashion@gmail.com</t>
  </si>
  <si>
    <t>luan_cgc@hotmail.com</t>
  </si>
  <si>
    <t>Precisava de terapias domiciliar para idosa</t>
  </si>
  <si>
    <t>Thaiane</t>
  </si>
  <si>
    <t>thaiane-ferri@hotmail.com</t>
  </si>
  <si>
    <t>SJM</t>
  </si>
  <si>
    <t>8\08\2025</t>
  </si>
  <si>
    <t>am.comercial75@gmail.com</t>
  </si>
  <si>
    <t>01\09\2025</t>
  </si>
  <si>
    <t>caruso006@gmail.com</t>
  </si>
  <si>
    <t>11\08\2025</t>
  </si>
  <si>
    <t>leandroalmeida_82@hotmail.com</t>
  </si>
  <si>
    <t>inhoaiba</t>
  </si>
  <si>
    <t>10\08\2025</t>
  </si>
  <si>
    <t>Rosimery</t>
  </si>
  <si>
    <t>rosimery.ss@yahoo.com</t>
  </si>
  <si>
    <t>Ludmila</t>
  </si>
  <si>
    <t>lud.milacosta2492@gmail.com</t>
  </si>
  <si>
    <t>duque de caxias</t>
  </si>
  <si>
    <t>10\082025</t>
  </si>
  <si>
    <t>yasvpontes155@gmail.com</t>
  </si>
  <si>
    <t>vitoriabatrizbarbosadossantos@gmail.com</t>
  </si>
  <si>
    <t>Plano para 6 anos e na região de domicilia não tinha produto</t>
  </si>
  <si>
    <t>jnereu@eletronuclear.gov.br</t>
  </si>
  <si>
    <t>raphaelgalini@gmail.com</t>
  </si>
  <si>
    <t>Quer atendimento no Quinta dor</t>
  </si>
  <si>
    <t>lorenagomes848@gmail.com</t>
  </si>
  <si>
    <t>carolinalcf@hotmail.com</t>
  </si>
  <si>
    <t>Denilson</t>
  </si>
  <si>
    <t>denilsonmarques5555@gmail.com</t>
  </si>
  <si>
    <t>josejabour@gmail.com</t>
  </si>
  <si>
    <t>ganimarry16@gmail.com</t>
  </si>
  <si>
    <t>Tais</t>
  </si>
  <si>
    <t>taissouzaa.tss@gmail.com</t>
  </si>
  <si>
    <t>curadoriamv@gmail.com</t>
  </si>
  <si>
    <t>Grasielle</t>
  </si>
  <si>
    <t>grasiiernesto21@gmail.com</t>
  </si>
  <si>
    <t>izabelalima766@gmail.com</t>
  </si>
  <si>
    <t>gabrielmagri.1628@gmail.com</t>
  </si>
  <si>
    <t>Evilane</t>
  </si>
  <si>
    <t>eividasneves2@gmail.com</t>
  </si>
  <si>
    <t>gabe.secreta@gmail.com</t>
  </si>
  <si>
    <t>gabisilvac234@gmail.com</t>
  </si>
  <si>
    <t>florgayacarvalho@gmail.com</t>
  </si>
  <si>
    <t>allan.prosegur.jones@gmail.com</t>
  </si>
  <si>
    <t>gleicekelly_20@hotmail.com</t>
  </si>
  <si>
    <t>itsmeduds07@gmail.com</t>
  </si>
  <si>
    <t>Dayane</t>
  </si>
  <si>
    <t>jesusmicaella69@gmail.com</t>
  </si>
  <si>
    <t>mariana.muros.ferreira@gmail.com</t>
  </si>
  <si>
    <t>cruzmartinsc@gmail.com</t>
  </si>
  <si>
    <t>babytecmarlene@hotmail.com</t>
  </si>
  <si>
    <t>esfihadosheik2024@gmail.com</t>
  </si>
  <si>
    <t>Shaiene</t>
  </si>
  <si>
    <t>dulcesantos201107@gmail.com</t>
  </si>
  <si>
    <t>renancompartilha@gmail.com</t>
  </si>
  <si>
    <t>19\08\2025</t>
  </si>
  <si>
    <t>larissachbarreto@gmail.com</t>
  </si>
  <si>
    <t>julianafrnds31@gmail.com</t>
  </si>
  <si>
    <t>Nilda</t>
  </si>
  <si>
    <t>nildahgatinha@hotmail.com</t>
  </si>
  <si>
    <t>Rauley</t>
  </si>
  <si>
    <t>rauleyferreira@hotmail.com</t>
  </si>
  <si>
    <t>amandappparente@hotmail.com</t>
  </si>
  <si>
    <t>marccedorenata37@gmail.com</t>
  </si>
  <si>
    <t>Elen</t>
  </si>
  <si>
    <t>robertacassiano@live.com</t>
  </si>
  <si>
    <t>aquino.mari@hotmail.com</t>
  </si>
  <si>
    <t>dayanatrindade43@gmail.com</t>
  </si>
  <si>
    <t>Teresinha</t>
  </si>
  <si>
    <t>bteresinha6@gmail.com</t>
  </si>
  <si>
    <t>Christiane</t>
  </si>
  <si>
    <t>chrisiag@hotmail.com</t>
  </si>
  <si>
    <t>fui bloqueado</t>
  </si>
  <si>
    <t>vitoriagrain1@gmail.com</t>
  </si>
  <si>
    <t>Rafela</t>
  </si>
  <si>
    <t>rafamendes@roteironoronha.com</t>
  </si>
  <si>
    <t>leodaxiii@gmail.com</t>
  </si>
  <si>
    <t>marcia.daflon01@gmail.com</t>
  </si>
  <si>
    <t>vitoriagarciacardoso2005@gmail.com</t>
  </si>
  <si>
    <t>carlosferreira@infolink.com.br</t>
  </si>
  <si>
    <t>livia.psicologia2016@gmail.com</t>
  </si>
  <si>
    <t>keyegui19@gmail.com</t>
  </si>
  <si>
    <t>gravida</t>
  </si>
  <si>
    <t>aledenit@hotmail.com</t>
  </si>
  <si>
    <t>Driele</t>
  </si>
  <si>
    <t>santosdanielhora@gmail.com</t>
  </si>
  <si>
    <t>norivalsilva@gmail.com</t>
  </si>
  <si>
    <t>scenicfabio@outlook.com</t>
  </si>
  <si>
    <t>felipe230.543@gmail.com</t>
  </si>
  <si>
    <t>alexandre0803americo@gmail.com</t>
  </si>
  <si>
    <t>mfduart@gamail.com</t>
  </si>
  <si>
    <t>Queria um plano para a idade de 74 anos com cobertura nacional</t>
  </si>
  <si>
    <t>Ana Vitoria</t>
  </si>
  <si>
    <t>aninhasouzaa244@gmail.com</t>
  </si>
  <si>
    <t>rosemaryssm@yahoo.com.br</t>
  </si>
  <si>
    <t>mora e Macae, valor ficou muito alto para ela no momento.</t>
  </si>
  <si>
    <t>sopesan2015@gmail.com</t>
  </si>
  <si>
    <t>karinaazevedo.psi@gmail.com</t>
  </si>
  <si>
    <t>fabiorioto@gmail.com</t>
  </si>
  <si>
    <t>Neli</t>
  </si>
  <si>
    <t>Alê</t>
  </si>
  <si>
    <t>Sayonara</t>
  </si>
  <si>
    <t>Domingos</t>
  </si>
  <si>
    <t>karla.carneiro@hotmail.com</t>
  </si>
  <si>
    <t>andrea.diego@gmail.com</t>
  </si>
  <si>
    <t>Samara</t>
  </si>
  <si>
    <t>claudiamoreno160272@gmail.com</t>
  </si>
  <si>
    <t>Jelaine</t>
  </si>
  <si>
    <t>jelaineverneck@hotmail.com</t>
  </si>
  <si>
    <t>Umberto</t>
  </si>
  <si>
    <t>hf_humberto@hotmail.com</t>
  </si>
  <si>
    <t>contato invalido</t>
  </si>
  <si>
    <t>nunes-monique@hotmail.com</t>
  </si>
  <si>
    <t>Taquara</t>
  </si>
  <si>
    <t>tem sulamerica e vai subir para 6 mil</t>
  </si>
  <si>
    <t>nanda.rodriguesfranca@gmail.com</t>
  </si>
  <si>
    <t>Jeniffer</t>
  </si>
  <si>
    <t>jenifferccabral@gmail.com</t>
  </si>
  <si>
    <t>guedeseveronezi@gmail.com</t>
  </si>
  <si>
    <t>of.sandra@gmail.com</t>
  </si>
  <si>
    <t>anacarolinamottadeoliveira@gmail.com</t>
  </si>
  <si>
    <t>joycerocha050320@gmail.com</t>
  </si>
  <si>
    <t>Thaynna</t>
  </si>
  <si>
    <t>thaynnagarcia94@outlook.com</t>
  </si>
  <si>
    <t>Geisiele</t>
  </si>
  <si>
    <t>brandaoelen9@gmail.com</t>
  </si>
  <si>
    <t>andreiaknuppe123@gmail.com</t>
  </si>
  <si>
    <t>jessylima@hotmail.com</t>
  </si>
  <si>
    <t>marianacerejanf@gmail.com</t>
  </si>
  <si>
    <t>carolpetniunas684@icloud.com</t>
  </si>
  <si>
    <t>roselicarndvale13@hotmail.com</t>
  </si>
  <si>
    <t>rosemary.gervasio@gmail.com</t>
  </si>
  <si>
    <t>renatasp32@hotmail.com</t>
  </si>
  <si>
    <t>Nova Iguaçu</t>
  </si>
  <si>
    <t>anabiameirelles.abm@gmail.com</t>
  </si>
  <si>
    <t>camilla.carvalho51@yahoo.com.br</t>
  </si>
  <si>
    <t>joaoserafim05@gmail.com</t>
  </si>
  <si>
    <t>jane.janerosy9@gmail.com</t>
  </si>
  <si>
    <t>oanaclaudia120@gmail.com</t>
  </si>
  <si>
    <t>artmenkam@gmail.com</t>
  </si>
  <si>
    <t>lara.kelly.filipe@gmail.com</t>
  </si>
  <si>
    <t>Kluivvert</t>
  </si>
  <si>
    <t>raphanymotog@gmail.com</t>
  </si>
  <si>
    <t>bruumbts@hotmail.com</t>
  </si>
  <si>
    <t>jana.andrade.love@gmail.com</t>
  </si>
  <si>
    <t>Isabelly</t>
  </si>
  <si>
    <t>pezzuto.adv@outlook.com.br</t>
  </si>
  <si>
    <t>maarlenem2208a</t>
  </si>
  <si>
    <t>Gazielly</t>
  </si>
  <si>
    <t>grazielly.evellyn@gmail.com</t>
  </si>
  <si>
    <t>dora.bett@gmail.com</t>
  </si>
  <si>
    <t>regina.orenbuch@gmail.com</t>
  </si>
  <si>
    <t>kellybonan97@gmail.com</t>
  </si>
  <si>
    <t>raquel.barbosa@icloud.com</t>
  </si>
  <si>
    <t>veronica.sav@hotmail.com</t>
  </si>
  <si>
    <t>Poliana</t>
  </si>
  <si>
    <t>polianasilvaamor8@gmail.com</t>
  </si>
  <si>
    <t>Lore</t>
  </si>
  <si>
    <t>refe_updev@live.com</t>
  </si>
  <si>
    <t>simonnemacieel@gmail.com</t>
  </si>
  <si>
    <t>ceciliamonteiro085@gmail.com</t>
  </si>
  <si>
    <t>nelsonmassa81@gmail.com</t>
  </si>
  <si>
    <t>Rosimeri</t>
  </si>
  <si>
    <t>elianaelias.santanna@gmail.com</t>
  </si>
  <si>
    <t>24 99304-5321</t>
  </si>
  <si>
    <t>flaviaalvespm@hotmail.com</t>
  </si>
  <si>
    <t>ok</t>
  </si>
  <si>
    <t>isadoramarins@icloud.com</t>
  </si>
  <si>
    <t>Saudade</t>
  </si>
  <si>
    <t>Anna Luiza</t>
  </si>
  <si>
    <t>Caxias</t>
  </si>
  <si>
    <t>Mario Alberto</t>
  </si>
  <si>
    <t>pompierrio@gmail.com</t>
  </si>
  <si>
    <t>rjoaovictor546@gmail.com</t>
  </si>
  <si>
    <t>Maria Clara</t>
  </si>
  <si>
    <t>clabsantaballa@gmail.com</t>
  </si>
  <si>
    <t>Alessa</t>
  </si>
  <si>
    <t>alessa.machay@gmail.com</t>
  </si>
  <si>
    <t>Armandinho</t>
  </si>
  <si>
    <t>armandinhotjfhidro@gmail.com</t>
  </si>
  <si>
    <t>Izabella</t>
  </si>
  <si>
    <t>cleidevidal2019@gmail.com</t>
  </si>
  <si>
    <t>Candida</t>
  </si>
  <si>
    <t>candidamariar1@gmail.com</t>
  </si>
  <si>
    <t>Eloar</t>
  </si>
  <si>
    <t>eloarportugal@gmail.com</t>
  </si>
  <si>
    <t>lucianasantos6681@gmail.com</t>
  </si>
  <si>
    <t>amanda.ellen15.av@gmail.com</t>
  </si>
  <si>
    <t>Aldair</t>
  </si>
  <si>
    <t>aldairmaximosdossantos745@gmail.com</t>
  </si>
  <si>
    <t>luciamariacarneiro223@gmail.com</t>
  </si>
  <si>
    <t>flaviatorreslins10@gmail.com</t>
  </si>
  <si>
    <t>Ruy</t>
  </si>
  <si>
    <t>ruytemar@gmail.com</t>
  </si>
  <si>
    <t>Maria das Graças</t>
  </si>
  <si>
    <t>mariavieiragraca.10@gmail.com</t>
  </si>
  <si>
    <t>diretoria@romamobili.com.br</t>
  </si>
  <si>
    <t>Bluette</t>
  </si>
  <si>
    <t>bluebukowitz@yahoo.com.br</t>
  </si>
  <si>
    <t>claudialuzia@hotmail.com</t>
  </si>
  <si>
    <t>Márcio</t>
  </si>
  <si>
    <t>gnvestrelasaovicente@gmail.com</t>
  </si>
  <si>
    <t>Belford Roxo</t>
  </si>
  <si>
    <t>PJ0480791</t>
  </si>
  <si>
    <t>mellolucas815@gmail.com</t>
  </si>
  <si>
    <t>renato_564@hotmail.com</t>
  </si>
  <si>
    <t>Av Eng. Richard</t>
  </si>
  <si>
    <t>Jony</t>
  </si>
  <si>
    <t>jarraisjr@gmail.com</t>
  </si>
  <si>
    <t>Grajau</t>
  </si>
  <si>
    <t>20\08\2025</t>
  </si>
  <si>
    <t>Carina</t>
  </si>
  <si>
    <t>carina.correia.carvalho</t>
  </si>
  <si>
    <t>ycunha0@gmail.com</t>
  </si>
  <si>
    <t>paula.balassiano2@gmail.com</t>
  </si>
  <si>
    <t>Tijuca</t>
  </si>
  <si>
    <t>daniela_lial@hotmail.com</t>
  </si>
  <si>
    <t>Freguesia</t>
  </si>
  <si>
    <t>Waldemar</t>
  </si>
  <si>
    <t>waldemarp724@gmail.com</t>
  </si>
  <si>
    <t>brunajorge372@gmail.com</t>
  </si>
  <si>
    <t>academiabodyform@outlook.com</t>
  </si>
  <si>
    <t>22 anos, mora em macaé. estava falando com a mãe e quando falei sobre a taxa de adesão parou de falar.</t>
  </si>
  <si>
    <t>leandroluz761@gmail.com</t>
  </si>
  <si>
    <t>leticiaugusto@gmail.com</t>
  </si>
  <si>
    <t>29 anos tem unimed. Mora no Cachambi</t>
  </si>
  <si>
    <t>Edite</t>
  </si>
  <si>
    <t>pasc3012@gmail.com</t>
  </si>
  <si>
    <t>83 anos mora em Seropedica e tem Unimed Beta 2</t>
  </si>
  <si>
    <t>priiih_rp@hotmail.com</t>
  </si>
  <si>
    <t>pedroh.lessa@yahoo.com</t>
  </si>
  <si>
    <t>Kayo</t>
  </si>
  <si>
    <t>kayoribeiro2025@gmail.com</t>
  </si>
  <si>
    <t>Severino</t>
  </si>
  <si>
    <t>billdogaseagua@gmail.com</t>
  </si>
  <si>
    <t>Thor</t>
  </si>
  <si>
    <t>rbarrosbmg@gmail.com</t>
  </si>
  <si>
    <t>1 ano sem plano</t>
  </si>
  <si>
    <t>Stephany</t>
  </si>
  <si>
    <t>stephanyc.aguiar@gmail.com</t>
  </si>
  <si>
    <t>20 anos sem plano, mora no Engenho da Rainha</t>
  </si>
  <si>
    <t>rosianefonseca63@gmail.com</t>
  </si>
  <si>
    <t>8 meses e 41 anos, não tem plano.</t>
  </si>
  <si>
    <t>jose81259@gmail.com</t>
  </si>
  <si>
    <t>ester.bsouza@gmail.com</t>
  </si>
  <si>
    <t>Mei 1, 3 e 25 anos. não tem plano</t>
  </si>
  <si>
    <t>marica.eliane@gmail.com</t>
  </si>
  <si>
    <t>49 anos tem Unimed</t>
  </si>
  <si>
    <t>kleannyanthony@gmail.com</t>
  </si>
  <si>
    <t>38 anos mora em Macaé</t>
  </si>
  <si>
    <t>Eleandra</t>
  </si>
  <si>
    <t>eleandrapaiva@gmail.com</t>
  </si>
  <si>
    <t>47 anos mora em são gonçalo</t>
  </si>
  <si>
    <t>Aquila</t>
  </si>
  <si>
    <t>aquilaccsilva@hotmail.com</t>
  </si>
  <si>
    <t>33 anos sem plano</t>
  </si>
  <si>
    <t>joserobertodafonsecaluiz@gmail.com</t>
  </si>
  <si>
    <t>elainecortes1977@gmail.com</t>
  </si>
  <si>
    <t>possui assim, 17 e 48 anos paga 1.145,00</t>
  </si>
  <si>
    <t>regininhamoreira@yahoo.com.br</t>
  </si>
  <si>
    <t>68 Anos, Macaé, possui Unimed</t>
  </si>
  <si>
    <t>tatianesouzahair@gmail.com</t>
  </si>
  <si>
    <t>daisy.seropedica@hotmail.com</t>
  </si>
  <si>
    <t>66 anos sem plano, mora em seropédica.</t>
  </si>
  <si>
    <t>elaineveloso68@gmail.com</t>
  </si>
  <si>
    <t>possui plano ativo na Assim, esta buscando uma redução de valores.</t>
  </si>
  <si>
    <t>fernandacristinidiasdasilva@gmail.com</t>
  </si>
  <si>
    <t>juliana.fioche@gmail.com</t>
  </si>
  <si>
    <t>PME 27 e 30 anos, mora em Teresopolis. esta gravida de 7 meses. não tem plano anterior.</t>
  </si>
  <si>
    <t>Deusilea</t>
  </si>
  <si>
    <t>deusileaalves09@gmail.com</t>
  </si>
  <si>
    <t>60 anos, mora na baixada e não tem plano.</t>
  </si>
  <si>
    <t>jakeeh.raqueel@gmail.com</t>
  </si>
  <si>
    <t>1 mês, 10 anos e 27 anos. Tem Mei. Mora em Campos dos Goytacazes. Não tem plano.</t>
  </si>
  <si>
    <t>Leidilaine</t>
  </si>
  <si>
    <t>godoileidilaine@gmail.com</t>
  </si>
  <si>
    <t>Queria plano para uma criança de 1 meses porem seria para Angra dos Reis.</t>
  </si>
  <si>
    <t>fotoflavio@yahoo.com.br</t>
  </si>
  <si>
    <t>Tem plano ativo Assim Max PJ. Vai dar baixa no CNPJ em breve e queria apenas saber o valor que ficaria no mesmo produto Assim por CPF. Foi enviado a cotação paras as idades de 20, 23, 45 e 50 anos.</t>
  </si>
  <si>
    <t>Marly</t>
  </si>
  <si>
    <t>marlyfurtado21@gmail.com</t>
  </si>
  <si>
    <t>alexandrecampossalles@gmail.com</t>
  </si>
  <si>
    <t>Eneide</t>
  </si>
  <si>
    <t>modeneseeneide@gmail.com</t>
  </si>
  <si>
    <t>Feito o recontato 1ª tentativa</t>
  </si>
  <si>
    <t>juliana.silveirr17@gmail.com</t>
  </si>
  <si>
    <t>Hagar</t>
  </si>
  <si>
    <t>elisaocs@gmail.com</t>
  </si>
  <si>
    <t>14 anos São Gonçalo  tem Amil empresarial (Dependete no trabalho)</t>
  </si>
  <si>
    <t>Juniq</t>
  </si>
  <si>
    <t>juniqabreu302@gmail.com</t>
  </si>
  <si>
    <t>plano para um recem nascido região dos lagos</t>
  </si>
  <si>
    <t>leonardovaleriosilva91@gmail.com</t>
  </si>
  <si>
    <t>cliente me mandou tomar no naquele lugar. Foi feita reposição</t>
  </si>
  <si>
    <t>isa.ogui@hotmail.com</t>
  </si>
  <si>
    <t>PME para duas vidas 4 e 35 anos</t>
  </si>
  <si>
    <t>adamodamusic@yahoo.com.br</t>
  </si>
  <si>
    <t>não tem plano, 5 e 40 anos</t>
  </si>
  <si>
    <t>marcusprojmec@gmail.com</t>
  </si>
  <si>
    <t>tanialtorres@gmail.com</t>
  </si>
  <si>
    <t>Tem 76 anos, possui unimed hoje. ficou de analisar a possibiliade para o dia 10\10</t>
  </si>
  <si>
    <t>Tamaraamoriim@hotmail.com</t>
  </si>
  <si>
    <t>plano para recem nascido de Volta Redonda</t>
  </si>
  <si>
    <t>fernandosmendonca85@gmail.com</t>
  </si>
  <si>
    <t>viviperolla@gmail.com</t>
  </si>
  <si>
    <t>plano para sobrinha com 5 meses, foi feito a cotação possivel. A mesma queria desconto porque a irmã já possui um plano pela Hapvida (na empresa que trabalha).</t>
  </si>
  <si>
    <t>Lisangela</t>
  </si>
  <si>
    <t>lisangelalopes1@gmail.com</t>
  </si>
  <si>
    <t>50 anos, mora em Vigario Geral e não possui plano</t>
  </si>
  <si>
    <t>sabrinasantos.eng@gmail.com</t>
  </si>
  <si>
    <t>Silma</t>
  </si>
  <si>
    <t>silmaterra60@gmail.com</t>
  </si>
  <si>
    <t>sophiamacedo36@gmail.com</t>
  </si>
  <si>
    <t>22 anos, tem Appai</t>
  </si>
  <si>
    <t>joy.dornelles@hotmail.com</t>
  </si>
  <si>
    <t>Irla</t>
  </si>
  <si>
    <t>irlaartista@gmail.com</t>
  </si>
  <si>
    <t>Carmen</t>
  </si>
  <si>
    <t>capitonicb@gmail.com</t>
  </si>
  <si>
    <t>taisoliveirasousa16@gmail.com</t>
  </si>
  <si>
    <t>26 anos, tem amil pela empresa que trabalha e queria fazero Amil adesão. Expliquei que somente teria  cobertura apos 30 dias de cancelamento.</t>
  </si>
  <si>
    <t>nathaliasilvarodrigues81@gmail.com</t>
  </si>
  <si>
    <t>(21)99454-4881</t>
  </si>
  <si>
    <t>mariannateles1@hotmail.com</t>
  </si>
  <si>
    <t>(21)96632-9311</t>
  </si>
  <si>
    <t>wallace_souza2020@hotmail.com</t>
  </si>
  <si>
    <t>Rubem</t>
  </si>
  <si>
    <t>(21)99295-8809</t>
  </si>
  <si>
    <t>rubensn870@gmail.com</t>
  </si>
  <si>
    <t>Ágata</t>
  </si>
  <si>
    <t>agatanascimento250@gmail.com</t>
  </si>
  <si>
    <t>fatima.borba.10@gmail.com</t>
  </si>
  <si>
    <t>Lucilene</t>
  </si>
  <si>
    <t>lucilenedasilvas372@gmail.com</t>
  </si>
  <si>
    <t>camila_arcanjolima@hotmail.com</t>
  </si>
  <si>
    <t>anavargasrj@gmail.com</t>
  </si>
  <si>
    <t>Karolayne</t>
  </si>
  <si>
    <t>karolaynebragamanhaes@hotmail.com</t>
  </si>
  <si>
    <t>felintodesouza@gmail.com</t>
  </si>
  <si>
    <t>cristiane_ccf@hotmail.com</t>
  </si>
  <si>
    <t>claricelaurencio@gmail.com</t>
  </si>
  <si>
    <t>Rubens</t>
  </si>
  <si>
    <t>rubens_berlink@hotmail.com</t>
  </si>
  <si>
    <t>Iris</t>
  </si>
  <si>
    <t>paeslemeiris@hotmail.com</t>
  </si>
  <si>
    <t>jpereiraventura@hotmail.com</t>
  </si>
  <si>
    <t>Endryelle</t>
  </si>
  <si>
    <t>endryellealves.29@gmail.com</t>
  </si>
  <si>
    <t>mariaclarapessanha0@gmail.com</t>
  </si>
  <si>
    <t>douglascoosta4@gmail.com</t>
  </si>
  <si>
    <t>elmcont@gmail.com</t>
  </si>
  <si>
    <t>Marilucia</t>
  </si>
  <si>
    <t>mariluciamdelima.9@gmail.com</t>
  </si>
  <si>
    <t>lassisamoncao@hotmail.com</t>
  </si>
  <si>
    <t>Irajá</t>
  </si>
  <si>
    <t>Ellen</t>
  </si>
  <si>
    <t>ellenbeatris0gmail.com</t>
  </si>
  <si>
    <t>Laid</t>
  </si>
  <si>
    <t>caandycakees@gmail.com</t>
  </si>
  <si>
    <t>adrianateixeirasoares171@gmail.com</t>
  </si>
  <si>
    <t>mp4481065@gmail.com</t>
  </si>
  <si>
    <t>Vikytoriadias@gmail.com</t>
  </si>
  <si>
    <t>ana_defelippe@live.com</t>
  </si>
  <si>
    <t>lopes.na30@gmail.com</t>
  </si>
  <si>
    <t>Lizete</t>
  </si>
  <si>
    <t>flaviapereiraf07@outlook.com</t>
  </si>
  <si>
    <t>Aryele</t>
  </si>
  <si>
    <t>aryeleazevedo@gmail.com</t>
  </si>
  <si>
    <t>vicentefagundes06@gmail.com</t>
  </si>
  <si>
    <t>Tuane</t>
  </si>
  <si>
    <t>tuane_sousa@hotmail.com</t>
  </si>
  <si>
    <t>Lilicactx10@gmail.com</t>
  </si>
  <si>
    <t>renatoors@hotmail.com</t>
  </si>
  <si>
    <t>Bernardo</t>
  </si>
  <si>
    <t>cm896613@gmail.com</t>
  </si>
  <si>
    <t>taniamc.santos@hotmail.com</t>
  </si>
  <si>
    <t>merinha.matematica@gmail.com</t>
  </si>
  <si>
    <t>avelinodutrala@gmail.com</t>
  </si>
  <si>
    <t>Contatoclaudiana@outlook.com.br</t>
  </si>
  <si>
    <t>karinesilva2847@gmail.com</t>
  </si>
  <si>
    <t>Stephane</t>
  </si>
  <si>
    <t>maicon.freire.da.silva@gmail.com</t>
  </si>
  <si>
    <t>alexdornelas08@gmail.com</t>
  </si>
  <si>
    <t>Liliane</t>
  </si>
  <si>
    <t>Lilianescustodio@gmail.com</t>
  </si>
  <si>
    <t>raissasilvinha65@gmail.com</t>
  </si>
  <si>
    <t>marianalismelo@gmail.com</t>
  </si>
  <si>
    <t>anabfreitaslima@gmail.com</t>
  </si>
  <si>
    <t>Rafaelavieiralima@hotmail.com</t>
  </si>
  <si>
    <t>Ryansouzasilva3377@gmail.com</t>
  </si>
  <si>
    <t>saepe2004@hotmail.com</t>
  </si>
  <si>
    <t>tonisantanna@gmail.com</t>
  </si>
  <si>
    <t>Biaecacau@hotmail.com</t>
  </si>
  <si>
    <t>kb.katiabarboza@ymail.com</t>
  </si>
  <si>
    <t>mariaaparecidalopes5665@gmail.com</t>
  </si>
  <si>
    <t>leticiamedcir@gmail.com</t>
  </si>
  <si>
    <t>Maracanã</t>
  </si>
  <si>
    <t>marcuslucio851@yahoo.com.br</t>
  </si>
  <si>
    <t>nanyb.lima@yahoo.com.br</t>
  </si>
  <si>
    <t>anapaulapessanha@yahoo.com.br</t>
  </si>
  <si>
    <t>Jailsa</t>
  </si>
  <si>
    <t>paivajailsa@gmail.com</t>
  </si>
  <si>
    <t>Joyllma</t>
  </si>
  <si>
    <t>manutenção@radiocatedral.com</t>
  </si>
  <si>
    <t>Arlene</t>
  </si>
  <si>
    <t>arlenepizani@gmail.com</t>
  </si>
  <si>
    <t>Elanir</t>
  </si>
  <si>
    <t>elanirb@gmail.com</t>
  </si>
  <si>
    <t>carvalho.ceciliamaria@gmail.com</t>
  </si>
  <si>
    <t>Jair</t>
  </si>
  <si>
    <t>panettomendonca@gmail.com</t>
  </si>
  <si>
    <t>felipeabrito@yahoo.com.br</t>
  </si>
  <si>
    <t>Penny</t>
  </si>
  <si>
    <t>pmscott61@gmail.com</t>
  </si>
  <si>
    <t>fernanda_patituc@hotmail.com</t>
  </si>
  <si>
    <t>patriciafasuolo@gmail.com</t>
  </si>
  <si>
    <t>paulovillasboas@hotmail.com</t>
  </si>
  <si>
    <t>Tuanny</t>
  </si>
  <si>
    <t>tuculanze@yahoo.com.br</t>
  </si>
  <si>
    <t>regina.zota@gmail.com</t>
  </si>
  <si>
    <t>Elisabeth</t>
  </si>
  <si>
    <t>lisaimboden@yahoo.com.br</t>
  </si>
  <si>
    <t>luiscarloscmoraes@gmail.com</t>
  </si>
  <si>
    <t>reginapalladinomachado@yahoo.com.br</t>
  </si>
  <si>
    <t>lidianemarinhodasilva@gmail.com</t>
  </si>
  <si>
    <t>joelsaraivadasilva@gmail.com</t>
  </si>
  <si>
    <t>rosangelagmendonca@gmail.com</t>
  </si>
  <si>
    <t>vbuenaga@gmail.com</t>
  </si>
  <si>
    <t>vinialyta@hotmail.com</t>
  </si>
  <si>
    <t>janetegalando@gmail.com</t>
  </si>
  <si>
    <t>crisevelise@hotmail.com</t>
  </si>
  <si>
    <t>miguelcoelho0356@gmail.com</t>
  </si>
  <si>
    <t>schumcatarina@gmail.com</t>
  </si>
  <si>
    <t>anavmaia@gmail.com</t>
  </si>
  <si>
    <t>maryigor1010@gmail.com</t>
  </si>
  <si>
    <t>Grece</t>
  </si>
  <si>
    <t>gmgsilva@prof.educacao.rj.gov</t>
  </si>
  <si>
    <t>halessah.contato@gmail.com</t>
  </si>
  <si>
    <t>Marise</t>
  </si>
  <si>
    <t>cardoso.barroso@gmail.com</t>
  </si>
  <si>
    <t>Ceiça</t>
  </si>
  <si>
    <t>conceicaocruz1@hotmail.com</t>
  </si>
  <si>
    <t>Annibal</t>
  </si>
  <si>
    <t>annibal@vetor.com.br</t>
  </si>
  <si>
    <t>amalves2403@gmail.com</t>
  </si>
  <si>
    <t>suelenvieira16@hotmail.com</t>
  </si>
  <si>
    <t>renatatoledor@icloud.com</t>
  </si>
  <si>
    <t>Jacarepagua</t>
  </si>
  <si>
    <t>25\07\2025</t>
  </si>
  <si>
    <t>marlenejsantos.ms@gmail.com</t>
  </si>
  <si>
    <t>Rinaldo</t>
  </si>
  <si>
    <t>rimolesi@terra.com.br</t>
  </si>
  <si>
    <t>Pepe</t>
  </si>
  <si>
    <t>pepebertarelli@gmail.com</t>
  </si>
  <si>
    <t>Iracilda</t>
  </si>
  <si>
    <t>cidacponte@hotmail.com</t>
  </si>
  <si>
    <t>dennisennascimentoo@hotmail.com</t>
  </si>
  <si>
    <t>EMANOEL</t>
  </si>
  <si>
    <t>emanoel.almeiiida@gmail.com</t>
  </si>
  <si>
    <t>Victória</t>
  </si>
  <si>
    <t>victoria.delfino22@gmail.com</t>
  </si>
  <si>
    <t>ivanirlibra@gmail.com</t>
  </si>
  <si>
    <t>thaynnagarcia34@gmail.com</t>
  </si>
  <si>
    <t>Pimentelsouza4021@gmail.com</t>
  </si>
  <si>
    <t>ma.iara.nb@hotmail.com</t>
  </si>
  <si>
    <t>Elisangelo</t>
  </si>
  <si>
    <t>elisangelofrancisco70@gmail.com</t>
  </si>
  <si>
    <t>figueiredofernanda.1997@gmail.com</t>
  </si>
  <si>
    <t>carlosoliveirarocha@outlook.com</t>
  </si>
  <si>
    <t>Karyna</t>
  </si>
  <si>
    <t>Karynacosta2308@gmail.com</t>
  </si>
  <si>
    <t>AMANDAVENANCIO156@GMAIL.COM</t>
  </si>
  <si>
    <t>faluz.rj@gmail.com</t>
  </si>
  <si>
    <t>gcarneiro124@hotmail.com</t>
  </si>
  <si>
    <t>Laurinaldo</t>
  </si>
  <si>
    <t>gomesdelimalourinaldolima@gmail.com</t>
  </si>
  <si>
    <t>simafriburgo@gmail.com</t>
  </si>
  <si>
    <t>lilane.andrade.r@gmail.com</t>
  </si>
  <si>
    <t>areasnat@yahoo.com</t>
  </si>
  <si>
    <t>Morena</t>
  </si>
  <si>
    <t>21 99045-1661</t>
  </si>
  <si>
    <t>mayara.santos45@gmail.com</t>
  </si>
  <si>
    <t>aguardando o pagamento do boleto</t>
  </si>
  <si>
    <t>carol10931@gmail.com</t>
  </si>
  <si>
    <t>rayanemothe9@gmail.com</t>
  </si>
  <si>
    <t>valerialeo2335@gmail.com</t>
  </si>
  <si>
    <t>costajanilson151@gmail.com</t>
  </si>
  <si>
    <t>mar.vitoria2003@gmail.com</t>
  </si>
  <si>
    <t>Neyde2703@gmail.com</t>
  </si>
  <si>
    <t>Alicia</t>
  </si>
  <si>
    <t>aliciamello611@gmail.com</t>
  </si>
  <si>
    <t>Stefani</t>
  </si>
  <si>
    <t>Número sem wpp e não completa a ligação</t>
  </si>
  <si>
    <t>Miro</t>
  </si>
  <si>
    <t>Manguinhos</t>
  </si>
  <si>
    <t>Guaratiba</t>
  </si>
  <si>
    <t>Itanhangá/RJ</t>
  </si>
  <si>
    <t>candidoamanda097@gmail.com</t>
  </si>
  <si>
    <t>não tem wpp, não atende, estou aguardando retorno do email que enviei.</t>
  </si>
  <si>
    <t>toricblll@gmail.com</t>
  </si>
  <si>
    <t xml:space="preserve">Belford Roxo 
</t>
  </si>
  <si>
    <t>dayse15777maria@gmail.com</t>
  </si>
  <si>
    <t>Dra.Cida</t>
  </si>
  <si>
    <t>ecilda.ferreira@hotmail.com</t>
  </si>
  <si>
    <t>Lucy</t>
  </si>
  <si>
    <t>ibarosilva@yahoo.com.br</t>
  </si>
  <si>
    <t>a.paulavw@gmail.com</t>
  </si>
  <si>
    <t>alessandra.millanez@gmail.com</t>
  </si>
  <si>
    <t>wellington</t>
  </si>
  <si>
    <t>wellington.jlds21@gmail.com</t>
  </si>
  <si>
    <t>vania@desconect.com.br</t>
  </si>
  <si>
    <t>Méier</t>
  </si>
  <si>
    <t>daianarecrutamento@gmail.com</t>
  </si>
  <si>
    <t>Nilopolis</t>
  </si>
  <si>
    <t>joabedesa@hotmail.com</t>
  </si>
  <si>
    <t>Ariana</t>
  </si>
  <si>
    <t>mirellaariana56@gmail.com</t>
  </si>
  <si>
    <t>Emilyn</t>
  </si>
  <si>
    <t>emilynrb6@gmail.com</t>
  </si>
  <si>
    <t>Tay</t>
  </si>
  <si>
    <t>Deodoro</t>
  </si>
  <si>
    <t>jaquelindarjs2@gmail.com</t>
  </si>
  <si>
    <t>Não tem wpp, não atende ligação.</t>
  </si>
  <si>
    <t>analuciaferreiralins9@gmail.com</t>
  </si>
  <si>
    <t>Deiliane</t>
  </si>
  <si>
    <t>deylianegomes00@gmail.com</t>
  </si>
  <si>
    <t>mariana</t>
  </si>
  <si>
    <t>ribeiromarii3010@gmail.com</t>
  </si>
  <si>
    <t>São João de Meriti</t>
  </si>
  <si>
    <t>deniselelis@hotmail.com</t>
  </si>
  <si>
    <t>Claúdio</t>
  </si>
  <si>
    <t>hecariclaudio45@gmail.com</t>
  </si>
  <si>
    <t>Petrópolis</t>
  </si>
  <si>
    <t>joaovidigalrj@gmail.com</t>
  </si>
  <si>
    <t>ericacs_ft@yahoo.com.br</t>
  </si>
  <si>
    <t>Rua Barata Ribeiro 60</t>
  </si>
  <si>
    <t>renataolivieri@gmail.com</t>
  </si>
  <si>
    <t>Recreio Dos Bandeirantes</t>
  </si>
  <si>
    <t>antoniorodriguesguedes906@gmail.com</t>
  </si>
  <si>
    <t>Elis</t>
  </si>
  <si>
    <t>elis_lid@hotmail.com</t>
  </si>
  <si>
    <t>Záira</t>
  </si>
  <si>
    <t>lucia.giemelli@gmail.com</t>
  </si>
  <si>
    <t>marta</t>
  </si>
  <si>
    <t>martabozrj@gmail.com</t>
  </si>
  <si>
    <t>Elisa</t>
  </si>
  <si>
    <t>Alcino</t>
  </si>
  <si>
    <t>Cissinho65@gmail.com</t>
  </si>
  <si>
    <t>Emília</t>
  </si>
  <si>
    <t>emilia.bellafronte@yahoo.com.br</t>
  </si>
  <si>
    <t>Gabinicperdute@gmail.com</t>
  </si>
  <si>
    <t>ac2208332@gmail.com</t>
  </si>
  <si>
    <t>Miriane</t>
  </si>
  <si>
    <t>mirianecabral@gmail.com</t>
  </si>
  <si>
    <t>Reginaldo</t>
  </si>
  <si>
    <t>reginaldo.farias.zen@hotmail.com</t>
  </si>
  <si>
    <t>adriel.ba27@gmail.com</t>
  </si>
  <si>
    <t>Adri</t>
  </si>
  <si>
    <t>luciene0401@gmail.com</t>
  </si>
  <si>
    <t>Rocinha</t>
  </si>
  <si>
    <t>Caslia</t>
  </si>
  <si>
    <t>casliabebe@gmail.com</t>
  </si>
  <si>
    <t>draa.marlimarinho@gmail.com</t>
  </si>
  <si>
    <t>Natividade</t>
  </si>
  <si>
    <t xml:space="preserve"> michelelimaribeiro@gmail.com
</t>
  </si>
  <si>
    <t>Marcello</t>
  </si>
  <si>
    <t>marcello_rossigneux@hotmail.com</t>
  </si>
  <si>
    <t>andre.uffvr@gmail.com</t>
  </si>
  <si>
    <t>Juliete</t>
  </si>
  <si>
    <t>Duque de Caxias</t>
  </si>
  <si>
    <t>Niterói</t>
  </si>
  <si>
    <t>desouzacordeiroroberta@gmail.com</t>
  </si>
  <si>
    <t>julliaacioly@gmail.com</t>
  </si>
  <si>
    <t>thielevalle.27@gmail.com</t>
  </si>
  <si>
    <t>Eduardafreitasbarbosa@hotmail.com</t>
  </si>
  <si>
    <t>matrizbernardo@gmail.com</t>
  </si>
  <si>
    <t>caioogabriel@gmail.com</t>
  </si>
  <si>
    <t>Natanael</t>
  </si>
  <si>
    <t>natanaelcassin@gmail.com</t>
  </si>
  <si>
    <t>Cleissi</t>
  </si>
  <si>
    <t>cleissidosreisferreira@gmail.com</t>
  </si>
  <si>
    <t>Cinthia</t>
  </si>
  <si>
    <t>cinthiagsantoss86@gmail.com</t>
  </si>
  <si>
    <t>ricardomuniz34715@gmail.com</t>
  </si>
  <si>
    <t>flaviahelena_pires@yahoo.com.br</t>
  </si>
  <si>
    <t>cveronica.fernando@gmail.com</t>
  </si>
  <si>
    <t>Cassia</t>
  </si>
  <si>
    <t>picida.leite@icloud.com</t>
  </si>
  <si>
    <t>Laryssa</t>
  </si>
  <si>
    <t>laurario2830@gmail.com</t>
  </si>
  <si>
    <t>Aisamaque</t>
  </si>
  <si>
    <t>amorallys_@hotmail.com</t>
  </si>
  <si>
    <t>Macaé/Barra de Macaé</t>
  </si>
  <si>
    <t>ellenmartins_2@hotmail.com</t>
  </si>
  <si>
    <t>Elza</t>
  </si>
  <si>
    <t>yurnnin90@gmail.com</t>
  </si>
  <si>
    <t>Macaé</t>
  </si>
  <si>
    <t>CRUZ.NATT@HOTMAIL.COM</t>
  </si>
  <si>
    <t>rubensebia@hotmail.com</t>
  </si>
  <si>
    <t>suelikinupp@gmail.com</t>
  </si>
  <si>
    <t>ggoncalves216@gmail.com</t>
  </si>
  <si>
    <t>pcgabrielroque@gmail.com</t>
  </si>
  <si>
    <t>Carlarod756@gmail.com</t>
  </si>
  <si>
    <t>damijuliaa@gmail.com</t>
  </si>
  <si>
    <t>Maria Núbia</t>
  </si>
  <si>
    <t>mnubiasales@gmail.com</t>
  </si>
  <si>
    <t>JUSCELINO</t>
  </si>
  <si>
    <t>carontehades97@hotmail.com</t>
  </si>
  <si>
    <t>assuncaoserpa1@gmail.com</t>
  </si>
  <si>
    <t>jpnoronha22@gmail.com</t>
  </si>
  <si>
    <t>Rua STA Luisa 393</t>
  </si>
  <si>
    <t>Leidi</t>
  </si>
  <si>
    <t>leidi767@gmail.com</t>
  </si>
  <si>
    <t>Deborah</t>
  </si>
  <si>
    <t>(21)96752-1385</t>
  </si>
  <si>
    <t>lis.zuzu@gmail.com</t>
  </si>
  <si>
    <t>Barra Olímpica</t>
  </si>
  <si>
    <t>ARYANE</t>
  </si>
  <si>
    <t>aryanexc@outlook.com</t>
  </si>
  <si>
    <t>leandro.alves.oliveira2023@gmail.com</t>
  </si>
  <si>
    <t>thaisnativa@yahoo.com.br</t>
  </si>
  <si>
    <t>Ana Claudia</t>
  </si>
  <si>
    <t>roberttopmotos@gmail.com</t>
  </si>
  <si>
    <t xml:space="preserve">Antonio
</t>
  </si>
  <si>
    <t>Larissacristinat3@gmail.com</t>
  </si>
  <si>
    <t>willianpasquini@gmail.com</t>
  </si>
  <si>
    <t>elaine.elainegtinha82@gmail.com</t>
  </si>
  <si>
    <t>biancafutia28@gmail.com</t>
  </si>
  <si>
    <t>Kaline</t>
  </si>
  <si>
    <t>Geovanna</t>
  </si>
  <si>
    <t>nefec57@yahoo.com.br</t>
  </si>
  <si>
    <t>Cláudioviana@yahoo.com.br</t>
  </si>
  <si>
    <t>Solane</t>
  </si>
  <si>
    <t>solanecris@hotmail.com</t>
  </si>
  <si>
    <t>danyponte@yahoo.com.br</t>
  </si>
  <si>
    <t>marinsjc@yahoo.com.br</t>
  </si>
  <si>
    <t>São Gonçalo</t>
  </si>
  <si>
    <t>victoriasampaio91@gmail.com</t>
  </si>
  <si>
    <t>Raabe</t>
  </si>
  <si>
    <t>raabesoares@outlook.com</t>
  </si>
  <si>
    <t>angelanjomorais@hotmail.com</t>
  </si>
  <si>
    <t>jeane</t>
  </si>
  <si>
    <t>barrosjeane52@gmail.com</t>
  </si>
  <si>
    <t>valeriascher1203@gmail.com</t>
  </si>
  <si>
    <t>Rosinalda</t>
  </si>
  <si>
    <t>rosedesousapires14@gmail.com</t>
  </si>
  <si>
    <t>sillvah1@yahoo.com.br</t>
  </si>
  <si>
    <t>Gelciane</t>
  </si>
  <si>
    <t>ciane_sakua@hotmail.com</t>
  </si>
  <si>
    <t>josejorge.fs@gmail.com</t>
  </si>
  <si>
    <t>rachelopes@gmail.com</t>
  </si>
  <si>
    <t>mpvaladares77@gmail.com</t>
  </si>
  <si>
    <t>robainasilvia@hotmail.com</t>
  </si>
  <si>
    <t>Gilcélia</t>
  </si>
  <si>
    <t>Duque De CXaxias</t>
  </si>
  <si>
    <t>janesilvaspa@gmail.com</t>
  </si>
  <si>
    <t>rosanasilvazaninha@gmail.com</t>
  </si>
  <si>
    <t>daniella</t>
  </si>
  <si>
    <t>cristiane@bioconser.com.br</t>
  </si>
  <si>
    <t>isabelasoares1991@gmail.com</t>
  </si>
  <si>
    <t>Gmss.juliana97@gmail.com</t>
  </si>
  <si>
    <t>Kellygeovana990@gmail.com</t>
  </si>
  <si>
    <t>rafael.santos7373@gmail.com</t>
  </si>
  <si>
    <t>Duque De Caxias</t>
  </si>
  <si>
    <t>Dyovanna</t>
  </si>
  <si>
    <t>dyovannamonteiro41@gmail.com</t>
  </si>
  <si>
    <t>maricosta.rj25@gmail.com</t>
  </si>
  <si>
    <t>DAYANNE</t>
  </si>
  <si>
    <t>dayannebonnos@gmail.com</t>
  </si>
  <si>
    <t>CARINE</t>
  </si>
  <si>
    <t>cariner270@gmail.com</t>
  </si>
  <si>
    <t>waashingtonlrosa@gmail.com</t>
  </si>
  <si>
    <t>mrciakely@hotmail.com</t>
  </si>
  <si>
    <t>constantinovanessa473@gmail.com</t>
  </si>
  <si>
    <t>Laiza</t>
  </si>
  <si>
    <t>laizajoaojulia@gmail.com</t>
  </si>
  <si>
    <t xml:space="preserve"> Ninhadetere006@gmail.com
</t>
  </si>
  <si>
    <t>Rhayanne</t>
  </si>
  <si>
    <t>rhayannesouza204@gmail.com</t>
  </si>
  <si>
    <t>joyce</t>
  </si>
  <si>
    <t>joycefabricio@outlook.com</t>
  </si>
  <si>
    <t>Wanderlei</t>
  </si>
  <si>
    <t>valeriasmonteiro68@gmail.com</t>
  </si>
  <si>
    <t>24/072025</t>
  </si>
  <si>
    <t>fonsecapriscilla982@gmail.com</t>
  </si>
  <si>
    <t>Laelton</t>
  </si>
  <si>
    <t>alvesdasilvafabiana683@gmail.com</t>
  </si>
  <si>
    <t>michelle.uchoa@yahoo.com.br</t>
  </si>
  <si>
    <t>felipeduque@id.uff.br</t>
  </si>
  <si>
    <t>Rua Francisco Xavier 681</t>
  </si>
  <si>
    <t>Gigi</t>
  </si>
  <si>
    <t>goc.eum45@gmail.com</t>
  </si>
  <si>
    <t>Jorginete</t>
  </si>
  <si>
    <t>jorginetejanuario928@gmail.com</t>
  </si>
  <si>
    <t>laurahelena512@gmail.com</t>
  </si>
  <si>
    <t>Kamila</t>
  </si>
  <si>
    <t>kamilinhaa98@gmail.com</t>
  </si>
  <si>
    <t>kelvin</t>
  </si>
  <si>
    <t>kel_vin_felix@outlook.com</t>
  </si>
  <si>
    <t>wellington_oliveirarj@hotmail.com</t>
  </si>
  <si>
    <t>Fabiola</t>
  </si>
  <si>
    <t>fabiola.parente@gmail.com</t>
  </si>
  <si>
    <t>ja3818507@gmail.com</t>
  </si>
  <si>
    <t>PF6800081</t>
  </si>
  <si>
    <t>juliaoliveirabernardes8@gmail.com</t>
  </si>
  <si>
    <t>JONAS</t>
  </si>
  <si>
    <t>betyjonas53@gmail.com</t>
  </si>
  <si>
    <t>iaiaracris251@gmail.com</t>
  </si>
  <si>
    <t>Quer plano que cubra o parto, mas já está grávida</t>
  </si>
  <si>
    <t>sergio.monteiro@fiocruz.br</t>
  </si>
  <si>
    <t>irisbar2001@icloud.com</t>
  </si>
  <si>
    <t>rondimiranda05@gmail.com</t>
  </si>
  <si>
    <t>mandreiuolo@hotmail.com</t>
  </si>
  <si>
    <t>ednabatista3023@gmail.com</t>
  </si>
  <si>
    <t>Catiaprofa@gmail.com</t>
  </si>
  <si>
    <t>Walmir</t>
  </si>
  <si>
    <t>amendes1@gmail.com</t>
  </si>
  <si>
    <t>Moniqueribeiromrm@gmail.com</t>
  </si>
  <si>
    <t>cynthiapaes_ramos@hotmail.com</t>
  </si>
  <si>
    <t>cida_oliveira24@hotmail.com</t>
  </si>
  <si>
    <t>tamiressantiago227@gmail.com</t>
  </si>
  <si>
    <t>alineallyson9816@gmail.com</t>
  </si>
  <si>
    <t>Uallace</t>
  </si>
  <si>
    <t>uallaceramos7@gmail.com</t>
  </si>
  <si>
    <t>gabigatinha295@gmail.com</t>
  </si>
  <si>
    <t>rogerioinfa@gmail.com</t>
  </si>
  <si>
    <t>byjulianaribeiro@gmail.com</t>
  </si>
  <si>
    <t>Daysa</t>
  </si>
  <si>
    <t>Souzadaysa8@gmail.com.com</t>
  </si>
  <si>
    <t>davibl4699@gmail.com</t>
  </si>
  <si>
    <t>andersonfomo1@gmail.com</t>
  </si>
  <si>
    <t>davidestanislau@gmail.com</t>
  </si>
  <si>
    <t>Eclair</t>
  </si>
  <si>
    <t>eclairbarros@gmail.com</t>
  </si>
  <si>
    <t>joaosilva@gmail.com</t>
  </si>
  <si>
    <t>rafaela.ctld@gmail.com</t>
  </si>
  <si>
    <t>Rua Ataulpho Coutinho</t>
  </si>
  <si>
    <t>simoneabril.adv@gmail.com</t>
  </si>
  <si>
    <t>victor</t>
  </si>
  <si>
    <t>victorornelas1@hotmail.com</t>
  </si>
  <si>
    <t>lilinhafreire6@gmail.com</t>
  </si>
  <si>
    <t>Karolaine</t>
  </si>
  <si>
    <t>Karolaynenunes42@gmail.com</t>
  </si>
  <si>
    <t>anderslontra@gmail.com</t>
  </si>
  <si>
    <t>raqueljanaina@hotmail.com</t>
  </si>
  <si>
    <t>edsonmurilo969@gmail.com</t>
  </si>
  <si>
    <t>elisandrab45@gmail.com</t>
  </si>
  <si>
    <t>pvmoreirapc@gmail.com</t>
  </si>
  <si>
    <t>Kathiellen</t>
  </si>
  <si>
    <t>kathiellenr@gmail.com</t>
  </si>
  <si>
    <t>gabriellelis93@gmail.com</t>
  </si>
  <si>
    <t>m.valentim12@yahoo.com.br</t>
  </si>
  <si>
    <t>vitoriaelindonaz18@gmail.com</t>
  </si>
  <si>
    <t>Raulino</t>
  </si>
  <si>
    <t xml:space="preserve">raulinomachado@yahoo.com.br
</t>
  </si>
  <si>
    <t>PHELIPE</t>
  </si>
  <si>
    <t>phelipesmatos@gmail.com</t>
  </si>
  <si>
    <t>jrtav.cederj@gmail.com</t>
  </si>
  <si>
    <t>Benício</t>
  </si>
  <si>
    <t>carlasimoeswork07@gmail.com</t>
  </si>
  <si>
    <t>rebecca</t>
  </si>
  <si>
    <t>lopesdeoliveirasantosrebecca@gmail.com</t>
  </si>
  <si>
    <t>brunogmoreira@gmail.com</t>
  </si>
  <si>
    <t>paula.faustino77@gmail.com</t>
  </si>
  <si>
    <t>claudiarochaict@gmail.com</t>
  </si>
  <si>
    <t>Odete</t>
  </si>
  <si>
    <t>odetter26@gmail.com</t>
  </si>
  <si>
    <t>rosacordeiro85@hotmail.com</t>
  </si>
  <si>
    <t>thamiresborges40@gmail.com</t>
  </si>
  <si>
    <t>regina.marcia5535@gmail.com</t>
  </si>
  <si>
    <t>kakadias38@gmail.com</t>
  </si>
  <si>
    <t>marcoantonio.henriques@gmail.com</t>
  </si>
  <si>
    <t>anandrea03doliveira@gmail.com</t>
  </si>
  <si>
    <t>Darlene</t>
  </si>
  <si>
    <t>darlene.tius@gmail.com</t>
  </si>
  <si>
    <t>absurdamenteinteressante@gmail.com</t>
  </si>
  <si>
    <t>crxriodasostras@gmail.com</t>
  </si>
  <si>
    <t>Lili</t>
  </si>
  <si>
    <t>livguedess@gmail.com</t>
  </si>
  <si>
    <t>neiderome19082012@gmail.com</t>
  </si>
  <si>
    <t>carvalho.cristina.1950@gmail.com</t>
  </si>
  <si>
    <t>Charles</t>
  </si>
  <si>
    <t>charlesdealmeida@yahoo.com</t>
  </si>
  <si>
    <t>Jemerson</t>
  </si>
  <si>
    <t>gegecontato@gmail.com</t>
  </si>
  <si>
    <t>Rosely</t>
  </si>
  <si>
    <t>roselycoelhoqueiroz123@gmail.com</t>
  </si>
  <si>
    <t>carlla.pinage@gmail.com</t>
  </si>
  <si>
    <t>Thaylanne</t>
  </si>
  <si>
    <t>Rua Aurora</t>
  </si>
  <si>
    <t>nunesingryd8@gmail.com</t>
  </si>
  <si>
    <t>Lana</t>
  </si>
  <si>
    <t>lana.cristina.costa.lacerda@gmail.com</t>
  </si>
  <si>
    <t>eualexandreeduardo@gmail.com</t>
  </si>
  <si>
    <t>Maria Das Graças</t>
  </si>
  <si>
    <t>rezende.bruna.82@hotmail.com</t>
  </si>
  <si>
    <t>asafebaterista02@gmail.com</t>
  </si>
  <si>
    <t>vlucmota@gmail.com</t>
  </si>
  <si>
    <t>camilla</t>
  </si>
  <si>
    <t>fonsecacamilla45@gmail.com</t>
  </si>
  <si>
    <t>Alda</t>
  </si>
  <si>
    <t>rangelvianaaldalucia@gmail.com</t>
  </si>
  <si>
    <t>Aurora</t>
  </si>
  <si>
    <t>rsimas7@gmail.com</t>
  </si>
  <si>
    <t>Vila da Penha</t>
  </si>
  <si>
    <t>lucymedeirosrj@hotmail.com</t>
  </si>
  <si>
    <t>cleidesilva.lima@yahoo.com</t>
  </si>
  <si>
    <t>mzrequalificadora@yahoo.com</t>
  </si>
  <si>
    <t>Thawyk</t>
  </si>
  <si>
    <t>brunomonsil.bms@gmail.com</t>
  </si>
  <si>
    <t>viviane.motta31@gmail.com</t>
  </si>
  <si>
    <t>avitorino75@hotmail.com</t>
  </si>
  <si>
    <t>nandamel1345santos@gmail.com</t>
  </si>
  <si>
    <t>crialcant@hotmail.com</t>
  </si>
  <si>
    <t>betinha3105@gmail.com</t>
  </si>
  <si>
    <t>flavio_oliveira_sb@hotmail.com</t>
  </si>
  <si>
    <t>patricinhadojoão@gmail.com</t>
  </si>
  <si>
    <t>linho_rj@hotmail.com</t>
  </si>
  <si>
    <t>Nanda</t>
  </si>
  <si>
    <t>fernandaaiosantos@gmail.com</t>
  </si>
  <si>
    <t>beatrizandrea.1507@gmail.com</t>
  </si>
  <si>
    <t>bia2014.2021@gmail.com</t>
  </si>
  <si>
    <t>Diana</t>
  </si>
  <si>
    <t>dianasantosalves85@gmail.com</t>
  </si>
  <si>
    <t>josefa</t>
  </si>
  <si>
    <t>vitorluizmazurkievicz@gmail.com</t>
  </si>
  <si>
    <t>miarsilva@hotmail.com</t>
  </si>
  <si>
    <t>mariapaulapereiradasilva28@gmail.com</t>
  </si>
  <si>
    <t>cledes</t>
  </si>
  <si>
    <t>cledesv@gmail.com</t>
  </si>
  <si>
    <t>vssantos3036@gmail.com</t>
  </si>
  <si>
    <t>Psi Ana</t>
  </si>
  <si>
    <t>anasmith@terra.com.br</t>
  </si>
  <si>
    <t>thamiresrsouza@gmail.com</t>
  </si>
  <si>
    <t>andrevh1511@hotmail.com</t>
  </si>
  <si>
    <t>Miris</t>
  </si>
  <si>
    <t>mirist.lemos@gmail.com</t>
  </si>
  <si>
    <t>wilma.bisa@hotmail.com</t>
  </si>
  <si>
    <t>MM GARCIA</t>
  </si>
  <si>
    <t>mmgarcia2008@hotmail.com</t>
  </si>
  <si>
    <t>Moniqueterto1896@gmail.com</t>
  </si>
  <si>
    <t>Suzana</t>
  </si>
  <si>
    <t>Sudemanda@gmail.com</t>
  </si>
  <si>
    <t>michelecatarina18@lgmail.com</t>
  </si>
  <si>
    <t>pauloadvt@gmail.com</t>
  </si>
  <si>
    <t>Talenquer@gmail.com</t>
  </si>
  <si>
    <t>gabrieldrew85@gmail.com</t>
  </si>
  <si>
    <t>Kk_pacheco@hotmail.com</t>
  </si>
  <si>
    <t>bbgfbianca@gmail.com</t>
  </si>
  <si>
    <t>Rua Macapuri 20</t>
  </si>
  <si>
    <t>mafralucia15@gmail.com</t>
  </si>
  <si>
    <t>marciopfreitas09@gmail.com</t>
  </si>
  <si>
    <t>glauciacirino41@gmail.com</t>
  </si>
  <si>
    <t>Ingridbatistaandrade3@gmail.com</t>
  </si>
  <si>
    <t>camilamarcusp@gmail.com</t>
  </si>
  <si>
    <t>mhwhiroyuki@outlook.com</t>
  </si>
  <si>
    <t>Tayara</t>
  </si>
  <si>
    <t>castilhotayara@gmail.com</t>
  </si>
  <si>
    <t>criança de petrópolis, não quis colocar um adulto</t>
  </si>
  <si>
    <t>Taina</t>
  </si>
  <si>
    <t>tainadospassos2006@gmail.com</t>
  </si>
  <si>
    <t>carmenpeixoto@hotmail.com</t>
  </si>
  <si>
    <t>estrategiacbmerj@gmail.com</t>
  </si>
  <si>
    <t>gabriel</t>
  </si>
  <si>
    <t>gabrieldeoliveirafontebelle@gmail.com</t>
  </si>
  <si>
    <t>diegodallorto36@gmail.com</t>
  </si>
  <si>
    <t>ariana.ferreira83@outlook.com</t>
  </si>
  <si>
    <t>joseleandropintopinto@gmail.com</t>
  </si>
  <si>
    <t>Vagner</t>
  </si>
  <si>
    <t>vagnerborgs.vb@gmail.com</t>
  </si>
  <si>
    <t>sabrina_mendes1319@yahoo.com</t>
  </si>
  <si>
    <t>Jerry</t>
  </si>
  <si>
    <t>jerryadriano8083@gmail.com</t>
  </si>
  <si>
    <t>morganagpinheiro@gmail.com</t>
  </si>
  <si>
    <t>Jenifer</t>
  </si>
  <si>
    <t>jenifervitoriasampaiolima0@gmail.com</t>
  </si>
  <si>
    <t>claudinha6351@gmail.com</t>
  </si>
  <si>
    <t>pereiraingridpereira6@gmail.com</t>
  </si>
  <si>
    <t>Ozimar</t>
  </si>
  <si>
    <t>ozimar.contabilidade@terra.com.br</t>
  </si>
  <si>
    <t>Inglid</t>
  </si>
  <si>
    <t>inglidnciolau@hotmail.com</t>
  </si>
  <si>
    <t>Jcgodim@gmail.com</t>
  </si>
  <si>
    <t>camilamendesdesouza2007@gmail.com</t>
  </si>
  <si>
    <t>simonenca@hotmail.com</t>
  </si>
  <si>
    <t>christianeagoncalves@gmail.com</t>
  </si>
  <si>
    <t>claudioquirino08@gmail.com</t>
  </si>
  <si>
    <t>anakris1524@gmail.com</t>
  </si>
  <si>
    <t>BRENDHA</t>
  </si>
  <si>
    <t>francaribeirobrendha@gmail.com</t>
  </si>
  <si>
    <t>rayssatrindade.rt.rs@gmail.com</t>
  </si>
  <si>
    <t>Nilce</t>
  </si>
  <si>
    <t>nborbaferreira@gmail.com</t>
  </si>
  <si>
    <t>Marianabelo342@gmail.com</t>
  </si>
  <si>
    <t>mmota8438@gmail.com</t>
  </si>
  <si>
    <t>Maria Célia</t>
  </si>
  <si>
    <t>mceliaaguiar@gmail.com</t>
  </si>
  <si>
    <t>msauwen@yahoo.com.br</t>
  </si>
  <si>
    <t>Karyne</t>
  </si>
  <si>
    <t>karynesouza.1993@gmail.com</t>
  </si>
  <si>
    <t>Rua Maria Celia 105</t>
  </si>
  <si>
    <t>everaldo.nicolau@hotmail.com</t>
  </si>
  <si>
    <t>vaniaribeirojh@gmail.com</t>
  </si>
  <si>
    <t>carlos3524777@gmail.com</t>
  </si>
  <si>
    <t>Maycon</t>
  </si>
  <si>
    <t>andressa.taylorlautner14@hotmail.com</t>
  </si>
  <si>
    <t>lana.affonso@gmail.com</t>
  </si>
  <si>
    <t>andressacampos_silva@hotmail.com</t>
  </si>
  <si>
    <t>leothepaper@yahoo.com.br</t>
  </si>
  <si>
    <t>Lucimeria</t>
  </si>
  <si>
    <t>meremesquita@hotmail.com</t>
  </si>
  <si>
    <t>Rua Timon, 0 Lt 2 QD 200</t>
  </si>
  <si>
    <t>PJ0476969</t>
  </si>
  <si>
    <t>graziele.cunha@gmail.com</t>
  </si>
  <si>
    <t>beabaptista2107@gmail.com</t>
  </si>
  <si>
    <t>Josilene</t>
  </si>
  <si>
    <t>anjosjosimotta@gmail.com</t>
  </si>
  <si>
    <t>j.ceezar@hotmail.com</t>
  </si>
  <si>
    <t>Fechará no mês que vem (sem dinheiro agora)</t>
  </si>
  <si>
    <t>sccastanheira@gmail.com</t>
  </si>
  <si>
    <t>r.verciane@gmail.com</t>
  </si>
  <si>
    <t>rosemarymonteiro1770@gmail.com</t>
  </si>
  <si>
    <t>joicepessoa08@gmail.com</t>
  </si>
  <si>
    <t>dih.sander@gmail.com</t>
  </si>
  <si>
    <t>CIRO</t>
  </si>
  <si>
    <t>cirovaz.rj@gmail.com</t>
  </si>
  <si>
    <t>Hévila</t>
  </si>
  <si>
    <t>hevila.pires19@gmail.com</t>
  </si>
  <si>
    <t>Gláucia</t>
  </si>
  <si>
    <t>glauciasherman@gmail.com</t>
  </si>
  <si>
    <t>adriana_gac@outlook.com</t>
  </si>
  <si>
    <t>katiasonaly187@gmail.com</t>
  </si>
  <si>
    <t>digosilvak@gmail.com</t>
  </si>
  <si>
    <t>alessandro12k2@gmail.com</t>
  </si>
  <si>
    <t>Vitor-gomes-1@hotmail.com</t>
  </si>
  <si>
    <t>sevaroliclarice@gmail.com</t>
  </si>
  <si>
    <t>lidiane.snogueira@hotmail.com</t>
  </si>
  <si>
    <t>Deziderio</t>
  </si>
  <si>
    <t>gabrielsoaresmiranda2016@gmail.com</t>
  </si>
  <si>
    <t>Edmundo</t>
  </si>
  <si>
    <t>burlachavs@,gmail.com</t>
  </si>
  <si>
    <t>MARLENE</t>
  </si>
  <si>
    <t>Não tem wpp e quando ligo da que não existe</t>
  </si>
  <si>
    <t>Stephania</t>
  </si>
  <si>
    <t>Stephaniaboliveira0207@gmail.com</t>
  </si>
  <si>
    <t>Karol Moraes</t>
  </si>
  <si>
    <t>dp@lxmontagem.com.br</t>
  </si>
  <si>
    <t>luciene.s.souza24@gmail.com</t>
  </si>
  <si>
    <t>Alexplucena@uol.com.br</t>
  </si>
  <si>
    <t>anna.silva@kmtransportesrj.com.br</t>
  </si>
  <si>
    <t>jolrio@hotmail.com</t>
  </si>
  <si>
    <t>ACAHILL121268@GMAIL.COM</t>
  </si>
  <si>
    <t>Gávea</t>
  </si>
  <si>
    <t>53.686.652 SIMONE</t>
  </si>
  <si>
    <t>carloscamilie07@gmail.com</t>
  </si>
  <si>
    <t>L R 2024 MOVEIS</t>
  </si>
  <si>
    <t>silvareis.louisa@gmail.com</t>
  </si>
  <si>
    <t>pavuna</t>
  </si>
  <si>
    <t>Evellyn</t>
  </si>
  <si>
    <t>evelohraine@gmail.com</t>
  </si>
  <si>
    <t>drikadias2@hotmail.com</t>
  </si>
  <si>
    <t>Mcaé</t>
  </si>
  <si>
    <t>Helacryss@icloud.com</t>
  </si>
  <si>
    <t>paulo</t>
  </si>
  <si>
    <t>paulorobertomagalhaesdasilvabo@gmail.com</t>
  </si>
  <si>
    <t>Bento Ribeiro</t>
  </si>
  <si>
    <t>Jossana</t>
  </si>
  <si>
    <t>Jossanasantos3@gmail.com</t>
  </si>
  <si>
    <t>amaury</t>
  </si>
  <si>
    <t>assj05@yahoo.com.br</t>
  </si>
  <si>
    <t>caroline</t>
  </si>
  <si>
    <t>carolvaleriote@gmail.com</t>
  </si>
  <si>
    <t>São Pedro da Aldeia - Jardim arco íris</t>
  </si>
  <si>
    <t>23/092025</t>
  </si>
  <si>
    <t>liz</t>
  </si>
  <si>
    <t>JPandLiz@Gmail.com</t>
  </si>
  <si>
    <t>gildalima@hotmail.com</t>
  </si>
  <si>
    <t>carlos</t>
  </si>
  <si>
    <t>Joaobleite@ig.com</t>
  </si>
  <si>
    <t>chmmacedo@gmail.com</t>
  </si>
  <si>
    <t>badu niteroi</t>
  </si>
  <si>
    <t>luciana</t>
  </si>
  <si>
    <t>tatisimoessilva@gmail.com</t>
  </si>
  <si>
    <t>rio de janeiro</t>
  </si>
  <si>
    <t xml:space="preserve">camillapereira027@gmail.com
</t>
  </si>
  <si>
    <t>Laylabernardo130@gmail.com</t>
  </si>
  <si>
    <t>flacmattos@gmail.com</t>
  </si>
  <si>
    <t>rio de janeiro riachuelo</t>
  </si>
  <si>
    <t>maria</t>
  </si>
  <si>
    <t>lucia10morais@gmail.coml</t>
  </si>
  <si>
    <t>biatriz</t>
  </si>
  <si>
    <t>bia-lavinas@hotmail.com</t>
  </si>
  <si>
    <t>São Bernardo do campo - Nova Petrópolis</t>
  </si>
  <si>
    <t>Jujujuroot@outlook.com</t>
  </si>
  <si>
    <t>joycevalent18@gmail.com</t>
  </si>
  <si>
    <t>Petrópolis/ Valparaiso</t>
  </si>
  <si>
    <t>leticia</t>
  </si>
  <si>
    <t>Leticiadealmeidapereiradasilva@gmail.com</t>
  </si>
  <si>
    <t>soniabousquetbrasil@hotmail.com</t>
  </si>
  <si>
    <t>heliana</t>
  </si>
  <si>
    <t>helianabarros07@gmail.com</t>
  </si>
  <si>
    <t>tomm@hotmail.com</t>
  </si>
  <si>
    <t>ivani</t>
  </si>
  <si>
    <t>ariel</t>
  </si>
  <si>
    <t>ednaldo</t>
  </si>
  <si>
    <t>kelly</t>
  </si>
  <si>
    <t>rodney</t>
  </si>
  <si>
    <t>luiz</t>
  </si>
  <si>
    <t>tati</t>
  </si>
  <si>
    <t>tatianarussi10@gmail.com</t>
  </si>
  <si>
    <t>Me bloqueou</t>
  </si>
  <si>
    <t>Lucimeire</t>
  </si>
  <si>
    <t>luguilhermed@gmail.com</t>
  </si>
  <si>
    <t>nao respondeu</t>
  </si>
  <si>
    <t>julialuisa086@gmail.com</t>
  </si>
  <si>
    <t>aguardando resposta</t>
  </si>
  <si>
    <t>alexejoselia@hotmail.com</t>
  </si>
  <si>
    <t>Chrissia</t>
  </si>
  <si>
    <t>vfreitas062@gmail.com</t>
  </si>
  <si>
    <t>lochaves74@gmail.com</t>
  </si>
  <si>
    <t>renata</t>
  </si>
  <si>
    <t>renatadeoliveirapaes@gmail.com</t>
  </si>
  <si>
    <t>andrezabolzangarcia@gmail.com</t>
  </si>
  <si>
    <t>Tenente Jardim</t>
  </si>
  <si>
    <t>wemerson</t>
  </si>
  <si>
    <t>emersonkalvinklay@hotmail.com</t>
  </si>
  <si>
    <t>bruno</t>
  </si>
  <si>
    <t>brunonsil.bms@gmail.com</t>
  </si>
  <si>
    <t>lemilda</t>
  </si>
  <si>
    <t>lemildacsilva1950@gmail.com</t>
  </si>
  <si>
    <t>aline</t>
  </si>
  <si>
    <t>alinemartinsrj34@gmail.com</t>
  </si>
  <si>
    <t>mzrequalificadora@gmail.com</t>
  </si>
  <si>
    <t>dayane</t>
  </si>
  <si>
    <t>dayanealyma92@gmail.com</t>
  </si>
  <si>
    <t>cleide</t>
  </si>
  <si>
    <t>anadjesus157@gmail.com</t>
  </si>
  <si>
    <t>flavia</t>
  </si>
  <si>
    <t>flaviassvianna@gmail.com</t>
  </si>
  <si>
    <t>beatrizfacco69@gmail.com</t>
  </si>
  <si>
    <t>camili</t>
  </si>
  <si>
    <t>Camilliloubackmed@gmail.com</t>
  </si>
  <si>
    <t>manuella</t>
  </si>
  <si>
    <t>manuellaearth@gmail.com</t>
  </si>
  <si>
    <t>tatiane</t>
  </si>
  <si>
    <t>tatianecerqueira36@gmail.com</t>
  </si>
  <si>
    <t>estefani</t>
  </si>
  <si>
    <t>Estefanirmd@hotmail.com</t>
  </si>
  <si>
    <t>ernani</t>
  </si>
  <si>
    <t>ernaniteba@gmail.com</t>
  </si>
  <si>
    <t>claudia</t>
  </si>
  <si>
    <t>Claudia.cincco@gmail.com</t>
  </si>
  <si>
    <t>anna</t>
  </si>
  <si>
    <t>gomesanna2567@gmail.com</t>
  </si>
  <si>
    <t>rayane</t>
  </si>
  <si>
    <t>rayanebrito000@gmail.com</t>
  </si>
  <si>
    <t>bruna</t>
  </si>
  <si>
    <t>borgesbruna012@gmail.com</t>
  </si>
  <si>
    <t>Évany</t>
  </si>
  <si>
    <t>evanydsoliveira@gmail.com</t>
  </si>
  <si>
    <t>amanda.narciso.an@gmail.com</t>
  </si>
  <si>
    <t>merediogo@gmail.com</t>
  </si>
  <si>
    <t>Eloa</t>
  </si>
  <si>
    <t>Contatoeloamedeiros@icloud.com</t>
  </si>
  <si>
    <t>Lyandra</t>
  </si>
  <si>
    <t>lyandrapereiradacosta@gmail.com</t>
  </si>
  <si>
    <t>anaclaudia@espacoserecrescer.com.br</t>
  </si>
  <si>
    <t>marcelobolog@gmail.com</t>
  </si>
  <si>
    <t>thamirys</t>
  </si>
  <si>
    <t>mirysmota@gmail.com</t>
  </si>
  <si>
    <t>julianne</t>
  </si>
  <si>
    <t>gomesjulianne3@gmail.com</t>
  </si>
  <si>
    <t>juligianni21@gmail.com</t>
  </si>
  <si>
    <t>vagnerconceicaonogueira@gmail.com</t>
  </si>
  <si>
    <t>Sepetiba</t>
  </si>
  <si>
    <t>produçao musical scp</t>
  </si>
  <si>
    <t>simon@kappamakki.com.br</t>
  </si>
  <si>
    <t>corretora de seguros e serviços ltda</t>
  </si>
  <si>
    <t>carluciojpereira@gmail.com</t>
  </si>
  <si>
    <t>records produçoes eireli</t>
  </si>
  <si>
    <t>87records.contatos@gmail.com</t>
  </si>
  <si>
    <t>(21)9659-10586</t>
  </si>
  <si>
    <t>brenda-rj-rbd@hotmail.com</t>
  </si>
  <si>
    <t>Campo dos Afonsos</t>
  </si>
  <si>
    <t>3 mensagens enviadas após o orçamento, zero resposta</t>
  </si>
  <si>
    <t>tommaluc@gmail.com</t>
  </si>
  <si>
    <t>não informou</t>
  </si>
  <si>
    <t>mensagem terça, quarta e quinta, sem resposta</t>
  </si>
  <si>
    <t>Luiz Felipe</t>
  </si>
  <si>
    <t>luizfelipe_140789@hotmail.com</t>
  </si>
  <si>
    <t>sem wpp</t>
  </si>
  <si>
    <t>Iasmim</t>
  </si>
  <si>
    <t>follow up feito em 24/07</t>
  </si>
  <si>
    <t>MariÃ¡h</t>
  </si>
  <si>
    <t>cliente vai aguardar, entrar em contato em outubro</t>
  </si>
  <si>
    <t>Ligia</t>
  </si>
  <si>
    <t>já tem plano</t>
  </si>
  <si>
    <t>3 contatos feitos, zero resposta</t>
  </si>
  <si>
    <t>Izabelli</t>
  </si>
  <si>
    <t>ciente me bloqueou no dia 28 de julho</t>
  </si>
  <si>
    <t>Fagner</t>
  </si>
  <si>
    <t>4 contatos feitos após a cotação, zero resposta</t>
  </si>
  <si>
    <t>Farah</t>
  </si>
  <si>
    <t>Elenita</t>
  </si>
  <si>
    <t>3 contatos, nunca respondeu</t>
  </si>
  <si>
    <t>Graziela</t>
  </si>
  <si>
    <t>não deseja plano no momento</t>
  </si>
  <si>
    <t>Milla</t>
  </si>
  <si>
    <t>NÃO TEM WPPP</t>
  </si>
  <si>
    <t>3 contatos feitos, nunca respondeu</t>
  </si>
  <si>
    <t>Micaely</t>
  </si>
  <si>
    <t>não respondeu, bloqueou meu contato</t>
  </si>
  <si>
    <t>SEM TELEFONE</t>
  </si>
  <si>
    <t>MilenÎ±</t>
  </si>
  <si>
    <t>SEM WPP</t>
  </si>
  <si>
    <t>Osvaldo</t>
  </si>
  <si>
    <t>Maria Leda</t>
  </si>
  <si>
    <t>não tem interesse</t>
  </si>
  <si>
    <t>mike,mayco</t>
  </si>
  <si>
    <t>3 contatos, nunc respondeu</t>
  </si>
  <si>
    <t>Edino</t>
  </si>
  <si>
    <t>3 tentativas de contato em dias diferentes apos a cotação, não responde mais, não me atendeu</t>
  </si>
  <si>
    <t>Laysa</t>
  </si>
  <si>
    <t>realizei 3 contatos, nunca respondeu</t>
  </si>
  <si>
    <t>Criscia</t>
  </si>
  <si>
    <t>Ana Carla</t>
  </si>
  <si>
    <t>Ednalva</t>
  </si>
  <si>
    <t>Roseane</t>
  </si>
  <si>
    <t>bloqueou o wpp</t>
  </si>
  <si>
    <t>Marizete</t>
  </si>
  <si>
    <t>Raai</t>
  </si>
  <si>
    <t>fez a cotação, mas desistiu. pediu pra não fazer ctt mais</t>
  </si>
  <si>
    <t>Carlinha</t>
  </si>
  <si>
    <t>3 contatos após a cotação, liguei e nada de resposta</t>
  </si>
  <si>
    <t>Marilia Cristina</t>
  </si>
  <si>
    <t>davi.lucca</t>
  </si>
  <si>
    <t>Bruninha</t>
  </si>
  <si>
    <t>JÃºlia Aparecida</t>
  </si>
  <si>
    <t>Cantinho Do,graciecarla</t>
  </si>
  <si>
    <t>Graciely</t>
  </si>
  <si>
    <t>Juçara</t>
  </si>
  <si>
    <t>jujubiologa@yahoo.com.br</t>
  </si>
  <si>
    <t>Rua Joaquim Maximo Soares 2005. Nilopolis</t>
  </si>
  <si>
    <t>Plano para filha</t>
  </si>
  <si>
    <t>Wisle</t>
  </si>
  <si>
    <t>está gravida</t>
  </si>
  <si>
    <t>Paulinha</t>
  </si>
  <si>
    <t>Lohaine</t>
  </si>
  <si>
    <t>não tem wpp</t>
  </si>
  <si>
    <t>Lytho</t>
  </si>
  <si>
    <t>Stephanny</t>
  </si>
  <si>
    <t>Maicon</t>
  </si>
  <si>
    <t>Suyan</t>
  </si>
  <si>
    <t>Kathlen</t>
  </si>
  <si>
    <t>danielipaiva@gmail.com</t>
  </si>
  <si>
    <t>Rua Marumbi, 22. Lins de Vasconcelos</t>
  </si>
  <si>
    <t>PJ0476153</t>
  </si>
  <si>
    <t>Cicera</t>
  </si>
  <si>
    <t>Antonia</t>
  </si>
  <si>
    <t>Drielle</t>
  </si>
  <si>
    <t>Dandara</t>
  </si>
  <si>
    <t>Glauciene</t>
  </si>
  <si>
    <t>Ana Dilza</t>
  </si>
  <si>
    <t>Monalisa</t>
  </si>
  <si>
    <t>Val</t>
  </si>
  <si>
    <t>Neuci</t>
  </si>
  <si>
    <t>Judite</t>
  </si>
  <si>
    <t>Veruska</t>
  </si>
  <si>
    <t>Eder</t>
  </si>
  <si>
    <t>Luiza Helena</t>
  </si>
  <si>
    <t>Ittalo</t>
  </si>
  <si>
    <t>Natacha</t>
  </si>
  <si>
    <t>Rossana</t>
  </si>
  <si>
    <t>Elizabethe</t>
  </si>
  <si>
    <t>Valeska</t>
  </si>
  <si>
    <t>Danubia</t>
  </si>
  <si>
    <t>Ana Laura</t>
  </si>
  <si>
    <t>MÃ¡rcia</t>
  </si>
  <si>
    <t>Emanuelle</t>
  </si>
  <si>
    <t>Ana Gabriela</t>
  </si>
  <si>
    <t>Priih Diego</t>
  </si>
  <si>
    <t>alicia_lenzii@hotmail.com</t>
  </si>
  <si>
    <t>Rua Durval Cavalcanti 274. Nova Iguaçu</t>
  </si>
  <si>
    <t>21 96939-0680</t>
  </si>
  <si>
    <t>carvalhojls40@gmail.com</t>
  </si>
  <si>
    <t>Realengo</t>
  </si>
  <si>
    <t>annibal.ss@uol.com.br</t>
  </si>
  <si>
    <t>Rua General Clarindo</t>
  </si>
  <si>
    <t>VELOZ GAS</t>
  </si>
  <si>
    <t>(21) 9648-95790</t>
  </si>
  <si>
    <t>carloscpeixoto@hotmail.com</t>
  </si>
  <si>
    <t>João Paulo</t>
  </si>
  <si>
    <t>Alena</t>
  </si>
  <si>
    <t>JAQUELINE DE PAULA</t>
  </si>
  <si>
    <t>Rogério de Almeida Santos</t>
  </si>
  <si>
    <t>Cati</t>
  </si>
  <si>
    <t>Ana Flávia</t>
  </si>
  <si>
    <t>Andressa de oliveira lima</t>
  </si>
  <si>
    <t>Gianna Barcelos</t>
  </si>
  <si>
    <t>nome errado ( estava como Edson Rangel)</t>
  </si>
  <si>
    <t>NOBERTO BARBOSA MONTEIRO</t>
  </si>
  <si>
    <t>Kathellyn</t>
  </si>
  <si>
    <t>Weslley Sant Anna da</t>
  </si>
  <si>
    <t>Jeferson</t>
  </si>
  <si>
    <t>naira</t>
  </si>
  <si>
    <t>Rhaianne</t>
  </si>
  <si>
    <t>nome errado ( estava como Gabriel Rufino)</t>
  </si>
  <si>
    <t>Adene</t>
  </si>
  <si>
    <t>Maria Anastacia</t>
  </si>
  <si>
    <t>Karina Souza</t>
  </si>
  <si>
    <t>lele</t>
  </si>
  <si>
    <t>Erivalda Maria de Lima</t>
  </si>
  <si>
    <t>PRISCILA TEODORO FARIA</t>
  </si>
  <si>
    <t>Michele Isabela passos</t>
  </si>
  <si>
    <t>Solange saturnino</t>
  </si>
  <si>
    <t>Marcelo Francisco Gomes de</t>
  </si>
  <si>
    <t>itamar guimarase de carvalho</t>
  </si>
  <si>
    <t>Auricilene</t>
  </si>
  <si>
    <t>Marilene Aparecida da Silva</t>
  </si>
  <si>
    <t>Natan</t>
  </si>
  <si>
    <t>Aleir</t>
  </si>
  <si>
    <t>Adenir</t>
  </si>
  <si>
    <t>Maristela</t>
  </si>
  <si>
    <t>22 99972-9988</t>
  </si>
  <si>
    <t>admsimoneflores@gmail.com</t>
  </si>
  <si>
    <t>Quissama</t>
  </si>
  <si>
    <t>Teca</t>
  </si>
  <si>
    <t>Franciny</t>
  </si>
  <si>
    <t>cesarcf569@gmail.com</t>
  </si>
  <si>
    <t>LARA</t>
  </si>
  <si>
    <t>prisciladeevent@gmail.com</t>
  </si>
  <si>
    <t>AV.PERIMETRAL DARCY VARGAS 485/GRAMACHO/DUQUE DE CAXIAS/RK</t>
  </si>
  <si>
    <t>Theo</t>
  </si>
  <si>
    <t>RUDSON</t>
  </si>
  <si>
    <t>Cecília</t>
  </si>
  <si>
    <t>Josenir</t>
  </si>
  <si>
    <t>Kimberly</t>
  </si>
  <si>
    <t>carolina.rp2008@gmail.com</t>
  </si>
  <si>
    <t>Benfica</t>
  </si>
  <si>
    <t>Thatiana</t>
  </si>
  <si>
    <t>SAMANTHA</t>
  </si>
  <si>
    <t>Edimaldo</t>
  </si>
  <si>
    <t>marisa</t>
  </si>
  <si>
    <t>Glauce</t>
  </si>
  <si>
    <t>Edmilson</t>
  </si>
  <si>
    <t>Ademir</t>
  </si>
  <si>
    <t>Rico</t>
  </si>
  <si>
    <t>Ludimilla</t>
  </si>
  <si>
    <t>Jacson</t>
  </si>
  <si>
    <t>Mariane</t>
  </si>
  <si>
    <t>igor.vig1995@gmail.com</t>
  </si>
  <si>
    <t>Av.Central 139/Rio de Janeiro/Ramos</t>
  </si>
  <si>
    <t>Aguardando entrevista médica.</t>
  </si>
  <si>
    <t xml:space="preserve">Remarketing - Plantão  </t>
  </si>
  <si>
    <t>junior</t>
  </si>
  <si>
    <t>HEBER</t>
  </si>
  <si>
    <t>heberpdiniz@gmail.com</t>
  </si>
  <si>
    <t>AV.AFONSOARINOS DE MELO FRANCO</t>
  </si>
  <si>
    <t>cintiasilvatr28@gmail.com</t>
  </si>
  <si>
    <t>adilsonazevedo965@gmail.com</t>
  </si>
  <si>
    <t>Rio Bonito</t>
  </si>
  <si>
    <t>quer sair da Unimed, vai conversar com a familia</t>
  </si>
  <si>
    <t>Shayenne</t>
  </si>
  <si>
    <t>shayennebarbosa46@gmail.com</t>
  </si>
  <si>
    <t>ficou de pensar, nunca teve plano</t>
  </si>
  <si>
    <t>jcarvalhoflores@gmail.com</t>
  </si>
  <si>
    <t>Dábilla</t>
  </si>
  <si>
    <t>22 98158-1635</t>
  </si>
  <si>
    <t>Jardim Carioca</t>
  </si>
  <si>
    <t>fercollistet@hotmail.com</t>
  </si>
  <si>
    <t>Centro, Bm</t>
  </si>
  <si>
    <t>anacristinafernandesc8@gmail.com</t>
  </si>
  <si>
    <t>Nina</t>
  </si>
  <si>
    <t>ninareis8@gmail.com</t>
  </si>
  <si>
    <t>Ipanema</t>
  </si>
  <si>
    <t>Rai</t>
  </si>
  <si>
    <t>raai.oliveiraa@gmail.com</t>
  </si>
  <si>
    <t>Joselito</t>
  </si>
  <si>
    <t>Josiane</t>
  </si>
  <si>
    <t>Lenier</t>
  </si>
  <si>
    <t>Haide</t>
  </si>
  <si>
    <t>Ubiratan</t>
  </si>
  <si>
    <t>Glayce</t>
  </si>
  <si>
    <t>Alexandro</t>
  </si>
  <si>
    <t>Franclin</t>
  </si>
  <si>
    <t>Rosas</t>
  </si>
  <si>
    <t>Celso</t>
  </si>
  <si>
    <t>mundodospassaros@hotmail.com</t>
  </si>
  <si>
    <t>Wagner</t>
  </si>
  <si>
    <t>Landing Page</t>
  </si>
  <si>
    <t>Samaramiranda22@icloud.com</t>
  </si>
  <si>
    <t>Maria da Gloria</t>
  </si>
  <si>
    <t>mdgt@hotmail.com</t>
  </si>
  <si>
    <t>pri.fonseca.martins@gmail.com</t>
  </si>
  <si>
    <t>Nayume</t>
  </si>
  <si>
    <t>nayumecamara@hotmail.com</t>
  </si>
  <si>
    <t>Andre Bryan</t>
  </si>
  <si>
    <t>Remarketing - Landing Page</t>
  </si>
  <si>
    <t>Maria da conceiçao</t>
  </si>
  <si>
    <t>Carlas</t>
  </si>
  <si>
    <t>Graciele</t>
  </si>
  <si>
    <t>Shirley</t>
  </si>
  <si>
    <t>Cafu gourmet</t>
  </si>
  <si>
    <t xml:space="preserve"> </t>
  </si>
  <si>
    <t>Studio Galvao</t>
  </si>
  <si>
    <t>Cliente pediu para que realizasse uma ligaçao no sabado</t>
  </si>
  <si>
    <t>Leandro Amil</t>
  </si>
  <si>
    <t>Guiomar</t>
  </si>
  <si>
    <t>Ionara</t>
  </si>
  <si>
    <t>Juliana Golden</t>
  </si>
  <si>
    <t>Anna Amil</t>
  </si>
  <si>
    <t>Cliente demonstrou satisfaçao com o plano dela atual.Por isso nao ve motivo de troca agora</t>
  </si>
  <si>
    <t>Rosane</t>
  </si>
  <si>
    <t>Lucia Amil</t>
  </si>
  <si>
    <t>Fabiola SulAmerica</t>
  </si>
  <si>
    <t>Patrick Unimed</t>
  </si>
  <si>
    <t>Dr Cesar Amil</t>
  </si>
  <si>
    <t>Cesar Unimed</t>
  </si>
  <si>
    <t>Marilene Amil</t>
  </si>
  <si>
    <t>Vanessa Amil</t>
  </si>
  <si>
    <t>Paolo</t>
  </si>
  <si>
    <t>Teresinha Unimed</t>
  </si>
  <si>
    <t>Michele 69</t>
  </si>
  <si>
    <t>Suely</t>
  </si>
  <si>
    <t>NOME</t>
  </si>
  <si>
    <t>Lista - Remarketing</t>
  </si>
  <si>
    <t>fariasmuller82@gmail.com</t>
  </si>
  <si>
    <t>stephaniesavio2312@gmail.com</t>
  </si>
  <si>
    <t>ederfernandes@gmail.com</t>
  </si>
  <si>
    <t>flaviorramiro4@gmail.com</t>
  </si>
  <si>
    <t>tonhawit@gmail.com</t>
  </si>
  <si>
    <t>liviamarita5@gmail.com</t>
  </si>
  <si>
    <t>martinsmoraesledabeatriz@gmail.com</t>
  </si>
  <si>
    <t>Lygia</t>
  </si>
  <si>
    <t>lygiarocha19@gmail.com</t>
  </si>
  <si>
    <t>Yeslie</t>
  </si>
  <si>
    <t>yesliegamarra@gmail.com</t>
  </si>
  <si>
    <t>logoff.ramos@outook.com</t>
  </si>
  <si>
    <t>paulocrmourao@gmail.com</t>
  </si>
  <si>
    <t>maga.gomes@gmail.com</t>
  </si>
  <si>
    <t>Marilda</t>
  </si>
  <si>
    <t>gomesmarilda108@gmail.com</t>
  </si>
  <si>
    <t>ribeironaval@gmail.com</t>
  </si>
  <si>
    <t>perdigaoheloisa75@gmail.com</t>
  </si>
  <si>
    <t>Yggnez</t>
  </si>
  <si>
    <t>Nelia</t>
  </si>
  <si>
    <t>Msinivirta</t>
  </si>
  <si>
    <t>Amandio</t>
  </si>
  <si>
    <t>Arlete</t>
  </si>
  <si>
    <t>guicarolinooficial@gmail.com</t>
  </si>
  <si>
    <t>thais1956@hotmail.com</t>
  </si>
  <si>
    <t>coutojuju6@gmail.com</t>
  </si>
  <si>
    <t>Sonya</t>
  </si>
  <si>
    <t>sonyamlassery@gmaoil.com</t>
  </si>
  <si>
    <t>gabriela.serafim93@gmail.com</t>
  </si>
  <si>
    <t>jessica_neves@hotmail.com</t>
  </si>
  <si>
    <t>Alba</t>
  </si>
  <si>
    <t>lourivalamancio94@gmail.com</t>
  </si>
  <si>
    <t>elmaalpinheiro@hotmail.com</t>
  </si>
  <si>
    <t>Edgar</t>
  </si>
  <si>
    <t>edgarpereiraalmeida@gmail.com</t>
  </si>
  <si>
    <t>Nathan</t>
  </si>
  <si>
    <t>rogerluz61@yahoo.com</t>
  </si>
  <si>
    <t>kt.miranda1962@gmail.com</t>
  </si>
  <si>
    <t>Jose Ricardo</t>
  </si>
  <si>
    <t>jrt.enf@gmail.com</t>
  </si>
  <si>
    <t>luizdola@gmail.com</t>
  </si>
  <si>
    <t>rodrigues.ruthcristina@yahoo.com.br</t>
  </si>
  <si>
    <t>joselito-bodo@hotmail.com</t>
  </si>
  <si>
    <t>marquesbiamaria@gmail.com</t>
  </si>
  <si>
    <t>Eronilta</t>
  </si>
  <si>
    <t>ianydutr@yahoo.com.br</t>
  </si>
  <si>
    <t>atechima@gmail.com</t>
  </si>
  <si>
    <t>Genessis</t>
  </si>
  <si>
    <t>genessisdasilvapineiro</t>
  </si>
  <si>
    <t>edgardmarcelo74@gmail.com</t>
  </si>
  <si>
    <t>anderson-75@yahoo.com</t>
  </si>
  <si>
    <t>Onilia</t>
  </si>
  <si>
    <t>Aguardando pagto boleto</t>
  </si>
  <si>
    <t>Gesiane</t>
  </si>
  <si>
    <t>Jacira</t>
  </si>
  <si>
    <t>Geuza</t>
  </si>
  <si>
    <t>geuzacarvalho56@gmail.com</t>
  </si>
  <si>
    <t>carloshmes@gmail.com</t>
  </si>
  <si>
    <t>feraggovea@hotmail.com</t>
  </si>
  <si>
    <t>silvia.lessa@uol.com.br</t>
  </si>
  <si>
    <t>reginambotelho@gmail.com</t>
  </si>
  <si>
    <t>Ruan</t>
  </si>
  <si>
    <t>mariadocarmopolinario2@gmail.com</t>
  </si>
  <si>
    <t>Arleon</t>
  </si>
  <si>
    <t>arleoncharles@gmail.com</t>
  </si>
  <si>
    <t>aragaomaristela08@gmail.com</t>
  </si>
  <si>
    <t>taynara.camara@otlook.com</t>
  </si>
  <si>
    <t>Raulssan</t>
  </si>
  <si>
    <t>raulsilvasantos@otlook.com</t>
  </si>
  <si>
    <t>gabriela.mcorrea88@gmail.com</t>
  </si>
  <si>
    <t>pagamneto boleto 01/07</t>
  </si>
  <si>
    <t>Mila</t>
  </si>
  <si>
    <t>luana29042000@gmail.com</t>
  </si>
  <si>
    <t>Lucimar</t>
  </si>
  <si>
    <t>Beth</t>
  </si>
  <si>
    <t>Rosimar</t>
  </si>
  <si>
    <t>masbernardo2016@hotmail.com</t>
  </si>
  <si>
    <t>Jady</t>
  </si>
  <si>
    <t>96philipe.crdoso@gmail.com</t>
  </si>
  <si>
    <t>bzainotte50@gmail.com</t>
  </si>
  <si>
    <t>Dilmar</t>
  </si>
  <si>
    <t>Nelimar</t>
  </si>
  <si>
    <t>Itanhamgá</t>
  </si>
  <si>
    <t>Rio</t>
  </si>
  <si>
    <t>Jordania</t>
  </si>
  <si>
    <t>Magé</t>
  </si>
  <si>
    <t>Raeanne</t>
  </si>
  <si>
    <t>Elisua</t>
  </si>
  <si>
    <t>Libia</t>
  </si>
  <si>
    <t>Volta Redonda</t>
  </si>
  <si>
    <t>aguiartamires@yahoo.com.br</t>
  </si>
  <si>
    <t>PJ0476764</t>
  </si>
  <si>
    <t>elainefolly4@gmail.com</t>
  </si>
  <si>
    <t>bethharatz@gmail.com</t>
  </si>
  <si>
    <t>Glauco</t>
  </si>
  <si>
    <t>Dilsa</t>
  </si>
  <si>
    <t>Rosequelen</t>
  </si>
  <si>
    <t>Ale</t>
  </si>
  <si>
    <t>Milton</t>
  </si>
  <si>
    <t>estrelapaulao@gmail.com</t>
  </si>
  <si>
    <t>Barra olimpica</t>
  </si>
  <si>
    <t>felipe.mkt.moreira@gmail.com</t>
  </si>
  <si>
    <t>copacabana</t>
  </si>
  <si>
    <t>lead Amil</t>
  </si>
  <si>
    <t>claudiopimentel.euro@gmail.com</t>
  </si>
  <si>
    <t>Niteroi</t>
  </si>
  <si>
    <t>Lead Amil</t>
  </si>
  <si>
    <t>Dianne</t>
  </si>
  <si>
    <t>Aura Negocios</t>
  </si>
  <si>
    <t>kedinlopine10@gmail.com</t>
  </si>
  <si>
    <t>Barra da tijuca</t>
  </si>
  <si>
    <t>Rocha Fortes</t>
  </si>
  <si>
    <t>luan-lcr@bol.com.br</t>
  </si>
  <si>
    <t>Saquarema</t>
  </si>
  <si>
    <t>Isabelle</t>
  </si>
  <si>
    <t>Thamirys</t>
  </si>
  <si>
    <t>thamirysazevedo@otlook.com</t>
  </si>
  <si>
    <t>Campos Goytacases</t>
  </si>
  <si>
    <t>Luci</t>
  </si>
  <si>
    <t>Lyana</t>
  </si>
  <si>
    <t>Fabrito</t>
  </si>
  <si>
    <t>Thayana</t>
  </si>
  <si>
    <t>Kethellyn</t>
  </si>
  <si>
    <t>amandagozagagomes@hotmail.com</t>
  </si>
  <si>
    <t>Indicação Ge Niteroi</t>
  </si>
  <si>
    <t>Aleksandra</t>
  </si>
  <si>
    <t>Sirlei</t>
  </si>
  <si>
    <t>Wm comercio</t>
  </si>
  <si>
    <t>Mikhail</t>
  </si>
  <si>
    <t>Francilene</t>
  </si>
  <si>
    <t>Delio</t>
  </si>
  <si>
    <t>Laiany</t>
  </si>
  <si>
    <t>caxias</t>
  </si>
  <si>
    <t>Lauricea</t>
  </si>
  <si>
    <t>Natalya</t>
  </si>
  <si>
    <t>Kaua</t>
  </si>
  <si>
    <t>Wender</t>
  </si>
  <si>
    <t>Luahanna</t>
  </si>
  <si>
    <t>Savio PJ</t>
  </si>
  <si>
    <t>Edigleuda</t>
  </si>
  <si>
    <t>Rosidalva</t>
  </si>
  <si>
    <t>Diones</t>
  </si>
  <si>
    <t>Samanta</t>
  </si>
  <si>
    <t>Danuza</t>
  </si>
  <si>
    <t>Mickaelly</t>
  </si>
  <si>
    <t>Jhenyffer</t>
  </si>
  <si>
    <t>Silverino</t>
  </si>
  <si>
    <t>Iasmyn</t>
  </si>
  <si>
    <t>Enzo</t>
  </si>
  <si>
    <t>Agnaldo</t>
  </si>
  <si>
    <t>Luna</t>
  </si>
  <si>
    <t>Sebastião</t>
  </si>
  <si>
    <t>Teofila</t>
  </si>
  <si>
    <t>Etina</t>
  </si>
  <si>
    <t>Camily</t>
  </si>
  <si>
    <t>Lourrane</t>
  </si>
  <si>
    <t>Radha</t>
  </si>
  <si>
    <t>Sercio</t>
  </si>
  <si>
    <t>Erenilda</t>
  </si>
  <si>
    <t>John</t>
  </si>
  <si>
    <t>Law</t>
  </si>
  <si>
    <t>Koena</t>
  </si>
  <si>
    <t>Guadaluope</t>
  </si>
  <si>
    <t>sao gonçalo</t>
  </si>
  <si>
    <t>Damila</t>
  </si>
  <si>
    <t>Bangu</t>
  </si>
  <si>
    <t>Guadalupe</t>
  </si>
  <si>
    <t>Thalissa</t>
  </si>
  <si>
    <t>Mage</t>
  </si>
  <si>
    <t>Soraia</t>
  </si>
  <si>
    <t>Josy</t>
  </si>
  <si>
    <t>Rosinez</t>
  </si>
  <si>
    <t>Marilza</t>
  </si>
  <si>
    <t>Aracy</t>
  </si>
  <si>
    <t>Osana</t>
  </si>
  <si>
    <t>indicação rosangela</t>
  </si>
  <si>
    <t>Èrik</t>
  </si>
  <si>
    <t>Jucimara</t>
  </si>
  <si>
    <t>Amalia</t>
  </si>
  <si>
    <t>Joelma</t>
  </si>
  <si>
    <t>Jose luiz</t>
  </si>
  <si>
    <t>Nica</t>
  </si>
  <si>
    <t>Dvani</t>
  </si>
  <si>
    <t>Benita</t>
  </si>
  <si>
    <t>Kaciane</t>
  </si>
  <si>
    <t>Cleber</t>
  </si>
  <si>
    <t>Enercy</t>
  </si>
  <si>
    <t>Paola</t>
  </si>
  <si>
    <t>Adylis</t>
  </si>
  <si>
    <t>Emanuele</t>
  </si>
  <si>
    <t>Andrey</t>
  </si>
  <si>
    <t>Edina</t>
  </si>
  <si>
    <t>Clovis</t>
  </si>
  <si>
    <t>Angelita</t>
  </si>
  <si>
    <t>Thalita</t>
  </si>
  <si>
    <t>Marianne</t>
  </si>
  <si>
    <t>Alzenir</t>
  </si>
  <si>
    <t>Tarcio</t>
  </si>
  <si>
    <t>Clodomiro</t>
  </si>
  <si>
    <t>Leonice</t>
  </si>
  <si>
    <t>indicação sr jorge petropolis</t>
  </si>
  <si>
    <t>Tuany</t>
  </si>
  <si>
    <t>Dhione</t>
  </si>
  <si>
    <t>Elly</t>
  </si>
  <si>
    <t>Arley</t>
  </si>
  <si>
    <t>Jose 2</t>
  </si>
  <si>
    <t>Alcimora</t>
  </si>
  <si>
    <t>Risia</t>
  </si>
  <si>
    <t>Lethicia</t>
  </si>
  <si>
    <t>Osaias</t>
  </si>
  <si>
    <t>Albert</t>
  </si>
  <si>
    <t>Roberth</t>
  </si>
  <si>
    <t>Rayka</t>
  </si>
  <si>
    <t>Helton</t>
  </si>
  <si>
    <t>Balbino</t>
  </si>
  <si>
    <t>Anelita</t>
  </si>
  <si>
    <t>Maura</t>
  </si>
  <si>
    <t>Myrian</t>
  </si>
  <si>
    <t>Magda</t>
  </si>
  <si>
    <t>Stela</t>
  </si>
  <si>
    <t>Roney</t>
  </si>
  <si>
    <t>Silesio</t>
  </si>
  <si>
    <t>Elissandra</t>
  </si>
  <si>
    <t>Georgia</t>
  </si>
  <si>
    <t>Nicolas</t>
  </si>
  <si>
    <t>Kathen</t>
  </si>
  <si>
    <t>Beany</t>
  </si>
  <si>
    <t>Tyego</t>
  </si>
  <si>
    <t>Taiana</t>
  </si>
  <si>
    <t>Jhonatan</t>
  </si>
  <si>
    <t>Jo</t>
  </si>
  <si>
    <t>Djalma</t>
  </si>
  <si>
    <t>Hingridi</t>
  </si>
  <si>
    <t>Adailsa</t>
  </si>
  <si>
    <t>Noemia</t>
  </si>
  <si>
    <t>Tarciany</t>
  </si>
  <si>
    <t>Dilcilene</t>
  </si>
  <si>
    <t>Luisa</t>
  </si>
  <si>
    <t>Rui</t>
  </si>
  <si>
    <t>Kacyano</t>
  </si>
  <si>
    <t>Adelia</t>
  </si>
  <si>
    <t>Larisse</t>
  </si>
  <si>
    <t>Amelia</t>
  </si>
  <si>
    <t>Cleonice</t>
  </si>
  <si>
    <t>Jussara</t>
  </si>
  <si>
    <t>Heliana</t>
  </si>
  <si>
    <t>Layse</t>
  </si>
  <si>
    <t>Bia</t>
  </si>
  <si>
    <t>Jamilly</t>
  </si>
  <si>
    <t>Gabriell</t>
  </si>
  <si>
    <t>Camila 2</t>
  </si>
  <si>
    <t>Fernanada</t>
  </si>
  <si>
    <t>Denila</t>
  </si>
  <si>
    <t>Julya</t>
  </si>
  <si>
    <t>Felippe</t>
  </si>
  <si>
    <t>sandra</t>
  </si>
  <si>
    <t>Raielly</t>
  </si>
  <si>
    <t>heloisabsrocha@gmail.com</t>
  </si>
  <si>
    <t>Aguardando aprovação</t>
  </si>
  <si>
    <t>Arlindo</t>
  </si>
  <si>
    <t>Ju</t>
  </si>
  <si>
    <t>Rosecleide</t>
  </si>
  <si>
    <t>Rozildo</t>
  </si>
  <si>
    <t>Lira</t>
  </si>
  <si>
    <t>michelle.eduardo@bol.com.br</t>
  </si>
  <si>
    <t>Recreio</t>
  </si>
  <si>
    <t>Ivone</t>
  </si>
  <si>
    <t>Luciara</t>
  </si>
  <si>
    <t>Evanilda</t>
  </si>
  <si>
    <t>Loreny</t>
  </si>
  <si>
    <t>Giovani</t>
  </si>
  <si>
    <t>Deiseane</t>
  </si>
  <si>
    <t>Tavares</t>
  </si>
  <si>
    <t>Mirela</t>
  </si>
  <si>
    <t>Tayana</t>
  </si>
  <si>
    <t>Phyamma</t>
  </si>
  <si>
    <t>Soares</t>
  </si>
  <si>
    <t>Driely</t>
  </si>
  <si>
    <t>Adam</t>
  </si>
  <si>
    <t>Celio</t>
  </si>
  <si>
    <t>Leydiane</t>
  </si>
  <si>
    <t>Sandro</t>
  </si>
  <si>
    <t>Lilia</t>
  </si>
  <si>
    <t>Kamily</t>
  </si>
  <si>
    <t>Camyla</t>
  </si>
  <si>
    <t>Cleciano</t>
  </si>
  <si>
    <t>Rozane</t>
  </si>
  <si>
    <t>Claudiane</t>
  </si>
  <si>
    <t>Lissa</t>
  </si>
  <si>
    <t>Maiza</t>
  </si>
  <si>
    <t>Zélia</t>
  </si>
  <si>
    <t>Edilio</t>
  </si>
  <si>
    <t>Clarisse</t>
  </si>
  <si>
    <t>Iasmhyn</t>
  </si>
  <si>
    <t>Gleisy</t>
  </si>
  <si>
    <t>Freguesia JPA</t>
  </si>
  <si>
    <t>Amigo pessoal</t>
  </si>
  <si>
    <t>Leonora</t>
  </si>
  <si>
    <t>Edivania</t>
  </si>
  <si>
    <t>Yan</t>
  </si>
  <si>
    <t>não fechou devido a valor</t>
  </si>
  <si>
    <t>Carolione</t>
  </si>
  <si>
    <t>Cliente preferiu abrir um CNPJ e faeer futuramnete o plano</t>
  </si>
  <si>
    <t>Não fechou devido a valores</t>
  </si>
  <si>
    <t>Amarildo</t>
  </si>
  <si>
    <t>lead inexistente</t>
  </si>
  <si>
    <t>Vai conversar com filha e nos dará retorno</t>
  </si>
  <si>
    <t>pensando devido ao valor</t>
  </si>
  <si>
    <t>Sulacap</t>
  </si>
  <si>
    <t>vai analisar e dará retorno</t>
  </si>
  <si>
    <t>Joanita</t>
  </si>
  <si>
    <t>cliente vai analisar e nos retornará</t>
  </si>
  <si>
    <t>Clean Higenização</t>
  </si>
  <si>
    <t>Obras e Serviços</t>
  </si>
  <si>
    <t>Thatyane</t>
  </si>
  <si>
    <t>Delfim</t>
  </si>
  <si>
    <t>Osmar</t>
  </si>
  <si>
    <t>Jose lucca</t>
  </si>
  <si>
    <t>Sileia</t>
  </si>
  <si>
    <t>Vai pensar e retornará</t>
  </si>
  <si>
    <t>Gelson</t>
  </si>
  <si>
    <t>Maria Cristina</t>
  </si>
  <si>
    <t>Mari</t>
  </si>
  <si>
    <t>vai pensar e retrnará</t>
  </si>
  <si>
    <t>Kariny</t>
  </si>
  <si>
    <t>vai pensar e retornará</t>
  </si>
  <si>
    <t>se interessou pelo amil e vai me dar resposta</t>
  </si>
  <si>
    <t xml:space="preserve">Franklin </t>
  </si>
  <si>
    <t>franklin.diniz2112@gmail.com</t>
  </si>
  <si>
    <t>thainalima1926@gmail.com</t>
  </si>
  <si>
    <t>carlasiluza@gmail.com</t>
  </si>
  <si>
    <t>Remarketing - Corretora Fernanda</t>
  </si>
  <si>
    <t>Paulina</t>
  </si>
  <si>
    <t>thcarvalhoweb@gmail.com</t>
  </si>
  <si>
    <t>R YEDA, 781</t>
  </si>
  <si>
    <t>Cliente demonstrou interesse em contratar plano PME para o filho. Cotação enviada para 2 vidas.
Status:  
Proposta declinada devido ao valor apresentado.
Observação:  
Cliente sensível ao custo. Manter acompanhamento para possíveis atualizações ou novas opções promocionais.</t>
  </si>
  <si>
    <t>Vitropaj@gmail.com</t>
  </si>
  <si>
    <t>o.eduardamoreira4000@gmail.com</t>
  </si>
  <si>
    <t>Lavinia</t>
  </si>
  <si>
    <t>pereirathaiane900@gmail.com</t>
  </si>
  <si>
    <t>Silavifigueiredo1@gmail.com</t>
  </si>
  <si>
    <t>Evelin</t>
  </si>
  <si>
    <t>evelinquirino41@gmail.com</t>
  </si>
  <si>
    <t>Telmareginadearaujozusman2208@gmail.com</t>
  </si>
  <si>
    <t>21 98028-6011</t>
  </si>
  <si>
    <t>Su</t>
  </si>
  <si>
    <t>Wellington Geraldo</t>
  </si>
  <si>
    <t>geraldowellington757@gmail.com</t>
  </si>
  <si>
    <t>Celsy</t>
  </si>
  <si>
    <t>Taiani</t>
  </si>
  <si>
    <t>taianilourencomuniz79@gmail.com</t>
  </si>
  <si>
    <t>contato feito em 03/07 - sem retorno</t>
  </si>
  <si>
    <t>Milaine</t>
  </si>
  <si>
    <t>millayne.juliio@gmail.com</t>
  </si>
  <si>
    <t>89 anos, sem cobertura na região</t>
  </si>
  <si>
    <t>deniseseccot@gmail.com</t>
  </si>
  <si>
    <t>Contato feito em 03/07 - sem retorno</t>
  </si>
  <si>
    <t>Ilha do Governador</t>
  </si>
  <si>
    <t>Enviado 3 opções de plano: Amil, Assim e Kilini.</t>
  </si>
  <si>
    <t>Creator Brand</t>
  </si>
  <si>
    <t>joseabramo@creatorsbrand.com.br</t>
  </si>
  <si>
    <t>Contato feito em 03/07 - Prospeccção ativa (agencia de influencer)</t>
  </si>
  <si>
    <t>direct</t>
  </si>
  <si>
    <t>contato via wa</t>
  </si>
  <si>
    <t>leojoseleo65@gmail.com</t>
  </si>
  <si>
    <t>Sem retorno na cotação</t>
  </si>
  <si>
    <t>Eliete Carolina</t>
  </si>
  <si>
    <t>elietecaroline.btg@gmail.com</t>
  </si>
  <si>
    <t>dani.carladcd@gmail.com</t>
  </si>
  <si>
    <t>Campos do Goytacazes</t>
  </si>
  <si>
    <t>Pediu retorno em Agosto/25</t>
  </si>
  <si>
    <t>andrea.oliver.com@hotmail.com</t>
  </si>
  <si>
    <t>Contato via WA</t>
  </si>
  <si>
    <t>José Eraldo</t>
  </si>
  <si>
    <t>eraldoalvesgoes@gmail.com</t>
  </si>
  <si>
    <t>Botafogo</t>
  </si>
  <si>
    <t xml:space="preserve">Cliente possui Prevent Senior (2 vidas – 67 e 74 anos) e buscou cotação visando redução de custo. Ambos têm doenças pré-existentes: cardiopatia e hipertensão.
Ação realizada:  
Foram apresentadas as opções da Leve Saúde e MedSenior, porém, cliente foi informado sobre as restrições para portabilidade devido às condições de saúde.
Observação:  
Cliente tinha entendimento equivocado sobre portabilidade, acreditando que doenças pré-existentes não interferiam no processo.
Próximo passo:  
Manter relacionamento ativo e acompanhar eventual janela de portabilidade futura.
</t>
  </si>
  <si>
    <t>lcarvalhaes@gmail.com</t>
  </si>
  <si>
    <t>rogerio.paiva71@gmail.com</t>
  </si>
  <si>
    <t>Plano para o pai de 88 anos com algumas doenças pré-existente, possui plano Prevent Senior e devido a carência vai pensar na substituição.</t>
  </si>
  <si>
    <t>RAUANY KATHELYN</t>
  </si>
  <si>
    <t>rauany.kmoreira@gmail.com</t>
  </si>
  <si>
    <t>Rio de Janeiro</t>
  </si>
  <si>
    <t>Documentação enviada em 0707 - aguardando liberação do contrato para assinatura</t>
  </si>
  <si>
    <t>thiagoleckar@gmail.com</t>
  </si>
  <si>
    <t>Sra Aline informou que não fez cadastro de interesse</t>
  </si>
  <si>
    <t>ingridsilva.040420@gmail.com</t>
  </si>
  <si>
    <t>Ana Alice</t>
  </si>
  <si>
    <t>21 99809-1484</t>
  </si>
  <si>
    <t>anaalice.monteiro50@gmail.com</t>
  </si>
  <si>
    <t>marta.mendonca74@gmail.com</t>
  </si>
  <si>
    <t>Carmo</t>
  </si>
  <si>
    <t>binhapix@gmail.com</t>
  </si>
  <si>
    <t>Vitória Maria</t>
  </si>
  <si>
    <t>vitoriiaolivveira@gmail.com</t>
  </si>
  <si>
    <t>4 vidas - PF / Nãi tem CNPJ</t>
  </si>
  <si>
    <t>Jade</t>
  </si>
  <si>
    <t>jadecordeiro14@gmail.com</t>
  </si>
  <si>
    <t>lucio.sattamini@gmail.com</t>
  </si>
  <si>
    <t>thaisscabral16@gmail.com</t>
  </si>
  <si>
    <t>Declinado por custo</t>
  </si>
  <si>
    <t>tecrislimaf@gmail.com</t>
  </si>
  <si>
    <t>sempremadureira@gmail.com</t>
  </si>
  <si>
    <t>Lazaro Gabriel</t>
  </si>
  <si>
    <t>pryscilabrenda30@gmail.com</t>
  </si>
  <si>
    <t>karine.p.mota@hotmail.com</t>
  </si>
  <si>
    <t>Cliente possui plano Unimed Ferj com 2 vidas, ambas com deficiência (TEA - Transtorno do Espectro Autista). Busca opções que mantenham a qualidade do atendimento e cobertura adequada para o tratamento contínuo.</t>
  </si>
  <si>
    <t>analucialamas@uol.com.br</t>
  </si>
  <si>
    <t>3 vidas, possui CNPJ</t>
  </si>
  <si>
    <t>Guiibassini@gmail.com</t>
  </si>
  <si>
    <t>Vale do Paraíba</t>
  </si>
  <si>
    <t>Região não atendida para uma vida sendo menor.</t>
  </si>
  <si>
    <t>amandacoentrao@gmail.com</t>
  </si>
  <si>
    <t>robson.silva@unigranrio.br</t>
  </si>
  <si>
    <t>Mesquita</t>
  </si>
  <si>
    <t>Nilson</t>
  </si>
  <si>
    <t>Nilsonwanderleivr@gmail.com</t>
  </si>
  <si>
    <t>Welden</t>
  </si>
  <si>
    <t>wendellalysson123@gmail.com</t>
  </si>
  <si>
    <t>exageradopf@yahoo.com.br</t>
  </si>
  <si>
    <t>Nutricaroline.velloso@outlook.com</t>
  </si>
  <si>
    <t>Izla</t>
  </si>
  <si>
    <t>izlan@grupomola.com.br</t>
  </si>
  <si>
    <t>Email de apresentação enviado</t>
  </si>
  <si>
    <t>jccostaa0722@gmail.com</t>
  </si>
  <si>
    <t>monicaeduarda930@gmail.com</t>
  </si>
  <si>
    <t>Dalva</t>
  </si>
  <si>
    <t>21 99760-0764</t>
  </si>
  <si>
    <t>Leblon - RJ</t>
  </si>
  <si>
    <t>Cliente possui Bradesco Saúde com 2 vidas, ticket médio de  3.000,00. Atua no segmento de educação e possui alto poder aquisitivo. Perfil analítico e conservador, sem interesse em trocar de operadora, apenas busca redução de custo mantendo o padrão atual.
Ação realizada:  
Apresentei a possibilidade de economia com planos semelhantes dentro da própria operadora. Convite realizado para visita presencial à loja, onde poderemos mostrar comparativos de forma mais técnica e personalizada.
Próximo passo:  
Aguardar confirmação de visita para aprofundar proposta de redução de custo com segurança e clareza nos benefícios.</t>
  </si>
  <si>
    <t>21 99911-7201</t>
  </si>
  <si>
    <t>Medeirosg038@gmail.com</t>
  </si>
  <si>
    <t>21 96424-4101</t>
  </si>
  <si>
    <t>Josianecelulara9gmail.com.br</t>
  </si>
  <si>
    <t>21 99348-8601</t>
  </si>
  <si>
    <t>iasminalmeida670@gmail.com</t>
  </si>
  <si>
    <t>igor_schocair@hotmail.com</t>
  </si>
  <si>
    <t>Atualmente possui plano Assim, com média de custo de 413,00. Ofertado duas opções com redução de custo, mas mantendo os mesmos beneficios (amil e unimed)</t>
  </si>
  <si>
    <t>nascmari98@gmail.com</t>
  </si>
  <si>
    <t>Vai analisar. Retornar no dia 25/07</t>
  </si>
  <si>
    <t>pellalmeida@gmail.com</t>
  </si>
  <si>
    <t>Darly</t>
  </si>
  <si>
    <t>juniorneves11@gmail.com</t>
  </si>
  <si>
    <t>21 98157-3570</t>
  </si>
  <si>
    <t>Thomaz</t>
  </si>
  <si>
    <t>22 99901-9168</t>
  </si>
  <si>
    <t>Fechou plano em Maio/25</t>
  </si>
  <si>
    <t>21 99045-5398</t>
  </si>
  <si>
    <t>Bethania</t>
  </si>
  <si>
    <t>21 99014-2628</t>
  </si>
  <si>
    <t>21 97354-6700</t>
  </si>
  <si>
    <t>Estefani</t>
  </si>
  <si>
    <t>21 97126-3556</t>
  </si>
  <si>
    <t>stefanidasilvasouza@gmail.com</t>
  </si>
  <si>
    <t>21 97023-3554</t>
  </si>
  <si>
    <t>Cliente solicitou plano para criança de 6 meses. Foi enviada a cotação individual disponível e orientado que, para ampliar a gama de operadoras, é recomendada a inclusão de um responsável no plano (pai ou mãe).</t>
  </si>
  <si>
    <t>Julliana</t>
  </si>
  <si>
    <t>lella</t>
  </si>
  <si>
    <t>Juh</t>
  </si>
  <si>
    <t>Já fez o plano - Unimed</t>
  </si>
  <si>
    <t>21 99144-1814</t>
  </si>
  <si>
    <t>22 99966-6084</t>
  </si>
  <si>
    <t>luciano@microsia.com.br</t>
  </si>
  <si>
    <t>Cotação para 4 pessoas: 11, 17, 36 e 47 anos.</t>
  </si>
  <si>
    <t>21 97059-2429</t>
  </si>
  <si>
    <t>21 99690-0606</t>
  </si>
  <si>
    <t>21 96472-6630</t>
  </si>
  <si>
    <t>Mayla</t>
  </si>
  <si>
    <t>Liziane</t>
  </si>
  <si>
    <t>Marcele</t>
  </si>
  <si>
    <t>Laila</t>
  </si>
  <si>
    <t>Tainan</t>
  </si>
  <si>
    <t>21 99457-3988</t>
  </si>
  <si>
    <t>21 97022-5919</t>
  </si>
  <si>
    <t>21 97991-9516</t>
  </si>
  <si>
    <t>21 99539-4989</t>
  </si>
  <si>
    <t>Lari</t>
  </si>
  <si>
    <t>Amarilis</t>
  </si>
  <si>
    <t>Naiana</t>
  </si>
  <si>
    <t>Já fechou plano</t>
  </si>
  <si>
    <t>Jozinaldo</t>
  </si>
  <si>
    <t>Nadya</t>
  </si>
  <si>
    <t>Ludmylla</t>
  </si>
  <si>
    <t>Thauany</t>
  </si>
  <si>
    <t>21 99289-2563</t>
  </si>
  <si>
    <t>Viny</t>
  </si>
  <si>
    <t>Lidy</t>
  </si>
  <si>
    <t>Sisi</t>
  </si>
  <si>
    <t>Louricelia</t>
  </si>
  <si>
    <t>Magaly</t>
  </si>
  <si>
    <t>Mariani</t>
  </si>
  <si>
    <t>mariani.coelho21@gmail.com</t>
  </si>
  <si>
    <t>Novo contato</t>
  </si>
  <si>
    <t>danilinhares_6@hotmail.com</t>
  </si>
  <si>
    <t>cristinaaugusta45@gmail.com</t>
  </si>
  <si>
    <t>isabeluerj@gmail.com</t>
  </si>
  <si>
    <t>marciacarmona02@gmail.com</t>
  </si>
  <si>
    <t>Jailma</t>
  </si>
  <si>
    <t>Fsampaio180@gmail.com</t>
  </si>
  <si>
    <t>ciap.financeiro@outlook.com</t>
  </si>
  <si>
    <t>Emergencialuiza@gmail.com</t>
  </si>
  <si>
    <t>Michelli</t>
  </si>
  <si>
    <t>21 97542-3612</t>
  </si>
  <si>
    <t>Avaliando custos</t>
  </si>
  <si>
    <t>Phillip</t>
  </si>
  <si>
    <t>philip.ti@outlook.com</t>
  </si>
  <si>
    <t>Torvisportclub@gmail.com</t>
  </si>
  <si>
    <t>monicamariani1962@gmail.com</t>
  </si>
  <si>
    <t>Gracie</t>
  </si>
  <si>
    <t>gracieejefferson@gmail.com</t>
  </si>
  <si>
    <t>Duas vidas (15 e 37 anos), aguardando validação do esposo</t>
  </si>
  <si>
    <t>Thaianara</t>
  </si>
  <si>
    <t>thaynara.santos522@gmail.com</t>
  </si>
  <si>
    <t>Duas vidas (27 e 38 anos) - em avaliação</t>
  </si>
  <si>
    <t>gabyzinhasantos44@hotmail.com</t>
  </si>
  <si>
    <t>Enviado 3 cotações: Assim, Unimed e Amil. Maior interesse na unimed pela abragencia e custo. Vai avaliar e pediu retorno no dia 28/07</t>
  </si>
  <si>
    <t>is.deia2gr@gmail.com</t>
  </si>
  <si>
    <t>mdamasceno96@gmail.com</t>
  </si>
  <si>
    <t>marlyarodrigues59@gmail.com</t>
  </si>
  <si>
    <t>Barra Mansa</t>
  </si>
  <si>
    <t>drapaulamartinsb@gmail.com</t>
  </si>
  <si>
    <t>Luzie</t>
  </si>
  <si>
    <t>gessi.luzie@gmail.com</t>
  </si>
  <si>
    <t>alicempgomes16@gmail.com</t>
  </si>
  <si>
    <t>Vandeclaudio</t>
  </si>
  <si>
    <t>vandeclaudio.calazans57@gmail.com</t>
  </si>
  <si>
    <t>bete.studio.375@gmail.com</t>
  </si>
  <si>
    <t>Eliel</t>
  </si>
  <si>
    <t>eliel.aquilis@gmail.com</t>
  </si>
  <si>
    <t>Thalyta</t>
  </si>
  <si>
    <t>ttguarnier@gmail.com</t>
  </si>
  <si>
    <t>giani.mendes@yahoo.com.br</t>
  </si>
  <si>
    <t>Proposta aguardando aprovação na supermed</t>
  </si>
  <si>
    <t>Werner</t>
  </si>
  <si>
    <t>werner.marreco@gmail.com</t>
  </si>
  <si>
    <t>tmulleracsso@mullerass.adv.br</t>
  </si>
  <si>
    <t>gerente.eclat@gmail.com</t>
  </si>
  <si>
    <t>raquelrotina13@gmail.com</t>
  </si>
  <si>
    <t>Polyana</t>
  </si>
  <si>
    <t>Especulação apenas</t>
  </si>
  <si>
    <t>Kessiane</t>
  </si>
  <si>
    <t>21 96811-5765</t>
  </si>
  <si>
    <t>KIMMOURAA17@GMAIL.COM</t>
  </si>
  <si>
    <t>Documentação enviada</t>
  </si>
  <si>
    <t>raquelcsilva1980@gmail.com</t>
  </si>
  <si>
    <t>Yonnar</t>
  </si>
  <si>
    <t>21 97556-3594</t>
  </si>
  <si>
    <t>Cleudiane</t>
  </si>
  <si>
    <t>souzacleudes13@gmail.com</t>
  </si>
  <si>
    <t>Breda</t>
  </si>
  <si>
    <t>brendamartins2234@gmail.com</t>
  </si>
  <si>
    <t>Thaysa</t>
  </si>
  <si>
    <t>Livya</t>
  </si>
  <si>
    <t>livyapereira11@gmail.com</t>
  </si>
  <si>
    <t>Ericas.fernandes@icloud.com</t>
  </si>
  <si>
    <t>São gonçalo</t>
  </si>
  <si>
    <t>willianbssilva@gmail.com</t>
  </si>
  <si>
    <t>Maria Gabriela</t>
  </si>
  <si>
    <t>mariagabrielaalveadesouza41@gmail.com</t>
  </si>
  <si>
    <t>Brunagatinhah50@gmail.com</t>
  </si>
  <si>
    <t>evasilvaflorentino@icloud.com</t>
  </si>
  <si>
    <t>amandamaria151904@gmail.com</t>
  </si>
  <si>
    <t>hellenmbarbosa@hotmail.com</t>
  </si>
  <si>
    <t>lubetobombeiro@gmail.com</t>
  </si>
  <si>
    <t>Jsouza368@gmail.com</t>
  </si>
  <si>
    <t>21 97126-9825</t>
  </si>
  <si>
    <t>21 99871-4890</t>
  </si>
  <si>
    <t>Fechou o plano em Maio 2025</t>
  </si>
  <si>
    <t>21 99727-0076</t>
  </si>
  <si>
    <t>21 96503-3800</t>
  </si>
  <si>
    <t>Cliente Prevent Senior</t>
  </si>
  <si>
    <t>Angra dos Reis</t>
  </si>
  <si>
    <t>Zania</t>
  </si>
  <si>
    <t>zaniasq@gmail.com</t>
  </si>
  <si>
    <t>Helida</t>
  </si>
  <si>
    <t>Helida.nibbering@hotmail.com</t>
  </si>
  <si>
    <t>mariaedumiki@gmail.com</t>
  </si>
  <si>
    <t>Barra do Pirai</t>
  </si>
  <si>
    <t>Pagamento efetuado em 11/09/2025.</t>
  </si>
  <si>
    <t>maddu26lameirinhas@gmail.com</t>
  </si>
  <si>
    <t>laissnobrega7@gmail.com</t>
  </si>
  <si>
    <t>biamktlivros@gmail.com</t>
  </si>
  <si>
    <t>mariaspadilha1961@gmail.com</t>
  </si>
  <si>
    <t>Taissa</t>
  </si>
  <si>
    <t>O.taissa@yahoo.combr</t>
  </si>
  <si>
    <t>Jullie</t>
  </si>
  <si>
    <t>21 96476-8718</t>
  </si>
  <si>
    <t>PJ - 2 vidas - MEI 36267552/0001.08</t>
  </si>
  <si>
    <t>21 98599-0958</t>
  </si>
  <si>
    <t>21 97284-7357</t>
  </si>
  <si>
    <t>Andrezza</t>
  </si>
  <si>
    <t>21 98717-4473</t>
  </si>
  <si>
    <t>21 99902-0198</t>
  </si>
  <si>
    <t>Cinthya</t>
  </si>
  <si>
    <t>Hathia</t>
  </si>
  <si>
    <t>21 99982-8282</t>
  </si>
  <si>
    <t>21 99873-3515</t>
  </si>
  <si>
    <t>Auriema</t>
  </si>
  <si>
    <t>21 98825-3345</t>
  </si>
  <si>
    <t>21 97338-7134</t>
  </si>
  <si>
    <t>já contratou</t>
  </si>
  <si>
    <t>21 98458-8779</t>
  </si>
  <si>
    <t>Lidia</t>
  </si>
  <si>
    <t>número errado</t>
  </si>
  <si>
    <t>Sherlane</t>
  </si>
  <si>
    <t>Leo</t>
  </si>
  <si>
    <t>Natasha</t>
  </si>
  <si>
    <t>Deboarh</t>
  </si>
  <si>
    <t>21 99584-3259</t>
  </si>
  <si>
    <t>Enilda</t>
  </si>
  <si>
    <t>Luanda</t>
  </si>
  <si>
    <t>Contato inválido</t>
  </si>
  <si>
    <t>Amorin</t>
  </si>
  <si>
    <t>21 99697-9485</t>
  </si>
  <si>
    <t>Harrison</t>
  </si>
  <si>
    <t>Thyago</t>
  </si>
  <si>
    <t>Roilton</t>
  </si>
  <si>
    <t>21 98111-9213</t>
  </si>
  <si>
    <t>Já contratou plano Assim</t>
  </si>
  <si>
    <t>Hanna</t>
  </si>
  <si>
    <t>2 vidas - CNPJ 56040239000140</t>
  </si>
  <si>
    <t>Clessia</t>
  </si>
  <si>
    <t>Charlyton</t>
  </si>
  <si>
    <t>21 96459-0462</t>
  </si>
  <si>
    <t>Já contratou</t>
  </si>
  <si>
    <t>21 98420-9166</t>
  </si>
  <si>
    <t>Graças</t>
  </si>
  <si>
    <t>Betiane</t>
  </si>
  <si>
    <t>telefone sem whastapp</t>
  </si>
  <si>
    <t>Keila</t>
  </si>
  <si>
    <t>jessica_lima28@hotmail.com</t>
  </si>
  <si>
    <t>03 vidas - não possui CNPJ - Atualmente possui Amil</t>
  </si>
  <si>
    <t>Getulio</t>
  </si>
  <si>
    <t>helenapbila@gmail.com</t>
  </si>
  <si>
    <t>Luiz Fernando</t>
  </si>
  <si>
    <t>Katarina</t>
  </si>
  <si>
    <t>Lucien</t>
  </si>
  <si>
    <t>Nira</t>
  </si>
  <si>
    <t>Emilia</t>
  </si>
  <si>
    <t>Amilton</t>
  </si>
  <si>
    <t>24 98816-7415</t>
  </si>
  <si>
    <t>Hilana</t>
  </si>
  <si>
    <t>hilanafelix@yahoo.com.br</t>
  </si>
  <si>
    <t>Nany</t>
  </si>
  <si>
    <t>21 97088-9346</t>
  </si>
  <si>
    <t>Arnor</t>
  </si>
  <si>
    <t>21 99261-5750</t>
  </si>
  <si>
    <t>Lauryene</t>
  </si>
  <si>
    <t>carlorone@gmail.com</t>
  </si>
  <si>
    <t>Vielma</t>
  </si>
  <si>
    <t>vick.wv2015@gmail.com</t>
  </si>
  <si>
    <t>Kemilly</t>
  </si>
  <si>
    <t>21 99770-7399</t>
  </si>
  <si>
    <t>criança de 5 anos.</t>
  </si>
  <si>
    <t>Marily</t>
  </si>
  <si>
    <t>marilyfe@yahoo.com.br</t>
  </si>
  <si>
    <t>seawolf@hotmail.com</t>
  </si>
  <si>
    <t>mvfoliveira46@gmail.com</t>
  </si>
  <si>
    <t>No momento não tem interesse devido ao custo. Pediu retorno em Dezembro/2025</t>
  </si>
  <si>
    <t>21 99915-8837</t>
  </si>
  <si>
    <t>Cliente possui o seguro West premiun</t>
  </si>
  <si>
    <t>21 97888-6554</t>
  </si>
  <si>
    <t>24 99925-5252</t>
  </si>
  <si>
    <t>maiara.jordao1980@gmail.com</t>
  </si>
  <si>
    <t>aNgra dos Reis</t>
  </si>
  <si>
    <t>2 vidas (Mãe e filho)</t>
  </si>
  <si>
    <t>21 96884-5047</t>
  </si>
  <si>
    <t>21 97577-7520</t>
  </si>
  <si>
    <t>Carlos Augusto</t>
  </si>
  <si>
    <t>andressamedeiros398@gmail.com</t>
  </si>
  <si>
    <t>Renilda</t>
  </si>
  <si>
    <t>rebvicente@gmail.com</t>
  </si>
  <si>
    <t>Iolanda</t>
  </si>
  <si>
    <t>professoraportelense@gmail.com</t>
  </si>
  <si>
    <t>Jonatas</t>
  </si>
  <si>
    <t>Sobre a cotação para a criança de 4 anos: percebi que, sozinha, há poucas opções disponíveis na região. Uma boa alternativa é incluir o responsável legal na contratação, para ampliar significativamente a abrangência e as opções de operadoras.</t>
  </si>
  <si>
    <t>chakallleite8@gmail.com</t>
  </si>
  <si>
    <t>mpasilva2008@gmail.com</t>
  </si>
  <si>
    <t>5 vidas</t>
  </si>
  <si>
    <t>21 96586-7670</t>
  </si>
  <si>
    <t>fernandasouza2391@gmail.com</t>
  </si>
  <si>
    <t>Cleiton</t>
  </si>
  <si>
    <t>21 99589-5123</t>
  </si>
  <si>
    <t>Lista PJ</t>
  </si>
  <si>
    <t>21 97498-6977</t>
  </si>
  <si>
    <t>24 99818-4125</t>
  </si>
  <si>
    <t>Almi</t>
  </si>
  <si>
    <t>Stella</t>
  </si>
  <si>
    <t>21 97036-4021</t>
  </si>
  <si>
    <t>21 98692-6287</t>
  </si>
  <si>
    <t>Desire</t>
  </si>
  <si>
    <t>Lista PJ - Contato inválido</t>
  </si>
  <si>
    <t>Antonio Claudio</t>
  </si>
  <si>
    <t>Atualmente esta no plano Unimed e satisfeito com o atendimento e custo.</t>
  </si>
  <si>
    <t>Lista PJ - contato inválido</t>
  </si>
  <si>
    <t>Eni</t>
  </si>
  <si>
    <t>Lisa</t>
  </si>
  <si>
    <t>2 vidas (22 anos e 8 dias) Enviei as opções Amil, Unimed e Sulamérica. Cliente escolheu Sulamérica porém não tem diploma. Opção de fazer pelo CNPJ da sogra. Enviado cotação com 3 vidas. Em avaliação com a sogra</t>
  </si>
  <si>
    <t>Nelcinete</t>
  </si>
  <si>
    <t>nelcinetefreitas@hotmail.com</t>
  </si>
  <si>
    <t>Cintia.marques408@gmail.com</t>
  </si>
  <si>
    <t>Will</t>
  </si>
  <si>
    <t>wildias17@gmail.com</t>
  </si>
  <si>
    <t>Itaocara</t>
  </si>
  <si>
    <t>3 vidas - 2 crianças menor + mãe 32 anos</t>
  </si>
  <si>
    <t>ayssafreitassantos@gmail.com</t>
  </si>
  <si>
    <t>vanessaenguerj@yahoo.com.br</t>
  </si>
  <si>
    <t>Ericson</t>
  </si>
  <si>
    <t>21 98343-7195</t>
  </si>
  <si>
    <t>Telefone invalido - WA, ligação</t>
  </si>
  <si>
    <t>Miriam</t>
  </si>
  <si>
    <t>Telefone invalido - Wa, ligação</t>
  </si>
  <si>
    <t>Telefone inválido - WA, ligação</t>
  </si>
  <si>
    <t>Jairo</t>
  </si>
  <si>
    <t>Adalton</t>
  </si>
  <si>
    <t>Leite</t>
  </si>
  <si>
    <t>Tauane</t>
  </si>
  <si>
    <t>Sueny</t>
  </si>
  <si>
    <t>Telefone inválido - Wa, ligação</t>
  </si>
  <si>
    <t>marinadeoliveiragoncalves9@gmail.com</t>
  </si>
  <si>
    <t>carla_magalhaes@live.com</t>
  </si>
  <si>
    <t>Yanca</t>
  </si>
  <si>
    <t>yancasoaares@gmail.com</t>
  </si>
  <si>
    <t>Lourrany</t>
  </si>
  <si>
    <t>lourranymickaella@gmail.com</t>
  </si>
  <si>
    <t>amaralmarta724@gmail.com</t>
  </si>
  <si>
    <t>Anaceli</t>
  </si>
  <si>
    <t>Sandra Fatima</t>
  </si>
  <si>
    <t>Cotação para a mãe de 66 anos</t>
  </si>
  <si>
    <t>21 99647-7195</t>
  </si>
  <si>
    <t>Cotação para 3 vidas</t>
  </si>
  <si>
    <t>Cacilda</t>
  </si>
  <si>
    <t>24 99284-7270</t>
  </si>
  <si>
    <t>21 99820-8316</t>
  </si>
  <si>
    <t>21 96760-7729</t>
  </si>
  <si>
    <t>21 98124-4514</t>
  </si>
  <si>
    <t>21 99479-6565</t>
  </si>
  <si>
    <t>1 99846-6905</t>
  </si>
  <si>
    <t>21 98299-8587</t>
  </si>
  <si>
    <t>24 98141-3563</t>
  </si>
  <si>
    <t>21 98899-2018</t>
  </si>
  <si>
    <t>rafaela2530elric@gmail.com</t>
  </si>
  <si>
    <t>21 99374-5107</t>
  </si>
  <si>
    <t>21 99813-4600</t>
  </si>
  <si>
    <t>Amauri</t>
  </si>
  <si>
    <t>21 99595-0126</t>
  </si>
  <si>
    <t>contato sem sucesso</t>
  </si>
  <si>
    <t>Kaiza</t>
  </si>
  <si>
    <t>tiagodbel99757804@gmail.com</t>
  </si>
  <si>
    <t>Paulo Robeto</t>
  </si>
  <si>
    <t>Tita</t>
  </si>
  <si>
    <t>21 96448-5281</t>
  </si>
  <si>
    <t>21 96460-5574</t>
  </si>
  <si>
    <t>21 96425-8359</t>
  </si>
  <si>
    <t>21 97686-2729</t>
  </si>
  <si>
    <t>Mary</t>
  </si>
  <si>
    <t>21 99913-6603</t>
  </si>
  <si>
    <t>21 99885-8907</t>
  </si>
  <si>
    <t>21 99161-0000</t>
  </si>
  <si>
    <t>Zuleida</t>
  </si>
  <si>
    <t>21 99675-3286</t>
  </si>
  <si>
    <t>21 99156-4006</t>
  </si>
  <si>
    <t>Katiachammas@gmail.com</t>
  </si>
  <si>
    <t>A proposta retornou 3 vezes por falta de contato, mas a cliente informou que não recebeu nenhuma ligação da operadora. Hoje, 13/10, entrei em contato novamente com a cliente, reforcei a importância de atenção ao atendimento da Prevent Senior e enviei os canais de contato da operadora para que ela possa acompanhar e garantir o andamento da proposta.</t>
  </si>
  <si>
    <t>Marcelly</t>
  </si>
  <si>
    <t>thuann.cardosomarmello@gmail.com</t>
  </si>
  <si>
    <t>brendafabianesouza@gmail.com</t>
  </si>
  <si>
    <t>21 97289-0087</t>
  </si>
  <si>
    <t>21 98079-2239</t>
  </si>
  <si>
    <t>Josemar</t>
  </si>
  <si>
    <t>21 96440-3535</t>
  </si>
  <si>
    <t>21 98804-8559</t>
  </si>
  <si>
    <t>josé</t>
  </si>
  <si>
    <t>21 98740-1196</t>
  </si>
  <si>
    <t>21 99495-0940</t>
  </si>
  <si>
    <t>21 98847-7281</t>
  </si>
  <si>
    <t>21 98181-8030</t>
  </si>
  <si>
    <t>21 98143-8916</t>
  </si>
  <si>
    <t>21 98308-4158</t>
  </si>
  <si>
    <t>21 99098-4973</t>
  </si>
  <si>
    <t>Luara</t>
  </si>
  <si>
    <t>24 99318-8964</t>
  </si>
  <si>
    <t>21 97528-1521</t>
  </si>
  <si>
    <t>21 99999-7871</t>
  </si>
  <si>
    <t>Elenice</t>
  </si>
  <si>
    <t>21 97912-1172</t>
  </si>
  <si>
    <t>Naiane</t>
  </si>
  <si>
    <t>21 99613-3302</t>
  </si>
  <si>
    <t>ADVOPORTONELSON@GMAIL.COM</t>
  </si>
  <si>
    <t>Atualmente, o cliente possui plano da Unimed via CAARJ, com valor de  2.674,00. Foram enviadas as opções das operadoras Leve Saúde, MedSênior e Prevent Senior como alternativas com melhor custo-benefício.
Atendimento presencial agendado para o dia 13/10, com previsão de fechamento do plano nesta data.</t>
  </si>
  <si>
    <t>21 99616-6099</t>
  </si>
  <si>
    <t>Não respondeu o WA, contato sem sucesso</t>
  </si>
  <si>
    <t>21 97685-9601</t>
  </si>
  <si>
    <t>Possui plano Assim pela prefeitura, mas tem interesse em ter um segundo plano para atendimento no hospital Pasteur. Em negociação</t>
  </si>
  <si>
    <t>22 98178-1920</t>
  </si>
  <si>
    <t>21 99180-4097</t>
  </si>
  <si>
    <t>Cliente Amil 750 - Levei algumsa opções de planos com foco em redução de custo e mantendo a mesma qualidade. (Leve, MedSenior e Klini)</t>
  </si>
  <si>
    <t>Valdir</t>
  </si>
  <si>
    <t>21 98556-0072</t>
  </si>
  <si>
    <t>PME - Igreja</t>
  </si>
  <si>
    <t>Anne Helena</t>
  </si>
  <si>
    <t>21 97516-7325</t>
  </si>
  <si>
    <t>2 vidas - PME, CNPJ 53261404000103</t>
  </si>
  <si>
    <t>21 99616-5240</t>
  </si>
  <si>
    <t>nanahneves390@gmail.com</t>
  </si>
  <si>
    <t>Cliente informou que esta gravida. Todos os pontos e riscos de aprovação e carência informado a mesma.</t>
  </si>
  <si>
    <t>dianasilva38654@gmail.com</t>
  </si>
  <si>
    <t>Criança 7anos</t>
  </si>
  <si>
    <t>carlajesusfaria33@gmail.com</t>
  </si>
  <si>
    <t>Celly</t>
  </si>
  <si>
    <t>marcelletatagiba@gmail.com</t>
  </si>
  <si>
    <t>liliamsouza0@gmail.com</t>
  </si>
  <si>
    <t>Giselle</t>
  </si>
  <si>
    <t>gisellesilva_psc@hotmail.com</t>
  </si>
  <si>
    <t>Cliente Unimed Ferj desde julho/25 - intenção de migra pela falta de atendimento na região. Intenção de engravidar e foi orientada sobre as carência necessária para cobertura do parto a partir de 300 dias.</t>
  </si>
  <si>
    <t>Simone.baptista.bras@gmail.com</t>
  </si>
  <si>
    <t>Vicprel@hotmail.com</t>
  </si>
  <si>
    <t>soldimic@gmail.com</t>
  </si>
  <si>
    <t>Rubronegro95@outlook.com</t>
  </si>
  <si>
    <t>ribeirosandro954@gmail.com</t>
  </si>
  <si>
    <t>21 99163-9466</t>
  </si>
  <si>
    <t>mfgh2005@gmail.com</t>
  </si>
  <si>
    <t>Cliente oriundo da Unimed - Insatisfeita com atendimento e deseja reduzir custos.</t>
  </si>
  <si>
    <t>lgsmvrrjbr@gmail.com</t>
  </si>
  <si>
    <t>larissaferreira31921@gmail.com</t>
  </si>
  <si>
    <t>Região de Tangua - Itaborai com pouca opção de cobertura - Enviado Assim e Unimed para avaliação. Tendeciosa a unimed pela abrangência</t>
  </si>
  <si>
    <t>Irisgargandona@yahoo.com.br</t>
  </si>
  <si>
    <t>Dudasantoss22cf@gmail.com</t>
  </si>
  <si>
    <t>Phyllypy</t>
  </si>
  <si>
    <t>21 99349-0840</t>
  </si>
  <si>
    <t>Wilson CHAVES DE ANDRADE</t>
  </si>
  <si>
    <t>andradewilson569@gmail.com</t>
  </si>
  <si>
    <t>Gestante - interesse em cobertura no parto</t>
  </si>
  <si>
    <t xml:space="preserve">Renata </t>
  </si>
  <si>
    <t>renatapsique76@gmail.com</t>
  </si>
  <si>
    <t>LAINA MUNIZ LAGE ALMEIDA</t>
  </si>
  <si>
    <t>lainamuniz384@gmail.com</t>
  </si>
  <si>
    <t>Rachel Pena Lima Bortolin</t>
  </si>
  <si>
    <t>Rachelbortolin@gmail.com</t>
  </si>
  <si>
    <t>Ravi Medina</t>
  </si>
  <si>
    <t>silvanaalmeida80@gmail.com</t>
  </si>
  <si>
    <t>Ana Luiza Da SILVA</t>
  </si>
  <si>
    <t>decanaluiza01@gmail.com</t>
  </si>
  <si>
    <t>21-965814433</t>
  </si>
  <si>
    <t>SANDRAFRUZZONI@GMAIL.COM</t>
  </si>
  <si>
    <t>24-992339600</t>
  </si>
  <si>
    <t>NOVO08@GMAIL.COM</t>
  </si>
  <si>
    <t>21-973193224</t>
  </si>
  <si>
    <t>RODRIGO.FIGUEIREDO10RF@GMAIL.COM</t>
  </si>
  <si>
    <t>LEDILMAR</t>
  </si>
  <si>
    <t>22-9988302572</t>
  </si>
  <si>
    <t>LEDILMARDEUA@GMAIL.COM</t>
  </si>
  <si>
    <t>24-992619980</t>
  </si>
  <si>
    <t>BTALITA089@GMAIL.COM</t>
  </si>
  <si>
    <t>ANA JULY</t>
  </si>
  <si>
    <t>21-974882066</t>
  </si>
  <si>
    <t>ANAJUMELLO29@ICLOUD.COM</t>
  </si>
  <si>
    <t>22-998440216</t>
  </si>
  <si>
    <t>THALIABASTTOS186@GMAIL.COM</t>
  </si>
  <si>
    <t>21-964361000</t>
  </si>
  <si>
    <t>LUIGFARIA@GMAIL.COM</t>
  </si>
  <si>
    <t>21-996613695</t>
  </si>
  <si>
    <t>SA.BARCELLOS@HOTMAIL.COM</t>
  </si>
  <si>
    <t>joaopedrorosa1212@gmail.com</t>
  </si>
  <si>
    <t>raquelbauer@gmail.com</t>
  </si>
  <si>
    <t>as.lemos@gmail.com</t>
  </si>
  <si>
    <t>laryssamiyuki2908@gmail.com</t>
  </si>
  <si>
    <t>Lucas Muniz</t>
  </si>
  <si>
    <t>lucasmuniz.engenhariacivil@gmail.com</t>
  </si>
  <si>
    <t>iris</t>
  </si>
  <si>
    <t>iriswerneckk@gmail.com</t>
  </si>
  <si>
    <t>anderson_oms@yahoo.com.br</t>
  </si>
  <si>
    <t>Natahn</t>
  </si>
  <si>
    <t>andressavitola@gmail.com</t>
  </si>
  <si>
    <t>andrezacarneiro222@gmail.com</t>
  </si>
  <si>
    <t>Lucasoliveirasilva.japinha@gmail.com</t>
  </si>
  <si>
    <t>Ioriovaleria@yahoo.com.br</t>
  </si>
  <si>
    <t>Marta Cristina</t>
  </si>
  <si>
    <t>22-974028382</t>
  </si>
  <si>
    <t>martacabral79@gmail.com</t>
  </si>
  <si>
    <t>Unamar/Cabo frio</t>
  </si>
  <si>
    <t>Karini</t>
  </si>
  <si>
    <t>22-999475895</t>
  </si>
  <si>
    <t>karini.rodrigues@hotmail.com</t>
  </si>
  <si>
    <t>Campos</t>
  </si>
  <si>
    <t>Geisilane</t>
  </si>
  <si>
    <t>21-964617104</t>
  </si>
  <si>
    <t>Campo grande</t>
  </si>
  <si>
    <t>21-991814470</t>
  </si>
  <si>
    <t>cintiavoguel@gmil.com</t>
  </si>
  <si>
    <t>Disse ser fraude e pediu para bloquear</t>
  </si>
  <si>
    <t>21-972172482</t>
  </si>
  <si>
    <t>claudialuzen@yahoo.com.br</t>
  </si>
  <si>
    <t>Maíla</t>
  </si>
  <si>
    <t>24-992070077</t>
  </si>
  <si>
    <t>mailagomesdepaula@gmail.com</t>
  </si>
  <si>
    <t>21-981073382</t>
  </si>
  <si>
    <t>nsrcjr1977@gmail.com</t>
  </si>
  <si>
    <t>21-970412406</t>
  </si>
  <si>
    <t>Godsped@outlook.com</t>
  </si>
  <si>
    <t>21-998021355</t>
  </si>
  <si>
    <t>selmaribeiro01234@gmail.com</t>
  </si>
  <si>
    <t>21-987724498</t>
  </si>
  <si>
    <t>reginalsfonte@gmail.com</t>
  </si>
  <si>
    <t>21-993703411</t>
  </si>
  <si>
    <t>aldamaria085@gmail.com</t>
  </si>
  <si>
    <t>21-997809782</t>
  </si>
  <si>
    <t>drarosangeladoederlein@gmail.com</t>
  </si>
  <si>
    <t>Helvio</t>
  </si>
  <si>
    <t>22-997127230</t>
  </si>
  <si>
    <t>jeronimo@gmail.com</t>
  </si>
  <si>
    <t>21-980931894</t>
  </si>
  <si>
    <t>eunice-torres2011@bol.com.br</t>
  </si>
  <si>
    <t>21-965704488</t>
  </si>
  <si>
    <t>anaclarareisanaclara@gmail</t>
  </si>
  <si>
    <t>Marcilio</t>
  </si>
  <si>
    <t>21-968475636</t>
  </si>
  <si>
    <t>marciliodgentk@gmail.com</t>
  </si>
  <si>
    <t>Plano para recem nascido e fora da area de abrangencia</t>
  </si>
  <si>
    <t>24-988437391</t>
  </si>
  <si>
    <t>lucilene_sldamico@hotmeil.com</t>
  </si>
  <si>
    <t>21-980089439</t>
  </si>
  <si>
    <t>marisac.pinheiro@gmail.com</t>
  </si>
  <si>
    <t>ANA VITORIA</t>
  </si>
  <si>
    <t>21-992414302</t>
  </si>
  <si>
    <t>avfv1406@gmail.com</t>
  </si>
  <si>
    <t>24-992005882</t>
  </si>
  <si>
    <t>luhlis@gmail.com</t>
  </si>
  <si>
    <t>22-999284859</t>
  </si>
  <si>
    <t>lorena_rdl3@hotmail.com</t>
  </si>
  <si>
    <t>mari.viana1012@gmail.com</t>
  </si>
  <si>
    <t>ANA Carolina</t>
  </si>
  <si>
    <t>lucioanacarolina@ymail.com</t>
  </si>
  <si>
    <t>rosegeraldo170@gmail.com</t>
  </si>
  <si>
    <t>severinopontes594@gmailcom</t>
  </si>
  <si>
    <t>gustavorbard@gmail.com</t>
  </si>
  <si>
    <t>Nao tem cobertura no lugar que reside</t>
  </si>
  <si>
    <t>amaralcoutinho1020@gmail.com</t>
  </si>
  <si>
    <t>paulinha200878@hotmail.com</t>
  </si>
  <si>
    <t>dinizgenize9@gmail.com</t>
  </si>
  <si>
    <t>gs3949438@gmail.com</t>
  </si>
  <si>
    <t>marciadaluz1803@gmail.com</t>
  </si>
  <si>
    <t>honoratorobertfrank@gmail.com</t>
  </si>
  <si>
    <t>marcos3022silva@gmail.com</t>
  </si>
  <si>
    <t>Achou caro para criança 17 anos</t>
  </si>
  <si>
    <t>Luís</t>
  </si>
  <si>
    <t>luislomellino@hotmail.com</t>
  </si>
  <si>
    <t>Cabo Frio</t>
  </si>
  <si>
    <t>Queria prevent senior</t>
  </si>
  <si>
    <t>jessicacristina2406@gmail.com</t>
  </si>
  <si>
    <t>Está analisando</t>
  </si>
  <si>
    <t>anamartins30211420@gmail.com</t>
  </si>
  <si>
    <t>tinagouvea2008@hotmail.com</t>
  </si>
  <si>
    <t>lynne.lopes@yahoo.com.br</t>
  </si>
  <si>
    <t>s.deise70@yahoo.com.br</t>
  </si>
  <si>
    <t>reginamicael55@gmail.com</t>
  </si>
  <si>
    <t>ELIZIANE</t>
  </si>
  <si>
    <t>natyguifrasou@icloud.com</t>
  </si>
  <si>
    <t>sandrojg-2011@hotmail.com</t>
  </si>
  <si>
    <t>bebevderreira@gmail.com</t>
  </si>
  <si>
    <t>emanuellescnupcias@gmail.com</t>
  </si>
  <si>
    <t>Janilsen</t>
  </si>
  <si>
    <t>Filha com autismo, nao podemos trocar</t>
  </si>
  <si>
    <t>Martiza</t>
  </si>
  <si>
    <t>kemilly.arthur.araujo@gmail.com</t>
  </si>
  <si>
    <t>Unimed para criança sozinha</t>
  </si>
  <si>
    <t>Useohmm@gmail.com</t>
  </si>
  <si>
    <t>gilmardacruzneves@gmail.com</t>
  </si>
  <si>
    <t>herminiamariaeduarda2@gmail.com</t>
  </si>
  <si>
    <t>lubel0928@gmail.com</t>
  </si>
  <si>
    <t>: Marianafs_mary@hotmail.com</t>
  </si>
  <si>
    <t>Alcione</t>
  </si>
  <si>
    <t>alcionedossantos6441@hotmail.com</t>
  </si>
  <si>
    <t>elizangela@yahoo.com</t>
  </si>
  <si>
    <t>Elizângela</t>
  </si>
  <si>
    <t>elizangeladearaujosilvaa@gmail.com</t>
  </si>
  <si>
    <t>macarioj8@gmail.com</t>
  </si>
  <si>
    <t>velis731@outlook.com</t>
  </si>
  <si>
    <t>rosanergms@gmail.com</t>
  </si>
  <si>
    <t>nathpamplona@hotmail.com</t>
  </si>
  <si>
    <t>ricopbezerra@gmail.com</t>
  </si>
  <si>
    <t>Kauany</t>
  </si>
  <si>
    <t>kauanyvitoria160815@gmail.com</t>
  </si>
  <si>
    <t>Bangú</t>
  </si>
  <si>
    <t>deisezinha1984@gmail.com</t>
  </si>
  <si>
    <t>Hosana</t>
  </si>
  <si>
    <t>alveshosana58@gmail.com</t>
  </si>
  <si>
    <t>camillylamon@gmail.com</t>
  </si>
  <si>
    <t>Volta redonda</t>
  </si>
  <si>
    <t>Kevyn</t>
  </si>
  <si>
    <t>kevynlbarbosa@gmail.com</t>
  </si>
  <si>
    <t>carolrangel19@gmail.com</t>
  </si>
  <si>
    <t>danii_nutri@hotmail.com</t>
  </si>
  <si>
    <t>Casimiro de Abreu</t>
  </si>
  <si>
    <t>Queria unimed para vriança sozinha</t>
  </si>
  <si>
    <t>Queria um plano idosa 91 na Sulamerica</t>
  </si>
  <si>
    <t>analuamor@hotmail.com</t>
  </si>
  <si>
    <t>Edileusa</t>
  </si>
  <si>
    <t>edileusarh@gmail.com</t>
  </si>
  <si>
    <t>samanthaoboticario2017@gmail.com</t>
  </si>
  <si>
    <t>Criança</t>
  </si>
  <si>
    <t>Wanessa</t>
  </si>
  <si>
    <t>wanessagale@gmail.com</t>
  </si>
  <si>
    <t>Ariele</t>
  </si>
  <si>
    <t>ariellydacosta2@gmail.com</t>
  </si>
  <si>
    <t>ester1503silva88@gmail.com</t>
  </si>
  <si>
    <t>martasouza211971@gmail.com</t>
  </si>
  <si>
    <t>lu.pereira.mendes@hotmail.com</t>
  </si>
  <si>
    <t>10/08/0205</t>
  </si>
  <si>
    <t>goudardbia452@gmail.com</t>
  </si>
  <si>
    <t>katia_dcr@yhaoo.com.br</t>
  </si>
  <si>
    <t>Esta em tratamento de cancer, nao podemos muda-la</t>
  </si>
  <si>
    <t>DENNIEL</t>
  </si>
  <si>
    <t>dennielrocha388@gmail.com</t>
  </si>
  <si>
    <t>Menor, completa 18 em agosto</t>
  </si>
  <si>
    <t>keslle</t>
  </si>
  <si>
    <t>kesllekss@hotmail.com</t>
  </si>
  <si>
    <t>Araruama</t>
  </si>
  <si>
    <t>ricard_soares@hotmail.com</t>
  </si>
  <si>
    <t>anaevangelista.adv@gmail.com</t>
  </si>
  <si>
    <t>Murilo</t>
  </si>
  <si>
    <t>murilo.pimenta01@gmail.com</t>
  </si>
  <si>
    <t>ifebrgm@gmail.com</t>
  </si>
  <si>
    <t>Barra</t>
  </si>
  <si>
    <t>MAXWELL</t>
  </si>
  <si>
    <t>max.maisamigas@gmail.com</t>
  </si>
  <si>
    <t>danielamacielmacedo@gmail.com</t>
  </si>
  <si>
    <t>analuciabap652@gmail.com</t>
  </si>
  <si>
    <t>daniellealdrum@gmail.com</t>
  </si>
  <si>
    <t>Luany</t>
  </si>
  <si>
    <t>mariboechatba@gmail.com</t>
  </si>
  <si>
    <t>chuvihani777@gmail.com</t>
  </si>
  <si>
    <t>biiazinhalove21@gmail.com</t>
  </si>
  <si>
    <t>Yuli</t>
  </si>
  <si>
    <t>Yulisilva.m.a@gmail.com</t>
  </si>
  <si>
    <t>21-994690458</t>
  </si>
  <si>
    <t>vitoriaormino1@gmail.com</t>
  </si>
  <si>
    <t>milena.silva1992@gmail.com</t>
  </si>
  <si>
    <t>Olivia</t>
  </si>
  <si>
    <t>firmapronta@gmail.com</t>
  </si>
  <si>
    <t>vanessamtres@gmail.com</t>
  </si>
  <si>
    <t>Plano para criança</t>
  </si>
  <si>
    <t>Joraanabeatriz@outlook.com</t>
  </si>
  <si>
    <t>Sydney</t>
  </si>
  <si>
    <t>Vera Lucia</t>
  </si>
  <si>
    <t>Japeri</t>
  </si>
  <si>
    <t>RAYLA</t>
  </si>
  <si>
    <t>barrosrayla1@gmail.com</t>
  </si>
  <si>
    <t>brunaalvescoelho17208@gmail.com</t>
  </si>
  <si>
    <t>Cordeiroisabelle53@gmail.com</t>
  </si>
  <si>
    <t>Gezyanne</t>
  </si>
  <si>
    <t>gezyanneaguiar@gmail.com</t>
  </si>
  <si>
    <t>Valor alto para ela</t>
  </si>
  <si>
    <t>Sheilaine</t>
  </si>
  <si>
    <t>sheilainesss@gmail.com</t>
  </si>
  <si>
    <t>Rio das ostras</t>
  </si>
  <si>
    <t>rogeriocorredor56@gmail.com</t>
  </si>
  <si>
    <t>suelenearg@gmail.com</t>
  </si>
  <si>
    <t>monicadib@gmail.com</t>
  </si>
  <si>
    <t>cassi.gcruz@gmail.com</t>
  </si>
  <si>
    <t>Estelita</t>
  </si>
  <si>
    <t>Ivanilde</t>
  </si>
  <si>
    <t>gloriaeuzebio091@gmail.com</t>
  </si>
  <si>
    <t>raquel.plath@gmail.com</t>
  </si>
  <si>
    <t>carolpaivapierot4@gmail.com</t>
  </si>
  <si>
    <t>meucontato.adriana@gmail.com</t>
  </si>
  <si>
    <t>Rhuama</t>
  </si>
  <si>
    <t>rhuamarosa@hotmail.com</t>
  </si>
  <si>
    <t>Clientes idodos da Regiao dos lagos</t>
  </si>
  <si>
    <t>fabiola</t>
  </si>
  <si>
    <t>fabiola.oliver.foc@gmail.com</t>
  </si>
  <si>
    <t>mauriciomengo17@gmail.com</t>
  </si>
  <si>
    <t>So</t>
  </si>
  <si>
    <t>regina22071960@gmail.com</t>
  </si>
  <si>
    <t>Quer plano nacional 4 vidas, valor que nao temos para oferecer</t>
  </si>
  <si>
    <t>Luciléa</t>
  </si>
  <si>
    <t>leatowesend@gmail.com</t>
  </si>
  <si>
    <t>Gi</t>
  </si>
  <si>
    <t>gigoulart1994@gmail.com</t>
  </si>
  <si>
    <t>ALISSON</t>
  </si>
  <si>
    <t>alissonruangomes002@gmail.com</t>
  </si>
  <si>
    <t>isabellesouzabj@gmail.com</t>
  </si>
  <si>
    <t>aparecidamariaalmeida50</t>
  </si>
  <si>
    <t>thais_sales94@hotmail.com</t>
  </si>
  <si>
    <t>lindalva</t>
  </si>
  <si>
    <t>lindalvaperesbarbosa@gmail.com</t>
  </si>
  <si>
    <t>souzacinelli@gmail.com</t>
  </si>
  <si>
    <t>Plano familiar adesao</t>
  </si>
  <si>
    <t>João Lucca</t>
  </si>
  <si>
    <t>contatojoaolucca1998@gmail.com</t>
  </si>
  <si>
    <t>Maria Crisrina</t>
  </si>
  <si>
    <t>mcmcristina13@gmail.com</t>
  </si>
  <si>
    <t>MARIA BEATRIZ</t>
  </si>
  <si>
    <t>mariabeatrizf@gmail.com</t>
  </si>
  <si>
    <t>cb5760813@gmail.com</t>
  </si>
  <si>
    <t>ficou de me retornar no melhor horario para ele</t>
  </si>
  <si>
    <t>yandias589@gmal.com</t>
  </si>
  <si>
    <t>Plano para recem nascido</t>
  </si>
  <si>
    <t>fernandatupinimiranda@gmail.com</t>
  </si>
  <si>
    <t>Armando</t>
  </si>
  <si>
    <t>armandoamorimco@gmail.com</t>
  </si>
  <si>
    <t>lugataa91@gmail.com</t>
  </si>
  <si>
    <t>santosrachel19@yahoo.com</t>
  </si>
  <si>
    <t>sther</t>
  </si>
  <si>
    <t>m.tdrezzy@gmail.com</t>
  </si>
  <si>
    <t>Geordan</t>
  </si>
  <si>
    <t>silvageordan98@gmail.com</t>
  </si>
  <si>
    <t>denisesouza242530@gmail.com</t>
  </si>
  <si>
    <t>andrelfc@hotmail.com</t>
  </si>
  <si>
    <t>thainamiguelmiguel@gmail.com</t>
  </si>
  <si>
    <t>WALDEIR</t>
  </si>
  <si>
    <t>waldeioliveira335@gmail.com</t>
  </si>
  <si>
    <t>antonellasouza0609@gmail.com</t>
  </si>
  <si>
    <t>Criança cabo frio (autismo)</t>
  </si>
  <si>
    <t>Miriamdouvep@gmail.com</t>
  </si>
  <si>
    <t>Gessicanataly@gmail.com</t>
  </si>
  <si>
    <t>SANDRA MARIA</t>
  </si>
  <si>
    <t>sandraslima1949@gmail.com</t>
  </si>
  <si>
    <t>suelidemeloferreira@bol.com.br</t>
  </si>
  <si>
    <t>rosileneoliveira@gmail.com</t>
  </si>
  <si>
    <t>deboramedeiros452@gmail.com</t>
  </si>
  <si>
    <t>beatrizffreitas.rj@gmail.com</t>
  </si>
  <si>
    <t>Rafaellamacedo212@gmail.com</t>
  </si>
  <si>
    <t>flaviopennaedu@gmail.com</t>
  </si>
  <si>
    <t>joy.ams2rim@gmail.com</t>
  </si>
  <si>
    <t>Cidade praiana/ Rio das Ostras</t>
  </si>
  <si>
    <t>Ja6766711@gmail.com</t>
  </si>
  <si>
    <t>Ingridscarneiro32@gmail.com</t>
  </si>
  <si>
    <t>THABATTA</t>
  </si>
  <si>
    <t>thabattacastro777@gmail.com</t>
  </si>
  <si>
    <t>andrarachel@hotmail.com</t>
  </si>
  <si>
    <t>stelaorto@gmail.com</t>
  </si>
  <si>
    <t>thiagotavares.bra@gmail.com</t>
  </si>
  <si>
    <t>fbraz.kaff@gmail.com</t>
  </si>
  <si>
    <t>21 969893333</t>
  </si>
  <si>
    <t>Achou caro</t>
  </si>
  <si>
    <t>Roselene</t>
  </si>
  <si>
    <t>Joao Marcelo</t>
  </si>
  <si>
    <t>21 975369083</t>
  </si>
  <si>
    <t>recm15@hotmail.com</t>
  </si>
  <si>
    <t>Adriellen</t>
  </si>
  <si>
    <t>dcfernandesss@hotmail.com</t>
  </si>
  <si>
    <t>22-998937003</t>
  </si>
  <si>
    <t>damianemoreira2012@hotmail.com</t>
  </si>
  <si>
    <t>S geraldo/ Nova friburgo</t>
  </si>
  <si>
    <t>pereirarosangela012@gmail.com</t>
  </si>
  <si>
    <t>elinalda_silva@hotmail.com</t>
  </si>
  <si>
    <t>eduardo1946torres@gmail.com</t>
  </si>
  <si>
    <t>renazevedo2@gmail.com</t>
  </si>
  <si>
    <t>larissamuniz4982@gmail.com</t>
  </si>
  <si>
    <t>Georgina sandra</t>
  </si>
  <si>
    <t>cclaudiasampaio@gmail.com</t>
  </si>
  <si>
    <t>anacarolinadesouzagoncalves05@gmail.com</t>
  </si>
  <si>
    <t>vitorgeo2015@gmail.com</t>
  </si>
  <si>
    <t>Aljnecardozo1006@gmail.com</t>
  </si>
  <si>
    <t>Thaianny</t>
  </si>
  <si>
    <t>Thaiannyfelix06@gmail.com</t>
  </si>
  <si>
    <t>vvmarceli@gmail.com</t>
  </si>
  <si>
    <t>paulopaixao952@gmail.com</t>
  </si>
  <si>
    <t>Desitiu achou caro, para ele</t>
  </si>
  <si>
    <t>MAMA</t>
  </si>
  <si>
    <t>luciane.borges@hotmail.com</t>
  </si>
  <si>
    <t>romulofedeli@gmail.com</t>
  </si>
  <si>
    <t>Leiane</t>
  </si>
  <si>
    <t>soaresleiane6@gmail.com</t>
  </si>
  <si>
    <t>YANNI</t>
  </si>
  <si>
    <t>oliveirayannisaisse@gmail.com</t>
  </si>
  <si>
    <t>helesa697@gmail.com</t>
  </si>
  <si>
    <t>64 volta Redonda</t>
  </si>
  <si>
    <t>Hakuiyami</t>
  </si>
  <si>
    <t>Hakuiyami@gmail.com</t>
  </si>
  <si>
    <t>rprado47@hotmail.com</t>
  </si>
  <si>
    <t>kelynatalia22@outlook.com</t>
  </si>
  <si>
    <t>r.c.coimbra@hotmail.com</t>
  </si>
  <si>
    <t>daianerocha2010@hotmail.com</t>
  </si>
  <si>
    <t>Raqueld1958@outlook.com</t>
  </si>
  <si>
    <t>angelferreiravahl@gmail.com</t>
  </si>
  <si>
    <t>Lucineia</t>
  </si>
  <si>
    <t>Lucineiaalevato@gmail.com</t>
  </si>
  <si>
    <t>Magalhaes Bastos</t>
  </si>
  <si>
    <t>Buzios</t>
  </si>
  <si>
    <t>Mariana.james07@hotmail.com</t>
  </si>
  <si>
    <t>Rio de janeiro</t>
  </si>
  <si>
    <t>rc.mcarolina@gmail.com</t>
  </si>
  <si>
    <t>maryanarochacontato@gmail.com</t>
  </si>
  <si>
    <t>silviafsouza2@gmail.com</t>
  </si>
  <si>
    <t>Maria Imaculada</t>
  </si>
  <si>
    <t>vilaestamparia@gmail.com</t>
  </si>
  <si>
    <t>mpmorrissy51@gmail.com</t>
  </si>
  <si>
    <t>fredericopcamacho@yahoo.com</t>
  </si>
  <si>
    <t>Maciellourainy@gmail.com</t>
  </si>
  <si>
    <t>verinharosa12@gmail.com</t>
  </si>
  <si>
    <t>raquel_araujofarm@hotmail.com</t>
  </si>
  <si>
    <t>THIFANY VITORIA</t>
  </si>
  <si>
    <t>thifanymar@gmail.com</t>
  </si>
  <si>
    <t>Romana</t>
  </si>
  <si>
    <t>romanapimenta@gmail.com</t>
  </si>
  <si>
    <t>Eleandro</t>
  </si>
  <si>
    <t>eleandromarins@gmail.com</t>
  </si>
  <si>
    <t>marcospimentel63@gmail.com</t>
  </si>
  <si>
    <t>Denise unha@gmail.com</t>
  </si>
  <si>
    <t>Gelide</t>
  </si>
  <si>
    <t>Avani</t>
  </si>
  <si>
    <t>Achou muito caro</t>
  </si>
  <si>
    <t>C.cabralnascimentob13@gmail.com</t>
  </si>
  <si>
    <t>Regina Célia</t>
  </si>
  <si>
    <t>Celiaregina5707@hotmail.com</t>
  </si>
  <si>
    <t>Alinecorreia1287@gmail.com</t>
  </si>
  <si>
    <t>anaclara.escossiadesouza@gmail.com</t>
  </si>
  <si>
    <t>JACELINE</t>
  </si>
  <si>
    <t>Jace.couty@gmail.com</t>
  </si>
  <si>
    <t>Cliente busca reduçao, porem no valor e idade dela e do filho, vai analisar, pois nao ficou tao atrativo</t>
  </si>
  <si>
    <t>ms8605792@gmail.com</t>
  </si>
  <si>
    <t>Geilsa</t>
  </si>
  <si>
    <t>geilsabarcelos@gmail.com</t>
  </si>
  <si>
    <t>Viniciusbauer_90@outlook.com</t>
  </si>
  <si>
    <t>6222079-1</t>
  </si>
  <si>
    <t>Paulo Sérgio</t>
  </si>
  <si>
    <t>paulloramos78@gmail.com</t>
  </si>
  <si>
    <t>alinemoreira946@gmail.com</t>
  </si>
  <si>
    <t>Não quer produto com copart parcial</t>
  </si>
  <si>
    <t>Jotta</t>
  </si>
  <si>
    <t>coringamarinho557@gmail.com</t>
  </si>
  <si>
    <t>rogeriocarvalhorio@gmail.com</t>
  </si>
  <si>
    <t>Ivette</t>
  </si>
  <si>
    <t>ivetterecker@gmail.com</t>
  </si>
  <si>
    <t>coutoslves@outlook.com</t>
  </si>
  <si>
    <t>elizawellissa@yahoo.com.br</t>
  </si>
  <si>
    <t>Plano para mae, estamos em conversa</t>
  </si>
  <si>
    <t>Maxwell</t>
  </si>
  <si>
    <t>suelmariquinha@gmail.com</t>
  </si>
  <si>
    <t>luiz.santos436635@gmail.com</t>
  </si>
  <si>
    <t>Cliente queria mudar duas crianças para Amil e nao pode sozinhos</t>
  </si>
  <si>
    <t>oliverpolice.79@gmail.com</t>
  </si>
  <si>
    <t>IZA</t>
  </si>
  <si>
    <t>adizaa59@hotmail.com</t>
  </si>
  <si>
    <t>elisabetedovale67@gmail.com</t>
  </si>
  <si>
    <t>fariacarlo44@gmail.com</t>
  </si>
  <si>
    <t>prgomes1@gmail.com</t>
  </si>
  <si>
    <t>MARLUCIO</t>
  </si>
  <si>
    <t>prmarlucioabatista@hotmail.com</t>
  </si>
  <si>
    <t>gabrieldavidcs29@gmail.com</t>
  </si>
  <si>
    <t>Cliente queria Amil somente para o recem nascido, expliquei e envei cotaçao com pai. achou caro para ele.</t>
  </si>
  <si>
    <t>wlc2070@gmail.com</t>
  </si>
  <si>
    <t>Achou todas opçoes caras para as condiçoes dele</t>
  </si>
  <si>
    <t>alicehugo0220@gmail.com</t>
  </si>
  <si>
    <t>marco.freitas@0503gmeio.com</t>
  </si>
  <si>
    <t>brina.gama@gmail.com</t>
  </si>
  <si>
    <t>suelleneisaque@hotmail.com</t>
  </si>
  <si>
    <t>Mary Lago- Rio das Ostras</t>
  </si>
  <si>
    <t>vitoriaantony48@gmail.com</t>
  </si>
  <si>
    <t>Cotaçao enviada, porem cliente quer plano unimed so para as crianças</t>
  </si>
  <si>
    <t>Leilaabreu954@gmail.com</t>
  </si>
  <si>
    <t>Sem retorno pos envio de cotaçao</t>
  </si>
  <si>
    <t>Thayssa</t>
  </si>
  <si>
    <t>thayssaazeredo18@gmail.com</t>
  </si>
  <si>
    <t>ruan.viveiros@mrv.com.br</t>
  </si>
  <si>
    <t>vmgaina@gmail.com</t>
  </si>
  <si>
    <t>Catiarchica@gmail.com</t>
  </si>
  <si>
    <t>P17594337936216</t>
  </si>
  <si>
    <t>priscga237@gmail.com</t>
  </si>
  <si>
    <t>Nao deu retorno e nao responde, pos cotação enviada</t>
  </si>
  <si>
    <t>RUANA</t>
  </si>
  <si>
    <t>Nao tem zap, sem retorno ligação</t>
  </si>
  <si>
    <t>Sem retorno</t>
  </si>
  <si>
    <t>Plano para criança 05 anos interior de campos sozinha, n tem interrese em colocar responsavel junto</t>
  </si>
  <si>
    <t>Ana paula</t>
  </si>
  <si>
    <t>Ja fez o plano recentemente</t>
  </si>
  <si>
    <t>José Luiz</t>
  </si>
  <si>
    <t>OCTAVIO</t>
  </si>
  <si>
    <t>LORENZO</t>
  </si>
  <si>
    <t>KELY</t>
  </si>
  <si>
    <t>Cliente de cabo frio, unimed, porem nao conseguimos reducao para o que ela esta pagando para a familia</t>
  </si>
  <si>
    <t>KATY</t>
  </si>
  <si>
    <t>Maria Luzia</t>
  </si>
  <si>
    <t>achou claro</t>
  </si>
  <si>
    <t>Edinea</t>
  </si>
  <si>
    <t>andersonalexandrecp@gmail.com</t>
  </si>
  <si>
    <t>Plano para mae, vai conversar com os irmaos</t>
  </si>
  <si>
    <t>erica.alexandria169@gmail.com</t>
  </si>
  <si>
    <t>Gravida de tres meses, queria plano para ter o bebe</t>
  </si>
  <si>
    <t>cintianabuco@gmail.com</t>
  </si>
  <si>
    <t>Busnacndo apenas informaçao sobre o aumento dela de faixa de idade, nao quer mudar de plano</t>
  </si>
  <si>
    <t>kesia</t>
  </si>
  <si>
    <t>kesiadepaula_12@hotmail.com</t>
  </si>
  <si>
    <t>Jussiara</t>
  </si>
  <si>
    <t>juju.marcus2018@gmail.com</t>
  </si>
  <si>
    <t>cl3id3v@gmail.com</t>
  </si>
  <si>
    <t>ferinha341@gmail.com</t>
  </si>
  <si>
    <t>stephanie</t>
  </si>
  <si>
    <t>stephaniesperfeito@gmail.com</t>
  </si>
  <si>
    <t>Gracascassagne@hotmail . com</t>
  </si>
  <si>
    <t>robertacristinaoli6588@gmail.com</t>
  </si>
  <si>
    <t>Tales</t>
  </si>
  <si>
    <t>VICTOR HUGO</t>
  </si>
  <si>
    <t>Vanusia</t>
  </si>
  <si>
    <t>vaninhaale@hotmail.com</t>
  </si>
  <si>
    <t>marques.jamf@gmail.com</t>
  </si>
  <si>
    <t>Claudiano</t>
  </si>
  <si>
    <t>ckclaudiano31@gmail.com</t>
  </si>
  <si>
    <t xml:space="preserve"> CILENE</t>
  </si>
  <si>
    <t>DA SILVA AMORIM</t>
  </si>
  <si>
    <t xml:space="preserve"> 21986664625</t>
  </si>
  <si>
    <t xml:space="preserve"> amorimcilene848@gmail.com</t>
  </si>
  <si>
    <t>EMILLY</t>
  </si>
  <si>
    <t>EMANUELLY GO</t>
  </si>
  <si>
    <t xml:space="preserve"> 21983143947</t>
  </si>
  <si>
    <t xml:space="preserve"> emillyemanuelly021@gmail.com</t>
  </si>
  <si>
    <t>REGINA DA SILVA</t>
  </si>
  <si>
    <t xml:space="preserve"> yasminbatista009.silva@gmail.com</t>
  </si>
  <si>
    <t xml:space="preserve"> Andreia</t>
  </si>
  <si>
    <t>Fonseca</t>
  </si>
  <si>
    <t xml:space="preserve"> andreiafonseca928@gmail.com</t>
  </si>
  <si>
    <t>REIS MONTEIRO</t>
  </si>
  <si>
    <t>erikareis25@yahoo.com.br</t>
  </si>
  <si>
    <t>Nívea</t>
  </si>
  <si>
    <t>Carvalho</t>
  </si>
  <si>
    <t xml:space="preserve"> Niveacarvalho952@gmsol.com</t>
  </si>
  <si>
    <t>VINICIUS DE AQUINO</t>
  </si>
  <si>
    <t xml:space="preserve"> Marcus.rad@hotmail.com</t>
  </si>
  <si>
    <t>Gomes</t>
  </si>
  <si>
    <t xml:space="preserve"> facgomes49@gmail.com.br</t>
  </si>
  <si>
    <t xml:space="preserve">Plano para afilha, mas acgou melhor colocala no plano dela, vai tentar </t>
  </si>
  <si>
    <t xml:space="preserve"> Kevin</t>
  </si>
  <si>
    <t xml:space="preserve"> kevinkrugerjob@gmail.com</t>
  </si>
  <si>
    <t xml:space="preserve"> Alice</t>
  </si>
  <si>
    <t xml:space="preserve"> alicefernandes1234@hotmail.com</t>
  </si>
  <si>
    <t>Regiao dos lagos idoso, nao temos produtos</t>
  </si>
  <si>
    <t>MACHADO GUIMARAES</t>
  </si>
  <si>
    <t xml:space="preserve"> geisianemguimaraes@gmail.com</t>
  </si>
  <si>
    <t xml:space="preserve"> Claudio</t>
  </si>
  <si>
    <t xml:space="preserve"> Isabelcristina.castro01@gmail.com</t>
  </si>
  <si>
    <t>DE OLIVEIRA LINS</t>
  </si>
  <si>
    <t xml:space="preserve"> lins.oliveira.gabriela@gmail.com</t>
  </si>
  <si>
    <t>rafa.sakamaki@gmail.com</t>
  </si>
  <si>
    <t>ana.criistiina@icloud.com</t>
  </si>
  <si>
    <t xml:space="preserve"> Dinorah</t>
  </si>
  <si>
    <t xml:space="preserve">dinorah.oliveira@gmail.com </t>
  </si>
  <si>
    <t>Fabiana Roberta de castro</t>
  </si>
  <si>
    <t>binha.castro80@gmail.com</t>
  </si>
  <si>
    <t>Macae</t>
  </si>
  <si>
    <t>joycespereira@hotmail.com</t>
  </si>
  <si>
    <t>Bento ribeiro</t>
  </si>
  <si>
    <t>fisiotraumato11@gmail.com</t>
  </si>
  <si>
    <t>Patricia Dias Guimarães</t>
  </si>
  <si>
    <t>patriciadias.guimaraes2@gmail.com</t>
  </si>
  <si>
    <t>53 686 652 Simone</t>
  </si>
  <si>
    <t>simonecamilie@hotmail.com</t>
  </si>
  <si>
    <t>Cabuçu</t>
  </si>
  <si>
    <t>R$ 1020,96</t>
  </si>
  <si>
    <t>Gabriela Cristina</t>
  </si>
  <si>
    <t>gabriella.cristtina@icloud.com</t>
  </si>
  <si>
    <t xml:space="preserve">Lagoa </t>
  </si>
  <si>
    <t>rs1286,33</t>
  </si>
  <si>
    <t>PLANOS</t>
  </si>
  <si>
    <t>META MÊS</t>
  </si>
  <si>
    <t>ADESÃO - Plamer</t>
  </si>
  <si>
    <t>ADESÃO - Samoc</t>
  </si>
  <si>
    <t>Remarketing - Facebook</t>
  </si>
  <si>
    <t>PME - Assim 30-99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</si>
</sst>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R$ -416]#,##0.00"/>
    <numFmt numFmtId="165" formatCode="dd/mm/yyyy hh:mm"/>
    <numFmt numFmtId="166" formatCode="mm/yyyy"/>
    <numFmt numFmtId="167" formatCode="0.0%"/>
    <numFmt numFmtId="168" formatCode="dd/MM/yyyy"/>
    <numFmt numFmtId="169" formatCode="dd/mm/yyyy"/>
    <numFmt numFmtId="170" formatCode="yyyy.mm"/>
    <numFmt numFmtId="171" formatCode="d/m/yyyy"/>
  </numFmts>
  <fonts count="25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sz val="16.0"/>
      <color theme="1"/>
      <name val="Arial"/>
    </font>
    <font>
      <b/>
      <sz val="12.0"/>
      <color theme="1"/>
      <name val="Aptos Narrow"/>
    </font>
    <font>
      <sz val="11.0"/>
      <color theme="1"/>
      <name val="Arial"/>
    </font>
    <font>
      <sz val="11.0"/>
      <color theme="1"/>
      <name val="Aptos Narrow"/>
    </font>
    <font>
      <b/>
      <sz val="11.0"/>
      <color theme="1"/>
      <name val="Arial"/>
    </font>
    <font>
      <color theme="1"/>
      <name val="Arial"/>
      <scheme val="minor"/>
    </font>
    <font>
      <sz val="20.0"/>
      <color theme="1"/>
      <name val="Arial"/>
    </font>
    <font>
      <b/>
      <sz val="20.0"/>
      <color theme="1"/>
      <name val="Arial"/>
    </font>
    <font>
      <sz val="16.0"/>
      <color theme="1"/>
      <name val="Arial"/>
    </font>
    <font>
      <b/>
      <sz val="17.0"/>
      <color theme="1"/>
      <name val="Aptos Narrow"/>
    </font>
    <font>
      <sz val="13.0"/>
      <color theme="1"/>
      <name val="Aptos Narrow"/>
    </font>
    <font>
      <b/>
      <sz val="13.0"/>
      <color rgb="FF000000"/>
      <name val="Arial"/>
    </font>
    <font>
      <b/>
      <sz val="13.0"/>
      <color rgb="FFF6B26B"/>
      <name val="Arial"/>
    </font>
    <font>
      <sz val="11.0"/>
      <color theme="1"/>
      <name val="Calibri"/>
    </font>
    <font>
      <sz val="11.0"/>
      <color rgb="FF000000"/>
      <name val="Arial"/>
    </font>
    <font>
      <sz val="14.0"/>
      <color rgb="FF828282"/>
      <name val="Roboto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strike/>
      <sz val="11.0"/>
      <color theme="1"/>
      <name val="Calibri"/>
    </font>
    <font>
      <sz val="11.0"/>
      <color rgb="FFFFFFFF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4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n">
        <color theme="1"/>
      </left>
      <right/>
      <top style="thin">
        <color theme="1"/>
      </top>
    </border>
    <border>
      <left style="thin">
        <color theme="1"/>
      </left>
      <right/>
      <top style="thin">
        <color theme="1"/>
      </top>
      <bottom style="thin">
        <color theme="1"/>
      </bottom>
    </border>
    <border>
      <left style="thin">
        <color theme="1"/>
      </left>
      <right/>
      <top style="thin">
        <color theme="1"/>
      </top>
      <bottom/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0" fillId="0" fontId="1" numFmtId="0" xfId="0" applyAlignment="1" applyFont="1">
      <alignment horizontal="center" readingOrder="0"/>
    </xf>
    <xf borderId="3" fillId="2" fontId="3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2" fontId="3" numFmtId="0" xfId="0" applyAlignment="1" applyBorder="1" applyFont="1">
      <alignment horizontal="center" readingOrder="0" vertical="center"/>
    </xf>
    <xf borderId="6" fillId="2" fontId="1" numFmtId="0" xfId="0" applyBorder="1" applyFont="1"/>
    <xf borderId="7" fillId="2" fontId="1" numFmtId="164" xfId="0" applyAlignment="1" applyBorder="1" applyFont="1" applyNumberFormat="1">
      <alignment horizontal="center" readingOrder="0"/>
    </xf>
    <xf borderId="8" fillId="0" fontId="2" numFmtId="0" xfId="0" applyBorder="1" applyFont="1"/>
    <xf borderId="9" fillId="0" fontId="2" numFmtId="0" xfId="0" applyBorder="1" applyFont="1"/>
    <xf borderId="10" fillId="2" fontId="1" numFmtId="0" xfId="0" applyBorder="1" applyFont="1"/>
    <xf borderId="2" fillId="2" fontId="1" numFmtId="164" xfId="0" applyAlignment="1" applyBorder="1" applyFont="1" applyNumberFormat="1">
      <alignment horizontal="center" readingOrder="0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1" numFmtId="0" xfId="0" applyAlignment="1" applyBorder="1" applyFont="1">
      <alignment horizontal="center" vertical="bottom"/>
    </xf>
    <xf borderId="14" fillId="0" fontId="1" numFmtId="0" xfId="0" applyAlignment="1" applyBorder="1" applyFont="1">
      <alignment horizontal="center" readingOrder="0" vertical="bottom"/>
    </xf>
    <xf borderId="10" fillId="2" fontId="1" numFmtId="0" xfId="0" applyAlignment="1" applyBorder="1" applyFont="1">
      <alignment readingOrder="0"/>
    </xf>
    <xf borderId="15" fillId="2" fontId="4" numFmtId="164" xfId="0" applyAlignment="1" applyBorder="1" applyFont="1" applyNumberFormat="1">
      <alignment horizontal="center" shrinkToFit="0" wrapText="1"/>
    </xf>
    <xf borderId="16" fillId="2" fontId="4" numFmtId="164" xfId="0" applyAlignment="1" applyBorder="1" applyFont="1" applyNumberFormat="1">
      <alignment horizontal="center"/>
    </xf>
    <xf borderId="16" fillId="2" fontId="4" numFmtId="10" xfId="0" applyAlignment="1" applyBorder="1" applyFont="1" applyNumberFormat="1">
      <alignment horizontal="center"/>
    </xf>
    <xf borderId="17" fillId="2" fontId="4" numFmtId="10" xfId="0" applyAlignment="1" applyBorder="1" applyFont="1" applyNumberFormat="1">
      <alignment horizontal="center"/>
    </xf>
    <xf borderId="18" fillId="2" fontId="1" numFmtId="0" xfId="0" applyBorder="1" applyFont="1"/>
    <xf borderId="19" fillId="2" fontId="1" numFmtId="164" xfId="0" applyAlignment="1" applyBorder="1" applyFont="1" applyNumberFormat="1">
      <alignment horizontal="center" readingOrder="0"/>
    </xf>
    <xf borderId="18" fillId="2" fontId="1" numFmtId="0" xfId="0" applyAlignment="1" applyBorder="1" applyFont="1">
      <alignment readingOrder="0"/>
    </xf>
    <xf borderId="20" fillId="2" fontId="1" numFmtId="0" xfId="0" applyAlignment="1" applyBorder="1" applyFont="1">
      <alignment readingOrder="0"/>
    </xf>
    <xf borderId="20" fillId="2" fontId="1" numFmtId="164" xfId="0" applyAlignment="1" applyBorder="1" applyFont="1" applyNumberFormat="1">
      <alignment horizontal="center" readingOrder="0"/>
    </xf>
    <xf borderId="21" fillId="2" fontId="1" numFmtId="0" xfId="0" applyAlignment="1" applyBorder="1" applyFont="1">
      <alignment readingOrder="0"/>
    </xf>
    <xf borderId="22" fillId="2" fontId="4" numFmtId="164" xfId="0" applyAlignment="1" applyBorder="1" applyFont="1" applyNumberFormat="1">
      <alignment horizontal="center" shrinkToFit="0" wrapText="1"/>
    </xf>
    <xf borderId="23" fillId="2" fontId="1" numFmtId="164" xfId="0" applyAlignment="1" applyBorder="1" applyFont="1" applyNumberFormat="1">
      <alignment horizontal="center" readingOrder="0"/>
    </xf>
    <xf borderId="24" fillId="2" fontId="4" numFmtId="164" xfId="0" applyAlignment="1" applyBorder="1" applyFont="1" applyNumberFormat="1">
      <alignment horizontal="center"/>
    </xf>
    <xf borderId="24" fillId="2" fontId="4" numFmtId="10" xfId="0" applyAlignment="1" applyBorder="1" applyFont="1" applyNumberFormat="1">
      <alignment horizontal="center"/>
    </xf>
    <xf borderId="25" fillId="2" fontId="4" numFmtId="10" xfId="0" applyAlignment="1" applyBorder="1" applyFont="1" applyNumberFormat="1">
      <alignment horizontal="center"/>
    </xf>
    <xf borderId="0" fillId="0" fontId="5" numFmtId="0" xfId="0" applyAlignment="1" applyFont="1">
      <alignment vertical="bottom"/>
    </xf>
    <xf borderId="0" fillId="0" fontId="6" numFmtId="164" xfId="0" applyAlignment="1" applyFont="1" applyNumberFormat="1">
      <alignment horizontal="center" vertical="bottom"/>
    </xf>
    <xf borderId="0" fillId="0" fontId="6" numFmtId="10" xfId="0" applyAlignment="1" applyFont="1" applyNumberFormat="1">
      <alignment horizontal="center" vertical="bottom"/>
    </xf>
    <xf borderId="0" fillId="2" fontId="7" numFmtId="0" xfId="0" applyAlignment="1" applyFont="1">
      <alignment horizontal="center" vertical="center"/>
    </xf>
    <xf borderId="0" fillId="2" fontId="1" numFmtId="0" xfId="0" applyAlignment="1" applyFont="1">
      <alignment horizontal="center" vertical="bottom"/>
    </xf>
    <xf borderId="0" fillId="0" fontId="8" numFmtId="165" xfId="0" applyAlignment="1" applyFont="1" applyNumberFormat="1">
      <alignment readingOrder="0"/>
    </xf>
    <xf borderId="0" fillId="0" fontId="8" numFmtId="165" xfId="0" applyFont="1" applyNumberFormat="1"/>
    <xf borderId="0" fillId="2" fontId="8" numFmtId="165" xfId="0" applyAlignment="1" applyFont="1" applyNumberFormat="1">
      <alignment readingOrder="0"/>
    </xf>
    <xf borderId="0" fillId="2" fontId="9" numFmtId="0" xfId="0" applyAlignment="1" applyFont="1">
      <alignment horizontal="center" vertical="center"/>
    </xf>
    <xf borderId="3" fillId="0" fontId="10" numFmtId="0" xfId="0" applyAlignment="1" applyBorder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6" numFmtId="166" xfId="0" applyAlignment="1" applyFont="1" applyNumberFormat="1">
      <alignment vertical="bottom"/>
    </xf>
    <xf borderId="0" fillId="0" fontId="8" numFmtId="0" xfId="0" applyAlignment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0" fillId="2" fontId="10" numFmtId="0" xfId="0" applyAlignment="1" applyFont="1">
      <alignment horizontal="center" vertical="center"/>
    </xf>
    <xf borderId="26" fillId="0" fontId="11" numFmtId="0" xfId="0" applyAlignment="1" applyBorder="1" applyFont="1">
      <alignment horizontal="center" readingOrder="0" vertical="center"/>
    </xf>
    <xf borderId="27" fillId="0" fontId="2" numFmtId="0" xfId="0" applyBorder="1" applyFont="1"/>
    <xf borderId="28" fillId="0" fontId="2" numFmtId="0" xfId="0" applyBorder="1" applyFont="1"/>
    <xf borderId="29" fillId="0" fontId="11" numFmtId="0" xfId="0" applyAlignment="1" applyBorder="1" applyFont="1">
      <alignment horizontal="center" vertical="center"/>
    </xf>
    <xf borderId="30" fillId="0" fontId="2" numFmtId="0" xfId="0" applyBorder="1" applyFont="1"/>
    <xf borderId="31" fillId="0" fontId="2" numFmtId="0" xfId="0" applyBorder="1" applyFont="1"/>
    <xf borderId="0" fillId="2" fontId="11" numFmtId="0" xfId="0" applyAlignment="1" applyFont="1">
      <alignment horizontal="center" vertical="center"/>
    </xf>
    <xf borderId="32" fillId="3" fontId="1" numFmtId="0" xfId="0" applyAlignment="1" applyBorder="1" applyFill="1" applyFont="1">
      <alignment horizontal="center" readingOrder="0" shrinkToFit="0" vertical="center" wrapText="1"/>
    </xf>
    <xf borderId="33" fillId="3" fontId="1" numFmtId="0" xfId="0" applyAlignment="1" applyBorder="1" applyFont="1">
      <alignment horizontal="center" readingOrder="0" shrinkToFit="0" vertical="center" wrapText="1"/>
    </xf>
    <xf borderId="34" fillId="3" fontId="1" numFmtId="0" xfId="0" applyAlignment="1" applyBorder="1" applyFont="1">
      <alignment horizontal="center" readingOrder="0" shrinkToFit="0" vertical="center" wrapText="1"/>
    </xf>
    <xf borderId="32" fillId="3" fontId="1" numFmtId="0" xfId="0" applyAlignment="1" applyBorder="1" applyFont="1">
      <alignment horizontal="center" shrinkToFit="0" vertical="center" wrapText="1"/>
    </xf>
    <xf borderId="34" fillId="3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35" fillId="0" fontId="12" numFmtId="0" xfId="0" applyAlignment="1" applyBorder="1" applyFont="1">
      <alignment horizontal="center" readingOrder="0" vertical="center"/>
    </xf>
    <xf borderId="36" fillId="0" fontId="4" numFmtId="0" xfId="0" applyAlignment="1" applyBorder="1" applyFont="1">
      <alignment horizontal="center" readingOrder="0" vertical="center"/>
    </xf>
    <xf borderId="37" fillId="0" fontId="4" numFmtId="164" xfId="0" applyAlignment="1" applyBorder="1" applyFont="1" applyNumberFormat="1">
      <alignment horizontal="center" readingOrder="0" vertical="center"/>
    </xf>
    <xf borderId="35" fillId="0" fontId="12" numFmtId="0" xfId="0" applyAlignment="1" applyBorder="1" applyFont="1">
      <alignment horizontal="center" vertical="center"/>
    </xf>
    <xf borderId="36" fillId="0" fontId="4" numFmtId="0" xfId="0" applyAlignment="1" applyBorder="1" applyFont="1">
      <alignment horizontal="center" vertical="center"/>
    </xf>
    <xf borderId="37" fillId="0" fontId="4" numFmtId="164" xfId="0" applyAlignment="1" applyBorder="1" applyFont="1" applyNumberFormat="1">
      <alignment horizontal="center" vertical="center"/>
    </xf>
    <xf borderId="0" fillId="2" fontId="4" numFmtId="164" xfId="0" applyAlignment="1" applyFont="1" applyNumberFormat="1">
      <alignment horizontal="center" vertical="center"/>
    </xf>
    <xf borderId="32" fillId="0" fontId="2" numFmtId="0" xfId="0" applyBorder="1" applyFont="1"/>
    <xf borderId="36" fillId="0" fontId="13" numFmtId="167" xfId="0" applyAlignment="1" applyBorder="1" applyFont="1" applyNumberFormat="1">
      <alignment horizontal="center" readingOrder="0" vertical="center"/>
    </xf>
    <xf borderId="38" fillId="0" fontId="2" numFmtId="0" xfId="0" applyBorder="1" applyFont="1"/>
    <xf borderId="36" fillId="0" fontId="13" numFmtId="167" xfId="0" applyAlignment="1" applyBorder="1" applyFont="1" applyNumberFormat="1">
      <alignment horizontal="center" vertical="center"/>
    </xf>
    <xf borderId="8" fillId="0" fontId="6" numFmtId="0" xfId="0" applyBorder="1" applyFont="1"/>
    <xf borderId="0" fillId="0" fontId="6" numFmtId="0" xfId="0" applyFont="1"/>
    <xf borderId="9" fillId="0" fontId="6" numFmtId="0" xfId="0" applyBorder="1" applyFont="1"/>
    <xf borderId="8" fillId="0" fontId="6" numFmtId="0" xfId="0" applyAlignment="1" applyBorder="1" applyFont="1">
      <alignment horizontal="center" vertical="center"/>
    </xf>
    <xf borderId="0" fillId="2" fontId="6" numFmtId="0" xfId="0" applyAlignment="1" applyFont="1">
      <alignment horizontal="center" vertical="center"/>
    </xf>
    <xf borderId="9" fillId="0" fontId="6" numFmtId="0" xfId="0" applyAlignment="1" applyBorder="1" applyFont="1">
      <alignment vertical="bottom"/>
    </xf>
    <xf borderId="9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8" numFmtId="0" xfId="0" applyFont="1"/>
    <xf borderId="0" fillId="2" fontId="8" numFmtId="0" xfId="0" applyFont="1"/>
    <xf borderId="0" fillId="0" fontId="10" numFmtId="0" xfId="0" applyAlignment="1" applyFont="1">
      <alignment horizontal="center" vertical="bottom"/>
    </xf>
    <xf borderId="0" fillId="2" fontId="6" numFmtId="0" xfId="0" applyAlignment="1" applyFont="1">
      <alignment vertical="bottom"/>
    </xf>
    <xf borderId="0" fillId="2" fontId="4" numFmtId="164" xfId="0" applyAlignment="1" applyFont="1" applyNumberFormat="1">
      <alignment horizontal="center"/>
    </xf>
    <xf borderId="0" fillId="2" fontId="8" numFmtId="164" xfId="0" applyFont="1" applyNumberFormat="1"/>
    <xf borderId="0" fillId="0" fontId="8" numFmtId="164" xfId="0" applyFont="1" applyNumberFormat="1"/>
    <xf borderId="20" fillId="4" fontId="14" numFmtId="0" xfId="0" applyAlignment="1" applyBorder="1" applyFill="1" applyFont="1">
      <alignment horizontal="center" readingOrder="0" shrinkToFit="0" vertical="bottom" wrapText="0"/>
    </xf>
    <xf borderId="20" fillId="4" fontId="14" numFmtId="0" xfId="0" applyAlignment="1" applyBorder="1" applyFont="1">
      <alignment horizontal="center" shrinkToFit="0" vertical="bottom" wrapText="0"/>
    </xf>
    <xf borderId="20" fillId="4" fontId="14" numFmtId="164" xfId="0" applyAlignment="1" applyBorder="1" applyFont="1" applyNumberFormat="1">
      <alignment horizontal="center" shrinkToFit="0" vertical="bottom" wrapText="0"/>
    </xf>
    <xf borderId="20" fillId="4" fontId="14" numFmtId="168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shrinkToFit="0" wrapText="0"/>
    </xf>
    <xf borderId="0" fillId="2" fontId="15" numFmtId="0" xfId="0" applyAlignment="1" applyFont="1">
      <alignment shrinkToFit="0" vertical="bottom" wrapText="0"/>
    </xf>
    <xf borderId="0" fillId="2" fontId="8" numFmtId="0" xfId="0" applyAlignment="1" applyFont="1">
      <alignment shrinkToFit="0" wrapText="0"/>
    </xf>
    <xf borderId="20" fillId="0" fontId="16" numFmtId="0" xfId="0" applyAlignment="1" applyBorder="1" applyFont="1">
      <alignment horizontal="center" readingOrder="0" shrinkToFit="0" vertical="center" wrapText="0"/>
    </xf>
    <xf borderId="20" fillId="0" fontId="16" numFmtId="0" xfId="0" applyAlignment="1" applyBorder="1" applyFont="1">
      <alignment horizontal="center" shrinkToFit="0" vertical="center" wrapText="0"/>
    </xf>
    <xf borderId="20" fillId="0" fontId="16" numFmtId="164" xfId="0" applyAlignment="1" applyBorder="1" applyFont="1" applyNumberFormat="1">
      <alignment horizontal="center" shrinkToFit="0" vertical="center" wrapText="0"/>
    </xf>
    <xf borderId="20" fillId="0" fontId="16" numFmtId="168" xfId="0" applyAlignment="1" applyBorder="1" applyFont="1" applyNumberFormat="1">
      <alignment horizontal="center" shrinkToFit="0" vertical="center" wrapText="0"/>
    </xf>
    <xf borderId="20" fillId="0" fontId="16" numFmtId="168" xfId="0" applyAlignment="1" applyBorder="1" applyFont="1" applyNumberFormat="1">
      <alignment horizontal="center" readingOrder="0" shrinkToFit="0" vertical="center" wrapText="0"/>
    </xf>
    <xf borderId="20" fillId="0" fontId="16" numFmtId="164" xfId="0" applyAlignment="1" applyBorder="1" applyFont="1" applyNumberFormat="1">
      <alignment horizontal="center" readingOrder="0" shrinkToFit="0" vertical="center" wrapText="0"/>
    </xf>
    <xf borderId="0" fillId="2" fontId="17" numFmtId="0" xfId="0" applyAlignment="1" applyFont="1">
      <alignment horizontal="center" readingOrder="0"/>
    </xf>
    <xf borderId="20" fillId="0" fontId="16" numFmtId="169" xfId="0" applyAlignment="1" applyBorder="1" applyFont="1" applyNumberFormat="1">
      <alignment horizontal="center" readingOrder="0" shrinkToFit="0" vertical="center" wrapText="0"/>
    </xf>
    <xf borderId="0" fillId="2" fontId="18" numFmtId="0" xfId="0" applyAlignment="1" applyFont="1">
      <alignment readingOrder="0"/>
    </xf>
    <xf borderId="20" fillId="0" fontId="16" numFmtId="165" xfId="0" applyAlignment="1" applyBorder="1" applyFont="1" applyNumberFormat="1">
      <alignment horizontal="center" readingOrder="0" shrinkToFit="0" vertical="center" wrapText="0"/>
    </xf>
    <xf borderId="20" fillId="0" fontId="16" numFmtId="0" xfId="0" applyAlignment="1" applyBorder="1" applyFont="1">
      <alignment horizontal="center" readingOrder="0" vertical="center"/>
    </xf>
    <xf borderId="20" fillId="0" fontId="16" numFmtId="0" xfId="0" applyAlignment="1" applyBorder="1" applyFont="1">
      <alignment horizontal="center" vertical="center"/>
    </xf>
    <xf borderId="20" fillId="0" fontId="16" numFmtId="164" xfId="0" applyAlignment="1" applyBorder="1" applyFont="1" applyNumberFormat="1">
      <alignment horizontal="center" vertical="center"/>
    </xf>
    <xf borderId="20" fillId="0" fontId="16" numFmtId="168" xfId="0" applyAlignment="1" applyBorder="1" applyFont="1" applyNumberFormat="1">
      <alignment horizontal="center" vertical="center"/>
    </xf>
    <xf borderId="20" fillId="0" fontId="16" numFmtId="168" xfId="0" applyAlignment="1" applyBorder="1" applyFont="1" applyNumberFormat="1">
      <alignment horizontal="center" readingOrder="0" vertical="center"/>
    </xf>
    <xf borderId="20" fillId="0" fontId="16" numFmtId="164" xfId="0" applyAlignment="1" applyBorder="1" applyFont="1" applyNumberFormat="1">
      <alignment horizontal="center" readingOrder="0" vertical="center"/>
    </xf>
    <xf borderId="20" fillId="0" fontId="16" numFmtId="165" xfId="0" applyAlignment="1" applyBorder="1" applyFont="1" applyNumberFormat="1">
      <alignment horizontal="center" readingOrder="0" vertical="center"/>
    </xf>
    <xf borderId="20" fillId="0" fontId="19" numFmtId="0" xfId="0" applyAlignment="1" applyBorder="1" applyFont="1">
      <alignment horizontal="center" readingOrder="0" shrinkToFit="0" vertical="center" wrapText="0"/>
    </xf>
    <xf borderId="0" fillId="0" fontId="16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center" vertical="center"/>
    </xf>
    <xf borderId="0" fillId="0" fontId="16" numFmtId="164" xfId="0" applyAlignment="1" applyFont="1" applyNumberFormat="1">
      <alignment horizontal="center" readingOrder="0" vertical="center"/>
    </xf>
    <xf borderId="0" fillId="0" fontId="16" numFmtId="168" xfId="0" applyAlignment="1" applyFont="1" applyNumberFormat="1">
      <alignment horizontal="center" vertical="center"/>
    </xf>
    <xf borderId="0" fillId="0" fontId="16" numFmtId="165" xfId="0" applyAlignment="1" applyFont="1" applyNumberFormat="1">
      <alignment horizontal="center" readingOrder="0" vertical="center"/>
    </xf>
    <xf borderId="0" fillId="0" fontId="16" numFmtId="164" xfId="0" applyAlignment="1" applyFont="1" applyNumberFormat="1">
      <alignment horizontal="center" vertical="center"/>
    </xf>
    <xf borderId="0" fillId="0" fontId="16" numFmtId="0" xfId="0" applyAlignment="1" applyFont="1">
      <alignment horizontal="center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16" numFmtId="168" xfId="0" applyAlignment="1" applyFont="1" applyNumberFormat="1">
      <alignment horizontal="center" readingOrder="0" vertical="center"/>
    </xf>
    <xf borderId="0" fillId="0" fontId="8" numFmtId="0" xfId="0" applyAlignment="1" applyFont="1">
      <alignment readingOrder="0"/>
    </xf>
    <xf borderId="0" fillId="0" fontId="8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20" fillId="0" fontId="16" numFmtId="170" xfId="0" applyAlignment="1" applyBorder="1" applyFont="1" applyNumberFormat="1">
      <alignment horizontal="center" readingOrder="0" shrinkToFit="0" vertical="center" wrapText="0"/>
    </xf>
    <xf borderId="20" fillId="0" fontId="21" numFmtId="0" xfId="0" applyAlignment="1" applyBorder="1" applyFont="1">
      <alignment horizontal="center" readingOrder="0" shrinkToFit="0" vertical="center" wrapText="0"/>
    </xf>
    <xf borderId="20" fillId="0" fontId="22" numFmtId="0" xfId="0" applyAlignment="1" applyBorder="1" applyFont="1">
      <alignment horizontal="center" readingOrder="0" vertical="center"/>
    </xf>
    <xf borderId="0" fillId="0" fontId="16" numFmtId="164" xfId="0" applyAlignment="1" applyFont="1" applyNumberFormat="1">
      <alignment horizontal="center" shrinkToFit="0" vertical="center" wrapText="0"/>
    </xf>
    <xf borderId="0" fillId="0" fontId="16" numFmtId="168" xfId="0" applyAlignment="1" applyFont="1" applyNumberFormat="1">
      <alignment horizontal="center" shrinkToFit="0" vertical="center" wrapText="0"/>
    </xf>
    <xf borderId="0" fillId="0" fontId="16" numFmtId="168" xfId="0" applyAlignment="1" applyFont="1" applyNumberFormat="1">
      <alignment horizontal="center" readingOrder="0" shrinkToFit="0" vertical="center" wrapText="0"/>
    </xf>
    <xf borderId="0" fillId="0" fontId="16" numFmtId="164" xfId="0" applyAlignment="1" applyFont="1" applyNumberFormat="1">
      <alignment horizontal="center" readingOrder="0" shrinkToFit="0" vertical="center" wrapText="0"/>
    </xf>
    <xf borderId="0" fillId="0" fontId="16" numFmtId="169" xfId="0" applyAlignment="1" applyFont="1" applyNumberFormat="1">
      <alignment horizontal="center" readingOrder="0" shrinkToFit="0" vertical="center" wrapText="0"/>
    </xf>
    <xf borderId="0" fillId="0" fontId="16" numFmtId="171" xfId="0" applyAlignment="1" applyFont="1" applyNumberFormat="1">
      <alignment horizontal="center" readingOrder="0" shrinkToFit="0" vertical="center" wrapText="0"/>
    </xf>
    <xf borderId="20" fillId="0" fontId="16" numFmtId="171" xfId="0" applyAlignment="1" applyBorder="1" applyFont="1" applyNumberFormat="1">
      <alignment horizontal="center" readingOrder="0" shrinkToFit="0" vertical="center" wrapText="0"/>
    </xf>
    <xf borderId="0" fillId="0" fontId="16" numFmtId="165" xfId="0" applyAlignment="1" applyFont="1" applyNumberFormat="1">
      <alignment horizontal="center" readingOrder="0" shrinkToFit="0" vertical="center" wrapText="0"/>
    </xf>
    <xf borderId="20" fillId="0" fontId="23" numFmtId="0" xfId="0" applyAlignment="1" applyBorder="1" applyFont="1">
      <alignment horizontal="center" readingOrder="0" vertical="center"/>
    </xf>
    <xf borderId="20" fillId="0" fontId="16" numFmtId="171" xfId="0" applyAlignment="1" applyBorder="1" applyFont="1" applyNumberFormat="1">
      <alignment horizontal="center" readingOrder="0" vertical="center"/>
    </xf>
    <xf borderId="20" fillId="5" fontId="16" numFmtId="0" xfId="0" applyAlignment="1" applyBorder="1" applyFill="1" applyFont="1">
      <alignment horizontal="center" readingOrder="0" vertical="center"/>
    </xf>
    <xf borderId="16" fillId="0" fontId="16" numFmtId="49" xfId="0" applyAlignment="1" applyBorder="1" applyFont="1" applyNumberFormat="1">
      <alignment horizontal="center"/>
    </xf>
    <xf borderId="39" fillId="6" fontId="24" numFmtId="0" xfId="0" applyAlignment="1" applyBorder="1" applyFill="1" applyFont="1">
      <alignment horizontal="center"/>
    </xf>
    <xf borderId="40" fillId="6" fontId="24" numFmtId="0" xfId="0" applyAlignment="1" applyBorder="1" applyFont="1">
      <alignment horizontal="center"/>
    </xf>
    <xf borderId="41" fillId="6" fontId="24" numFmtId="0" xfId="0" applyBorder="1" applyFont="1"/>
    <xf borderId="16" fillId="0" fontId="5" numFmtId="0" xfId="0" applyBorder="1" applyFont="1"/>
    <xf borderId="1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vertical="bottom"/>
    </xf>
    <xf borderId="42" fillId="0" fontId="6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16" fillId="0" fontId="6" numFmtId="0" xfId="0" applyAlignment="1" applyBorder="1" applyFont="1">
      <alignment vertical="bottom"/>
    </xf>
    <xf borderId="16" fillId="0" fontId="5" numFmtId="0" xfId="0" applyAlignment="1" applyBorder="1" applyFont="1">
      <alignment horizontal="center" vertical="bottom"/>
    </xf>
    <xf borderId="16" fillId="0" fontId="6" numFmtId="0" xfId="0" applyBorder="1" applyFont="1"/>
    <xf borderId="16" fillId="0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://mcov442gmail.com" TargetMode="External"/><Relationship Id="rId10" Type="http://schemas.openxmlformats.org/officeDocument/2006/relationships/hyperlink" Target="http://marialuisaresende02gmail.com" TargetMode="External"/><Relationship Id="rId13" Type="http://schemas.openxmlformats.org/officeDocument/2006/relationships/hyperlink" Target="http://taninha19492gmail.com" TargetMode="External"/><Relationship Id="rId12" Type="http://schemas.openxmlformats.org/officeDocument/2006/relationships/hyperlink" Target="http://marcelaguiga852gmail.com" TargetMode="External"/><Relationship Id="rId1" Type="http://schemas.openxmlformats.org/officeDocument/2006/relationships/hyperlink" Target="http://luiz43l40r2gmail.com" TargetMode="External"/><Relationship Id="rId2" Type="http://schemas.openxmlformats.org/officeDocument/2006/relationships/hyperlink" Target="http://jorgeluiz196919032gmail.com" TargetMode="External"/><Relationship Id="rId3" Type="http://schemas.openxmlformats.org/officeDocument/2006/relationships/hyperlink" Target="http://navlucia2gmail.com" TargetMode="External"/><Relationship Id="rId4" Type="http://schemas.openxmlformats.org/officeDocument/2006/relationships/hyperlink" Target="http://soaresbarillogmail.com" TargetMode="External"/><Relationship Id="rId9" Type="http://schemas.openxmlformats.org/officeDocument/2006/relationships/hyperlink" Target="http://jmk.otacilio.com" TargetMode="External"/><Relationship Id="rId15" Type="http://schemas.openxmlformats.org/officeDocument/2006/relationships/drawing" Target="../drawings/drawing9.xml"/><Relationship Id="rId14" Type="http://schemas.openxmlformats.org/officeDocument/2006/relationships/hyperlink" Target="http://feeh7gouveia2gmail.com" TargetMode="External"/><Relationship Id="rId5" Type="http://schemas.openxmlformats.org/officeDocument/2006/relationships/hyperlink" Target="http://andressa.19lourencogmail.com" TargetMode="External"/><Relationship Id="rId6" Type="http://schemas.openxmlformats.org/officeDocument/2006/relationships/hyperlink" Target="http://niveamathias022gmail.com" TargetMode="External"/><Relationship Id="rId7" Type="http://schemas.openxmlformats.org/officeDocument/2006/relationships/hyperlink" Target="http://mellobuiu2hotmail.com" TargetMode="External"/><Relationship Id="rId8" Type="http://schemas.openxmlformats.org/officeDocument/2006/relationships/hyperlink" Target="http://terezafernandes1103gmail.com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openxmlformats.org/officeDocument/2006/relationships/hyperlink" Target="http://thayanevaleriadssgmail.com" TargetMode="External"/><Relationship Id="rId3" Type="http://schemas.openxmlformats.org/officeDocument/2006/relationships/hyperlink" Target="mailto:molina.pmerj@gmail.com" TargetMode="External"/><Relationship Id="rId4" Type="http://schemas.openxmlformats.org/officeDocument/2006/relationships/hyperlink" Target="mailto:kamarquesgarcia@gmail.com" TargetMode="External"/><Relationship Id="rId9" Type="http://schemas.openxmlformats.org/officeDocument/2006/relationships/drawing" Target="../drawings/drawing12.xml"/><Relationship Id="rId5" Type="http://schemas.openxmlformats.org/officeDocument/2006/relationships/hyperlink" Target="mailto:arthurtv80@gmail.com" TargetMode="External"/><Relationship Id="rId6" Type="http://schemas.openxmlformats.org/officeDocument/2006/relationships/hyperlink" Target="mailto:danielsaimon563@gmail.com" TargetMode="External"/><Relationship Id="rId7" Type="http://schemas.openxmlformats.org/officeDocument/2006/relationships/hyperlink" Target="mailto:markoslobo1@gmail.com" TargetMode="External"/><Relationship Id="rId8" Type="http://schemas.openxmlformats.org/officeDocument/2006/relationships/hyperlink" Target="mailto:gilsonaguaviva.gomes@gmail.com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ritamns27gmail.com" TargetMode="External"/><Relationship Id="rId2" Type="http://schemas.openxmlformats.org/officeDocument/2006/relationships/hyperlink" Target="http://pereirayasmim505gmail.com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tayna-bunitinha10outlook.com" TargetMode="External"/><Relationship Id="rId2" Type="http://schemas.openxmlformats.org/officeDocument/2006/relationships/hyperlink" Target="http://rodrigo1232hotmail.com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alec.silver25yahoo.com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ellenbeatris0gmail.com" TargetMode="External"/><Relationship Id="rId2" Type="http://schemas.openxmlformats.org/officeDocument/2006/relationships/hyperlink" Target="http://ellenbeatris0gmail.com" TargetMode="External"/><Relationship Id="rId3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://josianecelulara9gmail.com.br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4.5"/>
    <col customWidth="1" min="4" max="4" width="14.88"/>
    <col customWidth="1" min="5" max="5" width="24.25"/>
    <col customWidth="1" min="6" max="6" width="13.0"/>
    <col customWidth="1" min="7" max="7" width="13.13"/>
    <col customWidth="1" min="8" max="8" width="35.0"/>
    <col customWidth="1" min="9" max="9" width="12.0"/>
    <col customWidth="1" min="10" max="10" width="13.13"/>
    <col customWidth="1" min="11" max="11" width="14.88"/>
    <col customWidth="1" min="12" max="12" width="33.25"/>
    <col customWidth="1" min="13" max="14" width="13.13"/>
    <col customWidth="1" min="15" max="15" width="35.13"/>
    <col customWidth="1" min="16" max="16" width="12.0"/>
    <col customWidth="1" min="17" max="17" width="13.13"/>
  </cols>
  <sheetData>
    <row r="1">
      <c r="A1" s="1" t="s">
        <v>0</v>
      </c>
      <c r="B1" s="2"/>
      <c r="C1" s="3"/>
      <c r="E1" s="4" t="s">
        <v>1</v>
      </c>
      <c r="F1" s="5"/>
      <c r="G1" s="5"/>
      <c r="H1" s="5"/>
      <c r="I1" s="5"/>
      <c r="J1" s="6"/>
      <c r="L1" s="7" t="s">
        <v>2</v>
      </c>
      <c r="M1" s="5"/>
      <c r="N1" s="5"/>
      <c r="O1" s="5"/>
      <c r="P1" s="5"/>
      <c r="Q1" s="6"/>
    </row>
    <row r="2">
      <c r="A2" s="8" t="s">
        <v>3</v>
      </c>
      <c r="B2" s="9">
        <v>4500.0</v>
      </c>
      <c r="E2" s="10"/>
      <c r="J2" s="11"/>
      <c r="L2" s="10"/>
      <c r="Q2" s="11"/>
    </row>
    <row r="3">
      <c r="A3" s="12" t="s">
        <v>4</v>
      </c>
      <c r="B3" s="13">
        <v>18000.0</v>
      </c>
      <c r="E3" s="14"/>
      <c r="F3" s="15"/>
      <c r="G3" s="15"/>
      <c r="H3" s="15"/>
      <c r="I3" s="15"/>
      <c r="J3" s="16"/>
      <c r="L3" s="14"/>
      <c r="M3" s="15"/>
      <c r="N3" s="15"/>
      <c r="O3" s="15"/>
      <c r="P3" s="15"/>
      <c r="Q3" s="16"/>
    </row>
    <row r="4">
      <c r="A4" s="12" t="s">
        <v>5</v>
      </c>
      <c r="B4" s="13">
        <v>15000.0</v>
      </c>
      <c r="E4" s="17" t="s">
        <v>6</v>
      </c>
      <c r="F4" s="18" t="s">
        <v>7</v>
      </c>
      <c r="G4" s="18" t="s">
        <v>8</v>
      </c>
      <c r="H4" s="17" t="s">
        <v>9</v>
      </c>
      <c r="I4" s="17" t="s">
        <v>10</v>
      </c>
      <c r="J4" s="17" t="s">
        <v>11</v>
      </c>
      <c r="L4" s="17" t="s">
        <v>6</v>
      </c>
      <c r="M4" s="18" t="s">
        <v>7</v>
      </c>
      <c r="N4" s="18" t="s">
        <v>8</v>
      </c>
      <c r="O4" s="17" t="s">
        <v>9</v>
      </c>
      <c r="P4" s="17" t="s">
        <v>10</v>
      </c>
      <c r="Q4" s="17" t="s">
        <v>11</v>
      </c>
    </row>
    <row r="5">
      <c r="A5" s="12" t="s">
        <v>12</v>
      </c>
      <c r="B5" s="13">
        <v>3000.0</v>
      </c>
      <c r="E5" s="19" t="s">
        <v>13</v>
      </c>
      <c r="F5" s="20">
        <f>IFERROR(
 SUMIFS('Amanda Facundo'!$H:$H, 'Amanda Facundo'!$G:$G, "Plano Fechado", 'Amanda Facundo'!$I:$I, "&gt;=01/10/2025", 'Amanda Facundo'!$I:$I, "&lt;01/11/2025")
 + SUMIFS('Amanda Facundo'!$H:$H, 'Amanda Facundo'!$G:$G, "Aguardando Pagamento", 'Amanda Facundo'!$I:$I, "&gt;=01/10/2025", 'Amanda Facundo'!$I:$I, "&lt;01/11/2025")
 + SUMIFS('Amanda Facundo'!$H:$H, 'Amanda Facundo'!$G:$G, "Em Análise", 'Amanda Facundo'!$I:$I, "&gt;=01/10/2025", 'Amanda Facundo'!$I:$I, "&lt;01/11/2025"),
"")
</f>
        <v>686.05</v>
      </c>
      <c r="G5" s="13">
        <v>4500.0</v>
      </c>
      <c r="H5" s="21">
        <f t="shared" ref="H5:H18" si="1">G5-F5</f>
        <v>3813.95</v>
      </c>
      <c r="I5" s="22">
        <f t="shared" ref="I5:I18" si="2">F5/G5</f>
        <v>0.1524555556</v>
      </c>
      <c r="J5" s="23">
        <f t="shared" ref="J5:J18" si="3">H5/G5</f>
        <v>0.8475444444</v>
      </c>
      <c r="L5" s="19" t="s">
        <v>13</v>
      </c>
      <c r="M5" s="20">
        <f>IFERROR(
 SUMIFS('Amanda Facundo'!$H:$H, 'Amanda Facundo'!$G:$G, "Plano Fechado", 'Amanda Facundo'!$L:$L, "=10")
 + SUMIFS('Amanda Facundo'!$H:$H, 'Amanda Facundo'!$G:$G, "Aguardando Pagamento", 'Amanda Facundo'!$L:$L, "=10")
 + SUMIFS('Amanda Facundo'!$H:$H, 'Amanda Facundo'!$G:$G, "Em Análise", 'Amanda Facundo'!$L:$L, "=10"),
"")
</f>
        <v>686.05</v>
      </c>
      <c r="N5" s="13">
        <v>4500.0</v>
      </c>
      <c r="O5" s="21">
        <f t="shared" ref="O5:O18" si="4">N5-M5</f>
        <v>3813.95</v>
      </c>
      <c r="P5" s="22">
        <f t="shared" ref="P5:P18" si="5">M5/N5</f>
        <v>0.1524555556</v>
      </c>
      <c r="Q5" s="23">
        <f t="shared" ref="Q5:Q18" si="6">O5/N5</f>
        <v>0.8475444444</v>
      </c>
    </row>
    <row r="6">
      <c r="A6" s="12" t="s">
        <v>14</v>
      </c>
      <c r="B6" s="13">
        <v>15000.0</v>
      </c>
      <c r="E6" s="19" t="s">
        <v>15</v>
      </c>
      <c r="F6" s="20">
        <f>IFERROR(
 SUMIFS('Bruna Mamedes'!$H:$H, 'Bruna Mamedes'!$G:$G, "Plano Fechado", 'Bruna Mamedes'!$I:$I, "&gt;=01/10/2025", 'Bruna Mamedes'!$I:$I, "&lt;01/11/2025")
 + SUMIFS('Bruna Mamedes'!$H:$H, 'Bruna Mamedes'!$G:$G, "Aguardando Pagamento", 'Bruna Mamedes'!$I:$I, "&gt;=01/10/2025", 'Bruna Mamedes'!$I:$I, "&lt;01/11/2025")
 + SUMIFS('Bruna Mamedes'!$H:$H, 'Bruna Mamedes'!$G:$G, "Em Análise", 'Bruna Mamedes'!$I:$I, "&gt;=01/10/2025", 'Bruna Mamedes'!$I:$I, "&lt;01/11/2025"),
"")
</f>
        <v>18083.72</v>
      </c>
      <c r="G6" s="13">
        <v>18000.0</v>
      </c>
      <c r="H6" s="21">
        <f t="shared" si="1"/>
        <v>-83.72</v>
      </c>
      <c r="I6" s="22">
        <f t="shared" si="2"/>
        <v>1.004651111</v>
      </c>
      <c r="J6" s="23">
        <f t="shared" si="3"/>
        <v>-0.004651111111</v>
      </c>
      <c r="L6" s="19" t="s">
        <v>15</v>
      </c>
      <c r="M6" s="20">
        <f>IFERROR(
 SUMIFS('Bruna Mamedes'!$H:$H, 'Bruna Mamedes'!$G:$G, "Plano Fechado", 'Bruna Mamedes'!$L:$L, "=10")
 + SUMIFS('Bruna Mamedes'!$H:$H, 'Bruna Mamedes'!$G:$G, "Aguardando Pagamento", 'Bruna Mamedes'!$L:$L, "=10")
 + SUMIFS('Bruna Mamedes'!$H:$H, 'Bruna Mamedes'!$G:$G, "Em Análise", 'Bruna Mamedes'!$L:$L, "=10"),
"")
</f>
        <v>17622.55</v>
      </c>
      <c r="N6" s="13">
        <v>18000.0</v>
      </c>
      <c r="O6" s="21">
        <f t="shared" si="4"/>
        <v>377.45</v>
      </c>
      <c r="P6" s="22">
        <f t="shared" si="5"/>
        <v>0.9790305556</v>
      </c>
      <c r="Q6" s="23">
        <f t="shared" si="6"/>
        <v>0.02096944444</v>
      </c>
    </row>
    <row r="7">
      <c r="A7" s="12" t="s">
        <v>16</v>
      </c>
      <c r="B7" s="13">
        <v>18000.0</v>
      </c>
      <c r="E7" s="19" t="s">
        <v>17</v>
      </c>
      <c r="F7" s="20">
        <f>IFERROR(
 SUMIFS('Camila Adão'!$H:$H, 'Camila Adão'!$G:$G, "Plano Fechado", 'Camila Adão'!$I:$I, "&gt;=01/10/2025", 'Camila Adão'!$I:$I, "&lt;01/11/2025")
 + SUMIFS('Camila Adão'!$H:$H, 'Camila Adão'!$G:$G, "Aguardando Pagamento", 'Camila Adão'!$I:$I, "&gt;=01/10/2025", 'Camila Adão'!$I:$I, "&lt;01/11/2025")
 + SUMIFS('Camila Adão'!$H:$H, 'Camila Adão'!$G:$G, "Em Análise", 'Camila Adão'!$I:$I, "&gt;=01/10/2025", 'Camila Adão'!$I:$I, "&lt;01/11/2025"),
"")
</f>
        <v>18337.98</v>
      </c>
      <c r="G7" s="13">
        <v>15000.0</v>
      </c>
      <c r="H7" s="21">
        <f t="shared" si="1"/>
        <v>-3337.98</v>
      </c>
      <c r="I7" s="22">
        <f t="shared" si="2"/>
        <v>1.222532</v>
      </c>
      <c r="J7" s="23">
        <f t="shared" si="3"/>
        <v>-0.222532</v>
      </c>
      <c r="L7" s="19" t="s">
        <v>17</v>
      </c>
      <c r="M7" s="20">
        <f>IFERROR(
 SUMIFS('Camila Adão'!$H:$H, 'Camila Adão'!$G:$G, "Plano Fechado", 'Camila Adão'!$L:$L, "=10")
 + SUMIFS('Camila Adão'!$H:$H, 'Camila Adão'!$G:$G, "Aguardando Pagamento", 'Camila Adão'!$L:$L, "=10")
 + SUMIFS('Camila Adão'!$H:$H, 'Camila Adão'!$G:$G, "Em Análise", 'Camila Adão'!$L:$L, "=10"),
"")
</f>
        <v>17293.72</v>
      </c>
      <c r="N7" s="13">
        <v>15000.0</v>
      </c>
      <c r="O7" s="21">
        <f t="shared" si="4"/>
        <v>-2293.72</v>
      </c>
      <c r="P7" s="22">
        <f t="shared" si="5"/>
        <v>1.152914667</v>
      </c>
      <c r="Q7" s="23">
        <f t="shared" si="6"/>
        <v>-0.1529146667</v>
      </c>
    </row>
    <row r="8">
      <c r="A8" s="12" t="s">
        <v>18</v>
      </c>
      <c r="B8" s="13">
        <v>18000.0</v>
      </c>
      <c r="E8" s="19" t="s">
        <v>19</v>
      </c>
      <c r="F8" s="20">
        <f>IFERROR(
 SUMIFS('Darlin Amorim'!$H:$H, 'Darlin Amorim'!$G:$G, "Plano Fechado", 'Darlin Amorim'!$I:$I, "&gt;=01/10/2025", 'Darlin Amorim'!$I:$I, "&lt;01/11/2025")
 + SUMIFS('Darlin Amorim'!$H:$H, 'Darlin Amorim'!$G:$G, "Aguardando Pagamento", 'Darlin Amorim'!$I:$I, "&gt;=01/10/2025", 'Darlin Amorim'!$I:$I, "&lt;01/11/2025")
 + SUMIFS('Darlin Amorim'!$H:$H, 'Darlin Amorim'!$G:$G, "Em Análise", 'Darlin Amorim'!$I:$I, "&gt;=01/10/2025", 'Darlin Amorim'!$I:$I, "&lt;01/11/2025"),
"")
</f>
        <v>586</v>
      </c>
      <c r="G8" s="13">
        <v>3000.0</v>
      </c>
      <c r="H8" s="21">
        <f t="shared" si="1"/>
        <v>2414</v>
      </c>
      <c r="I8" s="22">
        <f t="shared" si="2"/>
        <v>0.1953333333</v>
      </c>
      <c r="J8" s="23">
        <f t="shared" si="3"/>
        <v>0.8046666667</v>
      </c>
      <c r="L8" s="19" t="s">
        <v>19</v>
      </c>
      <c r="M8" s="20">
        <f>IFERROR(
 SUMIFS('Darlin Amorim'!$H:$H, 'Darlin Amorim'!$G:$G, "Plano Fechado", 'Darlin Amorim'!$L:$L, "=10")
 + SUMIFS('Darlin Amorim'!$H:$H, 'Darlin Amorim'!$G:$G, "Aguardando Pagamento", 'Darlin Amorim'!$L:$L, "=10")
 + SUMIFS('Darlin Amorim'!$H:$H, 'Darlin Amorim'!$G:$G, "Em Análise", 'Darlin Amorim'!$L:$L, "=10"),
"")
</f>
        <v>0</v>
      </c>
      <c r="N8" s="13">
        <v>3000.0</v>
      </c>
      <c r="O8" s="21">
        <f t="shared" si="4"/>
        <v>3000</v>
      </c>
      <c r="P8" s="22">
        <f t="shared" si="5"/>
        <v>0</v>
      </c>
      <c r="Q8" s="23">
        <f t="shared" si="6"/>
        <v>1</v>
      </c>
    </row>
    <row r="9">
      <c r="A9" s="12" t="s">
        <v>20</v>
      </c>
      <c r="B9" s="13">
        <v>12000.0</v>
      </c>
      <c r="E9" s="19" t="s">
        <v>21</v>
      </c>
      <c r="F9" s="20">
        <f>IFERROR(
 SUMIFS('Diogo Lima'!$H:$H, 'Diogo Lima'!$G:$G, "Plano Fechado", 'Diogo Lima'!$I:$I, "&gt;=01/10/2025", 'Diogo Lima'!$I:$I, "&lt;01/11/2025")
 + SUMIFS('Diogo Lima'!$H:$H, 'Diogo Lima'!$G:$G, "Aguardando Pagamento", 'Diogo Lima'!$I:$I, "&gt;=01/10/2025", 'Diogo Lima'!$I:$I, "&lt;01/11/2025")
 + SUMIFS('Diogo Lima'!$H:$H, 'Diogo Lima'!$G:$G, "Em Análise", 'Diogo Lima'!$I:$I, "&gt;=01/10/2025", 'Diogo Lima'!$I:$I, "&lt;01/11/2025"),
"")
</f>
        <v>9964.09</v>
      </c>
      <c r="G9" s="13">
        <v>15000.0</v>
      </c>
      <c r="H9" s="21">
        <f t="shared" si="1"/>
        <v>5035.91</v>
      </c>
      <c r="I9" s="22">
        <f t="shared" si="2"/>
        <v>0.6642726667</v>
      </c>
      <c r="J9" s="23">
        <f t="shared" si="3"/>
        <v>0.3357273333</v>
      </c>
      <c r="L9" s="19" t="s">
        <v>21</v>
      </c>
      <c r="M9" s="20">
        <f>IFERROR(
 SUMIFS('Diogo Lima'!$H:$H, 'Diogo Lima'!$G:$G, "Plano Fechado", 'Diogo Lima'!$L:$L, "=10")
 + SUMIFS('Diogo Lima'!$H:$H, 'Diogo Lima'!$G:$G, "Aguardando Pagamento", 'Diogo Lima'!$L:$L, "=10")
 + SUMIFS('Diogo Lima'!$H:$H, 'Diogo Lima'!$G:$G, "Em Análise", 'Diogo Lima'!$L:$L, "=10"),
"")
</f>
        <v>10430.14</v>
      </c>
      <c r="N9" s="13">
        <v>15000.0</v>
      </c>
      <c r="O9" s="21">
        <f t="shared" si="4"/>
        <v>4569.86</v>
      </c>
      <c r="P9" s="22">
        <f t="shared" si="5"/>
        <v>0.6953426667</v>
      </c>
      <c r="Q9" s="23">
        <f t="shared" si="6"/>
        <v>0.3046573333</v>
      </c>
    </row>
    <row r="10">
      <c r="A10" s="24" t="s">
        <v>22</v>
      </c>
      <c r="B10" s="25">
        <v>14000.0</v>
      </c>
      <c r="E10" s="19" t="s">
        <v>23</v>
      </c>
      <c r="F10" s="20">
        <f>IFERROR(
 SUMIFS('Fernando Diamantino'!$H:$H, 'Fernando Diamantino'!$G:$G, "Plano Fechado", 'Fernando Diamantino'!$I:$I, "&gt;=01/10/2025", 'Fernando Diamantino'!$I:$I, "&lt;01/11/2025")
 + SUMIFS('Fernando Diamantino'!$H:$H, 'Fernando Diamantino'!$G:$G, "Aguardando Pagamento", 'Fernando Diamantino'!$I:$I, "&gt;=01/10/2025", 'Fernando Diamantino'!$I:$I, "&lt;01/11/2025")
 + SUMIFS('Fernando Diamantino'!$H:$H, 'Fernando Diamantino'!$G:$G, "Em Análise", 'Fernando Diamantino'!$I:$I, "&gt;=01/10/2025", 'Fernando Diamantino'!$I:$I, "&lt;01/11/2025"),
"")
</f>
        <v>4445.86</v>
      </c>
      <c r="G10" s="13">
        <v>18000.0</v>
      </c>
      <c r="H10" s="21">
        <f t="shared" si="1"/>
        <v>13554.14</v>
      </c>
      <c r="I10" s="22">
        <f t="shared" si="2"/>
        <v>0.2469922222</v>
      </c>
      <c r="J10" s="23">
        <f t="shared" si="3"/>
        <v>0.7530077778</v>
      </c>
      <c r="L10" s="19" t="s">
        <v>23</v>
      </c>
      <c r="M10" s="20">
        <f>IFERROR(
 SUMIFS('Fernando Diamantino'!$H:$H, 'Fernando Diamantino'!$G:$G, "Plano Fechado", 'Fernando Diamantino'!$L:$L, "=10")
 + SUMIFS('Fernando Diamantino'!$H:$H, 'Fernando Diamantino'!$G:$G, "Aguardando Pagamento", 'Fernando Diamantino'!$L:$L, "=10")
 + SUMIFS('Fernando Diamantino'!$H:$H, 'Fernando Diamantino'!$G:$G, "Em Análise", 'Fernando Diamantino'!$L:$L, "=10"),
"")
</f>
        <v>15547.74</v>
      </c>
      <c r="N10" s="13">
        <v>18000.0</v>
      </c>
      <c r="O10" s="21">
        <f t="shared" si="4"/>
        <v>2452.26</v>
      </c>
      <c r="P10" s="22">
        <f t="shared" si="5"/>
        <v>0.8637633333</v>
      </c>
      <c r="Q10" s="23">
        <f t="shared" si="6"/>
        <v>0.1362366667</v>
      </c>
    </row>
    <row r="11">
      <c r="A11" s="24" t="s">
        <v>24</v>
      </c>
      <c r="B11" s="25">
        <v>4000.0</v>
      </c>
      <c r="E11" s="19" t="s">
        <v>25</v>
      </c>
      <c r="F11" s="20">
        <f>IFERROR(
 SUMIFS('Maiara Andrade'!$H:$H, 'Maiara Andrade'!$G:$G, "Plano Fechado", 'Maiara Andrade'!$I:$I, "&gt;=01/10/2025", 'Maiara Andrade'!$I:$I, "&lt;01/11/2025")
 + SUMIFS('Maiara Andrade'!$H:$H, 'Maiara Andrade'!$G:$G, "Aguardando Pagamento", 'Maiara Andrade'!$I:$I, "&gt;=01/10/2025", 'Maiara Andrade'!$I:$I, "&lt;01/11/2025")
 + SUMIFS('Maiara Andrade'!$H:$H, 'Maiara Andrade'!$G:$G, "Em Análise", 'Maiara Andrade'!$I:$I, "&gt;=01/10/2025", 'Maiara Andrade'!$I:$I, "&lt;01/11/2025"),
"")
</f>
        <v>8595.5</v>
      </c>
      <c r="G11" s="13">
        <v>18000.0</v>
      </c>
      <c r="H11" s="21">
        <f t="shared" si="1"/>
        <v>9404.5</v>
      </c>
      <c r="I11" s="22">
        <f t="shared" si="2"/>
        <v>0.4775277778</v>
      </c>
      <c r="J11" s="23">
        <f t="shared" si="3"/>
        <v>0.5224722222</v>
      </c>
      <c r="L11" s="19" t="s">
        <v>25</v>
      </c>
      <c r="M11" s="20">
        <f>IFERROR(
 SUMIFS('Maiara Andrade'!$H:$H, 'Maiara Andrade'!$G:$G, "Plano Fechado", 'Maiara Andrade'!$L:$L, "=10")
 + SUMIFS('Maiara Andrade'!$H:$H, 'Maiara Andrade'!$G:$G, "Aguardando Pagamento", 'Maiara Andrade'!$L:$L, "=10")
 + SUMIFS('Maiara Andrade'!$H:$H, 'Maiara Andrade'!$G:$G, "Em Análise", 'Maiara Andrade'!$L:$L, "=10"),
"")
</f>
        <v>18640.44</v>
      </c>
      <c r="N11" s="13">
        <v>18000.0</v>
      </c>
      <c r="O11" s="21">
        <f t="shared" si="4"/>
        <v>-640.44</v>
      </c>
      <c r="P11" s="22">
        <f t="shared" si="5"/>
        <v>1.03558</v>
      </c>
      <c r="Q11" s="23">
        <f t="shared" si="6"/>
        <v>-0.03558</v>
      </c>
    </row>
    <row r="12">
      <c r="A12" s="24" t="s">
        <v>26</v>
      </c>
      <c r="B12" s="25">
        <v>2800.0</v>
      </c>
      <c r="E12" s="19" t="s">
        <v>27</v>
      </c>
      <c r="F12" s="20">
        <f>IFERROR(
 SUMIFS('Marcio Jorge'!$H:$H, 'Marcio Jorge'!$G:$G, "Plano Fechado", 'Marcio Jorge'!$I:$I, "&gt;=01/10/2025", 'Marcio Jorge'!$I:$I, "&lt;01/11/2025")
 + SUMIFS('Marcio Jorge'!$H:$H, 'Marcio Jorge'!$G:$G, "Aguardando Pagamento", 'Marcio Jorge'!$I:$I, "&gt;=01/10/2025", 'Marcio Jorge'!$I:$I, "&lt;01/11/2025")
 + SUMIFS('Marcio Jorge'!$H:$H, 'Marcio Jorge'!$G:$G, "Em Análise", 'Marcio Jorge'!$I:$I, "&gt;=01/10/2025", 'Marcio Jorge'!$I:$I, "&lt;01/11/2025"),
"")
</f>
        <v>5283.78</v>
      </c>
      <c r="G12" s="13">
        <v>12000.0</v>
      </c>
      <c r="H12" s="21">
        <f t="shared" si="1"/>
        <v>6716.22</v>
      </c>
      <c r="I12" s="22">
        <f t="shared" si="2"/>
        <v>0.440315</v>
      </c>
      <c r="J12" s="23">
        <f t="shared" si="3"/>
        <v>0.559685</v>
      </c>
      <c r="L12" s="19" t="s">
        <v>27</v>
      </c>
      <c r="M12" s="20">
        <f>IFERROR(
 SUMIFS('Marcio Jorge'!$H:$H, 'Marcio Jorge'!$G:$G, "Plano Fechado", 'Marcio Jorge'!$L:$L, "=10")
 + SUMIFS('Marcio Jorge'!$H:$H, 'Marcio Jorge'!$G:$G, "Aguardando Pagamento", 'Marcio Jorge'!$L:$L, "=10")
 + SUMIFS('Marcio Jorge'!$H:$H, 'Marcio Jorge'!$G:$G, "Em Análise", 'Marcio Jorge'!$L:$L, "=10"),
"")
</f>
        <v>10794.91</v>
      </c>
      <c r="N12" s="13">
        <v>12000.0</v>
      </c>
      <c r="O12" s="21">
        <f t="shared" si="4"/>
        <v>1205.09</v>
      </c>
      <c r="P12" s="22">
        <f t="shared" si="5"/>
        <v>0.8995758333</v>
      </c>
      <c r="Q12" s="23">
        <f t="shared" si="6"/>
        <v>0.1004241667</v>
      </c>
    </row>
    <row r="13">
      <c r="A13" s="24" t="s">
        <v>28</v>
      </c>
      <c r="B13" s="13">
        <v>4500.0</v>
      </c>
      <c r="E13" s="26" t="s">
        <v>29</v>
      </c>
      <c r="F13" s="20">
        <f>IFERROR(
 SUMIFS('Lucas Almeida'!$H:$H, 'Lucas Almeida'!$G:$G, "Plano Fechado", 'Lucas Almeida'!$I:$I, "&gt;=01/10/2025", 'Lucas Almeida'!$I:$I, "&lt;01/11/2025")
 + SUMIFS('Lucas Almeida'!$H:$H, 'Lucas Almeida'!$G:$G, "Aguardando Pagamento", 'Lucas Almeida'!$I:$I, "&gt;=01/10/2025", 'Lucas Almeida'!$I:$I, "&lt;01/11/2025")
 + SUMIFS('Lucas Almeida'!$H:$H, 'Lucas Almeida'!$G:$G, "Em Análise", 'Lucas Almeida'!$I:$I, "&gt;=01/10/2025", 'Lucas Almeida'!$I:$I, "&lt;01/11/2025"),
"")
</f>
        <v>0</v>
      </c>
      <c r="G13" s="25">
        <v>4500.0</v>
      </c>
      <c r="H13" s="21">
        <f t="shared" si="1"/>
        <v>4500</v>
      </c>
      <c r="I13" s="22">
        <f t="shared" si="2"/>
        <v>0</v>
      </c>
      <c r="J13" s="23">
        <f t="shared" si="3"/>
        <v>1</v>
      </c>
      <c r="L13" s="26" t="s">
        <v>29</v>
      </c>
      <c r="M13" s="20">
        <f>IFERROR(
 SUMIFS('Lucas Almeida'!$H:$H, 'Lucas Almeida'!$G:$G, "Plano Fechado", 'Lucas Almeida'!$L:$L, "=10")
 + SUMIFS('Lucas Almeida'!$H:$H, 'Lucas Almeida'!$G:$G, "Aguardando Pagamento", 'Lucas Almeida'!$L:$L, "=10")
 + SUMIFS('Lucas Almeida'!$H:$H, 'Lucas Almeida'!$G:$G, "Em Análise", 'Lucas Almeida'!$L:$L, "=10"),
"")
</f>
        <v>1963.8</v>
      </c>
      <c r="N13" s="25">
        <v>4500.0</v>
      </c>
      <c r="O13" s="21">
        <f t="shared" si="4"/>
        <v>2536.2</v>
      </c>
      <c r="P13" s="22">
        <f t="shared" si="5"/>
        <v>0.4364</v>
      </c>
      <c r="Q13" s="23">
        <f t="shared" si="6"/>
        <v>0.5636</v>
      </c>
    </row>
    <row r="14">
      <c r="A14" s="26" t="s">
        <v>30</v>
      </c>
      <c r="B14" s="25">
        <v>2800.0</v>
      </c>
      <c r="E14" s="26" t="s">
        <v>31</v>
      </c>
      <c r="F14" s="20">
        <f>IFERROR(
 SUMIFS('Roberto Ramos'!$H:$H, 'Roberto Ramos'!$G:$G, "Plano Fechado", 'Roberto Ramos'!$I:$I, "&gt;=01/10/2025", 'Roberto Ramos'!$I:$I, "&lt;01/11/2025")
 + SUMIFS('Roberto Ramos'!$H:$H, 'Roberto Ramos'!$G:$G, "Aguardando Pagamento", 'Roberto Ramos'!$I:$I, "&gt;=01/10/2025", 'Roberto Ramos'!$I:$I, "&lt;01/11/2025")
 + SUMIFS('Roberto Ramos'!$H:$H, 'Roberto Ramos'!$G:$G, "Em Análise", 'Roberto Ramos'!$I:$I, "&gt;=01/10/2025", 'Roberto Ramos'!$I:$I, "&lt;01/11/2025"),
"")
</f>
        <v>7459.98</v>
      </c>
      <c r="G14" s="25">
        <v>14000.0</v>
      </c>
      <c r="H14" s="21">
        <f t="shared" si="1"/>
        <v>6540.02</v>
      </c>
      <c r="I14" s="22">
        <f t="shared" si="2"/>
        <v>0.5328557143</v>
      </c>
      <c r="J14" s="23">
        <f t="shared" si="3"/>
        <v>0.4671442857</v>
      </c>
      <c r="L14" s="26" t="s">
        <v>31</v>
      </c>
      <c r="M14" s="20">
        <f>IFERROR(
 SUMIFS('Roberto Ramos'!$H:$H, 'Roberto Ramos'!$G:$G, "Plano Fechado", 'Roberto Ramos'!$L:$L, "=10")
 + SUMIFS('Roberto Ramos'!$H:$H, 'Roberto Ramos'!$G:$G, "Aguardando Pagamento", 'Roberto Ramos'!$L:$L, "=10")
 + SUMIFS('Roberto Ramos'!$H:$H, 'Roberto Ramos'!$G:$G, "Em Análise", 'Roberto Ramos'!$L:$L, "=10"),
"")
</f>
        <v>8641.16</v>
      </c>
      <c r="N14" s="25">
        <v>14000.0</v>
      </c>
      <c r="O14" s="21">
        <f t="shared" si="4"/>
        <v>5358.84</v>
      </c>
      <c r="P14" s="22">
        <f t="shared" si="5"/>
        <v>0.6172257143</v>
      </c>
      <c r="Q14" s="23">
        <f t="shared" si="6"/>
        <v>0.3827742857</v>
      </c>
    </row>
    <row r="15">
      <c r="A15" s="27" t="s">
        <v>32</v>
      </c>
      <c r="B15" s="28">
        <v>4500.0</v>
      </c>
      <c r="E15" s="26" t="s">
        <v>33</v>
      </c>
      <c r="F15" s="20">
        <f>IFERROR(
 SUMIFS('Rodrigo Oliveira'!$H:$H, 'Rodrigo Oliveira'!$G:$G, "Plano Fechado", 'Rodrigo Oliveira'!$I:$I, "&gt;=01/10/2025", 'Rodrigo Oliveira'!$I:$I, "&lt;01/11/2025")
 + SUMIFS('Rodrigo Oliveira'!$H:$H, 'Rodrigo Oliveira'!$G:$G, "Aguardando Pagamento", 'Rodrigo Oliveira'!$I:$I, "&gt;=01/10/2025", 'Rodrigo Oliveira'!$I:$I, "&lt;01/11/2025")
 + SUMIFS('Rodrigo Oliveira'!$H:$H, 'Rodrigo Oliveira'!$G:$G, "Em Análise", 'Rodrigo Oliveira'!$I:$I, "&gt;=01/10/2025", 'Rodrigo Oliveira'!$I:$I, "&lt;01/11/2025"),
"")
</f>
        <v>3284.71</v>
      </c>
      <c r="G15" s="25">
        <v>4000.0</v>
      </c>
      <c r="H15" s="21">
        <f t="shared" si="1"/>
        <v>715.29</v>
      </c>
      <c r="I15" s="22">
        <f t="shared" si="2"/>
        <v>0.8211775</v>
      </c>
      <c r="J15" s="23">
        <f t="shared" si="3"/>
        <v>0.1788225</v>
      </c>
      <c r="L15" s="26" t="s">
        <v>33</v>
      </c>
      <c r="M15" s="20">
        <f>IFERROR(
 SUMIFS('Rodrigo Oliveira'!$H:$H, 'Rodrigo Oliveira'!$G:$G, "Plano Fechado", 'Rodrigo Oliveira'!$L:$L, "=10")
 + SUMIFS('Rodrigo Oliveira'!$H:$H, 'Rodrigo Oliveira'!$G:$G, "Aguardando Pagamento", 'Rodrigo Oliveira'!$L:$L, "=10")
 + SUMIFS('Rodrigo Oliveira'!$H:$H, 'Rodrigo Oliveira'!$G:$G, "Em Análise", 'Rodrigo Oliveira'!$L:$L, "=10"),
"")
</f>
        <v>0</v>
      </c>
      <c r="N15" s="25">
        <v>4000.0</v>
      </c>
      <c r="O15" s="21">
        <f t="shared" si="4"/>
        <v>4000</v>
      </c>
      <c r="P15" s="22">
        <f t="shared" si="5"/>
        <v>0</v>
      </c>
      <c r="Q15" s="23">
        <f t="shared" si="6"/>
        <v>1</v>
      </c>
    </row>
    <row r="16">
      <c r="E16" s="24" t="s">
        <v>26</v>
      </c>
      <c r="F16" s="20">
        <f>IFERROR(
 SUMIFS('Leandro Nascimento'!$H:$H, 'Leandro Nascimento'!$G:$G, "Plano Fechado", 'Leandro Nascimento'!$I:$I, "&gt;=01/10/2025", 'Leandro Nascimento'!$I:$I, "&lt;01/11/2025")
 + SUMIFS('Leandro Nascimento'!$H:$H, 'Leandro Nascimento'!$G:$G, "Aguardando Pagamento", 'Leandro Nascimento'!$I:$I, "&gt;=01/10/2025", 'Leandro Nascimento'!$I:$I, "&lt;01/11/2025")
 + SUMIFS('Leandro Nascimento'!$H:$H, 'Leandro Nascimento'!$G:$G, "Em Análise", 'Leandro Nascimento'!$I:$I, "&gt;=01/10/2025", 'Leandro Nascimento'!$I:$I, "&lt;01/11/2025"),
"")
</f>
        <v>0</v>
      </c>
      <c r="G16" s="25">
        <v>2800.0</v>
      </c>
      <c r="H16" s="21">
        <f t="shared" si="1"/>
        <v>2800</v>
      </c>
      <c r="I16" s="22">
        <f t="shared" si="2"/>
        <v>0</v>
      </c>
      <c r="J16" s="23">
        <f t="shared" si="3"/>
        <v>1</v>
      </c>
      <c r="L16" s="24" t="s">
        <v>26</v>
      </c>
      <c r="M16" s="20">
        <f>IFERROR(
 SUMIFS('Leandro Nascimento'!$H:$H, 'Leandro Nascimento'!$G:$G, "Plano Fechado", 'Leandro Nascimento'!$L:$L, "=10")
 + SUMIFS('Leandro Nascimento'!$H:$H, 'Leandro Nascimento'!$G:$G, "Aguardando Pagamento", 'Leandro Nascimento'!$L:$L, "=10")
 + SUMIFS('Leandro Nascimento'!$H:$H, 'Leandro Nascimento'!$G:$G, "Em Análise", 'Leandro Nascimento'!$L:$L, "=10"),
"")
</f>
        <v>1578.6</v>
      </c>
      <c r="N16" s="25">
        <v>2800.0</v>
      </c>
      <c r="O16" s="21">
        <f t="shared" si="4"/>
        <v>1221.4</v>
      </c>
      <c r="P16" s="22">
        <f t="shared" si="5"/>
        <v>0.5637857143</v>
      </c>
      <c r="Q16" s="23">
        <f t="shared" si="6"/>
        <v>0.4362142857</v>
      </c>
    </row>
    <row r="17">
      <c r="E17" s="24" t="s">
        <v>28</v>
      </c>
      <c r="F17" s="20">
        <f>IFERROR(
 SUMIFS('Leandro Drumond'!$H:$H, 'Leandro Drumond'!$G:$G, "Plano Fechado", 'Leandro Drumond'!$I:$I, "&gt;=01/10/2025", 'Leandro Drumond'!$I:$I, "&lt;01/11/2025")
 + SUMIFS('Leandro Drumond'!$H:$H, 'Leandro Drumond'!$G:$G, "Aguardando Pagamento", 'Leandro Drumond'!$I:$I, "&gt;=01/10/2025", 'Leandro Drumond'!$I:$I, "&lt;01/11/2025")
 + SUMIFS('Leandro Drumond'!$H:$H, 'Leandro Drumond'!$G:$G, "Em Análise", 'Leandro Drumond'!$I:$I, "&gt;=01/10/2025", 'Leandro Drumond'!$I:$I, "&lt;01/11/2025"),
"")
</f>
        <v>0</v>
      </c>
      <c r="G17" s="13">
        <v>4500.0</v>
      </c>
      <c r="H17" s="21">
        <f t="shared" si="1"/>
        <v>4500</v>
      </c>
      <c r="I17" s="22">
        <f t="shared" si="2"/>
        <v>0</v>
      </c>
      <c r="J17" s="23">
        <f t="shared" si="3"/>
        <v>1</v>
      </c>
      <c r="L17" s="24" t="s">
        <v>28</v>
      </c>
      <c r="M17" s="20">
        <f>IFERROR(
 SUMIFS('Leandro Drumond'!$H:$H, 'Leandro Drumond'!$G:$G, "Plano Fechado", 'Leandro Drumond'!$L:$L, "=10")
 + SUMIFS('Leandro Drumond'!$H:$H, 'Leandro Drumond'!$G:$G, "Aguardando Pagamento", 'Leandro Drumond'!$L:$L, "=10")
 + SUMIFS('Leandro Drumond'!$H:$H, 'Leandro Drumond'!$G:$G, "Em Análise", 'Leandro Drumond'!$L:$L, "=10"),
"")
</f>
        <v>0</v>
      </c>
      <c r="N17" s="13">
        <v>4500.0</v>
      </c>
      <c r="O17" s="21">
        <f t="shared" si="4"/>
        <v>4500</v>
      </c>
      <c r="P17" s="22">
        <f t="shared" si="5"/>
        <v>0</v>
      </c>
      <c r="Q17" s="23">
        <f t="shared" si="6"/>
        <v>1</v>
      </c>
    </row>
    <row r="18">
      <c r="E18" s="29" t="s">
        <v>34</v>
      </c>
      <c r="F18" s="30">
        <f>IFERROR(
 SUMIFS('Marcelle Marcela'!$H:$H, 'Marcelle Marcela'!$G:$G, "Plano Fechado", 'Marcelle Marcela'!$I:$I, "&gt;=01/10/2025", 'Marcelle Marcela'!$I:$I, "&lt;01/11/2025")
 + SUMIFS('Marcelle Marcela'!$H:$H, 'Marcelle Marcela'!$G:$G, "Aguardando Pagamento", 'Marcelle Marcela'!$I:$I, "&gt;=01/10/2025", 'Marcelle Marcela'!$I:$I, "&lt;01/11/2025")
 + SUMIFS('Marcelle Marcela'!$H:$H, 'Marcelle Marcela'!$G:$G, "Em Análise", 'Marcelle Marcela'!$I:$I, "&gt;=01/10/2025", 'Marcelle Marcela'!$I:$I, "&lt;01/11/2025"),
"")
</f>
        <v>0</v>
      </c>
      <c r="G18" s="31">
        <v>2800.0</v>
      </c>
      <c r="H18" s="32">
        <f t="shared" si="1"/>
        <v>2800</v>
      </c>
      <c r="I18" s="33">
        <f t="shared" si="2"/>
        <v>0</v>
      </c>
      <c r="J18" s="34">
        <f t="shared" si="3"/>
        <v>1</v>
      </c>
      <c r="L18" s="29" t="s">
        <v>34</v>
      </c>
      <c r="M18" s="30">
        <f>IFERROR(
 SUMIFS('Marcelle Marcela'!$H:$H, 'Marcelle Marcela'!$G:$G, "Plano Fechado", 'Marcelle Marcela'!$L:$L, "=10")
 + SUMIFS('Marcelle Marcela'!$H:$H, 'Marcelle Marcela'!$G:$G, "Aguardando Pagamento", 'Marcelle Marcela'!$L:$L, "=10")
 + SUMIFS('Marcelle Marcela'!$H:$H, 'Marcelle Marcela'!$G:$G, "Em Análise", 'Marcelle Marcela'!$L:$L, "=10"),
"")
</f>
        <v>0</v>
      </c>
      <c r="N18" s="31">
        <v>2800.0</v>
      </c>
      <c r="O18" s="32">
        <f t="shared" si="4"/>
        <v>2800</v>
      </c>
      <c r="P18" s="33">
        <f t="shared" si="5"/>
        <v>0</v>
      </c>
      <c r="Q18" s="34">
        <f t="shared" si="6"/>
        <v>1</v>
      </c>
    </row>
    <row r="21">
      <c r="E21" s="35" t="s">
        <v>35</v>
      </c>
      <c r="F21" s="36">
        <f t="shared" ref="F21:H21" si="7">SUM(F5:F18)</f>
        <v>76727.67</v>
      </c>
      <c r="G21" s="36">
        <f t="shared" si="7"/>
        <v>136100</v>
      </c>
      <c r="H21" s="36">
        <f t="shared" si="7"/>
        <v>59372.33</v>
      </c>
      <c r="I21" s="37">
        <f t="shared" ref="I21:J21" si="8">AVERAGE(I5:I18)</f>
        <v>0.4112937772</v>
      </c>
      <c r="J21" s="37">
        <f t="shared" si="8"/>
        <v>0.5887062228</v>
      </c>
      <c r="L21" s="35" t="s">
        <v>35</v>
      </c>
      <c r="M21" s="36">
        <f t="shared" ref="M21:O21" si="9">SUM(M5:M18)</f>
        <v>103199.11</v>
      </c>
      <c r="N21" s="36">
        <f t="shared" si="9"/>
        <v>136100</v>
      </c>
      <c r="O21" s="36">
        <f t="shared" si="9"/>
        <v>32900.89</v>
      </c>
      <c r="P21" s="37">
        <f t="shared" ref="P21:Q21" si="10">AVERAGE(P5:P18)</f>
        <v>0.5282910028</v>
      </c>
      <c r="Q21" s="37">
        <f t="shared" si="10"/>
        <v>0.4717089972</v>
      </c>
    </row>
    <row r="22">
      <c r="G22" s="38"/>
    </row>
    <row r="23">
      <c r="G23" s="39"/>
    </row>
    <row r="26">
      <c r="A26" s="7" t="s">
        <v>36</v>
      </c>
      <c r="B26" s="5"/>
      <c r="C26" s="5"/>
      <c r="D26" s="5"/>
      <c r="E26" s="5"/>
      <c r="F26" s="6"/>
      <c r="H26" s="7" t="s">
        <v>37</v>
      </c>
      <c r="I26" s="5"/>
      <c r="J26" s="5"/>
      <c r="K26" s="5"/>
      <c r="L26" s="5"/>
      <c r="M26" s="6"/>
      <c r="N26" s="40"/>
      <c r="O26" s="7" t="s">
        <v>38</v>
      </c>
      <c r="P26" s="5"/>
      <c r="Q26" s="5"/>
      <c r="R26" s="5"/>
      <c r="S26" s="5"/>
      <c r="T26" s="6"/>
    </row>
    <row r="27">
      <c r="A27" s="10"/>
      <c r="F27" s="11"/>
      <c r="H27" s="10"/>
      <c r="M27" s="11"/>
      <c r="N27" s="41"/>
      <c r="O27" s="10"/>
      <c r="T27" s="11"/>
    </row>
    <row r="28">
      <c r="A28" s="14"/>
      <c r="B28" s="15"/>
      <c r="C28" s="15"/>
      <c r="D28" s="15"/>
      <c r="E28" s="15"/>
      <c r="F28" s="16"/>
      <c r="H28" s="14"/>
      <c r="I28" s="15"/>
      <c r="J28" s="15"/>
      <c r="K28" s="15"/>
      <c r="L28" s="15"/>
      <c r="M28" s="16"/>
      <c r="N28" s="41"/>
      <c r="O28" s="14"/>
      <c r="P28" s="15"/>
      <c r="Q28" s="15"/>
      <c r="R28" s="15"/>
      <c r="S28" s="15"/>
      <c r="T28" s="16"/>
    </row>
    <row r="29">
      <c r="A29" s="17" t="s">
        <v>6</v>
      </c>
      <c r="B29" s="18" t="s">
        <v>7</v>
      </c>
      <c r="C29" s="18" t="s">
        <v>8</v>
      </c>
      <c r="D29" s="17" t="s">
        <v>9</v>
      </c>
      <c r="E29" s="17" t="s">
        <v>10</v>
      </c>
      <c r="F29" s="17" t="s">
        <v>11</v>
      </c>
      <c r="H29" s="17" t="s">
        <v>6</v>
      </c>
      <c r="I29" s="18" t="s">
        <v>7</v>
      </c>
      <c r="J29" s="18" t="s">
        <v>8</v>
      </c>
      <c r="K29" s="17" t="s">
        <v>9</v>
      </c>
      <c r="L29" s="17" t="s">
        <v>10</v>
      </c>
      <c r="M29" s="17" t="s">
        <v>11</v>
      </c>
      <c r="N29" s="40"/>
      <c r="O29" s="17" t="s">
        <v>6</v>
      </c>
      <c r="P29" s="18" t="s">
        <v>7</v>
      </c>
      <c r="Q29" s="18" t="s">
        <v>8</v>
      </c>
      <c r="R29" s="17" t="s">
        <v>9</v>
      </c>
      <c r="S29" s="17" t="s">
        <v>10</v>
      </c>
      <c r="T29" s="17" t="s">
        <v>11</v>
      </c>
    </row>
    <row r="30">
      <c r="A30" s="19" t="s">
        <v>13</v>
      </c>
      <c r="B30" s="20">
        <f>IFERROR(
 SUMIFS('Amanda Facundo'!$H:$H, 'Amanda Facundo'!$G:$G, "Plano Fechado", 'Amanda Facundo'!$L:$L, "=10"),
"")
</f>
        <v>686.05</v>
      </c>
      <c r="C30" s="13">
        <v>4500.0</v>
      </c>
      <c r="D30" s="21">
        <f t="shared" ref="D30:D43" si="11">C30-B30</f>
        <v>3813.95</v>
      </c>
      <c r="E30" s="22">
        <f t="shared" ref="E30:E43" si="12">B30/C30</f>
        <v>0.1524555556</v>
      </c>
      <c r="F30" s="23">
        <f t="shared" ref="F30:F43" si="13">D30/C30</f>
        <v>0.8475444444</v>
      </c>
      <c r="H30" s="19" t="s">
        <v>13</v>
      </c>
      <c r="I30" s="20">
        <f>IFERROR(
 SUMIFS('Amanda Facundo'!$H:$H, 'Amanda Facundo'!$G:$G, "Em Análise", 'Amanda Facundo'!$L:$L, "=10"),
"")
</f>
        <v>0</v>
      </c>
      <c r="J30" s="13">
        <v>4500.0</v>
      </c>
      <c r="K30" s="21">
        <f t="shared" ref="K30:K43" si="14">J30-I30</f>
        <v>4500</v>
      </c>
      <c r="L30" s="22">
        <f t="shared" ref="L30:L43" si="15">I30/J30</f>
        <v>0</v>
      </c>
      <c r="M30" s="23">
        <f t="shared" ref="M30:M43" si="16">K30/J30</f>
        <v>1</v>
      </c>
      <c r="N30" s="42"/>
      <c r="O30" s="19" t="s">
        <v>13</v>
      </c>
      <c r="P30" s="20">
        <f>IFERROR(
 SUMIFS('Amanda Facundo'!$H:$H, 'Amanda Facundo'!$G:$G, "Aguardando Pagamento", 'Amanda Facundo'!$L:$L, "=10"),
"")
</f>
        <v>0</v>
      </c>
      <c r="Q30" s="13">
        <v>4500.0</v>
      </c>
      <c r="R30" s="21">
        <f t="shared" ref="R30:R43" si="17">Q30-P30</f>
        <v>4500</v>
      </c>
      <c r="S30" s="22">
        <f t="shared" ref="S30:S43" si="18">P30/Q30</f>
        <v>0</v>
      </c>
      <c r="T30" s="23">
        <f t="shared" ref="T30:T43" si="19">R30/Q30</f>
        <v>1</v>
      </c>
    </row>
    <row r="31">
      <c r="A31" s="19" t="s">
        <v>15</v>
      </c>
      <c r="B31" s="20">
        <f>IFERROR(
 SUMIFS('Bruna Mamedes'!$H:$H, 'Bruna Mamedes'!$G:$G, "Plano Fechado", 'Bruna Mamedes'!$L:$L, "=10"),
"")
</f>
        <v>12816.45</v>
      </c>
      <c r="C31" s="13">
        <v>18000.0</v>
      </c>
      <c r="D31" s="21">
        <f t="shared" si="11"/>
        <v>5183.55</v>
      </c>
      <c r="E31" s="22">
        <f t="shared" si="12"/>
        <v>0.712025</v>
      </c>
      <c r="F31" s="23">
        <f t="shared" si="13"/>
        <v>0.287975</v>
      </c>
      <c r="H31" s="19" t="s">
        <v>15</v>
      </c>
      <c r="I31" s="20">
        <f>IFERROR(
 SUMIFS('Bruna Mamedes'!$H:$H, 'Bruna Mamedes'!$G:$G, "Em Análise", 'Bruna Mamedes'!$L:$L, "=10"),
"")
</f>
        <v>4806.1</v>
      </c>
      <c r="J31" s="13">
        <v>18000.0</v>
      </c>
      <c r="K31" s="21">
        <f t="shared" si="14"/>
        <v>13193.9</v>
      </c>
      <c r="L31" s="22">
        <f t="shared" si="15"/>
        <v>0.2670055556</v>
      </c>
      <c r="M31" s="23">
        <f t="shared" si="16"/>
        <v>0.7329944444</v>
      </c>
      <c r="N31" s="42"/>
      <c r="O31" s="19" t="s">
        <v>15</v>
      </c>
      <c r="P31" s="20">
        <f>IFERROR(
 SUMIFS('Bruna Mamedes'!$H:$H, 'Bruna Mamedes'!$G:$G, "Aguardando Pagamento", 'Bruna Mamedes'!$L:$L, "=10"),
"")
</f>
        <v>0</v>
      </c>
      <c r="Q31" s="13">
        <v>18000.0</v>
      </c>
      <c r="R31" s="21">
        <f t="shared" si="17"/>
        <v>18000</v>
      </c>
      <c r="S31" s="22">
        <f t="shared" si="18"/>
        <v>0</v>
      </c>
      <c r="T31" s="23">
        <f t="shared" si="19"/>
        <v>1</v>
      </c>
    </row>
    <row r="32">
      <c r="A32" s="19" t="s">
        <v>17</v>
      </c>
      <c r="B32" s="20">
        <f>IFERROR(
 SUMIFS('Camila Adão'!$H:$H, 'Camila Adão'!$G:$G, "Plano Fechado", 'Camila Adão'!$L:$L, "=10"),
"")
</f>
        <v>17293.72</v>
      </c>
      <c r="C32" s="13">
        <v>15000.0</v>
      </c>
      <c r="D32" s="21">
        <f t="shared" si="11"/>
        <v>-2293.72</v>
      </c>
      <c r="E32" s="22">
        <f t="shared" si="12"/>
        <v>1.152914667</v>
      </c>
      <c r="F32" s="23">
        <f t="shared" si="13"/>
        <v>-0.1529146667</v>
      </c>
      <c r="H32" s="19" t="s">
        <v>17</v>
      </c>
      <c r="I32" s="20">
        <f>IFERROR(
 SUMIFS('Camila Adão'!$H:$H, 'Camila Adão'!$G:$G, "Em Análise", 'Camila Adão'!$L:$L, "=10"),
"")
</f>
        <v>0</v>
      </c>
      <c r="J32" s="13">
        <v>15000.0</v>
      </c>
      <c r="K32" s="21">
        <f t="shared" si="14"/>
        <v>15000</v>
      </c>
      <c r="L32" s="22">
        <f t="shared" si="15"/>
        <v>0</v>
      </c>
      <c r="M32" s="23">
        <f t="shared" si="16"/>
        <v>1</v>
      </c>
      <c r="N32" s="42"/>
      <c r="O32" s="19" t="s">
        <v>17</v>
      </c>
      <c r="P32" s="20">
        <f>IFERROR(
 SUMIFS('Camila Adão'!$H:$H, 'Camila Adão'!$G:$G, "Aguardando Pagamento", 'Camila Adão'!$L:$L, "=10"),
"")
</f>
        <v>0</v>
      </c>
      <c r="Q32" s="13">
        <v>15000.0</v>
      </c>
      <c r="R32" s="21">
        <f t="shared" si="17"/>
        <v>15000</v>
      </c>
      <c r="S32" s="22">
        <f t="shared" si="18"/>
        <v>0</v>
      </c>
      <c r="T32" s="23">
        <f t="shared" si="19"/>
        <v>1</v>
      </c>
    </row>
    <row r="33">
      <c r="A33" s="19" t="s">
        <v>19</v>
      </c>
      <c r="B33" s="20">
        <f>IFERROR(
 SUMIFS('Darlin Amorim'!$H:$H, 'Darlin Amorim'!$G:$G, "Plano Fechado", 'Darlin Amorim'!$L:$L, "=10"),
"")
</f>
        <v>0</v>
      </c>
      <c r="C33" s="13">
        <v>3000.0</v>
      </c>
      <c r="D33" s="21">
        <f t="shared" si="11"/>
        <v>3000</v>
      </c>
      <c r="E33" s="22">
        <f t="shared" si="12"/>
        <v>0</v>
      </c>
      <c r="F33" s="23">
        <f t="shared" si="13"/>
        <v>1</v>
      </c>
      <c r="H33" s="19" t="s">
        <v>19</v>
      </c>
      <c r="I33" s="20">
        <f>IFERROR(
 SUMIFS('Darlin Amorim'!$H:$H, 'Darlin Amorim'!$G:$G, "Em Análise", 'Darlin Amorim'!$L:$L, "=10"),
"")
</f>
        <v>0</v>
      </c>
      <c r="J33" s="13">
        <v>3000.0</v>
      </c>
      <c r="K33" s="21">
        <f t="shared" si="14"/>
        <v>3000</v>
      </c>
      <c r="L33" s="22">
        <f t="shared" si="15"/>
        <v>0</v>
      </c>
      <c r="M33" s="23">
        <f t="shared" si="16"/>
        <v>1</v>
      </c>
      <c r="N33" s="42"/>
      <c r="O33" s="19" t="s">
        <v>19</v>
      </c>
      <c r="P33" s="20">
        <f>IFERROR(
 SUMIFS('Darlin Amorim'!$H:$H, 'Darlin Amorim'!$G:$G, "Aguardando Pagamento", 'Darlin Amorim'!$L:$L, "=10"),
"")
</f>
        <v>0</v>
      </c>
      <c r="Q33" s="13">
        <v>3000.0</v>
      </c>
      <c r="R33" s="21">
        <f t="shared" si="17"/>
        <v>3000</v>
      </c>
      <c r="S33" s="22">
        <f t="shared" si="18"/>
        <v>0</v>
      </c>
      <c r="T33" s="23">
        <f t="shared" si="19"/>
        <v>1</v>
      </c>
    </row>
    <row r="34">
      <c r="A34" s="19" t="s">
        <v>21</v>
      </c>
      <c r="B34" s="20">
        <f>IFERROR(
 SUMIFS('Diogo Lima'!$H:$H, 'Diogo Lima'!$G:$G, "Plano Fechado", 'Diogo Lima'!$L:$L, "=10"),
"")
</f>
        <v>10430.14</v>
      </c>
      <c r="C34" s="13">
        <v>15000.0</v>
      </c>
      <c r="D34" s="21">
        <f t="shared" si="11"/>
        <v>4569.86</v>
      </c>
      <c r="E34" s="22">
        <f t="shared" si="12"/>
        <v>0.6953426667</v>
      </c>
      <c r="F34" s="23">
        <f t="shared" si="13"/>
        <v>0.3046573333</v>
      </c>
      <c r="H34" s="19" t="s">
        <v>21</v>
      </c>
      <c r="I34" s="20">
        <f>IFERROR(
 SUMIFS('Diogo Lima'!$H:$H, 'Diogo Lima'!$G:$G, "Em Análise", 'Diogo Lima'!$L:$L, "=10"),
"")
</f>
        <v>0</v>
      </c>
      <c r="J34" s="13">
        <v>15000.0</v>
      </c>
      <c r="K34" s="21">
        <f t="shared" si="14"/>
        <v>15000</v>
      </c>
      <c r="L34" s="22">
        <f t="shared" si="15"/>
        <v>0</v>
      </c>
      <c r="M34" s="23">
        <f t="shared" si="16"/>
        <v>1</v>
      </c>
      <c r="N34" s="42"/>
      <c r="O34" s="19" t="s">
        <v>21</v>
      </c>
      <c r="P34" s="20">
        <f>IFERROR(
 SUMIFS('Diogo Lima'!$H:$H, 'Diogo Lima'!$G:$G, "Aguardando Pagamento", 'Diogo Lima'!$L:$L, "=10"),
"")
</f>
        <v>0</v>
      </c>
      <c r="Q34" s="13">
        <v>15000.0</v>
      </c>
      <c r="R34" s="21">
        <f t="shared" si="17"/>
        <v>15000</v>
      </c>
      <c r="S34" s="22">
        <f t="shared" si="18"/>
        <v>0</v>
      </c>
      <c r="T34" s="23">
        <f t="shared" si="19"/>
        <v>1</v>
      </c>
    </row>
    <row r="35">
      <c r="A35" s="19" t="s">
        <v>23</v>
      </c>
      <c r="B35" s="20">
        <f>IFERROR(
 SUMIFS('Fernando Diamantino'!$H:$H, 'Fernando Diamantino'!$G:$G, "Plano Fechado", 'Fernando Diamantino'!$L:$L, "=10"),
"")
</f>
        <v>15547.74</v>
      </c>
      <c r="C35" s="13">
        <v>18000.0</v>
      </c>
      <c r="D35" s="21">
        <f t="shared" si="11"/>
        <v>2452.26</v>
      </c>
      <c r="E35" s="22">
        <f t="shared" si="12"/>
        <v>0.8637633333</v>
      </c>
      <c r="F35" s="23">
        <f t="shared" si="13"/>
        <v>0.1362366667</v>
      </c>
      <c r="H35" s="19" t="s">
        <v>23</v>
      </c>
      <c r="I35" s="20">
        <f>IFERROR(
 SUMIFS('Fernando Diamantino'!$H:$H, 'Fernando Diamantino'!$G:$G, "Em Análise", 'Fernando Diamantino'!$L:$L, "=10"),
"")
</f>
        <v>0</v>
      </c>
      <c r="J35" s="13">
        <v>18000.0</v>
      </c>
      <c r="K35" s="21">
        <f t="shared" si="14"/>
        <v>18000</v>
      </c>
      <c r="L35" s="22">
        <f t="shared" si="15"/>
        <v>0</v>
      </c>
      <c r="M35" s="23">
        <f t="shared" si="16"/>
        <v>1</v>
      </c>
      <c r="N35" s="42"/>
      <c r="O35" s="19" t="s">
        <v>23</v>
      </c>
      <c r="P35" s="20">
        <f>IFERROR(
 SUMIFS('Fernando Diamantino'!$H:$H, 'Fernando Diamantino'!$G:$G, "Aguardando Pagamento", 'Fernando Diamantino'!$L:$L, "=10"),
"")
</f>
        <v>0</v>
      </c>
      <c r="Q35" s="13">
        <v>18000.0</v>
      </c>
      <c r="R35" s="21">
        <f t="shared" si="17"/>
        <v>18000</v>
      </c>
      <c r="S35" s="22">
        <f t="shared" si="18"/>
        <v>0</v>
      </c>
      <c r="T35" s="23">
        <f t="shared" si="19"/>
        <v>1</v>
      </c>
    </row>
    <row r="36">
      <c r="A36" s="19" t="s">
        <v>25</v>
      </c>
      <c r="B36" s="20">
        <f>IFERROR(
 SUMIFS('Maiara Andrade'!$H:$H, 'Maiara Andrade'!$G:$G, "Plano Fechado", 'Maiara Andrade'!$L:$L, "=10"),
"")
</f>
        <v>12378.43</v>
      </c>
      <c r="C36" s="13">
        <v>18000.0</v>
      </c>
      <c r="D36" s="21">
        <f t="shared" si="11"/>
        <v>5621.57</v>
      </c>
      <c r="E36" s="22">
        <f t="shared" si="12"/>
        <v>0.6876905556</v>
      </c>
      <c r="F36" s="23">
        <f t="shared" si="13"/>
        <v>0.3123094444</v>
      </c>
      <c r="H36" s="19" t="s">
        <v>25</v>
      </c>
      <c r="I36" s="20">
        <f>IFERROR(
 SUMIFS('Maiara Andrade'!$H:$H, 'Maiara Andrade'!$G:$G, "Em Análise", 'Maiara Andrade'!$L:$L, "=10"),
"")
</f>
        <v>6262.01</v>
      </c>
      <c r="J36" s="13">
        <v>18000.0</v>
      </c>
      <c r="K36" s="21">
        <f t="shared" si="14"/>
        <v>11737.99</v>
      </c>
      <c r="L36" s="22">
        <f t="shared" si="15"/>
        <v>0.3478894444</v>
      </c>
      <c r="M36" s="23">
        <f t="shared" si="16"/>
        <v>0.6521105556</v>
      </c>
      <c r="N36" s="42"/>
      <c r="O36" s="19" t="s">
        <v>25</v>
      </c>
      <c r="P36" s="20">
        <f>IFERROR(
 SUMIFS('Maiara Andrade'!$H:$H, 'Maiara Andrade'!$G:$G, "Aguardando Pagamento", 'Maiara Andrade'!$L:$L, "=10"),
"")
</f>
        <v>0</v>
      </c>
      <c r="Q36" s="13">
        <v>18000.0</v>
      </c>
      <c r="R36" s="21">
        <f t="shared" si="17"/>
        <v>18000</v>
      </c>
      <c r="S36" s="22">
        <f t="shared" si="18"/>
        <v>0</v>
      </c>
      <c r="T36" s="23">
        <f t="shared" si="19"/>
        <v>1</v>
      </c>
    </row>
    <row r="37">
      <c r="A37" s="19" t="s">
        <v>27</v>
      </c>
      <c r="B37" s="20">
        <f>IFERROR(
 SUMIFS('Marcio Jorge'!$H:$H, 'Marcio Jorge'!$G:$G, "Plano Fechado", 'Marcio Jorge'!$L:$L, "=10"),
"")
</f>
        <v>10794.91</v>
      </c>
      <c r="C37" s="13">
        <v>12000.0</v>
      </c>
      <c r="D37" s="21">
        <f t="shared" si="11"/>
        <v>1205.09</v>
      </c>
      <c r="E37" s="22">
        <f t="shared" si="12"/>
        <v>0.8995758333</v>
      </c>
      <c r="F37" s="23">
        <f t="shared" si="13"/>
        <v>0.1004241667</v>
      </c>
      <c r="H37" s="19" t="s">
        <v>27</v>
      </c>
      <c r="I37" s="20">
        <f>IFERROR(
 SUMIFS('Marcio Jorge'!$H:$H, 'Marcio Jorge'!$G:$G, "Em Análise", 'Marcio Jorge'!$L:$L, "=10"),
"")
</f>
        <v>0</v>
      </c>
      <c r="J37" s="13">
        <v>12000.0</v>
      </c>
      <c r="K37" s="21">
        <f t="shared" si="14"/>
        <v>12000</v>
      </c>
      <c r="L37" s="22">
        <f t="shared" si="15"/>
        <v>0</v>
      </c>
      <c r="M37" s="23">
        <f t="shared" si="16"/>
        <v>1</v>
      </c>
      <c r="N37" s="42"/>
      <c r="O37" s="19" t="s">
        <v>27</v>
      </c>
      <c r="P37" s="20">
        <f>IFERROR(
 SUMIFS('Marcio Jorge'!$H:$H, 'Marcio Jorge'!$G:$G, "Aguardando Pagamento", 'Marcio Jorge'!$L:$L, "=10"),
"")
</f>
        <v>0</v>
      </c>
      <c r="Q37" s="13">
        <v>12000.0</v>
      </c>
      <c r="R37" s="21">
        <f t="shared" si="17"/>
        <v>12000</v>
      </c>
      <c r="S37" s="22">
        <f t="shared" si="18"/>
        <v>0</v>
      </c>
      <c r="T37" s="23">
        <f t="shared" si="19"/>
        <v>1</v>
      </c>
    </row>
    <row r="38">
      <c r="A38" s="26" t="s">
        <v>29</v>
      </c>
      <c r="B38" s="20">
        <f>IFERROR(
 SUMIFS('Lucas Almeida'!$H:$H, 'Lucas Almeida'!$G:$G, "Plano Fechado", 'Lucas Almeida'!$L:$L, "=10"),
"")
</f>
        <v>1963.8</v>
      </c>
      <c r="C38" s="25">
        <v>4500.0</v>
      </c>
      <c r="D38" s="21">
        <f t="shared" si="11"/>
        <v>2536.2</v>
      </c>
      <c r="E38" s="22">
        <f t="shared" si="12"/>
        <v>0.4364</v>
      </c>
      <c r="F38" s="23">
        <f t="shared" si="13"/>
        <v>0.5636</v>
      </c>
      <c r="H38" s="26" t="s">
        <v>29</v>
      </c>
      <c r="I38" s="20">
        <f>IFERROR(
 SUMIFS('Lucas Almeida'!$H:$H, 'Lucas Almeida'!$G:$G, "Em Análise", 'Lucas Almeida'!$L:$L, "=10"),
"")
</f>
        <v>0</v>
      </c>
      <c r="J38" s="25">
        <v>4500.0</v>
      </c>
      <c r="K38" s="21">
        <f t="shared" si="14"/>
        <v>4500</v>
      </c>
      <c r="L38" s="22">
        <f t="shared" si="15"/>
        <v>0</v>
      </c>
      <c r="M38" s="23">
        <f t="shared" si="16"/>
        <v>1</v>
      </c>
      <c r="N38" s="42"/>
      <c r="O38" s="26" t="s">
        <v>29</v>
      </c>
      <c r="P38" s="20">
        <f>IFERROR(
 SUMIFS('Lucas Almeida'!$H:$H, 'Lucas Almeida'!$G:$G, "Aguardando Pagamento", 'Lucas Almeida'!$L:$L, "=10"),
"")
</f>
        <v>0</v>
      </c>
      <c r="Q38" s="25">
        <v>4500.0</v>
      </c>
      <c r="R38" s="21">
        <f t="shared" si="17"/>
        <v>4500</v>
      </c>
      <c r="S38" s="22">
        <f t="shared" si="18"/>
        <v>0</v>
      </c>
      <c r="T38" s="23">
        <f t="shared" si="19"/>
        <v>1</v>
      </c>
    </row>
    <row r="39">
      <c r="A39" s="26" t="s">
        <v>31</v>
      </c>
      <c r="B39" s="20">
        <f>IFERROR(
 SUMIFS('Roberto Ramos'!$H:$H, 'Roberto Ramos'!$G:$G, "Plano Fechado", 'Roberto Ramos'!$L:$L, "=10"),
"")
</f>
        <v>2273.53</v>
      </c>
      <c r="C39" s="25">
        <v>14000.0</v>
      </c>
      <c r="D39" s="21">
        <f t="shared" si="11"/>
        <v>11726.47</v>
      </c>
      <c r="E39" s="22">
        <f t="shared" si="12"/>
        <v>0.162395</v>
      </c>
      <c r="F39" s="23">
        <f t="shared" si="13"/>
        <v>0.837605</v>
      </c>
      <c r="H39" s="26" t="s">
        <v>31</v>
      </c>
      <c r="I39" s="20">
        <f>IFERROR(
 SUMIFS('Roberto Ramos'!$H:$H, 'Roberto Ramos'!$G:$G, "Em Análise", 'Roberto Ramos'!$L:$L, "=10"),
"")
</f>
        <v>2420.14</v>
      </c>
      <c r="J39" s="25">
        <v>14000.0</v>
      </c>
      <c r="K39" s="21">
        <f t="shared" si="14"/>
        <v>11579.86</v>
      </c>
      <c r="L39" s="22">
        <f t="shared" si="15"/>
        <v>0.1728671429</v>
      </c>
      <c r="M39" s="23">
        <f t="shared" si="16"/>
        <v>0.8271328571</v>
      </c>
      <c r="N39" s="42"/>
      <c r="O39" s="26" t="s">
        <v>31</v>
      </c>
      <c r="P39" s="20">
        <f>IFERROR(
 SUMIFS('Roberto Ramos'!$H:$H, 'Roberto Ramos'!$G:$G, "Aguardando Pagamento", 'Roberto Ramos'!$L:$L, "=10"),
"")
</f>
        <v>3947.49</v>
      </c>
      <c r="Q39" s="25">
        <v>14000.0</v>
      </c>
      <c r="R39" s="21">
        <f t="shared" si="17"/>
        <v>10052.51</v>
      </c>
      <c r="S39" s="22">
        <f t="shared" si="18"/>
        <v>0.2819635714</v>
      </c>
      <c r="T39" s="23">
        <f t="shared" si="19"/>
        <v>0.7180364286</v>
      </c>
    </row>
    <row r="40">
      <c r="A40" s="26" t="s">
        <v>33</v>
      </c>
      <c r="B40" s="20">
        <f>IFERROR(
 SUMIFS('Rodrigo Oliveira'!$H:$H, 'Rodrigo Oliveira'!$G:$G, "Plano Fechado", 'Rodrigo Oliveira'!$L:$L, "=10"),
"")
</f>
        <v>0</v>
      </c>
      <c r="C40" s="25">
        <v>4000.0</v>
      </c>
      <c r="D40" s="21">
        <f t="shared" si="11"/>
        <v>4000</v>
      </c>
      <c r="E40" s="22">
        <f t="shared" si="12"/>
        <v>0</v>
      </c>
      <c r="F40" s="23">
        <f t="shared" si="13"/>
        <v>1</v>
      </c>
      <c r="H40" s="26" t="s">
        <v>33</v>
      </c>
      <c r="I40" s="20">
        <f>IFERROR(
 SUMIFS('Rodrigo Oliveira'!$H:$H, 'Rodrigo Oliveira'!$G:$G, "Em Análise", 'Rodrigo Oliveira'!$L:$L, "=10"),
"")
</f>
        <v>0</v>
      </c>
      <c r="J40" s="25">
        <v>4000.0</v>
      </c>
      <c r="K40" s="21">
        <f t="shared" si="14"/>
        <v>4000</v>
      </c>
      <c r="L40" s="22">
        <f t="shared" si="15"/>
        <v>0</v>
      </c>
      <c r="M40" s="23">
        <f t="shared" si="16"/>
        <v>1</v>
      </c>
      <c r="N40" s="42"/>
      <c r="O40" s="26" t="s">
        <v>33</v>
      </c>
      <c r="P40" s="20">
        <f>IFERROR(
 SUMIFS('Rodrigo Oliveira'!$H:$H, 'Rodrigo Oliveira'!$G:$G, "Aguardando Pagamento", 'Rodrigo Oliveira'!$L:$L, "=10"),
"")
</f>
        <v>0</v>
      </c>
      <c r="Q40" s="25">
        <v>4000.0</v>
      </c>
      <c r="R40" s="21">
        <f t="shared" si="17"/>
        <v>4000</v>
      </c>
      <c r="S40" s="22">
        <f t="shared" si="18"/>
        <v>0</v>
      </c>
      <c r="T40" s="23">
        <f t="shared" si="19"/>
        <v>1</v>
      </c>
    </row>
    <row r="41">
      <c r="A41" s="24" t="s">
        <v>26</v>
      </c>
      <c r="B41" s="20">
        <f>IFERROR(
 SUMIFS('Leandro Nascimento'!$H:$H, 'Leandro Nascimento'!$G:$G, "Plano Fechado", 'Leandro Nascimento'!$L:$L, "=10"),
"")
</f>
        <v>0</v>
      </c>
      <c r="C41" s="25">
        <v>2800.0</v>
      </c>
      <c r="D41" s="21">
        <f t="shared" si="11"/>
        <v>2800</v>
      </c>
      <c r="E41" s="22">
        <f t="shared" si="12"/>
        <v>0</v>
      </c>
      <c r="F41" s="23">
        <f t="shared" si="13"/>
        <v>1</v>
      </c>
      <c r="H41" s="24" t="s">
        <v>26</v>
      </c>
      <c r="I41" s="20">
        <f>IFERROR(
 SUMIFS('Leandro Nascimento'!$H:$H, 'Leandro Nascimento'!$G:$G, "Em Análise", 'Leandro Nascimento'!$L:$L, "=10"),
"")
</f>
        <v>1578.6</v>
      </c>
      <c r="J41" s="25">
        <v>2800.0</v>
      </c>
      <c r="K41" s="21">
        <f t="shared" si="14"/>
        <v>1221.4</v>
      </c>
      <c r="L41" s="22">
        <f t="shared" si="15"/>
        <v>0.5637857143</v>
      </c>
      <c r="M41" s="23">
        <f t="shared" si="16"/>
        <v>0.4362142857</v>
      </c>
      <c r="N41" s="42"/>
      <c r="O41" s="24" t="s">
        <v>26</v>
      </c>
      <c r="P41" s="20">
        <f>IFERROR(
 SUMIFS('Leandro Nascimento'!$H:$H, 'Leandro Nascimento'!$G:$G, "Aguardando Pagamento", 'Leandro Nascimento'!$L:$L, "=10"),
"")
</f>
        <v>0</v>
      </c>
      <c r="Q41" s="25">
        <v>2800.0</v>
      </c>
      <c r="R41" s="21">
        <f t="shared" si="17"/>
        <v>2800</v>
      </c>
      <c r="S41" s="22">
        <f t="shared" si="18"/>
        <v>0</v>
      </c>
      <c r="T41" s="23">
        <f t="shared" si="19"/>
        <v>1</v>
      </c>
    </row>
    <row r="42">
      <c r="A42" s="24" t="s">
        <v>28</v>
      </c>
      <c r="B42" s="20">
        <f>IFERROR(
 SUMIFS('Leandro Drumond'!$H:$H, 'Leandro Drumond'!$G:$G, "Plano Fechado", 'Leandro Drumond'!$L:$L, "=10"),
"")
</f>
        <v>0</v>
      </c>
      <c r="C42" s="13">
        <v>4500.0</v>
      </c>
      <c r="D42" s="21">
        <f t="shared" si="11"/>
        <v>4500</v>
      </c>
      <c r="E42" s="22">
        <f t="shared" si="12"/>
        <v>0</v>
      </c>
      <c r="F42" s="23">
        <f t="shared" si="13"/>
        <v>1</v>
      </c>
      <c r="H42" s="24" t="s">
        <v>28</v>
      </c>
      <c r="I42" s="20">
        <f>IFERROR(
 SUMIFS('Leandro Drumond'!$H:$H, 'Leandro Drumond'!$G:$G, "Em Análise", 'Leandro Drumond'!$L:$L, "=10"),
"")
</f>
        <v>0</v>
      </c>
      <c r="J42" s="13">
        <v>4500.0</v>
      </c>
      <c r="K42" s="21">
        <f t="shared" si="14"/>
        <v>4500</v>
      </c>
      <c r="L42" s="22">
        <f t="shared" si="15"/>
        <v>0</v>
      </c>
      <c r="M42" s="23">
        <f t="shared" si="16"/>
        <v>1</v>
      </c>
      <c r="N42" s="42"/>
      <c r="O42" s="24" t="s">
        <v>28</v>
      </c>
      <c r="P42" s="20">
        <f>IFERROR(
 SUMIFS('Leandro Drumond'!$H:$H, 'Leandro Drumond'!$G:$G, "Aguardando Pagamento", 'Leandro Drumond'!$L:$L, "=10"),
"")
</f>
        <v>0</v>
      </c>
      <c r="Q42" s="13">
        <v>4500.0</v>
      </c>
      <c r="R42" s="21">
        <f t="shared" si="17"/>
        <v>4500</v>
      </c>
      <c r="S42" s="22">
        <f t="shared" si="18"/>
        <v>0</v>
      </c>
      <c r="T42" s="23">
        <f t="shared" si="19"/>
        <v>1</v>
      </c>
    </row>
    <row r="43">
      <c r="A43" s="29" t="s">
        <v>34</v>
      </c>
      <c r="B43" s="30">
        <f>IFERROR(
 SUMIFS('Marcelle Marcela'!$H:$H, 'Marcelle Marcela'!$G:$G, "Plano Fechado", 'Marcelle Marcela'!$L:$L, "=10"),
"")
</f>
        <v>0</v>
      </c>
      <c r="C43" s="31">
        <v>2800.0</v>
      </c>
      <c r="D43" s="32">
        <f t="shared" si="11"/>
        <v>2800</v>
      </c>
      <c r="E43" s="33">
        <f t="shared" si="12"/>
        <v>0</v>
      </c>
      <c r="F43" s="34">
        <f t="shared" si="13"/>
        <v>1</v>
      </c>
      <c r="H43" s="29" t="s">
        <v>34</v>
      </c>
      <c r="I43" s="30">
        <f>IFERROR(
 SUMIFS('Marcelle Marcela'!$H:$H, 'Marcelle Marcela'!$G:$G, "Em Análise", 'Marcelle Marcela'!$L:$L, "=10"),
"")
</f>
        <v>0</v>
      </c>
      <c r="J43" s="31">
        <v>2800.0</v>
      </c>
      <c r="K43" s="32">
        <f t="shared" si="14"/>
        <v>2800</v>
      </c>
      <c r="L43" s="33">
        <f t="shared" si="15"/>
        <v>0</v>
      </c>
      <c r="M43" s="34">
        <f t="shared" si="16"/>
        <v>1</v>
      </c>
      <c r="N43" s="42"/>
      <c r="O43" s="29" t="s">
        <v>34</v>
      </c>
      <c r="P43" s="30">
        <f>IFERROR(
 SUMIFS('Marcelle Marcela'!$H:$H, 'Marcelle Marcela'!$G:$G, "Aguardando Pagamento", 'Marcelle Marcela'!$L:$L, "=10"),
"")
</f>
        <v>0</v>
      </c>
      <c r="Q43" s="31">
        <v>2800.0</v>
      </c>
      <c r="R43" s="32">
        <f t="shared" si="17"/>
        <v>2800</v>
      </c>
      <c r="S43" s="33">
        <f t="shared" si="18"/>
        <v>0</v>
      </c>
      <c r="T43" s="34">
        <f t="shared" si="19"/>
        <v>1</v>
      </c>
    </row>
    <row r="46">
      <c r="A46" s="35" t="s">
        <v>35</v>
      </c>
      <c r="B46" s="36">
        <f t="shared" ref="B46:D46" si="20">SUM(B30:B43)</f>
        <v>84184.77</v>
      </c>
      <c r="C46" s="36">
        <f t="shared" si="20"/>
        <v>136100</v>
      </c>
      <c r="D46" s="36">
        <f t="shared" si="20"/>
        <v>51915.23</v>
      </c>
      <c r="E46" s="37">
        <f t="shared" ref="E46:F46" si="21">AVERAGE(E30:E43)</f>
        <v>0.4116116151</v>
      </c>
      <c r="F46" s="37">
        <f t="shared" si="21"/>
        <v>0.5883883849</v>
      </c>
      <c r="H46" s="35" t="s">
        <v>35</v>
      </c>
      <c r="I46" s="36">
        <f t="shared" ref="I46:K46" si="22">SUM(I30:I43)</f>
        <v>15066.85</v>
      </c>
      <c r="J46" s="36">
        <f t="shared" si="22"/>
        <v>136100</v>
      </c>
      <c r="K46" s="36">
        <f t="shared" si="22"/>
        <v>121033.15</v>
      </c>
      <c r="L46" s="37">
        <f t="shared" ref="L46:M46" si="23">AVERAGE(L30:L43)</f>
        <v>0.09653913265</v>
      </c>
      <c r="M46" s="37">
        <f t="shared" si="23"/>
        <v>0.9034608673</v>
      </c>
      <c r="N46" s="40"/>
      <c r="O46" s="35" t="s">
        <v>35</v>
      </c>
      <c r="P46" s="36">
        <f t="shared" ref="P46:R46" si="24">SUM(P30:P43)</f>
        <v>3947.49</v>
      </c>
      <c r="Q46" s="36">
        <f t="shared" si="24"/>
        <v>136100</v>
      </c>
      <c r="R46" s="36">
        <f t="shared" si="24"/>
        <v>132152.51</v>
      </c>
      <c r="S46" s="37">
        <f t="shared" ref="S46:T46" si="25">AVERAGE(S30:S43)</f>
        <v>0.0201402551</v>
      </c>
      <c r="T46" s="37">
        <f t="shared" si="25"/>
        <v>0.9798597449</v>
      </c>
    </row>
  </sheetData>
  <mergeCells count="6">
    <mergeCell ref="A1:B1"/>
    <mergeCell ref="E1:J3"/>
    <mergeCell ref="L1:Q3"/>
    <mergeCell ref="A26:F28"/>
    <mergeCell ref="H26:M28"/>
    <mergeCell ref="O26:T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7" max="40" width="14.25"/>
    <col customWidth="1" min="42" max="64" width="13.75"/>
  </cols>
  <sheetData>
    <row r="1">
      <c r="A1" s="43"/>
      <c r="B1" s="44" t="s">
        <v>39</v>
      </c>
      <c r="C1" s="5"/>
      <c r="D1" s="5"/>
      <c r="E1" s="5"/>
      <c r="F1" s="5"/>
      <c r="G1" s="5"/>
      <c r="H1" s="6"/>
      <c r="I1" s="45"/>
      <c r="J1" s="44" t="s">
        <v>40</v>
      </c>
      <c r="K1" s="5"/>
      <c r="L1" s="5"/>
      <c r="M1" s="5"/>
      <c r="N1" s="5"/>
      <c r="O1" s="5"/>
      <c r="P1" s="6"/>
      <c r="Q1" s="46"/>
      <c r="R1" s="44" t="s">
        <v>41</v>
      </c>
      <c r="S1" s="5"/>
      <c r="T1" s="5"/>
      <c r="U1" s="5"/>
      <c r="V1" s="5"/>
      <c r="W1" s="5"/>
      <c r="X1" s="6"/>
      <c r="Y1" s="45"/>
      <c r="Z1" s="44" t="s">
        <v>42</v>
      </c>
      <c r="AA1" s="5"/>
      <c r="AB1" s="5"/>
      <c r="AC1" s="5"/>
      <c r="AD1" s="5"/>
      <c r="AE1" s="5"/>
      <c r="AF1" s="6"/>
      <c r="AG1" s="46"/>
      <c r="AH1" s="44" t="s">
        <v>43</v>
      </c>
      <c r="AI1" s="5"/>
      <c r="AJ1" s="5"/>
      <c r="AK1" s="5"/>
      <c r="AL1" s="5"/>
      <c r="AM1" s="5"/>
      <c r="AN1" s="6"/>
      <c r="AO1" s="47"/>
      <c r="AP1" s="48" t="s">
        <v>44</v>
      </c>
      <c r="AQ1" s="5"/>
      <c r="AR1" s="5"/>
      <c r="AS1" s="5"/>
      <c r="AT1" s="5"/>
      <c r="AU1" s="5"/>
      <c r="AV1" s="5"/>
      <c r="AW1" s="5"/>
      <c r="AX1" s="6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</row>
    <row r="2">
      <c r="A2" s="43"/>
      <c r="B2" s="14"/>
      <c r="C2" s="15"/>
      <c r="D2" s="15"/>
      <c r="E2" s="15"/>
      <c r="F2" s="15"/>
      <c r="G2" s="15"/>
      <c r="H2" s="16"/>
      <c r="I2" s="45"/>
      <c r="J2" s="14"/>
      <c r="K2" s="15"/>
      <c r="L2" s="15"/>
      <c r="M2" s="15"/>
      <c r="N2" s="15"/>
      <c r="O2" s="15"/>
      <c r="P2" s="16"/>
      <c r="Q2" s="46"/>
      <c r="R2" s="14"/>
      <c r="S2" s="15"/>
      <c r="T2" s="15"/>
      <c r="U2" s="15"/>
      <c r="V2" s="15"/>
      <c r="W2" s="15"/>
      <c r="X2" s="16"/>
      <c r="Y2" s="45"/>
      <c r="Z2" s="14"/>
      <c r="AA2" s="15"/>
      <c r="AB2" s="15"/>
      <c r="AC2" s="15"/>
      <c r="AD2" s="15"/>
      <c r="AE2" s="15"/>
      <c r="AF2" s="16"/>
      <c r="AG2" s="46"/>
      <c r="AH2" s="14"/>
      <c r="AI2" s="15"/>
      <c r="AJ2" s="15"/>
      <c r="AK2" s="15"/>
      <c r="AL2" s="15"/>
      <c r="AM2" s="15"/>
      <c r="AN2" s="16"/>
      <c r="AP2" s="14"/>
      <c r="AQ2" s="15"/>
      <c r="AR2" s="15"/>
      <c r="AS2" s="15"/>
      <c r="AT2" s="15"/>
      <c r="AU2" s="15"/>
      <c r="AV2" s="15"/>
      <c r="AW2" s="15"/>
      <c r="AX2" s="16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</row>
    <row r="3">
      <c r="A3" s="43"/>
      <c r="B3" s="50" t="s">
        <v>45</v>
      </c>
      <c r="C3" s="51"/>
      <c r="D3" s="51"/>
      <c r="E3" s="51"/>
      <c r="F3" s="51"/>
      <c r="G3" s="51"/>
      <c r="H3" s="52"/>
      <c r="I3" s="45"/>
      <c r="J3" s="50" t="s">
        <v>45</v>
      </c>
      <c r="K3" s="51"/>
      <c r="L3" s="51"/>
      <c r="M3" s="51"/>
      <c r="N3" s="51"/>
      <c r="O3" s="51"/>
      <c r="P3" s="52"/>
      <c r="Q3" s="46"/>
      <c r="R3" s="50" t="s">
        <v>45</v>
      </c>
      <c r="S3" s="51"/>
      <c r="T3" s="51"/>
      <c r="U3" s="51"/>
      <c r="V3" s="51"/>
      <c r="W3" s="51"/>
      <c r="X3" s="52"/>
      <c r="Y3" s="45"/>
      <c r="Z3" s="50" t="s">
        <v>45</v>
      </c>
      <c r="AA3" s="51"/>
      <c r="AB3" s="51"/>
      <c r="AC3" s="51"/>
      <c r="AD3" s="51"/>
      <c r="AE3" s="51"/>
      <c r="AF3" s="52"/>
      <c r="AG3" s="45"/>
      <c r="AH3" s="50" t="s">
        <v>45</v>
      </c>
      <c r="AI3" s="51"/>
      <c r="AJ3" s="51"/>
      <c r="AK3" s="51"/>
      <c r="AL3" s="51"/>
      <c r="AM3" s="51"/>
      <c r="AN3" s="52"/>
      <c r="AP3" s="53" t="s">
        <v>45</v>
      </c>
      <c r="AQ3" s="54"/>
      <c r="AR3" s="54"/>
      <c r="AS3" s="54"/>
      <c r="AT3" s="54"/>
      <c r="AU3" s="54"/>
      <c r="AV3" s="54"/>
      <c r="AW3" s="54"/>
      <c r="AX3" s="55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>
      <c r="A4" s="43"/>
      <c r="B4" s="57" t="s">
        <v>46</v>
      </c>
      <c r="C4" s="58" t="s">
        <v>47</v>
      </c>
      <c r="D4" s="58" t="s">
        <v>48</v>
      </c>
      <c r="E4" s="58" t="s">
        <v>49</v>
      </c>
      <c r="F4" s="58" t="s">
        <v>50</v>
      </c>
      <c r="G4" s="58" t="s">
        <v>51</v>
      </c>
      <c r="H4" s="59" t="s">
        <v>52</v>
      </c>
      <c r="I4" s="45"/>
      <c r="J4" s="57" t="s">
        <v>46</v>
      </c>
      <c r="K4" s="58" t="s">
        <v>47</v>
      </c>
      <c r="L4" s="58" t="s">
        <v>48</v>
      </c>
      <c r="M4" s="58" t="s">
        <v>49</v>
      </c>
      <c r="N4" s="58" t="s">
        <v>50</v>
      </c>
      <c r="O4" s="58" t="s">
        <v>51</v>
      </c>
      <c r="P4" s="59" t="s">
        <v>52</v>
      </c>
      <c r="Q4" s="46"/>
      <c r="R4" s="57" t="s">
        <v>46</v>
      </c>
      <c r="S4" s="58" t="s">
        <v>47</v>
      </c>
      <c r="T4" s="58" t="s">
        <v>48</v>
      </c>
      <c r="U4" s="58" t="s">
        <v>49</v>
      </c>
      <c r="V4" s="58" t="s">
        <v>50</v>
      </c>
      <c r="W4" s="58" t="s">
        <v>51</v>
      </c>
      <c r="X4" s="59" t="s">
        <v>52</v>
      </c>
      <c r="Y4" s="45"/>
      <c r="Z4" s="57" t="s">
        <v>46</v>
      </c>
      <c r="AA4" s="58" t="s">
        <v>47</v>
      </c>
      <c r="AB4" s="58" t="s">
        <v>48</v>
      </c>
      <c r="AC4" s="58" t="s">
        <v>49</v>
      </c>
      <c r="AD4" s="58" t="s">
        <v>50</v>
      </c>
      <c r="AE4" s="58" t="s">
        <v>51</v>
      </c>
      <c r="AF4" s="59" t="s">
        <v>52</v>
      </c>
      <c r="AG4" s="45"/>
      <c r="AH4" s="57" t="s">
        <v>46</v>
      </c>
      <c r="AI4" s="58" t="s">
        <v>47</v>
      </c>
      <c r="AJ4" s="58" t="s">
        <v>48</v>
      </c>
      <c r="AK4" s="58" t="s">
        <v>49</v>
      </c>
      <c r="AL4" s="58" t="s">
        <v>50</v>
      </c>
      <c r="AM4" s="58" t="s">
        <v>51</v>
      </c>
      <c r="AN4" s="59" t="s">
        <v>52</v>
      </c>
      <c r="AP4" s="60" t="s">
        <v>46</v>
      </c>
      <c r="AQ4" s="58" t="s">
        <v>53</v>
      </c>
      <c r="AR4" s="58" t="s">
        <v>54</v>
      </c>
      <c r="AS4" s="58" t="s">
        <v>55</v>
      </c>
      <c r="AT4" s="58" t="s">
        <v>56</v>
      </c>
      <c r="AU4" s="58" t="s">
        <v>57</v>
      </c>
      <c r="AV4" s="58" t="s">
        <v>58</v>
      </c>
      <c r="AW4" s="58" t="s">
        <v>59</v>
      </c>
      <c r="AX4" s="61" t="s">
        <v>52</v>
      </c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</row>
    <row r="5">
      <c r="A5" s="43"/>
      <c r="B5" s="63">
        <v>401.0</v>
      </c>
      <c r="C5" s="64">
        <v>4.0</v>
      </c>
      <c r="D5" s="64">
        <v>39.0</v>
      </c>
      <c r="E5" s="64">
        <v>108.0</v>
      </c>
      <c r="F5" s="64">
        <v>18.0</v>
      </c>
      <c r="G5" s="64">
        <v>232.0</v>
      </c>
      <c r="H5" s="65">
        <v>3267.91</v>
      </c>
      <c r="I5" s="45"/>
      <c r="J5" s="63">
        <v>1368.0</v>
      </c>
      <c r="K5" s="64">
        <v>61.0</v>
      </c>
      <c r="L5" s="64">
        <v>42.0</v>
      </c>
      <c r="M5" s="64">
        <v>355.0</v>
      </c>
      <c r="N5" s="64">
        <v>49.0</v>
      </c>
      <c r="O5" s="64">
        <v>670.0</v>
      </c>
      <c r="P5" s="65">
        <v>100469.35</v>
      </c>
      <c r="Q5" s="46"/>
      <c r="R5" s="63">
        <v>1485.0</v>
      </c>
      <c r="S5" s="64">
        <v>60.0</v>
      </c>
      <c r="T5" s="64">
        <v>52.0</v>
      </c>
      <c r="U5" s="64">
        <v>325.0</v>
      </c>
      <c r="V5" s="64">
        <v>39.0</v>
      </c>
      <c r="W5" s="64">
        <v>688.0</v>
      </c>
      <c r="X5" s="65">
        <v>90022.06</v>
      </c>
      <c r="Y5" s="45"/>
      <c r="Z5" s="63">
        <v>1241.0</v>
      </c>
      <c r="AA5" s="64">
        <v>63.0</v>
      </c>
      <c r="AB5" s="64">
        <v>80.0</v>
      </c>
      <c r="AC5" s="64">
        <v>253.0</v>
      </c>
      <c r="AD5" s="64">
        <v>46.0</v>
      </c>
      <c r="AE5" s="64">
        <v>511.0</v>
      </c>
      <c r="AF5" s="65">
        <v>64270.88</v>
      </c>
      <c r="AG5" s="45"/>
      <c r="AH5" s="63">
        <v>1447.0</v>
      </c>
      <c r="AI5" s="64">
        <v>62.0</v>
      </c>
      <c r="AJ5" s="64">
        <v>72.0</v>
      </c>
      <c r="AK5" s="64">
        <v>407.0</v>
      </c>
      <c r="AL5" s="64">
        <v>54.0</v>
      </c>
      <c r="AM5" s="64">
        <v>576.0</v>
      </c>
      <c r="AN5" s="65">
        <v>77071.27</v>
      </c>
      <c r="AP5" s="66">
        <f t="array" ref="AP5">LET(
  abas, {"Amanda Facundo";"Bruna Mamedes";"Camila Adão";"Darlin Amorim";"Diogo Lima";"Externos";"Maiara Andrade";"Marcio Jorge";"Lucas Almeida";"Roberto Ramos";"Rodrigo Oliviera";"Leandro Nascimento";"Leandro Drumond";"Marcelle Marcela";"Anteriores";"Corretor 1";"Corretor 2";"Corretor 3";"Corretor 4";"Corretor 5"},
  SUM(BYROW(abas, LAMBDA(a, COUNTIFS(
    INDIRECT("'"&amp;a&amp;"'!N:N"), "&gt;="&amp;DATE(2025,10,1),
    INDIRECT("'"&amp;a&amp;"'!N:N"), "&lt;="&amp;DATE(2025,10,31)
  ))))
)
</f>
        <v>1252</v>
      </c>
      <c r="AQ5" s="67">
        <f>SUM(
  COUNTIFS('Bruna Mamedes'!$A$2:$A$4000, "&lt;&gt;", 'Bruna Mamedes'!$N$2:$N$4000, "&gt;01/10/2025", 'Bruna Mamedes'!$N$2:$N$4000, "&lt;01/11/2025", 'Bruna Mamedes'!$G$2:$G$4000, "Plano Fechado"),
  COUNTIFS('Camila Adão'!$A$2:$A$4000, "&lt;&gt;", 'Camila Adão'!$N$2:$N$4000, "&gt;01/10/2025", 'Camila Adão'!$N$2:$N$4000, "&lt;01/11/2025", 'Camila Adão'!$G$2:$G$4000, "Plano Fechado"),
  COUNTIFS('Vendas Organicas'!$A$2:$A$4000, "&lt;&gt;", 'Vendas Organicas'!$N$2:$N$4000, "&gt;01/10/2025", 'Vendas Organicas'!$N$2:$N$4000, "&lt;01/11/2025", 'Vendas Organicas'!$G$2:$G$4000, "Plano Fechado"),
  COUNTIFS('Diogo Lima'!$A$2:$A$3999, "&lt;&gt;", 'Diogo Lima'!$N$2:$N$3999, "&gt;01/10/2025", 'Diogo Lima'!$N$2:$N$3999, "&lt;01/11/2025", 'Diogo Lima'!$G$2:$G$3999, "Plano Fechado"),
  COUNTIFS('Lucas Almeida'!$A$2:$A$4000, "&lt;&gt;", 'Lucas Almeida'!$N$2:$N$4000, "&gt;01/10/2025", 'Lucas Almeida'!$N$2:$N$4000, "&lt;01/11/2025", 'Lucas Almeida'!$G$2:$G$4000, "Plano Fechado"),
  COUNTIFS('Fernando Diamantino'!$A$2:$A$4000, "&lt;&gt;", 'Fernando Diamantino'!$N$2:$N$4000, "&gt;01/10/2025", 'Fernando Diamantino'!$N$2:$N$4000, "&lt;01/11/2025", 'Fernando Diamantino'!$G$2:$G$4000, "Plano Fechado"),
  COUNTIFS('Maiara Andrade'!$A$2:$A$4000, "&lt;&gt;", 'Maiara Andrade'!$N$2:$N$4000, "&gt;01/10/2025", 'Maiara Andrade'!$N$2:$N$4000, "&lt;01/11/2025", 'Maiara Andrade'!$G$2:$G$4000, "Plano Fechado"),
  COUNTIFS('Roberto Ramos'!$A$2:$A$4000, "&lt;&gt;", 'Roberto Ramos'!$N$2:$N$4000, "&gt;01/10/2025", 'Roberto Ramos'!$N$2:$N$4000, "&lt;01/11/2025", 'Roberto Ramos'!$G$2:$G$4000, "Plano Fechado"),
  COUNTIFS('Amanda Facundo'!$A$2:$A$4000, "&lt;&gt;", 'Amanda Facundo'!$N$2:$N$4000, "&gt;01/10/2025", 'Amanda Facundo'!$N$2:$N$4000, "&lt;01/11/2025", 'Amanda Facundo'!$G$2:$G$4000, "Plano Fechado"),
  COUNTIFS('Rodrigo Oliveira'!$A$2:$A$4000, "&lt;&gt;", 'Rodrigo Oliveira'!$N$2:$N$4000, "&gt;01/10/2025", 'Rodrigo Oliveira'!$N$2:$N$4000, "&lt;01/11/2025", 'Rodrigo Oliveira'!$G$2:$G$4000, "Plano Fechado"),
  COUNTIFS('Marcio Jorge'!$A$2:$A$4000, "&lt;&gt;", 'Marcio Jorge'!$N$2:$N$4000, "&gt;01/10/2025", 'Marcio Jorge'!$N$2:$N$4000, "&lt;01/11/2025", 'Marcio Jorge'!$G$2:$G$4000, "Plano Fechado"),
  COUNTIFS(Anteriores!$A$2:$A$3998, "&lt;&gt;", Anteriores!$N$2:$N$3998, "&gt;01/10/2025", Anteriores!$N$2:$N$3998, "&lt;01/11/2025", Anteriores!$G$2:$G$3998, "Plano Fechado"),
  COUNTIFS('Corretor 1'!$A$2:$A$4000, "&lt;&gt;", 'Corretor 1'!$N$2:$N$4000, "&gt;01/10/2025", 'Corretor 1'!$N$2:$N$4000, "&lt;01/11/2025", 'Corretor 1'!$G$2:$G$4000, "Plano Fechado"),
  COUNTIFS('Corretor 2'!$A$2:$A$4000, "&lt;&gt;", 'Corretor 2'!$N$2:$N$4000, "&gt;01/10/2025", 'Corretor 2'!$N$2:$N$4000, "&lt;01/11/2025", 'Corretor 2'!$G$2:$G$4000, "Plano Fechado"),
  COUNTIFS('Corretor 3'!$A$2:$A$4000, "&lt;&gt;", 'Corretor 3'!$N$2:$N$4000, "&gt;01/10/2025", 'Corretor 3'!$N$2:$N$4000, "&lt;01/11/2025", 'Corretor 3'!$G$2:$G$4000, "Plano Fechado"),
  COUNTIFS('Corretor 4'!$A$2:$A$4000, "&lt;&gt;", 'Corretor 4'!$N$2:$N$4000, "&gt;01/10/2025", 'Corretor 4'!$N$2:$N$4000, "&lt;01/11/2025", 'Corretor 4'!$G$2:$G$4000, "Plano Fechado"),
  COUNTIFS('Corretor 5'!$A$2:$A$4000, "&lt;&gt;", 'Corretor 5'!$N$2:$N$4000, "&gt;01/10/2025", 'Corretor 5'!$N$2:$N$4000, "&lt;01/11/2025", 'Corretor 5'!$G$2:$G$4000, "Plano Fechado")
)
</f>
        <v>46</v>
      </c>
      <c r="AR5" s="67">
        <f>SUM(
  COUNTIFS('Bruna Mamedes'!$A$2:$A$4000, "&lt;&gt;", 'Bruna Mamedes'!$N$2:$N$4000, "&gt;01/10/2025", 'Bruna Mamedes'!$N$2:$N$4000, "&lt;01/11/2025", 'Bruna Mamedes'!$G$2:$G$4000, "Em Análise"),
  COUNTIFS('Camila Adão'!$A$2:$A$4000, "&lt;&gt;", 'Camila Adão'!$N$2:$N$4000, "&gt;01/10/2025", 'Camila Adão'!$N$2:$N$4000, "&lt;01/11/2025", 'Camila Adão'!$G$2:$G$4000, "Em Análise"),
  COUNTIFS('Vendas Organicas'!$A$2:$A$4000, "&lt;&gt;", 'Vendas Organicas'!$N$2:$N$4000, "&gt;01/10/2025", 'Vendas Organicas'!$N$2:$N$4000, "&lt;01/11/2025", 'Vendas Organicas'!$G$2:$G$4000, "Em Análise"),
  COUNTIFS('Diogo Lima'!$A$2:$A$3999, "&lt;&gt;", 'Diogo Lima'!$N$2:$N$3999, "&gt;01/10/2025", 'Diogo Lima'!$N$2:$N$3999, "&lt;01/11/2025", 'Diogo Lima'!$G$2:$G$3999, "Em Análise"),
  COUNTIFS('Lucas Almeida'!$A$2:$A$4000, "&lt;&gt;", 'Lucas Almeida'!$N$2:$N$4000, "&gt;01/10/2025", 'Lucas Almeida'!$N$2:$N$4000, "&lt;01/11/2025", 'Lucas Almeida'!$G$2:$G$4000, "Em Análise"),
  COUNTIFS('Fernando Diamantino'!$A$2:$A$4000, "&lt;&gt;", 'Fernando Diamantino'!$N$2:$N$4000, "&gt;01/10/2025", 'Fernando Diamantino'!$N$2:$N$4000, "&lt;01/11/2025", 'Fernando Diamantino'!$G$2:$G$4000, "Em Análise"),
  COUNTIFS('Maiara Andrade'!$A$2:$A$4000, "&lt;&gt;", 'Maiara Andrade'!$N$2:$N$4000, "&gt;01/10/2025", 'Maiara Andrade'!$N$2:$N$4000, "&lt;01/11/2025", 'Maiara Andrade'!$G$2:$G$4000, "Em Análise"),
  COUNTIFS('Roberto Ramos'!$A$2:$A$4000, "&lt;&gt;", 'Roberto Ramos'!$N$2:$N$4000, "&gt;01/10/2025", 'Roberto Ramos'!$N$2:$N$4000, "&lt;01/11/2025", 'Roberto Ramos'!$G$2:$G$4000, "Em Análise"),
  COUNTIFS('Amanda Facundo'!$A$2:$A$4000, "&lt;&gt;", 'Amanda Facundo'!$N$2:$N$4000, "&gt;01/10/2025", 'Amanda Facundo'!$N$2:$N$4000, "&lt;01/11/2025", 'Amanda Facundo'!$G$2:$G$4000, "Em Análise"),
  COUNTIFS('Rodrigo Oliveira'!$A$2:$A$4000, "&lt;&gt;", 'Rodrigo Oliveira'!$N$2:$N$4000, "&gt;01/10/2025", 'Rodrigo Oliveira'!$N$2:$N$4000, "&lt;01/11/2025", 'Rodrigo Oliveira'!$G$2:$G$4000, "Em Análise"),
  COUNTIFS('Marcio Jorge'!$A$2:$A$4000, "&lt;&gt;", 'Marcio Jorge'!$N$2:$N$4000, "&gt;01/10/2025", 'Marcio Jorge'!$N$2:$N$4000, "&lt;01/11/2025", 'Marcio Jorge'!$G$2:$G$4000, "Em Análise"),
  COUNTIFS(Anteriores!$A$2:$A$3998, "&lt;&gt;", Anteriores!$N$2:$N$3998, "&gt;01/10/2025", Anteriores!$N$2:$N$3998, "&lt;01/11/2025", Anteriores!$G$2:$G$3998, "Em Análise"),
  COUNTIFS('Corretor 1'!$A$2:$A$4000, "&lt;&gt;", 'Corretor 1'!$N$2:$N$4000, "&gt;01/10/2025", 'Corretor 1'!$N$2:$N$4000, "&lt;01/11/2025", 'Corretor 1'!$G$2:$G$4000, "Em Análise"),
  COUNTIFS('Corretor 2'!$A$2:$A$4000, "&lt;&gt;", 'Corretor 2'!$N$2:$N$4000, "&gt;01/10/2025", 'Corretor 2'!$N$2:$N$4000, "&lt;01/11/2025", 'Corretor 2'!$G$2:$G$4000, "Em Análise"),
  COUNTIFS('Corretor 3'!$A$2:$A$4000, "&lt;&gt;", 'Corretor 3'!$N$2:$N$4000, "&gt;01/10/2025", 'Corretor 3'!$N$2:$N$4000, "&lt;01/11/2025", 'Corretor 3'!$G$2:$G$4000, "Em Análise"),
  COUNTIFS('Corretor 4'!$A$2:$A$4000, "&lt;&gt;", 'Corretor 4'!$N$2:$N$4000, "&gt;01/10/2025", 'Corretor 4'!$N$2:$N$4000, "&lt;01/11/2025", 'Corretor 4'!$G$2:$G$4000, "Em Análise"),
  COUNTIFS('Corretor 5'!$A$2:$A$4000, "&lt;&gt;", 'Corretor 5'!$N$2:$N$4000, "&gt;01/10/2025", 'Corretor 5'!$N$2:$N$4000, "&lt;01/11/2025", 'Corretor 5'!$G$2:$G$4000, "Em Análise")
)
</f>
        <v>18</v>
      </c>
      <c r="AS5" s="67">
        <f>SUM(
  COUNTIFS('Bruna Mamedes'!$A$2:$A$4000, "&lt;&gt;", 'Bruna Mamedes'!$N$2:$N$4000, "&gt;01/10/2025", 'Bruna Mamedes'!$N$2:$N$4000, "&lt;01/11/2025", 'Bruna Mamedes'!$G$2:$G$4000, "Aguardando Pagamento"),
  COUNTIFS('Camila Adão'!$A$2:$A$4000, "&lt;&gt;", 'Camila Adão'!$N$2:$N$4000, "&gt;01/10/2025", 'Camila Adão'!$N$2:$N$4000, "&lt;01/11/2025", 'Camila Adão'!$G$2:$G$4000, "Aguardando Pagamento"),
  COUNTIFS('Vendas Organicas'!$A$2:$A$4000, "&lt;&gt;", 'Vendas Organicas'!$N$2:$N$4000, "&gt;01/10/2025", 'Vendas Organicas'!$N$2:$N$4000, "&lt;01/11/2025", 'Vendas Organicas'!$G$2:$G$4000, "Aguardando Pagamento"),
  COUNTIFS('Diogo Lima'!$A$2:$A$3999, "&lt;&gt;", 'Diogo Lima'!$N$2:$N$3999, "&gt;01/10/2025", 'Diogo Lima'!$N$2:$N$3999, "&lt;01/11/2025", 'Diogo Lima'!$G$2:$G$3999, "Aguardando Pagamento"),
  COUNTIFS('Lucas Almeida'!$A$2:$A$4000, "&lt;&gt;", 'Lucas Almeida'!$N$2:$N$4000, "&gt;01/10/2025", 'Lucas Almeida'!$N$2:$N$4000, "&lt;01/11/2025", 'Lucas Almeida'!$G$2:$G$4000, "Aguardando Pagamento"),
  COUNTIFS('Fernando Diamantino'!$A$2:$A$4000, "&lt;&gt;", 'Fernando Diamantino'!$N$2:$N$4000, "&gt;01/10/2025", 'Fernando Diamantino'!$N$2:$N$4000, "&lt;01/11/2025", 'Fernando Diamantino'!$G$2:$G$4000, "Aguardando Pagamento"),
  COUNTIFS('Maiara Andrade'!$A$2:$A$4000, "&lt;&gt;", 'Maiara Andrade'!$N$2:$N$4000, "&gt;01/10/2025", 'Maiara Andrade'!$N$2:$N$4000, "&lt;01/11/2025", 'Maiara Andrade'!$G$2:$G$4000, "Aguardando Pagamento"),
  COUNTIFS('Roberto Ramos'!$A$2:$A$4000, "&lt;&gt;", 'Roberto Ramos'!$N$2:$N$4000, "&gt;01/10/2025", 'Roberto Ramos'!$N$2:$N$4000, "&lt;01/11/2025", 'Roberto Ramos'!$G$2:$G$4000, "Aguardando Pagamento"),
  COUNTIFS('Amanda Facundo'!$A$2:$A$4000, "&lt;&gt;", 'Amanda Facundo'!$N$2:$N$4000, "&gt;01/10/2025", 'Amanda Facundo'!$N$2:$N$4000, "&lt;01/11/2025", 'Amanda Facundo'!$G$2:$G$4000, "Aguardando Pagamento"),
  COUNTIFS('Rodrigo Oliveira'!$A$2:$A$4000, "&lt;&gt;", 'Rodrigo Oliveira'!$N$2:$N$4000, "&gt;01/10/2025", 'Rodrigo Oliveira'!$N$2:$N$4000, "&lt;01/11/2025", 'Rodrigo Oliveira'!$G$2:$G$4000, "Aguardando Pagamento"),
  COUNTIFS('Marcio Jorge'!$A$2:$A$4000, "&lt;&gt;", 'Marcio Jorge'!$N$2:$N$4000, "&gt;01/10/2025", 'Marcio Jorge'!$N$2:$N$4000, "&lt;01/11/2025", 'Marcio Jorge'!$G$2:$G$4000, "Aguardando Pagamento"),
  COUNTIFS(Anteriores!$A$2:$A$3998, "&lt;&gt;", Anteriores!$N$2:$N$3998, "&gt;01/10/2025", Anteriores!$N$2:$N$3998, "&lt;01/11/2025", Anteriores!$G$2:$G$3998, "Aguardando Pagamento"),
  COUNTIFS('Corretor 1'!$A$2:$A$4000, "&lt;&gt;", 'Corretor 1'!$N$2:$N$4000, "&gt;01/10/2025", 'Corretor 1'!$N$2:$N$4000, "&lt;01/11/2025", 'Corretor 1'!$G$2:$G$4000, "Aguardando Pagamento"),
  COUNTIFS('Corretor 2'!$A$2:$A$4000, "&lt;&gt;", 'Corretor 2'!$N$2:$N$4000, "&gt;01/10/2025", 'Corretor 2'!$N$2:$N$4000, "&lt;01/11/2025", 'Corretor 2'!$G$2:$G$4000, "Aguardando Pagamento"),
  COUNTIFS('Corretor 3'!$A$2:$A$4000, "&lt;&gt;", 'Corretor 3'!$N$2:$N$4000, "&gt;01/10/2025", 'Corretor 3'!$N$2:$N$4000, "&lt;01/11/2025", 'Corretor 3'!$G$2:$G$4000, "Aguardando Pagamento"),
  COUNTIFS('Corretor 4'!$A$2:$A$4000, "&lt;&gt;", 'Corretor 4'!$N$2:$N$4000, "&gt;01/10/2025", 'Corretor 4'!$N$2:$N$4000, "&lt;01/11/2025", 'Corretor 4'!$G$2:$G$4000, "Aguardando Pagamento"),
  COUNTIFS('Corretor 5'!$A$2:$A$4000, "&lt;&gt;", 'Corretor 5'!$N$2:$N$4000, "&gt;01/10/2025", 'Corretor 5'!$N$2:$N$4000, "&lt;01/11/2025", 'Corretor 5'!$G$2:$G$4000, "Aguardando Pagamento")
)
</f>
        <v>4</v>
      </c>
      <c r="AT5" s="67">
        <f>SUM(
  COUNTIFS('Bruna Mamedes'!$A$2:$A$4000, "&lt;&gt;", 'Bruna Mamedes'!$N$2:$N$4000, "&gt;01/10/2025", 'Bruna Mamedes'!$N$2:$N$4000, "&lt;01/11/2025", 'Bruna Mamedes'!$G$2:$G$4000, "Em conversação"),
  COUNTIFS('Camila Adão'!$A$2:$A$4000, "&lt;&gt;", 'Camila Adão'!$N$2:$N$4000, "&gt;01/10/2025", 'Camila Adão'!$N$2:$N$4000, "&lt;01/11/2025", 'Camila Adão'!$G$2:$G$4000, "Em conversação"),
  COUNTIFS('Vendas Organicas'!$A$2:$A$4000, "&lt;&gt;", 'Vendas Organicas'!$N$2:$N$4000, "&gt;01/10/2025", 'Vendas Organicas'!$N$2:$N$4000, "&lt;01/11/2025", 'Vendas Organicas'!$G$2:$G$4000, "Em conversação"),
  COUNTIFS('Diogo Lima'!$A$2:$A$3999, "&lt;&gt;", 'Diogo Lima'!$N$2:$N$3999, "&gt;01/10/2025", 'Diogo Lima'!$N$2:$N$3999, "&lt;01/11/2025", 'Diogo Lima'!$G$2:$G$3999, "Em conversação"),
  COUNTIFS('Lucas Almeida'!$A$2:$A$4000, "&lt;&gt;", 'Lucas Almeida'!$N$2:$N$4000, "&gt;01/10/2025", 'Lucas Almeida'!$N$2:$N$4000, "&lt;01/11/2025", 'Lucas Almeida'!$G$2:$G$4000, "Em conversação"),
  COUNTIFS('Fernando Diamantino'!$A$2:$A$4000, "&lt;&gt;", 'Fernando Diamantino'!$N$2:$N$4000, "&gt;01/10/2025", 'Fernando Diamantino'!$N$2:$N$4000, "&lt;01/11/2025", 'Fernando Diamantino'!$G$2:$G$4000, "Em conversação"),
  COUNTIFS('Maiara Andrade'!$A$2:$A$4000, "&lt;&gt;", 'Maiara Andrade'!$N$2:$N$4000, "&gt;01/10/2025", 'Maiara Andrade'!$N$2:$N$4000, "&lt;01/11/2025", 'Maiara Andrade'!$G$2:$G$4000, "Em conversação"),
  COUNTIFS('Roberto Ramos'!$A$2:$A$4000, "&lt;&gt;", 'Roberto Ramos'!$N$2:$N$4000, "&gt;01/10/2025", 'Roberto Ramos'!$N$2:$N$4000, "&lt;01/11/2025", 'Roberto Ramos'!$G$2:$G$4000, "Em conversação"),
  COUNTIFS('Amanda Facundo'!$A$2:$A$4000, "&lt;&gt;", 'Amanda Facundo'!$N$2:$N$4000, "&gt;01/10/2025", 'Amanda Facundo'!$N$2:$N$4000, "&lt;01/11/2025", 'Amanda Facundo'!$G$2:$G$4000, "Em conversação"),
  COUNTIFS('Rodrigo Oliveira'!$A$2:$A$4000, "&lt;&gt;", 'Rodrigo Oliveira'!$N$2:$N$4000, "&gt;01/10/2025", 'Rodrigo Oliveira'!$N$2:$N$4000, "&lt;01/11/2025", 'Rodrigo Oliveira'!$G$2:$G$4000, "Em conversação"),
  COUNTIFS('Marcio Jorge'!$A$2:$A$4000, "&lt;&gt;", 'Marcio Jorge'!$N$2:$N$4000, "&gt;01/10/2025", 'Marcio Jorge'!$N$2:$N$4000, "&lt;01/11/2025", 'Marcio Jorge'!$G$2:$G$4000, "Em conversação"),
  COUNTIFS(Anteriores!$A$2:$A$3998, "&lt;&gt;", Anteriores!$N$2:$N$3998, "&gt;01/10/2025", Anteriores!$N$2:$N$3998, "&lt;01/11/2025", Anteriores!$G$2:$G$3998, "Em conversação"),
  COUNTIFS('Corretor 1'!$A$2:$A$4000, "&lt;&gt;", 'Corretor 1'!$N$2:$N$4000, "&gt;01/10/2025", 'Corretor 1'!$N$2:$N$4000, "&lt;01/11/2025", 'Corretor 1'!$G$2:$G$4000, "Em conversação"),
  COUNTIFS('Corretor 2'!$A$2:$A$4000, "&lt;&gt;", 'Corretor 2'!$N$2:$N$4000, "&gt;01/10/2025", 'Corretor 2'!$N$2:$N$4000, "&lt;01/11/2025", 'Corretor 2'!$G$2:$G$4000, "Em conversação"),
  COUNTIFS('Corretor 3'!$A$2:$A$4000, "&lt;&gt;", 'Corretor 3'!$N$2:$N$4000, "&gt;01/10/2025", 'Corretor 3'!$N$2:$N$4000, "&lt;01/11/2025", 'Corretor 3'!$G$2:$G$4000, "Em conversação"),
  COUNTIFS('Corretor 4'!$A$2:$A$4000, "&lt;&gt;", 'Corretor 4'!$N$2:$N$4000, "&gt;01/10/2025", 'Corretor 4'!$N$2:$N$4000, "&lt;01/11/2025", 'Corretor 4'!$G$2:$G$4000, "Em conversação"),
  COUNTIFS('Corretor 5'!$A$2:$A$4000, "&lt;&gt;", 'Corretor 5'!$N$2:$N$4000, "&gt;01/10/2025", 'Corretor 5'!$N$2:$N$4000, "&lt;01/11/2025", 'Corretor 5'!$G$2:$G$4000, "Em conversação")
)
</f>
        <v>31</v>
      </c>
      <c r="AU5" s="67">
        <f>SUM(
  COUNTIFS('Bruna Mamedes'!$A$2:$A$4000, "&lt;&gt;", 'Bruna Mamedes'!$N$2:$N$4000, "&gt;01/10/2025", 'Bruna Mamedes'!$N$2:$N$4000, "&lt;01/11/2025", 'Bruna Mamedes'!$G$2:$G$4000, "Cotação Enviada"),
  COUNTIFS('Camila Adão'!$A$2:$A$4000, "&lt;&gt;", 'Camila Adão'!$N$2:$N$4000, "&gt;01/10/2025", 'Camila Adão'!$N$2:$N$4000, "&lt;01/11/2025", 'Camila Adão'!$G$2:$G$4000, "Cotação Enviada"),
  COUNTIFS('Vendas Organicas'!$A$2:$A$4000, "&lt;&gt;", 'Vendas Organicas'!$N$2:$N$4000, "&gt;01/10/2025", 'Vendas Organicas'!$N$2:$N$4000, "&lt;01/11/2025", 'Vendas Organicas'!$G$2:$G$4000, "Cotação Enviada"),
  COUNTIFS('Diogo Lima'!$A$2:$A$3999, "&lt;&gt;", 'Diogo Lima'!$N$2:$N$3999, "&gt;01/10/2025", 'Diogo Lima'!$N$2:$N$3999, "&lt;01/11/2025", 'Diogo Lima'!$G$2:$G$3999, "Cotação Enviada"),
  COUNTIFS('Lucas Almeida'!$A$2:$A$4000, "&lt;&gt;", 'Lucas Almeida'!$N$2:$N$4000, "&gt;01/10/2025", 'Lucas Almeida'!$N$2:$N$4000, "&lt;01/11/2025", 'Lucas Almeida'!$G$2:$G$4000, "Cotação Enviada"),
  COUNTIFS('Fernando Diamantino'!$A$2:$A$4000, "&lt;&gt;", 'Fernando Diamantino'!$N$2:$N$4000, "&gt;01/10/2025", 'Fernando Diamantino'!$N$2:$N$4000, "&lt;01/11/2025", 'Fernando Diamantino'!$G$2:$G$4000, "Cotação Enviada"),
  COUNTIFS('Maiara Andrade'!$A$2:$A$4000, "&lt;&gt;", 'Maiara Andrade'!$N$2:$N$4000, "&gt;01/10/2025", 'Maiara Andrade'!$N$2:$N$4000, "&lt;01/11/2025", 'Maiara Andrade'!$G$2:$G$4000, "Cotação Enviada"),
  COUNTIFS('Roberto Ramos'!$A$2:$A$4000, "&lt;&gt;", 'Roberto Ramos'!$N$2:$N$4000, "&gt;01/10/2025", 'Roberto Ramos'!$N$2:$N$4000, "&lt;01/11/2025", 'Roberto Ramos'!$G$2:$G$4000, "Cotação Enviada"),
  COUNTIFS('Amanda Facundo'!$A$2:$A$4000, "&lt;&gt;", 'Amanda Facundo'!$N$2:$N$4000, "&gt;01/10/2025", 'Amanda Facundo'!$N$2:$N$4000, "&lt;01/11/2025", 'Amanda Facundo'!$G$2:$G$4000, "Cotação Enviada"),
  COUNTIFS('Rodrigo Oliveira'!$A$2:$A$4000, "&lt;&gt;", 'Rodrigo Oliveira'!$N$2:$N$4000, "&gt;01/10/2025", 'Rodrigo Oliveira'!$N$2:$N$4000, "&lt;01/11/2025", 'Rodrigo Oliveira'!$G$2:$G$4000, "Cotação Enviada"),
  COUNTIFS('Marcio Jorge'!$A$2:$A$4000, "&lt;&gt;", 'Marcio Jorge'!$N$2:$N$4000, "&gt;01/10/2025", 'Marcio Jorge'!$N$2:$N$4000, "&lt;01/11/2025", 'Marcio Jorge'!$G$2:$G$4000, "Cotação Enviada"),
  COUNTIFS(Anteriores!$A$2:$A$3998, "&lt;&gt;", Anteriores!$N$2:$N$3998, "&gt;01/10/2025", Anteriores!$N$2:$N$3998, "&lt;01/11/2025", Anteriores!$G$2:$G$3998, "Cotação Enviada"),
  COUNTIFS('Corretor 1'!$A$2:$A$4000, "&lt;&gt;", 'Corretor 1'!$N$2:$N$4000, "&gt;01/10/2025", 'Corretor 1'!$N$2:$N$4000, "&lt;01/11/2025", 'Corretor 1'!$G$2:$G$4000, "Cotação Enviada"),
  COUNTIFS('Corretor 2'!$A$2:$A$4000, "&lt;&gt;", 'Corretor 2'!$N$2:$N$4000, "&gt;01/10/2025", 'Corretor 2'!$N$2:$N$4000, "&lt;01/11/2025", 'Corretor 2'!$G$2:$G$4000, "Cotação Enviada"),
  COUNTIFS('Corretor 3'!$A$2:$A$4000, "&lt;&gt;", 'Corretor 3'!$N$2:$N$4000, "&gt;01/10/2025", 'Corretor 3'!$N$2:$N$4000, "&lt;01/11/2025", 'Corretor 3'!$G$2:$G$4000, "Cotação Enviada"),
  COUNTIFS('Corretor 4'!$A$2:$A$4000, "&lt;&gt;", 'Corretor 4'!$N$2:$N$4000, "&gt;01/10/2025", 'Corretor 4'!$N$2:$N$4000, "&lt;01/11/2025", 'Corretor 4'!$G$2:$G$4000, "Cotação Enviada"),
  COUNTIFS('Corretor 5'!$A$2:$A$4000, "&lt;&gt;", 'Corretor 5'!$N$2:$N$4000, "&gt;01/10/2025", 'Corretor 5'!$N$2:$N$4000, "&lt;01/11/2025", 'Corretor 5'!$G$2:$G$4000, "Cotação Enviada")
)
</f>
        <v>267</v>
      </c>
      <c r="AV5" s="67">
        <f>SUM(
  COUNTIFS('Bruna Mamedes'!$A$2:$A$4000, "&lt;&gt;", 'Bruna Mamedes'!$N$2:$N$4000, "&gt;01/10/2025", 'Bruna Mamedes'!$N$2:$N$4000, "&lt;01/11/2025", 'Bruna Mamedes'!$G$2:$G$4000, "Desistência"),
  COUNTIFS('Camila Adão'!$A$2:$A$4000, "&lt;&gt;", 'Camila Adão'!$N$2:$N$4000, "&gt;01/10/2025", 'Camila Adão'!$N$2:$N$4000, "&lt;01/11/2025", 'Camila Adão'!$G$2:$G$4000, "Desistência"),
  COUNTIFS('Vendas Organicas'!$A$2:$A$4000, "&lt;&gt;", 'Vendas Organicas'!$N$2:$N$4000, "&gt;01/10/2025", 'Vendas Organicas'!$N$2:$N$4000, "&lt;01/11/2025", 'Vendas Organicas'!$G$2:$G$4000, "Desistência"),
  COUNTIFS('Diogo Lima'!$A$2:$A$3999, "&lt;&gt;", 'Diogo Lima'!$N$2:$N$3999, "&gt;01/10/2025", 'Diogo Lima'!$N$2:$N$3999, "&lt;01/11/2025", 'Diogo Lima'!$G$2:$G$3999, "Desistência"),
  COUNTIFS('Lucas Almeida'!$A$2:$A$4000, "&lt;&gt;", 'Lucas Almeida'!$N$2:$N$4000, "&gt;01/10/2025", 'Lucas Almeida'!$N$2:$N$4000, "&lt;01/11/2025", 'Lucas Almeida'!$G$2:$G$4000, "Desistência"),
  COUNTIFS('Fernando Diamantino'!$A$2:$A$4000, "&lt;&gt;", 'Fernando Diamantino'!$N$2:$N$4000, "&gt;01/10/2025", 'Fernando Diamantino'!$N$2:$N$4000, "&lt;01/11/2025", 'Fernando Diamantino'!$G$2:$G$4000, "Desistência"),
  COUNTIFS('Maiara Andrade'!$A$2:$A$4000, "&lt;&gt;", 'Maiara Andrade'!$N$2:$N$4000, "&gt;01/10/2025", 'Maiara Andrade'!$N$2:$N$4000, "&lt;01/11/2025", 'Maiara Andrade'!$G$2:$G$4000, "Desistência"),
  COUNTIFS('Roberto Ramos'!$A$2:$A$4000, "&lt;&gt;", 'Roberto Ramos'!$N$2:$N$4000, "&gt;01/10/2025", 'Roberto Ramos'!$N$2:$N$4000, "&lt;01/11/2025", 'Roberto Ramos'!$G$2:$G$4000, "Desistência"),
  COUNTIFS('Amanda Facundo'!$A$2:$A$4000, "&lt;&gt;", 'Amanda Facundo'!$N$2:$N$4000, "&gt;01/10/2025", 'Amanda Facundo'!$N$2:$N$4000, "&lt;01/11/2025", 'Amanda Facundo'!$G$2:$G$4000, "Desistência"),
  COUNTIFS('Rodrigo Oliveira'!$A$2:$A$4000, "&lt;&gt;", 'Rodrigo Oliveira'!$N$2:$N$4000, "&gt;01/10/2025", 'Rodrigo Oliveira'!$N$2:$N$4000, "&lt;01/11/2025", 'Rodrigo Oliveira'!$G$2:$G$4000, "Desistência"),
  COUNTIFS('Marcio Jorge'!$A$2:$A$4000, "&lt;&gt;", 'Marcio Jorge'!$N$2:$N$4000, "&gt;01/10/2025", 'Marcio Jorge'!$N$2:$N$4000, "&lt;01/11/2025", 'Marcio Jorge'!$G$2:$G$4000, "Desistência"),
  COUNTIFS(Anteriores!$A$2:$A$3998, "&lt;&gt;", Anteriores!$N$2:$N$3998, "&gt;01/10/2025", Anteriores!$N$2:$N$3998, "&lt;01/11/2025", Anteriores!$G$2:$G$3998, "Desistência"),
  COUNTIFS('Corretor 1'!$A$2:$A$4000, "&lt;&gt;", 'Corretor 1'!$N$2:$N$4000, "&gt;01/10/2025", 'Corretor 1'!$N$2:$N$4000, "&lt;01/11/2025", 'Corretor 1'!$G$2:$G$4000, "Desistência"),
  COUNTIFS('Corretor 2'!$A$2:$A$4000, "&lt;&gt;", 'Corretor 2'!$N$2:$N$4000, "&gt;01/10/2025", 'Corretor 2'!$N$2:$N$4000, "&lt;01/11/2025", 'Corretor 2'!$G$2:$G$4000, "Desistência"),
  COUNTIFS('Corretor 3'!$A$2:$A$4000, "&lt;&gt;", 'Corretor 3'!$N$2:$N$4000, "&gt;01/10/2025", 'Corretor 3'!$N$2:$N$4000, "&lt;01/11/2025", 'Corretor 3'!$G$2:$G$4000, "Desistência"),
  COUNTIFS('Corretor 4'!$A$2:$A$4000, "&lt;&gt;", 'Corretor 4'!$N$2:$N$4000, "&gt;01/10/2025", 'Corretor 4'!$N$2:$N$4000, "&lt;01/11/2025", 'Corretor 4'!$G$2:$G$4000, "Desistência"),
  COUNTIFS('Corretor 5'!$A$2:$A$4000, "&lt;&gt;", 'Corretor 5'!$N$2:$N$4000, "&gt;01/10/2025", 'Corretor 5'!$N$2:$N$4000, "&lt;01/11/2025", 'Corretor 5'!$G$2:$G$4000, "Desistência")
)
</f>
        <v>73</v>
      </c>
      <c r="AW5" s="67">
        <f>SUM(
  COUNTIFS('Bruna Mamedes'!$A$2:$A$4000, "&lt;&gt;", 'Bruna Mamedes'!$N$2:$N$4000, "&gt;01/10/2025", 'Bruna Mamedes'!$N$2:$N$4000, "&lt;01/11/2025", 'Bruna Mamedes'!$G$2:$G$4000, "Não Respondeu"),
  COUNTIFS('Camila Adão'!$A$2:$A$4000, "&lt;&gt;", 'Camila Adão'!$N$2:$N$4000, "&gt;01/10/2025", 'Camila Adão'!$N$2:$N$4000, "&lt;01/11/2025", 'Camila Adão'!$G$2:$G$4000, "Não Respondeu"),
  COUNTIFS('Vendas Organicas'!$A$2:$A$4000, "&lt;&gt;", 'Vendas Organicas'!$N$2:$N$4000, "&gt;01/10/2025", 'Vendas Organicas'!$N$2:$N$4000, "&lt;01/11/2025", 'Vendas Organicas'!$G$2:$G$4000, "Não Respondeu"),
  COUNTIFS('Diogo Lima'!$A$2:$A$3999, "&lt;&gt;", 'Diogo Lima'!$N$2:$N$3999, "&gt;01/10/2025", 'Diogo Lima'!$N$2:$N$3999, "&lt;01/11/2025", 'Diogo Lima'!$G$2:$G$3999, "Não Respondeu"),
  COUNTIFS('Lucas Almeida'!$A$2:$A$4000, "&lt;&gt;", 'Lucas Almeida'!$N$2:$N$4000, "&gt;01/10/2025", 'Lucas Almeida'!$N$2:$N$4000, "&lt;01/11/2025", 'Lucas Almeida'!$G$2:$G$4000, "Não Respondeu"),
  COUNTIFS('Fernando Diamantino'!$A$2:$A$4000, "&lt;&gt;", 'Fernando Diamantino'!$N$2:$N$4000, "&gt;01/10/2025", 'Fernando Diamantino'!$N$2:$N$4000, "&lt;01/11/2025", 'Fernando Diamantino'!$G$2:$G$4000, "Não Respondeu"),
  COUNTIFS('Maiara Andrade'!$A$2:$A$4000, "&lt;&gt;", 'Maiara Andrade'!$N$2:$N$4000, "&gt;01/10/2025", 'Maiara Andrade'!$N$2:$N$4000, "&lt;01/11/2025", 'Maiara Andrade'!$G$2:$G$4000, "Não Respondeu"),
  COUNTIFS('Roberto Ramos'!$A$2:$A$4000, "&lt;&gt;", 'Roberto Ramos'!$N$2:$N$4000, "&gt;01/10/2025", 'Roberto Ramos'!$N$2:$N$4000, "&lt;01/11/2025", 'Roberto Ramos'!$G$2:$G$4000, "Não Respondeu"),
  COUNTIFS('Amanda Facundo'!$A$2:$A$4000, "&lt;&gt;", 'Amanda Facundo'!$N$2:$N$4000, "&gt;01/10/2025", 'Amanda Facundo'!$N$2:$N$4000, "&lt;01/11/2025", 'Amanda Facundo'!$G$2:$G$4000, "Não Respondeu"),
  COUNTIFS('Rodrigo Oliveira'!$A$2:$A$4000, "&lt;&gt;", 'Rodrigo Oliveira'!$N$2:$N$4000, "&gt;01/10/2025", 'Rodrigo Oliveira'!$N$2:$N$4000, "&lt;01/11/2025", 'Rodrigo Oliveira'!$G$2:$G$4000, "Não Respondeu"),
  COUNTIFS('Marcio Jorge'!$A$2:$A$4000, "&lt;&gt;", 'Marcio Jorge'!$N$2:$N$4000, "&gt;01/10/2025", 'Marcio Jorge'!$N$2:$N$4000, "&lt;01/11/2025", 'Marcio Jorge'!$G$2:$G$4000, "Não Respondeu"),
  COUNTIFS(Anteriores!$A$2:$A$3998, "&lt;&gt;", Anteriores!$N$2:$N$3998, "&gt;01/10/2025", Anteriores!$N$2:$N$3998, "&lt;01/11/2025", Anteriores!$G$2:$G$3998, "Não Respondeu"),
  COUNTIFS('Corretor 1'!$A$2:$A$4000, "&lt;&gt;", 'Corretor 1'!$N$2:$N$4000, "&gt;01/10/2025", 'Corretor 1'!$N$2:$N$4000, "&lt;01/11/2025", 'Corretor 1'!$G$2:$G$4000, "Não Respondeu"),
  COUNTIFS('Corretor 2'!$A$2:$A$4000, "&lt;&gt;", 'Corretor 2'!$N$2:$N$4000, "&gt;01/10/2025", 'Corretor 2'!$N$2:$N$4000, "&lt;01/11/2025", 'Corretor 2'!$G$2:$G$4000, "Não Respondeu"),
  COUNTIFS('Corretor 3'!$A$2:$A$4000, "&lt;&gt;", 'Corretor 3'!$N$2:$N$4000, "&gt;01/10/2025", 'Corretor 3'!$N$2:$N$4000, "&lt;01/11/2025", 'Corretor 3'!$G$2:$G$4000, "Não Respondeu"),
  COUNTIFS('Corretor 4'!$A$2:$A$4000, "&lt;&gt;", 'Corretor 4'!$N$2:$N$4000, "&gt;01/10/2025", 'Corretor 4'!$N$2:$N$4000, "&lt;01/11/2025", 'Corretor 4'!$G$2:$G$4000, "Não Respondeu"),
  COUNTIFS('Corretor 5'!$A$2:$A$4000, "&lt;&gt;", 'Corretor 5'!$N$2:$N$4000, "&gt;01/10/2025", 'Corretor 5'!$N$2:$N$4000, "&lt;01/11/2025", 'Corretor 5'!$G$2:$G$4000, "Não Respondeu")
)
</f>
        <v>428</v>
      </c>
      <c r="AX5" s="68">
        <f>SUM(
  SUMIFS('Bruna Mamedes'!$H$2:$H$4000, 'Bruna Mamedes'!$G$2:$G$4000, "Plano Fechado", 'Bruna Mamedes'!$N$2:$N$4000, "&gt;=01/10/2025", 'Bruna Mamedes'!$N$2:$N$4000, "&lt;=31/10/2025"),
  SUMIFS('Camila Adão'!$H$2:$H$1997, 'Camila Adão'!$G$2:$G$1997, "Plano Fechado", 'Camila Adão'!$N$2:$N$1997, "&gt;=01/10/2025", 'Camila Adão'!$N$2:$N$1997, "&lt;=31/10/2025"),
  SUMIFS('Vendas Organicas'!$H$2:$H$3000, 'Vendas Organicas'!$G$2:$G$3000, "Plano Fechado", 'Vendas Organicas'!$N$2:$N$3000, "&gt;=01/10/2025", 'Vendas Organicas'!$N$2:$N$3000, "&lt;=31/10/2025"),
  SUMIFS('Diogo Lima'!$H$2:$H$1996, 'Diogo Lima'!$G$2:$G$1996, "Plano Fechado", 'Diogo Lima'!$N$2:$N$1996, "&gt;=01/10/2025", 'Diogo Lima'!$N$2:$N$1996, "&lt;=31/10/2025"),
  SUMIFS('Lucas Almeida'!$H$2:$H$4000, 'Lucas Almeida'!$G$2:$G$4000, "Plano Fechado", 'Lucas Almeida'!$N$2:$N$4000, "&gt;=01/10/2025", 'Lucas Almeida'!$N$2:$N$4000, "&lt;=31/10/2025"),
  SUMIFS('Fernando Diamantino'!$H$2:$H$1999, 'Fernando Diamantino'!$G$2:$G$1999, "Plano Fechado", 'Fernando Diamantino'!$N$2:$N$1999, "&gt;=01/10/2025", 'Fernando Diamantino'!$N$2:$N$1999, "&lt;=31/10/2025"),
  SUMIFS('Maiara Andrade'!$H$2:$H$4000, 'Maiara Andrade'!$G$2:$G$4000, "Plano Fechado", 'Maiara Andrade'!$N$2:$N$4000, "&gt;=01/10/2025", 'Maiara Andrade'!$N$2:$N$4000, "&lt;=31/10/2025"),
  SUMIFS('Roberto Ramos'!$H$2:$H$4000, 'Roberto Ramos'!$G$2:$G$4000, "Plano Fechado", 'Roberto Ramos'!$N$2:$N$4000, "&gt;=01/10/2025", 'Roberto Ramos'!$N$2:$N$4000, "&lt;=31/10/2025"),
  SUMIFS('Amanda Facundo'!$H$2:$H$1999, 'Amanda Facundo'!$G$2:$G$1999, "Plano Fechado", 'Amanda Facundo'!$N$2:$N$1999, "&gt;=01/10/2025", 'Amanda Facundo'!$N$2:$N$1999, "&lt;=31/10/2025"),
  SUMIFS('Rodrigo Oliveira'!$H$2:$H$4000, 'Rodrigo Oliveira'!$G$2:$G$4000, "Plano Fechado", 'Rodrigo Oliveira'!$N$2:$N$4000, "&gt;=01/10/2025", 'Rodrigo Oliveira'!$N$2:$N$4000, "&lt;=31/10/2025"),
  SUMIFS(Anteriores!$H$2:$H$3998, Anteriores!$G$2:$G$3998, "Plano Fechado", Anteriores!$N$2:$N$3998, "&gt;=01/10/2025", Anteriores!$N$2:$N$3998, "&lt;=31/10/2025"),
  SUMIFS('Corretor 1'!$H$2:$H$4000, 'Corretor 1'!$G$2:$G$4000, "Plano Fechado", 'Corretor 1'!$N$2:$N$4000, "&gt;=01/10/2025", 'Corretor 1'!$N$2:$N$4000, "&lt;=31/10/2025"),
  SUMIFS('Corretor 2'!$H$2:$H$4000, 'Corretor 2'!$G$2:$G$4000, "Plano Fechado", 'Corretor 2'!$N$2:$N$4000, "&gt;=01/10/2025", 'Corretor 2'!$N$2:$N$4000, "&lt;=31/10/2025"),
  SUMIFS('Corretor 3'!$H$2:$H$4000, 'Corretor 3'!$G$2:$G$4000, "Plano Fechado", 'Corretor 3'!$N$2:$N$4000, "&gt;=01/10/2025", 'Corretor 3'!$N$2:$N$4000, "&lt;=31/10/2025"),
  SUMIFS('Corretor 4'!$H$2:$H$4000, 'Corretor 4'!$G$2:$G$4000, "Plano Fechado", 'Corretor 4'!$N$2:$N$4000, "&gt;=01/10/2025", 'Corretor 4'!$N$2:$N$4000, "&lt;=31/10/2025"),
  SUMIFS('Corretor 5'!$H$2:$H$4000, 'Corretor 5'!$G$2:$G$4000, "Plano Fechado", 'Corretor 5'!$N$2:$N$4000, "&gt;=01/10/2025", 'Corretor 5'!$N$2:$N$4000, "&lt;=31/10/2025")
)</f>
        <v>77911.36</v>
      </c>
      <c r="AY5" s="69"/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</row>
    <row r="6">
      <c r="A6" s="43"/>
      <c r="B6" s="70"/>
      <c r="C6" s="71">
        <v>0.01</v>
      </c>
      <c r="D6" s="71">
        <v>0.097</v>
      </c>
      <c r="E6" s="71">
        <v>0.269</v>
      </c>
      <c r="F6" s="71">
        <v>0.045</v>
      </c>
      <c r="G6" s="71">
        <v>0.579</v>
      </c>
      <c r="H6" s="72"/>
      <c r="I6" s="45"/>
      <c r="J6" s="70"/>
      <c r="K6" s="71">
        <v>0.045</v>
      </c>
      <c r="L6" s="71">
        <v>0.031</v>
      </c>
      <c r="M6" s="71">
        <v>0.26</v>
      </c>
      <c r="N6" s="71">
        <v>0.036</v>
      </c>
      <c r="O6" s="71">
        <v>0.49</v>
      </c>
      <c r="P6" s="72"/>
      <c r="Q6" s="46"/>
      <c r="R6" s="70"/>
      <c r="S6" s="71">
        <v>0.04</v>
      </c>
      <c r="T6" s="71">
        <v>0.035</v>
      </c>
      <c r="U6" s="71">
        <v>0.219</v>
      </c>
      <c r="V6" s="71">
        <v>0.026</v>
      </c>
      <c r="W6" s="71">
        <v>0.463</v>
      </c>
      <c r="X6" s="72"/>
      <c r="Y6" s="45"/>
      <c r="Z6" s="70"/>
      <c r="AA6" s="71">
        <v>0.051</v>
      </c>
      <c r="AB6" s="71">
        <v>0.064</v>
      </c>
      <c r="AC6" s="71">
        <v>0.204</v>
      </c>
      <c r="AD6" s="71">
        <v>0.037</v>
      </c>
      <c r="AE6" s="71">
        <v>0.412</v>
      </c>
      <c r="AF6" s="72"/>
      <c r="AG6" s="45"/>
      <c r="AH6" s="70"/>
      <c r="AI6" s="71">
        <v>0.043</v>
      </c>
      <c r="AJ6" s="71">
        <v>0.05</v>
      </c>
      <c r="AK6" s="71">
        <v>0.281</v>
      </c>
      <c r="AL6" s="71">
        <v>0.037</v>
      </c>
      <c r="AM6" s="71">
        <v>0.398</v>
      </c>
      <c r="AN6" s="72"/>
      <c r="AP6" s="70"/>
      <c r="AQ6" s="73">
        <f>(AQ5/AP5)</f>
        <v>0.03674121406</v>
      </c>
      <c r="AR6" s="73">
        <f>AR5/AP5</f>
        <v>0.01437699681</v>
      </c>
      <c r="AS6" s="73">
        <f>AS5/AP5</f>
        <v>0.003194888179</v>
      </c>
      <c r="AT6" s="73">
        <f>(AT5/AP5)</f>
        <v>0.02476038339</v>
      </c>
      <c r="AU6" s="73">
        <f>AU5/AP5</f>
        <v>0.2132587859</v>
      </c>
      <c r="AV6" s="73">
        <f>AV5/AP5</f>
        <v>0.05830670927</v>
      </c>
      <c r="AW6" s="73">
        <f>AW5/AP5</f>
        <v>0.3418530351</v>
      </c>
      <c r="AX6" s="72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</row>
    <row r="7">
      <c r="A7" s="43"/>
      <c r="B7" s="74"/>
      <c r="C7" s="75"/>
      <c r="D7" s="75"/>
      <c r="E7" s="75"/>
      <c r="F7" s="75"/>
      <c r="G7" s="75"/>
      <c r="H7" s="76"/>
      <c r="I7" s="45"/>
      <c r="J7" s="74"/>
      <c r="K7" s="75"/>
      <c r="L7" s="75"/>
      <c r="M7" s="75"/>
      <c r="N7" s="75"/>
      <c r="O7" s="75"/>
      <c r="P7" s="76"/>
      <c r="Q7" s="46"/>
      <c r="R7" s="74"/>
      <c r="S7" s="75"/>
      <c r="T7" s="75"/>
      <c r="U7" s="75"/>
      <c r="V7" s="75"/>
      <c r="W7" s="75"/>
      <c r="X7" s="76"/>
      <c r="Y7" s="45"/>
      <c r="Z7" s="74"/>
      <c r="AA7" s="75"/>
      <c r="AB7" s="75"/>
      <c r="AC7" s="75"/>
      <c r="AD7" s="75"/>
      <c r="AE7" s="75"/>
      <c r="AF7" s="76"/>
      <c r="AG7" s="45"/>
      <c r="AH7" s="74"/>
      <c r="AI7" s="75"/>
      <c r="AJ7" s="75"/>
      <c r="AK7" s="75"/>
      <c r="AL7" s="75"/>
      <c r="AM7" s="75"/>
      <c r="AN7" s="76"/>
      <c r="AP7" s="77"/>
      <c r="AX7" s="11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</row>
    <row r="8">
      <c r="A8" s="43"/>
      <c r="B8" s="50" t="s">
        <v>60</v>
      </c>
      <c r="C8" s="51"/>
      <c r="D8" s="51"/>
      <c r="E8" s="51"/>
      <c r="F8" s="51"/>
      <c r="G8" s="51"/>
      <c r="H8" s="52"/>
      <c r="I8" s="45"/>
      <c r="J8" s="50" t="s">
        <v>60</v>
      </c>
      <c r="K8" s="51"/>
      <c r="L8" s="51"/>
      <c r="M8" s="51"/>
      <c r="N8" s="51"/>
      <c r="O8" s="51"/>
      <c r="P8" s="52"/>
      <c r="Q8" s="46"/>
      <c r="R8" s="50" t="s">
        <v>60</v>
      </c>
      <c r="S8" s="51"/>
      <c r="T8" s="51"/>
      <c r="U8" s="51"/>
      <c r="V8" s="51"/>
      <c r="W8" s="51"/>
      <c r="X8" s="52"/>
      <c r="Y8" s="45"/>
      <c r="Z8" s="50" t="s">
        <v>60</v>
      </c>
      <c r="AA8" s="51"/>
      <c r="AB8" s="51"/>
      <c r="AC8" s="51"/>
      <c r="AD8" s="51"/>
      <c r="AE8" s="51"/>
      <c r="AF8" s="52"/>
      <c r="AG8" s="45"/>
      <c r="AH8" s="50" t="s">
        <v>60</v>
      </c>
      <c r="AI8" s="51"/>
      <c r="AJ8" s="51"/>
      <c r="AK8" s="51"/>
      <c r="AL8" s="51"/>
      <c r="AM8" s="51"/>
      <c r="AN8" s="52"/>
      <c r="AP8" s="53" t="s">
        <v>60</v>
      </c>
      <c r="AQ8" s="54"/>
      <c r="AR8" s="54"/>
      <c r="AS8" s="54"/>
      <c r="AT8" s="54"/>
      <c r="AU8" s="54"/>
      <c r="AV8" s="54"/>
      <c r="AW8" s="54"/>
      <c r="AX8" s="55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</row>
    <row r="9">
      <c r="A9" s="43"/>
      <c r="B9" s="57" t="s">
        <v>46</v>
      </c>
      <c r="C9" s="58" t="s">
        <v>47</v>
      </c>
      <c r="D9" s="58" t="s">
        <v>48</v>
      </c>
      <c r="E9" s="58" t="s">
        <v>49</v>
      </c>
      <c r="F9" s="58" t="s">
        <v>50</v>
      </c>
      <c r="G9" s="58" t="s">
        <v>51</v>
      </c>
      <c r="H9" s="59" t="s">
        <v>52</v>
      </c>
      <c r="I9" s="45"/>
      <c r="J9" s="57" t="s">
        <v>46</v>
      </c>
      <c r="K9" s="58" t="s">
        <v>47</v>
      </c>
      <c r="L9" s="58" t="s">
        <v>48</v>
      </c>
      <c r="M9" s="58" t="s">
        <v>49</v>
      </c>
      <c r="N9" s="58" t="s">
        <v>50</v>
      </c>
      <c r="O9" s="58" t="s">
        <v>51</v>
      </c>
      <c r="P9" s="59" t="s">
        <v>52</v>
      </c>
      <c r="Q9" s="46"/>
      <c r="R9" s="57" t="s">
        <v>46</v>
      </c>
      <c r="S9" s="58" t="s">
        <v>47</v>
      </c>
      <c r="T9" s="58" t="s">
        <v>48</v>
      </c>
      <c r="U9" s="58" t="s">
        <v>49</v>
      </c>
      <c r="V9" s="58" t="s">
        <v>50</v>
      </c>
      <c r="W9" s="58" t="s">
        <v>51</v>
      </c>
      <c r="X9" s="59" t="s">
        <v>52</v>
      </c>
      <c r="Y9" s="45"/>
      <c r="Z9" s="57" t="s">
        <v>46</v>
      </c>
      <c r="AA9" s="58" t="s">
        <v>47</v>
      </c>
      <c r="AB9" s="58" t="s">
        <v>48</v>
      </c>
      <c r="AC9" s="58" t="s">
        <v>49</v>
      </c>
      <c r="AD9" s="58" t="s">
        <v>50</v>
      </c>
      <c r="AE9" s="58" t="s">
        <v>51</v>
      </c>
      <c r="AF9" s="59" t="s">
        <v>52</v>
      </c>
      <c r="AG9" s="45"/>
      <c r="AH9" s="57" t="s">
        <v>46</v>
      </c>
      <c r="AI9" s="58" t="s">
        <v>47</v>
      </c>
      <c r="AJ9" s="58" t="s">
        <v>48</v>
      </c>
      <c r="AK9" s="58" t="s">
        <v>49</v>
      </c>
      <c r="AL9" s="58" t="s">
        <v>50</v>
      </c>
      <c r="AM9" s="58" t="s">
        <v>51</v>
      </c>
      <c r="AN9" s="59" t="s">
        <v>52</v>
      </c>
      <c r="AP9" s="60" t="s">
        <v>46</v>
      </c>
      <c r="AQ9" s="58" t="s">
        <v>53</v>
      </c>
      <c r="AR9" s="58" t="s">
        <v>54</v>
      </c>
      <c r="AS9" s="58" t="s">
        <v>55</v>
      </c>
      <c r="AT9" s="58" t="s">
        <v>56</v>
      </c>
      <c r="AU9" s="58" t="s">
        <v>57</v>
      </c>
      <c r="AV9" s="58" t="s">
        <v>58</v>
      </c>
      <c r="AW9" s="58" t="s">
        <v>59</v>
      </c>
      <c r="AX9" s="61" t="s">
        <v>52</v>
      </c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</row>
    <row r="10">
      <c r="A10" s="43"/>
      <c r="B10" s="63">
        <v>63.0</v>
      </c>
      <c r="C10" s="64">
        <v>0.0</v>
      </c>
      <c r="D10" s="64">
        <v>8.0</v>
      </c>
      <c r="E10" s="64">
        <v>9.0</v>
      </c>
      <c r="F10" s="64">
        <v>8.0</v>
      </c>
      <c r="G10" s="64">
        <v>38.0</v>
      </c>
      <c r="H10" s="65">
        <v>0.0</v>
      </c>
      <c r="I10" s="45"/>
      <c r="J10" s="63">
        <v>127.0</v>
      </c>
      <c r="K10" s="64">
        <v>1.0</v>
      </c>
      <c r="L10" s="64">
        <v>1.0</v>
      </c>
      <c r="M10" s="64">
        <v>20.0</v>
      </c>
      <c r="N10" s="64">
        <v>3.0</v>
      </c>
      <c r="O10" s="64">
        <v>72.0</v>
      </c>
      <c r="P10" s="65">
        <v>3290.03</v>
      </c>
      <c r="Q10" s="46"/>
      <c r="R10" s="63">
        <v>110.0</v>
      </c>
      <c r="S10" s="64">
        <v>0.0</v>
      </c>
      <c r="T10" s="64">
        <v>4.0</v>
      </c>
      <c r="U10" s="64">
        <v>20.0</v>
      </c>
      <c r="V10" s="64">
        <v>3.0</v>
      </c>
      <c r="W10" s="64">
        <v>83.0</v>
      </c>
      <c r="X10" s="65">
        <v>0.0</v>
      </c>
      <c r="Y10" s="45"/>
      <c r="Z10" s="63">
        <v>121.0</v>
      </c>
      <c r="AA10" s="64">
        <v>3.0</v>
      </c>
      <c r="AB10" s="64">
        <v>13.0</v>
      </c>
      <c r="AC10" s="64">
        <v>17.0</v>
      </c>
      <c r="AD10" s="64">
        <v>6.0</v>
      </c>
      <c r="AE10" s="64">
        <v>87.0</v>
      </c>
      <c r="AF10" s="65">
        <v>2752.86</v>
      </c>
      <c r="AG10" s="45"/>
      <c r="AH10" s="63">
        <v>196.0</v>
      </c>
      <c r="AI10" s="64">
        <v>2.0</v>
      </c>
      <c r="AJ10" s="64">
        <v>1.0</v>
      </c>
      <c r="AK10" s="64">
        <v>35.0</v>
      </c>
      <c r="AL10" s="64">
        <v>5.0</v>
      </c>
      <c r="AM10" s="64">
        <v>141.0</v>
      </c>
      <c r="AN10" s="65">
        <v>2552.51</v>
      </c>
      <c r="AP10" s="66">
        <f t="array" ref="AP10">LET(
  abas, {"Amanda Facundo";"Bruna Mamedes";"Camila Adão";"Darlin Amorim";"Diogo Lima";"Externos";"Maiara Andrade";"Marcio Jorge";"Lucas Almeida";"Roberto Ramos";"Rodrigo Oliviera";"Leandro Nascimento";"Leandro Drumond";"Marcelle Marcela";"Anteriores";"Corretor 1";"Corretor 2";"Corretor 3";"Corretor 4";"Corretor 5"},
  SUM(
    BYROW(
      abas,
      LAMBDA(a,
        COUNTIFS(
          INDIRECT("'"&amp;a&amp;"'!E:E"), "Instagram",
          INDIRECT("'"&amp;a&amp;"'!N:N"), "&gt;="&amp;DATE(2025,10,1),
          INDIRECT("'"&amp;a&amp;"'!N:N"), "&lt;="&amp;DATE(2025,10,31)
        )
      )
    )
  )
)
</f>
        <v>51</v>
      </c>
      <c r="AQ10" s="67">
        <f>SUM(
  COUNTIFS('Bruna Mamedes'!$E$2:$E$4000, "Instagram", 'Bruna Mamedes'!$G$2:$G$4000, "Plano Fechado", 'Bruna Mamedes'!$N$2:$N$4000, "&gt;=01/10/2025", 'Bruna Mamedes'!$N$2:$N$4000, "&lt;=31/10/2025"),
  COUNTIFS('Camila Adão'!$E$2:$E$1997, "Instagram", 'Camila Adão'!$G$2:$G$1997, "Plano Fechado", 'Camila Adão'!$N$2:$N$1997, "&gt;=01/10/2025", 'Camila Adão'!$N$2:$N$1997, "&lt;=31/10/2025"),
  COUNTIFS('Vendas Organicas'!$E$2:$E$3000, "Instagram", 'Vendas Organicas'!$G$2:$G$3000, "Plano Fechado", 'Vendas Organicas'!$N$2:$N$3000, "&gt;=01/10/2025", 'Vendas Organicas'!$N$2:$N$3000, "&lt;=31/10/2025"),
  COUNTIFS('Diogo Lima'!$E$2:$E$1996, "Instagram", 'Diogo Lima'!$G$2:$G$1996, "Plano Fechado", 'Diogo Lima'!$N$2:$N$1996, "&gt;=01/10/2025", 'Diogo Lima'!$N$2:$N$1996, "&lt;=31/10/2025"),
  COUNTIFS('Lucas Almeida'!$E$2:$E$4000, "Instagram", 'Lucas Almeida'!$G$2:$G$4000, "Plano Fechado", 'Lucas Almeida'!$N$2:$N$4000, "&gt;=01/10/2025", 'Lucas Almeida'!$N$2:$N$4000, "&lt;=31/10/2025"),
  COUNTIFS('Fernando Diamantino'!$E$2:$E$1999, "Instagram", 'Fernando Diamantino'!$G$2:$G$1999, "Plano Fechado", 'Fernando Diamantino'!$N$2:$N$1999, "&gt;=01/10/2025", 'Fernando Diamantino'!$N$2:$N$1999, "&lt;=31/10/2025"),
  COUNTIFS('Maiara Andrade'!$E$2:$E$4000, "Instagram", 'Maiara Andrade'!$G$2:$G$4000, "Plano Fechado", 'Maiara Andrade'!$N$2:$N$4000, "&gt;=01/10/2025", 'Maiara Andrade'!$N$2:$N$4000, "&lt;=31/10/2025"),
  COUNTIFS('Roberto Ramos'!$E$2:$E$4000, "Instagram", 'Roberto Ramos'!$G$2:$G$4000, "Plano Fechado", 'Roberto Ramos'!$N$2:$N$4000, "&gt;=01/10/2025", 'Roberto Ramos'!$N$2:$N$4000, "&lt;=31/10/2025"),
  COUNTIFS('Amanda Facundo'!$E$2:$E$1999, "Instagram", 'Amanda Facundo'!$G$2:$G$1999, "Plano Fechado", 'Amanda Facundo'!$N$2:$N$1999, "&gt;=01/10/2025", 'Amanda Facundo'!$N$2:$N$1999, "&lt;=31/10/2025"),
  COUNTIFS('Rodrigo Oliveira'!$E$2:$E$4000, "Instagram", 'Rodrigo Oliveira'!$G$2:$G$4000, "Plano Fechado", 'Rodrigo Oliveira'!$N$2:$N$4000, "&gt;=01/10/2025", 'Rodrigo Oliveira'!$N$2:$N$4000, "&lt;=31/10/2025"),
  COUNTIFS('Marcio Jorge'!$E$2:$E$4000, "Instagram", 'Marcio Jorge'!$G$2:$G$4000, "Plano Fechado", 'Marcio Jorge'!$N$2:$N$4000, "&gt;=01/10/2025", 'Marcio Jorge'!$N$2:$N$4000, "&lt;=31/10/2025")
)
</f>
        <v>1</v>
      </c>
      <c r="AR10" s="67">
        <f>SUM(
  COUNTIFS('Bruna Mamedes'!$E$2:$E$4000, "Instagram", 'Bruna Mamedes'!$G$2:$G$4000, "Em Análise", 'Bruna Mamedes'!$N$2:$N$4000, "&gt;=01/10/2025", 'Bruna Mamedes'!$N$2:$N$4000, "&lt;=31/10/2025"),
  COUNTIFS('Camila Adão'!$E$2:$E$1997, "Instagram", 'Camila Adão'!$G$2:$G$1997, "Em Análise", 'Camila Adão'!$N$2:$N$1997, "&gt;=01/10/2025", 'Camila Adão'!$N$2:$N$1997, "&lt;=31/10/2025"),
  COUNTIFS('Vendas Organicas'!$E$2:$E$3000, "Instagram", 'Vendas Organicas'!$G$2:$G$3000, "Em Análise", 'Vendas Organicas'!$N$2:$N$3000, "&gt;=01/10/2025", 'Vendas Organicas'!$N$2:$N$3000, "&lt;=31/10/2025"),
  COUNTIFS('Diogo Lima'!$E$2:$E$1996, "Instagram", 'Diogo Lima'!$G$2:$G$1996, "Em Análise", 'Diogo Lima'!$N$2:$N$1996, "&gt;=01/10/2025", 'Diogo Lima'!$N$2:$N$1996, "&lt;=31/10/2025"),
  COUNTIFS('Lucas Almeida'!$E$2:$E$4000, "Instagram", 'Lucas Almeida'!$G$2:$G$4000, "Em Análise", 'Lucas Almeida'!$N$2:$N$4000, "&gt;=01/10/2025", 'Lucas Almeida'!$N$2:$N$4000, "&lt;=31/10/2025"),
  COUNTIFS('Fernando Diamantino'!$E$2:$E$1999, "Instagram", 'Fernando Diamantino'!$G$2:$G$1999, "Em Análise", 'Fernando Diamantino'!$N$2:$N$1999, "&gt;=01/10/2025", 'Fernando Diamantino'!$N$2:$N$1999, "&lt;=31/10/2025"),
  COUNTIFS('Maiara Andrade'!$E$2:$E$4000, "Instagram", 'Maiara Andrade'!$G$2:$G$4000, "Em Análise", 'Maiara Andrade'!$N$2:$N$4000, "&gt;=01/10/2025", 'Maiara Andrade'!$N$2:$N$4000, "&lt;=31/10/2025"),
  COUNTIFS('Roberto Ramos'!$E$2:$E$4000, "Instagram", 'Roberto Ramos'!$G$2:$G$4000, "Em Análise", 'Roberto Ramos'!$N$2:$N$4000, "&gt;=01/10/2025", 'Roberto Ramos'!$N$2:$N$4000, "&lt;=31/10/2025"),
  COUNTIFS('Amanda Facundo'!$E$2:$E$1999, "Instagram", 'Amanda Facundo'!$G$2:$G$1999, "Em Análise", 'Amanda Facundo'!$N$2:$N$1999, "&gt;=01/10/2025", 'Amanda Facundo'!$N$2:$N$1999, "&lt;=31/10/2025"),
  COUNTIFS('Rodrigo Oliveira'!$E$2:$E$4000, "Instagram", 'Rodrigo Oliveira'!$G$2:$G$4000, "Em Análise", 'Rodrigo Oliveira'!$N$2:$N$4000, "&gt;=01/10/2025", 'Rodrigo Oliveira'!$N$2:$N$4000, "&lt;=31/10/2025"),
  COUNTIFS('Marcio Jorge'!$E$2:$E$4000, "Instagram", 'Marcio Jorge'!$G$2:$G$4000, "Em Análise", 'Marcio Jorge'!$N$2:$N$4000, "&gt;=01/10/2025", 'Marcio Jorge'!$N$2:$N$4000, "&lt;=31/10/2025")
)
</f>
        <v>0</v>
      </c>
      <c r="AS10" s="67">
        <f>SUM(
  COUNTIFS('Bruna Mamedes'!$E$2:$E$4000, "Instagram", 'Bruna Mamedes'!$G$2:$G$4000, "Aguardando Pagamento", 'Bruna Mamedes'!$N$2:$N$4000, "&gt;=01/10/2025", 'Bruna Mamedes'!$N$2:$N$4000, "&lt;=31/10/2025"),
  COUNTIFS('Camila Adão'!$E$2:$E$1997, "Instagram", 'Camila Adão'!$G$2:$G$1997, "Aguardando Pagamento", 'Camila Adão'!$N$2:$N$1997, "&gt;=01/10/2025", 'Camila Adão'!$N$2:$N$1997, "&lt;=31/10/2025"),
  COUNTIFS('Vendas Organicas'!$E$2:$E$3000, "Instagram", 'Vendas Organicas'!$G$2:$G$3000, "Aguardando Pagamento", 'Vendas Organicas'!$N$2:$N$3000, "&gt;=01/10/2025", 'Vendas Organicas'!$N$2:$N$3000, "&lt;=31/10/2025"),
  COUNTIFS('Diogo Lima'!$E$2:$E$1996, "Instagram", 'Diogo Lima'!$G$2:$G$1996, "Aguardando Pagamento", 'Diogo Lima'!$N$2:$N$1996, "&gt;=01/10/2025", 'Diogo Lima'!$N$2:$N$1996, "&lt;=31/10/2025"),
  COUNTIFS('Lucas Almeida'!$E$2:$E$4000, "Instagram", 'Lucas Almeida'!$G$2:$G$4000, "Aguardando Pagamento", 'Lucas Almeida'!$N$2:$N$4000, "&gt;=01/10/2025", 'Lucas Almeida'!$N$2:$N$4000, "&lt;=31/10/2025"),
  COUNTIFS('Fernando Diamantino'!$E$2:$E$1999, "Instagram", 'Fernando Diamantino'!$G$2:$G$1999, "Aguardando Pagamento", 'Fernando Diamantino'!$N$2:$N$1999, "&gt;=01/10/2025", 'Fernando Diamantino'!$N$2:$N$1999, "&lt;=31/10/2025"),
  COUNTIFS('Maiara Andrade'!$E$2:$E$4000, "Instagram", 'Maiara Andrade'!$G$2:$G$4000, "Aguardando Pagamento", 'Maiara Andrade'!$N$2:$N$4000, "&gt;=01/10/2025", 'Maiara Andrade'!$N$2:$N$4000, "&lt;=31/10/2025"),
  COUNTIFS('Roberto Ramos'!$E$2:$E$4000, "Instagram", 'Roberto Ramos'!$G$2:$G$4000, "Aguardando Pagamento", 'Roberto Ramos'!$N$2:$N$4000, "&gt;=01/10/2025", 'Roberto Ramos'!$N$2:$N$4000, "&lt;=31/10/2025"),
  COUNTIFS('Amanda Facundo'!$E$2:$E$1999, "Instagram", 'Amanda Facundo'!$G$2:$G$1999, "Aguardando Pagamento", 'Amanda Facundo'!$N$2:$N$1999, "&gt;=01/10/2025", 'Amanda Facundo'!$N$2:$N$1999, "&lt;=31/10/2025"),
  COUNTIFS('Rodrigo Oliveira'!$E$2:$E$4000, "Instagram", 'Rodrigo Oliveira'!$G$2:$G$4000, "Aguardando Pagamento", 'Rodrigo Oliveira'!$N$2:$N$4000, "&gt;=01/10/2025", 'Rodrigo Oliveira'!$N$2:$N$4000, "&lt;=31/10/2025"),
  COUNTIFS('Marcio Jorge'!$E$2:$E$4000, "Instagram", 'Marcio Jorge'!$G$2:$G$4000, "Aguardando Pagamento", 'Marcio Jorge'!$N$2:$N$4000, "&gt;=01/10/2025", 'Marcio Jorge'!$N$2:$N$4000, "&lt;=31/10/2025")
)
</f>
        <v>0</v>
      </c>
      <c r="AT10" s="67">
        <f>SUM(
  COUNTIFS('Bruna Mamedes'!$E$2:$E$4000, "Instagram", 'Bruna Mamedes'!$G$2:$G$4000, "Em conversação", 'Bruna Mamedes'!$N$2:$N$4000, "&gt;=01/10/2025", 'Bruna Mamedes'!$N$2:$N$4000, "&lt;=31/10/2025"),
  COUNTIFS('Camila Adão'!$E$2:$E$1997, "Instagram", 'Camila Adão'!$G$2:$G$1997, "Em conversação", 'Camila Adão'!$N$2:$N$1997, "&gt;=01/10/2025", 'Camila Adão'!$N$2:$N$1997, "&lt;=31/10/2025"),
  COUNTIFS('Vendas Organicas'!$E$2:$E$3000, "Instagram", 'Vendas Organicas'!$G$2:$G$3000, "Em conversação", 'Vendas Organicas'!$N$2:$N$3000, "&gt;=01/10/2025", 'Vendas Organicas'!$N$2:$N$3000, "&lt;=31/10/2025"),
  COUNTIFS('Diogo Lima'!$E$2:$E$1996, "Instagram", 'Diogo Lima'!$G$2:$G$1996, "Em conversação", 'Diogo Lima'!$N$2:$N$1996, "&gt;=01/10/2025", 'Diogo Lima'!$N$2:$N$1996, "&lt;=31/10/2025"),
  COUNTIFS('Lucas Almeida'!$E$2:$E$4000, "Instagram", 'Lucas Almeida'!$G$2:$G$4000, "Em conversação", 'Lucas Almeida'!$N$2:$N$4000, "&gt;=01/10/2025", 'Lucas Almeida'!$N$2:$N$4000, "&lt;=31/10/2025"),
  COUNTIFS('Fernando Diamantino'!$E$2:$E$1999, "Instagram", 'Fernando Diamantino'!$G$2:$G$1999, "Em conversação", 'Fernando Diamantino'!$N$2:$N$1999, "&gt;=01/10/2025", 'Fernando Diamantino'!$N$2:$N$1999, "&lt;=31/10/2025"),
  COUNTIFS('Maiara Andrade'!$E$2:$E$4000, "Instagram", 'Maiara Andrade'!$G$2:$G$4000, "Em conversação", 'Maiara Andrade'!$N$2:$N$4000, "&gt;=01/10/2025", 'Maiara Andrade'!$N$2:$N$4000, "&lt;=31/10/2025"),
  COUNTIFS('Roberto Ramos'!$E$2:$E$4000, "Instagram", 'Roberto Ramos'!$G$2:$G$4000, "Em conversação", 'Roberto Ramos'!$N$2:$N$4000, "&gt;=01/10/2025", 'Roberto Ramos'!$N$2:$N$4000, "&lt;=31/10/2025"),
  COUNTIFS('Amanda Facundo'!$E$2:$E$1999, "Instagram", 'Amanda Facundo'!$G$2:$G$1999, "Em conversação", 'Amanda Facundo'!$N$2:$N$1999, "&gt;=01/10/2025", 'Amanda Facundo'!$N$2:$N$1999, "&lt;=31/10/2025"),
  COUNTIFS('Rodrigo Oliveira'!$E$2:$E$4000, "Instagram", 'Rodrigo Oliveira'!$G$2:$G$4000, "Em conversação", 'Rodrigo Oliveira'!$N$2:$N$4000, "&gt;=01/10/2025", 'Rodrigo Oliveira'!$N$2:$N$4000, "&lt;=31/10/2025"),
  COUNTIFS('Marcio Jorge'!$E$2:$E$4000, "Instagram", 'Marcio Jorge'!$G$2:$G$4000, "Em conversação", 'Marcio Jorge'!$N$2:$N$4000, "&gt;=01/10/2025", 'Marcio Jorge'!$N$2:$N$4000, "&lt;=31/10/2025")
)
</f>
        <v>0</v>
      </c>
      <c r="AU10" s="67">
        <f>SUM(
  COUNTIFS('Bruna Mamedes'!$E$2:$E$4000, "Instagram", 'Bruna Mamedes'!$G$2:$G$4000, "Cotação Enviada", 'Bruna Mamedes'!$N$2:$N$4000, "&gt;=01/10/2025", 'Bruna Mamedes'!$N$2:$N$4000, "&lt;=31/10/2025"),
  COUNTIFS('Camila Adão'!$E$2:$E$1997, "Instagram", 'Camila Adão'!$G$2:$G$1997, "Cotação Enviada", 'Camila Adão'!$N$2:$N$1997, "&gt;=01/10/2025", 'Camila Adão'!$N$2:$N$1997, "&lt;=31/10/2025"),
  COUNTIFS('Vendas Organicas'!$E$2:$E$3000, "Instagram", 'Vendas Organicas'!$G$2:$G$3000, "Cotação Enviada", 'Vendas Organicas'!$N$2:$N$3000, "&gt;=01/10/2025", 'Vendas Organicas'!$N$2:$N$3000, "&lt;=31/10/2025"),
  COUNTIFS('Diogo Lima'!$E$2:$E$1996, "Instagram", 'Diogo Lima'!$G$2:$G$1996, "Cotação Enviada", 'Diogo Lima'!$N$2:$N$1996, "&gt;=01/10/2025", 'Diogo Lima'!$N$2:$N$1996, "&lt;=31/10/2025"),
  COUNTIFS('Lucas Almeida'!$E$2:$E$4000, "Instagram", 'Lucas Almeida'!$G$2:$G$4000, "Cotação Enviada", 'Lucas Almeida'!$N$2:$N$4000, "&gt;=01/10/2025", 'Lucas Almeida'!$N$2:$N$4000, "&lt;=31/10/2025"),
  COUNTIFS('Fernando Diamantino'!$E$2:$E$1999, "Instagram", 'Fernando Diamantino'!$G$2:$G$1999, "Cotação Enviada", 'Fernando Diamantino'!$N$2:$N$1999, "&gt;=01/10/2025", 'Fernando Diamantino'!$N$2:$N$1999, "&lt;=31/10/2025"),
  COUNTIFS('Maiara Andrade'!$E$2:$E$4000, "Instagram", 'Maiara Andrade'!$G$2:$G$4000, "Cotação Enviada", 'Maiara Andrade'!$N$2:$N$4000, "&gt;=01/10/2025", 'Maiara Andrade'!$N$2:$N$4000, "&lt;=31/10/2025"),
  COUNTIFS('Roberto Ramos'!$E$2:$E$4000, "Instagram", 'Roberto Ramos'!$G$2:$G$4000, "Cotação Enviada", 'Roberto Ramos'!$N$2:$N$4000, "&gt;=01/10/2025", 'Roberto Ramos'!$N$2:$N$4000, "&lt;=31/10/2025"),
  COUNTIFS('Amanda Facundo'!$E$2:$E$1999, "Instagram", 'Amanda Facundo'!$G$2:$G$1999, "Cotação Enviada", 'Amanda Facundo'!$N$2:$N$1999, "&gt;=01/10/2025", 'Amanda Facundo'!$N$2:$N$1999, "&lt;=31/10/2025"),
  COUNTIFS('Rodrigo Oliveira'!$E$2:$E$4000, "Instagram", 'Rodrigo Oliveira'!$G$2:$G$4000, "Cotação Enviada", 'Rodrigo Oliveira'!$N$2:$N$4000, "&gt;=01/10/2025", 'Rodrigo Oliveira'!$N$2:$N$4000, "&lt;=31/10/2025"),
  COUNTIFS('Marcio Jorge'!$E$2:$E$4000, "Instagram", 'Marcio Jorge'!$G$2:$G$4000, "Cotação Enviada", 'Marcio Jorge'!$N$2:$N$4000, "&gt;=01/10/2025", 'Marcio Jorge'!$N$2:$N$4000, "&lt;=31/10/2025")
)
</f>
        <v>9</v>
      </c>
      <c r="AV10" s="67">
        <f>SUM(
  COUNTIFS('Bruna Mamedes'!$E$2:$E$4000, "Instagram", 'Bruna Mamedes'!$G$2:$G$4000, "Desistência", 'Bruna Mamedes'!$N$2:$N$4000, "&gt;=01/10/2025", 'Bruna Mamedes'!$N$2:$N$4000, "&lt;=31/10/2025"),
  COUNTIFS('Camila Adão'!$E$2:$E$1997, "Instagram", 'Camila Adão'!$G$2:$G$1997, "Desistência", 'Camila Adão'!$N$2:$N$1997, "&gt;=01/10/2025", 'Camila Adão'!$N$2:$N$1997, "&lt;=31/10/2025"),
  COUNTIFS('Vendas Organicas'!$E$2:$E$3000, "Instagram", 'Vendas Organicas'!$G$2:$G$3000, "Desistência", 'Vendas Organicas'!$N$2:$N$3000, "&gt;=01/10/2025", 'Vendas Organicas'!$N$2:$N$3000, "&lt;=31/10/2025"),
  COUNTIFS('Diogo Lima'!$E$2:$E$1996, "Instagram", 'Diogo Lima'!$G$2:$G$1996, "Desistência", 'Diogo Lima'!$N$2:$N$1996, "&gt;=01/10/2025", 'Diogo Lima'!$N$2:$N$1996, "&lt;=31/10/2025"),
  COUNTIFS('Lucas Almeida'!$E$2:$E$4000, "Instagram", 'Lucas Almeida'!$G$2:$G$4000, "Desistência", 'Lucas Almeida'!$N$2:$N$4000, "&gt;=01/10/2025", 'Lucas Almeida'!$N$2:$N$4000, "&lt;=31/10/2025"),
  COUNTIFS('Fernando Diamantino'!$E$2:$E$1999, "Instagram", 'Fernando Diamantino'!$G$2:$G$1999, "Desistência", 'Fernando Diamantino'!$N$2:$N$1999, "&gt;=01/10/2025", 'Fernando Diamantino'!$N$2:$N$1999, "&lt;=31/10/2025"),
  COUNTIFS('Maiara Andrade'!$E$2:$E$4000, "Instagram", 'Maiara Andrade'!$G$2:$G$4000, "Desistência", 'Maiara Andrade'!$N$2:$N$4000, "&gt;=01/10/2025", 'Maiara Andrade'!$N$2:$N$4000, "&lt;=31/10/2025"),
  COUNTIFS('Roberto Ramos'!$E$2:$E$4000, "Instagram", 'Roberto Ramos'!$G$2:$G$4000, "Desistência", 'Roberto Ramos'!$N$2:$N$4000, "&gt;=01/10/2025", 'Roberto Ramos'!$N$2:$N$4000, "&lt;=31/10/2025"),
  COUNTIFS('Amanda Facundo'!$E$2:$E$1999, "Instagram", 'Amanda Facundo'!$G$2:$G$1999, "Desistência", 'Amanda Facundo'!$N$2:$N$1999, "&gt;=01/10/2025", 'Amanda Facundo'!$N$2:$N$1999, "&lt;=31/10/2025"),
  COUNTIFS('Rodrigo Oliveira'!$E$2:$E$4000, "Instagram", 'Rodrigo Oliveira'!$G$2:$G$4000, "Desistência", 'Rodrigo Oliveira'!$N$2:$N$4000, "&gt;=01/10/2025", 'Rodrigo Oliveira'!$N$2:$N$4000, "&lt;=31/10/2025"),
  COUNTIFS('Marcio Jorge'!$E$2:$E$4000, "Instagram", 'Marcio Jorge'!$G$2:$G$4000, "Desistência", 'Marcio Jorge'!$N$2:$N$4000, "&gt;=01/10/2025", 'Marcio Jorge'!$N$2:$N$4000, "&lt;=31/10/2025")
)
</f>
        <v>2</v>
      </c>
      <c r="AW10" s="67">
        <f>SUM(
  COUNTIFS('Bruna Mamedes'!$E$2:$E$4000, "Instagram", 'Bruna Mamedes'!$G$2:$G$4000, "Não Respondeu", 'Bruna Mamedes'!$N$2:$N$4000, "&gt;=01/10/2025", 'Bruna Mamedes'!$N$2:$N$4000, "&lt;=31/10/2025"),
  COUNTIFS('Camila Adão'!$E$2:$E$1997, "Instagram", 'Camila Adão'!$G$2:$G$1997, "Não Respondeu", 'Camila Adão'!$N$2:$N$1997, "&gt;=01/10/2025", 'Camila Adão'!$N$2:$N$1997, "&lt;=31/10/2025"),
  COUNTIFS('Vendas Organicas'!$E$2:$E$3000, "Instagram", 'Vendas Organicas'!$G$2:$G$3000, "Não Respondeu", 'Vendas Organicas'!$N$2:$N$3000, "&gt;=01/10/2025", 'Vendas Organicas'!$N$2:$N$3000, "&lt;=31/10/2025"),
  COUNTIFS('Diogo Lima'!$E$2:$E$1996, "Instagram", 'Diogo Lima'!$G$2:$G$1996, "Não Respondeu", 'Diogo Lima'!$N$2:$N$1996, "&gt;=01/10/2025", 'Diogo Lima'!$N$2:$N$1996, "&lt;=31/10/2025"),
  COUNTIFS('Lucas Almeida'!$E$2:$E$4000, "Instagram", 'Lucas Almeida'!$G$2:$G$4000, "Não Respondeu", 'Lucas Almeida'!$N$2:$N$4000, "&gt;=01/10/2025", 'Lucas Almeida'!$N$2:$N$4000, "&lt;=31/10/2025"),
  COUNTIFS('Fernando Diamantino'!$E$2:$E$1999, "Instagram", 'Fernando Diamantino'!$G$2:$G$1999, "Não Respondeu", 'Fernando Diamantino'!$N$2:$N$1999, "&gt;=01/10/2025", 'Fernando Diamantino'!$N$2:$N$1999, "&lt;=31/10/2025"),
  COUNTIFS('Maiara Andrade'!$E$2:$E$4000, "Instagram", 'Maiara Andrade'!$G$2:$G$4000, "Não Respondeu", 'Maiara Andrade'!$N$2:$N$4000, "&gt;=01/10/2025", 'Maiara Andrade'!$N$2:$N$4000, "&lt;=31/10/2025"),
  COUNTIFS('Roberto Ramos'!$E$2:$E$4000, "Instagram", 'Roberto Ramos'!$G$2:$G$4000, "Não Respondeu", 'Roberto Ramos'!$N$2:$N$4000, "&gt;=01/10/2025", 'Roberto Ramos'!$N$2:$N$4000, "&lt;=31/10/2025"),
  COUNTIFS('Amanda Facundo'!$E$2:$E$1999, "Instagram", 'Amanda Facundo'!$G$2:$G$1999, "Não Respondeu", 'Amanda Facundo'!$N$2:$N$1999, "&gt;=01/10/2025", 'Amanda Facundo'!$N$2:$N$1999, "&lt;=31/10/2025"),
  COUNTIFS('Rodrigo Oliveira'!$E$2:$E$4000, "Instagram", 'Rodrigo Oliveira'!$G$2:$G$4000, "Não Respondeu", 'Rodrigo Oliveira'!$N$2:$N$4000, "&gt;=01/10/2025", 'Rodrigo Oliveira'!$N$2:$N$4000, "&lt;=31/10/2025"),
  COUNTIFS('Marcio Jorge'!$E$2:$E$4000, "Instagram", 'Marcio Jorge'!$G$2:$G$4000, "Não Respondeu", 'Marcio Jorge'!$N$2:$N$4000, "&gt;=01/10/2025", 'Marcio Jorge'!$N$2:$N$4000, "&lt;=31/10/2025")
)
</f>
        <v>34</v>
      </c>
      <c r="AX10" s="68">
        <f>SUM(
  SUMIFS('Bruna Mamedes'!$H$2:$H$4000, 'Bruna Mamedes'!$E$2:$E$4000, "Instagram", 'Bruna Mamedes'!$G$2:$G$4000, "Plano Fechado", 'Bruna Mamedes'!$N$2:$N$4000, "&gt;=01/10/2025", 'Bruna Mamedes'!$N$2:$N$4000, "&lt;=31/10/2025"),
  SUMIFS('Camila Adão'!$H$2:$H$1997, 'Camila Adão'!$E$2:$E$1997, "Instagram", 'Camila Adão'!$G$2:$G$1997, "Plano Fechado", 'Camila Adão'!$N$2:$N$1997, "&gt;=01/10/2025", 'Camila Adão'!$N$2:$N$1997, "&lt;=31/10/2025"),
  SUMIFS('Vendas Organicas'!$H$2:$H$3000, 'Vendas Organicas'!$E$2:$E$3000, "Instagram", 'Vendas Organicas'!$G$2:$G$3000, "Plano Fechado", 'Vendas Organicas'!$N$2:$N$3000, "&gt;=01/10/2025", 'Vendas Organicas'!$N$2:$N$3000, "&lt;=31/10/2025"),
  SUMIFS('Diogo Lima'!$H$2:$H$1996, 'Diogo Lima'!$E$2:$E$1996, "Instagram", 'Diogo Lima'!$G$2:$G$1996, "Plano Fechado", 'Diogo Lima'!$N$2:$N$1996, "&gt;=01/10/2025", 'Diogo Lima'!$N$2:$N$1996, "&lt;=31/10/2025"),
  SUMIFS('Lucas Almeida'!$H$2:$H$4000, 'Lucas Almeida'!$E$2:$E$4000, "Instagram", 'Lucas Almeida'!$G$2:$G$4000, "Plano Fechado", 'Lucas Almeida'!$N$2:$N$4000, "&gt;=01/10/2025", 'Lucas Almeida'!$N$2:$N$4000, "&lt;=31/10/2025"),
  SUMIFS('Fernando Diamantino'!$H$2:$H$1999, 'Fernando Diamantino'!$E$2:$E$1999, "Instagram", 'Fernando Diamantino'!$G$2:$G$1999, "Plano Fechado", 'Fernando Diamantino'!$N$2:$N$1999, "&gt;=01/10/2025", 'Fernando Diamantino'!$N$2:$N$1999, "&lt;=31/10/2025"),
  SUMIFS('Maiara Andrade'!$H$2:$H$4000, 'Maiara Andrade'!$E$2:$E$4000, "Instagram", 'Maiara Andrade'!$G$2:$G$4000, "Plano Fechado", 'Maiara Andrade'!$N$2:$N$4000, "&gt;=01/10/2025", 'Maiara Andrade'!$N$2:$N$4000, "&lt;=31/10/2025"),
  SUMIFS('Roberto Ramos'!$H$2:$H$4000, 'Roberto Ramos'!$E$2:$E$4000, "Instagram", 'Roberto Ramos'!$G$2:$G$4000, "Plano Fechado", 'Roberto Ramos'!$N$2:$N$4000, "&gt;=01/10/2025", 'Roberto Ramos'!$N$2:$N$4000, "&lt;=31/10/2025"),
  SUMIFS('Amanda Facundo'!$H$2:$H$1999, 'Amanda Facundo'!$E$2:$E$1999, "Instagram", 'Amanda Facundo'!$G$2:$G$1999, "Plano Fechado", 'Amanda Facundo'!$N$2:$N$1999, "&gt;=01/10/2025", 'Amanda Facundo'!$N$2:$N$1999, "&lt;=31/10/2025"),
  SUMIFS('Rodrigo Oliveira'!$H$2:$H$4000, 'Rodrigo Oliveira'!$E$2:$E$4000, "Instagram", 'Rodrigo Oliveira'!$G$2:$G$4000, "Plano Fechado", 'Rodrigo Oliveira'!$N$2:$N$4000, "&gt;=01/10/2025", 'Rodrigo Oliveira'!$N$2:$N$4000, "&lt;=31/10/2025"),
  SUMIFS('Marcio Jorge'!$H$2:$H$4000, 'Marcio Jorge'!$E$2:$E$4000, "Instagram", 'Marcio Jorge'!$G$2:$G$4000, "Plano Fechado", 'Marcio Jorge'!$N$2:$N$4000, "&gt;=01/10/2025", 'Marcio Jorge'!$N$2:$N$4000, "&lt;=31/10/2025")
)
</f>
        <v>2276.52</v>
      </c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</row>
    <row r="11">
      <c r="A11" s="43"/>
      <c r="B11" s="70"/>
      <c r="C11" s="71">
        <v>0.0</v>
      </c>
      <c r="D11" s="71">
        <v>0.127</v>
      </c>
      <c r="E11" s="71">
        <v>0.143</v>
      </c>
      <c r="F11" s="71">
        <v>0.127</v>
      </c>
      <c r="G11" s="71">
        <v>0.603</v>
      </c>
      <c r="H11" s="72"/>
      <c r="I11" s="45"/>
      <c r="J11" s="70"/>
      <c r="K11" s="71">
        <v>0.008</v>
      </c>
      <c r="L11" s="71">
        <v>0.008</v>
      </c>
      <c r="M11" s="71">
        <v>0.157</v>
      </c>
      <c r="N11" s="71">
        <v>0.024</v>
      </c>
      <c r="O11" s="71">
        <v>0.567</v>
      </c>
      <c r="P11" s="72"/>
      <c r="Q11" s="46"/>
      <c r="R11" s="70"/>
      <c r="S11" s="71">
        <v>0.0</v>
      </c>
      <c r="T11" s="71">
        <v>0.036</v>
      </c>
      <c r="U11" s="71">
        <v>0.182</v>
      </c>
      <c r="V11" s="71">
        <v>0.027</v>
      </c>
      <c r="W11" s="71">
        <v>0.755</v>
      </c>
      <c r="X11" s="72"/>
      <c r="Y11" s="45"/>
      <c r="Z11" s="70"/>
      <c r="AA11" s="71">
        <v>0.025</v>
      </c>
      <c r="AB11" s="71">
        <v>0.107</v>
      </c>
      <c r="AC11" s="71">
        <v>0.14</v>
      </c>
      <c r="AD11" s="71">
        <v>0.05</v>
      </c>
      <c r="AE11" s="71">
        <v>0.719</v>
      </c>
      <c r="AF11" s="72"/>
      <c r="AG11" s="45"/>
      <c r="AH11" s="70"/>
      <c r="AI11" s="71">
        <v>0.01</v>
      </c>
      <c r="AJ11" s="71">
        <v>0.005</v>
      </c>
      <c r="AK11" s="71">
        <v>0.179</v>
      </c>
      <c r="AL11" s="71">
        <v>0.026</v>
      </c>
      <c r="AM11" s="71">
        <v>0.719</v>
      </c>
      <c r="AN11" s="72"/>
      <c r="AP11" s="70"/>
      <c r="AQ11" s="73">
        <f>(AQ10/AP10)</f>
        <v>0.01960784314</v>
      </c>
      <c r="AR11" s="73">
        <f>(AR10/AP10)</f>
        <v>0</v>
      </c>
      <c r="AS11" s="73">
        <f>(AS10/AP10)</f>
        <v>0</v>
      </c>
      <c r="AT11" s="73">
        <f>(AT10/AP10)</f>
        <v>0</v>
      </c>
      <c r="AU11" s="73">
        <f>AU10/AP10</f>
        <v>0.1764705882</v>
      </c>
      <c r="AV11" s="73">
        <f>AV10/AP10</f>
        <v>0.03921568627</v>
      </c>
      <c r="AW11" s="73">
        <f>AW10/AP10</f>
        <v>0.6666666667</v>
      </c>
      <c r="AX11" s="72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</row>
    <row r="12">
      <c r="A12" s="43"/>
      <c r="B12" s="74"/>
      <c r="C12" s="75"/>
      <c r="D12" s="75"/>
      <c r="E12" s="75"/>
      <c r="F12" s="75"/>
      <c r="G12" s="75"/>
      <c r="H12" s="79"/>
      <c r="I12" s="45"/>
      <c r="J12" s="74"/>
      <c r="K12" s="75"/>
      <c r="L12" s="75"/>
      <c r="M12" s="75"/>
      <c r="N12" s="75"/>
      <c r="O12" s="75"/>
      <c r="P12" s="79"/>
      <c r="Q12" s="46"/>
      <c r="R12" s="74"/>
      <c r="S12" s="75"/>
      <c r="T12" s="75"/>
      <c r="U12" s="75"/>
      <c r="V12" s="75"/>
      <c r="W12" s="75"/>
      <c r="X12" s="79"/>
      <c r="Y12" s="45"/>
      <c r="Z12" s="74"/>
      <c r="AA12" s="75"/>
      <c r="AB12" s="75"/>
      <c r="AC12" s="75"/>
      <c r="AD12" s="75"/>
      <c r="AE12" s="75"/>
      <c r="AF12" s="79"/>
      <c r="AG12" s="45"/>
      <c r="AH12" s="74"/>
      <c r="AI12" s="75"/>
      <c r="AJ12" s="75"/>
      <c r="AK12" s="75"/>
      <c r="AL12" s="75"/>
      <c r="AM12" s="75"/>
      <c r="AN12" s="79"/>
      <c r="AP12" s="77"/>
      <c r="AX12" s="80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</row>
    <row r="13">
      <c r="A13" s="43"/>
      <c r="B13" s="50" t="s">
        <v>61</v>
      </c>
      <c r="C13" s="51"/>
      <c r="D13" s="51"/>
      <c r="E13" s="51"/>
      <c r="F13" s="51"/>
      <c r="G13" s="51"/>
      <c r="H13" s="52"/>
      <c r="I13" s="45"/>
      <c r="J13" s="50" t="s">
        <v>61</v>
      </c>
      <c r="K13" s="51"/>
      <c r="L13" s="51"/>
      <c r="M13" s="51"/>
      <c r="N13" s="51"/>
      <c r="O13" s="51"/>
      <c r="P13" s="52"/>
      <c r="Q13" s="46"/>
      <c r="R13" s="50" t="s">
        <v>61</v>
      </c>
      <c r="S13" s="51"/>
      <c r="T13" s="51"/>
      <c r="U13" s="51"/>
      <c r="V13" s="51"/>
      <c r="W13" s="51"/>
      <c r="X13" s="52"/>
      <c r="Y13" s="45"/>
      <c r="Z13" s="50" t="s">
        <v>61</v>
      </c>
      <c r="AA13" s="51"/>
      <c r="AB13" s="51"/>
      <c r="AC13" s="51"/>
      <c r="AD13" s="51"/>
      <c r="AE13" s="51"/>
      <c r="AF13" s="52"/>
      <c r="AG13" s="45"/>
      <c r="AH13" s="50" t="s">
        <v>61</v>
      </c>
      <c r="AI13" s="51"/>
      <c r="AJ13" s="51"/>
      <c r="AK13" s="51"/>
      <c r="AL13" s="51"/>
      <c r="AM13" s="51"/>
      <c r="AN13" s="52"/>
      <c r="AP13" s="53" t="s">
        <v>61</v>
      </c>
      <c r="AQ13" s="54"/>
      <c r="AR13" s="54"/>
      <c r="AS13" s="54"/>
      <c r="AT13" s="54"/>
      <c r="AU13" s="54"/>
      <c r="AV13" s="54"/>
      <c r="AW13" s="54"/>
      <c r="AX13" s="55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</row>
    <row r="14">
      <c r="A14" s="43"/>
      <c r="B14" s="57" t="s">
        <v>46</v>
      </c>
      <c r="C14" s="58" t="s">
        <v>47</v>
      </c>
      <c r="D14" s="58" t="s">
        <v>48</v>
      </c>
      <c r="E14" s="58" t="s">
        <v>49</v>
      </c>
      <c r="F14" s="58" t="s">
        <v>50</v>
      </c>
      <c r="G14" s="58" t="s">
        <v>51</v>
      </c>
      <c r="H14" s="59" t="s">
        <v>52</v>
      </c>
      <c r="I14" s="45"/>
      <c r="J14" s="57" t="s">
        <v>46</v>
      </c>
      <c r="K14" s="58" t="s">
        <v>47</v>
      </c>
      <c r="L14" s="58" t="s">
        <v>48</v>
      </c>
      <c r="M14" s="58" t="s">
        <v>49</v>
      </c>
      <c r="N14" s="58" t="s">
        <v>50</v>
      </c>
      <c r="O14" s="58" t="s">
        <v>51</v>
      </c>
      <c r="P14" s="59" t="s">
        <v>52</v>
      </c>
      <c r="Q14" s="46"/>
      <c r="R14" s="57" t="s">
        <v>46</v>
      </c>
      <c r="S14" s="58" t="s">
        <v>47</v>
      </c>
      <c r="T14" s="58" t="s">
        <v>48</v>
      </c>
      <c r="U14" s="58" t="s">
        <v>49</v>
      </c>
      <c r="V14" s="58" t="s">
        <v>50</v>
      </c>
      <c r="W14" s="58" t="s">
        <v>51</v>
      </c>
      <c r="X14" s="59" t="s">
        <v>52</v>
      </c>
      <c r="Y14" s="45"/>
      <c r="Z14" s="57" t="s">
        <v>46</v>
      </c>
      <c r="AA14" s="58" t="s">
        <v>47</v>
      </c>
      <c r="AB14" s="58" t="s">
        <v>48</v>
      </c>
      <c r="AC14" s="58" t="s">
        <v>49</v>
      </c>
      <c r="AD14" s="58" t="s">
        <v>50</v>
      </c>
      <c r="AE14" s="58" t="s">
        <v>51</v>
      </c>
      <c r="AF14" s="59" t="s">
        <v>52</v>
      </c>
      <c r="AG14" s="45"/>
      <c r="AH14" s="57" t="s">
        <v>46</v>
      </c>
      <c r="AI14" s="58" t="s">
        <v>47</v>
      </c>
      <c r="AJ14" s="58" t="s">
        <v>48</v>
      </c>
      <c r="AK14" s="58" t="s">
        <v>49</v>
      </c>
      <c r="AL14" s="58" t="s">
        <v>50</v>
      </c>
      <c r="AM14" s="58" t="s">
        <v>51</v>
      </c>
      <c r="AN14" s="59" t="s">
        <v>52</v>
      </c>
      <c r="AP14" s="60" t="s">
        <v>46</v>
      </c>
      <c r="AQ14" s="58" t="s">
        <v>53</v>
      </c>
      <c r="AR14" s="58" t="s">
        <v>54</v>
      </c>
      <c r="AS14" s="58" t="s">
        <v>55</v>
      </c>
      <c r="AT14" s="58" t="s">
        <v>56</v>
      </c>
      <c r="AU14" s="58" t="s">
        <v>57</v>
      </c>
      <c r="AV14" s="58" t="s">
        <v>58</v>
      </c>
      <c r="AW14" s="58" t="s">
        <v>59</v>
      </c>
      <c r="AX14" s="61" t="s">
        <v>52</v>
      </c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</row>
    <row r="15">
      <c r="A15" s="43"/>
      <c r="B15" s="63">
        <v>38.0</v>
      </c>
      <c r="C15" s="64">
        <v>0.0</v>
      </c>
      <c r="D15" s="64">
        <v>3.0</v>
      </c>
      <c r="E15" s="64">
        <v>5.0</v>
      </c>
      <c r="F15" s="64">
        <v>0.0</v>
      </c>
      <c r="G15" s="64">
        <v>30.0</v>
      </c>
      <c r="H15" s="65">
        <v>0.0</v>
      </c>
      <c r="I15" s="45"/>
      <c r="J15" s="63">
        <v>46.0</v>
      </c>
      <c r="K15" s="64">
        <v>2.0</v>
      </c>
      <c r="L15" s="64">
        <v>1.0</v>
      </c>
      <c r="M15" s="64">
        <v>5.0</v>
      </c>
      <c r="N15" s="64">
        <v>2.0</v>
      </c>
      <c r="O15" s="64">
        <v>29.0</v>
      </c>
      <c r="P15" s="65">
        <v>2245.61</v>
      </c>
      <c r="Q15" s="46"/>
      <c r="R15" s="63">
        <v>44.0</v>
      </c>
      <c r="S15" s="64">
        <v>0.0</v>
      </c>
      <c r="T15" s="64">
        <v>0.0</v>
      </c>
      <c r="U15" s="64">
        <v>7.0</v>
      </c>
      <c r="V15" s="64">
        <v>0.0</v>
      </c>
      <c r="W15" s="64">
        <v>37.0</v>
      </c>
      <c r="X15" s="65">
        <v>0.0</v>
      </c>
      <c r="Y15" s="45"/>
      <c r="Z15" s="63">
        <v>50.0</v>
      </c>
      <c r="AA15" s="64">
        <v>2.0</v>
      </c>
      <c r="AB15" s="64">
        <v>1.0</v>
      </c>
      <c r="AC15" s="64">
        <v>5.0</v>
      </c>
      <c r="AD15" s="64">
        <v>4.0</v>
      </c>
      <c r="AE15" s="64">
        <v>31.0</v>
      </c>
      <c r="AF15" s="65">
        <v>457.88</v>
      </c>
      <c r="AG15" s="45"/>
      <c r="AH15" s="63">
        <v>76.0</v>
      </c>
      <c r="AI15" s="64">
        <v>1.0</v>
      </c>
      <c r="AJ15" s="64">
        <v>2.0</v>
      </c>
      <c r="AK15" s="64">
        <v>8.0</v>
      </c>
      <c r="AL15" s="64">
        <v>3.0</v>
      </c>
      <c r="AM15" s="64">
        <v>53.0</v>
      </c>
      <c r="AN15" s="65">
        <v>649.71</v>
      </c>
      <c r="AP15" s="66">
        <f t="array" ref="AP15">LET(
  abas, {"Amanda Facundo";"Bruna Mamedes";"Camila Adão";"Darlin Amorim";"Diogo Lima";"Externos";"Maiara Andrade";"Marcio Jorge";"Lucas Almeida";"Roberto Ramos";"Rodrigo Oliviera";"Leandro Nascimento";"Leandro Drumond";"Marcelle Marcela";"Anteriores";"Corretor 1";"Corretor 2";"Corretor 3";"Corretor 4";"Corretor 5"},
  SUM(
    BYROW(
      abas,
      LAMBDA(a,
        COUNTIFS(
          INDIRECT("'"&amp;a&amp;"'!E:E"), "Facebook",
          INDIRECT("'"&amp;a&amp;"'!N:N"), "&gt;="&amp;DATE(2025,10,1),
          INDIRECT("'"&amp;a&amp;"'!N:N"), "&lt;="&amp;DATE(2025,10,31)
        )
      )
    )
  )
)
</f>
        <v>14</v>
      </c>
      <c r="AQ15" s="67">
        <f>SUM(
  COUNTIFS('Bruna Mamedes'!$E$2:$E$4000, "Facebook", 'Bruna Mamedes'!$G$2:$G$4000, "Plano Fechado", 'Bruna Mamedes'!$N$2:$N$4000, "&gt;=01/10/2025", 'Bruna Mamedes'!$N$2:$N$4000, "&lt;=31/10/2025"),
  COUNTIFS('Camila Adão'!$E$2:$E$1997, "Facebook", 'Camila Adão'!$G$2:$G$1997, "Plano Fechado", 'Camila Adão'!$N$2:$N$1997, "&gt;=01/10/2025", 'Camila Adão'!$N$2:$N$1997, "&lt;=31/10/2025"),
  COUNTIFS('Vendas Organicas'!$E$2:$E$3000, "Facebook", 'Vendas Organicas'!$G$2:$G$3000, "Plano Fechado", 'Vendas Organicas'!$N$2:$N$3000, "&gt;=01/10/2025", 'Vendas Organicas'!$N$2:$N$3000, "&lt;=31/10/2025"),
  COUNTIFS('Diogo Lima'!$E$2:$E$1996, "Facebook", 'Diogo Lima'!$G$2:$G$1996, "Plano Fechado", 'Diogo Lima'!$N$2:$N$1996, "&gt;=01/10/2025", 'Diogo Lima'!$N$2:$N$1996, "&lt;=31/10/2025"),
  COUNTIFS('Lucas Almeida'!$E$2:$E$4000, "Facebook", 'Lucas Almeida'!$G$2:$G$4000, "Plano Fechado", 'Lucas Almeida'!$N$2:$N$4000, "&gt;=01/10/2025", 'Lucas Almeida'!$N$2:$N$4000, "&lt;=31/10/2025"),
  COUNTIFS('Fernando Diamantino'!$E$2:$E$1999, "Facebook", 'Fernando Diamantino'!$G$2:$G$1999, "Plano Fechado", 'Fernando Diamantino'!$N$2:$N$1999, "&gt;=01/10/2025", 'Fernando Diamantino'!$N$2:$N$1999, "&lt;=31/10/2025"),
  COUNTIFS('Maiara Andrade'!$E$2:$E$4000, "Facebook", 'Maiara Andrade'!$G$2:$G$4000, "Plano Fechado", 'Maiara Andrade'!$N$2:$N$4000, "&gt;=01/10/2025", 'Maiara Andrade'!$N$2:$N$4000, "&lt;=31/10/2025"),
  COUNTIFS('Roberto Ramos'!$E$2:$E$4000, "Facebook", 'Roberto Ramos'!$G$2:$G$4000, "Plano Fechado", 'Roberto Ramos'!$N$2:$N$4000, "&gt;=01/10/2025", 'Roberto Ramos'!$N$2:$N$4000, "&lt;=31/10/2025"),
  COUNTIFS('Amanda Facundo'!$E$2:$E$1999, "Facebook", 'Amanda Facundo'!$G$2:$G$1999, "Plano Fechado", 'Amanda Facundo'!$N$2:$N$1999, "&gt;=01/10/2025", 'Amanda Facundo'!$N$2:$N$1999, "&lt;=31/10/2025"),
  COUNTIFS('Rodrigo Oliveira'!$E$2:$E$4000, "Facebook", 'Rodrigo Oliveira'!$G$2:$G$4000, "Plano Fechado", 'Rodrigo Oliveira'!$N$2:$N$4000, "&gt;=01/10/2025", 'Rodrigo Oliveira'!$N$2:$N$4000, "&lt;=31/10/2025"),
  COUNTIFS('Marcio Jorge'!$E$2:$E$4000, "Facebook", 'Marcio Jorge'!$G$2:$G$4000, "Plano Fechado", 'Marcio Jorge'!$N$2:$N$4000, "&gt;=01/10/2025", 'Marcio Jorge'!$N$2:$N$4000, "&lt;=31/10/2025")
)
</f>
        <v>1</v>
      </c>
      <c r="AR15" s="67">
        <f>SUM(
  COUNTIFS('Bruna Mamedes'!$E$2:$E$4000, "Facebook", 'Bruna Mamedes'!$G$2:$G$4000, "Em Análise", 'Bruna Mamedes'!$N$2:$N$4000, "&gt;=01/10/2025", 'Bruna Mamedes'!$N$2:$N$4000, "&lt;=31/10/2025"),
  COUNTIFS('Camila Adão'!$E$2:$E$1997, "Facebook", 'Camila Adão'!$G$2:$G$1997, "Em Análise", 'Camila Adão'!$N$2:$N$1997, "&gt;=01/10/2025", 'Camila Adão'!$N$2:$N$1997, "&lt;=31/10/2025"),
  COUNTIFS('Vendas Organicas'!$E$2:$E$3000, "Facebook", 'Vendas Organicas'!$G$2:$G$3000, "Em Análise", 'Vendas Organicas'!$N$2:$N$3000, "&gt;=01/10/2025", 'Vendas Organicas'!$N$2:$N$3000, "&lt;=31/10/2025"),
  COUNTIFS('Diogo Lima'!$E$2:$E$1996, "Facebook", 'Diogo Lima'!$G$2:$G$1996, "Em Análise", 'Diogo Lima'!$N$2:$N$1996, "&gt;=01/10/2025", 'Diogo Lima'!$N$2:$N$1996, "&lt;=31/10/2025"),
  COUNTIFS('Lucas Almeida'!$E$2:$E$4000, "Facebook", 'Lucas Almeida'!$G$2:$G$4000, "Em Análise", 'Lucas Almeida'!$N$2:$N$4000, "&gt;=01/10/2025", 'Lucas Almeida'!$N$2:$N$4000, "&lt;=31/10/2025"),
  COUNTIFS('Fernando Diamantino'!$E$2:$E$1999, "Facebook", 'Fernando Diamantino'!$G$2:$G$1999, "Em Análise", 'Fernando Diamantino'!$N$2:$N$1999, "&gt;=01/10/2025", 'Fernando Diamantino'!$N$2:$N$1999, "&lt;=31/10/2025"),
  COUNTIFS('Maiara Andrade'!$E$2:$E$4000, "Facebook", 'Maiara Andrade'!$G$2:$G$4000, "Em Análise", 'Maiara Andrade'!$N$2:$N$4000, "&gt;=01/10/2025", 'Maiara Andrade'!$N$2:$N$4000, "&lt;=31/10/2025"),
  COUNTIFS('Roberto Ramos'!$E$2:$E$4000, "Facebook", 'Roberto Ramos'!$G$2:$G$4000, "Em Análise", 'Roberto Ramos'!$N$2:$N$4000, "&gt;=01/10/2025", 'Roberto Ramos'!$N$2:$N$4000, "&lt;=31/10/2025"),
  COUNTIFS('Amanda Facundo'!$E$2:$E$1999, "Facebook", 'Amanda Facundo'!$G$2:$G$1999, "Em Análise", 'Amanda Facundo'!$N$2:$N$1999, "&gt;=01/10/2025", 'Amanda Facundo'!$N$2:$N$1999, "&lt;=31/10/2025"),
  COUNTIFS('Rodrigo Oliveira'!$E$2:$E$4000, "Facebook", 'Rodrigo Oliveira'!$G$2:$G$4000, "Em Análise", 'Rodrigo Oliveira'!$N$2:$N$4000, "&gt;=01/10/2025", 'Rodrigo Oliveira'!$N$2:$N$4000, "&lt;=31/10/2025"),
  COUNTIFS('Marcio Jorge'!$E$2:$E$4000, "Facebook", 'Marcio Jorge'!$G$2:$G$4000, "Em Análise", 'Marcio Jorge'!$N$2:$N$4000, "&gt;=01/10/2025", 'Marcio Jorge'!$N$2:$N$4000, "&lt;=31/10/2025")
)
</f>
        <v>0</v>
      </c>
      <c r="AS15" s="67">
        <f>SUM(
  COUNTIFS('Bruna Mamedes'!$E$2:$E$4000, "Facebook", 'Bruna Mamedes'!$G$2:$G$4000, "Aguardando Pagamento", 'Bruna Mamedes'!$N$2:$N$4000, "&gt;=01/10/2025", 'Bruna Mamedes'!$N$2:$N$4000, "&lt;=31/10/2025"),
  COUNTIFS('Camila Adão'!$E$2:$E$1997, "Facebook", 'Camila Adão'!$G$2:$G$1997, "Aguardando Pagamento", 'Camila Adão'!$N$2:$N$1997, "&gt;=01/10/2025", 'Camila Adão'!$N$2:$N$1997, "&lt;=31/10/2025"),
  COUNTIFS('Vendas Organicas'!$E$2:$E$3000, "Facebook", 'Vendas Organicas'!$G$2:$G$3000, "Aguardando Pagamento", 'Vendas Organicas'!$N$2:$N$3000, "&gt;=01/10/2025", 'Vendas Organicas'!$N$2:$N$3000, "&lt;=31/10/2025"),
  COUNTIFS('Diogo Lima'!$E$2:$E$1996, "Facebook", 'Diogo Lima'!$G$2:$G$1996, "Aguardando Pagamento", 'Diogo Lima'!$N$2:$N$1996, "&gt;=01/10/2025", 'Diogo Lima'!$N$2:$N$1996, "&lt;=31/10/2025"),
  COUNTIFS('Lucas Almeida'!$E$2:$E$4000, "Facebook", 'Lucas Almeida'!$G$2:$G$4000, "Aguardando Pagamento", 'Lucas Almeida'!$N$2:$N$4000, "&gt;=01/10/2025", 'Lucas Almeida'!$N$2:$N$4000, "&lt;=31/10/2025"),
  COUNTIFS('Fernando Diamantino'!$E$2:$E$1999, "Facebook", 'Fernando Diamantino'!$G$2:$G$1999, "Aguardando Pagamento", 'Fernando Diamantino'!$N$2:$N$1999, "&gt;=01/10/2025", 'Fernando Diamantino'!$N$2:$N$1999, "&lt;=31/10/2025"),
  COUNTIFS('Maiara Andrade'!$E$2:$E$4000, "Facebook", 'Maiara Andrade'!$G$2:$G$4000, "Aguardando Pagamento", 'Maiara Andrade'!$N$2:$N$4000, "&gt;=01/10/2025", 'Maiara Andrade'!$N$2:$N$4000, "&lt;=31/10/2025"),
  COUNTIFS('Roberto Ramos'!$E$2:$E$4000, "Facebook", 'Roberto Ramos'!$G$2:$G$4000, "Aguardando Pagamento", 'Roberto Ramos'!$N$2:$N$4000, "&gt;=01/10/2025", 'Roberto Ramos'!$N$2:$N$4000, "&lt;=31/10/2025"),
  COUNTIFS('Amanda Facundo'!$E$2:$E$1999, "Facebook", 'Amanda Facundo'!$G$2:$G$1999, "Aguardando Pagamento", 'Amanda Facundo'!$N$2:$N$1999, "&gt;=01/10/2025", 'Amanda Facundo'!$N$2:$N$1999, "&lt;=31/10/2025"),
  COUNTIFS('Rodrigo Oliveira'!$E$2:$E$4000, "Facebook", 'Rodrigo Oliveira'!$G$2:$G$4000, "Aguardando Pagamento", 'Rodrigo Oliveira'!$N$2:$N$4000, "&gt;=01/10/2025", 'Rodrigo Oliveira'!$N$2:$N$4000, "&lt;=31/10/2025"),
  COUNTIFS('Marcio Jorge'!$E$2:$E$4000, "Facebook", 'Marcio Jorge'!$G$2:$G$4000, "Aguardando Pagamento", 'Marcio Jorge'!$N$2:$N$4000, "&gt;=01/10/2025", 'Marcio Jorge'!$N$2:$N$4000, "&lt;=31/10/2025")
)
</f>
        <v>0</v>
      </c>
      <c r="AT15" s="67">
        <f>SUM(
  COUNTIFS('Bruna Mamedes'!$E$2:$E$4000, "Facebook", 'Bruna Mamedes'!$G$2:$G$4000, "Em conversação", 'Bruna Mamedes'!$N$2:$N$4000, "&gt;=01/10/2025", 'Bruna Mamedes'!$N$2:$N$4000, "&lt;=31/10/2025"),
  COUNTIFS('Camila Adão'!$E$2:$E$1997, "Facebook", 'Camila Adão'!$G$2:$G$1997, "Em conversação", 'Camila Adão'!$N$2:$N$1997, "&gt;=01/10/2025", 'Camila Adão'!$N$2:$N$1997, "&lt;=31/10/2025"),
  COUNTIFS('Vendas Organicas'!$E$2:$E$3000, "Facebook", 'Vendas Organicas'!$G$2:$G$3000, "Em conversação", 'Vendas Organicas'!$N$2:$N$3000, "&gt;=01/10/2025", 'Vendas Organicas'!$N$2:$N$3000, "&lt;=31/10/2025"),
  COUNTIFS('Diogo Lima'!$E$2:$E$1996, "Facebook", 'Diogo Lima'!$G$2:$G$1996, "Em conversação", 'Diogo Lima'!$N$2:$N$1996, "&gt;=01/10/2025", 'Diogo Lima'!$N$2:$N$1996, "&lt;=31/10/2025"),
  COUNTIFS('Lucas Almeida'!$E$2:$E$4000, "Facebook", 'Lucas Almeida'!$G$2:$G$4000, "Em conversação", 'Lucas Almeida'!$N$2:$N$4000, "&gt;=01/10/2025", 'Lucas Almeida'!$N$2:$N$4000, "&lt;=31/10/2025"),
  COUNTIFS('Fernando Diamantino'!$E$2:$E$1999, "Facebook", 'Fernando Diamantino'!$G$2:$G$1999, "Em conversação", 'Fernando Diamantino'!$N$2:$N$1999, "&gt;=01/10/2025", 'Fernando Diamantino'!$N$2:$N$1999, "&lt;=31/10/2025"),
  COUNTIFS('Maiara Andrade'!$E$2:$E$4000, "Facebook", 'Maiara Andrade'!$G$2:$G$4000, "Em conversação", 'Maiara Andrade'!$N$2:$N$4000, "&gt;=01/10/2025", 'Maiara Andrade'!$N$2:$N$4000, "&lt;=31/10/2025"),
  COUNTIFS('Roberto Ramos'!$E$2:$E$4000, "Facebook", 'Roberto Ramos'!$G$2:$G$4000, "Em conversação", 'Roberto Ramos'!$N$2:$N$4000, "&gt;=01/10/2025", 'Roberto Ramos'!$N$2:$N$4000, "&lt;=31/10/2025"),
  COUNTIFS('Amanda Facundo'!$E$2:$E$1999, "Facebook", 'Amanda Facundo'!$G$2:$G$1999, "Em conversação", 'Amanda Facundo'!$N$2:$N$1999, "&gt;=01/10/2025", 'Amanda Facundo'!$N$2:$N$1999, "&lt;=31/10/2025"),
  COUNTIFS('Rodrigo Oliveira'!$E$2:$E$4000, "Facebook", 'Rodrigo Oliveira'!$G$2:$G$4000, "Em conversação", 'Rodrigo Oliveira'!$N$2:$N$4000, "&gt;=01/10/2025", 'Rodrigo Oliveira'!$N$2:$N$4000, "&lt;=31/10/2025"),
  COUNTIFS('Marcio Jorge'!$E$2:$E$4000, "Facebook", 'Marcio Jorge'!$G$2:$G$4000, "Em conversação", 'Marcio Jorge'!$N$2:$N$4000, "&gt;=01/10/2025", 'Marcio Jorge'!$N$2:$N$4000, "&lt;=31/10/2025")
)
</f>
        <v>1</v>
      </c>
      <c r="AU15" s="67">
        <f>SUM(
  COUNTIFS('Bruna Mamedes'!$E$2:$E$4000, "Facebook", 'Bruna Mamedes'!$G$2:$G$4000, "Cotação Enviada", 'Bruna Mamedes'!$N$2:$N$4000, "&gt;=01/10/2025", 'Bruna Mamedes'!$N$2:$N$4000, "&lt;=31/10/2025"),
  COUNTIFS('Camila Adão'!$E$2:$E$1997, "Facebook", 'Camila Adão'!$G$2:$G$1997, "Cotação Enviada", 'Camila Adão'!$N$2:$N$1997, "&gt;=01/10/2025", 'Camila Adão'!$N$2:$N$1997, "&lt;=31/10/2025"),
  COUNTIFS('Vendas Organicas'!$E$2:$E$3000, "Facebook", 'Vendas Organicas'!$G$2:$G$3000, "Cotação Enviada", 'Vendas Organicas'!$N$2:$N$3000, "&gt;=01/10/2025", 'Vendas Organicas'!$N$2:$N$3000, "&lt;=31/10/2025"),
  COUNTIFS('Diogo Lima'!$E$2:$E$1996, "Facebook", 'Diogo Lima'!$G$2:$G$1996, "Cotação Enviada", 'Diogo Lima'!$N$2:$N$1996, "&gt;=01/10/2025", 'Diogo Lima'!$N$2:$N$1996, "&lt;=31/10/2025"),
  COUNTIFS('Lucas Almeida'!$E$2:$E$4000, "Facebook", 'Lucas Almeida'!$G$2:$G$4000, "Cotação Enviada", 'Lucas Almeida'!$N$2:$N$4000, "&gt;=01/10/2025", 'Lucas Almeida'!$N$2:$N$4000, "&lt;=31/10/2025"),
  COUNTIFS('Fernando Diamantino'!$E$2:$E$1999, "Facebook", 'Fernando Diamantino'!$G$2:$G$1999, "Cotação Enviada", 'Fernando Diamantino'!$N$2:$N$1999, "&gt;=01/10/2025", 'Fernando Diamantino'!$N$2:$N$1999, "&lt;=31/10/2025"),
  COUNTIFS('Maiara Andrade'!$E$2:$E$4000, "Facebook", 'Maiara Andrade'!$G$2:$G$4000, "Cotação Enviada", 'Maiara Andrade'!$N$2:$N$4000, "&gt;=01/10/2025", 'Maiara Andrade'!$N$2:$N$4000, "&lt;=31/10/2025"),
  COUNTIFS('Roberto Ramos'!$E$2:$E$4000, "Facebook", 'Roberto Ramos'!$G$2:$G$4000, "Cotação Enviada", 'Roberto Ramos'!$N$2:$N$4000, "&gt;=01/10/2025", 'Roberto Ramos'!$N$2:$N$4000, "&lt;=31/10/2025"),
  COUNTIFS('Amanda Facundo'!$E$2:$E$1999, "Facebook", 'Amanda Facundo'!$G$2:$G$1999, "Cotação Enviada", 'Amanda Facundo'!$N$2:$N$1999, "&gt;=01/10/2025", 'Amanda Facundo'!$N$2:$N$1999, "&lt;=31/10/2025"),
  COUNTIFS('Rodrigo Oliveira'!$E$2:$E$4000, "Facebook", 'Rodrigo Oliveira'!$G$2:$G$4000, "Cotação Enviada", 'Rodrigo Oliveira'!$N$2:$N$4000, "&gt;=01/10/2025", 'Rodrigo Oliveira'!$N$2:$N$4000, "&lt;=31/10/2025"),
  COUNTIFS('Marcio Jorge'!$E$2:$E$4000, "Facebook", 'Marcio Jorge'!$G$2:$G$4000, "Cotação Enviada", 'Marcio Jorge'!$N$2:$N$4000, "&gt;=01/10/2025", 'Marcio Jorge'!$N$2:$N$4000, "&lt;=31/10/2025")
)
</f>
        <v>2</v>
      </c>
      <c r="AV15" s="67">
        <f>SUM(
  COUNTIFS('Bruna Mamedes'!$E$2:$E$4000, "Facebook", 'Bruna Mamedes'!$G$2:$G$4000, "Desistência", 'Bruna Mamedes'!$N$2:$N$4000, "&gt;=01/10/2025", 'Bruna Mamedes'!$N$2:$N$4000, "&lt;=31/10/2025"),
  COUNTIFS('Camila Adão'!$E$2:$E$1997, "Facebook", 'Camila Adão'!$G$2:$G$1997, "Desistência", 'Camila Adão'!$N$2:$N$1997, "&gt;=01/10/2025", 'Camila Adão'!$N$2:$N$1997, "&lt;=31/10/2025"),
  COUNTIFS('Vendas Organicas'!$E$2:$E$3000, "Facebook", 'Vendas Organicas'!$G$2:$G$3000, "Desistência", 'Vendas Organicas'!$N$2:$N$3000, "&gt;=01/10/2025", 'Vendas Organicas'!$N$2:$N$3000, "&lt;=31/10/2025"),
  COUNTIFS('Diogo Lima'!$E$2:$E$1996, "Facebook", 'Diogo Lima'!$G$2:$G$1996, "Desistência", 'Diogo Lima'!$N$2:$N$1996, "&gt;=01/10/2025", 'Diogo Lima'!$N$2:$N$1996, "&lt;=31/10/2025"),
  COUNTIFS('Lucas Almeida'!$E$2:$E$4000, "Facebook", 'Lucas Almeida'!$G$2:$G$4000, "Desistência", 'Lucas Almeida'!$N$2:$N$4000, "&gt;=01/10/2025", 'Lucas Almeida'!$N$2:$N$4000, "&lt;=31/10/2025"),
  COUNTIFS('Fernando Diamantino'!$E$2:$E$1999, "Facebook", 'Fernando Diamantino'!$G$2:$G$1999, "Desistência", 'Fernando Diamantino'!$N$2:$N$1999, "&gt;=01/10/2025", 'Fernando Diamantino'!$N$2:$N$1999, "&lt;=31/10/2025"),
  COUNTIFS('Maiara Andrade'!$E$2:$E$4000, "Facebook", 'Maiara Andrade'!$G$2:$G$4000, "Desistência", 'Maiara Andrade'!$N$2:$N$4000, "&gt;=01/10/2025", 'Maiara Andrade'!$N$2:$N$4000, "&lt;=31/10/2025"),
  COUNTIFS('Roberto Ramos'!$E$2:$E$4000, "Facebook", 'Roberto Ramos'!$G$2:$G$4000, "Desistência", 'Roberto Ramos'!$N$2:$N$4000, "&gt;=01/10/2025", 'Roberto Ramos'!$N$2:$N$4000, "&lt;=31/10/2025"),
  COUNTIFS('Amanda Facundo'!$E$2:$E$1999, "Facebook", 'Amanda Facundo'!$G$2:$G$1999, "Desistência", 'Amanda Facundo'!$N$2:$N$1999, "&gt;=01/10/2025", 'Amanda Facundo'!$N$2:$N$1999, "&lt;=31/10/2025"),
  COUNTIFS('Rodrigo Oliveira'!$E$2:$E$4000, "Facebook", 'Rodrigo Oliveira'!$G$2:$G$4000, "Desistência", 'Rodrigo Oliveira'!$N$2:$N$4000, "&gt;=01/10/2025", 'Rodrigo Oliveira'!$N$2:$N$4000, "&lt;=31/10/2025"),
  COUNTIFS('Marcio Jorge'!$E$2:$E$4000, "Facebook", 'Marcio Jorge'!$G$2:$G$4000, "Desistência", 'Marcio Jorge'!$N$2:$N$4000, "&gt;=01/10/2025", 'Marcio Jorge'!$N$2:$N$4000, "&lt;=31/10/2025")
)
</f>
        <v>5</v>
      </c>
      <c r="AW15" s="67">
        <f>SUM(
  COUNTIFS('Bruna Mamedes'!$E$2:$E$4000, "Facebook", 'Bruna Mamedes'!$G$2:$G$4000, "Não Respondeu", 'Bruna Mamedes'!$N$2:$N$4000, "&gt;=01/10/2025", 'Bruna Mamedes'!$N$2:$N$4000, "&lt;=31/10/2025"),
  COUNTIFS('Camila Adão'!$E$2:$E$1997, "Facebook", 'Camila Adão'!$G$2:$G$1997, "Não Respondeu", 'Camila Adão'!$N$2:$N$1997, "&gt;=01/10/2025", 'Camila Adão'!$N$2:$N$1997, "&lt;=31/10/2025"),
  COUNTIFS('Vendas Organicas'!$E$2:$E$3000, "Facebook", 'Vendas Organicas'!$G$2:$G$3000, "Não Respondeu", 'Vendas Organicas'!$N$2:$N$3000, "&gt;=01/10/2025", 'Vendas Organicas'!$N$2:$N$3000, "&lt;=31/10/2025"),
  COUNTIFS('Diogo Lima'!$E$2:$E$1996, "Facebook", 'Diogo Lima'!$G$2:$G$1996, "Não Respondeu", 'Diogo Lima'!$N$2:$N$1996, "&gt;=01/10/2025", 'Diogo Lima'!$N$2:$N$1996, "&lt;=31/10/2025"),
  COUNTIFS('Lucas Almeida'!$E$2:$E$4000, "Facebook", 'Lucas Almeida'!$G$2:$G$4000, "Não Respondeu", 'Lucas Almeida'!$N$2:$N$4000, "&gt;=01/10/2025", 'Lucas Almeida'!$N$2:$N$4000, "&lt;=31/10/2025"),
  COUNTIFS('Fernando Diamantino'!$E$2:$E$1999, "Facebook", 'Fernando Diamantino'!$G$2:$G$1999, "Não Respondeu", 'Fernando Diamantino'!$N$2:$N$1999, "&gt;=01/10/2025", 'Fernando Diamantino'!$N$2:$N$1999, "&lt;=31/10/2025"),
  COUNTIFS('Maiara Andrade'!$E$2:$E$4000, "Facebook", 'Maiara Andrade'!$G$2:$G$4000, "Não Respondeu", 'Maiara Andrade'!$N$2:$N$4000, "&gt;=01/10/2025", 'Maiara Andrade'!$N$2:$N$4000, "&lt;=31/10/2025"),
  COUNTIFS('Roberto Ramos'!$E$2:$E$4000, "Facebook", 'Roberto Ramos'!$G$2:$G$4000, "Não Respondeu", 'Roberto Ramos'!$N$2:$N$4000, "&gt;=01/10/2025", 'Roberto Ramos'!$N$2:$N$4000, "&lt;=31/10/2025"),
  COUNTIFS('Amanda Facundo'!$E$2:$E$1999, "Facebook", 'Amanda Facundo'!$G$2:$G$1999, "Não Respondeu", 'Amanda Facundo'!$N$2:$N$1999, "&gt;=01/10/2025", 'Amanda Facundo'!$N$2:$N$1999, "&lt;=31/10/2025"),
  COUNTIFS('Rodrigo Oliveira'!$E$2:$E$4000, "Facebook", 'Rodrigo Oliveira'!$G$2:$G$4000, "Não Respondeu", 'Rodrigo Oliveira'!$N$2:$N$4000, "&gt;=01/10/2025", 'Rodrigo Oliveira'!$N$2:$N$4000, "&lt;=31/10/2025"),
  COUNTIFS('Marcio Jorge'!$E$2:$E$4000, "Facebook", 'Marcio Jorge'!$G$2:$G$4000, "Não Respondeu", 'Marcio Jorge'!$N$2:$N$4000, "&gt;=01/10/2025", 'Marcio Jorge'!$N$2:$N$4000, "&lt;=31/10/2025")
)
</f>
        <v>9</v>
      </c>
      <c r="AX15" s="68">
        <f>SUM(
  SUMIFS('Bruna Mamedes'!$H$2:$H$4000, 'Bruna Mamedes'!$E$2:$E$4000, "Facebook", 'Bruna Mamedes'!$G$2:$G$4000, "Plano Fechado", 'Bruna Mamedes'!$N$2:$N$4000, "&gt;=01/10/2025", 'Bruna Mamedes'!$N$2:$N$4000, "&lt;=31/10/2025"),
  SUMIFS('Camila Adão'!$H$2:$H$4000, 'Camila Adão'!$E$2:$E$4000, "Facebook", 'Camila Adão'!$G$2:$G$4000, "Plano Fechado", 'Camila Adão'!$N$2:$N$4000, "&gt;=01/10/2025", 'Camila Adão'!$N$2:$N$4000, "&lt;=31/10/2025"),
  SUMIFS('Vendas Organicas'!$H$2:$H$4000, 'Vendas Organicas'!$E$2:$E$4000, "Facebook", 'Vendas Organicas'!$G$2:$G$4000, "Plano Fechado", 'Vendas Organicas'!$N$2:$N$4000, "&gt;=01/10/2025", 'Vendas Organicas'!$N$2:$N$4000, "&lt;=31/10/2025"),
  SUMIFS('Diogo Lima'!$H$2:$H$4000, 'Diogo Lima'!$E$2:$E$4000, "Facebook", 'Diogo Lima'!$G$2:$G$4000, "Plano Fechado", 'Diogo Lima'!$N$2:$N$4000, "&gt;=01/10/2025", 'Diogo Lima'!$N$2:$N$4000, "&lt;=31/10/2025"),
  SUMIFS('Lucas Almeida'!$H$2:$H$4000, 'Lucas Almeida'!$E$2:$E$4000, "Facebook", 'Lucas Almeida'!$G$2:$G$4000, "Plano Fechado", 'Lucas Almeida'!$N$2:$N$4000, "&gt;=01/10/2025", 'Lucas Almeida'!$N$2:$N$4000, "&lt;=31/10/2025"),
  SUMIFS('Fernando Diamantino'!$H$2:$H$4000, 'Fernando Diamantino'!$E$2:$E$4000, "Facebook", 'Fernando Diamantino'!$G$2:$G$4000, "Plano Fechado", 'Fernando Diamantino'!$N$2:$N$4000, "&gt;=01/10/2025", 'Fernando Diamantino'!$N$2:$N$4000, "&lt;=31/10/2025"),
  SUMIFS('Maiara Andrade'!$H$2:$H$4000, 'Maiara Andrade'!$E$2:$E$4000, "Facebook", 'Maiara Andrade'!$G$2:$G$4000, "Plano Fechado", 'Maiara Andrade'!$N$2:$N$4000, "&gt;=01/10/2025", 'Maiara Andrade'!$N$2:$N$4000, "&lt;=31/10/2025"),
  SUMIFS('Roberto Ramos'!$H$2:$H$4000, 'Roberto Ramos'!$E$2:$E$4000, "Facebook", 'Roberto Ramos'!$G$2:$G$4000, "Plano Fechado", 'Roberto Ramos'!$N$2:$N$4000, "&gt;=01/10/2025", 'Roberto Ramos'!$N$2:$N$4000, "&lt;=31/10/2025"),
  SUMIFS('Amanda Facundo'!$H$2:$H$4000, 'Amanda Facundo'!$E$2:$E$4000, "Facebook", 'Amanda Facundo'!$G$2:$G$4000, "Plano Fechado", 'Amanda Facundo'!$N$2:$N$4000, "&gt;=01/10/2025", 'Amanda Facundo'!$N$2:$N$4000, "&lt;=31/10/2025"),
  SUMIFS('Rodrigo Oliveira'!$H$2:$H$4000, 'Rodrigo Oliveira'!$E$2:$E$4000, "Facebook", 'Rodrigo Oliveira'!$G$2:$G$4000, "Plano Fechado", 'Rodrigo Oliveira'!$N$2:$N$4000, "&gt;=01/10/2025", 'Rodrigo Oliveira'!$N$2:$N$4000, "&lt;=31/10/2025"),
  SUMIFS('Marcio Jorge'!$H$2:$H$4000, 'Marcio Jorge'!$E$2:$E$4000, "Facebook", 'Marcio Jorge'!$G$2:$G$4000, "Plano Fechado", 'Marcio Jorge'!$N$2:$N$4000, "&gt;=01/10/2025", 'Marcio Jorge'!$N$2:$N$4000, "&lt;=31/10/2025"),
  SUMIFS('Corretor 1'!$H$2:$H$4000, 'Corretor 1'!$E$2:$E$4000, "Facebook", 'Corretor 1'!$G$2:$G$4000, "Plano Fechado", 'Corretor 1'!$N$2:$N$4000, "&gt;=01/10/2025", 'Corretor 1'!$N$2:$N$4000, "&lt;=31/10/2025"),
  SUMIFS('Corretor 2'!$H$2:$H$4000, 'Corretor 2'!$E$2:$E$4000, "Facebook", 'Corretor 2'!$G$2:$G$4000, "Plano Fechado", 'Corretor 2'!$N$2:$N$4000, "&gt;=01/10/2025", 'Corretor 2'!$N$2:$N$4000, "&lt;=31/10/2025"),
  SUMIFS('Corretor 3'!$H$2:$H$4000, 'Corretor 3'!$E$2:$E$4000, "Facebook", 'Corretor 3'!$G$2:$G$4000, "Plano Fechado", 'Corretor 3'!$N$2:$N$4000, "&gt;=01/10/2025", 'Corretor 3'!$N$2:$N$4000, "&lt;=31/10/2025"),
  SUMIFS('Corretor 4'!$H$2:$H$4000, 'Corretor 4'!$E$2:$E$4000, "Facebook", 'Corretor 4'!$G$2:$G$4000, "Plano Fechado", 'Corretor 4'!$N$2:$N$4000, "&gt;=01/10/2025", 'Corretor 4'!$N$2:$N$4000, "&lt;=31/10/2025"),
  SUMIFS('Corretor 5'!$H$2:$H$4000, 'Corretor 5'!$E$2:$E$4000, "Facebook", 'Corretor 5'!$G$2:$G$4000, "Plano Fechado", 'Corretor 5'!$N$2:$N$4000, "&gt;=01/10/2025", 'Corretor 5'!$N$2:$N$4000, "&lt;=31/10/2025")
)</f>
        <v>3446</v>
      </c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</row>
    <row r="16">
      <c r="A16" s="43"/>
      <c r="B16" s="70"/>
      <c r="C16" s="71">
        <v>0.0</v>
      </c>
      <c r="D16" s="71">
        <v>0.079</v>
      </c>
      <c r="E16" s="71">
        <v>0.132</v>
      </c>
      <c r="F16" s="71">
        <v>0.0</v>
      </c>
      <c r="G16" s="71">
        <v>0.789</v>
      </c>
      <c r="H16" s="72"/>
      <c r="I16" s="45"/>
      <c r="J16" s="70"/>
      <c r="K16" s="71">
        <v>0.043</v>
      </c>
      <c r="L16" s="71">
        <v>0.022</v>
      </c>
      <c r="M16" s="71">
        <v>0.109</v>
      </c>
      <c r="N16" s="71">
        <v>0.043</v>
      </c>
      <c r="O16" s="71">
        <v>0.63</v>
      </c>
      <c r="P16" s="72"/>
      <c r="Q16" s="46"/>
      <c r="R16" s="70"/>
      <c r="S16" s="71">
        <v>0.0</v>
      </c>
      <c r="T16" s="71">
        <v>0.0</v>
      </c>
      <c r="U16" s="71">
        <v>0.159</v>
      </c>
      <c r="V16" s="71">
        <v>0.0</v>
      </c>
      <c r="W16" s="71">
        <v>0.841</v>
      </c>
      <c r="X16" s="72"/>
      <c r="Y16" s="45"/>
      <c r="Z16" s="70"/>
      <c r="AA16" s="71">
        <v>0.04</v>
      </c>
      <c r="AB16" s="71">
        <v>0.02</v>
      </c>
      <c r="AC16" s="71">
        <v>0.1</v>
      </c>
      <c r="AD16" s="71">
        <v>0.08</v>
      </c>
      <c r="AE16" s="71">
        <v>0.62</v>
      </c>
      <c r="AF16" s="72"/>
      <c r="AG16" s="45"/>
      <c r="AH16" s="70"/>
      <c r="AI16" s="71">
        <v>0.013</v>
      </c>
      <c r="AJ16" s="71">
        <v>0.026</v>
      </c>
      <c r="AK16" s="71">
        <v>0.105</v>
      </c>
      <c r="AL16" s="71">
        <v>0.039</v>
      </c>
      <c r="AM16" s="71">
        <v>0.697</v>
      </c>
      <c r="AN16" s="72"/>
      <c r="AP16" s="70"/>
      <c r="AQ16" s="73">
        <f>(AQ15/AP15)</f>
        <v>0.07142857143</v>
      </c>
      <c r="AR16" s="73">
        <f>(AR15/AP15)</f>
        <v>0</v>
      </c>
      <c r="AS16" s="73">
        <f>(AS15/AP15)</f>
        <v>0</v>
      </c>
      <c r="AT16" s="73">
        <f>(AT15/AP15)</f>
        <v>0.07142857143</v>
      </c>
      <c r="AU16" s="73">
        <f>AU15/AP15</f>
        <v>0.1428571429</v>
      </c>
      <c r="AV16" s="73">
        <f>AV15/AP15</f>
        <v>0.3571428571</v>
      </c>
      <c r="AW16" s="73">
        <f>AW15/AP15</f>
        <v>0.6428571429</v>
      </c>
      <c r="AX16" s="72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</row>
    <row r="17">
      <c r="A17" s="43"/>
      <c r="B17" s="74"/>
      <c r="C17" s="75"/>
      <c r="D17" s="75"/>
      <c r="E17" s="75"/>
      <c r="F17" s="75"/>
      <c r="G17" s="75"/>
      <c r="H17" s="79"/>
      <c r="I17" s="45"/>
      <c r="J17" s="74"/>
      <c r="K17" s="75"/>
      <c r="L17" s="75"/>
      <c r="M17" s="75"/>
      <c r="N17" s="75"/>
      <c r="O17" s="75"/>
      <c r="P17" s="79"/>
      <c r="Q17" s="46"/>
      <c r="R17" s="74"/>
      <c r="S17" s="75"/>
      <c r="T17" s="75"/>
      <c r="U17" s="75"/>
      <c r="V17" s="75"/>
      <c r="W17" s="75"/>
      <c r="X17" s="79"/>
      <c r="Y17" s="45"/>
      <c r="Z17" s="74"/>
      <c r="AA17" s="75"/>
      <c r="AB17" s="75"/>
      <c r="AC17" s="75"/>
      <c r="AD17" s="75"/>
      <c r="AE17" s="75"/>
      <c r="AF17" s="79"/>
      <c r="AG17" s="45"/>
      <c r="AH17" s="74"/>
      <c r="AI17" s="75"/>
      <c r="AJ17" s="75"/>
      <c r="AK17" s="75"/>
      <c r="AL17" s="75"/>
      <c r="AM17" s="75"/>
      <c r="AN17" s="79"/>
      <c r="AP17" s="77"/>
      <c r="AX17" s="80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</row>
    <row r="18">
      <c r="A18" s="43"/>
      <c r="B18" s="50" t="s">
        <v>62</v>
      </c>
      <c r="C18" s="51"/>
      <c r="D18" s="51"/>
      <c r="E18" s="51"/>
      <c r="F18" s="51"/>
      <c r="G18" s="51"/>
      <c r="H18" s="52"/>
      <c r="I18" s="45"/>
      <c r="J18" s="50" t="s">
        <v>62</v>
      </c>
      <c r="K18" s="51"/>
      <c r="L18" s="51"/>
      <c r="M18" s="51"/>
      <c r="N18" s="51"/>
      <c r="O18" s="51"/>
      <c r="P18" s="52"/>
      <c r="Q18" s="46"/>
      <c r="R18" s="50" t="s">
        <v>62</v>
      </c>
      <c r="S18" s="51"/>
      <c r="T18" s="51"/>
      <c r="U18" s="51"/>
      <c r="V18" s="51"/>
      <c r="W18" s="51"/>
      <c r="X18" s="52"/>
      <c r="Y18" s="45"/>
      <c r="Z18" s="50" t="s">
        <v>62</v>
      </c>
      <c r="AA18" s="51"/>
      <c r="AB18" s="51"/>
      <c r="AC18" s="51"/>
      <c r="AD18" s="51"/>
      <c r="AE18" s="51"/>
      <c r="AF18" s="52"/>
      <c r="AG18" s="45"/>
      <c r="AH18" s="50" t="s">
        <v>62</v>
      </c>
      <c r="AI18" s="51"/>
      <c r="AJ18" s="51"/>
      <c r="AK18" s="51"/>
      <c r="AL18" s="51"/>
      <c r="AM18" s="51"/>
      <c r="AN18" s="52"/>
      <c r="AP18" s="53" t="s">
        <v>62</v>
      </c>
      <c r="AQ18" s="54"/>
      <c r="AR18" s="54"/>
      <c r="AS18" s="54"/>
      <c r="AT18" s="54"/>
      <c r="AU18" s="54"/>
      <c r="AV18" s="54"/>
      <c r="AW18" s="54"/>
      <c r="AX18" s="55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</row>
    <row r="19">
      <c r="A19" s="43"/>
      <c r="B19" s="57" t="s">
        <v>46</v>
      </c>
      <c r="C19" s="58" t="s">
        <v>47</v>
      </c>
      <c r="D19" s="58" t="s">
        <v>48</v>
      </c>
      <c r="E19" s="58" t="s">
        <v>49</v>
      </c>
      <c r="F19" s="58" t="s">
        <v>50</v>
      </c>
      <c r="G19" s="58" t="s">
        <v>51</v>
      </c>
      <c r="H19" s="59" t="s">
        <v>52</v>
      </c>
      <c r="I19" s="45"/>
      <c r="J19" s="57" t="s">
        <v>46</v>
      </c>
      <c r="K19" s="58" t="s">
        <v>47</v>
      </c>
      <c r="L19" s="58" t="s">
        <v>48</v>
      </c>
      <c r="M19" s="58" t="s">
        <v>49</v>
      </c>
      <c r="N19" s="58" t="s">
        <v>50</v>
      </c>
      <c r="O19" s="58" t="s">
        <v>51</v>
      </c>
      <c r="P19" s="59" t="s">
        <v>52</v>
      </c>
      <c r="Q19" s="46"/>
      <c r="R19" s="57" t="s">
        <v>46</v>
      </c>
      <c r="S19" s="58" t="s">
        <v>47</v>
      </c>
      <c r="T19" s="58" t="s">
        <v>48</v>
      </c>
      <c r="U19" s="58" t="s">
        <v>49</v>
      </c>
      <c r="V19" s="58" t="s">
        <v>50</v>
      </c>
      <c r="W19" s="58" t="s">
        <v>51</v>
      </c>
      <c r="X19" s="59" t="s">
        <v>52</v>
      </c>
      <c r="Y19" s="45"/>
      <c r="Z19" s="57" t="s">
        <v>46</v>
      </c>
      <c r="AA19" s="58" t="s">
        <v>47</v>
      </c>
      <c r="AB19" s="58" t="s">
        <v>48</v>
      </c>
      <c r="AC19" s="58" t="s">
        <v>49</v>
      </c>
      <c r="AD19" s="58" t="s">
        <v>50</v>
      </c>
      <c r="AE19" s="58" t="s">
        <v>51</v>
      </c>
      <c r="AF19" s="59" t="s">
        <v>52</v>
      </c>
      <c r="AG19" s="45"/>
      <c r="AH19" s="57" t="s">
        <v>46</v>
      </c>
      <c r="AI19" s="58" t="s">
        <v>47</v>
      </c>
      <c r="AJ19" s="58" t="s">
        <v>48</v>
      </c>
      <c r="AK19" s="58" t="s">
        <v>49</v>
      </c>
      <c r="AL19" s="58" t="s">
        <v>50</v>
      </c>
      <c r="AM19" s="58" t="s">
        <v>51</v>
      </c>
      <c r="AN19" s="59" t="s">
        <v>52</v>
      </c>
      <c r="AP19" s="60" t="s">
        <v>46</v>
      </c>
      <c r="AQ19" s="58" t="s">
        <v>53</v>
      </c>
      <c r="AR19" s="58" t="s">
        <v>54</v>
      </c>
      <c r="AS19" s="58" t="s">
        <v>55</v>
      </c>
      <c r="AT19" s="58" t="s">
        <v>56</v>
      </c>
      <c r="AU19" s="58" t="s">
        <v>57</v>
      </c>
      <c r="AV19" s="58" t="s">
        <v>58</v>
      </c>
      <c r="AW19" s="58" t="s">
        <v>59</v>
      </c>
      <c r="AX19" s="61" t="s">
        <v>52</v>
      </c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</row>
    <row r="20">
      <c r="A20" s="43"/>
      <c r="B20" s="63">
        <v>280.0</v>
      </c>
      <c r="C20" s="64">
        <v>0.0</v>
      </c>
      <c r="D20" s="64">
        <v>26.0</v>
      </c>
      <c r="E20" s="64">
        <v>90.0</v>
      </c>
      <c r="F20" s="64">
        <v>9.0</v>
      </c>
      <c r="G20" s="64">
        <v>155.0</v>
      </c>
      <c r="H20" s="65">
        <v>0.0</v>
      </c>
      <c r="I20" s="45"/>
      <c r="J20" s="63">
        <v>1071.0</v>
      </c>
      <c r="K20" s="64">
        <v>20.0</v>
      </c>
      <c r="L20" s="64">
        <v>36.0</v>
      </c>
      <c r="M20" s="64">
        <v>320.0</v>
      </c>
      <c r="N20" s="64">
        <v>43.0</v>
      </c>
      <c r="O20" s="64">
        <v>535.0</v>
      </c>
      <c r="P20" s="65">
        <v>18539.52</v>
      </c>
      <c r="Q20" s="46"/>
      <c r="R20" s="63">
        <v>1153.0</v>
      </c>
      <c r="S20" s="64">
        <v>24.0</v>
      </c>
      <c r="T20" s="64">
        <v>55.0</v>
      </c>
      <c r="U20" s="64">
        <v>311.0</v>
      </c>
      <c r="V20" s="64">
        <v>74.0</v>
      </c>
      <c r="W20" s="64">
        <v>686.0</v>
      </c>
      <c r="X20" s="65">
        <v>29065.31</v>
      </c>
      <c r="Y20" s="45"/>
      <c r="Z20" s="63">
        <v>859.0</v>
      </c>
      <c r="AA20" s="64">
        <v>27.0</v>
      </c>
      <c r="AB20" s="64">
        <v>76.0</v>
      </c>
      <c r="AC20" s="64">
        <v>261.0</v>
      </c>
      <c r="AD20" s="64">
        <v>57.0</v>
      </c>
      <c r="AE20" s="64">
        <v>514.0</v>
      </c>
      <c r="AF20" s="65">
        <v>21196.82</v>
      </c>
      <c r="AG20" s="45"/>
      <c r="AH20" s="63">
        <v>897.0</v>
      </c>
      <c r="AI20" s="64">
        <v>17.0</v>
      </c>
      <c r="AJ20" s="64">
        <v>57.0</v>
      </c>
      <c r="AK20" s="64">
        <v>348.0</v>
      </c>
      <c r="AL20" s="64">
        <v>50.0</v>
      </c>
      <c r="AM20" s="64">
        <v>419.0</v>
      </c>
      <c r="AN20" s="65">
        <v>14213.71</v>
      </c>
      <c r="AP20" s="66">
        <f t="array" ref="AP20">LET(
  abas, {"Amanda Facundo";"Bruna Mamedes";"Camila Adão";"Darlin Amorim";"Diogo Lima";"Externos";"Maiara Andrade";"Marcio Jorge";"Lucas Almeida";"Roberto Ramos";"Rodrigo Oliviera";"Leandro Nascimento";"Leandro Drumond";"Marcelle Marcela";"Anteriores";"Corretor 1";"Corretor 2";"Corretor 3";"Corretor 4";"Corretor 5"},
  SUM(
    BYROW(
      abas,
      LAMBDA(a,
        COUNTIFS(
          INDIRECT("'"&amp;a&amp;"'!E:E"), "Plantão",
          INDIRECT("'"&amp;a&amp;"'!N:N"), "&gt;="&amp;DATE(2025,10,1),
          INDIRECT("'"&amp;a&amp;"'!N:N"), "&lt;="&amp;DATE(2025,10,31)
        )
      )
    )
  )
)
</f>
        <v>732</v>
      </c>
      <c r="AQ20" s="67">
        <f>SUM(
  COUNTIFS('Bruna Mamedes'!$E$2:$E$4000, "Plantão", 'Bruna Mamedes'!$G$2:$G$4000, "Plano Fechado", 'Bruna Mamedes'!$N$2:$N$4000, "&gt;=01/10/2025", 'Bruna Mamedes'!$N$2:$N$4000, "&lt;=31/10/2025"),
  COUNTIFS('Camila Adão'!$E$2:$E$1997, "Plantão", 'Camila Adão'!$G$2:$G$1997, "Plano Fechado", 'Camila Adão'!$N$2:$N$1997, "&gt;=01/10/2025", 'Camila Adão'!$N$2:$N$1997, "&lt;=31/10/2025"),
  COUNTIFS('Vendas Organicas'!$E$2:$E$3000, "Plantão", 'Vendas Organicas'!$G$2:$G$3000, "Plano Fechado", 'Vendas Organicas'!$N$2:$N$3000, "&gt;=01/10/2025", 'Vendas Organicas'!$N$2:$N$3000, "&lt;=31/10/2025"),
  COUNTIFS('Diogo Lima'!$E$2:$E$1996, "Plantão", 'Diogo Lima'!$G$2:$G$1996, "Plano Fechado", 'Diogo Lima'!$N$2:$N$1996, "&gt;=01/10/2025", 'Diogo Lima'!$N$2:$N$1996, "&lt;=31/10/2025"),
  COUNTIFS('Lucas Almeida'!$E$2:$E$4000, "Plantão", 'Lucas Almeida'!$G$2:$G$4000, "Plano Fechado", 'Lucas Almeida'!$N$2:$N$4000, "&gt;=01/10/2025", 'Lucas Almeida'!$N$2:$N$4000, "&lt;=31/10/2025"),
  COUNTIFS('Fernando Diamantino'!$E$2:$E$1999, "Plantão", 'Fernando Diamantino'!$G$2:$G$1999, "Plano Fechado", 'Fernando Diamantino'!$N$2:$N$1999, "&gt;=01/10/2025", 'Fernando Diamantino'!$N$2:$N$1999, "&lt;=31/10/2025"),
  COUNTIFS('Maiara Andrade'!$E$2:$E$4000, "Plantão", 'Maiara Andrade'!$G$2:$G$4000, "Plano Fechado", 'Maiara Andrade'!$N$2:$N$4000, "&gt;=01/10/2025", 'Maiara Andrade'!$N$2:$N$4000, "&lt;=31/10/2025"),
  COUNTIFS('Roberto Ramos'!$E$2:$E$4000, "Plantão", 'Roberto Ramos'!$G$2:$G$4000, "Plano Fechado", 'Roberto Ramos'!$N$2:$N$4000, "&gt;=01/10/2025", 'Roberto Ramos'!$N$2:$N$4000, "&lt;=31/10/2025"),
  COUNTIFS('Amanda Facundo'!$E$2:$E$1999, "Plantão", 'Amanda Facundo'!$G$2:$G$1999, "Plano Fechado", 'Amanda Facundo'!$N$2:$N$1999, "&gt;=01/10/2025", 'Amanda Facundo'!$N$2:$N$1999, "&lt;=31/10/2025"),
  COUNTIFS('Rodrigo Oliveira'!$E$2:$E$4000, "Plantão", 'Rodrigo Oliveira'!$G$2:$G$4000, "Plano Fechado", 'Rodrigo Oliveira'!$N$2:$N$4000, "&gt;=01/10/2025", 'Rodrigo Oliveira'!$N$2:$N$4000, "&lt;=31/10/2025"),
  COUNTIFS('Marcio Jorge'!$E$2:$E$4000, "Plantão", 'Marcio Jorge'!$G$2:$G$4000, "Plano Fechado", 'Marcio Jorge'!$N$2:$N$4000, "&gt;=01/10/2025", 'Marcio Jorge'!$N$2:$N$4000, "&lt;=31/10/2025")
)
</f>
        <v>21</v>
      </c>
      <c r="AR20" s="67">
        <f>SUM(
  COUNTIFS('Bruna Mamedes'!$E$2:$E$4000, "Plantão", 'Bruna Mamedes'!$G$2:$G$4000, "Em Análise", 'Bruna Mamedes'!$N$2:$N$4000, "&gt;=01/10/2025", 'Bruna Mamedes'!$N$2:$N$4000, "&lt;=31/10/2025"),
  COUNTIFS('Camila Adão'!$E$2:$E$1997, "Plantão", 'Camila Adão'!$G$2:$G$1997, "Em Análise", 'Camila Adão'!$N$2:$N$1997, "&gt;=01/10/2025", 'Camila Adão'!$N$2:$N$1997, "&lt;=31/10/2025"),
  COUNTIFS('Vendas Organicas'!$E$2:$E$3000, "Plantão", 'Vendas Organicas'!$G$2:$G$3000, "Em Análise", 'Vendas Organicas'!$N$2:$N$3000, "&gt;=01/10/2025", 'Vendas Organicas'!$N$2:$N$3000, "&lt;=31/10/2025"),
  COUNTIFS('Diogo Lima'!$E$2:$E$1996, "Plantão", 'Diogo Lima'!$G$2:$G$1996, "Em Análise", 'Diogo Lima'!$N$2:$N$1996, "&gt;=01/10/2025", 'Diogo Lima'!$N$2:$N$1996, "&lt;=31/10/2025"),
  COUNTIFS('Lucas Almeida'!$E$2:$E$4000, "Plantão", 'Lucas Almeida'!$G$2:$G$4000, "Em Análise", 'Lucas Almeida'!$N$2:$N$4000, "&gt;=01/10/2025", 'Lucas Almeida'!$N$2:$N$4000, "&lt;=31/10/2025"),
  COUNTIFS('Fernando Diamantino'!$E$2:$E$1999, "Plantão", 'Fernando Diamantino'!$G$2:$G$1999, "Em Análise", 'Fernando Diamantino'!$N$2:$N$1999, "&gt;=01/10/2025", 'Fernando Diamantino'!$N$2:$N$1999, "&lt;=31/10/2025"),
  COUNTIFS('Maiara Andrade'!$E$2:$E$4000, "Plantão", 'Maiara Andrade'!$G$2:$G$4000, "Em Análise", 'Maiara Andrade'!$N$2:$N$4000, "&gt;=01/10/2025", 'Maiara Andrade'!$N$2:$N$4000, "&lt;=31/10/2025"),
  COUNTIFS('Roberto Ramos'!$E$2:$E$4000, "Plantão", 'Roberto Ramos'!$G$2:$G$4000, "Em Análise", 'Roberto Ramos'!$N$2:$N$4000, "&gt;=01/10/2025", 'Roberto Ramos'!$N$2:$N$4000, "&lt;=31/10/2025"),
  COUNTIFS('Amanda Facundo'!$E$2:$E$1999, "Plantão", 'Amanda Facundo'!$G$2:$G$1999, "Em Análise", 'Amanda Facundo'!$N$2:$N$1999, "&gt;=01/10/2025", 'Amanda Facundo'!$N$2:$N$1999, "&lt;=31/10/2025"),
  COUNTIFS('Rodrigo Oliveira'!$E$2:$E$4000, "Plantão", 'Rodrigo Oliveira'!$G$2:$G$4000, "Em Análise", 'Rodrigo Oliveira'!$N$2:$N$4000, "&gt;=01/10/2025", 'Rodrigo Oliveira'!$N$2:$N$4000, "&lt;=31/10/2025"),
  COUNTIFS('Marcio Jorge'!$E$2:$E$4000, "Plantão", 'Marcio Jorge'!$G$2:$G$4000, "Em Análise", 'Marcio Jorge'!$N$2:$N$4000, "&gt;=01/10/2025", 'Marcio Jorge'!$N$2:$N$4000, "&lt;=31/10/2025")
)
</f>
        <v>5</v>
      </c>
      <c r="AS20" s="67">
        <f>SUM(
  COUNTIFS('Bruna Mamedes'!$E$2:$E$4000, "Plantão", 'Bruna Mamedes'!$G$2:$G$4000, "Aguardando Pagamento", 'Bruna Mamedes'!$N$2:$N$4000, "&gt;=01/10/2025", 'Bruna Mamedes'!$N$2:$N$4000, "&lt;=31/10/2025"),
  COUNTIFS('Camila Adão'!$E$2:$E$1997, "Plantão", 'Camila Adão'!$G$2:$G$1997, "Aguardando Pagamento", 'Camila Adão'!$N$2:$N$1997, "&gt;=01/10/2025", 'Camila Adão'!$N$2:$N$1997, "&lt;=31/10/2025"),
  COUNTIFS('Vendas Organicas'!$E$2:$E$3000, "Plantão", 'Vendas Organicas'!$G$2:$G$3000, "Aguardando Pagamento", 'Vendas Organicas'!$N$2:$N$3000, "&gt;=01/10/2025", 'Vendas Organicas'!$N$2:$N$3000, "&lt;=31/10/2025"),
  COUNTIFS('Diogo Lima'!$E$2:$E$1996, "Plantão", 'Diogo Lima'!$G$2:$G$1996, "Aguardando Pagamento", 'Diogo Lima'!$N$2:$N$1996, "&gt;=01/10/2025", 'Diogo Lima'!$N$2:$N$1996, "&lt;=31/10/2025"),
  COUNTIFS('Lucas Almeida'!$E$2:$E$4000, "Plantão", 'Lucas Almeida'!$G$2:$G$4000, "Aguardando Pagamento", 'Lucas Almeida'!$N$2:$N$4000, "&gt;=01/10/2025", 'Lucas Almeida'!$N$2:$N$4000, "&lt;=31/10/2025"),
  COUNTIFS('Fernando Diamantino'!$E$2:$E$1999, "Plantão", 'Fernando Diamantino'!$G$2:$G$1999, "Aguardando Pagamento", 'Fernando Diamantino'!$N$2:$N$1999, "&gt;=01/10/2025", 'Fernando Diamantino'!$N$2:$N$1999, "&lt;=31/10/2025"),
  COUNTIFS('Maiara Andrade'!$E$2:$E$4000, "Plantão", 'Maiara Andrade'!$G$2:$G$4000, "Aguardando Pagamento", 'Maiara Andrade'!$N$2:$N$4000, "&gt;=01/10/2025", 'Maiara Andrade'!$N$2:$N$4000, "&lt;=31/10/2025"),
  COUNTIFS('Roberto Ramos'!$E$2:$E$4000, "Plantão", 'Roberto Ramos'!$G$2:$G$4000, "Aguardando Pagamento", 'Roberto Ramos'!$N$2:$N$4000, "&gt;=01/10/2025", 'Roberto Ramos'!$N$2:$N$4000, "&lt;=31/10/2025"),
  COUNTIFS('Amanda Facundo'!$E$2:$E$1999, "Plantão", 'Amanda Facundo'!$G$2:$G$1999, "Aguardando Pagamento", 'Amanda Facundo'!$N$2:$N$1999, "&gt;=01/10/2025", 'Amanda Facundo'!$N$2:$N$1999, "&lt;=31/10/2025"),
  COUNTIFS('Rodrigo Oliveira'!$E$2:$E$4000, "Plantão", 'Rodrigo Oliveira'!$G$2:$G$4000, "Aguardando Pagamento", 'Rodrigo Oliveira'!$N$2:$N$4000, "&gt;=01/10/2025", 'Rodrigo Oliveira'!$N$2:$N$4000, "&lt;=31/10/2025"),
  COUNTIFS('Marcio Jorge'!$E$2:$E$4000, "Plantão", 'Marcio Jorge'!$G$2:$G$4000, "Aguardando Pagamento", 'Marcio Jorge'!$N$2:$N$4000, "&gt;=01/10/2025", 'Marcio Jorge'!$N$2:$N$4000, "&lt;=31/10/2025")
)
</f>
        <v>2</v>
      </c>
      <c r="AT20" s="67">
        <f>SUM(
  COUNTIFS('Bruna Mamedes'!$E$2:$E$4000, "Plantão", 'Bruna Mamedes'!$G$2:$G$4000, "Em conversação", 'Bruna Mamedes'!$N$2:$N$4000, "&gt;=01/10/2025", 'Bruna Mamedes'!$N$2:$N$4000, "&lt;=31/10/2025"),
  COUNTIFS('Camila Adão'!$E$2:$E$1997, "Plantão", 'Camila Adão'!$G$2:$G$1997, "Em conversação", 'Camila Adão'!$N$2:$N$1997, "&gt;=01/10/2025", 'Camila Adão'!$N$2:$N$1997, "&lt;=31/10/2025"),
  COUNTIFS('Vendas Organicas'!$E$2:$E$3000, "Plantão", 'Vendas Organicas'!$G$2:$G$3000, "Em conversação", 'Vendas Organicas'!$N$2:$N$3000, "&gt;=01/10/2025", 'Vendas Organicas'!$N$2:$N$3000, "&lt;=31/10/2025"),
  COUNTIFS('Diogo Lima'!$E$2:$E$1996, "Plantão", 'Diogo Lima'!$G$2:$G$1996, "Em conversação", 'Diogo Lima'!$N$2:$N$1996, "&gt;=01/10/2025", 'Diogo Lima'!$N$2:$N$1996, "&lt;=31/10/2025"),
  COUNTIFS('Lucas Almeida'!$E$2:$E$4000, "Plantão", 'Lucas Almeida'!$G$2:$G$4000, "Em conversação", 'Lucas Almeida'!$N$2:$N$4000, "&gt;=01/10/2025", 'Lucas Almeida'!$N$2:$N$4000, "&lt;=31/10/2025"),
  COUNTIFS('Fernando Diamantino'!$E$2:$E$1999, "Plantão", 'Fernando Diamantino'!$G$2:$G$1999, "Em conversação", 'Fernando Diamantino'!$N$2:$N$1999, "&gt;=01/10/2025", 'Fernando Diamantino'!$N$2:$N$1999, "&lt;=31/10/2025"),
  COUNTIFS('Maiara Andrade'!$E$2:$E$4000, "Plantão", 'Maiara Andrade'!$G$2:$G$4000, "Em conversação", 'Maiara Andrade'!$N$2:$N$4000, "&gt;=01/10/2025", 'Maiara Andrade'!$N$2:$N$4000, "&lt;=31/10/2025"),
  COUNTIFS('Roberto Ramos'!$E$2:$E$4000, "Plantão", 'Roberto Ramos'!$G$2:$G$4000, "Em conversação", 'Roberto Ramos'!$N$2:$N$4000, "&gt;=01/10/2025", 'Roberto Ramos'!$N$2:$N$4000, "&lt;=31/10/2025"),
  COUNTIFS('Amanda Facundo'!$E$2:$E$1999, "Plantão", 'Amanda Facundo'!$G$2:$G$1999, "Em conversação", 'Amanda Facundo'!$N$2:$N$1999, "&gt;=01/10/2025", 'Amanda Facundo'!$N$2:$N$1999, "&lt;=31/10/2025"),
  COUNTIFS('Rodrigo Oliveira'!$E$2:$E$4000, "Plantão", 'Rodrigo Oliveira'!$G$2:$G$4000, "Em conversação", 'Rodrigo Oliveira'!$N$2:$N$4000, "&gt;=01/10/2025", 'Rodrigo Oliveira'!$N$2:$N$4000, "&lt;=31/10/2025"),
  COUNTIFS('Marcio Jorge'!$E$2:$E$4000, "Plantão", 'Marcio Jorge'!$G$2:$G$4000, "Em conversação", 'Marcio Jorge'!$N$2:$N$4000, "&gt;=01/10/2025", 'Marcio Jorge'!$N$2:$N$4000, "&lt;=31/10/2025")
)
</f>
        <v>16</v>
      </c>
      <c r="AU20" s="67">
        <f>SUM(
  COUNTIFS('Bruna Mamedes'!$E$2:$E$4000, "Plantão", 'Bruna Mamedes'!$G$2:$G$4000, "Cotação Enviada", 'Bruna Mamedes'!$N$2:$N$4000, "&gt;=01/10/2025", 'Bruna Mamedes'!$N$2:$N$4000, "&lt;=31/10/2025"),
  COUNTIFS('Camila Adão'!$E$2:$E$1997, "Plantão", 'Camila Adão'!$G$2:$G$1997, "Cotação Enviada", 'Camila Adão'!$N$2:$N$1997, "&gt;=01/10/2025", 'Camila Adão'!$N$2:$N$1997, "&lt;=31/10/2025"),
  COUNTIFS('Vendas Organicas'!$E$2:$E$3000, "Plantão", 'Vendas Organicas'!$G$2:$G$3000, "Cotação Enviada", 'Vendas Organicas'!$N$2:$N$3000, "&gt;=01/10/2025", 'Vendas Organicas'!$N$2:$N$3000, "&lt;=31/10/2025"),
  COUNTIFS('Diogo Lima'!$E$2:$E$1996, "Plantão", 'Diogo Lima'!$G$2:$G$1996, "Cotação Enviada", 'Diogo Lima'!$N$2:$N$1996, "&gt;=01/10/2025", 'Diogo Lima'!$N$2:$N$1996, "&lt;=31/10/2025"),
  COUNTIFS('Lucas Almeida'!$E$2:$E$4000, "Plantão", 'Lucas Almeida'!$G$2:$G$4000, "Cotação Enviada", 'Lucas Almeida'!$N$2:$N$4000, "&gt;=01/10/2025", 'Lucas Almeida'!$N$2:$N$4000, "&lt;=31/10/2025"),
  COUNTIFS('Fernando Diamantino'!$E$2:$E$1999, "Plantão", 'Fernando Diamantino'!$G$2:$G$1999, "Cotação Enviada", 'Fernando Diamantino'!$N$2:$N$1999, "&gt;=01/10/2025", 'Fernando Diamantino'!$N$2:$N$1999, "&lt;=31/10/2025"),
  COUNTIFS('Maiara Andrade'!$E$2:$E$4000, "Plantão", 'Maiara Andrade'!$G$2:$G$4000, "Cotação Enviada", 'Maiara Andrade'!$N$2:$N$4000, "&gt;=01/10/2025", 'Maiara Andrade'!$N$2:$N$4000, "&lt;=31/10/2025"),
  COUNTIFS('Roberto Ramos'!$E$2:$E$4000, "Plantão", 'Roberto Ramos'!$G$2:$G$4000, "Cotação Enviada", 'Roberto Ramos'!$N$2:$N$4000, "&gt;=01/10/2025", 'Roberto Ramos'!$N$2:$N$4000, "&lt;=31/10/2025"),
  COUNTIFS('Amanda Facundo'!$E$2:$E$1999, "Plantão", 'Amanda Facundo'!$G$2:$G$1999, "Cotação Enviada", 'Amanda Facundo'!$N$2:$N$1999, "&gt;=01/10/2025", 'Amanda Facundo'!$N$2:$N$1999, "&lt;=31/10/2025"),
  COUNTIFS('Rodrigo Oliveira'!$E$2:$E$4000, "Plantão", 'Rodrigo Oliveira'!$G$2:$G$4000, "Cotação Enviada", 'Rodrigo Oliveira'!$N$2:$N$4000, "&gt;=01/10/2025", 'Rodrigo Oliveira'!$N$2:$N$4000, "&lt;=31/10/2025"),
  COUNTIFS('Marcio Jorge'!$E$2:$E$4000, "Plantão", 'Marcio Jorge'!$G$2:$G$4000, "Cotação Enviada", 'Marcio Jorge'!$N$2:$N$4000, "&gt;=01/10/2025", 'Marcio Jorge'!$N$2:$N$4000, "&lt;=31/10/2025")
)
</f>
        <v>226</v>
      </c>
      <c r="AV20" s="67">
        <f>SUM(
  COUNTIFS('Bruna Mamedes'!$E$2:$E$4000, "Plantão", 'Bruna Mamedes'!$G$2:$G$4000, "Desistência", 'Bruna Mamedes'!$N$2:$N$4000, "&gt;=01/10/2025", 'Bruna Mamedes'!$N$2:$N$4000, "&lt;=31/10/2025"),
  COUNTIFS('Camila Adão'!$E$2:$E$1997, "Plantão", 'Camila Adão'!$G$2:$G$1997, "Desistência", 'Camila Adão'!$N$2:$N$1997, "&gt;=01/10/2025", 'Camila Adão'!$N$2:$N$1997, "&lt;=31/10/2025"),
  COUNTIFS('Vendas Organicas'!$E$2:$E$3000, "Plantão", 'Vendas Organicas'!$G$2:$G$3000, "Desistência", 'Vendas Organicas'!$N$2:$N$3000, "&gt;=01/10/2025", 'Vendas Organicas'!$N$2:$N$3000, "&lt;=31/10/2025"),
  COUNTIFS('Diogo Lima'!$E$2:$E$1996, "Plantão", 'Diogo Lima'!$G$2:$G$1996, "Desistência", 'Diogo Lima'!$N$2:$N$1996, "&gt;=01/10/2025", 'Diogo Lima'!$N$2:$N$1996, "&lt;=31/10/2025"),
  COUNTIFS('Lucas Almeida'!$E$2:$E$4000, "Plantão", 'Lucas Almeida'!$G$2:$G$4000, "Desistência", 'Lucas Almeida'!$N$2:$N$4000, "&gt;=01/10/2025", 'Lucas Almeida'!$N$2:$N$4000, "&lt;=31/10/2025"),
  COUNTIFS('Fernando Diamantino'!$E$2:$E$1999, "Plantão", 'Fernando Diamantino'!$G$2:$G$1999, "Desistência", 'Fernando Diamantino'!$N$2:$N$1999, "&gt;=01/10/2025", 'Fernando Diamantino'!$N$2:$N$1999, "&lt;=31/10/2025"),
  COUNTIFS('Maiara Andrade'!$E$2:$E$4000, "Plantão", 'Maiara Andrade'!$G$2:$G$4000, "Desistência", 'Maiara Andrade'!$N$2:$N$4000, "&gt;=01/10/2025", 'Maiara Andrade'!$N$2:$N$4000, "&lt;=31/10/2025"),
  COUNTIFS('Roberto Ramos'!$E$2:$E$4000, "Plantão", 'Roberto Ramos'!$G$2:$G$4000, "Desistência", 'Roberto Ramos'!$N$2:$N$4000, "&gt;=01/10/2025", 'Roberto Ramos'!$N$2:$N$4000, "&lt;=31/10/2025"),
  COUNTIFS('Amanda Facundo'!$E$2:$E$1999, "Plantão", 'Amanda Facundo'!$G$2:$G$1999, "Desistência", 'Amanda Facundo'!$N$2:$N$1999, "&gt;=01/10/2025", 'Amanda Facundo'!$N$2:$N$1999, "&lt;=31/10/2025"),
  COUNTIFS('Rodrigo Oliveira'!$E$2:$E$4000, "Plantão", 'Rodrigo Oliveira'!$G$2:$G$4000, "Desistência", 'Rodrigo Oliveira'!$N$2:$N$4000, "&gt;=01/10/2025", 'Rodrigo Oliveira'!$N$2:$N$4000, "&lt;=31/10/2025"),
  COUNTIFS('Marcio Jorge'!$E$2:$E$4000, "Plantão", 'Marcio Jorge'!$G$2:$G$4000, "Desistência", 'Marcio Jorge'!$N$2:$N$4000, "&gt;=01/10/2025", 'Marcio Jorge'!$N$2:$N$4000, "&lt;=31/10/2025")
)
</f>
        <v>43</v>
      </c>
      <c r="AW20" s="67">
        <f>SUM(
  COUNTIFS('Bruna Mamedes'!$E$2:$E$4000, "Plantão", 'Bruna Mamedes'!$G$2:$G$4000, "Não Respondeu", 'Bruna Mamedes'!$N$2:$N$4000, "&gt;=01/10/2025", 'Bruna Mamedes'!$N$2:$N$4000, "&lt;=31/10/2025"),
  COUNTIFS('Camila Adão'!$E$2:$E$1997, "Plantão", 'Camila Adão'!$G$2:$G$1997, "Não Respondeu", 'Camila Adão'!$N$2:$N$1997, "&gt;=01/10/2025", 'Camila Adão'!$N$2:$N$1997, "&lt;=31/10/2025"),
  COUNTIFS('Vendas Organicas'!$E$2:$E$3000, "Plantão", 'Vendas Organicas'!$G$2:$G$3000, "Não Respondeu", 'Vendas Organicas'!$N$2:$N$3000, "&gt;=01/10/2025", 'Vendas Organicas'!$N$2:$N$3000, "&lt;=31/10/2025"),
  COUNTIFS('Diogo Lima'!$E$2:$E$1996, "Plantão", 'Diogo Lima'!$G$2:$G$1996, "Não Respondeu", 'Diogo Lima'!$N$2:$N$1996, "&gt;=01/10/2025", 'Diogo Lima'!$N$2:$N$1996, "&lt;=31/10/2025"),
  COUNTIFS('Lucas Almeida'!$E$2:$E$4000, "Plantão", 'Lucas Almeida'!$G$2:$G$4000, "Não Respondeu", 'Lucas Almeida'!$N$2:$N$4000, "&gt;=01/10/2025", 'Lucas Almeida'!$N$2:$N$4000, "&lt;=31/10/2025"),
  COUNTIFS('Fernando Diamantino'!$E$2:$E$1999, "Plantão", 'Fernando Diamantino'!$G$2:$G$1999, "Não Respondeu", 'Fernando Diamantino'!$N$2:$N$1999, "&gt;=01/10/2025", 'Fernando Diamantino'!$N$2:$N$1999, "&lt;=31/10/2025"),
  COUNTIFS('Maiara Andrade'!$E$2:$E$4000, "Plantão", 'Maiara Andrade'!$G$2:$G$4000, "Não Respondeu", 'Maiara Andrade'!$N$2:$N$4000, "&gt;=01/10/2025", 'Maiara Andrade'!$N$2:$N$4000, "&lt;=31/10/2025"),
  COUNTIFS('Roberto Ramos'!$E$2:$E$4000, "Plantão", 'Roberto Ramos'!$G$2:$G$4000, "Não Respondeu", 'Roberto Ramos'!$N$2:$N$4000, "&gt;=01/10/2025", 'Roberto Ramos'!$N$2:$N$4000, "&lt;=31/10/2025"),
  COUNTIFS('Amanda Facundo'!$E$2:$E$1999, "Plantão", 'Amanda Facundo'!$G$2:$G$1999, "Não Respondeu", 'Amanda Facundo'!$N$2:$N$1999, "&gt;=01/10/2025", 'Amanda Facundo'!$N$2:$N$1999, "&lt;=31/10/2025"),
  COUNTIFS('Rodrigo Oliveira'!$E$2:$E$4000, "Plantão", 'Rodrigo Oliveira'!$G$2:$G$4000, "Não Respondeu", 'Rodrigo Oliveira'!$N$2:$N$4000, "&gt;=01/10/2025", 'Rodrigo Oliveira'!$N$2:$N$4000, "&lt;=31/10/2025"),
  COUNTIFS('Marcio Jorge'!$E$2:$E$4000, "Plantão", 'Marcio Jorge'!$G$2:$G$4000, "Não Respondeu", 'Marcio Jorge'!$N$2:$N$4000, "&gt;=01/10/2025", 'Marcio Jorge'!$N$2:$N$4000, "&lt;=31/10/2025")
)
</f>
        <v>197</v>
      </c>
      <c r="AX20" s="68">
        <f>SUM(
  SUMIFS('Bruna Mamedes'!$H$2:$H$4000, 'Bruna Mamedes'!$E$2:$E$4000, "Plantão", 'Bruna Mamedes'!$G$2:$G$4000, "Plano Fechado", 'Bruna Mamedes'!$N$2:$N$4000, "&gt;=01/10/2025", 'Bruna Mamedes'!$N$2:$N$4000, "&lt;=31/10/2025"),
  SUMIFS('Camila Adão'!$H$2:$H$1997, 'Camila Adão'!$E$2:$E$1997, "Plantão", 'Camila Adão'!$G$2:$G$1997, "Plano Fechado", 'Camila Adão'!$N$2:$N$1997, "&gt;=01/10/2025", 'Camila Adão'!$N$2:$N$1997, "&lt;=31/10/2025"),
  SUMIFS('Vendas Organicas'!$H$2:$H$3000, 'Vendas Organicas'!$E$2:$E$3000, "Plantão", 'Vendas Organicas'!$G$2:$G$3000, "Plano Fechado", 'Vendas Organicas'!$N$2:$N$3000, "&gt;=01/10/2025", 'Vendas Organicas'!$N$2:$N$3000, "&lt;=31/10/2025"),
  SUMIFS('Diogo Lima'!$H$2:$H$1996, 'Diogo Lima'!$E$2:$E$1996, "Plantão", 'Diogo Lima'!$G$2:$G$1996, "Plano Fechado", 'Diogo Lima'!$N$2:$N$1996, "&gt;=01/10/2025", 'Diogo Lima'!$N$2:$N$1996, "&lt;=31/10/2025"),
  SUMIFS('Lucas Almeida'!$H$2:$H$4000, 'Lucas Almeida'!$E$2:$E$4000, "Plantão", 'Lucas Almeida'!$G$2:$G$4000, "Plano Fechado", 'Lucas Almeida'!$N$2:$N$4000, "&gt;=01/10/2025", 'Lucas Almeida'!$N$2:$N$4000, "&lt;=31/10/2025"),
  SUMIFS('Fernando Diamantino'!$H$2:$H$1999, 'Fernando Diamantino'!$E$2:$E$1999, "Plantão", 'Fernando Diamantino'!$G$2:$G$1999, "Plano Fechado", 'Fernando Diamantino'!$N$2:$N$1999, "&gt;=01/10/2025", 'Fernando Diamantino'!$N$2:$N$1999, "&lt;=31/10/2025"),
  SUMIFS('Maiara Andrade'!$H$2:$H$4000, 'Maiara Andrade'!$E$2:$E$4000, "Plantão", 'Maiara Andrade'!$G$2:$G$4000, "Plano Fechado", 'Maiara Andrade'!$N$2:$N$4000, "&gt;=01/10/2025", 'Maiara Andrade'!$N$2:$N$4000, "&lt;=31/10/2025"),
  SUMIFS('Roberto Ramos'!$H$2:$H$4000, 'Roberto Ramos'!$E$2:$E$4000, "Plantão", 'Roberto Ramos'!$G$2:$G$4000, "Plano Fechado", 'Roberto Ramos'!$N$2:$N$4000, "&gt;=01/10/2025", 'Roberto Ramos'!$N$2:$N$4000, "&lt;=31/10/2025"),
  SUMIFS('Amanda Facundo'!$H$2:$H$1999, 'Amanda Facundo'!$E$2:$E$1999, "Plantão", 'Amanda Facundo'!$G$2:$G$1999, "Plano Fechado", 'Amanda Facundo'!$N$2:$N$1999, "&gt;=01/10/2025", 'Amanda Facundo'!$N$2:$N$1999, "&lt;=31/10/2025"),
  SUMIFS('Rodrigo Oliveira'!$H$2:$H$4000, 'Rodrigo Oliveira'!$E$2:$E$4000, "Plantão", 'Rodrigo Oliveira'!$G$2:$G$4000, "Plano Fechado", 'Rodrigo Oliveira'!$N$2:$N$4000, "&gt;=01/10/2025", 'Rodrigo Oliveira'!$N$2:$N$4000, "&lt;=31/10/2025"),
  SUMIFS('Marcio Jorge'!$H$2:$H$4000, 'Marcio Jorge'!$E$2:$E$4000, "Plantão", 'Marcio Jorge'!$G$2:$G$4000, "Plano Fechado", 'Marcio Jorge'!$N$2:$N$4000, "&gt;=01/10/2025", 'Marcio Jorge'!$N$2:$N$4000, "&lt;=31/10/2025")
)
</f>
        <v>43526.14</v>
      </c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</row>
    <row r="21">
      <c r="A21" s="43"/>
      <c r="B21" s="70"/>
      <c r="C21" s="71">
        <v>0.0</v>
      </c>
      <c r="D21" s="71">
        <v>0.093</v>
      </c>
      <c r="E21" s="71">
        <v>0.321</v>
      </c>
      <c r="F21" s="71">
        <v>0.032</v>
      </c>
      <c r="G21" s="71">
        <v>0.554</v>
      </c>
      <c r="H21" s="72"/>
      <c r="I21" s="45"/>
      <c r="J21" s="70"/>
      <c r="K21" s="71">
        <v>0.019</v>
      </c>
      <c r="L21" s="71">
        <v>0.034</v>
      </c>
      <c r="M21" s="71">
        <v>0.299</v>
      </c>
      <c r="N21" s="71">
        <v>0.04</v>
      </c>
      <c r="O21" s="71">
        <v>0.5</v>
      </c>
      <c r="P21" s="72"/>
      <c r="Q21" s="46"/>
      <c r="R21" s="70"/>
      <c r="S21" s="71">
        <v>0.021</v>
      </c>
      <c r="T21" s="71">
        <v>0.048</v>
      </c>
      <c r="U21" s="71">
        <v>0.27</v>
      </c>
      <c r="V21" s="71">
        <v>0.064</v>
      </c>
      <c r="W21" s="71">
        <v>0.595</v>
      </c>
      <c r="X21" s="72"/>
      <c r="Y21" s="45"/>
      <c r="Z21" s="70"/>
      <c r="AA21" s="71">
        <v>0.031</v>
      </c>
      <c r="AB21" s="71">
        <v>0.088</v>
      </c>
      <c r="AC21" s="71">
        <v>0.304</v>
      </c>
      <c r="AD21" s="71">
        <v>0.066</v>
      </c>
      <c r="AE21" s="71">
        <v>0.598</v>
      </c>
      <c r="AF21" s="72"/>
      <c r="AG21" s="45"/>
      <c r="AH21" s="70"/>
      <c r="AI21" s="71">
        <v>0.019</v>
      </c>
      <c r="AJ21" s="71">
        <v>0.064</v>
      </c>
      <c r="AK21" s="71">
        <v>0.388</v>
      </c>
      <c r="AL21" s="71">
        <v>0.056</v>
      </c>
      <c r="AM21" s="71">
        <v>0.467</v>
      </c>
      <c r="AN21" s="72"/>
      <c r="AP21" s="70"/>
      <c r="AQ21" s="73">
        <f>(AQ20/AP20)</f>
        <v>0.02868852459</v>
      </c>
      <c r="AR21" s="73">
        <f>(AR20/AP20)</f>
        <v>0.006830601093</v>
      </c>
      <c r="AS21" s="73">
        <f>(AS20/AP20)</f>
        <v>0.002732240437</v>
      </c>
      <c r="AT21" s="73">
        <f>(AT20/AP20)</f>
        <v>0.0218579235</v>
      </c>
      <c r="AU21" s="73">
        <f>AU20/AP20</f>
        <v>0.3087431694</v>
      </c>
      <c r="AV21" s="73">
        <f>AV20/AP20</f>
        <v>0.0587431694</v>
      </c>
      <c r="AW21" s="73">
        <f>AW20/AP20</f>
        <v>0.2691256831</v>
      </c>
      <c r="AX21" s="72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</row>
    <row r="22">
      <c r="A22" s="43"/>
      <c r="B22" s="74"/>
      <c r="C22" s="75"/>
      <c r="D22" s="75"/>
      <c r="E22" s="75"/>
      <c r="F22" s="75"/>
      <c r="G22" s="75"/>
      <c r="H22" s="79"/>
      <c r="I22" s="45"/>
      <c r="J22" s="74"/>
      <c r="K22" s="75"/>
      <c r="L22" s="75"/>
      <c r="M22" s="75"/>
      <c r="N22" s="75"/>
      <c r="O22" s="75"/>
      <c r="P22" s="79"/>
      <c r="Q22" s="46"/>
      <c r="R22" s="74"/>
      <c r="S22" s="75"/>
      <c r="T22" s="75"/>
      <c r="U22" s="75"/>
      <c r="V22" s="75"/>
      <c r="W22" s="75"/>
      <c r="X22" s="79"/>
      <c r="Y22" s="45"/>
      <c r="Z22" s="74"/>
      <c r="AA22" s="75"/>
      <c r="AB22" s="75"/>
      <c r="AC22" s="75"/>
      <c r="AD22" s="75"/>
      <c r="AE22" s="75"/>
      <c r="AF22" s="79"/>
      <c r="AG22" s="45"/>
      <c r="AH22" s="74"/>
      <c r="AI22" s="75"/>
      <c r="AJ22" s="75"/>
      <c r="AK22" s="75"/>
      <c r="AL22" s="75"/>
      <c r="AM22" s="75"/>
      <c r="AN22" s="79"/>
      <c r="AP22" s="77"/>
      <c r="AX22" s="80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</row>
    <row r="23">
      <c r="A23" s="43"/>
      <c r="B23" s="50" t="s">
        <v>63</v>
      </c>
      <c r="C23" s="51"/>
      <c r="D23" s="51"/>
      <c r="E23" s="51"/>
      <c r="F23" s="51"/>
      <c r="G23" s="51"/>
      <c r="H23" s="52"/>
      <c r="I23" s="45"/>
      <c r="J23" s="50" t="s">
        <v>63</v>
      </c>
      <c r="K23" s="51"/>
      <c r="L23" s="51"/>
      <c r="M23" s="51"/>
      <c r="N23" s="51"/>
      <c r="O23" s="51"/>
      <c r="P23" s="52"/>
      <c r="Q23" s="46"/>
      <c r="R23" s="50" t="s">
        <v>63</v>
      </c>
      <c r="S23" s="51"/>
      <c r="T23" s="51"/>
      <c r="U23" s="51"/>
      <c r="V23" s="51"/>
      <c r="W23" s="51"/>
      <c r="X23" s="52"/>
      <c r="Y23" s="45"/>
      <c r="Z23" s="50" t="s">
        <v>63</v>
      </c>
      <c r="AA23" s="51"/>
      <c r="AB23" s="51"/>
      <c r="AC23" s="51"/>
      <c r="AD23" s="51"/>
      <c r="AE23" s="51"/>
      <c r="AF23" s="52"/>
      <c r="AG23" s="45"/>
      <c r="AH23" s="50" t="s">
        <v>63</v>
      </c>
      <c r="AI23" s="51"/>
      <c r="AJ23" s="51"/>
      <c r="AK23" s="51"/>
      <c r="AL23" s="51"/>
      <c r="AM23" s="51"/>
      <c r="AN23" s="52"/>
      <c r="AP23" s="53" t="s">
        <v>63</v>
      </c>
      <c r="AQ23" s="54"/>
      <c r="AR23" s="54"/>
      <c r="AS23" s="54"/>
      <c r="AT23" s="54"/>
      <c r="AU23" s="54"/>
      <c r="AV23" s="54"/>
      <c r="AW23" s="54"/>
      <c r="AX23" s="55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</row>
    <row r="24">
      <c r="A24" s="43"/>
      <c r="B24" s="57" t="s">
        <v>46</v>
      </c>
      <c r="C24" s="58" t="s">
        <v>47</v>
      </c>
      <c r="D24" s="58" t="s">
        <v>48</v>
      </c>
      <c r="E24" s="58" t="s">
        <v>49</v>
      </c>
      <c r="F24" s="58" t="s">
        <v>50</v>
      </c>
      <c r="G24" s="58" t="s">
        <v>51</v>
      </c>
      <c r="H24" s="59" t="s">
        <v>52</v>
      </c>
      <c r="I24" s="45"/>
      <c r="J24" s="57" t="s">
        <v>46</v>
      </c>
      <c r="K24" s="58" t="s">
        <v>47</v>
      </c>
      <c r="L24" s="58" t="s">
        <v>48</v>
      </c>
      <c r="M24" s="58" t="s">
        <v>49</v>
      </c>
      <c r="N24" s="58" t="s">
        <v>50</v>
      </c>
      <c r="O24" s="58" t="s">
        <v>51</v>
      </c>
      <c r="P24" s="59" t="s">
        <v>52</v>
      </c>
      <c r="Q24" s="46"/>
      <c r="R24" s="57" t="s">
        <v>46</v>
      </c>
      <c r="S24" s="58" t="s">
        <v>47</v>
      </c>
      <c r="T24" s="58" t="s">
        <v>48</v>
      </c>
      <c r="U24" s="58" t="s">
        <v>49</v>
      </c>
      <c r="V24" s="58" t="s">
        <v>50</v>
      </c>
      <c r="W24" s="58" t="s">
        <v>51</v>
      </c>
      <c r="X24" s="59" t="s">
        <v>52</v>
      </c>
      <c r="Y24" s="45"/>
      <c r="Z24" s="57" t="s">
        <v>46</v>
      </c>
      <c r="AA24" s="58" t="s">
        <v>47</v>
      </c>
      <c r="AB24" s="58" t="s">
        <v>48</v>
      </c>
      <c r="AC24" s="58" t="s">
        <v>49</v>
      </c>
      <c r="AD24" s="58" t="s">
        <v>50</v>
      </c>
      <c r="AE24" s="58" t="s">
        <v>51</v>
      </c>
      <c r="AF24" s="59" t="s">
        <v>52</v>
      </c>
      <c r="AG24" s="45"/>
      <c r="AH24" s="57" t="s">
        <v>46</v>
      </c>
      <c r="AI24" s="58" t="s">
        <v>47</v>
      </c>
      <c r="AJ24" s="58" t="s">
        <v>48</v>
      </c>
      <c r="AK24" s="58" t="s">
        <v>49</v>
      </c>
      <c r="AL24" s="58" t="s">
        <v>50</v>
      </c>
      <c r="AM24" s="58" t="s">
        <v>51</v>
      </c>
      <c r="AN24" s="59" t="s">
        <v>52</v>
      </c>
      <c r="AP24" s="60" t="s">
        <v>46</v>
      </c>
      <c r="AQ24" s="58" t="s">
        <v>53</v>
      </c>
      <c r="AR24" s="58" t="s">
        <v>54</v>
      </c>
      <c r="AS24" s="58" t="s">
        <v>55</v>
      </c>
      <c r="AT24" s="58" t="s">
        <v>56</v>
      </c>
      <c r="AU24" s="58" t="s">
        <v>57</v>
      </c>
      <c r="AV24" s="58" t="s">
        <v>58</v>
      </c>
      <c r="AW24" s="58" t="s">
        <v>59</v>
      </c>
      <c r="AX24" s="61" t="s">
        <v>52</v>
      </c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</row>
    <row r="25">
      <c r="A25" s="43"/>
      <c r="B25" s="63">
        <v>0.0</v>
      </c>
      <c r="C25" s="64">
        <v>0.0</v>
      </c>
      <c r="D25" s="64">
        <v>0.0</v>
      </c>
      <c r="E25" s="64">
        <v>0.0</v>
      </c>
      <c r="F25" s="64">
        <v>0.0</v>
      </c>
      <c r="G25" s="64">
        <v>0.0</v>
      </c>
      <c r="H25" s="65">
        <v>0.0</v>
      </c>
      <c r="I25" s="45"/>
      <c r="J25" s="63">
        <v>0.0</v>
      </c>
      <c r="K25" s="64">
        <v>0.0</v>
      </c>
      <c r="L25" s="64">
        <v>0.0</v>
      </c>
      <c r="M25" s="64">
        <v>0.0</v>
      </c>
      <c r="N25" s="64">
        <v>0.0</v>
      </c>
      <c r="O25" s="64">
        <v>0.0</v>
      </c>
      <c r="P25" s="65">
        <v>0.0</v>
      </c>
      <c r="Q25" s="46"/>
      <c r="R25" s="63">
        <v>1.0</v>
      </c>
      <c r="S25" s="64">
        <v>0.0</v>
      </c>
      <c r="T25" s="64">
        <v>0.0</v>
      </c>
      <c r="U25" s="64">
        <v>0.0</v>
      </c>
      <c r="V25" s="64">
        <v>1.0</v>
      </c>
      <c r="W25" s="64">
        <v>0.0</v>
      </c>
      <c r="X25" s="65" t="e">
        <v>#N/A</v>
      </c>
      <c r="Y25" s="45"/>
      <c r="Z25" s="63">
        <v>0.0</v>
      </c>
      <c r="AA25" s="64">
        <v>0.0</v>
      </c>
      <c r="AB25" s="64">
        <v>0.0</v>
      </c>
      <c r="AC25" s="64">
        <v>0.0</v>
      </c>
      <c r="AD25" s="64">
        <v>0.0</v>
      </c>
      <c r="AE25" s="64">
        <v>0.0</v>
      </c>
      <c r="AF25" s="65" t="e">
        <v>#N/A</v>
      </c>
      <c r="AG25" s="45"/>
      <c r="AH25" s="63">
        <v>0.0</v>
      </c>
      <c r="AI25" s="64">
        <v>0.0</v>
      </c>
      <c r="AJ25" s="64">
        <v>0.0</v>
      </c>
      <c r="AK25" s="64">
        <v>0.0</v>
      </c>
      <c r="AL25" s="64">
        <v>0.0</v>
      </c>
      <c r="AM25" s="64">
        <v>0.0</v>
      </c>
      <c r="AN25" s="65" t="e">
        <v>#N/A</v>
      </c>
      <c r="AP25" s="66">
        <f t="array" ref="AP25">LET(
  abas, {"Amanda Facundo";"Bruna Mamedes";"Camila Adão";"Darlin Amorim";"Diogo Lima";"Externos";"Maiara Andrade";"Marcio Jorge";"Lucas Almeida";"Roberto Ramos";"Rodrigo Oliviera";"Leandro Nascimento";"Leandro Drumond";"Marcelle Marcela";"Anteriores";"Corretor 1";"Corretor 2";"Corretor 3";"Corretor 4";"Corretor 5"},
  SUM(
    BYROW(
      abas,
      LAMBDA(a,
        COUNTIFS(
          INDIRECT("'"&amp;a&amp;"'!E:E"), "Landing Page",
          INDIRECT("'"&amp;a&amp;"'!N:N"), "&gt;="&amp;DATE(2025,10,1),
          INDIRECT("'"&amp;a&amp;"'!N:N"), "&lt;="&amp;DATE(2025,10,31)
        )
      )
    )
  )
)
</f>
        <v>7</v>
      </c>
      <c r="AQ25" s="67">
        <f>SUM(
  COUNTIFS('Bruna Mamedes'!$E$2:$E$4000, "Landing Page", 'Bruna Mamedes'!$G$2:$G$4000, "Plano Fechado", 'Bruna Mamedes'!$N$2:$N$4000, "&gt;=01/10/2025", 'Bruna Mamedes'!$N$2:$N$4000, "&lt;=31/10/2025"),
  COUNTIFS('Camila Adão'!$E$2:$E$1997, "Landing Page", 'Camila Adão'!$G$2:$G$1997, "Plano Fechado", 'Camila Adão'!$N$2:$N$1997, "&gt;=01/10/2025", 'Camila Adão'!$N$2:$N$1997, "&lt;=31/10/2025"),
  COUNTIFS('Vendas Organicas'!$E$2:$E$3000, "Landing Page", 'Vendas Organicas'!$G$2:$G$3000, "Plano Fechado", 'Vendas Organicas'!$N$2:$N$3000, "&gt;=01/10/2025", 'Vendas Organicas'!$N$2:$N$3000, "&lt;=31/10/2025"),
  COUNTIFS('Diogo Lima'!$E$2:$E$1996, "Landing Page", 'Diogo Lima'!$G$2:$G$1996, "Plano Fechado", 'Diogo Lima'!$N$2:$N$1996, "&gt;=01/10/2025", 'Diogo Lima'!$N$2:$N$1996, "&lt;=31/10/2025"),
  COUNTIFS('Lucas Almeida'!$E$2:$E$4000, "Landing Page", 'Lucas Almeida'!$G$2:$G$4000, "Plano Fechado", 'Lucas Almeida'!$N$2:$N$4000, "&gt;=01/10/2025", 'Lucas Almeida'!$N$2:$N$4000, "&lt;=31/10/2025"),
  COUNTIFS('Fernando Diamantino'!$E$2:$E$1999, "Landing Page", 'Fernando Diamantino'!$G$2:$G$1999, "Plano Fechado", 'Fernando Diamantino'!$N$2:$N$1999, "&gt;=01/10/2025", 'Fernando Diamantino'!$N$2:$N$1999, "&lt;=31/10/2025"),
  COUNTIFS('Maiara Andrade'!$E$2:$E$4000, "Landing Page", 'Maiara Andrade'!$G$2:$G$4000, "Plano Fechado", 'Maiara Andrade'!$N$2:$N$4000, "&gt;=01/10/2025", 'Maiara Andrade'!$N$2:$N$4000, "&lt;=31/10/2025"),
  COUNTIFS('Roberto Ramos'!$E$2:$E$4000, "Landing Page", 'Roberto Ramos'!$G$2:$G$4000, "Plano Fechado", 'Roberto Ramos'!$N$2:$N$4000, "&gt;=01/10/2025", 'Roberto Ramos'!$N$2:$N$4000, "&lt;=31/10/2025"),
  COUNTIFS('Amanda Facundo'!$E$2:$E$1999, "Landing Page", 'Amanda Facundo'!$G$2:$G$1999, "Plano Fechado", 'Amanda Facundo'!$N$2:$N$1999, "&gt;=01/10/2025", 'Amanda Facundo'!$N$2:$N$1999, "&lt;=31/10/2025"),
  COUNTIFS('Rodrigo Oliveira'!$E$2:$E$4000, "Landing Page", 'Rodrigo Oliveira'!$G$2:$G$4000, "Plano Fechado", 'Rodrigo Oliveira'!$N$2:$N$4000, "&gt;=01/10/2025", 'Rodrigo Oliveira'!$N$2:$N$4000, "&lt;=31/10/2025"),
  COUNTIFS('Marcio Jorge'!$E$2:$E$4000, "Landing Page", 'Marcio Jorge'!$G$2:$G$4000, "Plano Fechado", 'Marcio Jorge'!$N$2:$N$4000, "&gt;=01/10/2025", 'Marcio Jorge'!$N$2:$N$4000, "&lt;=31/10/2025")
)
</f>
        <v>0</v>
      </c>
      <c r="AR25" s="67">
        <f>SUM(
  COUNTIFS('Bruna Mamedes'!$E$2:$E$4000, "Landing Page", 'Bruna Mamedes'!$G$2:$G$4000, "Em Análise", 'Bruna Mamedes'!$N$2:$N$4000, "&gt;=01/10/2025", 'Bruna Mamedes'!$N$2:$N$4000, "&lt;=31/10/2025"),
  COUNTIFS('Camila Adão'!$E$2:$E$1997, "Landing Page", 'Camila Adão'!$G$2:$G$1997, "Em Análise", 'Camila Adão'!$N$2:$N$1997, "&gt;=01/10/2025", 'Camila Adão'!$N$2:$N$1997, "&lt;=31/10/2025"),
  COUNTIFS('Vendas Organicas'!$E$2:$E$3000, "Landing Page", 'Vendas Organicas'!$G$2:$G$3000, "Em Análise", 'Vendas Organicas'!$N$2:$N$3000, "&gt;=01/10/2025", 'Vendas Organicas'!$N$2:$N$3000, "&lt;=31/10/2025"),
  COUNTIFS('Diogo Lima'!$E$2:$E$1996, "Landing Page", 'Diogo Lima'!$G$2:$G$1996, "Em Análise", 'Diogo Lima'!$N$2:$N$1996, "&gt;=01/10/2025", 'Diogo Lima'!$N$2:$N$1996, "&lt;=31/10/2025"),
  COUNTIFS('Lucas Almeida'!$E$2:$E$4000, "Landing Page", 'Lucas Almeida'!$G$2:$G$4000, "Em Análise", 'Lucas Almeida'!$N$2:$N$4000, "&gt;=01/10/2025", 'Lucas Almeida'!$N$2:$N$4000, "&lt;=31/10/2025"),
  COUNTIFS('Fernando Diamantino'!$E$2:$E$1999, "Landing Page", 'Fernando Diamantino'!$G$2:$G$1999, "Em Análise", 'Fernando Diamantino'!$N$2:$N$1999, "&gt;=01/10/2025", 'Fernando Diamantino'!$N$2:$N$1999, "&lt;=31/10/2025"),
  COUNTIFS('Maiara Andrade'!$E$2:$E$4000, "Landing Page", 'Maiara Andrade'!$G$2:$G$4000, "Em Análise", 'Maiara Andrade'!$N$2:$N$4000, "&gt;=01/10/2025", 'Maiara Andrade'!$N$2:$N$4000, "&lt;=31/10/2025"),
  COUNTIFS('Roberto Ramos'!$E$2:$E$4000, "Landing Page", 'Roberto Ramos'!$G$2:$G$4000, "Em Análise", 'Roberto Ramos'!$N$2:$N$4000, "&gt;=01/10/2025", 'Roberto Ramos'!$N$2:$N$4000, "&lt;=31/10/2025"),
  COUNTIFS('Amanda Facundo'!$E$2:$E$1999, "Landing Page", 'Amanda Facundo'!$G$2:$G$1999, "Em Análise", 'Amanda Facundo'!$N$2:$N$1999, "&gt;=01/10/2025", 'Amanda Facundo'!$N$2:$N$1999, "&lt;=31/10/2025"),
  COUNTIFS('Rodrigo Oliveira'!$E$2:$E$4000, "Landing Page", 'Rodrigo Oliveira'!$G$2:$G$4000, "Em Análise", 'Rodrigo Oliveira'!$N$2:$N$4000, "&gt;=01/10/2025", 'Rodrigo Oliveira'!$N$2:$N$4000, "&lt;=31/10/2025"),
  COUNTIFS('Marcio Jorge'!$E$2:$E$4000, "Landing Page", 'Marcio Jorge'!$G$2:$G$4000, "Em Análise", 'Marcio Jorge'!$N$2:$N$4000, "&gt;=01/10/2025", 'Marcio Jorge'!$N$2:$N$4000, "&lt;=31/10/2025")
)
</f>
        <v>0</v>
      </c>
      <c r="AS25" s="67">
        <f>SUM(
  COUNTIFS('Bruna Mamedes'!$E$2:$E$4000, "Landing Page", 'Bruna Mamedes'!$G$2:$G$4000, "Aguardando Pagamento", 'Bruna Mamedes'!$N$2:$N$4000, "&gt;=01/10/2025", 'Bruna Mamedes'!$N$2:$N$4000, "&lt;=31/10/2025"),
  COUNTIFS('Camila Adão'!$E$2:$E$1997, "Landing Page", 'Camila Adão'!$G$2:$G$1997, "Aguardando Pagamento", 'Camila Adão'!$N$2:$N$1997, "&gt;=01/10/2025", 'Camila Adão'!$N$2:$N$1997, "&lt;=31/10/2025"),
  COUNTIFS('Vendas Organicas'!$E$2:$E$3000, "Landing Page", 'Vendas Organicas'!$G$2:$G$3000, "Aguardando Pagamento", 'Vendas Organicas'!$N$2:$N$3000, "&gt;=01/10/2025", 'Vendas Organicas'!$N$2:$N$3000, "&lt;=31/10/2025"),
  COUNTIFS('Diogo Lima'!$E$2:$E$1996, "Landing Page", 'Diogo Lima'!$G$2:$G$1996, "Aguardando Pagamento", 'Diogo Lima'!$N$2:$N$1996, "&gt;=01/10/2025", 'Diogo Lima'!$N$2:$N$1996, "&lt;=31/10/2025"),
  COUNTIFS('Lucas Almeida'!$E$2:$E$4000, "Landing Page", 'Lucas Almeida'!$G$2:$G$4000, "Aguardando Pagamento", 'Lucas Almeida'!$N$2:$N$4000, "&gt;=01/10/2025", 'Lucas Almeida'!$N$2:$N$4000, "&lt;=31/10/2025"),
  COUNTIFS('Fernando Diamantino'!$E$2:$E$1999, "Landing Page", 'Fernando Diamantino'!$G$2:$G$1999, "Aguardando Pagamento", 'Fernando Diamantino'!$N$2:$N$1999, "&gt;=01/10/2025", 'Fernando Diamantino'!$N$2:$N$1999, "&lt;=31/10/2025"),
  COUNTIFS('Maiara Andrade'!$E$2:$E$4000, "Landing Page", 'Maiara Andrade'!$G$2:$G$4000, "Aguardando Pagamento", 'Maiara Andrade'!$N$2:$N$4000, "&gt;=01/10/2025", 'Maiara Andrade'!$N$2:$N$4000, "&lt;=31/10/2025"),
  COUNTIFS('Roberto Ramos'!$E$2:$E$4000, "Landing Page", 'Roberto Ramos'!$G$2:$G$4000, "Aguardando Pagamento", 'Roberto Ramos'!$N$2:$N$4000, "&gt;=01/10/2025", 'Roberto Ramos'!$N$2:$N$4000, "&lt;=31/10/2025"),
  COUNTIFS('Amanda Facundo'!$E$2:$E$1999, "Landing Page", 'Amanda Facundo'!$G$2:$G$1999, "Aguardando Pagamento", 'Amanda Facundo'!$N$2:$N$1999, "&gt;=01/10/2025", 'Amanda Facundo'!$N$2:$N$1999, "&lt;=31/10/2025"),
  COUNTIFS('Rodrigo Oliveira'!$E$2:$E$4000, "Landing Page", 'Rodrigo Oliveira'!$G$2:$G$4000, "Aguardando Pagamento", 'Rodrigo Oliveira'!$N$2:$N$4000, "&gt;=01/10/2025", 'Rodrigo Oliveira'!$N$2:$N$4000, "&lt;=31/10/2025"),
  COUNTIFS('Marcio Jorge'!$E$2:$E$4000, "Landing Page", 'Marcio Jorge'!$G$2:$G$4000, "Aguardando Pagamento", 'Marcio Jorge'!$N$2:$N$4000, "&gt;=01/10/2025", 'Marcio Jorge'!$N$2:$N$4000, "&lt;=31/10/2025")
)
</f>
        <v>0</v>
      </c>
      <c r="AT25" s="67">
        <f>SUM(
  COUNTIFS('Bruna Mamedes'!$E$2:$E$4000, "Landing Page", 'Bruna Mamedes'!$G$2:$G$4000, "Em conversação", 'Bruna Mamedes'!$N$2:$N$4000, "&gt;=01/10/2025", 'Bruna Mamedes'!$N$2:$N$4000, "&lt;=31/10/2025"),
  COUNTIFS('Camila Adão'!$E$2:$E$1997, "Landing Page", 'Camila Adão'!$G$2:$G$1997, "Em conversação", 'Camila Adão'!$N$2:$N$1997, "&gt;=01/10/2025", 'Camila Adão'!$N$2:$N$1997, "&lt;=31/10/2025"),
  COUNTIFS('Vendas Organicas'!$E$2:$E$3000, "Landing Page", 'Vendas Organicas'!$G$2:$G$3000, "Em conversação", 'Vendas Organicas'!$N$2:$N$3000, "&gt;=01/10/2025", 'Vendas Organicas'!$N$2:$N$3000, "&lt;=31/10/2025"),
  COUNTIFS('Diogo Lima'!$E$2:$E$1996, "Landing Page", 'Diogo Lima'!$G$2:$G$1996, "Em conversação", 'Diogo Lima'!$N$2:$N$1996, "&gt;=01/10/2025", 'Diogo Lima'!$N$2:$N$1996, "&lt;=31/10/2025"),
  COUNTIFS('Lucas Almeida'!$E$2:$E$4000, "Landing Page", 'Lucas Almeida'!$G$2:$G$4000, "Em conversação", 'Lucas Almeida'!$N$2:$N$4000, "&gt;=01/10/2025", 'Lucas Almeida'!$N$2:$N$4000, "&lt;=31/10/2025"),
  COUNTIFS('Fernando Diamantino'!$E$2:$E$1999, "Landing Page", 'Fernando Diamantino'!$G$2:$G$1999, "Em conversação", 'Fernando Diamantino'!$N$2:$N$1999, "&gt;=01/10/2025", 'Fernando Diamantino'!$N$2:$N$1999, "&lt;=31/10/2025"),
  COUNTIFS('Maiara Andrade'!$E$2:$E$4000, "Landing Page", 'Maiara Andrade'!$G$2:$G$4000, "Em conversação", 'Maiara Andrade'!$N$2:$N$4000, "&gt;=01/10/2025", 'Maiara Andrade'!$N$2:$N$4000, "&lt;=31/10/2025"),
  COUNTIFS('Roberto Ramos'!$E$2:$E$4000, "Landing Page", 'Roberto Ramos'!$G$2:$G$4000, "Em conversação", 'Roberto Ramos'!$N$2:$N$4000, "&gt;=01/10/2025", 'Roberto Ramos'!$N$2:$N$4000, "&lt;=31/10/2025"),
  COUNTIFS('Amanda Facundo'!$E$2:$E$1999, "Landing Page", 'Amanda Facundo'!$G$2:$G$1999, "Em conversação", 'Amanda Facundo'!$N$2:$N$1999, "&gt;=01/10/2025", 'Amanda Facundo'!$N$2:$N$1999, "&lt;=31/10/2025"),
  COUNTIFS('Rodrigo Oliveira'!$E$2:$E$4000, "Landing Page", 'Rodrigo Oliveira'!$G$2:$G$4000, "Em conversação", 'Rodrigo Oliveira'!$N$2:$N$4000, "&gt;=01/10/2025", 'Rodrigo Oliveira'!$N$2:$N$4000, "&lt;=31/10/2025"),
  COUNTIFS('Marcio Jorge'!$E$2:$E$4000, "Landing Page", 'Marcio Jorge'!$G$2:$G$4000, "Em conversação", 'Marcio Jorge'!$N$2:$N$4000, "&gt;=01/10/2025", 'Marcio Jorge'!$N$2:$N$4000, "&lt;=31/10/2025")
)
</f>
        <v>0</v>
      </c>
      <c r="AU25" s="67">
        <f>SUM(
  COUNTIFS('Bruna Mamedes'!$E$2:$E$4000, "Landing Page", 'Bruna Mamedes'!$G$2:$G$4000, "Cotação Enviada", 'Bruna Mamedes'!$N$2:$N$4000, "&gt;=01/10/2025", 'Bruna Mamedes'!$N$2:$N$4000, "&lt;=31/10/2025"),
  COUNTIFS('Camila Adão'!$E$2:$E$1997, "Landing Page", 'Camila Adão'!$G$2:$G$1997, "Cotação Enviada", 'Camila Adão'!$N$2:$N$1997, "&gt;=01/10/2025", 'Camila Adão'!$N$2:$N$1997, "&lt;=31/10/2025"),
  COUNTIFS('Vendas Organicas'!$E$2:$E$3000, "Landing Page", 'Vendas Organicas'!$G$2:$G$3000, "Cotação Enviada", 'Vendas Organicas'!$N$2:$N$3000, "&gt;=01/10/2025", 'Vendas Organicas'!$N$2:$N$3000, "&lt;=31/10/2025"),
  COUNTIFS('Diogo Lima'!$E$2:$E$1996, "Landing Page", 'Diogo Lima'!$G$2:$G$1996, "Cotação Enviada", 'Diogo Lima'!$N$2:$N$1996, "&gt;=01/10/2025", 'Diogo Lima'!$N$2:$N$1996, "&lt;=31/10/2025"),
  COUNTIFS('Lucas Almeida'!$E$2:$E$4000, "Landing Page", 'Lucas Almeida'!$G$2:$G$4000, "Cotação Enviada", 'Lucas Almeida'!$N$2:$N$4000, "&gt;=01/10/2025", 'Lucas Almeida'!$N$2:$N$4000, "&lt;=31/10/2025"),
  COUNTIFS('Fernando Diamantino'!$E$2:$E$1999, "Landing Page", 'Fernando Diamantino'!$G$2:$G$1999, "Cotação Enviada", 'Fernando Diamantino'!$N$2:$N$1999, "&gt;=01/10/2025", 'Fernando Diamantino'!$N$2:$N$1999, "&lt;=31/10/2025"),
  COUNTIFS('Maiara Andrade'!$E$2:$E$4000, "Landing Page", 'Maiara Andrade'!$G$2:$G$4000, "Cotação Enviada", 'Maiara Andrade'!$N$2:$N$4000, "&gt;=01/10/2025", 'Maiara Andrade'!$N$2:$N$4000, "&lt;=31/10/2025"),
  COUNTIFS('Roberto Ramos'!$E$2:$E$4000, "Landing Page", 'Roberto Ramos'!$G$2:$G$4000, "Cotação Enviada", 'Roberto Ramos'!$N$2:$N$4000, "&gt;=01/10/2025", 'Roberto Ramos'!$N$2:$N$4000, "&lt;=31/10/2025"),
  COUNTIFS('Amanda Facundo'!$E$2:$E$1999, "Landing Page", 'Amanda Facundo'!$G$2:$G$1999, "Cotação Enviada", 'Amanda Facundo'!$N$2:$N$1999, "&gt;=01/10/2025", 'Amanda Facundo'!$N$2:$N$1999, "&lt;=31/10/2025"),
  COUNTIFS('Rodrigo Oliveira'!$E$2:$E$4000, "Landing Page", 'Rodrigo Oliveira'!$G$2:$G$4000, "Cotação Enviada", 'Rodrigo Oliveira'!$N$2:$N$4000, "&gt;=01/10/2025", 'Rodrigo Oliveira'!$N$2:$N$4000, "&lt;=31/10/2025"),
  COUNTIFS('Marcio Jorge'!$E$2:$E$4000, "Landing Page", 'Marcio Jorge'!$G$2:$G$4000, "Cotação Enviada", 'Marcio Jorge'!$N$2:$N$4000, "&gt;=01/10/2025", 'Marcio Jorge'!$N$2:$N$4000, "&lt;=31/10/2025")
)
</f>
        <v>0</v>
      </c>
      <c r="AV25" s="67">
        <f>SUM(
  COUNTIFS('Bruna Mamedes'!$E$2:$E$4000, "Landing Page", 'Bruna Mamedes'!$G$2:$G$4000, "Desistência", 'Bruna Mamedes'!$N$2:$N$4000, "&gt;=01/10/2025", 'Bruna Mamedes'!$N$2:$N$4000, "&lt;=31/10/2025"),
  COUNTIFS('Camila Adão'!$E$2:$E$1997, "Landing Page", 'Camila Adão'!$G$2:$G$1997, "Desistência", 'Camila Adão'!$N$2:$N$1997, "&gt;=01/10/2025", 'Camila Adão'!$N$2:$N$1997, "&lt;=31/10/2025"),
  COUNTIFS('Vendas Organicas'!$E$2:$E$3000, "Landing Page", 'Vendas Organicas'!$G$2:$G$3000, "Desistência", 'Vendas Organicas'!$N$2:$N$3000, "&gt;=01/10/2025", 'Vendas Organicas'!$N$2:$N$3000, "&lt;=31/10/2025"),
  COUNTIFS('Diogo Lima'!$E$2:$E$1996, "Landing Page", 'Diogo Lima'!$G$2:$G$1996, "Desistência", 'Diogo Lima'!$N$2:$N$1996, "&gt;=01/10/2025", 'Diogo Lima'!$N$2:$N$1996, "&lt;=31/10/2025"),
  COUNTIFS('Lucas Almeida'!$E$2:$E$4000, "Landing Page", 'Lucas Almeida'!$G$2:$G$4000, "Desistência", 'Lucas Almeida'!$N$2:$N$4000, "&gt;=01/10/2025", 'Lucas Almeida'!$N$2:$N$4000, "&lt;=31/10/2025"),
  COUNTIFS('Fernando Diamantino'!$E$2:$E$1999, "Landing Page", 'Fernando Diamantino'!$G$2:$G$1999, "Desistência", 'Fernando Diamantino'!$N$2:$N$1999, "&gt;=01/10/2025", 'Fernando Diamantino'!$N$2:$N$1999, "&lt;=31/10/2025"),
  COUNTIFS('Maiara Andrade'!$E$2:$E$4000, "Landing Page", 'Maiara Andrade'!$G$2:$G$4000, "Desistência", 'Maiara Andrade'!$N$2:$N$4000, "&gt;=01/10/2025", 'Maiara Andrade'!$N$2:$N$4000, "&lt;=31/10/2025"),
  COUNTIFS('Roberto Ramos'!$E$2:$E$4000, "Landing Page", 'Roberto Ramos'!$G$2:$G$4000, "Desistência", 'Roberto Ramos'!$N$2:$N$4000, "&gt;=01/10/2025", 'Roberto Ramos'!$N$2:$N$4000, "&lt;=31/10/2025"),
  COUNTIFS('Amanda Facundo'!$E$2:$E$1999, "Landing Page", 'Amanda Facundo'!$G$2:$G$1999, "Desistência", 'Amanda Facundo'!$N$2:$N$1999, "&gt;=01/10/2025", 'Amanda Facundo'!$N$2:$N$1999, "&lt;=31/10/2025"),
  COUNTIFS('Rodrigo Oliveira'!$E$2:$E$4000, "Landing Page", 'Rodrigo Oliveira'!$G$2:$G$4000, "Desistência", 'Rodrigo Oliveira'!$N$2:$N$4000, "&gt;=01/10/2025", 'Rodrigo Oliveira'!$N$2:$N$4000, "&lt;=31/10/2025"),
  COUNTIFS('Marcio Jorge'!$E$2:$E$4000, "Landing Page", 'Marcio Jorge'!$G$2:$G$4000, "Desistência", 'Marcio Jorge'!$N$2:$N$4000, "&gt;=01/10/2025", 'Marcio Jorge'!$N$2:$N$4000, "&lt;=31/10/2025")
)
</f>
        <v>0</v>
      </c>
      <c r="AW25" s="67">
        <f>SUM(
  COUNTIFS('Bruna Mamedes'!$E$2:$E$4000, "Landing Page", 'Bruna Mamedes'!$G$2:$G$4000, "Não Respondeu", 'Bruna Mamedes'!$N$2:$N$4000, "&gt;=01/10/2025", 'Bruna Mamedes'!$N$2:$N$4000, "&lt;=31/10/2025"),
  COUNTIFS('Camila Adão'!$E$2:$E$1997, "Landing Page", 'Camila Adão'!$G$2:$G$1997, "Não Respondeu", 'Camila Adão'!$N$2:$N$1997, "&gt;=01/10/2025", 'Camila Adão'!$N$2:$N$1997, "&lt;=31/10/2025"),
  COUNTIFS('Vendas Organicas'!$E$2:$E$3000, "Landing Page", 'Vendas Organicas'!$G$2:$G$3000, "Não Respondeu", 'Vendas Organicas'!$N$2:$N$3000, "&gt;=01/10/2025", 'Vendas Organicas'!$N$2:$N$3000, "&lt;=31/10/2025"),
  COUNTIFS('Diogo Lima'!$E$2:$E$1996, "Landing Page", 'Diogo Lima'!$G$2:$G$1996, "Não Respondeu", 'Diogo Lima'!$N$2:$N$1996, "&gt;=01/10/2025", 'Diogo Lima'!$N$2:$N$1996, "&lt;=31/10/2025"),
  COUNTIFS('Lucas Almeida'!$E$2:$E$4000, "Landing Page", 'Lucas Almeida'!$G$2:$G$4000, "Não Respondeu", 'Lucas Almeida'!$N$2:$N$4000, "&gt;=01/10/2025", 'Lucas Almeida'!$N$2:$N$4000, "&lt;=31/10/2025"),
  COUNTIFS('Fernando Diamantino'!$E$2:$E$1999, "Landing Page", 'Fernando Diamantino'!$G$2:$G$1999, "Não Respondeu", 'Fernando Diamantino'!$N$2:$N$1999, "&gt;=01/10/2025", 'Fernando Diamantino'!$N$2:$N$1999, "&lt;=31/10/2025"),
  COUNTIFS('Maiara Andrade'!$E$2:$E$4000, "Landing Page", 'Maiara Andrade'!$G$2:$G$4000, "Não Respondeu", 'Maiara Andrade'!$N$2:$N$4000, "&gt;=01/10/2025", 'Maiara Andrade'!$N$2:$N$4000, "&lt;=31/10/2025"),
  COUNTIFS('Roberto Ramos'!$E$2:$E$4000, "Landing Page", 'Roberto Ramos'!$G$2:$G$4000, "Não Respondeu", 'Roberto Ramos'!$N$2:$N$4000, "&gt;=01/10/2025", 'Roberto Ramos'!$N$2:$N$4000, "&lt;=31/10/2025"),
  COUNTIFS('Amanda Facundo'!$E$2:$E$1999, "Landing Page", 'Amanda Facundo'!$G$2:$G$1999, "Não Respondeu", 'Amanda Facundo'!$N$2:$N$1999, "&gt;=01/10/2025", 'Amanda Facundo'!$N$2:$N$1999, "&lt;=31/10/2025"),
  COUNTIFS('Rodrigo Oliveira'!$E$2:$E$4000, "Landing Page", 'Rodrigo Oliveira'!$G$2:$G$4000, "Não Respondeu", 'Rodrigo Oliveira'!$N$2:$N$4000, "&gt;=01/10/2025", 'Rodrigo Oliveira'!$N$2:$N$4000, "&lt;=31/10/2025"),
  COUNTIFS('Marcio Jorge'!$E$2:$E$4000, "Landing Page", 'Marcio Jorge'!$G$2:$G$4000, "Não Respondeu", 'Marcio Jorge'!$N$2:$N$4000, "&gt;=01/10/2025", 'Marcio Jorge'!$N$2:$N$4000, "&lt;=31/10/2025")
)
</f>
        <v>0</v>
      </c>
      <c r="AX25" s="68">
        <f>SUM(
  SUMIFS('Bruna Mamedes'!$H$2:$H$4000, 'Bruna Mamedes'!$E$2:$E$4000, "Landing Page", 'Bruna Mamedes'!$G$2:$G$4000, "Plano Fechado", 'Bruna Mamedes'!$N$2:$N$4000, "&gt;=01/10/2025", 'Bruna Mamedes'!$N$2:$N$4000, "&lt;=31/10/2025"),
  SUMIFS('Camila Adão'!$H$2:$H$1997, 'Camila Adão'!$E$2:$E$1997, "Landing Page", 'Camila Adão'!$G$2:$G$1997, "Plano Fechado", 'Camila Adão'!$N$2:$N$1997, "&gt;=01/10/2025", 'Camila Adão'!$N$2:$N$1997, "&lt;=31/10/2025"),
  SUMIFS('Vendas Organicas'!$H$2:$H$3000, 'Vendas Organicas'!$E$2:$E$3000, "Landing Page", 'Vendas Organicas'!$G$2:$G$3000, "Plano Fechado", 'Vendas Organicas'!$N$2:$N$3000, "&gt;=01/10/2025", 'Vendas Organicas'!$N$2:$N$3000, "&lt;=31/10/2025"),
  SUMIFS('Diogo Lima'!$H$2:$H$1996, 'Diogo Lima'!$E$2:$E$1996, "Landing Page", 'Diogo Lima'!$G$2:$G$1996, "Plano Fechado", 'Diogo Lima'!$N$2:$N$1996, "&gt;=01/10/2025", 'Diogo Lima'!$N$2:$N$1996, "&lt;=31/10/2025"),
  SUMIFS('Lucas Almeida'!$H$2:$H$4000, 'Lucas Almeida'!$E$2:$E$4000, "Landing Page", 'Lucas Almeida'!$G$2:$G$4000, "Plano Fechado", 'Lucas Almeida'!$N$2:$N$4000, "&gt;=01/10/2025", 'Lucas Almeida'!$N$2:$N$4000, "&lt;=31/10/2025"),
  SUMIFS('Fernando Diamantino'!$H$2:$H$1999, 'Fernando Diamantino'!$E$2:$E$1999, "Landing Page", 'Fernando Diamantino'!$G$2:$G$1999, "Plano Fechado", 'Fernando Diamantino'!$N$2:$N$1999, "&gt;=01/10/2025", 'Fernando Diamantino'!$N$2:$N$1999, "&lt;=31/10/2025"),
  SUMIFS('Maiara Andrade'!$H$2:$H$4000, 'Maiara Andrade'!$E$2:$E$4000, "Landing Page", 'Maiara Andrade'!$G$2:$G$4000, "Plano Fechado", 'Maiara Andrade'!$N$2:$N$4000, "&gt;=01/10/2025", 'Maiara Andrade'!$N$2:$N$4000, "&lt;=31/10/2025"),
  SUMIFS('Roberto Ramos'!$H$2:$H$4000, 'Roberto Ramos'!$E$2:$E$4000, "Landing Page", 'Roberto Ramos'!$G$2:$G$4000, "Plano Fechado", 'Roberto Ramos'!$N$2:$N$4000, "&gt;=01/10/2025", 'Roberto Ramos'!$N$2:$N$4000, "&lt;=31/10/2025"),
  SUMIFS('Amanda Facundo'!$H$2:$H$1999, 'Amanda Facundo'!$E$2:$E$1999, "Landing Page", 'Amanda Facundo'!$G$2:$G$1999, "Plano Fechado", 'Amanda Facundo'!$N$2:$N$1999, "&gt;=01/10/2025", 'Amanda Facundo'!$N$2:$N$1999, "&lt;=31/10/2025"),
  SUMIFS('Rodrigo Oliveira'!$H$2:$H$4000, 'Rodrigo Oliveira'!$E$2:$E$4000, "Landing Page", 'Rodrigo Oliveira'!$G$2:$G$4000, "Plano Fechado", 'Rodrigo Oliveira'!$N$2:$N$4000, "&gt;=01/10/2025", 'Rodrigo Oliveira'!$N$2:$N$4000, "&lt;=31/10/2025"),
  SUMIFS('Marcio Jorge'!$H$2:$H$4000, 'Marcio Jorge'!$E$2:$E$4000, "Landing Page", 'Marcio Jorge'!$G$2:$G$4000, "Plano Fechado", 'Marcio Jorge'!$N$2:$N$4000, "&gt;=01/10/2025", 'Marcio Jorge'!$N$2:$N$4000, "&lt;=31/10/2025")
)
</f>
        <v>0</v>
      </c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</row>
    <row r="26">
      <c r="A26" s="43"/>
      <c r="B26" s="70"/>
      <c r="C26" s="71" t="e">
        <v>#DIV/0!</v>
      </c>
      <c r="D26" s="71" t="e">
        <v>#DIV/0!</v>
      </c>
      <c r="E26" s="71" t="e">
        <v>#DIV/0!</v>
      </c>
      <c r="F26" s="71" t="e">
        <v>#DIV/0!</v>
      </c>
      <c r="G26" s="71" t="e">
        <v>#DIV/0!</v>
      </c>
      <c r="H26" s="72"/>
      <c r="I26" s="45"/>
      <c r="J26" s="70"/>
      <c r="K26" s="71" t="e">
        <v>#DIV/0!</v>
      </c>
      <c r="L26" s="71" t="e">
        <v>#DIV/0!</v>
      </c>
      <c r="M26" s="71" t="e">
        <v>#DIV/0!</v>
      </c>
      <c r="N26" s="71" t="e">
        <v>#DIV/0!</v>
      </c>
      <c r="O26" s="71" t="e">
        <v>#DIV/0!</v>
      </c>
      <c r="P26" s="72"/>
      <c r="Q26" s="46"/>
      <c r="R26" s="70"/>
      <c r="S26" s="71">
        <v>0.0</v>
      </c>
      <c r="T26" s="71">
        <v>0.0</v>
      </c>
      <c r="U26" s="71">
        <v>0.0</v>
      </c>
      <c r="V26" s="71">
        <v>1.0</v>
      </c>
      <c r="W26" s="71">
        <v>0.0</v>
      </c>
      <c r="X26" s="72"/>
      <c r="Y26" s="45"/>
      <c r="Z26" s="70"/>
      <c r="AA26" s="71" t="e">
        <v>#DIV/0!</v>
      </c>
      <c r="AB26" s="71" t="e">
        <v>#DIV/0!</v>
      </c>
      <c r="AC26" s="71" t="e">
        <v>#DIV/0!</v>
      </c>
      <c r="AD26" s="71" t="e">
        <v>#DIV/0!</v>
      </c>
      <c r="AE26" s="71" t="e">
        <v>#DIV/0!</v>
      </c>
      <c r="AF26" s="72"/>
      <c r="AG26" s="45"/>
      <c r="AH26" s="70"/>
      <c r="AI26" s="71" t="e">
        <v>#DIV/0!</v>
      </c>
      <c r="AJ26" s="71" t="e">
        <v>#DIV/0!</v>
      </c>
      <c r="AK26" s="71" t="e">
        <v>#DIV/0!</v>
      </c>
      <c r="AL26" s="71" t="e">
        <v>#DIV/0!</v>
      </c>
      <c r="AM26" s="71" t="e">
        <v>#DIV/0!</v>
      </c>
      <c r="AN26" s="72"/>
      <c r="AP26" s="70"/>
      <c r="AQ26" s="73">
        <f>(AQ25/AP25)</f>
        <v>0</v>
      </c>
      <c r="AR26" s="73">
        <f>(AR25/AP25)</f>
        <v>0</v>
      </c>
      <c r="AS26" s="73">
        <f>(AS25/AP25)</f>
        <v>0</v>
      </c>
      <c r="AT26" s="73">
        <f>(AT25/AP25)</f>
        <v>0</v>
      </c>
      <c r="AU26" s="73">
        <f>AU25/AP25</f>
        <v>0</v>
      </c>
      <c r="AV26" s="73">
        <f>AV25/AP25</f>
        <v>0</v>
      </c>
      <c r="AW26" s="73">
        <f>AW25/AP25</f>
        <v>0</v>
      </c>
      <c r="AX26" s="72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</row>
    <row r="27">
      <c r="A27" s="43"/>
      <c r="B27" s="74"/>
      <c r="C27" s="75"/>
      <c r="D27" s="75"/>
      <c r="E27" s="75"/>
      <c r="F27" s="75"/>
      <c r="G27" s="75"/>
      <c r="H27" s="79"/>
      <c r="I27" s="45"/>
      <c r="J27" s="74"/>
      <c r="K27" s="75"/>
      <c r="L27" s="75"/>
      <c r="M27" s="75"/>
      <c r="N27" s="75"/>
      <c r="O27" s="75"/>
      <c r="P27" s="79"/>
      <c r="Q27" s="46"/>
      <c r="R27" s="74"/>
      <c r="S27" s="75"/>
      <c r="T27" s="75"/>
      <c r="U27" s="75"/>
      <c r="V27" s="75"/>
      <c r="W27" s="75"/>
      <c r="X27" s="79"/>
      <c r="Y27" s="45"/>
      <c r="Z27" s="74"/>
      <c r="AA27" s="75"/>
      <c r="AB27" s="75"/>
      <c r="AC27" s="75"/>
      <c r="AD27" s="75"/>
      <c r="AE27" s="75"/>
      <c r="AF27" s="79"/>
      <c r="AG27" s="45"/>
      <c r="AH27" s="74"/>
      <c r="AI27" s="75"/>
      <c r="AJ27" s="75"/>
      <c r="AK27" s="75"/>
      <c r="AL27" s="75"/>
      <c r="AM27" s="75"/>
      <c r="AN27" s="79"/>
      <c r="AP27" s="77"/>
      <c r="AX27" s="80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</row>
    <row r="28">
      <c r="A28" s="43"/>
      <c r="B28" s="50" t="s">
        <v>64</v>
      </c>
      <c r="C28" s="51"/>
      <c r="D28" s="51"/>
      <c r="E28" s="51"/>
      <c r="F28" s="51"/>
      <c r="G28" s="51"/>
      <c r="H28" s="52"/>
      <c r="I28" s="45"/>
      <c r="J28" s="50" t="s">
        <v>64</v>
      </c>
      <c r="K28" s="51"/>
      <c r="L28" s="51"/>
      <c r="M28" s="51"/>
      <c r="N28" s="51"/>
      <c r="O28" s="51"/>
      <c r="P28" s="52"/>
      <c r="Q28" s="46"/>
      <c r="R28" s="50" t="s">
        <v>64</v>
      </c>
      <c r="S28" s="51"/>
      <c r="T28" s="51"/>
      <c r="U28" s="51"/>
      <c r="V28" s="51"/>
      <c r="W28" s="51"/>
      <c r="X28" s="52"/>
      <c r="Y28" s="45"/>
      <c r="Z28" s="50" t="s">
        <v>64</v>
      </c>
      <c r="AA28" s="51"/>
      <c r="AB28" s="51"/>
      <c r="AC28" s="51"/>
      <c r="AD28" s="51"/>
      <c r="AE28" s="51"/>
      <c r="AF28" s="52"/>
      <c r="AG28" s="45"/>
      <c r="AH28" s="50" t="s">
        <v>64</v>
      </c>
      <c r="AI28" s="51"/>
      <c r="AJ28" s="51"/>
      <c r="AK28" s="51"/>
      <c r="AL28" s="51"/>
      <c r="AM28" s="51"/>
      <c r="AN28" s="52"/>
      <c r="AP28" s="53" t="s">
        <v>64</v>
      </c>
      <c r="AQ28" s="54"/>
      <c r="AR28" s="54"/>
      <c r="AS28" s="54"/>
      <c r="AT28" s="54"/>
      <c r="AU28" s="54"/>
      <c r="AV28" s="54"/>
      <c r="AW28" s="54"/>
      <c r="AX28" s="55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</row>
    <row r="29">
      <c r="A29" s="43"/>
      <c r="B29" s="57" t="s">
        <v>46</v>
      </c>
      <c r="C29" s="58" t="s">
        <v>47</v>
      </c>
      <c r="D29" s="58" t="s">
        <v>48</v>
      </c>
      <c r="E29" s="58" t="s">
        <v>49</v>
      </c>
      <c r="F29" s="58" t="s">
        <v>50</v>
      </c>
      <c r="G29" s="58" t="s">
        <v>51</v>
      </c>
      <c r="H29" s="59" t="s">
        <v>52</v>
      </c>
      <c r="I29" s="45"/>
      <c r="J29" s="57" t="s">
        <v>46</v>
      </c>
      <c r="K29" s="58" t="s">
        <v>47</v>
      </c>
      <c r="L29" s="58" t="s">
        <v>48</v>
      </c>
      <c r="M29" s="58" t="s">
        <v>49</v>
      </c>
      <c r="N29" s="58" t="s">
        <v>50</v>
      </c>
      <c r="O29" s="58" t="s">
        <v>51</v>
      </c>
      <c r="P29" s="59" t="s">
        <v>52</v>
      </c>
      <c r="Q29" s="46"/>
      <c r="R29" s="57" t="s">
        <v>46</v>
      </c>
      <c r="S29" s="58" t="s">
        <v>47</v>
      </c>
      <c r="T29" s="58" t="s">
        <v>48</v>
      </c>
      <c r="U29" s="58" t="s">
        <v>49</v>
      </c>
      <c r="V29" s="58" t="s">
        <v>50</v>
      </c>
      <c r="W29" s="58" t="s">
        <v>51</v>
      </c>
      <c r="X29" s="59" t="s">
        <v>52</v>
      </c>
      <c r="Y29" s="45"/>
      <c r="Z29" s="57" t="s">
        <v>46</v>
      </c>
      <c r="AA29" s="58" t="s">
        <v>47</v>
      </c>
      <c r="AB29" s="58" t="s">
        <v>48</v>
      </c>
      <c r="AC29" s="58" t="s">
        <v>49</v>
      </c>
      <c r="AD29" s="58" t="s">
        <v>50</v>
      </c>
      <c r="AE29" s="58" t="s">
        <v>51</v>
      </c>
      <c r="AF29" s="59" t="s">
        <v>52</v>
      </c>
      <c r="AG29" s="45"/>
      <c r="AH29" s="57" t="s">
        <v>46</v>
      </c>
      <c r="AI29" s="58" t="s">
        <v>47</v>
      </c>
      <c r="AJ29" s="58" t="s">
        <v>48</v>
      </c>
      <c r="AK29" s="58" t="s">
        <v>49</v>
      </c>
      <c r="AL29" s="58" t="s">
        <v>50</v>
      </c>
      <c r="AM29" s="58" t="s">
        <v>51</v>
      </c>
      <c r="AN29" s="59" t="s">
        <v>52</v>
      </c>
      <c r="AP29" s="60" t="s">
        <v>46</v>
      </c>
      <c r="AQ29" s="58" t="s">
        <v>53</v>
      </c>
      <c r="AR29" s="58" t="s">
        <v>54</v>
      </c>
      <c r="AS29" s="58" t="s">
        <v>55</v>
      </c>
      <c r="AT29" s="58" t="s">
        <v>56</v>
      </c>
      <c r="AU29" s="58" t="s">
        <v>57</v>
      </c>
      <c r="AV29" s="58" t="s">
        <v>58</v>
      </c>
      <c r="AW29" s="58" t="s">
        <v>59</v>
      </c>
      <c r="AX29" s="61" t="s">
        <v>52</v>
      </c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</row>
    <row r="30">
      <c r="A30" s="43"/>
      <c r="B30" s="63">
        <v>14.0</v>
      </c>
      <c r="C30" s="64">
        <v>0.0</v>
      </c>
      <c r="D30" s="64">
        <v>2.0</v>
      </c>
      <c r="E30" s="64">
        <v>3.0</v>
      </c>
      <c r="F30" s="64">
        <v>0.0</v>
      </c>
      <c r="G30" s="64">
        <v>9.0</v>
      </c>
      <c r="H30" s="65">
        <v>0.0</v>
      </c>
      <c r="I30" s="45"/>
      <c r="J30" s="63">
        <v>43.0</v>
      </c>
      <c r="K30" s="64">
        <v>0.0</v>
      </c>
      <c r="L30" s="64">
        <v>1.0</v>
      </c>
      <c r="M30" s="64">
        <v>10.0</v>
      </c>
      <c r="N30" s="64">
        <v>1.0</v>
      </c>
      <c r="O30" s="64">
        <v>25.0</v>
      </c>
      <c r="P30" s="65">
        <v>0.0</v>
      </c>
      <c r="Q30" s="46"/>
      <c r="R30" s="63">
        <v>125.0</v>
      </c>
      <c r="S30" s="64">
        <v>3.0</v>
      </c>
      <c r="T30" s="64">
        <v>10.0</v>
      </c>
      <c r="U30" s="64">
        <v>21.0</v>
      </c>
      <c r="V30" s="64">
        <v>34.0</v>
      </c>
      <c r="W30" s="64">
        <v>288.0</v>
      </c>
      <c r="X30" s="65">
        <v>3442.67</v>
      </c>
      <c r="Y30" s="45"/>
      <c r="Z30" s="63">
        <v>174.0</v>
      </c>
      <c r="AA30" s="64">
        <v>6.0</v>
      </c>
      <c r="AB30" s="64">
        <v>12.0</v>
      </c>
      <c r="AC30" s="64">
        <v>54.0</v>
      </c>
      <c r="AD30" s="64">
        <v>40.0</v>
      </c>
      <c r="AE30" s="64">
        <v>477.0</v>
      </c>
      <c r="AF30" s="65">
        <v>2476.32</v>
      </c>
      <c r="AG30" s="45"/>
      <c r="AH30" s="63">
        <v>236.0</v>
      </c>
      <c r="AI30" s="64">
        <v>6.0</v>
      </c>
      <c r="AJ30" s="64">
        <v>25.0</v>
      </c>
      <c r="AK30" s="64">
        <v>87.0</v>
      </c>
      <c r="AL30" s="64">
        <v>4.0</v>
      </c>
      <c r="AM30" s="64">
        <v>286.0</v>
      </c>
      <c r="AN30" s="65">
        <v>6684.64</v>
      </c>
      <c r="AP30" s="66">
        <f t="array" ref="AP30">LET(
  abas, {"Amanda Facundo";"Bruna Mamedes";"Camila Adão";"Darlin Amorim";"Diogo Lima";"Externos";"Maiara Andrade";"Marcio Jorge";"Lucas Almeida";"Roberto Ramos";"Rodrigo Oliviera";"Leandro Nascimento";"Leandro Drumond";"Marcelle Marcela";"Anteriores";"Corretor 1";"Corretor 2";"Corretor 3";"Corretor 4";"Corretor 5"},
  SUM(
    BYROW(
      abas,
      LAMBDA(a,
        COUNTIFS(
          INDIRECT("'"&amp;a&amp;"'!E:E"), "Extra",
          INDIRECT("'"&amp;a&amp;"'!N:N"), "&gt;="&amp;DATE(2025,10,1),
          INDIRECT("'"&amp;a&amp;"'!N:N"), "&lt;="&amp;DATE(2025,10,31)
        )
      )
    )
  )
)
</f>
        <v>93</v>
      </c>
      <c r="AQ30" s="67">
        <f>SUM(
  COUNTIFS('Bruna Mamedes'!$E$2:$E$4000, "Extra", 'Bruna Mamedes'!$G$2:$G$4000, "Plano Fechado", 'Bruna Mamedes'!$N$2:$N$4000, "&gt;=01/10/2025", 'Bruna Mamedes'!$N$2:$N$4000, "&lt;=31/10/2025"),
  COUNTIFS('Camila Adão'!$E$2:$E$1997, "Extra", 'Camila Adão'!$G$2:$G$1997, "Plano Fechado", 'Camila Adão'!$N$2:$N$1997, "&gt;=01/10/2025", 'Camila Adão'!$N$2:$N$1997, "&lt;=31/10/2025"),
  COUNTIFS('Vendas Organicas'!$E$2:$E$3000, "Extra", 'Vendas Organicas'!$G$2:$G$3000, "Plano Fechado", 'Vendas Organicas'!$N$2:$N$3000, "&gt;=01/10/2025", 'Vendas Organicas'!$N$2:$N$3000, "&lt;=31/10/2025"),
  COUNTIFS('Diogo Lima'!$E$2:$E$1996, "Extra", 'Diogo Lima'!$G$2:$G$1996, "Plano Fechado", 'Diogo Lima'!$N$2:$N$1996, "&gt;=01/10/2025", 'Diogo Lima'!$N$2:$N$1996, "&lt;=31/10/2025"),
  COUNTIFS('Lucas Almeida'!$E$2:$E$4000, "Extra", 'Lucas Almeida'!$G$2:$G$4000, "Plano Fechado", 'Lucas Almeida'!$N$2:$N$4000, "&gt;=01/10/2025", 'Lucas Almeida'!$N$2:$N$4000, "&lt;=31/10/2025"),
  COUNTIFS('Fernando Diamantino'!$E$2:$E$1999, "Extra", 'Fernando Diamantino'!$G$2:$G$1999, "Plano Fechado", 'Fernando Diamantino'!$N$2:$N$1999, "&gt;=01/10/2025", 'Fernando Diamantino'!$N$2:$N$1999, "&lt;=31/10/2025"),
  COUNTIFS('Maiara Andrade'!$E$2:$E$4000, "Extra", 'Maiara Andrade'!$G$2:$G$4000, "Plano Fechado", 'Maiara Andrade'!$N$2:$N$4000, "&gt;=01/10/2025", 'Maiara Andrade'!$N$2:$N$4000, "&lt;=31/10/2025"),
  COUNTIFS('Roberto Ramos'!$E$2:$E$4000, "Extra", 'Roberto Ramos'!$G$2:$G$4000, "Plano Fechado", 'Roberto Ramos'!$N$2:$N$4000, "&gt;=01/10/2025", 'Roberto Ramos'!$N$2:$N$4000, "&lt;=31/10/2025"),
  COUNTIFS('Amanda Facundo'!$E$2:$E$1999, "Extra", 'Amanda Facundo'!$G$2:$G$1999, "Plano Fechado", 'Amanda Facundo'!$N$2:$N$1999, "&gt;=01/10/2025", 'Amanda Facundo'!$N$2:$N$1999, "&lt;=31/10/2025"),
  COUNTIFS('Rodrigo Oliveira'!$E$2:$E$4000, "Extra", 'Rodrigo Oliveira'!$G$2:$G$4000, "Plano Fechado", 'Rodrigo Oliveira'!$N$2:$N$4000, "&gt;=01/10/2025", 'Rodrigo Oliveira'!$N$2:$N$4000, "&lt;=31/10/2025"),
  COUNTIFS('Marcio Jorge'!$E$2:$E$4000, "Extra", 'Marcio Jorge'!$G$2:$G$4000, "Plano Fechado", 'Marcio Jorge'!$N$2:$N$4000, "&gt;=01/10/2025", 'Marcio Jorge'!$N$2:$N$4000, "&lt;=31/10/2025")
)
</f>
        <v>2</v>
      </c>
      <c r="AR30" s="67">
        <f>SUM(
  COUNTIFS('Bruna Mamedes'!$E$2:$E$4000, "Extra", 'Bruna Mamedes'!$G$2:$G$4000, "Em Análise", 'Bruna Mamedes'!$N$2:$N$4000, "&gt;=01/10/2025", 'Bruna Mamedes'!$N$2:$N$4000, "&lt;=31/10/2025"),
  COUNTIFS('Camila Adão'!$E$2:$E$1997, "Extra", 'Camila Adão'!$G$2:$G$1997, "Em Análise", 'Camila Adão'!$N$2:$N$1997, "&gt;=01/10/2025", 'Camila Adão'!$N$2:$N$1997, "&lt;=31/10/2025"),
  COUNTIFS('Vendas Organicas'!$E$2:$E$3000, "Extra", 'Vendas Organicas'!$G$2:$G$3000, "Em Análise", 'Vendas Organicas'!$N$2:$N$3000, "&gt;=01/10/2025", 'Vendas Organicas'!$N$2:$N$3000, "&lt;=31/10/2025"),
  COUNTIFS('Diogo Lima'!$E$2:$E$1996, "Extra", 'Diogo Lima'!$G$2:$G$1996, "Em Análise", 'Diogo Lima'!$N$2:$N$1996, "&gt;=01/10/2025", 'Diogo Lima'!$N$2:$N$1996, "&lt;=31/10/2025"),
  COUNTIFS('Lucas Almeida'!$E$2:$E$4000, "Extra", 'Lucas Almeida'!$G$2:$G$4000, "Em Análise", 'Lucas Almeida'!$N$2:$N$4000, "&gt;=01/10/2025", 'Lucas Almeida'!$N$2:$N$4000, "&lt;=31/10/2025"),
  COUNTIFS('Fernando Diamantino'!$E$2:$E$1999, "Extra", 'Fernando Diamantino'!$G$2:$G$1999, "Em Análise", 'Fernando Diamantino'!$N$2:$N$1999, "&gt;=01/10/2025", 'Fernando Diamantino'!$N$2:$N$1999, "&lt;=31/10/2025"),
  COUNTIFS('Maiara Andrade'!$E$2:$E$4000, "Extra", 'Maiara Andrade'!$G$2:$G$4000, "Em Análise", 'Maiara Andrade'!$N$2:$N$4000, "&gt;=01/10/2025", 'Maiara Andrade'!$N$2:$N$4000, "&lt;=31/10/2025"),
  COUNTIFS('Roberto Ramos'!$E$2:$E$4000, "Extra", 'Roberto Ramos'!$G$2:$G$4000, "Em Análise", 'Roberto Ramos'!$N$2:$N$4000, "&gt;=01/10/2025", 'Roberto Ramos'!$N$2:$N$4000, "&lt;=31/10/2025"),
  COUNTIFS('Amanda Facundo'!$E$2:$E$1999, "Extra", 'Amanda Facundo'!$G$2:$G$1999, "Em Análise", 'Amanda Facundo'!$N$2:$N$1999, "&gt;=01/10/2025", 'Amanda Facundo'!$N$2:$N$1999, "&lt;=31/10/2025"),
  COUNTIFS('Rodrigo Oliveira'!$E$2:$E$4000, "Extra", 'Rodrigo Oliveira'!$G$2:$G$4000, "Em Análise", 'Rodrigo Oliveira'!$N$2:$N$4000, "&gt;=01/10/2025", 'Rodrigo Oliveira'!$N$2:$N$4000, "&lt;=31/10/2025"),
  COUNTIFS('Marcio Jorge'!$E$2:$E$4000, "Extra", 'Marcio Jorge'!$G$2:$G$4000, "Em Análise", 'Marcio Jorge'!$N$2:$N$4000, "&gt;=01/10/2025", 'Marcio Jorge'!$N$2:$N$4000, "&lt;=31/10/2025")
)
</f>
        <v>1</v>
      </c>
      <c r="AS30" s="67">
        <f>SUM(
  COUNTIFS('Bruna Mamedes'!$E$2:$E$4000, "Extra", 'Bruna Mamedes'!$G$2:$G$4000, "Aguardando Pagamento", 'Bruna Mamedes'!$N$2:$N$4000, "&gt;=01/10/2025", 'Bruna Mamedes'!$N$2:$N$4000, "&lt;=31/10/2025"),
  COUNTIFS('Camila Adão'!$E$2:$E$1997, "Extra", 'Camila Adão'!$G$2:$G$1997, "Aguardando Pagamento", 'Camila Adão'!$N$2:$N$1997, "&gt;=01/10/2025", 'Camila Adão'!$N$2:$N$1997, "&lt;=31/10/2025"),
  COUNTIFS('Vendas Organicas'!$E$2:$E$3000, "Extra", 'Vendas Organicas'!$G$2:$G$3000, "Aguardando Pagamento", 'Vendas Organicas'!$N$2:$N$3000, "&gt;=01/10/2025", 'Vendas Organicas'!$N$2:$N$3000, "&lt;=31/10/2025"),
  COUNTIFS('Diogo Lima'!$E$2:$E$1996, "Extra", 'Diogo Lima'!$G$2:$G$1996, "Aguardando Pagamento", 'Diogo Lima'!$N$2:$N$1996, "&gt;=01/10/2025", 'Diogo Lima'!$N$2:$N$1996, "&lt;=31/10/2025"),
  COUNTIFS('Lucas Almeida'!$E$2:$E$4000, "Extra", 'Lucas Almeida'!$G$2:$G$4000, "Aguardando Pagamento", 'Lucas Almeida'!$N$2:$N$4000, "&gt;=01/10/2025", 'Lucas Almeida'!$N$2:$N$4000, "&lt;=31/10/2025"),
  COUNTIFS('Fernando Diamantino'!$E$2:$E$1999, "Extra", 'Fernando Diamantino'!$G$2:$G$1999, "Aguardando Pagamento", 'Fernando Diamantino'!$N$2:$N$1999, "&gt;=01/10/2025", 'Fernando Diamantino'!$N$2:$N$1999, "&lt;=31/10/2025"),
  COUNTIFS('Maiara Andrade'!$E$2:$E$4000, "Extra", 'Maiara Andrade'!$G$2:$G$4000, "Aguardando Pagamento", 'Maiara Andrade'!$N$2:$N$4000, "&gt;=01/10/2025", 'Maiara Andrade'!$N$2:$N$4000, "&lt;=31/10/2025"),
  COUNTIFS('Roberto Ramos'!$E$2:$E$4000, "Extra", 'Roberto Ramos'!$G$2:$G$4000, "Aguardando Pagamento", 'Roberto Ramos'!$N$2:$N$4000, "&gt;=01/10/2025", 'Roberto Ramos'!$N$2:$N$4000, "&lt;=31/10/2025"),
  COUNTIFS('Amanda Facundo'!$E$2:$E$1999, "Extra", 'Amanda Facundo'!$G$2:$G$1999, "Aguardando Pagamento", 'Amanda Facundo'!$N$2:$N$1999, "&gt;=01/10/2025", 'Amanda Facundo'!$N$2:$N$1999, "&lt;=31/10/2025"),
  COUNTIFS('Rodrigo Oliveira'!$E$2:$E$4000, "Extra", 'Rodrigo Oliveira'!$G$2:$G$4000, "Aguardando Pagamento", 'Rodrigo Oliveira'!$N$2:$N$4000, "&gt;=01/10/2025", 'Rodrigo Oliveira'!$N$2:$N$4000, "&lt;=31/10/2025"),
  COUNTIFS('Marcio Jorge'!$E$2:$E$4000, "Extra", 'Marcio Jorge'!$G$2:$G$4000, "Aguardando Pagamento", 'Marcio Jorge'!$N$2:$N$4000, "&gt;=01/10/2025", 'Marcio Jorge'!$N$2:$N$4000, "&lt;=31/10/2025")
)
</f>
        <v>0</v>
      </c>
      <c r="AT30" s="67">
        <f>SUM(
  COUNTIFS('Bruna Mamedes'!$E$2:$E$4000, "Extra", 'Bruna Mamedes'!$G$2:$G$4000, "Em conversação", 'Bruna Mamedes'!$N$2:$N$4000, "&gt;=01/10/2025", 'Bruna Mamedes'!$N$2:$N$4000, "&lt;=31/10/2025"),
  COUNTIFS('Camila Adão'!$E$2:$E$1997, "Extra", 'Camila Adão'!$G$2:$G$1997, "Em conversação", 'Camila Adão'!$N$2:$N$1997, "&gt;=01/10/2025", 'Camila Adão'!$N$2:$N$1997, "&lt;=31/10/2025"),
  COUNTIFS('Vendas Organicas'!$E$2:$E$3000, "Extra", 'Vendas Organicas'!$G$2:$G$3000, "Em conversação", 'Vendas Organicas'!$N$2:$N$3000, "&gt;=01/10/2025", 'Vendas Organicas'!$N$2:$N$3000, "&lt;=31/10/2025"),
  COUNTIFS('Diogo Lima'!$E$2:$E$1996, "Extra", 'Diogo Lima'!$G$2:$G$1996, "Em conversação", 'Diogo Lima'!$N$2:$N$1996, "&gt;=01/10/2025", 'Diogo Lima'!$N$2:$N$1996, "&lt;=31/10/2025"),
  COUNTIFS('Lucas Almeida'!$E$2:$E$4000, "Extra", 'Lucas Almeida'!$G$2:$G$4000, "Em conversação", 'Lucas Almeida'!$N$2:$N$4000, "&gt;=01/10/2025", 'Lucas Almeida'!$N$2:$N$4000, "&lt;=31/10/2025"),
  COUNTIFS('Fernando Diamantino'!$E$2:$E$1999, "Extra", 'Fernando Diamantino'!$G$2:$G$1999, "Em conversação", 'Fernando Diamantino'!$N$2:$N$1999, "&gt;=01/10/2025", 'Fernando Diamantino'!$N$2:$N$1999, "&lt;=31/10/2025"),
  COUNTIFS('Maiara Andrade'!$E$2:$E$4000, "Extra", 'Maiara Andrade'!$G$2:$G$4000, "Em conversação", 'Maiara Andrade'!$N$2:$N$4000, "&gt;=01/10/2025", 'Maiara Andrade'!$N$2:$N$4000, "&lt;=31/10/2025"),
  COUNTIFS('Roberto Ramos'!$E$2:$E$4000, "Extra", 'Roberto Ramos'!$G$2:$G$4000, "Em conversação", 'Roberto Ramos'!$N$2:$N$4000, "&gt;=01/10/2025", 'Roberto Ramos'!$N$2:$N$4000, "&lt;=31/10/2025"),
  COUNTIFS('Amanda Facundo'!$E$2:$E$1999, "Extra", 'Amanda Facundo'!$G$2:$G$1999, "Em conversação", 'Amanda Facundo'!$N$2:$N$1999, "&gt;=01/10/2025", 'Amanda Facundo'!$N$2:$N$1999, "&lt;=31/10/2025"),
  COUNTIFS('Rodrigo Oliveira'!$E$2:$E$4000, "Extra", 'Rodrigo Oliveira'!$G$2:$G$4000, "Em conversação", 'Rodrigo Oliveira'!$N$2:$N$4000, "&gt;=01/10/2025", 'Rodrigo Oliveira'!$N$2:$N$4000, "&lt;=31/10/2025"),
  COUNTIFS('Marcio Jorge'!$E$2:$E$4000, "Extra", 'Marcio Jorge'!$G$2:$G$4000, "Em conversação", 'Marcio Jorge'!$N$2:$N$4000, "&gt;=01/10/2025", 'Marcio Jorge'!$N$2:$N$4000, "&lt;=31/10/2025")
)
</f>
        <v>0</v>
      </c>
      <c r="AU30" s="67">
        <f>SUM(
  COUNTIFS('Bruna Mamedes'!$E$2:$E$4000, "Extra", 'Bruna Mamedes'!$G$2:$G$4000, "Cotação Enviada", 'Bruna Mamedes'!$N$2:$N$4000, "&gt;=01/10/2025", 'Bruna Mamedes'!$N$2:$N$4000, "&lt;=31/10/2025"),
  COUNTIFS('Camila Adão'!$E$2:$E$1997, "Extra", 'Camila Adão'!$G$2:$G$1997, "Cotação Enviada", 'Camila Adão'!$N$2:$N$1997, "&gt;=01/10/2025", 'Camila Adão'!$N$2:$N$1997, "&lt;=31/10/2025"),
  COUNTIFS('Vendas Organicas'!$E$2:$E$3000, "Extra", 'Vendas Organicas'!$G$2:$G$3000, "Cotação Enviada", 'Vendas Organicas'!$N$2:$N$3000, "&gt;=01/10/2025", 'Vendas Organicas'!$N$2:$N$3000, "&lt;=31/10/2025"),
  COUNTIFS('Diogo Lima'!$E$2:$E$1996, "Extra", 'Diogo Lima'!$G$2:$G$1996, "Cotação Enviada", 'Diogo Lima'!$N$2:$N$1996, "&gt;=01/10/2025", 'Diogo Lima'!$N$2:$N$1996, "&lt;=31/10/2025"),
  COUNTIFS('Lucas Almeida'!$E$2:$E$4000, "Extra", 'Lucas Almeida'!$G$2:$G$4000, "Cotação Enviada", 'Lucas Almeida'!$N$2:$N$4000, "&gt;=01/10/2025", 'Lucas Almeida'!$N$2:$N$4000, "&lt;=31/10/2025"),
  COUNTIFS('Fernando Diamantino'!$E$2:$E$1999, "Extra", 'Fernando Diamantino'!$G$2:$G$1999, "Cotação Enviada", 'Fernando Diamantino'!$N$2:$N$1999, "&gt;=01/10/2025", 'Fernando Diamantino'!$N$2:$N$1999, "&lt;=31/10/2025"),
  COUNTIFS('Maiara Andrade'!$E$2:$E$4000, "Extra", 'Maiara Andrade'!$G$2:$G$4000, "Cotação Enviada", 'Maiara Andrade'!$N$2:$N$4000, "&gt;=01/10/2025", 'Maiara Andrade'!$N$2:$N$4000, "&lt;=31/10/2025"),
  COUNTIFS('Roberto Ramos'!$E$2:$E$4000, "Extra", 'Roberto Ramos'!$G$2:$G$4000, "Cotação Enviada", 'Roberto Ramos'!$N$2:$N$4000, "&gt;=01/10/2025", 'Roberto Ramos'!$N$2:$N$4000, "&lt;=31/10/2025"),
  COUNTIFS('Amanda Facundo'!$E$2:$E$1999, "Extra", 'Amanda Facundo'!$G$2:$G$1999, "Cotação Enviada", 'Amanda Facundo'!$N$2:$N$1999, "&gt;=01/10/2025", 'Amanda Facundo'!$N$2:$N$1999, "&lt;=31/10/2025"),
  COUNTIFS('Rodrigo Oliveira'!$E$2:$E$4000, "Extra", 'Rodrigo Oliveira'!$G$2:$G$4000, "Cotação Enviada", 'Rodrigo Oliveira'!$N$2:$N$4000, "&gt;=01/10/2025", 'Rodrigo Oliveira'!$N$2:$N$4000, "&lt;=31/10/2025"),
  COUNTIFS('Marcio Jorge'!$E$2:$E$4000, "Extra", 'Marcio Jorge'!$G$2:$G$4000, "Cotação Enviada", 'Marcio Jorge'!$N$2:$N$4000, "&gt;=01/10/2025", 'Marcio Jorge'!$N$2:$N$4000, "&lt;=31/10/2025")
)
</f>
        <v>12</v>
      </c>
      <c r="AV30" s="67">
        <f>SUM(
  COUNTIFS('Bruna Mamedes'!$E$2:$E$4000, "Extra", 'Bruna Mamedes'!$G$2:$G$4000, "Desistência", 'Bruna Mamedes'!$N$2:$N$4000, "&gt;=01/10/2025", 'Bruna Mamedes'!$N$2:$N$4000, "&lt;=31/10/2025"),
  COUNTIFS('Camila Adão'!$E$2:$E$1997, "Extra", 'Camila Adão'!$G$2:$G$1997, "Desistência", 'Camila Adão'!$N$2:$N$1997, "&gt;=01/10/2025", 'Camila Adão'!$N$2:$N$1997, "&lt;=31/10/2025"),
  COUNTIFS('Vendas Organicas'!$E$2:$E$3000, "Extra", 'Vendas Organicas'!$G$2:$G$3000, "Desistência", 'Vendas Organicas'!$N$2:$N$3000, "&gt;=01/10/2025", 'Vendas Organicas'!$N$2:$N$3000, "&lt;=31/10/2025"),
  COUNTIFS('Diogo Lima'!$E$2:$E$1996, "Extra", 'Diogo Lima'!$G$2:$G$1996, "Desistência", 'Diogo Lima'!$N$2:$N$1996, "&gt;=01/10/2025", 'Diogo Lima'!$N$2:$N$1996, "&lt;=31/10/2025"),
  COUNTIFS('Lucas Almeida'!$E$2:$E$4000, "Extra", 'Lucas Almeida'!$G$2:$G$4000, "Desistência", 'Lucas Almeida'!$N$2:$N$4000, "&gt;=01/10/2025", 'Lucas Almeida'!$N$2:$N$4000, "&lt;=31/10/2025"),
  COUNTIFS('Fernando Diamantino'!$E$2:$E$1999, "Extra", 'Fernando Diamantino'!$G$2:$G$1999, "Desistência", 'Fernando Diamantino'!$N$2:$N$1999, "&gt;=01/10/2025", 'Fernando Diamantino'!$N$2:$N$1999, "&lt;=31/10/2025"),
  COUNTIFS('Maiara Andrade'!$E$2:$E$4000, "Extra", 'Maiara Andrade'!$G$2:$G$4000, "Desistência", 'Maiara Andrade'!$N$2:$N$4000, "&gt;=01/10/2025", 'Maiara Andrade'!$N$2:$N$4000, "&lt;=31/10/2025"),
  COUNTIFS('Roberto Ramos'!$E$2:$E$4000, "Extra", 'Roberto Ramos'!$G$2:$G$4000, "Desistência", 'Roberto Ramos'!$N$2:$N$4000, "&gt;=01/10/2025", 'Roberto Ramos'!$N$2:$N$4000, "&lt;=31/10/2025"),
  COUNTIFS('Amanda Facundo'!$E$2:$E$1999, "Extra", 'Amanda Facundo'!$G$2:$G$1999, "Desistência", 'Amanda Facundo'!$N$2:$N$1999, "&gt;=01/10/2025", 'Amanda Facundo'!$N$2:$N$1999, "&lt;=31/10/2025"),
  COUNTIFS('Rodrigo Oliveira'!$E$2:$E$4000, "Extra", 'Rodrigo Oliveira'!$G$2:$G$4000, "Desistência", 'Rodrigo Oliveira'!$N$2:$N$4000, "&gt;=01/10/2025", 'Rodrigo Oliveira'!$N$2:$N$4000, "&lt;=31/10/2025"),
  COUNTIFS('Marcio Jorge'!$E$2:$E$4000, "Extra", 'Marcio Jorge'!$G$2:$G$4000, "Desistência", 'Marcio Jorge'!$N$2:$N$4000, "&gt;=01/10/2025", 'Marcio Jorge'!$N$2:$N$4000, "&lt;=31/10/2025")
)
</f>
        <v>2</v>
      </c>
      <c r="AW30" s="67">
        <f>SUM(
  COUNTIFS('Bruna Mamedes'!$E$2:$E$4000, "Extra", 'Bruna Mamedes'!$G$2:$G$4000, "Não Respondeu", 'Bruna Mamedes'!$N$2:$N$4000, "&gt;=01/10/2025", 'Bruna Mamedes'!$N$2:$N$4000, "&lt;=31/10/2025"),
  COUNTIFS('Camila Adão'!$E$2:$E$1997, "Extra", 'Camila Adão'!$G$2:$G$1997, "Não Respondeu", 'Camila Adão'!$N$2:$N$1997, "&gt;=01/10/2025", 'Camila Adão'!$N$2:$N$1997, "&lt;=31/10/2025"),
  COUNTIFS('Vendas Organicas'!$E$2:$E$3000, "Extra", 'Vendas Organicas'!$G$2:$G$3000, "Não Respondeu", 'Vendas Organicas'!$N$2:$N$3000, "&gt;=01/10/2025", 'Vendas Organicas'!$N$2:$N$3000, "&lt;=31/10/2025"),
  COUNTIFS('Diogo Lima'!$E$2:$E$1996, "Extra", 'Diogo Lima'!$G$2:$G$1996, "Não Respondeu", 'Diogo Lima'!$N$2:$N$1996, "&gt;=01/10/2025", 'Diogo Lima'!$N$2:$N$1996, "&lt;=31/10/2025"),
  COUNTIFS('Lucas Almeida'!$E$2:$E$4000, "Extra", 'Lucas Almeida'!$G$2:$G$4000, "Não Respondeu", 'Lucas Almeida'!$N$2:$N$4000, "&gt;=01/10/2025", 'Lucas Almeida'!$N$2:$N$4000, "&lt;=31/10/2025"),
  COUNTIFS('Fernando Diamantino'!$E$2:$E$1999, "Extra", 'Fernando Diamantino'!$G$2:$G$1999, "Não Respondeu", 'Fernando Diamantino'!$N$2:$N$1999, "&gt;=01/10/2025", 'Fernando Diamantino'!$N$2:$N$1999, "&lt;=31/10/2025"),
  COUNTIFS('Maiara Andrade'!$E$2:$E$4000, "Extra", 'Maiara Andrade'!$G$2:$G$4000, "Não Respondeu", 'Maiara Andrade'!$N$2:$N$4000, "&gt;=01/10/2025", 'Maiara Andrade'!$N$2:$N$4000, "&lt;=31/10/2025"),
  COUNTIFS('Roberto Ramos'!$E$2:$E$4000, "Extra", 'Roberto Ramos'!$G$2:$G$4000, "Não Respondeu", 'Roberto Ramos'!$N$2:$N$4000, "&gt;=01/10/2025", 'Roberto Ramos'!$N$2:$N$4000, "&lt;=31/10/2025"),
  COUNTIFS('Amanda Facundo'!$E$2:$E$1999, "Extra", 'Amanda Facundo'!$G$2:$G$1999, "Não Respondeu", 'Amanda Facundo'!$N$2:$N$1999, "&gt;=01/10/2025", 'Amanda Facundo'!$N$2:$N$1999, "&lt;=31/10/2025"),
  COUNTIFS('Rodrigo Oliveira'!$E$2:$E$4000, "Extra", 'Rodrigo Oliveira'!$G$2:$G$4000, "Não Respondeu", 'Rodrigo Oliveira'!$N$2:$N$4000, "&gt;=01/10/2025", 'Rodrigo Oliveira'!$N$2:$N$4000, "&lt;=31/10/2025"),
  COUNTIFS('Marcio Jorge'!$E$2:$E$4000, "Extra", 'Marcio Jorge'!$G$2:$G$4000, "Não Respondeu", 'Marcio Jorge'!$N$2:$N$4000, "&gt;=01/10/2025", 'Marcio Jorge'!$N$2:$N$4000, "&lt;=31/10/2025")
)
</f>
        <v>25</v>
      </c>
      <c r="AX30" s="68">
        <f>SUM(
  SUMIFS('Bruna Mamedes'!$H$2:$H$4000, 'Bruna Mamedes'!$E$2:$E$4000, "Extra", 'Bruna Mamedes'!$G$2:$G$4000, "Plano Fechado", 'Bruna Mamedes'!$N$2:$N$4000, "&gt;=01/10/2025", 'Bruna Mamedes'!$N$2:$N$4000, "&lt;=31/10/2025"),
  SUMIFS('Camila Adão'!$H$2:$H$1997, 'Camila Adão'!$E$2:$E$1997, "Extra", 'Camila Adão'!$G$2:$G$1997, "Plano Fechado", 'Camila Adão'!$N$2:$N$1997, "&gt;=01/10/2025", 'Camila Adão'!$N$2:$N$1997, "&lt;=31/10/2025"),
  SUMIFS('Vendas Organicas'!$H$2:$H$3000, 'Vendas Organicas'!$E$2:$E$3000, "Extra", 'Vendas Organicas'!$G$2:$G$3000, "Plano Fechado", 'Vendas Organicas'!$N$2:$N$3000, "&gt;=01/10/2025", 'Vendas Organicas'!$N$2:$N$3000, "&lt;=31/10/2025"),
  SUMIFS('Diogo Lima'!$H$2:$H$1996, 'Diogo Lima'!$E$2:$E$1996, "Extra", 'Diogo Lima'!$G$2:$G$1996, "Plano Fechado", 'Diogo Lima'!$N$2:$N$1996, "&gt;=01/10/2025", 'Diogo Lima'!$N$2:$N$1996, "&lt;=31/10/2025"),
  SUMIFS('Lucas Almeida'!$H$2:$H$4000, 'Lucas Almeida'!$E$2:$E$4000, "Extra", 'Lucas Almeida'!$G$2:$G$4000, "Plano Fechado", 'Lucas Almeida'!$N$2:$N$4000, "&gt;=01/10/2025", 'Lucas Almeida'!$N$2:$N$4000, "&lt;=31/10/2025"),
  SUMIFS('Fernando Diamantino'!$H$2:$H$1999, 'Fernando Diamantino'!$E$2:$E$1999, "Extra", 'Fernando Diamantino'!$G$2:$G$1999, "Plano Fechado", 'Fernando Diamantino'!$N$2:$N$1999, "&gt;=01/10/2025", 'Fernando Diamantino'!$N$2:$N$1999, "&lt;=31/10/2025"),
  SUMIFS('Maiara Andrade'!$H$2:$H$4000, 'Maiara Andrade'!$E$2:$E$4000, "Extra", 'Maiara Andrade'!$G$2:$G$4000, "Plano Fechado", 'Maiara Andrade'!$N$2:$N$4000, "&gt;=01/10/2025", 'Maiara Andrade'!$N$2:$N$4000, "&lt;=31/10/2025"),
  SUMIFS('Roberto Ramos'!$H$2:$H$4000, 'Roberto Ramos'!$E$2:$E$4000, "Extra", 'Roberto Ramos'!$G$2:$G$4000, "Plano Fechado", 'Roberto Ramos'!$N$2:$N$4000, "&gt;=01/10/2025", 'Roberto Ramos'!$N$2:$N$4000, "&lt;=31/10/2025"),
  SUMIFS('Amanda Facundo'!$H$2:$H$1999, 'Amanda Facundo'!$E$2:$E$1999, "Extra", 'Amanda Facundo'!$G$2:$G$1999, "Plano Fechado", 'Amanda Facundo'!$N$2:$N$1999, "&gt;=01/10/2025", 'Amanda Facundo'!$N$2:$N$1999, "&lt;=31/10/2025"),
  SUMIFS('Rodrigo Oliveira'!$H$2:$H$4000, 'Rodrigo Oliveira'!$E$2:$E$4000, "Extra", 'Rodrigo Oliveira'!$G$2:$G$4000, "Plano Fechado", 'Rodrigo Oliveira'!$N$2:$N$4000, "&gt;=01/10/2025", 'Rodrigo Oliveira'!$N$2:$N$4000, "&lt;=31/10/2025"),
  SUMIFS('Marcio Jorge'!$H$2:$H$4000, 'Marcio Jorge'!$E$2:$E$4000, "Extra", 'Marcio Jorge'!$G$2:$G$4000, "Plano Fechado", 'Marcio Jorge'!$N$2:$N$4000, "&gt;=01/10/2025", 'Marcio Jorge'!$N$2:$N$4000, "&lt;=31/10/2025")
)
</f>
        <v>2694.66</v>
      </c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</row>
    <row r="31">
      <c r="A31" s="43"/>
      <c r="B31" s="70"/>
      <c r="C31" s="71">
        <v>0.0</v>
      </c>
      <c r="D31" s="71">
        <v>0.143</v>
      </c>
      <c r="E31" s="71">
        <v>0.214</v>
      </c>
      <c r="F31" s="71">
        <v>0.0</v>
      </c>
      <c r="G31" s="71">
        <v>0.643</v>
      </c>
      <c r="H31" s="72"/>
      <c r="I31" s="45"/>
      <c r="J31" s="70"/>
      <c r="K31" s="71">
        <v>0.0</v>
      </c>
      <c r="L31" s="71">
        <v>0.023</v>
      </c>
      <c r="M31" s="71">
        <v>0.233</v>
      </c>
      <c r="N31" s="71">
        <v>0.023</v>
      </c>
      <c r="O31" s="71">
        <v>0.581</v>
      </c>
      <c r="P31" s="72"/>
      <c r="Q31" s="46"/>
      <c r="R31" s="70"/>
      <c r="S31" s="71">
        <v>0.024</v>
      </c>
      <c r="T31" s="71">
        <v>0.08</v>
      </c>
      <c r="U31" s="71">
        <v>0.168</v>
      </c>
      <c r="V31" s="71">
        <v>0.272</v>
      </c>
      <c r="W31" s="71">
        <v>2.304</v>
      </c>
      <c r="X31" s="72"/>
      <c r="Y31" s="45"/>
      <c r="Z31" s="70"/>
      <c r="AA31" s="71">
        <v>0.034</v>
      </c>
      <c r="AB31" s="71">
        <v>0.069</v>
      </c>
      <c r="AC31" s="71">
        <v>0.31</v>
      </c>
      <c r="AD31" s="71">
        <v>0.23</v>
      </c>
      <c r="AE31" s="71">
        <v>2.741</v>
      </c>
      <c r="AF31" s="72"/>
      <c r="AG31" s="45"/>
      <c r="AH31" s="70"/>
      <c r="AI31" s="71">
        <v>0.025</v>
      </c>
      <c r="AJ31" s="71">
        <v>0.106</v>
      </c>
      <c r="AK31" s="71">
        <v>0.369</v>
      </c>
      <c r="AL31" s="71">
        <v>0.017</v>
      </c>
      <c r="AM31" s="71">
        <v>1.212</v>
      </c>
      <c r="AN31" s="72"/>
      <c r="AP31" s="70"/>
      <c r="AQ31" s="73">
        <f>(AQ30/AP30)</f>
        <v>0.02150537634</v>
      </c>
      <c r="AR31" s="73">
        <f>(AR30/AP30)</f>
        <v>0.01075268817</v>
      </c>
      <c r="AS31" s="73">
        <f>(AS30/AP30)</f>
        <v>0</v>
      </c>
      <c r="AT31" s="73">
        <f>(AT30/AP30)</f>
        <v>0</v>
      </c>
      <c r="AU31" s="73">
        <f>AU30/AP30</f>
        <v>0.1290322581</v>
      </c>
      <c r="AV31" s="73">
        <f>AV30/AP30</f>
        <v>0.02150537634</v>
      </c>
      <c r="AW31" s="73">
        <f>AW30/AP30</f>
        <v>0.2688172043</v>
      </c>
      <c r="AX31" s="72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</row>
    <row r="32">
      <c r="A32" s="43"/>
      <c r="B32" s="74"/>
      <c r="C32" s="75"/>
      <c r="D32" s="75"/>
      <c r="E32" s="75"/>
      <c r="F32" s="75"/>
      <c r="G32" s="75"/>
      <c r="H32" s="79"/>
      <c r="I32" s="45"/>
      <c r="J32" s="74"/>
      <c r="K32" s="75"/>
      <c r="L32" s="75"/>
      <c r="M32" s="75"/>
      <c r="N32" s="75"/>
      <c r="O32" s="75"/>
      <c r="P32" s="79"/>
      <c r="Q32" s="46"/>
      <c r="R32" s="74"/>
      <c r="S32" s="75"/>
      <c r="T32" s="75"/>
      <c r="U32" s="75"/>
      <c r="V32" s="75"/>
      <c r="W32" s="75"/>
      <c r="X32" s="79"/>
      <c r="Y32" s="45"/>
      <c r="Z32" s="74"/>
      <c r="AA32" s="75"/>
      <c r="AB32" s="75"/>
      <c r="AC32" s="75"/>
      <c r="AD32" s="75"/>
      <c r="AE32" s="75"/>
      <c r="AF32" s="79"/>
      <c r="AG32" s="45"/>
      <c r="AH32" s="74"/>
      <c r="AI32" s="75"/>
      <c r="AJ32" s="75"/>
      <c r="AK32" s="75"/>
      <c r="AL32" s="75"/>
      <c r="AM32" s="75"/>
      <c r="AN32" s="79"/>
      <c r="AP32" s="77"/>
      <c r="AX32" s="80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</row>
    <row r="33">
      <c r="A33" s="43"/>
      <c r="B33" s="50" t="s">
        <v>65</v>
      </c>
      <c r="C33" s="51"/>
      <c r="D33" s="51"/>
      <c r="E33" s="51"/>
      <c r="F33" s="51"/>
      <c r="G33" s="51"/>
      <c r="H33" s="52"/>
      <c r="I33" s="45"/>
      <c r="J33" s="50" t="s">
        <v>65</v>
      </c>
      <c r="K33" s="51"/>
      <c r="L33" s="51"/>
      <c r="M33" s="51"/>
      <c r="N33" s="51"/>
      <c r="O33" s="51"/>
      <c r="P33" s="52"/>
      <c r="Q33" s="46"/>
      <c r="R33" s="50" t="s">
        <v>65</v>
      </c>
      <c r="S33" s="51"/>
      <c r="T33" s="51"/>
      <c r="U33" s="51"/>
      <c r="V33" s="51"/>
      <c r="W33" s="51"/>
      <c r="X33" s="52"/>
      <c r="Y33" s="45"/>
      <c r="Z33" s="50" t="s">
        <v>65</v>
      </c>
      <c r="AA33" s="51"/>
      <c r="AB33" s="51"/>
      <c r="AC33" s="51"/>
      <c r="AD33" s="51"/>
      <c r="AE33" s="51"/>
      <c r="AF33" s="52"/>
      <c r="AG33" s="45"/>
      <c r="AH33" s="50" t="s">
        <v>65</v>
      </c>
      <c r="AI33" s="51"/>
      <c r="AJ33" s="51"/>
      <c r="AK33" s="51"/>
      <c r="AL33" s="51"/>
      <c r="AM33" s="51"/>
      <c r="AN33" s="52"/>
      <c r="AP33" s="53" t="s">
        <v>65</v>
      </c>
      <c r="AQ33" s="54"/>
      <c r="AR33" s="54"/>
      <c r="AS33" s="54"/>
      <c r="AT33" s="54"/>
      <c r="AU33" s="54"/>
      <c r="AV33" s="54"/>
      <c r="AW33" s="54"/>
      <c r="AX33" s="55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</row>
    <row r="34">
      <c r="A34" s="43"/>
      <c r="B34" s="57" t="s">
        <v>46</v>
      </c>
      <c r="C34" s="58" t="s">
        <v>47</v>
      </c>
      <c r="D34" s="58" t="s">
        <v>48</v>
      </c>
      <c r="E34" s="58" t="s">
        <v>49</v>
      </c>
      <c r="F34" s="58" t="s">
        <v>50</v>
      </c>
      <c r="G34" s="58" t="s">
        <v>51</v>
      </c>
      <c r="H34" s="59" t="s">
        <v>52</v>
      </c>
      <c r="I34" s="45"/>
      <c r="J34" s="57" t="s">
        <v>46</v>
      </c>
      <c r="K34" s="58" t="s">
        <v>47</v>
      </c>
      <c r="L34" s="58" t="s">
        <v>48</v>
      </c>
      <c r="M34" s="58" t="s">
        <v>49</v>
      </c>
      <c r="N34" s="58" t="s">
        <v>50</v>
      </c>
      <c r="O34" s="58" t="s">
        <v>51</v>
      </c>
      <c r="P34" s="59" t="s">
        <v>52</v>
      </c>
      <c r="Q34" s="46"/>
      <c r="R34" s="57" t="s">
        <v>46</v>
      </c>
      <c r="S34" s="58" t="s">
        <v>47</v>
      </c>
      <c r="T34" s="58" t="s">
        <v>48</v>
      </c>
      <c r="U34" s="58" t="s">
        <v>49</v>
      </c>
      <c r="V34" s="58" t="s">
        <v>50</v>
      </c>
      <c r="W34" s="58" t="s">
        <v>51</v>
      </c>
      <c r="X34" s="59" t="s">
        <v>52</v>
      </c>
      <c r="Y34" s="45"/>
      <c r="Z34" s="57" t="s">
        <v>46</v>
      </c>
      <c r="AA34" s="58" t="s">
        <v>47</v>
      </c>
      <c r="AB34" s="58" t="s">
        <v>48</v>
      </c>
      <c r="AC34" s="58" t="s">
        <v>49</v>
      </c>
      <c r="AD34" s="58" t="s">
        <v>50</v>
      </c>
      <c r="AE34" s="58" t="s">
        <v>51</v>
      </c>
      <c r="AF34" s="59" t="s">
        <v>52</v>
      </c>
      <c r="AG34" s="45"/>
      <c r="AH34" s="57" t="s">
        <v>46</v>
      </c>
      <c r="AI34" s="58" t="s">
        <v>47</v>
      </c>
      <c r="AJ34" s="58" t="s">
        <v>48</v>
      </c>
      <c r="AK34" s="58" t="s">
        <v>49</v>
      </c>
      <c r="AL34" s="58" t="s">
        <v>50</v>
      </c>
      <c r="AM34" s="58" t="s">
        <v>51</v>
      </c>
      <c r="AN34" s="59" t="s">
        <v>52</v>
      </c>
      <c r="AP34" s="60" t="s">
        <v>46</v>
      </c>
      <c r="AQ34" s="58" t="s">
        <v>53</v>
      </c>
      <c r="AR34" s="58" t="s">
        <v>54</v>
      </c>
      <c r="AS34" s="58" t="s">
        <v>55</v>
      </c>
      <c r="AT34" s="58" t="s">
        <v>56</v>
      </c>
      <c r="AU34" s="58" t="s">
        <v>57</v>
      </c>
      <c r="AV34" s="58" t="s">
        <v>58</v>
      </c>
      <c r="AW34" s="58" t="s">
        <v>59</v>
      </c>
      <c r="AX34" s="61" t="s">
        <v>52</v>
      </c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</row>
    <row r="35">
      <c r="A35" s="43"/>
      <c r="B35" s="63">
        <v>6.0</v>
      </c>
      <c r="C35" s="64">
        <v>4.0</v>
      </c>
      <c r="D35" s="64">
        <v>0.0</v>
      </c>
      <c r="E35" s="64">
        <v>1.0</v>
      </c>
      <c r="F35" s="64">
        <v>1.0</v>
      </c>
      <c r="G35" s="64">
        <v>0.0</v>
      </c>
      <c r="H35" s="65">
        <v>3267.91</v>
      </c>
      <c r="I35" s="45"/>
      <c r="J35" s="63">
        <v>37.0</v>
      </c>
      <c r="K35" s="64">
        <v>34.0</v>
      </c>
      <c r="L35" s="64">
        <v>2.0</v>
      </c>
      <c r="M35" s="64">
        <v>0.0</v>
      </c>
      <c r="N35" s="64">
        <v>0.0</v>
      </c>
      <c r="O35" s="64">
        <v>1.0</v>
      </c>
      <c r="P35" s="65">
        <v>73198.56</v>
      </c>
      <c r="Q35" s="46"/>
      <c r="R35" s="63">
        <v>42.0</v>
      </c>
      <c r="S35" s="64">
        <v>27.0</v>
      </c>
      <c r="T35" s="64">
        <v>1.0</v>
      </c>
      <c r="U35" s="64">
        <v>6.0</v>
      </c>
      <c r="V35" s="64">
        <v>3.0</v>
      </c>
      <c r="W35" s="64">
        <v>6.0</v>
      </c>
      <c r="X35" s="65">
        <v>45464.3</v>
      </c>
      <c r="Y35" s="45"/>
      <c r="Z35" s="63">
        <v>29.0</v>
      </c>
      <c r="AA35" s="64">
        <v>25.0</v>
      </c>
      <c r="AB35" s="64">
        <v>1.0</v>
      </c>
      <c r="AC35" s="64">
        <v>3.0</v>
      </c>
      <c r="AD35" s="64">
        <v>2.0</v>
      </c>
      <c r="AE35" s="64">
        <v>1.0</v>
      </c>
      <c r="AF35" s="65">
        <v>27957.35</v>
      </c>
      <c r="AG35" s="45"/>
      <c r="AH35" s="63">
        <v>29.0</v>
      </c>
      <c r="AI35" s="64">
        <v>26.0</v>
      </c>
      <c r="AJ35" s="64">
        <v>1.0</v>
      </c>
      <c r="AK35" s="64">
        <v>1.0</v>
      </c>
      <c r="AL35" s="64">
        <v>2.0</v>
      </c>
      <c r="AM35" s="64">
        <v>0.0</v>
      </c>
      <c r="AN35" s="65">
        <v>30080.44</v>
      </c>
      <c r="AP35" s="66">
        <f t="array" ref="AP35">LET(
  abas, {"Amanda Facundo";"Bruna Mamedes";"Camila Adão";"Darlin Amorim";"Diogo Lima";"Externos";"Maiara Andrade";"Marcio Jorge";"Lucas Almeida";"Roberto Ramos";"Rodrigo Oliviera";"Leandro Nascimento";"Leandro Drumond";"Marcelle Marcela";"Anteriores";"Corretor 1";"Corretor 2";"Corretor 3";"Corretor 4";"Corretor 5"},
  SUM(
    BYROW(
      abas,
      LAMBDA(a,
        COUNTIFS(
          INDIRECT("'"&amp;a&amp;"'!E:E"), "Indicação",
          INDIRECT("'"&amp;a&amp;"'!N:N"), "&gt;="&amp;DATE(2025,10,1),
          INDIRECT("'"&amp;a&amp;"'!N:N"), "&lt;="&amp;DATE(2025,10,31)
        )
      )
    )
  )
)
</f>
        <v>21</v>
      </c>
      <c r="AQ35" s="67">
        <f>SUM(
  COUNTIFS('Bruna Mamedes'!$E$2:$E$4000, "Indicação", 'Bruna Mamedes'!$G$2:$G$4000, "Plano Fechado", 'Bruna Mamedes'!$N$2:$N$4000, "&gt;=01/10/2025", 'Bruna Mamedes'!$N$2:$N$4000, "&lt;=31/10/2025"),
  COUNTIFS('Camila Adão'!$E$2:$E$1997, "Indicação", 'Camila Adão'!$G$2:$G$1997, "Plano Fechado", 'Camila Adão'!$N$2:$N$1997, "&gt;=01/10/2025", 'Camila Adão'!$N$2:$N$1997, "&lt;=31/10/2025"),
  COUNTIFS('Vendas Organicas'!$E$2:$E$3000, "Indicação", 'Vendas Organicas'!$G$2:$G$3000, "Plano Fechado", 'Vendas Organicas'!$N$2:$N$3000, "&gt;=01/10/2025", 'Vendas Organicas'!$N$2:$N$3000, "&lt;=31/10/2025"),
  COUNTIFS('Diogo Lima'!$E$2:$E$1996, "Indicação", 'Diogo Lima'!$G$2:$G$1996, "Plano Fechado", 'Diogo Lima'!$N$2:$N$1996, "&gt;=01/10/2025", 'Diogo Lima'!$N$2:$N$1996, "&lt;=31/10/2025"),
  COUNTIFS('Lucas Almeida'!$E$2:$E$4000, "Indicação", 'Lucas Almeida'!$G$2:$G$4000, "Plano Fechado", 'Lucas Almeida'!$N$2:$N$4000, "&gt;=01/10/2025", 'Lucas Almeida'!$N$2:$N$4000, "&lt;=31/10/2025"),
  COUNTIFS('Fernando Diamantino'!$E$2:$E$1999, "Indicação", 'Fernando Diamantino'!$G$2:$G$1999, "Plano Fechado", 'Fernando Diamantino'!$N$2:$N$1999, "&gt;=01/10/2025", 'Fernando Diamantino'!$N$2:$N$1999, "&lt;=31/10/2025"),
  COUNTIFS('Maiara Andrade'!$E$2:$E$4000, "Indicação", 'Maiara Andrade'!$G$2:$G$4000, "Plano Fechado", 'Maiara Andrade'!$N$2:$N$4000, "&gt;=01/10/2025", 'Maiara Andrade'!$N$2:$N$4000, "&lt;=31/10/2025"),
  COUNTIFS('Roberto Ramos'!$E$2:$E$4000, "Indicação", 'Roberto Ramos'!$G$2:$G$4000, "Plano Fechado", 'Roberto Ramos'!$N$2:$N$4000, "&gt;=01/10/2025", 'Roberto Ramos'!$N$2:$N$4000, "&lt;=31/10/2025"),
  COUNTIFS('Amanda Facundo'!$E$2:$E$1999, "Indicação", 'Amanda Facundo'!$G$2:$G$1999, "Plano Fechado", 'Amanda Facundo'!$N$2:$N$1999, "&gt;=01/10/2025", 'Amanda Facundo'!$N$2:$N$1999, "&lt;=31/10/2025"),
  COUNTIFS('Rodrigo Oliveira'!$E$2:$E$4000, "Indicação", 'Rodrigo Oliveira'!$G$2:$G$4000, "Plano Fechado", 'Rodrigo Oliveira'!$N$2:$N$4000, "&gt;=01/10/2025", 'Rodrigo Oliveira'!$N$2:$N$4000, "&lt;=31/10/2025"),
  COUNTIFS('Marcio Jorge'!$E$2:$E$4000, "Indicação", 'Marcio Jorge'!$G$2:$G$4000, "Plano Fechado", 'Marcio Jorge'!$N$2:$N$4000, "&gt;=01/10/2025", 'Marcio Jorge'!$N$2:$N$4000, "&lt;=31/10/2025")
)
</f>
        <v>12</v>
      </c>
      <c r="AR35" s="67">
        <f>SUM(
  COUNTIFS('Bruna Mamedes'!$E$2:$E$4000, "Indicação", 'Bruna Mamedes'!$G$2:$G$4000, "Em Análise", 'Bruna Mamedes'!$N$2:$N$4000, "&gt;=01/10/2025", 'Bruna Mamedes'!$N$2:$N$4000, "&lt;=31/10/2025"),
  COUNTIFS('Camila Adão'!$E$2:$E$1997, "Indicação", 'Camila Adão'!$G$2:$G$1997, "Em Análise", 'Camila Adão'!$N$2:$N$1997, "&gt;=01/10/2025", 'Camila Adão'!$N$2:$N$1997, "&lt;=31/10/2025"),
  COUNTIFS('Vendas Organicas'!$E$2:$E$3000, "Indicação", 'Vendas Organicas'!$G$2:$G$3000, "Em Análise", 'Vendas Organicas'!$N$2:$N$3000, "&gt;=01/10/2025", 'Vendas Organicas'!$N$2:$N$3000, "&lt;=31/10/2025"),
  COUNTIFS('Diogo Lima'!$E$2:$E$1996, "Indicação", 'Diogo Lima'!$G$2:$G$1996, "Em Análise", 'Diogo Lima'!$N$2:$N$1996, "&gt;=01/10/2025", 'Diogo Lima'!$N$2:$N$1996, "&lt;=31/10/2025"),
  COUNTIFS('Lucas Almeida'!$E$2:$E$4000, "Indicação", 'Lucas Almeida'!$G$2:$G$4000, "Em Análise", 'Lucas Almeida'!$N$2:$N$4000, "&gt;=01/10/2025", 'Lucas Almeida'!$N$2:$N$4000, "&lt;=31/10/2025"),
  COUNTIFS('Fernando Diamantino'!$E$2:$E$1999, "Indicação", 'Fernando Diamantino'!$G$2:$G$1999, "Em Análise", 'Fernando Diamantino'!$N$2:$N$1999, "&gt;=01/10/2025", 'Fernando Diamantino'!$N$2:$N$1999, "&lt;=31/10/2025"),
  COUNTIFS('Maiara Andrade'!$E$2:$E$4000, "Indicação", 'Maiara Andrade'!$G$2:$G$4000, "Em Análise", 'Maiara Andrade'!$N$2:$N$4000, "&gt;=01/10/2025", 'Maiara Andrade'!$N$2:$N$4000, "&lt;=31/10/2025"),
  COUNTIFS('Roberto Ramos'!$E$2:$E$4000, "Indicação", 'Roberto Ramos'!$G$2:$G$4000, "Em Análise", 'Roberto Ramos'!$N$2:$N$4000, "&gt;=01/10/2025", 'Roberto Ramos'!$N$2:$N$4000, "&lt;=31/10/2025"),
  COUNTIFS('Amanda Facundo'!$E$2:$E$1999, "Indicação", 'Amanda Facundo'!$G$2:$G$1999, "Em Análise", 'Amanda Facundo'!$N$2:$N$1999, "&gt;=01/10/2025", 'Amanda Facundo'!$N$2:$N$1999, "&lt;=31/10/2025"),
  COUNTIFS('Rodrigo Oliveira'!$E$2:$E$4000, "Indicação", 'Rodrigo Oliveira'!$G$2:$G$4000, "Em Análise", 'Rodrigo Oliveira'!$N$2:$N$4000, "&gt;=01/10/2025", 'Rodrigo Oliveira'!$N$2:$N$4000, "&lt;=31/10/2025"),
  COUNTIFS('Marcio Jorge'!$E$2:$E$4000, "Indicação", 'Marcio Jorge'!$G$2:$G$4000, "Em Análise", 'Marcio Jorge'!$N$2:$N$4000, "&gt;=01/10/2025", 'Marcio Jorge'!$N$2:$N$4000, "&lt;=31/10/2025")
)
</f>
        <v>4</v>
      </c>
      <c r="AS35" s="67">
        <f>SUM(
  COUNTIFS('Bruna Mamedes'!$E$2:$E$4000, "Indicação", 'Bruna Mamedes'!$G$2:$G$4000, "Aguardando Pagamento", 'Bruna Mamedes'!$N$2:$N$4000, "&gt;=01/10/2025", 'Bruna Mamedes'!$N$2:$N$4000, "&lt;=31/10/2025"),
  COUNTIFS('Camila Adão'!$E$2:$E$1997, "Indicação", 'Camila Adão'!$G$2:$G$1997, "Aguardando Pagamento", 'Camila Adão'!$N$2:$N$1997, "&gt;=01/10/2025", 'Camila Adão'!$N$2:$N$1997, "&lt;=31/10/2025"),
  COUNTIFS('Vendas Organicas'!$E$2:$E$3000, "Indicação", 'Vendas Organicas'!$G$2:$G$3000, "Aguardando Pagamento", 'Vendas Organicas'!$N$2:$N$3000, "&gt;=01/10/2025", 'Vendas Organicas'!$N$2:$N$3000, "&lt;=31/10/2025"),
  COUNTIFS('Diogo Lima'!$E$2:$E$1996, "Indicação", 'Diogo Lima'!$G$2:$G$1996, "Aguardando Pagamento", 'Diogo Lima'!$N$2:$N$1996, "&gt;=01/10/2025", 'Diogo Lima'!$N$2:$N$1996, "&lt;=31/10/2025"),
  COUNTIFS('Lucas Almeida'!$E$2:$E$4000, "Indicação", 'Lucas Almeida'!$G$2:$G$4000, "Aguardando Pagamento", 'Lucas Almeida'!$N$2:$N$4000, "&gt;=01/10/2025", 'Lucas Almeida'!$N$2:$N$4000, "&lt;=31/10/2025"),
  COUNTIFS('Fernando Diamantino'!$E$2:$E$1999, "Indicação", 'Fernando Diamantino'!$G$2:$G$1999, "Aguardando Pagamento", 'Fernando Diamantino'!$N$2:$N$1999, "&gt;=01/10/2025", 'Fernando Diamantino'!$N$2:$N$1999, "&lt;=31/10/2025"),
  COUNTIFS('Maiara Andrade'!$E$2:$E$4000, "Indicação", 'Maiara Andrade'!$G$2:$G$4000, "Aguardando Pagamento", 'Maiara Andrade'!$N$2:$N$4000, "&gt;=01/10/2025", 'Maiara Andrade'!$N$2:$N$4000, "&lt;=31/10/2025"),
  COUNTIFS('Roberto Ramos'!$E$2:$E$4000, "Indicação", 'Roberto Ramos'!$G$2:$G$4000, "Aguardando Pagamento", 'Roberto Ramos'!$N$2:$N$4000, "&gt;=01/10/2025", 'Roberto Ramos'!$N$2:$N$4000, "&lt;=31/10/2025"),
  COUNTIFS('Amanda Facundo'!$E$2:$E$1999, "Indicação", 'Amanda Facundo'!$G$2:$G$1999, "Aguardando Pagamento", 'Amanda Facundo'!$N$2:$N$1999, "&gt;=01/10/2025", 'Amanda Facundo'!$N$2:$N$1999, "&lt;=31/10/2025"),
  COUNTIFS('Rodrigo Oliveira'!$E$2:$E$4000, "Indicação", 'Rodrigo Oliveira'!$G$2:$G$4000, "Aguardando Pagamento", 'Rodrigo Oliveira'!$N$2:$N$4000, "&gt;=01/10/2025", 'Rodrigo Oliveira'!$N$2:$N$4000, "&lt;=31/10/2025"),
  COUNTIFS('Marcio Jorge'!$E$2:$E$4000, "Indicação", 'Marcio Jorge'!$G$2:$G$4000, "Aguardando Pagamento", 'Marcio Jorge'!$N$2:$N$4000, "&gt;=01/10/2025", 'Marcio Jorge'!$N$2:$N$4000, "&lt;=31/10/2025")
)
</f>
        <v>0</v>
      </c>
      <c r="AT35" s="67">
        <f>SUM(
  COUNTIFS('Bruna Mamedes'!$E$2:$E$4000, "Indicação", 'Bruna Mamedes'!$G$2:$G$4000, "Em conversação", 'Bruna Mamedes'!$N$2:$N$4000, "&gt;=01/10/2025", 'Bruna Mamedes'!$N$2:$N$4000, "&lt;=31/10/2025"),
  COUNTIFS('Camila Adão'!$E$2:$E$1997, "Indicação", 'Camila Adão'!$G$2:$G$1997, "Em conversação", 'Camila Adão'!$N$2:$N$1997, "&gt;=01/10/2025", 'Camila Adão'!$N$2:$N$1997, "&lt;=31/10/2025"),
  COUNTIFS('Vendas Organicas'!$E$2:$E$3000, "Indicação", 'Vendas Organicas'!$G$2:$G$3000, "Em conversação", 'Vendas Organicas'!$N$2:$N$3000, "&gt;=01/10/2025", 'Vendas Organicas'!$N$2:$N$3000, "&lt;=31/10/2025"),
  COUNTIFS('Diogo Lima'!$E$2:$E$1996, "Indicação", 'Diogo Lima'!$G$2:$G$1996, "Em conversação", 'Diogo Lima'!$N$2:$N$1996, "&gt;=01/10/2025", 'Diogo Lima'!$N$2:$N$1996, "&lt;=31/10/2025"),
  COUNTIFS('Lucas Almeida'!$E$2:$E$4000, "Indicação", 'Lucas Almeida'!$G$2:$G$4000, "Em conversação", 'Lucas Almeida'!$N$2:$N$4000, "&gt;=01/10/2025", 'Lucas Almeida'!$N$2:$N$4000, "&lt;=31/10/2025"),
  COUNTIFS('Fernando Diamantino'!$E$2:$E$1999, "Indicação", 'Fernando Diamantino'!$G$2:$G$1999, "Em conversação", 'Fernando Diamantino'!$N$2:$N$1999, "&gt;=01/10/2025", 'Fernando Diamantino'!$N$2:$N$1999, "&lt;=31/10/2025"),
  COUNTIFS('Maiara Andrade'!$E$2:$E$4000, "Indicação", 'Maiara Andrade'!$G$2:$G$4000, "Em conversação", 'Maiara Andrade'!$N$2:$N$4000, "&gt;=01/10/2025", 'Maiara Andrade'!$N$2:$N$4000, "&lt;=31/10/2025"),
  COUNTIFS('Roberto Ramos'!$E$2:$E$4000, "Indicação", 'Roberto Ramos'!$G$2:$G$4000, "Em conversação", 'Roberto Ramos'!$N$2:$N$4000, "&gt;=01/10/2025", 'Roberto Ramos'!$N$2:$N$4000, "&lt;=31/10/2025"),
  COUNTIFS('Amanda Facundo'!$E$2:$E$1999, "Indicação", 'Amanda Facundo'!$G$2:$G$1999, "Em conversação", 'Amanda Facundo'!$N$2:$N$1999, "&gt;=01/10/2025", 'Amanda Facundo'!$N$2:$N$1999, "&lt;=31/10/2025"),
  COUNTIFS('Rodrigo Oliveira'!$E$2:$E$4000, "Indicação", 'Rodrigo Oliveira'!$G$2:$G$4000, "Em conversação", 'Rodrigo Oliveira'!$N$2:$N$4000, "&gt;=01/10/2025", 'Rodrigo Oliveira'!$N$2:$N$4000, "&lt;=31/10/2025"),
  COUNTIFS('Marcio Jorge'!$E$2:$E$4000, "Indicação", 'Marcio Jorge'!$G$2:$G$4000, "Em conversação", 'Marcio Jorge'!$N$2:$N$4000, "&gt;=01/10/2025", 'Marcio Jorge'!$N$2:$N$4000, "&lt;=31/10/2025")
)
</f>
        <v>0</v>
      </c>
      <c r="AU35" s="67">
        <f>SUM(
  COUNTIFS('Bruna Mamedes'!$E$2:$E$4000, "Indicação", 'Bruna Mamedes'!$G$2:$G$4000, "Cotação Enviada", 'Bruna Mamedes'!$N$2:$N$4000, "&gt;=01/10/2025", 'Bruna Mamedes'!$N$2:$N$4000, "&lt;=31/10/2025"),
  COUNTIFS('Camila Adão'!$E$2:$E$1997, "Indicação", 'Camila Adão'!$G$2:$G$1997, "Cotação Enviada", 'Camila Adão'!$N$2:$N$1997, "&gt;=01/10/2025", 'Camila Adão'!$N$2:$N$1997, "&lt;=31/10/2025"),
  COUNTIFS('Vendas Organicas'!$E$2:$E$3000, "Indicação", 'Vendas Organicas'!$G$2:$G$3000, "Cotação Enviada", 'Vendas Organicas'!$N$2:$N$3000, "&gt;=01/10/2025", 'Vendas Organicas'!$N$2:$N$3000, "&lt;=31/10/2025"),
  COUNTIFS('Diogo Lima'!$E$2:$E$1996, "Indicação", 'Diogo Lima'!$G$2:$G$1996, "Cotação Enviada", 'Diogo Lima'!$N$2:$N$1996, "&gt;=01/10/2025", 'Diogo Lima'!$N$2:$N$1996, "&lt;=31/10/2025"),
  COUNTIFS('Lucas Almeida'!$E$2:$E$4000, "Indicação", 'Lucas Almeida'!$G$2:$G$4000, "Cotação Enviada", 'Lucas Almeida'!$N$2:$N$4000, "&gt;=01/10/2025", 'Lucas Almeida'!$N$2:$N$4000, "&lt;=31/10/2025"),
  COUNTIFS('Fernando Diamantino'!$E$2:$E$1999, "Indicação", 'Fernando Diamantino'!$G$2:$G$1999, "Cotação Enviada", 'Fernando Diamantino'!$N$2:$N$1999, "&gt;=01/10/2025", 'Fernando Diamantino'!$N$2:$N$1999, "&lt;=31/10/2025"),
  COUNTIFS('Maiara Andrade'!$E$2:$E$4000, "Indicação", 'Maiara Andrade'!$G$2:$G$4000, "Cotação Enviada", 'Maiara Andrade'!$N$2:$N$4000, "&gt;=01/10/2025", 'Maiara Andrade'!$N$2:$N$4000, "&lt;=31/10/2025"),
  COUNTIFS('Roberto Ramos'!$E$2:$E$4000, "Indicação", 'Roberto Ramos'!$G$2:$G$4000, "Cotação Enviada", 'Roberto Ramos'!$N$2:$N$4000, "&gt;=01/10/2025", 'Roberto Ramos'!$N$2:$N$4000, "&lt;=31/10/2025"),
  COUNTIFS('Amanda Facundo'!$E$2:$E$1999, "Indicação", 'Amanda Facundo'!$G$2:$G$1999, "Cotação Enviada", 'Amanda Facundo'!$N$2:$N$1999, "&gt;=01/10/2025", 'Amanda Facundo'!$N$2:$N$1999, "&lt;=31/10/2025"),
  COUNTIFS('Rodrigo Oliveira'!$E$2:$E$4000, "Indicação", 'Rodrigo Oliveira'!$G$2:$G$4000, "Cotação Enviada", 'Rodrigo Oliveira'!$N$2:$N$4000, "&gt;=01/10/2025", 'Rodrigo Oliveira'!$N$2:$N$4000, "&lt;=31/10/2025"),
  COUNTIFS('Marcio Jorge'!$E$2:$E$4000, "Indicação", 'Marcio Jorge'!$G$2:$G$4000, "Cotação Enviada", 'Marcio Jorge'!$N$2:$N$4000, "&gt;=01/10/2025", 'Marcio Jorge'!$N$2:$N$4000, "&lt;=31/10/2025")
)
</f>
        <v>0</v>
      </c>
      <c r="AV35" s="67">
        <f>SUM(
  COUNTIFS('Bruna Mamedes'!$E$2:$E$4000, "Indicação", 'Bruna Mamedes'!$G$2:$G$4000, "Desistência", 'Bruna Mamedes'!$N$2:$N$4000, "&gt;=01/10/2025", 'Bruna Mamedes'!$N$2:$N$4000, "&lt;=31/10/2025"),
  COUNTIFS('Camila Adão'!$E$2:$E$1997, "Indicação", 'Camila Adão'!$G$2:$G$1997, "Desistência", 'Camila Adão'!$N$2:$N$1997, "&gt;=01/10/2025", 'Camila Adão'!$N$2:$N$1997, "&lt;=31/10/2025"),
  COUNTIFS('Vendas Organicas'!$E$2:$E$3000, "Indicação", 'Vendas Organicas'!$G$2:$G$3000, "Desistência", 'Vendas Organicas'!$N$2:$N$3000, "&gt;=01/10/2025", 'Vendas Organicas'!$N$2:$N$3000, "&lt;=31/10/2025"),
  COUNTIFS('Diogo Lima'!$E$2:$E$1996, "Indicação", 'Diogo Lima'!$G$2:$G$1996, "Desistência", 'Diogo Lima'!$N$2:$N$1996, "&gt;=01/10/2025", 'Diogo Lima'!$N$2:$N$1996, "&lt;=31/10/2025"),
  COUNTIFS('Lucas Almeida'!$E$2:$E$4000, "Indicação", 'Lucas Almeida'!$G$2:$G$4000, "Desistência", 'Lucas Almeida'!$N$2:$N$4000, "&gt;=01/10/2025", 'Lucas Almeida'!$N$2:$N$4000, "&lt;=31/10/2025"),
  COUNTIFS('Fernando Diamantino'!$E$2:$E$1999, "Indicação", 'Fernando Diamantino'!$G$2:$G$1999, "Desistência", 'Fernando Diamantino'!$N$2:$N$1999, "&gt;=01/10/2025", 'Fernando Diamantino'!$N$2:$N$1999, "&lt;=31/10/2025"),
  COUNTIFS('Maiara Andrade'!$E$2:$E$4000, "Indicação", 'Maiara Andrade'!$G$2:$G$4000, "Desistência", 'Maiara Andrade'!$N$2:$N$4000, "&gt;=01/10/2025", 'Maiara Andrade'!$N$2:$N$4000, "&lt;=31/10/2025"),
  COUNTIFS('Roberto Ramos'!$E$2:$E$4000, "Indicação", 'Roberto Ramos'!$G$2:$G$4000, "Desistência", 'Roberto Ramos'!$N$2:$N$4000, "&gt;=01/10/2025", 'Roberto Ramos'!$N$2:$N$4000, "&lt;=31/10/2025"),
  COUNTIFS('Amanda Facundo'!$E$2:$E$1999, "Indicação", 'Amanda Facundo'!$G$2:$G$1999, "Desistência", 'Amanda Facundo'!$N$2:$N$1999, "&gt;=01/10/2025", 'Amanda Facundo'!$N$2:$N$1999, "&lt;=31/10/2025"),
  COUNTIFS('Rodrigo Oliveira'!$E$2:$E$4000, "Indicação", 'Rodrigo Oliveira'!$G$2:$G$4000, "Desistência", 'Rodrigo Oliveira'!$N$2:$N$4000, "&gt;=01/10/2025", 'Rodrigo Oliveira'!$N$2:$N$4000, "&lt;=31/10/2025"),
  COUNTIFS('Marcio Jorge'!$E$2:$E$4000, "Indicação", 'Marcio Jorge'!$G$2:$G$4000, "Desistência", 'Marcio Jorge'!$N$2:$N$4000, "&gt;=01/10/2025", 'Marcio Jorge'!$N$2:$N$4000, "&lt;=31/10/2025")
)
</f>
        <v>0</v>
      </c>
      <c r="AW35" s="67">
        <f>SUM(
  COUNTIFS('Bruna Mamedes'!$E$2:$E$4000, "Indicação", 'Bruna Mamedes'!$G$2:$G$4000, "Não Respondeu", 'Bruna Mamedes'!$N$2:$N$4000, "&gt;=01/10/2025", 'Bruna Mamedes'!$N$2:$N$4000, "&lt;=31/10/2025"),
  COUNTIFS('Camila Adão'!$E$2:$E$1997, "Indicação", 'Camila Adão'!$G$2:$G$1997, "Não Respondeu", 'Camila Adão'!$N$2:$N$1997, "&gt;=01/10/2025", 'Camila Adão'!$N$2:$N$1997, "&lt;=31/10/2025"),
  COUNTIFS('Vendas Organicas'!$E$2:$E$3000, "Indicação", 'Vendas Organicas'!$G$2:$G$3000, "Não Respondeu", 'Vendas Organicas'!$N$2:$N$3000, "&gt;=01/10/2025", 'Vendas Organicas'!$N$2:$N$3000, "&lt;=31/10/2025"),
  COUNTIFS('Diogo Lima'!$E$2:$E$1996, "Indicação", 'Diogo Lima'!$G$2:$G$1996, "Não Respondeu", 'Diogo Lima'!$N$2:$N$1996, "&gt;=01/10/2025", 'Diogo Lima'!$N$2:$N$1996, "&lt;=31/10/2025"),
  COUNTIFS('Lucas Almeida'!$E$2:$E$4000, "Indicação", 'Lucas Almeida'!$G$2:$G$4000, "Não Respondeu", 'Lucas Almeida'!$N$2:$N$4000, "&gt;=01/10/2025", 'Lucas Almeida'!$N$2:$N$4000, "&lt;=31/10/2025"),
  COUNTIFS('Fernando Diamantino'!$E$2:$E$1999, "Indicação", 'Fernando Diamantino'!$G$2:$G$1999, "Não Respondeu", 'Fernando Diamantino'!$N$2:$N$1999, "&gt;=01/10/2025", 'Fernando Diamantino'!$N$2:$N$1999, "&lt;=31/10/2025"),
  COUNTIFS('Maiara Andrade'!$E$2:$E$4000, "Indicação", 'Maiara Andrade'!$G$2:$G$4000, "Não Respondeu", 'Maiara Andrade'!$N$2:$N$4000, "&gt;=01/10/2025", 'Maiara Andrade'!$N$2:$N$4000, "&lt;=31/10/2025"),
  COUNTIFS('Roberto Ramos'!$E$2:$E$4000, "Indicação", 'Roberto Ramos'!$G$2:$G$4000, "Não Respondeu", 'Roberto Ramos'!$N$2:$N$4000, "&gt;=01/10/2025", 'Roberto Ramos'!$N$2:$N$4000, "&lt;=31/10/2025"),
  COUNTIFS('Amanda Facundo'!$E$2:$E$1999, "Indicação", 'Amanda Facundo'!$G$2:$G$1999, "Não Respondeu", 'Amanda Facundo'!$N$2:$N$1999, "&gt;=01/10/2025", 'Amanda Facundo'!$N$2:$N$1999, "&lt;=31/10/2025"),
  COUNTIFS('Rodrigo Oliveira'!$E$2:$E$4000, "Indicação", 'Rodrigo Oliveira'!$G$2:$G$4000, "Não Respondeu", 'Rodrigo Oliveira'!$N$2:$N$4000, "&gt;=01/10/2025", 'Rodrigo Oliveira'!$N$2:$N$4000, "&lt;=31/10/2025"),
  COUNTIFS('Marcio Jorge'!$E$2:$E$4000, "Indicação", 'Marcio Jorge'!$G$2:$G$4000, "Não Respondeu", 'Marcio Jorge'!$N$2:$N$4000, "&gt;=01/10/2025", 'Marcio Jorge'!$N$2:$N$4000, "&lt;=31/10/2025")
)
</f>
        <v>0</v>
      </c>
      <c r="AX35" s="68">
        <f>SUM(
  SUMIFS('Bruna Mamedes'!$H$2:$H$4000, 'Bruna Mamedes'!$E$2:$E$4000, "Indicação", 'Bruna Mamedes'!$G$2:$G$4000, "Plano Fechado", 'Bruna Mamedes'!$N$2:$N$4000, "&gt;=01/10/2025", 'Bruna Mamedes'!$N$2:$N$4000, "&lt;=31/10/2025"),
  SUMIFS('Camila Adão'!$H$2:$H$1997, 'Camila Adão'!$E$2:$E$1997, "Indicação", 'Camila Adão'!$G$2:$G$1997, "Plano Fechado", 'Camila Adão'!$N$2:$N$1997, "&gt;=01/10/2025", 'Camila Adão'!$N$2:$N$1997, "&lt;=31/10/2025"),
  SUMIFS('Vendas Organicas'!$H$2:$H$3000, 'Vendas Organicas'!$E$2:$E$3000, "Indicação", 'Vendas Organicas'!$G$2:$G$3000, "Plano Fechado", 'Vendas Organicas'!$N$2:$N$3000, "&gt;=01/10/2025", 'Vendas Organicas'!$N$2:$N$3000, "&lt;=31/10/2025"),
  SUMIFS('Diogo Lima'!$H$2:$H$1996, 'Diogo Lima'!$E$2:$E$1996, "Indicação", 'Diogo Lima'!$G$2:$G$1996, "Plano Fechado", 'Diogo Lima'!$N$2:$N$1996, "&gt;=01/10/2025", 'Diogo Lima'!$N$2:$N$1996, "&lt;=31/10/2025"),
  SUMIFS('Lucas Almeida'!$H$2:$H$4000, 'Lucas Almeida'!$E$2:$E$4000, "Indicação", 'Lucas Almeida'!$G$2:$G$4000, "Plano Fechado", 'Lucas Almeida'!$N$2:$N$4000, "&gt;=01/10/2025", 'Lucas Almeida'!$N$2:$N$4000, "&lt;=31/10/2025"),
  SUMIFS('Fernando Diamantino'!$H$2:$H$1999, 'Fernando Diamantino'!$E$2:$E$1999, "Indicação", 'Fernando Diamantino'!$G$2:$G$1999, "Plano Fechado", 'Fernando Diamantino'!$N$2:$N$1999, "&gt;=01/10/2025", 'Fernando Diamantino'!$N$2:$N$1999, "&lt;=31/10/2025"),
  SUMIFS('Maiara Andrade'!$H$2:$H$4000, 'Maiara Andrade'!$E$2:$E$4000, "Indicação", 'Maiara Andrade'!$G$2:$G$4000, "Plano Fechado", 'Maiara Andrade'!$N$2:$N$4000, "&gt;=01/10/2025", 'Maiara Andrade'!$N$2:$N$4000, "&lt;=31/10/2025"),
  SUMIFS('Roberto Ramos'!$H$2:$H$4000, 'Roberto Ramos'!$E$2:$E$4000, "Indicação", 'Roberto Ramos'!$G$2:$G$4000, "Plano Fechado", 'Roberto Ramos'!$N$2:$N$4000, "&gt;=01/10/2025", 'Roberto Ramos'!$N$2:$N$4000, "&lt;=31/10/2025"),
  SUMIFS('Amanda Facundo'!$H$2:$H$1999, 'Amanda Facundo'!$E$2:$E$1999, "Indicação", 'Amanda Facundo'!$G$2:$G$1999, "Plano Fechado", 'Amanda Facundo'!$N$2:$N$1999, "&gt;=01/10/2025", 'Amanda Facundo'!$N$2:$N$1999, "&lt;=31/10/2025"),
  SUMIFS('Rodrigo Oliveira'!$H$2:$H$4000, 'Rodrigo Oliveira'!$E$2:$E$4000, "Indicação", 'Rodrigo Oliveira'!$G$2:$G$4000, "Plano Fechado", 'Rodrigo Oliveira'!$N$2:$N$4000, "&gt;=01/10/2025", 'Rodrigo Oliveira'!$N$2:$N$4000, "&lt;=31/10/2025"),
  SUMIFS('Marcio Jorge'!$H$2:$H$4000, 'Marcio Jorge'!$E$2:$E$4000, "Indicação", 'Marcio Jorge'!$G$2:$G$4000, "Plano Fechado", 'Marcio Jorge'!$N$2:$N$4000, "&gt;=01/10/2025", 'Marcio Jorge'!$N$2:$N$4000, "&lt;=31/10/2025")
)
</f>
        <v>20233.88</v>
      </c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</row>
    <row r="36">
      <c r="A36" s="43"/>
      <c r="B36" s="70"/>
      <c r="C36" s="71">
        <v>0.667</v>
      </c>
      <c r="D36" s="71">
        <v>0.0</v>
      </c>
      <c r="E36" s="71">
        <v>0.167</v>
      </c>
      <c r="F36" s="71">
        <v>0.167</v>
      </c>
      <c r="G36" s="71">
        <v>0.0</v>
      </c>
      <c r="H36" s="72"/>
      <c r="I36" s="45"/>
      <c r="J36" s="70"/>
      <c r="K36" s="71">
        <v>0.919</v>
      </c>
      <c r="L36" s="71">
        <v>0.054</v>
      </c>
      <c r="M36" s="71">
        <v>0.0</v>
      </c>
      <c r="N36" s="71">
        <v>0.0</v>
      </c>
      <c r="O36" s="71">
        <v>0.027</v>
      </c>
      <c r="P36" s="72"/>
      <c r="Q36" s="46"/>
      <c r="R36" s="70"/>
      <c r="S36" s="71">
        <v>0.643</v>
      </c>
      <c r="T36" s="71">
        <v>0.024</v>
      </c>
      <c r="U36" s="71">
        <v>0.143</v>
      </c>
      <c r="V36" s="71">
        <v>0.071</v>
      </c>
      <c r="W36" s="71">
        <v>0.143</v>
      </c>
      <c r="X36" s="72"/>
      <c r="Y36" s="45"/>
      <c r="Z36" s="70"/>
      <c r="AA36" s="71">
        <v>0.862</v>
      </c>
      <c r="AB36" s="71">
        <v>0.034</v>
      </c>
      <c r="AC36" s="71">
        <v>0.103</v>
      </c>
      <c r="AD36" s="71">
        <v>0.069</v>
      </c>
      <c r="AE36" s="71">
        <v>0.034</v>
      </c>
      <c r="AF36" s="72"/>
      <c r="AG36" s="45"/>
      <c r="AH36" s="70"/>
      <c r="AI36" s="71">
        <v>0.897</v>
      </c>
      <c r="AJ36" s="71">
        <v>0.034</v>
      </c>
      <c r="AK36" s="71">
        <v>0.034</v>
      </c>
      <c r="AL36" s="71">
        <v>0.069</v>
      </c>
      <c r="AM36" s="71">
        <v>0.0</v>
      </c>
      <c r="AN36" s="72"/>
      <c r="AP36" s="70"/>
      <c r="AQ36" s="73">
        <f>(AQ35/AP35)</f>
        <v>0.5714285714</v>
      </c>
      <c r="AR36" s="73">
        <f>(AR35/AP35)</f>
        <v>0.1904761905</v>
      </c>
      <c r="AS36" s="73">
        <f>(AS35/AP35)</f>
        <v>0</v>
      </c>
      <c r="AT36" s="73">
        <f>(AT35/AP35)</f>
        <v>0</v>
      </c>
      <c r="AU36" s="73">
        <f>AU35/AP35</f>
        <v>0</v>
      </c>
      <c r="AV36" s="73">
        <f>AV35/AP35</f>
        <v>0</v>
      </c>
      <c r="AW36" s="73">
        <f>AW35/AP35</f>
        <v>0</v>
      </c>
      <c r="AX36" s="72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</row>
    <row r="37">
      <c r="A37" s="43"/>
      <c r="B37" s="50"/>
      <c r="C37" s="51"/>
      <c r="D37" s="51"/>
      <c r="E37" s="51"/>
      <c r="F37" s="51"/>
      <c r="G37" s="51"/>
      <c r="H37" s="52"/>
      <c r="I37" s="45"/>
      <c r="J37" s="50"/>
      <c r="K37" s="51"/>
      <c r="L37" s="51"/>
      <c r="M37" s="51"/>
      <c r="N37" s="51"/>
      <c r="O37" s="51"/>
      <c r="P37" s="52"/>
      <c r="Q37" s="45"/>
      <c r="R37" s="50" t="s">
        <v>66</v>
      </c>
      <c r="S37" s="51"/>
      <c r="T37" s="51"/>
      <c r="U37" s="51"/>
      <c r="V37" s="51"/>
      <c r="W37" s="51"/>
      <c r="X37" s="52"/>
      <c r="Y37" s="45"/>
      <c r="Z37" s="50" t="s">
        <v>66</v>
      </c>
      <c r="AA37" s="51"/>
      <c r="AB37" s="51"/>
      <c r="AC37" s="51"/>
      <c r="AD37" s="51"/>
      <c r="AE37" s="51"/>
      <c r="AF37" s="52"/>
      <c r="AG37" s="45"/>
      <c r="AH37" s="50" t="s">
        <v>66</v>
      </c>
      <c r="AI37" s="51"/>
      <c r="AJ37" s="51"/>
      <c r="AK37" s="51"/>
      <c r="AL37" s="51"/>
      <c r="AM37" s="51"/>
      <c r="AN37" s="52"/>
      <c r="AP37" s="53" t="s">
        <v>66</v>
      </c>
      <c r="AQ37" s="54"/>
      <c r="AR37" s="54"/>
      <c r="AS37" s="54"/>
      <c r="AT37" s="54"/>
      <c r="AU37" s="54"/>
      <c r="AV37" s="54"/>
      <c r="AW37" s="54"/>
      <c r="AX37" s="55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</row>
    <row r="38">
      <c r="A38" s="43"/>
      <c r="B38" s="57"/>
      <c r="C38" s="58"/>
      <c r="D38" s="58"/>
      <c r="E38" s="58"/>
      <c r="F38" s="58"/>
      <c r="G38" s="58"/>
      <c r="H38" s="59"/>
      <c r="I38" s="45"/>
      <c r="J38" s="57"/>
      <c r="K38" s="58"/>
      <c r="L38" s="58"/>
      <c r="M38" s="58"/>
      <c r="N38" s="58"/>
      <c r="O38" s="58"/>
      <c r="P38" s="59"/>
      <c r="Q38" s="45"/>
      <c r="R38" s="57" t="s">
        <v>46</v>
      </c>
      <c r="S38" s="58" t="s">
        <v>47</v>
      </c>
      <c r="T38" s="58" t="s">
        <v>48</v>
      </c>
      <c r="U38" s="58" t="s">
        <v>49</v>
      </c>
      <c r="V38" s="58" t="s">
        <v>50</v>
      </c>
      <c r="W38" s="58" t="s">
        <v>51</v>
      </c>
      <c r="X38" s="59" t="s">
        <v>52</v>
      </c>
      <c r="Y38" s="45"/>
      <c r="Z38" s="57" t="s">
        <v>46</v>
      </c>
      <c r="AA38" s="58" t="s">
        <v>47</v>
      </c>
      <c r="AB38" s="58" t="s">
        <v>48</v>
      </c>
      <c r="AC38" s="58" t="s">
        <v>49</v>
      </c>
      <c r="AD38" s="58" t="s">
        <v>50</v>
      </c>
      <c r="AE38" s="58" t="s">
        <v>51</v>
      </c>
      <c r="AF38" s="59" t="s">
        <v>52</v>
      </c>
      <c r="AG38" s="45"/>
      <c r="AH38" s="57" t="s">
        <v>46</v>
      </c>
      <c r="AI38" s="58" t="s">
        <v>47</v>
      </c>
      <c r="AJ38" s="58" t="s">
        <v>48</v>
      </c>
      <c r="AK38" s="58" t="s">
        <v>49</v>
      </c>
      <c r="AL38" s="58" t="s">
        <v>50</v>
      </c>
      <c r="AM38" s="58" t="s">
        <v>51</v>
      </c>
      <c r="AN38" s="59" t="s">
        <v>52</v>
      </c>
      <c r="AP38" s="60" t="s">
        <v>46</v>
      </c>
      <c r="AQ38" s="58" t="s">
        <v>53</v>
      </c>
      <c r="AR38" s="58" t="s">
        <v>54</v>
      </c>
      <c r="AS38" s="58" t="s">
        <v>55</v>
      </c>
      <c r="AT38" s="58" t="s">
        <v>56</v>
      </c>
      <c r="AU38" s="58" t="s">
        <v>57</v>
      </c>
      <c r="AV38" s="58" t="s">
        <v>58</v>
      </c>
      <c r="AW38" s="58" t="s">
        <v>59</v>
      </c>
      <c r="AX38" s="61" t="s">
        <v>52</v>
      </c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</row>
    <row r="39">
      <c r="A39" s="43"/>
      <c r="B39" s="63"/>
      <c r="C39" s="64"/>
      <c r="D39" s="64"/>
      <c r="E39" s="64"/>
      <c r="F39" s="64"/>
      <c r="G39" s="64"/>
      <c r="H39" s="65"/>
      <c r="I39" s="45"/>
      <c r="J39" s="63"/>
      <c r="K39" s="64"/>
      <c r="L39" s="64"/>
      <c r="M39" s="64"/>
      <c r="N39" s="64"/>
      <c r="O39" s="64"/>
      <c r="P39" s="65"/>
      <c r="Q39" s="45"/>
      <c r="R39" s="63">
        <v>11.0</v>
      </c>
      <c r="S39" s="64">
        <v>8.0</v>
      </c>
      <c r="T39" s="64">
        <v>2.0</v>
      </c>
      <c r="U39" s="64">
        <v>1.0</v>
      </c>
      <c r="V39" s="64">
        <v>0.0</v>
      </c>
      <c r="W39" s="64">
        <v>0.0</v>
      </c>
      <c r="X39" s="65">
        <v>12049.78</v>
      </c>
      <c r="Y39" s="45"/>
      <c r="Z39" s="63">
        <v>8.0</v>
      </c>
      <c r="AA39" s="64">
        <v>5.0</v>
      </c>
      <c r="AB39" s="64">
        <v>0.0</v>
      </c>
      <c r="AC39" s="64">
        <v>1.0</v>
      </c>
      <c r="AD39" s="64">
        <v>2.0</v>
      </c>
      <c r="AE39" s="64">
        <v>0.0</v>
      </c>
      <c r="AF39" s="65">
        <v>2596.38</v>
      </c>
      <c r="AG39" s="45"/>
      <c r="AH39" s="63">
        <v>13.0</v>
      </c>
      <c r="AI39" s="64">
        <v>9.0</v>
      </c>
      <c r="AJ39" s="64">
        <v>1.0</v>
      </c>
      <c r="AK39" s="64">
        <v>1.0</v>
      </c>
      <c r="AL39" s="64">
        <v>1.0</v>
      </c>
      <c r="AM39" s="64">
        <v>0.0</v>
      </c>
      <c r="AN39" s="65">
        <v>5785.8</v>
      </c>
      <c r="AP39" s="66">
        <f t="array" ref="AP39">LET(
  abas, {"Amanda Facundo";"Bruna Mamedes";"Camila Adão";"Darlin Amorim";"Diogo Lima";"Externos";"Maiara Andrade";"Marcio Jorge";"Lucas Almeida";"Roberto Ramos";"Rodrigo Oliviera";"Leandro Nascimento";"Leandro Drumond";"Marcelle Marcela";"Anteriores";"Corretor 1";"Corretor 2";"Corretor 3";"Corretor 4";"Corretor 5"},
  SUM(
    BYROW(
      abas,
      LAMBDA(a,
        COUNTIFS(
          INDIRECT("'"&amp;a&amp;"'!E:E"), "Prospecção Individual",
          INDIRECT("'"&amp;a&amp;"'!N:N"), "&gt;="&amp;DATE(2025,10,1),
          INDIRECT("'"&amp;a&amp;"'!N:N"), "&lt;="&amp;DATE(2025,10,31)
        )
      )
    )
  )
)
</f>
        <v>18</v>
      </c>
      <c r="AQ39" s="67">
        <f>SUM(
  COUNTIFS('Bruna Mamedes'!$E$2:$E$4000, "Prospecção Individual", 'Bruna Mamedes'!$G$2:$G$4000, "Plano Fechado", 'Bruna Mamedes'!$N$2:$N$4000, "&gt;=01/10/2025", 'Bruna Mamedes'!$N$2:$N$4000, "&lt;=31/10/2025"),
  COUNTIFS('Camila Adão'!$E$2:$E$1997, "Prospecção Individual", 'Camila Adão'!$G$2:$G$1997, "Plano Fechado", 'Camila Adão'!$N$2:$N$1997, "&gt;=01/10/2025", 'Camila Adão'!$N$2:$N$1997, "&lt;=31/10/2025"),
  COUNTIFS('Vendas Organicas'!$E$2:$E$3000, "Prospecção Individual", 'Vendas Organicas'!$G$2:$G$3000, "Plano Fechado", 'Vendas Organicas'!$N$2:$N$3000, "&gt;=01/10/2025", 'Vendas Organicas'!$N$2:$N$3000, "&lt;=31/10/2025"),
  COUNTIFS('Diogo Lima'!$E$2:$E$1996, "Prospecção Individual", 'Diogo Lima'!$G$2:$G$1996, "Plano Fechado", 'Diogo Lima'!$N$2:$N$1996, "&gt;=01/10/2025", 'Diogo Lima'!$N$2:$N$1996, "&lt;=31/10/2025"),
  COUNTIFS('Lucas Almeida'!$E$2:$E$4000, "Prospecção Individual", 'Lucas Almeida'!$G$2:$G$4000, "Plano Fechado", 'Lucas Almeida'!$N$2:$N$4000, "&gt;=01/10/2025", 'Lucas Almeida'!$N$2:$N$4000, "&lt;=31/10/2025"),
  COUNTIFS('Fernando Diamantino'!$E$2:$E$1999, "Prospecção Individual", 'Fernando Diamantino'!$G$2:$G$1999, "Plano Fechado", 'Fernando Diamantino'!$N$2:$N$1999, "&gt;=01/10/2025", 'Fernando Diamantino'!$N$2:$N$1999, "&lt;=31/10/2025"),
  COUNTIFS('Maiara Andrade'!$E$2:$E$4000, "Prospecção Individual", 'Maiara Andrade'!$G$2:$G$4000, "Plano Fechado", 'Maiara Andrade'!$N$2:$N$4000, "&gt;=01/10/2025", 'Maiara Andrade'!$N$2:$N$4000, "&lt;=31/10/2025"),
  COUNTIFS('Roberto Ramos'!$E$2:$E$4000, "Prospecção Individual", 'Roberto Ramos'!$G$2:$G$4000, "Plano Fechado", 'Roberto Ramos'!$N$2:$N$4000, "&gt;=01/10/2025", 'Roberto Ramos'!$N$2:$N$4000, "&lt;=31/10/2025"),
  COUNTIFS('Amanda Facundo'!$E$2:$E$1999, "Prospecção Individual", 'Amanda Facundo'!$G$2:$G$1999, "Plano Fechado", 'Amanda Facundo'!$N$2:$N$1999, "&gt;=01/10/2025", 'Amanda Facundo'!$N$2:$N$1999, "&lt;=31/10/2025"),
  COUNTIFS('Rodrigo Oliveira'!$E$2:$E$4000, "Prospecção Individual", 'Rodrigo Oliveira'!$G$2:$G$4000, "Plano Fechado", 'Rodrigo Oliveira'!$N$2:$N$4000, "&gt;=01/10/2025", 'Rodrigo Oliveira'!$N$2:$N$4000, "&lt;=31/10/2025"),
  COUNTIFS('Marcio Jorge'!$E$2:$E$4000, "Prospecção Individual", 'Marcio Jorge'!$G$2:$G$4000, "Plano Fechado", 'Marcio Jorge'!$N$2:$N$4000, "&gt;=01/10/2025", 'Marcio Jorge'!$N$2:$N$4000, "&lt;=31/10/2025")
)
</f>
        <v>7</v>
      </c>
      <c r="AR39" s="67">
        <f>SUM(
  COUNTIFS('Bruna Mamedes'!$E$2:$E$4000, "Prospecção Individual", 'Bruna Mamedes'!$G$2:$G$4000, "Em Análise", 'Bruna Mamedes'!$N$2:$N$4000, "&gt;=01/10/2025", 'Bruna Mamedes'!$N$2:$N$4000, "&lt;=31/10/2025"),
  COUNTIFS('Camila Adão'!$E$2:$E$1997, "Prospecção Individual", 'Camila Adão'!$G$2:$G$1997, "Em Análise", 'Camila Adão'!$N$2:$N$1997, "&gt;=01/10/2025", 'Camila Adão'!$N$2:$N$1997, "&lt;=31/10/2025"),
  COUNTIFS('Vendas Organicas'!$E$2:$E$3000, "Prospecção Individual", 'Vendas Organicas'!$G$2:$G$3000, "Em Análise", 'Vendas Organicas'!$N$2:$N$3000, "&gt;=01/10/2025", 'Vendas Organicas'!$N$2:$N$3000, "&lt;=31/10/2025"),
  COUNTIFS('Diogo Lima'!$E$2:$E$1996, "Prospecção Individual", 'Diogo Lima'!$G$2:$G$1996, "Em Análise", 'Diogo Lima'!$N$2:$N$1996, "&gt;=01/10/2025", 'Diogo Lima'!$N$2:$N$1996, "&lt;=31/10/2025"),
  COUNTIFS('Lucas Almeida'!$E$2:$E$4000, "Prospecção Individual", 'Lucas Almeida'!$G$2:$G$4000, "Em Análise", 'Lucas Almeida'!$N$2:$N$4000, "&gt;=01/10/2025", 'Lucas Almeida'!$N$2:$N$4000, "&lt;=31/10/2025"),
  COUNTIFS('Fernando Diamantino'!$E$2:$E$1999, "Prospecção Individual", 'Fernando Diamantino'!$G$2:$G$1999, "Em Análise", 'Fernando Diamantino'!$N$2:$N$1999, "&gt;=01/10/2025", 'Fernando Diamantino'!$N$2:$N$1999, "&lt;=31/10/2025"),
  COUNTIFS('Maiara Andrade'!$E$2:$E$4000, "Prospecção Individual", 'Maiara Andrade'!$G$2:$G$4000, "Em Análise", 'Maiara Andrade'!$N$2:$N$4000, "&gt;=01/10/2025", 'Maiara Andrade'!$N$2:$N$4000, "&lt;=31/10/2025"),
  COUNTIFS('Roberto Ramos'!$E$2:$E$4000, "Prospecção Individual", 'Roberto Ramos'!$G$2:$G$4000, "Em Análise", 'Roberto Ramos'!$N$2:$N$4000, "&gt;=01/10/2025", 'Roberto Ramos'!$N$2:$N$4000, "&lt;=31/10/2025"),
  COUNTIFS('Amanda Facundo'!$E$2:$E$1999, "Prospecção Individual", 'Amanda Facundo'!$G$2:$G$1999, "Em Análise", 'Amanda Facundo'!$N$2:$N$1999, "&gt;=01/10/2025", 'Amanda Facundo'!$N$2:$N$1999, "&lt;=31/10/2025"),
  COUNTIFS('Rodrigo Oliveira'!$E$2:$E$4000, "Prospecção Individual", 'Rodrigo Oliveira'!$G$2:$G$4000, "Em Análise", 'Rodrigo Oliveira'!$N$2:$N$4000, "&gt;=01/10/2025", 'Rodrigo Oliveira'!$N$2:$N$4000, "&lt;=31/10/2025"),
  COUNTIFS('Marcio Jorge'!$E$2:$E$4000, "Prospecção Individual", 'Marcio Jorge'!$G$2:$G$4000, "Em Análise", 'Marcio Jorge'!$N$2:$N$4000, "&gt;=01/10/2025", 'Marcio Jorge'!$N$2:$N$4000, "&lt;=31/10/2025")
)
</f>
        <v>2</v>
      </c>
      <c r="AS39" s="67">
        <f>SUM(
  COUNTIFS('Bruna Mamedes'!$E$2:$E$4000, "Prospecção Individual", 'Bruna Mamedes'!$G$2:$G$4000, "Aguardando Pagamento", 'Bruna Mamedes'!$N$2:$N$4000, "&gt;=01/10/2025", 'Bruna Mamedes'!$N$2:$N$4000, "&lt;=31/10/2025"),
  COUNTIFS('Camila Adão'!$E$2:$E$1997, "Prospecção Individual", 'Camila Adão'!$G$2:$G$1997, "Aguardando Pagamento", 'Camila Adão'!$N$2:$N$1997, "&gt;=01/10/2025", 'Camila Adão'!$N$2:$N$1997, "&lt;=31/10/2025"),
  COUNTIFS('Vendas Organicas'!$E$2:$E$3000, "Prospecção Individual", 'Vendas Organicas'!$G$2:$G$3000, "Aguardando Pagamento", 'Vendas Organicas'!$N$2:$N$3000, "&gt;=01/10/2025", 'Vendas Organicas'!$N$2:$N$3000, "&lt;=31/10/2025"),
  COUNTIFS('Diogo Lima'!$E$2:$E$1996, "Prospecção Individual", 'Diogo Lima'!$G$2:$G$1996, "Aguardando Pagamento", 'Diogo Lima'!$N$2:$N$1996, "&gt;=01/10/2025", 'Diogo Lima'!$N$2:$N$1996, "&lt;=31/10/2025"),
  COUNTIFS('Lucas Almeida'!$E$2:$E$4000, "Prospecção Individual", 'Lucas Almeida'!$G$2:$G$4000, "Aguardando Pagamento", 'Lucas Almeida'!$N$2:$N$4000, "&gt;=01/10/2025", 'Lucas Almeida'!$N$2:$N$4000, "&lt;=31/10/2025"),
  COUNTIFS('Fernando Diamantino'!$E$2:$E$1999, "Prospecção Individual", 'Fernando Diamantino'!$G$2:$G$1999, "Aguardando Pagamento", 'Fernando Diamantino'!$N$2:$N$1999, "&gt;=01/10/2025", 'Fernando Diamantino'!$N$2:$N$1999, "&lt;=31/10/2025"),
  COUNTIFS('Maiara Andrade'!$E$2:$E$4000, "Prospecção Individual", 'Maiara Andrade'!$G$2:$G$4000, "Aguardando Pagamento", 'Maiara Andrade'!$N$2:$N$4000, "&gt;=01/10/2025", 'Maiara Andrade'!$N$2:$N$4000, "&lt;=31/10/2025"),
  COUNTIFS('Roberto Ramos'!$E$2:$E$4000, "Prospecção Individual", 'Roberto Ramos'!$G$2:$G$4000, "Aguardando Pagamento", 'Roberto Ramos'!$N$2:$N$4000, "&gt;=01/10/2025", 'Roberto Ramos'!$N$2:$N$4000, "&lt;=31/10/2025"),
  COUNTIFS('Amanda Facundo'!$E$2:$E$1999, "Prospecção Individual", 'Amanda Facundo'!$G$2:$G$1999, "Aguardando Pagamento", 'Amanda Facundo'!$N$2:$N$1999, "&gt;=01/10/2025", 'Amanda Facundo'!$N$2:$N$1999, "&lt;=31/10/2025"),
  COUNTIFS('Rodrigo Oliveira'!$E$2:$E$4000, "Prospecção Individual", 'Rodrigo Oliveira'!$G$2:$G$4000, "Aguardando Pagamento", 'Rodrigo Oliveira'!$N$2:$N$4000, "&gt;=01/10/2025", 'Rodrigo Oliveira'!$N$2:$N$4000, "&lt;=31/10/2025"),
  COUNTIFS('Marcio Jorge'!$E$2:$E$4000, "Prospecção Individual", 'Marcio Jorge'!$G$2:$G$4000, "Aguardando Pagamento", 'Marcio Jorge'!$N$2:$N$4000, "&gt;=01/10/2025", 'Marcio Jorge'!$N$2:$N$4000, "&lt;=31/10/2025")
)
</f>
        <v>1</v>
      </c>
      <c r="AT39" s="67">
        <f>SUM(
  COUNTIFS('Bruna Mamedes'!$E$2:$E$4000, "Prospecção Individual", 'Bruna Mamedes'!$G$2:$G$4000, "Em conversação", 'Bruna Mamedes'!$N$2:$N$4000, "&gt;=01/10/2025", 'Bruna Mamedes'!$N$2:$N$4000, "&lt;=31/10/2025"),
  COUNTIFS('Camila Adão'!$E$2:$E$1997, "Prospecção Individual", 'Camila Adão'!$G$2:$G$1997, "Em conversação", 'Camila Adão'!$N$2:$N$1997, "&gt;=01/10/2025", 'Camila Adão'!$N$2:$N$1997, "&lt;=31/10/2025"),
  COUNTIFS('Vendas Organicas'!$E$2:$E$3000, "Prospecção Individual", 'Vendas Organicas'!$G$2:$G$3000, "Em conversação", 'Vendas Organicas'!$N$2:$N$3000, "&gt;=01/10/2025", 'Vendas Organicas'!$N$2:$N$3000, "&lt;=31/10/2025"),
  COUNTIFS('Diogo Lima'!$E$2:$E$1996, "Prospecção Individual", 'Diogo Lima'!$G$2:$G$1996, "Em conversação", 'Diogo Lima'!$N$2:$N$1996, "&gt;=01/10/2025", 'Diogo Lima'!$N$2:$N$1996, "&lt;=31/10/2025"),
  COUNTIFS('Lucas Almeida'!$E$2:$E$4000, "Prospecção Individual", 'Lucas Almeida'!$G$2:$G$4000, "Em conversação", 'Lucas Almeida'!$N$2:$N$4000, "&gt;=01/10/2025", 'Lucas Almeida'!$N$2:$N$4000, "&lt;=31/10/2025"),
  COUNTIFS('Fernando Diamantino'!$E$2:$E$1999, "Prospecção Individual", 'Fernando Diamantino'!$G$2:$G$1999, "Em conversação", 'Fernando Diamantino'!$N$2:$N$1999, "&gt;=01/10/2025", 'Fernando Diamantino'!$N$2:$N$1999, "&lt;=31/10/2025"),
  COUNTIFS('Maiara Andrade'!$E$2:$E$4000, "Prospecção Individual", 'Maiara Andrade'!$G$2:$G$4000, "Em conversação", 'Maiara Andrade'!$N$2:$N$4000, "&gt;=01/10/2025", 'Maiara Andrade'!$N$2:$N$4000, "&lt;=31/10/2025"),
  COUNTIFS('Roberto Ramos'!$E$2:$E$4000, "Prospecção Individual", 'Roberto Ramos'!$G$2:$G$4000, "Em conversação", 'Roberto Ramos'!$N$2:$N$4000, "&gt;=01/10/2025", 'Roberto Ramos'!$N$2:$N$4000, "&lt;=31/10/2025"),
  COUNTIFS('Amanda Facundo'!$E$2:$E$1999, "Prospecção Individual", 'Amanda Facundo'!$G$2:$G$1999, "Em conversação", 'Amanda Facundo'!$N$2:$N$1999, "&gt;=01/10/2025", 'Amanda Facundo'!$N$2:$N$1999, "&lt;=31/10/2025"),
  COUNTIFS('Rodrigo Oliveira'!$E$2:$E$4000, "Prospecção Individual", 'Rodrigo Oliveira'!$G$2:$G$4000, "Em conversação", 'Rodrigo Oliveira'!$N$2:$N$4000, "&gt;=01/10/2025", 'Rodrigo Oliveira'!$N$2:$N$4000, "&lt;=31/10/2025"),
  COUNTIFS('Marcio Jorge'!$E$2:$E$4000, "Prospecção Individual", 'Marcio Jorge'!$G$2:$G$4000, "Em conversação", 'Marcio Jorge'!$N$2:$N$4000, "&gt;=01/10/2025", 'Marcio Jorge'!$N$2:$N$4000, "&lt;=31/10/2025")
)
</f>
        <v>0</v>
      </c>
      <c r="AU39" s="67">
        <f>SUM(
  COUNTIFS('Bruna Mamedes'!$E$2:$E$4000, "Prospecção Individual", 'Bruna Mamedes'!$G$2:$G$4000, "Cotação Enviada", 'Bruna Mamedes'!$N$2:$N$4000, "&gt;=01/10/2025", 'Bruna Mamedes'!$N$2:$N$4000, "&lt;=31/10/2025"),
  COUNTIFS('Camila Adão'!$E$2:$E$1997, "Prospecção Individual", 'Camila Adão'!$G$2:$G$1997, "Cotação Enviada", 'Camila Adão'!$N$2:$N$1997, "&gt;=01/10/2025", 'Camila Adão'!$N$2:$N$1997, "&lt;=31/10/2025"),
  COUNTIFS('Vendas Organicas'!$E$2:$E$3000, "Prospecção Individual", 'Vendas Organicas'!$G$2:$G$3000, "Cotação Enviada", 'Vendas Organicas'!$N$2:$N$3000, "&gt;=01/10/2025", 'Vendas Organicas'!$N$2:$N$3000, "&lt;=31/10/2025"),
  COUNTIFS('Diogo Lima'!$E$2:$E$1996, "Prospecção Individual", 'Diogo Lima'!$G$2:$G$1996, "Cotação Enviada", 'Diogo Lima'!$N$2:$N$1996, "&gt;=01/10/2025", 'Diogo Lima'!$N$2:$N$1996, "&lt;=31/10/2025"),
  COUNTIFS('Lucas Almeida'!$E$2:$E$4000, "Prospecção Individual", 'Lucas Almeida'!$G$2:$G$4000, "Cotação Enviada", 'Lucas Almeida'!$N$2:$N$4000, "&gt;=01/10/2025", 'Lucas Almeida'!$N$2:$N$4000, "&lt;=31/10/2025"),
  COUNTIFS('Fernando Diamantino'!$E$2:$E$1999, "Prospecção Individual", 'Fernando Diamantino'!$G$2:$G$1999, "Cotação Enviada", 'Fernando Diamantino'!$N$2:$N$1999, "&gt;=01/10/2025", 'Fernando Diamantino'!$N$2:$N$1999, "&lt;=31/10/2025"),
  COUNTIFS('Maiara Andrade'!$E$2:$E$4000, "Prospecção Individual", 'Maiara Andrade'!$G$2:$G$4000, "Cotação Enviada", 'Maiara Andrade'!$N$2:$N$4000, "&gt;=01/10/2025", 'Maiara Andrade'!$N$2:$N$4000, "&lt;=31/10/2025"),
  COUNTIFS('Roberto Ramos'!$E$2:$E$4000, "Prospecção Individual", 'Roberto Ramos'!$G$2:$G$4000, "Cotação Enviada", 'Roberto Ramos'!$N$2:$N$4000, "&gt;=01/10/2025", 'Roberto Ramos'!$N$2:$N$4000, "&lt;=31/10/2025"),
  COUNTIFS('Amanda Facundo'!$E$2:$E$1999, "Prospecção Individual", 'Amanda Facundo'!$G$2:$G$1999, "Cotação Enviada", 'Amanda Facundo'!$N$2:$N$1999, "&gt;=01/10/2025", 'Amanda Facundo'!$N$2:$N$1999, "&lt;=31/10/2025"),
  COUNTIFS('Rodrigo Oliveira'!$E$2:$E$4000, "Prospecção Individual", 'Rodrigo Oliveira'!$G$2:$G$4000, "Cotação Enviada", 'Rodrigo Oliveira'!$N$2:$N$4000, "&gt;=01/10/2025", 'Rodrigo Oliveira'!$N$2:$N$4000, "&lt;=31/10/2025"),
  COUNTIFS('Marcio Jorge'!$E$2:$E$4000, "Prospecção Individual", 'Marcio Jorge'!$G$2:$G$4000, "Cotação Enviada", 'Marcio Jorge'!$N$2:$N$4000, "&gt;=01/10/2025", 'Marcio Jorge'!$N$2:$N$4000, "&lt;=31/10/2025")
)
</f>
        <v>0</v>
      </c>
      <c r="AV39" s="67">
        <f>SUM(
  COUNTIFS('Bruna Mamedes'!$E$2:$E$4000, "Prospecção Individual", 'Bruna Mamedes'!$G$2:$G$4000, "Desistência", 'Bruna Mamedes'!$N$2:$N$4000, "&gt;=01/10/2025", 'Bruna Mamedes'!$N$2:$N$4000, "&lt;=31/10/2025"),
  COUNTIFS('Camila Adão'!$E$2:$E$1997, "Prospecção Individual", 'Camila Adão'!$G$2:$G$1997, "Desistência", 'Camila Adão'!$N$2:$N$1997, "&gt;=01/10/2025", 'Camila Adão'!$N$2:$N$1997, "&lt;=31/10/2025"),
  COUNTIFS('Vendas Organicas'!$E$2:$E$3000, "Prospecção Individual", 'Vendas Organicas'!$G$2:$G$3000, "Desistência", 'Vendas Organicas'!$N$2:$N$3000, "&gt;=01/10/2025", 'Vendas Organicas'!$N$2:$N$3000, "&lt;=31/10/2025"),
  COUNTIFS('Diogo Lima'!$E$2:$E$1996, "Prospecção Individual", 'Diogo Lima'!$G$2:$G$1996, "Desistência", 'Diogo Lima'!$N$2:$N$1996, "&gt;=01/10/2025", 'Diogo Lima'!$N$2:$N$1996, "&lt;=31/10/2025"),
  COUNTIFS('Lucas Almeida'!$E$2:$E$4000, "Prospecção Individual", 'Lucas Almeida'!$G$2:$G$4000, "Desistência", 'Lucas Almeida'!$N$2:$N$4000, "&gt;=01/10/2025", 'Lucas Almeida'!$N$2:$N$4000, "&lt;=31/10/2025"),
  COUNTIFS('Fernando Diamantino'!$E$2:$E$1999, "Prospecção Individual", 'Fernando Diamantino'!$G$2:$G$1999, "Desistência", 'Fernando Diamantino'!$N$2:$N$1999, "&gt;=01/10/2025", 'Fernando Diamantino'!$N$2:$N$1999, "&lt;=31/10/2025"),
  COUNTIFS('Maiara Andrade'!$E$2:$E$4000, "Prospecção Individual", 'Maiara Andrade'!$G$2:$G$4000, "Desistência", 'Maiara Andrade'!$N$2:$N$4000, "&gt;=01/10/2025", 'Maiara Andrade'!$N$2:$N$4000, "&lt;=31/10/2025"),
  COUNTIFS('Roberto Ramos'!$E$2:$E$4000, "Prospecção Individual", 'Roberto Ramos'!$G$2:$G$4000, "Desistência", 'Roberto Ramos'!$N$2:$N$4000, "&gt;=01/10/2025", 'Roberto Ramos'!$N$2:$N$4000, "&lt;=31/10/2025"),
  COUNTIFS('Amanda Facundo'!$E$2:$E$1999, "Prospecção Individual", 'Amanda Facundo'!$G$2:$G$1999, "Desistência", 'Amanda Facundo'!$N$2:$N$1999, "&gt;=01/10/2025", 'Amanda Facundo'!$N$2:$N$1999, "&lt;=31/10/2025"),
  COUNTIFS('Rodrigo Oliveira'!$E$2:$E$4000, "Prospecção Individual", 'Rodrigo Oliveira'!$G$2:$G$4000, "Desistência", 'Rodrigo Oliveira'!$N$2:$N$4000, "&gt;=01/10/2025", 'Rodrigo Oliveira'!$N$2:$N$4000, "&lt;=31/10/2025"),
  COUNTIFS('Marcio Jorge'!$E$2:$E$4000, "Prospecção Individual", 'Marcio Jorge'!$G$2:$G$4000, "Desistência", 'Marcio Jorge'!$N$2:$N$4000, "&gt;=01/10/2025", 'Marcio Jorge'!$N$2:$N$4000, "&lt;=31/10/2025")
)
</f>
        <v>2</v>
      </c>
      <c r="AW39" s="67">
        <f>SUM(
  COUNTIFS('Bruna Mamedes'!$E$2:$E$4000, "Prospecção Individual", 'Bruna Mamedes'!$G$2:$G$4000, "Não Respondeu", 'Bruna Mamedes'!$N$2:$N$4000, "&gt;=01/10/2025", 'Bruna Mamedes'!$N$2:$N$4000, "&lt;=31/10/2025"),
  COUNTIFS('Camila Adão'!$E$2:$E$1997, "Prospecção Individual", 'Camila Adão'!$G$2:$G$1997, "Não Respondeu", 'Camila Adão'!$N$2:$N$1997, "&gt;=01/10/2025", 'Camila Adão'!$N$2:$N$1997, "&lt;=31/10/2025"),
  COUNTIFS('Vendas Organicas'!$E$2:$E$3000, "Prospecção Individual", 'Vendas Organicas'!$G$2:$G$3000, "Não Respondeu", 'Vendas Organicas'!$N$2:$N$3000, "&gt;=01/10/2025", 'Vendas Organicas'!$N$2:$N$3000, "&lt;=31/10/2025"),
  COUNTIFS('Diogo Lima'!$E$2:$E$1996, "Prospecção Individual", 'Diogo Lima'!$G$2:$G$1996, "Não Respondeu", 'Diogo Lima'!$N$2:$N$1996, "&gt;=01/10/2025", 'Diogo Lima'!$N$2:$N$1996, "&lt;=31/10/2025"),
  COUNTIFS('Lucas Almeida'!$E$2:$E$4000, "Prospecção Individual", 'Lucas Almeida'!$G$2:$G$4000, "Não Respondeu", 'Lucas Almeida'!$N$2:$N$4000, "&gt;=01/10/2025", 'Lucas Almeida'!$N$2:$N$4000, "&lt;=31/10/2025"),
  COUNTIFS('Fernando Diamantino'!$E$2:$E$1999, "Prospecção Individual", 'Fernando Diamantino'!$G$2:$G$1999, "Não Respondeu", 'Fernando Diamantino'!$N$2:$N$1999, "&gt;=01/10/2025", 'Fernando Diamantino'!$N$2:$N$1999, "&lt;=31/10/2025"),
  COUNTIFS('Maiara Andrade'!$E$2:$E$4000, "Prospecção Individual", 'Maiara Andrade'!$G$2:$G$4000, "Não Respondeu", 'Maiara Andrade'!$N$2:$N$4000, "&gt;=01/10/2025", 'Maiara Andrade'!$N$2:$N$4000, "&lt;=31/10/2025"),
  COUNTIFS('Roberto Ramos'!$E$2:$E$4000, "Prospecção Individual", 'Roberto Ramos'!$G$2:$G$4000, "Não Respondeu", 'Roberto Ramos'!$N$2:$N$4000, "&gt;=01/10/2025", 'Roberto Ramos'!$N$2:$N$4000, "&lt;=31/10/2025"),
  COUNTIFS('Amanda Facundo'!$E$2:$E$1999, "Prospecção Individual", 'Amanda Facundo'!$G$2:$G$1999, "Não Respondeu", 'Amanda Facundo'!$N$2:$N$1999, "&gt;=01/10/2025", 'Amanda Facundo'!$N$2:$N$1999, "&lt;=31/10/2025"),
  COUNTIFS('Rodrigo Oliveira'!$E$2:$E$4000, "Prospecção Individual", 'Rodrigo Oliveira'!$G$2:$G$4000, "Não Respondeu", 'Rodrigo Oliveira'!$N$2:$N$4000, "&gt;=01/10/2025", 'Rodrigo Oliveira'!$N$2:$N$4000, "&lt;=31/10/2025"),
  COUNTIFS('Marcio Jorge'!$E$2:$E$4000, "Prospecção Individual", 'Marcio Jorge'!$G$2:$G$4000, "Não Respondeu", 'Marcio Jorge'!$N$2:$N$4000, "&gt;=01/10/2025", 'Marcio Jorge'!$N$2:$N$4000, "&lt;=31/10/2025")
)
</f>
        <v>0</v>
      </c>
      <c r="AX39" s="68">
        <f>SUM(
  SUMIFS('Bruna Mamedes'!$H$2:$H$4000, 'Bruna Mamedes'!$E$2:$E$4000, "Prospecção Individual", 'Bruna Mamedes'!$G$2:$G$4000, "Plano Fechado", 'Bruna Mamedes'!$N$2:$N$4000, "&gt;=01/10/2025", 'Bruna Mamedes'!$N$2:$N$4000, "&lt;=31/10/2025"),
  SUMIFS('Camila Adão'!$H$2:$H$1997, 'Camila Adão'!$E$2:$E$1997, "Prospecção Individual", 'Camila Adão'!$G$2:$G$1997, "Plano Fechado", 'Camila Adão'!$N$2:$N$1997, "&gt;=01/10/2025", 'Camila Adão'!$N$2:$N$1997, "&lt;=31/10/2025"),
  SUMIFS('Vendas Organicas'!$H$2:$H$3000, 'Vendas Organicas'!$E$2:$E$3000, "Prospecção Individual", 'Vendas Organicas'!$G$2:$G$3000, "Plano Fechado", 'Vendas Organicas'!$N$2:$N$3000, "&gt;=01/10/2025", 'Vendas Organicas'!$N$2:$N$3000, "&lt;=31/10/2025"),
  SUMIFS('Diogo Lima'!$H$2:$H$1996, 'Diogo Lima'!$E$2:$E$1996, "Prospecção Individual", 'Diogo Lima'!$G$2:$G$1996, "Plano Fechado", 'Diogo Lima'!$N$2:$N$1996, "&gt;=01/10/2025", 'Diogo Lima'!$N$2:$N$1996, "&lt;=31/10/2025"),
  SUMIFS('Lucas Almeida'!$H$2:$H$4000, 'Lucas Almeida'!$E$2:$E$4000, "Prospecção Individual", 'Lucas Almeida'!$G$2:$G$4000, "Plano Fechado", 'Lucas Almeida'!$N$2:$N$4000, "&gt;=01/10/2025", 'Lucas Almeida'!$N$2:$N$4000, "&lt;=31/10/2025"),
  SUMIFS('Fernando Diamantino'!$H$2:$H$1999, 'Fernando Diamantino'!$E$2:$E$1999, "Prospecção Individual", 'Fernando Diamantino'!$G$2:$G$1999, "Plano Fechado", 'Fernando Diamantino'!$N$2:$N$1999, "&gt;=01/10/2025", 'Fernando Diamantino'!$N$2:$N$1999, "&lt;=31/10/2025"),
  SUMIFS('Maiara Andrade'!$H$2:$H$4000, 'Maiara Andrade'!$E$2:$E$4000, "Prospecção Individual", 'Maiara Andrade'!$G$2:$G$4000, "Plano Fechado", 'Maiara Andrade'!$N$2:$N$4000, "&gt;=01/10/2025", 'Maiara Andrade'!$N$2:$N$4000, "&lt;=31/10/2025"),
  SUMIFS('Roberto Ramos'!$H$2:$H$4000, 'Roberto Ramos'!$E$2:$E$4000, "Prospecção Individual", 'Roberto Ramos'!$G$2:$G$4000, "Plano Fechado", 'Roberto Ramos'!$N$2:$N$4000, "&gt;=01/10/2025", 'Roberto Ramos'!$N$2:$N$4000, "&lt;=31/10/2025"),
  SUMIFS('Amanda Facundo'!$H$2:$H$1999, 'Amanda Facundo'!$E$2:$E$1999, "Prospecção Individual", 'Amanda Facundo'!$G$2:$G$1999, "Plano Fechado", 'Amanda Facundo'!$N$2:$N$1999, "&gt;=01/10/2025", 'Amanda Facundo'!$N$2:$N$1999, "&lt;=31/10/2025"),
  SUMIFS('Rodrigo Oliveira'!$H$2:$H$4000, 'Rodrigo Oliveira'!$E$2:$E$4000, "Prospecção Individual", 'Rodrigo Oliveira'!$G$2:$G$4000, "Plano Fechado", 'Rodrigo Oliveira'!$N$2:$N$4000, "&gt;=01/10/2025", 'Rodrigo Oliveira'!$N$2:$N$4000, "&lt;=31/10/2025"),
  SUMIFS('Marcio Jorge'!$H$2:$H$4000, 'Marcio Jorge'!$E$2:$E$4000, "Prospecção Individual", 'Marcio Jorge'!$G$2:$G$4000, "Plano Fechado", 'Marcio Jorge'!$N$2:$N$4000, "&gt;=01/10/2025", 'Marcio Jorge'!$N$2:$N$4000, "&lt;=31/10/2025")
)
</f>
        <v>9379.11</v>
      </c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</row>
    <row r="40">
      <c r="A40" s="43"/>
      <c r="B40" s="70"/>
      <c r="C40" s="71"/>
      <c r="D40" s="71"/>
      <c r="E40" s="71"/>
      <c r="F40" s="71"/>
      <c r="G40" s="71"/>
      <c r="H40" s="72"/>
      <c r="I40" s="45"/>
      <c r="J40" s="70"/>
      <c r="K40" s="71"/>
      <c r="L40" s="71"/>
      <c r="M40" s="71"/>
      <c r="N40" s="71"/>
      <c r="O40" s="71"/>
      <c r="P40" s="72"/>
      <c r="Q40" s="45"/>
      <c r="R40" s="70"/>
      <c r="S40" s="71">
        <v>0.727</v>
      </c>
      <c r="T40" s="71">
        <v>0.182</v>
      </c>
      <c r="U40" s="71">
        <v>0.091</v>
      </c>
      <c r="V40" s="71">
        <v>0.0</v>
      </c>
      <c r="W40" s="71">
        <v>0.0</v>
      </c>
      <c r="X40" s="72"/>
      <c r="Y40" s="45"/>
      <c r="Z40" s="70"/>
      <c r="AA40" s="71">
        <v>0.625</v>
      </c>
      <c r="AB40" s="71">
        <v>0.0</v>
      </c>
      <c r="AC40" s="71">
        <v>0.125</v>
      </c>
      <c r="AD40" s="71">
        <v>0.25</v>
      </c>
      <c r="AE40" s="71">
        <v>0.0</v>
      </c>
      <c r="AF40" s="72"/>
      <c r="AG40" s="45"/>
      <c r="AH40" s="70"/>
      <c r="AI40" s="71">
        <v>0.692</v>
      </c>
      <c r="AJ40" s="71">
        <v>0.077</v>
      </c>
      <c r="AK40" s="71">
        <v>0.077</v>
      </c>
      <c r="AL40" s="71">
        <v>0.077</v>
      </c>
      <c r="AM40" s="71">
        <v>0.0</v>
      </c>
      <c r="AN40" s="72"/>
      <c r="AP40" s="70"/>
      <c r="AQ40" s="73">
        <f>(AQ39/AP39)</f>
        <v>0.3888888889</v>
      </c>
      <c r="AR40" s="73">
        <f>(AR39/AP39)</f>
        <v>0.1111111111</v>
      </c>
      <c r="AS40" s="73">
        <f>(AS39/AP39)</f>
        <v>0.05555555556</v>
      </c>
      <c r="AT40" s="73">
        <f>(AT39/AP39)</f>
        <v>0</v>
      </c>
      <c r="AU40" s="73">
        <f>AU39/AP39</f>
        <v>0</v>
      </c>
      <c r="AV40" s="73">
        <f>AV39/AP39</f>
        <v>0.1111111111</v>
      </c>
      <c r="AW40" s="73">
        <f>AW39/AP39</f>
        <v>0</v>
      </c>
      <c r="AX40" s="72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</row>
    <row r="41">
      <c r="A41" s="43"/>
      <c r="B41" s="74"/>
      <c r="C41" s="75"/>
      <c r="D41" s="75"/>
      <c r="E41" s="75"/>
      <c r="F41" s="75"/>
      <c r="G41" s="75"/>
      <c r="H41" s="79"/>
      <c r="I41" s="45"/>
      <c r="J41" s="74"/>
      <c r="K41" s="75"/>
      <c r="L41" s="75"/>
      <c r="M41" s="75"/>
      <c r="N41" s="75"/>
      <c r="O41" s="75"/>
      <c r="P41" s="79"/>
      <c r="Q41" s="45"/>
      <c r="R41" s="74"/>
      <c r="S41" s="75"/>
      <c r="T41" s="75"/>
      <c r="U41" s="75"/>
      <c r="V41" s="75"/>
      <c r="W41" s="75"/>
      <c r="X41" s="79"/>
      <c r="Y41" s="45"/>
      <c r="Z41" s="74"/>
      <c r="AA41" s="75"/>
      <c r="AB41" s="75"/>
      <c r="AC41" s="75"/>
      <c r="AD41" s="75"/>
      <c r="AE41" s="75"/>
      <c r="AF41" s="79"/>
      <c r="AG41" s="45"/>
      <c r="AH41" s="74"/>
      <c r="AI41" s="75"/>
      <c r="AJ41" s="75"/>
      <c r="AK41" s="75"/>
      <c r="AL41" s="75"/>
      <c r="AM41" s="75"/>
      <c r="AN41" s="79"/>
      <c r="AP41" s="77"/>
      <c r="AX41" s="80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</row>
    <row r="42">
      <c r="A42" s="43"/>
      <c r="B42" s="50"/>
      <c r="C42" s="51"/>
      <c r="D42" s="51"/>
      <c r="E42" s="51"/>
      <c r="F42" s="51"/>
      <c r="G42" s="51"/>
      <c r="H42" s="52"/>
      <c r="I42" s="45"/>
      <c r="J42" s="50"/>
      <c r="K42" s="51"/>
      <c r="L42" s="51"/>
      <c r="M42" s="51"/>
      <c r="N42" s="51"/>
      <c r="O42" s="51"/>
      <c r="P42" s="52"/>
      <c r="Q42" s="45"/>
      <c r="R42" s="50" t="s">
        <v>67</v>
      </c>
      <c r="S42" s="51"/>
      <c r="T42" s="51"/>
      <c r="U42" s="51"/>
      <c r="V42" s="51"/>
      <c r="W42" s="51"/>
      <c r="X42" s="52"/>
      <c r="Y42" s="45"/>
      <c r="Z42" s="50" t="s">
        <v>67</v>
      </c>
      <c r="AA42" s="51"/>
      <c r="AB42" s="51"/>
      <c r="AC42" s="51"/>
      <c r="AD42" s="51"/>
      <c r="AE42" s="51"/>
      <c r="AF42" s="52"/>
      <c r="AG42" s="45"/>
      <c r="AH42" s="50" t="s">
        <v>67</v>
      </c>
      <c r="AI42" s="51"/>
      <c r="AJ42" s="51"/>
      <c r="AK42" s="51"/>
      <c r="AL42" s="51"/>
      <c r="AM42" s="51"/>
      <c r="AN42" s="52"/>
      <c r="AP42" s="53" t="s">
        <v>67</v>
      </c>
      <c r="AQ42" s="54"/>
      <c r="AR42" s="54"/>
      <c r="AS42" s="54"/>
      <c r="AT42" s="54"/>
      <c r="AU42" s="54"/>
      <c r="AV42" s="54"/>
      <c r="AW42" s="54"/>
      <c r="AX42" s="55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</row>
    <row r="43">
      <c r="A43" s="43"/>
      <c r="B43" s="57"/>
      <c r="C43" s="58"/>
      <c r="D43" s="58"/>
      <c r="E43" s="58"/>
      <c r="F43" s="58"/>
      <c r="G43" s="58"/>
      <c r="H43" s="59"/>
      <c r="I43" s="45"/>
      <c r="J43" s="57"/>
      <c r="K43" s="58"/>
      <c r="L43" s="58"/>
      <c r="M43" s="58"/>
      <c r="N43" s="58"/>
      <c r="O43" s="58"/>
      <c r="P43" s="59"/>
      <c r="Q43" s="45"/>
      <c r="R43" s="57" t="s">
        <v>46</v>
      </c>
      <c r="S43" s="58" t="s">
        <v>47</v>
      </c>
      <c r="T43" s="58" t="s">
        <v>48</v>
      </c>
      <c r="U43" s="58" t="s">
        <v>49</v>
      </c>
      <c r="V43" s="58" t="s">
        <v>50</v>
      </c>
      <c r="W43" s="58" t="s">
        <v>51</v>
      </c>
      <c r="X43" s="59" t="s">
        <v>52</v>
      </c>
      <c r="Y43" s="45"/>
      <c r="Z43" s="57" t="s">
        <v>46</v>
      </c>
      <c r="AA43" s="58" t="s">
        <v>47</v>
      </c>
      <c r="AB43" s="58" t="s">
        <v>48</v>
      </c>
      <c r="AC43" s="58" t="s">
        <v>49</v>
      </c>
      <c r="AD43" s="58" t="s">
        <v>50</v>
      </c>
      <c r="AE43" s="58" t="s">
        <v>51</v>
      </c>
      <c r="AF43" s="59" t="s">
        <v>52</v>
      </c>
      <c r="AG43" s="45"/>
      <c r="AH43" s="57" t="s">
        <v>46</v>
      </c>
      <c r="AI43" s="58" t="s">
        <v>47</v>
      </c>
      <c r="AJ43" s="58" t="s">
        <v>48</v>
      </c>
      <c r="AK43" s="58" t="s">
        <v>49</v>
      </c>
      <c r="AL43" s="58" t="s">
        <v>50</v>
      </c>
      <c r="AM43" s="58" t="s">
        <v>51</v>
      </c>
      <c r="AN43" s="59" t="s">
        <v>52</v>
      </c>
      <c r="AP43" s="60" t="s">
        <v>46</v>
      </c>
      <c r="AQ43" s="58" t="s">
        <v>53</v>
      </c>
      <c r="AR43" s="58" t="s">
        <v>54</v>
      </c>
      <c r="AS43" s="58" t="s">
        <v>55</v>
      </c>
      <c r="AT43" s="58" t="s">
        <v>56</v>
      </c>
      <c r="AU43" s="58" t="s">
        <v>57</v>
      </c>
      <c r="AV43" s="58" t="s">
        <v>58</v>
      </c>
      <c r="AW43" s="58" t="s">
        <v>59</v>
      </c>
      <c r="AX43" s="61" t="s">
        <v>52</v>
      </c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</row>
    <row r="44">
      <c r="A44" s="43"/>
      <c r="B44" s="63"/>
      <c r="C44" s="64"/>
      <c r="D44" s="64"/>
      <c r="E44" s="64"/>
      <c r="F44" s="64"/>
      <c r="G44" s="64"/>
      <c r="H44" s="65"/>
      <c r="I44" s="45"/>
      <c r="J44" s="63"/>
      <c r="K44" s="64"/>
      <c r="L44" s="64"/>
      <c r="M44" s="64"/>
      <c r="N44" s="64"/>
      <c r="O44" s="64"/>
      <c r="P44" s="65"/>
      <c r="Q44" s="45"/>
      <c r="R44" s="63">
        <v>562.0</v>
      </c>
      <c r="S44" s="64">
        <v>0.0</v>
      </c>
      <c r="T44" s="64">
        <v>5.0</v>
      </c>
      <c r="U44" s="64">
        <v>9.0</v>
      </c>
      <c r="V44" s="64">
        <v>39.0</v>
      </c>
      <c r="W44" s="64">
        <v>509.0</v>
      </c>
      <c r="X44" s="65">
        <v>0.0</v>
      </c>
      <c r="Y44" s="45"/>
      <c r="Z44" s="63">
        <v>1128.0</v>
      </c>
      <c r="AA44" s="64">
        <v>0.0</v>
      </c>
      <c r="AB44" s="64">
        <v>3.0</v>
      </c>
      <c r="AC44" s="64">
        <v>13.0</v>
      </c>
      <c r="AD44" s="64">
        <v>27.0</v>
      </c>
      <c r="AE44" s="64">
        <v>1063.0</v>
      </c>
      <c r="AF44" s="65">
        <v>0.0</v>
      </c>
      <c r="AG44" s="45"/>
      <c r="AH44" s="63">
        <v>238.0</v>
      </c>
      <c r="AI44" s="64">
        <v>2.0</v>
      </c>
      <c r="AJ44" s="64">
        <v>1.0</v>
      </c>
      <c r="AK44" s="64">
        <v>2.0</v>
      </c>
      <c r="AL44" s="64">
        <v>2.0</v>
      </c>
      <c r="AM44" s="64">
        <v>230.0</v>
      </c>
      <c r="AN44" s="65">
        <v>2330.85</v>
      </c>
      <c r="AP44" s="66">
        <f t="array" ref="AP44">LET(
  abas, {"Amanda Facundo";"Bruna Mamedes";"Camila Adão";"Darlin Amorim";"Diogo Lima";"Externos";"Maiara Andrade";"Marcio Jorge";"Lucas Almeida";"Roberto Ramos";"Rodrigo Oliviera";"Leandro Nascimento";"Leandro Drumond";"Marcelle Marcela";"Anteriores";"Corretor 1";"Corretor 2";"Corretor 3";"Corretor 4";"Corretor 5"},
  SUM(
    BYROW(
      abas,
      LAMBDA(a,
        COUNTIFS(
          INDIRECT("'"&amp;a&amp;"'!E:E"), "Remarketing -*",
          INDIRECT("'"&amp;a&amp;"'!N:N"), "&gt;="&amp;DATE(2025,10,1),
          INDIRECT("'"&amp;a&amp;"'!N:N"), "&lt;="&amp;DATE(2025,10,31)
        )
      )
    )
  )
)
</f>
        <v>72</v>
      </c>
      <c r="AQ44" s="67">
        <f>SUM(
  COUNTIFS('Bruna Mamedes'!$E$2:$E$4000, "Remarketing -*", 'Bruna Mamedes'!$G$2:$G$4000, "Plano Fechado", 'Bruna Mamedes'!$N$2:$N$4000, "&gt;=01/10/2025", 'Bruna Mamedes'!$N$2:$N$4000, "&lt;=31/10/2025"),
  COUNTIFS('Camila Adão'!$E$2:$E$1997, "Remarketing -*", 'Camila Adão'!$G$2:$G$1997, "Plano Fechado", 'Camila Adão'!$N$2:$N$1997, "&gt;=01/10/2025", 'Camila Adão'!$N$2:$N$1997, "&lt;=31/10/2025"),
  COUNTIFS('Vendas Organicas'!$E$2:$E$3000, "Remarketing -*", 'Vendas Organicas'!$G$2:$G$3000, "Plano Fechado", 'Vendas Organicas'!$N$2:$N$3000, "&gt;=01/10/2025", 'Vendas Organicas'!$N$2:$N$3000, "&lt;=31/10/2025"),
  COUNTIFS('Diogo Lima'!$E$2:$E$1996, "Remarketing -*", 'Diogo Lima'!$G$2:$G$1996, "Plano Fechado", 'Diogo Lima'!$N$2:$N$1996, "&gt;=01/10/2025", 'Diogo Lima'!$N$2:$N$1996, "&lt;=31/10/2025"),
  COUNTIFS('Lucas Almeida'!$E$2:$E$4000, "Remarketing -*", 'Lucas Almeida'!$G$2:$G$4000, "Plano Fechado", 'Lucas Almeida'!$N$2:$N$4000, "&gt;=01/10/2025", 'Lucas Almeida'!$N$2:$N$4000, "&lt;=31/10/2025"),
  COUNTIFS('Fernando Diamantino'!$E$2:$E$1999, "Remarketing -*", 'Fernando Diamantino'!$G$2:$G$1999, "Plano Fechado", 'Fernando Diamantino'!$N$2:$N$1999, "&gt;=01/10/2025", 'Fernando Diamantino'!$N$2:$N$1999, "&lt;=31/10/2025"),
  COUNTIFS('Maiara Andrade'!$E$2:$E$4000, "Remarketing -*", 'Maiara Andrade'!$G$2:$G$4000, "Plano Fechado", 'Maiara Andrade'!$N$2:$N$4000, "&gt;=01/10/2025", 'Maiara Andrade'!$N$2:$N$4000, "&lt;=31/10/2025"),
  COUNTIFS('Roberto Ramos'!$E$2:$E$4000, "Remarketing -*", 'Roberto Ramos'!$G$2:$G$4000, "Plano Fechado", 'Roberto Ramos'!$N$2:$N$4000, "&gt;=01/10/2025", 'Roberto Ramos'!$N$2:$N$4000, "&lt;=31/10/2025"),
  COUNTIFS('Amanda Facundo'!$E$2:$E$1999, "Remarketing -*", 'Amanda Facundo'!$G$2:$G$1999, "Plano Fechado", 'Amanda Facundo'!$N$2:$N$1999, "&gt;=01/10/2025", 'Amanda Facundo'!$N$2:$N$1999, "&lt;=31/10/2025"),
  COUNTIFS('Rodrigo Oliveira'!$E$2:$E$4000, "Remarketing -*", 'Rodrigo Oliveira'!$G$2:$G$4000, "Plano Fechado", 'Rodrigo Oliveira'!$N$2:$N$4000, "&gt;=01/10/2025", 'Rodrigo Oliveira'!$N$2:$N$4000, "&lt;=31/10/2025"),
  COUNTIFS('Marcio Jorge'!$E$2:$E$4000, "Remarketing -*", 'Marcio Jorge'!$G$2:$G$4000, "Plano Fechado", 'Marcio Jorge'!$N$2:$N$4000, "&gt;=01/10/2025", 'Marcio Jorge'!$N$2:$N$4000, "&lt;=31/10/2025")
)
</f>
        <v>0</v>
      </c>
      <c r="AR44" s="67">
        <f>SUM(
  COUNTIFS('Bruna Mamedes'!$E$2:$E$4000, "Remarketing -*", 'Bruna Mamedes'!$G$2:$G$4000, "Em Análise", 'Bruna Mamedes'!$N$2:$N$4000, "&gt;=01/10/2025", 'Bruna Mamedes'!$N$2:$N$4000, "&lt;=31/10/2025"),
  COUNTIFS('Camila Adão'!$E$2:$E$1997, "Remarketing -*", 'Camila Adão'!$G$2:$G$1997, "Em Análise", 'Camila Adão'!$N$2:$N$1997, "&gt;=01/10/2025", 'Camila Adão'!$N$2:$N$1997, "&lt;=31/10/2025"),
  COUNTIFS('Vendas Organicas'!$E$2:$E$3000, "Remarketing -*", 'Vendas Organicas'!$G$2:$G$3000, "Em Análise", 'Vendas Organicas'!$N$2:$N$3000, "&gt;=01/10/2025", 'Vendas Organicas'!$N$2:$N$3000, "&lt;=31/10/2025"),
  COUNTIFS('Diogo Lima'!$E$2:$E$1996, "Remarketing -*", 'Diogo Lima'!$G$2:$G$1996, "Em Análise", 'Diogo Lima'!$N$2:$N$1996, "&gt;=01/10/2025", 'Diogo Lima'!$N$2:$N$1996, "&lt;=31/10/2025"),
  COUNTIFS('Lucas Almeida'!$E$2:$E$4000, "Remarketing -*", 'Lucas Almeida'!$G$2:$G$4000, "Em Análise", 'Lucas Almeida'!$N$2:$N$4000, "&gt;=01/10/2025", 'Lucas Almeida'!$N$2:$N$4000, "&lt;=31/10/2025"),
  COUNTIFS('Fernando Diamantino'!$E$2:$E$1999, "Remarketing -*", 'Fernando Diamantino'!$G$2:$G$1999, "Em Análise", 'Fernando Diamantino'!$N$2:$N$1999, "&gt;=01/10/2025", 'Fernando Diamantino'!$N$2:$N$1999, "&lt;=31/10/2025"),
  COUNTIFS('Maiara Andrade'!$E$2:$E$4000, "Remarketing -*", 'Maiara Andrade'!$G$2:$G$4000, "Em Análise", 'Maiara Andrade'!$N$2:$N$4000, "&gt;=01/10/2025", 'Maiara Andrade'!$N$2:$N$4000, "&lt;=31/10/2025"),
  COUNTIFS('Roberto Ramos'!$E$2:$E$4000, "Remarketing -*", 'Roberto Ramos'!$G$2:$G$4000, "Em Análise", 'Roberto Ramos'!$N$2:$N$4000, "&gt;=01/10/2025", 'Roberto Ramos'!$N$2:$N$4000, "&lt;=31/10/2025"),
  COUNTIFS('Amanda Facundo'!$E$2:$E$1999, "Remarketing -*", 'Amanda Facundo'!$G$2:$G$1999, "Em Análise", 'Amanda Facundo'!$N$2:$N$1999, "&gt;=01/10/2025", 'Amanda Facundo'!$N$2:$N$1999, "&lt;=31/10/2025"),
  COUNTIFS('Rodrigo Oliveira'!$E$2:$E$4000, "Remarketing -*", 'Rodrigo Oliveira'!$G$2:$G$4000, "Em Análise", 'Rodrigo Oliveira'!$N$2:$N$4000, "&gt;=01/10/2025", 'Rodrigo Oliveira'!$N$2:$N$4000, "&lt;=31/10/2025"),
  COUNTIFS('Marcio Jorge'!$E$2:$E$4000, "Remarketing -*", 'Marcio Jorge'!$G$2:$G$4000, "Em Análise", 'Marcio Jorge'!$N$2:$N$4000, "&gt;=01/10/2025", 'Marcio Jorge'!$N$2:$N$4000, "&lt;=31/10/2025")
)
</f>
        <v>0</v>
      </c>
      <c r="AS44" s="67">
        <f>SUM(
  COUNTIFS('Bruna Mamedes'!$E$2:$E$4000, "Remarketing -*", 'Bruna Mamedes'!$G$2:$G$4000, "Aguardando Pagamento", 'Bruna Mamedes'!$N$2:$N$4000, "&gt;=01/10/2025", 'Bruna Mamedes'!$N$2:$N$4000, "&lt;=31/10/2025"),
  COUNTIFS('Camila Adão'!$E$2:$E$1997, "Remarketing -*", 'Camila Adão'!$G$2:$G$1997, "Aguardando Pagamento", 'Camila Adão'!$N$2:$N$1997, "&gt;=01/10/2025", 'Camila Adão'!$N$2:$N$1997, "&lt;=31/10/2025"),
  COUNTIFS('Vendas Organicas'!$E$2:$E$3000, "Remarketing -*", 'Vendas Organicas'!$G$2:$G$3000, "Aguardando Pagamento", 'Vendas Organicas'!$N$2:$N$3000, "&gt;=01/10/2025", 'Vendas Organicas'!$N$2:$N$3000, "&lt;=31/10/2025"),
  COUNTIFS('Diogo Lima'!$E$2:$E$1996, "Remarketing -*", 'Diogo Lima'!$G$2:$G$1996, "Aguardando Pagamento", 'Diogo Lima'!$N$2:$N$1996, "&gt;=01/10/2025", 'Diogo Lima'!$N$2:$N$1996, "&lt;=31/10/2025"),
  COUNTIFS('Lucas Almeida'!$E$2:$E$4000, "Remarketing -*", 'Lucas Almeida'!$G$2:$G$4000, "Aguardando Pagamento", 'Lucas Almeida'!$N$2:$N$4000, "&gt;=01/10/2025", 'Lucas Almeida'!$N$2:$N$4000, "&lt;=31/10/2025"),
  COUNTIFS('Fernando Diamantino'!$E$2:$E$1999, "Remarketing -*", 'Fernando Diamantino'!$G$2:$G$1999, "Aguardando Pagamento", 'Fernando Diamantino'!$N$2:$N$1999, "&gt;=01/10/2025", 'Fernando Diamantino'!$N$2:$N$1999, "&lt;=31/10/2025"),
  COUNTIFS('Maiara Andrade'!$E$2:$E$4000, "Remarketing -*", 'Maiara Andrade'!$G$2:$G$4000, "Aguardando Pagamento", 'Maiara Andrade'!$N$2:$N$4000, "&gt;=01/10/2025", 'Maiara Andrade'!$N$2:$N$4000, "&lt;=31/10/2025"),
  COUNTIFS('Roberto Ramos'!$E$2:$E$4000, "Remarketing -*", 'Roberto Ramos'!$G$2:$G$4000, "Aguardando Pagamento", 'Roberto Ramos'!$N$2:$N$4000, "&gt;=01/10/2025", 'Roberto Ramos'!$N$2:$N$4000, "&lt;=31/10/2025"),
  COUNTIFS('Amanda Facundo'!$E$2:$E$1999, "Remarketing -*", 'Amanda Facundo'!$G$2:$G$1999, "Aguardando Pagamento", 'Amanda Facundo'!$N$2:$N$1999, "&gt;=01/10/2025", 'Amanda Facundo'!$N$2:$N$1999, "&lt;=31/10/2025"),
  COUNTIFS('Rodrigo Oliveira'!$E$2:$E$4000, "Remarketing -*", 'Rodrigo Oliveira'!$G$2:$G$4000, "Aguardando Pagamento", 'Rodrigo Oliveira'!$N$2:$N$4000, "&gt;=01/10/2025", 'Rodrigo Oliveira'!$N$2:$N$4000, "&lt;=31/10/2025"),
  COUNTIFS('Marcio Jorge'!$E$2:$E$4000, "Remarketing -*", 'Marcio Jorge'!$G$2:$G$4000, "Aguardando Pagamento", 'Marcio Jorge'!$N$2:$N$4000, "&gt;=01/10/2025", 'Marcio Jorge'!$N$2:$N$4000, "&lt;=31/10/2025")
)
</f>
        <v>0</v>
      </c>
      <c r="AT44" s="67">
        <f>SUM(
  COUNTIFS('Bruna Mamedes'!$E$2:$E$4000, "Remarketing -*", 'Bruna Mamedes'!$G$2:$G$4000, "Em conversação", 'Bruna Mamedes'!$N$2:$N$4000, "&gt;=01/10/2025", 'Bruna Mamedes'!$N$2:$N$4000, "&lt;=31/10/2025"),
  COUNTIFS('Camila Adão'!$E$2:$E$1997, "Remarketing -*", 'Camila Adão'!$G$2:$G$1997, "Em conversação", 'Camila Adão'!$N$2:$N$1997, "&gt;=01/10/2025", 'Camila Adão'!$N$2:$N$1997, "&lt;=31/10/2025"),
  COUNTIFS('Vendas Organicas'!$E$2:$E$3000, "Remarketing -*", 'Vendas Organicas'!$G$2:$G$3000, "Em conversação", 'Vendas Organicas'!$N$2:$N$3000, "&gt;=01/10/2025", 'Vendas Organicas'!$N$2:$N$3000, "&lt;=31/10/2025"),
  COUNTIFS('Diogo Lima'!$E$2:$E$1996, "Remarketing -*", 'Diogo Lima'!$G$2:$G$1996, "Em conversação", 'Diogo Lima'!$N$2:$N$1996, "&gt;=01/10/2025", 'Diogo Lima'!$N$2:$N$1996, "&lt;=31/10/2025"),
  COUNTIFS('Lucas Almeida'!$E$2:$E$4000, "Remarketing -*", 'Lucas Almeida'!$G$2:$G$4000, "Em conversação", 'Lucas Almeida'!$N$2:$N$4000, "&gt;=01/10/2025", 'Lucas Almeida'!$N$2:$N$4000, "&lt;=31/10/2025"),
  COUNTIFS('Fernando Diamantino'!$E$2:$E$1999, "Remarketing -*", 'Fernando Diamantino'!$G$2:$G$1999, "Em conversação", 'Fernando Diamantino'!$N$2:$N$1999, "&gt;=01/10/2025", 'Fernando Diamantino'!$N$2:$N$1999, "&lt;=31/10/2025"),
  COUNTIFS('Maiara Andrade'!$E$2:$E$4000, "Remarketing -*", 'Maiara Andrade'!$G$2:$G$4000, "Em conversação", 'Maiara Andrade'!$N$2:$N$4000, "&gt;=01/10/2025", 'Maiara Andrade'!$N$2:$N$4000, "&lt;=31/10/2025"),
  COUNTIFS('Roberto Ramos'!$E$2:$E$4000, "Remarketing -*", 'Roberto Ramos'!$G$2:$G$4000, "Em conversação", 'Roberto Ramos'!$N$2:$N$4000, "&gt;=01/10/2025", 'Roberto Ramos'!$N$2:$N$4000, "&lt;=31/10/2025"),
  COUNTIFS('Amanda Facundo'!$E$2:$E$1999, "Remarketing -*", 'Amanda Facundo'!$G$2:$G$1999, "Em conversação", 'Amanda Facundo'!$N$2:$N$1999, "&gt;=01/10/2025", 'Amanda Facundo'!$N$2:$N$1999, "&lt;=31/10/2025"),
  COUNTIFS('Rodrigo Oliveira'!$E$2:$E$4000, "Remarketing -*", 'Rodrigo Oliveira'!$G$2:$G$4000, "Em conversação", 'Rodrigo Oliveira'!$N$2:$N$4000, "&gt;=01/10/2025", 'Rodrigo Oliveira'!$N$2:$N$4000, "&lt;=31/10/2025"),
  COUNTIFS('Marcio Jorge'!$E$2:$E$4000, "Remarketing -*", 'Marcio Jorge'!$G$2:$G$4000, "Em conversação", 'Marcio Jorge'!$N$2:$N$4000, "&gt;=01/10/2025", 'Marcio Jorge'!$N$2:$N$4000, "&lt;=31/10/2025")
)
</f>
        <v>2</v>
      </c>
      <c r="AU44" s="67">
        <f>SUM(
  COUNTIFS('Bruna Mamedes'!$E$2:$E$4000, "Remarketing -*", 'Bruna Mamedes'!$G$2:$G$4000, "Cotação Enviada", 'Bruna Mamedes'!$N$2:$N$4000, "&gt;=01/10/2025", 'Bruna Mamedes'!$N$2:$N$4000, "&lt;=31/10/2025"),
  COUNTIFS('Camila Adão'!$E$2:$E$1997, "Remarketing -*", 'Camila Adão'!$G$2:$G$1997, "Cotação Enviada", 'Camila Adão'!$N$2:$N$1997, "&gt;=01/10/2025", 'Camila Adão'!$N$2:$N$1997, "&lt;=31/10/2025"),
  COUNTIFS('Vendas Organicas'!$E$2:$E$3000, "Remarketing -*", 'Vendas Organicas'!$G$2:$G$3000, "Cotação Enviada", 'Vendas Organicas'!$N$2:$N$3000, "&gt;=01/10/2025", 'Vendas Organicas'!$N$2:$N$3000, "&lt;=31/10/2025"),
  COUNTIFS('Diogo Lima'!$E$2:$E$1996, "Remarketing -*", 'Diogo Lima'!$G$2:$G$1996, "Cotação Enviada", 'Diogo Lima'!$N$2:$N$1996, "&gt;=01/10/2025", 'Diogo Lima'!$N$2:$N$1996, "&lt;=31/10/2025"),
  COUNTIFS('Lucas Almeida'!$E$2:$E$4000, "Remarketing -*", 'Lucas Almeida'!$G$2:$G$4000, "Cotação Enviada", 'Lucas Almeida'!$N$2:$N$4000, "&gt;=01/10/2025", 'Lucas Almeida'!$N$2:$N$4000, "&lt;=31/10/2025"),
  COUNTIFS('Fernando Diamantino'!$E$2:$E$1999, "Remarketing -*", 'Fernando Diamantino'!$G$2:$G$1999, "Cotação Enviada", 'Fernando Diamantino'!$N$2:$N$1999, "&gt;=01/10/2025", 'Fernando Diamantino'!$N$2:$N$1999, "&lt;=31/10/2025"),
  COUNTIFS('Maiara Andrade'!$E$2:$E$4000, "Remarketing -*", 'Maiara Andrade'!$G$2:$G$4000, "Cotação Enviada", 'Maiara Andrade'!$N$2:$N$4000, "&gt;=01/10/2025", 'Maiara Andrade'!$N$2:$N$4000, "&lt;=31/10/2025"),
  COUNTIFS('Roberto Ramos'!$E$2:$E$4000, "Remarketing -*", 'Roberto Ramos'!$G$2:$G$4000, "Cotação Enviada", 'Roberto Ramos'!$N$2:$N$4000, "&gt;=01/10/2025", 'Roberto Ramos'!$N$2:$N$4000, "&lt;=31/10/2025"),
  COUNTIFS('Amanda Facundo'!$E$2:$E$1999, "Remarketing -*", 'Amanda Facundo'!$G$2:$G$1999, "Cotação Enviada", 'Amanda Facundo'!$N$2:$N$1999, "&gt;=01/10/2025", 'Amanda Facundo'!$N$2:$N$1999, "&lt;=31/10/2025"),
  COUNTIFS('Rodrigo Oliveira'!$E$2:$E$4000, "Remarketing -*", 'Rodrigo Oliveira'!$G$2:$G$4000, "Cotação Enviada", 'Rodrigo Oliveira'!$N$2:$N$4000, "&gt;=01/10/2025", 'Rodrigo Oliveira'!$N$2:$N$4000, "&lt;=31/10/2025"),
  COUNTIFS('Marcio Jorge'!$E$2:$E$4000, "Remarketing -*", 'Marcio Jorge'!$G$2:$G$4000, "Cotação Enviada", 'Marcio Jorge'!$N$2:$N$4000, "&gt;=01/10/2025", 'Marcio Jorge'!$N$2:$N$4000, "&lt;=31/10/2025")
)
</f>
        <v>0</v>
      </c>
      <c r="AV44" s="67">
        <f>SUM(
  COUNTIFS('Bruna Mamedes'!$E$2:$E$4000, "Remarketing -*", 'Bruna Mamedes'!$G$2:$G$4000, "Desistência", 'Bruna Mamedes'!$N$2:$N$4000, "&gt;=01/10/2025", 'Bruna Mamedes'!$N$2:$N$4000, "&lt;=31/10/2025"),
  COUNTIFS('Camila Adão'!$E$2:$E$1997, "Remarketing -*", 'Camila Adão'!$G$2:$G$1997, "Desistência", 'Camila Adão'!$N$2:$N$1997, "&gt;=01/10/2025", 'Camila Adão'!$N$2:$N$1997, "&lt;=31/10/2025"),
  COUNTIFS('Vendas Organicas'!$E$2:$E$3000, "Remarketing -*", 'Vendas Organicas'!$G$2:$G$3000, "Desistência", 'Vendas Organicas'!$N$2:$N$3000, "&gt;=01/10/2025", 'Vendas Organicas'!$N$2:$N$3000, "&lt;=31/10/2025"),
  COUNTIFS('Diogo Lima'!$E$2:$E$1996, "Remarketing -*", 'Diogo Lima'!$G$2:$G$1996, "Desistência", 'Diogo Lima'!$N$2:$N$1996, "&gt;=01/10/2025", 'Diogo Lima'!$N$2:$N$1996, "&lt;=31/10/2025"),
  COUNTIFS('Lucas Almeida'!$E$2:$E$4000, "Remarketing -*", 'Lucas Almeida'!$G$2:$G$4000, "Desistência", 'Lucas Almeida'!$N$2:$N$4000, "&gt;=01/10/2025", 'Lucas Almeida'!$N$2:$N$4000, "&lt;=31/10/2025"),
  COUNTIFS('Fernando Diamantino'!$E$2:$E$1999, "Remarketing -*", 'Fernando Diamantino'!$G$2:$G$1999, "Desistência", 'Fernando Diamantino'!$N$2:$N$1999, "&gt;=01/10/2025", 'Fernando Diamantino'!$N$2:$N$1999, "&lt;=31/10/2025"),
  COUNTIFS('Maiara Andrade'!$E$2:$E$4000, "Remarketing -*", 'Maiara Andrade'!$G$2:$G$4000, "Desistência", 'Maiara Andrade'!$N$2:$N$4000, "&gt;=01/10/2025", 'Maiara Andrade'!$N$2:$N$4000, "&lt;=31/10/2025"),
  COUNTIFS('Roberto Ramos'!$E$2:$E$4000, "Remarketing -*", 'Roberto Ramos'!$G$2:$G$4000, "Desistência", 'Roberto Ramos'!$N$2:$N$4000, "&gt;=01/10/2025", 'Roberto Ramos'!$N$2:$N$4000, "&lt;=31/10/2025"),
  COUNTIFS('Amanda Facundo'!$E$2:$E$1999, "Remarketing -*", 'Amanda Facundo'!$G$2:$G$1999, "Desistência", 'Amanda Facundo'!$N$2:$N$1999, "&gt;=01/10/2025", 'Amanda Facundo'!$N$2:$N$1999, "&lt;=31/10/2025"),
  COUNTIFS('Rodrigo Oliveira'!$E$2:$E$4000, "Remarketing -*", 'Rodrigo Oliveira'!$G$2:$G$4000, "Desistência", 'Rodrigo Oliveira'!$N$2:$N$4000, "&gt;=01/10/2025", 'Rodrigo Oliveira'!$N$2:$N$4000, "&lt;=31/10/2025"),
  COUNTIFS('Marcio Jorge'!$E$2:$E$4000, "Remarketing -*", 'Marcio Jorge'!$G$2:$G$4000, "Desistência", 'Marcio Jorge'!$N$2:$N$4000, "&gt;=01/10/2025", 'Marcio Jorge'!$N$2:$N$4000, "&lt;=31/10/2025")
)
</f>
        <v>4</v>
      </c>
      <c r="AW44" s="67">
        <f>SUM(
  COUNTIFS('Bruna Mamedes'!$E$2:$E$4000, "Remarketing -*", 'Bruna Mamedes'!$G$2:$G$4000, "Não Respondeu", 'Bruna Mamedes'!$N$2:$N$4000, "&gt;=01/10/2025", 'Bruna Mamedes'!$N$2:$N$4000, "&lt;=31/10/2025"),
  COUNTIFS('Camila Adão'!$E$2:$E$1997, "Remarketing -*", 'Camila Adão'!$G$2:$G$1997, "Não Respondeu", 'Camila Adão'!$N$2:$N$1997, "&gt;=01/10/2025", 'Camila Adão'!$N$2:$N$1997, "&lt;=31/10/2025"),
  COUNTIFS('Vendas Organicas'!$E$2:$E$3000, "Remarketing -*", 'Vendas Organicas'!$G$2:$G$3000, "Não Respondeu", 'Vendas Organicas'!$N$2:$N$3000, "&gt;=01/10/2025", 'Vendas Organicas'!$N$2:$N$3000, "&lt;=31/10/2025"),
  COUNTIFS('Diogo Lima'!$E$2:$E$1996, "Remarketing -*", 'Diogo Lima'!$G$2:$G$1996, "Não Respondeu", 'Diogo Lima'!$N$2:$N$1996, "&gt;=01/10/2025", 'Diogo Lima'!$N$2:$N$1996, "&lt;=31/10/2025"),
  COUNTIFS('Lucas Almeida'!$E$2:$E$4000, "Remarketing -*", 'Lucas Almeida'!$G$2:$G$4000, "Não Respondeu", 'Lucas Almeida'!$N$2:$N$4000, "&gt;=01/10/2025", 'Lucas Almeida'!$N$2:$N$4000, "&lt;=31/10/2025"),
  COUNTIFS('Fernando Diamantino'!$E$2:$E$1999, "Remarketing -*", 'Fernando Diamantino'!$G$2:$G$1999, "Não Respondeu", 'Fernando Diamantino'!$N$2:$N$1999, "&gt;=01/10/2025", 'Fernando Diamantino'!$N$2:$N$1999, "&lt;=31/10/2025"),
  COUNTIFS('Maiara Andrade'!$E$2:$E$4000, "Remarketing -*", 'Maiara Andrade'!$G$2:$G$4000, "Não Respondeu", 'Maiara Andrade'!$N$2:$N$4000, "&gt;=01/10/2025", 'Maiara Andrade'!$N$2:$N$4000, "&lt;=31/10/2025"),
  COUNTIFS('Roberto Ramos'!$E$2:$E$4000, "Remarketing -*", 'Roberto Ramos'!$G$2:$G$4000, "Não Respondeu", 'Roberto Ramos'!$N$2:$N$4000, "&gt;=01/10/2025", 'Roberto Ramos'!$N$2:$N$4000, "&lt;=31/10/2025"),
  COUNTIFS('Amanda Facundo'!$E$2:$E$1999, "Remarketing -*", 'Amanda Facundo'!$G$2:$G$1999, "Não Respondeu", 'Amanda Facundo'!$N$2:$N$1999, "&gt;=01/10/2025", 'Amanda Facundo'!$N$2:$N$1999, "&lt;=31/10/2025"),
  COUNTIFS('Rodrigo Oliveira'!$E$2:$E$4000, "Remarketing -*", 'Rodrigo Oliveira'!$G$2:$G$4000, "Não Respondeu", 'Rodrigo Oliveira'!$N$2:$N$4000, "&gt;=01/10/2025", 'Rodrigo Oliveira'!$N$2:$N$4000, "&lt;=31/10/2025"),
  COUNTIFS('Marcio Jorge'!$E$2:$E$4000, "Remarketing -*", 'Marcio Jorge'!$G$2:$G$4000, "Não Respondeu", 'Marcio Jorge'!$N$2:$N$4000, "&gt;=01/10/2025", 'Marcio Jorge'!$N$2:$N$4000, "&lt;=31/10/2025")
)
</f>
        <v>49</v>
      </c>
      <c r="AX44" s="68">
        <f>SUM(
  SUMIFS('Bruna Mamedes'!$H$2:$H$4000, 'Bruna Mamedes'!$E$2:$E$4000, "Remarketing -*", 'Bruna Mamedes'!$G$2:$G$4000, "Plano Fechado", 'Bruna Mamedes'!$N$2:$N$4000, "&gt;=01/10/2025", 'Bruna Mamedes'!$N$2:$N$4000, "&lt;=31/10/2025"),
  SUMIFS('Camila Adão'!$H$2:$H$1997, 'Camila Adão'!$E$2:$E$1997, "Remarketing -*", 'Camila Adão'!$G$2:$G$1997, "Plano Fechado", 'Camila Adão'!$N$2:$N$1997, "&gt;=01/10/2025", 'Camila Adão'!$N$2:$N$1997, "&lt;=31/10/2025"),
  SUMIFS('Vendas Organicas'!$H$2:$H$3000, 'Vendas Organicas'!$E$2:$E$3000, "Remarketing -*", 'Vendas Organicas'!$G$2:$G$3000, "Plano Fechado", 'Vendas Organicas'!$N$2:$N$3000, "&gt;=01/10/2025", 'Vendas Organicas'!$N$2:$N$3000, "&lt;=31/10/2025"),
  SUMIFS('Diogo Lima'!$H$2:$H$1996, 'Diogo Lima'!$E$2:$E$1996, "Remarketing -*", 'Diogo Lima'!$G$2:$G$1996, "Plano Fechado", 'Diogo Lima'!$N$2:$N$1996, "&gt;=01/10/2025", 'Diogo Lima'!$N$2:$N$1996, "&lt;=31/10/2025"),
  SUMIFS('Lucas Almeida'!$H$2:$H$4000, 'Lucas Almeida'!$E$2:$E$4000, "Remarketing -*", 'Lucas Almeida'!$G$2:$G$4000, "Plano Fechado", 'Lucas Almeida'!$N$2:$N$4000, "&gt;=01/10/2025", 'Lucas Almeida'!$N$2:$N$4000, "&lt;=31/10/2025"),
  SUMIFS('Fernando Diamantino'!$H$2:$H$1999, 'Fernando Diamantino'!$E$2:$E$1999, "Remarketing -*", 'Fernando Diamantino'!$G$2:$G$1999, "Plano Fechado", 'Fernando Diamantino'!$N$2:$N$1999, "&gt;=01/10/2025", 'Fernando Diamantino'!$N$2:$N$1999, "&lt;=31/10/2025"),
  SUMIFS('Maiara Andrade'!$H$2:$H$4000, 'Maiara Andrade'!$E$2:$E$4000, "Remarketing -*", 'Maiara Andrade'!$G$2:$G$4000, "Plano Fechado", 'Maiara Andrade'!$N$2:$N$4000, "&gt;=01/10/2025", 'Maiara Andrade'!$N$2:$N$4000, "&lt;=31/10/2025"),
  SUMIFS('Roberto Ramos'!$H$2:$H$4000, 'Roberto Ramos'!$E$2:$E$4000, "Remarketing -*", 'Roberto Ramos'!$G$2:$G$4000, "Plano Fechado", 'Roberto Ramos'!$N$2:$N$4000, "&gt;=01/10/2025", 'Roberto Ramos'!$N$2:$N$4000, "&lt;=31/10/2025"),
  SUMIFS('Amanda Facundo'!$H$2:$H$1999, 'Amanda Facundo'!$E$2:$E$1999, "Remarketing -*", 'Amanda Facundo'!$G$2:$G$1999, "Plano Fechado", 'Amanda Facundo'!$N$2:$N$1999, "&gt;=01/10/2025", 'Amanda Facundo'!$N$2:$N$1999, "&lt;=31/10/2025"),
  SUMIFS('Rodrigo Oliveira'!$H$2:$H$4000, 'Rodrigo Oliveira'!$E$2:$E$4000, "Remarketing -*", 'Rodrigo Oliveira'!$G$2:$G$4000, "Plano Fechado", 'Rodrigo Oliveira'!$N$2:$N$4000, "&gt;=01/10/2025", 'Rodrigo Oliveira'!$N$2:$N$4000, "&lt;=31/10/2025"),
  SUMIFS('Marcio Jorge'!$H$2:$H$4000, 'Marcio Jorge'!$E$2:$E$4000, "Remarketing -*", 'Marcio Jorge'!$G$2:$G$4000, "Plano Fechado", 'Marcio Jorge'!$N$2:$N$4000, "&gt;=01/10/2025", 'Marcio Jorge'!$N$2:$N$4000, "&lt;=31/10/2025")
)
</f>
        <v>0</v>
      </c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</row>
    <row r="45">
      <c r="A45" s="43"/>
      <c r="B45" s="70"/>
      <c r="C45" s="71"/>
      <c r="D45" s="71"/>
      <c r="E45" s="71"/>
      <c r="F45" s="71"/>
      <c r="G45" s="71"/>
      <c r="H45" s="72"/>
      <c r="I45" s="45"/>
      <c r="J45" s="70"/>
      <c r="K45" s="71"/>
      <c r="L45" s="71"/>
      <c r="M45" s="71"/>
      <c r="N45" s="71"/>
      <c r="O45" s="71"/>
      <c r="P45" s="72"/>
      <c r="Q45" s="45"/>
      <c r="R45" s="70"/>
      <c r="S45" s="71">
        <v>0.0</v>
      </c>
      <c r="T45" s="71">
        <v>0.009</v>
      </c>
      <c r="U45" s="71">
        <v>0.016</v>
      </c>
      <c r="V45" s="71">
        <v>0.069</v>
      </c>
      <c r="W45" s="71">
        <v>0.906</v>
      </c>
      <c r="X45" s="72"/>
      <c r="Y45" s="45"/>
      <c r="Z45" s="70"/>
      <c r="AA45" s="71">
        <v>0.0</v>
      </c>
      <c r="AB45" s="71">
        <v>0.003</v>
      </c>
      <c r="AC45" s="71">
        <v>0.012</v>
      </c>
      <c r="AD45" s="71">
        <v>0.024</v>
      </c>
      <c r="AE45" s="71">
        <v>0.942</v>
      </c>
      <c r="AF45" s="72"/>
      <c r="AG45" s="45"/>
      <c r="AH45" s="70"/>
      <c r="AI45" s="71">
        <v>0.008</v>
      </c>
      <c r="AJ45" s="71">
        <v>0.004</v>
      </c>
      <c r="AK45" s="71">
        <v>0.008</v>
      </c>
      <c r="AL45" s="71">
        <v>0.008</v>
      </c>
      <c r="AM45" s="71">
        <v>0.966</v>
      </c>
      <c r="AN45" s="72"/>
      <c r="AP45" s="70"/>
      <c r="AQ45" s="73">
        <f>(AQ44/AP44)</f>
        <v>0</v>
      </c>
      <c r="AR45" s="73">
        <f>(AR44/AP44)</f>
        <v>0</v>
      </c>
      <c r="AS45" s="73">
        <f>(AS44/AP44)</f>
        <v>0</v>
      </c>
      <c r="AT45" s="73">
        <f>(AT44/AP44)</f>
        <v>0.02777777778</v>
      </c>
      <c r="AU45" s="73">
        <f>AU44/AP44</f>
        <v>0</v>
      </c>
      <c r="AV45" s="73">
        <f>AV44/AP44</f>
        <v>0.05555555556</v>
      </c>
      <c r="AW45" s="73">
        <f>AW44/AP44</f>
        <v>0.6805555556</v>
      </c>
      <c r="AX45" s="72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</row>
    <row r="46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P46" s="81"/>
      <c r="AQ46" s="81"/>
      <c r="AR46" s="81"/>
      <c r="AS46" s="81"/>
      <c r="AT46" s="81"/>
      <c r="AU46" s="81"/>
      <c r="AV46" s="81"/>
      <c r="AW46" s="81"/>
      <c r="AX46" s="81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</row>
    <row r="47">
      <c r="A47" s="43"/>
      <c r="B47" s="50"/>
      <c r="C47" s="51"/>
      <c r="D47" s="51"/>
      <c r="E47" s="51"/>
      <c r="F47" s="51"/>
      <c r="G47" s="51"/>
      <c r="H47" s="52"/>
      <c r="I47" s="45"/>
      <c r="J47" s="50" t="s">
        <v>35</v>
      </c>
      <c r="K47" s="51"/>
      <c r="L47" s="51"/>
      <c r="M47" s="51"/>
      <c r="N47" s="51"/>
      <c r="O47" s="51"/>
      <c r="P47" s="52"/>
      <c r="Q47" s="45"/>
      <c r="R47" s="50" t="s">
        <v>66</v>
      </c>
      <c r="S47" s="51"/>
      <c r="T47" s="51"/>
      <c r="U47" s="51"/>
      <c r="V47" s="51"/>
      <c r="W47" s="51"/>
      <c r="X47" s="52"/>
      <c r="Y47" s="45"/>
      <c r="Z47" s="50" t="s">
        <v>68</v>
      </c>
      <c r="AA47" s="51"/>
      <c r="AB47" s="51"/>
      <c r="AC47" s="51"/>
      <c r="AD47" s="51"/>
      <c r="AE47" s="51"/>
      <c r="AF47" s="52"/>
      <c r="AG47" s="45"/>
      <c r="AH47" s="50" t="s">
        <v>68</v>
      </c>
      <c r="AI47" s="51"/>
      <c r="AJ47" s="51"/>
      <c r="AK47" s="51"/>
      <c r="AL47" s="51"/>
      <c r="AM47" s="51"/>
      <c r="AN47" s="52"/>
      <c r="AP47" s="53" t="s">
        <v>68</v>
      </c>
      <c r="AQ47" s="54"/>
      <c r="AR47" s="54"/>
      <c r="AS47" s="54"/>
      <c r="AT47" s="54"/>
      <c r="AU47" s="54"/>
      <c r="AV47" s="54"/>
      <c r="AW47" s="54"/>
      <c r="AX47" s="55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</row>
    <row r="48">
      <c r="A48" s="43"/>
      <c r="B48" s="57"/>
      <c r="C48" s="58"/>
      <c r="D48" s="58"/>
      <c r="E48" s="58"/>
      <c r="F48" s="58"/>
      <c r="G48" s="58"/>
      <c r="H48" s="59"/>
      <c r="I48" s="45"/>
      <c r="J48" s="57"/>
      <c r="K48" s="58"/>
      <c r="L48" s="58"/>
      <c r="M48" s="58"/>
      <c r="N48" s="58"/>
      <c r="O48" s="58"/>
      <c r="P48" s="59"/>
      <c r="Q48" s="45"/>
      <c r="R48" s="57" t="s">
        <v>46</v>
      </c>
      <c r="S48" s="58" t="s">
        <v>47</v>
      </c>
      <c r="T48" s="58" t="s">
        <v>48</v>
      </c>
      <c r="U48" s="58" t="s">
        <v>49</v>
      </c>
      <c r="V48" s="58" t="s">
        <v>50</v>
      </c>
      <c r="W48" s="58" t="s">
        <v>51</v>
      </c>
      <c r="X48" s="59" t="s">
        <v>52</v>
      </c>
      <c r="Y48" s="45"/>
      <c r="Z48" s="57" t="s">
        <v>46</v>
      </c>
      <c r="AA48" s="58" t="s">
        <v>47</v>
      </c>
      <c r="AB48" s="58" t="s">
        <v>48</v>
      </c>
      <c r="AC48" s="58" t="s">
        <v>49</v>
      </c>
      <c r="AD48" s="58" t="s">
        <v>50</v>
      </c>
      <c r="AE48" s="58" t="s">
        <v>51</v>
      </c>
      <c r="AF48" s="59" t="s">
        <v>52</v>
      </c>
      <c r="AG48" s="45"/>
      <c r="AH48" s="57" t="s">
        <v>46</v>
      </c>
      <c r="AI48" s="58" t="s">
        <v>47</v>
      </c>
      <c r="AJ48" s="58" t="s">
        <v>48</v>
      </c>
      <c r="AK48" s="58" t="s">
        <v>49</v>
      </c>
      <c r="AL48" s="58" t="s">
        <v>50</v>
      </c>
      <c r="AM48" s="58" t="s">
        <v>51</v>
      </c>
      <c r="AN48" s="59" t="s">
        <v>52</v>
      </c>
      <c r="AP48" s="60" t="s">
        <v>46</v>
      </c>
      <c r="AQ48" s="58" t="s">
        <v>53</v>
      </c>
      <c r="AR48" s="58" t="s">
        <v>54</v>
      </c>
      <c r="AS48" s="58" t="s">
        <v>55</v>
      </c>
      <c r="AT48" s="58" t="s">
        <v>56</v>
      </c>
      <c r="AU48" s="58" t="s">
        <v>57</v>
      </c>
      <c r="AV48" s="58" t="s">
        <v>58</v>
      </c>
      <c r="AW48" s="58" t="s">
        <v>59</v>
      </c>
      <c r="AX48" s="61" t="s">
        <v>52</v>
      </c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</row>
    <row r="49">
      <c r="A49" s="43"/>
      <c r="B49" s="63"/>
      <c r="C49" s="64"/>
      <c r="D49" s="64"/>
      <c r="E49" s="64"/>
      <c r="F49" s="64"/>
      <c r="G49" s="64"/>
      <c r="I49" s="45"/>
      <c r="J49" s="63" t="s">
        <v>45</v>
      </c>
      <c r="K49" s="64"/>
      <c r="L49" s="64"/>
      <c r="M49" s="64"/>
      <c r="N49" s="64"/>
      <c r="O49" s="64"/>
      <c r="P49" s="82" t="s">
        <v>52</v>
      </c>
      <c r="Q49" s="45"/>
      <c r="R49" s="63">
        <v>0.0</v>
      </c>
      <c r="S49" s="64">
        <v>0.0</v>
      </c>
      <c r="T49" s="64">
        <v>0.0</v>
      </c>
      <c r="U49" s="64">
        <v>0.0</v>
      </c>
      <c r="V49" s="64">
        <v>0.0</v>
      </c>
      <c r="W49" s="64">
        <v>0.0</v>
      </c>
      <c r="X49" s="65">
        <v>0.0</v>
      </c>
      <c r="Y49" s="45"/>
      <c r="Z49" s="63">
        <v>9.0</v>
      </c>
      <c r="AA49" s="64">
        <v>1.0</v>
      </c>
      <c r="AB49" s="64">
        <v>3.0</v>
      </c>
      <c r="AC49" s="64">
        <v>3.0</v>
      </c>
      <c r="AD49" s="64">
        <v>1.0</v>
      </c>
      <c r="AE49" s="64">
        <v>0.0</v>
      </c>
      <c r="AF49" s="65">
        <v>646.88</v>
      </c>
      <c r="AG49" s="45"/>
      <c r="AH49" s="63">
        <v>10.0</v>
      </c>
      <c r="AI49" s="64">
        <v>1.0</v>
      </c>
      <c r="AJ49" s="64">
        <v>5.0</v>
      </c>
      <c r="AK49" s="64">
        <v>4.0</v>
      </c>
      <c r="AL49" s="64">
        <v>0.0</v>
      </c>
      <c r="AM49" s="64">
        <v>0.0</v>
      </c>
      <c r="AN49" s="65">
        <v>656.8</v>
      </c>
      <c r="AP49" s="66">
        <f t="array" ref="AP49">LET(
  abas, {"Amanda Facundo";"Bruna Mamedes";"Camila Adão";"Darlin Amorim";"Diogo Lima";"Externos";"Maiara Andrade";"Marcio Jorge";"Lucas Almeida";"Roberto Ramos";"Rodrigo Oliviera";"Leandro Nascimento";"Leandro Drumond";"Marcelle Marcela";"Anteriores";"Corretor 1";"Corretor 2";"Corretor 3";"Corretor 4";"Corretor 5"},
  SUM(
    BYROW(
      abas,
      LAMBDA(a,
        COUNTIFS(
          INDIRECT("'"&amp;a&amp;"'!E:E"), "Orgânico",
          INDIRECT("'"&amp;a&amp;"'!N:N"), "&gt;="&amp;DATE(2025,10,1),
          INDIRECT("'"&amp;a&amp;"'!N:N"), "&lt;="&amp;DATE(2025,10,31)
        )
      )
    )
  )
)
</f>
        <v>6</v>
      </c>
      <c r="AQ49" s="67">
        <f>SUM(
  COUNTIFS('Bruna Mamedes'!$E$2:$E$4000, "Orgânico", 'Bruna Mamedes'!$G$2:$G$4000, "Plano Fechado", 'Bruna Mamedes'!$N$2:$N$4000, "&gt;=01/10/2025", 'Bruna Mamedes'!$N$2:$N$4000, "&lt;=31/10/2025"),
  COUNTIFS('Camila Adão'!$E$2:$E$1997, "Orgânico", 'Camila Adão'!$G$2:$G$1997, "Plano Fechado", 'Camila Adão'!$N$2:$N$1997, "&gt;=01/10/2025", 'Camila Adão'!$N$2:$N$1997, "&lt;=31/10/2025"),
  COUNTIFS('Vendas Organicas'!$E$2:$E$3000, "Orgânico", 'Vendas Organicas'!$G$2:$G$3000, "Plano Fechado", 'Vendas Organicas'!$N$2:$N$3000, "&gt;=01/10/2025", 'Vendas Organicas'!$N$2:$N$3000, "&lt;=31/10/2025"),
  COUNTIFS('Diogo Lima'!$E$2:$E$1996, "Orgânico", 'Diogo Lima'!$G$2:$G$1996, "Plano Fechado", 'Diogo Lima'!$N$2:$N$1996, "&gt;=01/10/2025", 'Diogo Lima'!$N$2:$N$1996, "&lt;=31/10/2025"),
  COUNTIFS('Lucas Almeida'!$E$2:$E$4000, "Orgânico", 'Lucas Almeida'!$G$2:$G$4000, "Plano Fechado", 'Lucas Almeida'!$N$2:$N$4000, "&gt;=01/10/2025", 'Lucas Almeida'!$N$2:$N$4000, "&lt;=31/10/2025"),
  COUNTIFS('Fernando Diamantino'!$E$2:$E$1999, "Orgânico", 'Fernando Diamantino'!$G$2:$G$1999, "Plano Fechado", 'Fernando Diamantino'!$N$2:$N$1999, "&gt;=01/10/2025", 'Fernando Diamantino'!$N$2:$N$1999, "&lt;=31/10/2025"),
  COUNTIFS('Maiara Andrade'!$E$2:$E$4000, "Orgânico", 'Maiara Andrade'!$G$2:$G$4000, "Plano Fechado", 'Maiara Andrade'!$N$2:$N$4000, "&gt;=01/10/2025", 'Maiara Andrade'!$N$2:$N$4000, "&lt;=31/10/2025"),
  COUNTIFS('Roberto Ramos'!$E$2:$E$4000, "Orgânico", 'Roberto Ramos'!$G$2:$G$4000, "Plano Fechado", 'Roberto Ramos'!$N$2:$N$4000, "&gt;=01/10/2025", 'Roberto Ramos'!$N$2:$N$4000, "&lt;=31/10/2025"),
  COUNTIFS('Amanda Facundo'!$E$2:$E$1999, "Orgânico", 'Amanda Facundo'!$G$2:$G$1999, "Plano Fechado", 'Amanda Facundo'!$N$2:$N$1999, "&gt;=01/10/2025", 'Amanda Facundo'!$N$2:$N$1999, "&lt;=31/10/2025"),
  COUNTIFS('Rodrigo Oliveira'!$E$2:$E$4000, "Orgânico", 'Rodrigo Oliveira'!$G$2:$G$4000, "Plano Fechado", 'Rodrigo Oliveira'!$N$2:$N$4000, "&gt;=01/10/2025", 'Rodrigo Oliveira'!$N$2:$N$4000, "&lt;=31/10/2025"),
  COUNTIFS('Marcio Jorge'!$E$2:$E$4000, "Orgânico", 'Marcio Jorge'!$G$2:$G$4000, "Plano Fechado", 'Marcio Jorge'!$N$2:$N$4000, "&gt;=01/10/2025", 'Marcio Jorge'!$N$2:$N$4000, "&lt;=31/10/2025")
)
</f>
        <v>0</v>
      </c>
      <c r="AR49" s="67">
        <f>SUM(
  COUNTIFS('Bruna Mamedes'!$E$2:$E$4000, "Orgânico", 'Bruna Mamedes'!$G$2:$G$4000, "Em Análise", 'Bruna Mamedes'!$N$2:$N$4000, "&gt;=01/10/2025", 'Bruna Mamedes'!$N$2:$N$4000, "&lt;=31/10/2025"),
  COUNTIFS('Camila Adão'!$E$2:$E$1997, "Orgânico", 'Camila Adão'!$G$2:$G$1997, "Em Análise", 'Camila Adão'!$N$2:$N$1997, "&gt;=01/10/2025", 'Camila Adão'!$N$2:$N$1997, "&lt;=31/10/2025"),
  COUNTIFS('Vendas Organicas'!$E$2:$E$3000, "Orgânico", 'Vendas Organicas'!$G$2:$G$3000, "Em Análise", 'Vendas Organicas'!$N$2:$N$3000, "&gt;=01/10/2025", 'Vendas Organicas'!$N$2:$N$3000, "&lt;=31/10/2025"),
  COUNTIFS('Diogo Lima'!$E$2:$E$1996, "Orgânico", 'Diogo Lima'!$G$2:$G$1996, "Em Análise", 'Diogo Lima'!$N$2:$N$1996, "&gt;=01/10/2025", 'Diogo Lima'!$N$2:$N$1996, "&lt;=31/10/2025"),
  COUNTIFS('Lucas Almeida'!$E$2:$E$4000, "Orgânico", 'Lucas Almeida'!$G$2:$G$4000, "Em Análise", 'Lucas Almeida'!$N$2:$N$4000, "&gt;=01/10/2025", 'Lucas Almeida'!$N$2:$N$4000, "&lt;=31/10/2025"),
  COUNTIFS('Fernando Diamantino'!$E$2:$E$1999, "Orgânico", 'Fernando Diamantino'!$G$2:$G$1999, "Em Análise", 'Fernando Diamantino'!$N$2:$N$1999, "&gt;=01/10/2025", 'Fernando Diamantino'!$N$2:$N$1999, "&lt;=31/10/2025"),
  COUNTIFS('Maiara Andrade'!$E$2:$E$4000, "Orgânico", 'Maiara Andrade'!$G$2:$G$4000, "Em Análise", 'Maiara Andrade'!$N$2:$N$4000, "&gt;=01/10/2025", 'Maiara Andrade'!$N$2:$N$4000, "&lt;=31/10/2025"),
  COUNTIFS('Roberto Ramos'!$E$2:$E$4000, "Orgânico", 'Roberto Ramos'!$G$2:$G$4000, "Em Análise", 'Roberto Ramos'!$N$2:$N$4000, "&gt;=01/10/2025", 'Roberto Ramos'!$N$2:$N$4000, "&lt;=31/10/2025"),
  COUNTIFS('Amanda Facundo'!$E$2:$E$1999, "Orgânico", 'Amanda Facundo'!$G$2:$G$1999, "Em Análise", 'Amanda Facundo'!$N$2:$N$1999, "&gt;=01/10/2025", 'Amanda Facundo'!$N$2:$N$1999, "&lt;=31/10/2025"),
  COUNTIFS('Rodrigo Oliveira'!$E$2:$E$4000, "Orgânico", 'Rodrigo Oliveira'!$G$2:$G$4000, "Em Análise", 'Rodrigo Oliveira'!$N$2:$N$4000, "&gt;=01/10/2025", 'Rodrigo Oliveira'!$N$2:$N$4000, "&lt;=31/10/2025"),
  COUNTIFS('Marcio Jorge'!$E$2:$E$4000, "Orgânico", 'Marcio Jorge'!$G$2:$G$4000, "Em Análise", 'Marcio Jorge'!$N$2:$N$4000, "&gt;=01/10/2025", 'Marcio Jorge'!$N$2:$N$4000, "&lt;=31/10/2025")
)
</f>
        <v>0</v>
      </c>
      <c r="AS49" s="67">
        <f>SUM(
  COUNTIFS('Bruna Mamedes'!$E$2:$E$4000, "Orgânico", 'Bruna Mamedes'!$G$2:$G$4000, "Aguardando Pagamento", 'Bruna Mamedes'!$N$2:$N$4000, "&gt;=01/10/2025", 'Bruna Mamedes'!$N$2:$N$4000, "&lt;=31/10/2025"),
  COUNTIFS('Camila Adão'!$E$2:$E$1997, "Orgânico", 'Camila Adão'!$G$2:$G$1997, "Aguardando Pagamento", 'Camila Adão'!$N$2:$N$1997, "&gt;=01/10/2025", 'Camila Adão'!$N$2:$N$1997, "&lt;=31/10/2025"),
  COUNTIFS('Vendas Organicas'!$E$2:$E$3000, "Orgânico", 'Vendas Organicas'!$G$2:$G$3000, "Aguardando Pagamento", 'Vendas Organicas'!$N$2:$N$3000, "&gt;=01/10/2025", 'Vendas Organicas'!$N$2:$N$3000, "&lt;=31/10/2025"),
  COUNTIFS('Diogo Lima'!$E$2:$E$1996, "Orgânico", 'Diogo Lima'!$G$2:$G$1996, "Aguardando Pagamento", 'Diogo Lima'!$N$2:$N$1996, "&gt;=01/10/2025", 'Diogo Lima'!$N$2:$N$1996, "&lt;=31/10/2025"),
  COUNTIFS('Lucas Almeida'!$E$2:$E$4000, "Orgânico", 'Lucas Almeida'!$G$2:$G$4000, "Aguardando Pagamento", 'Lucas Almeida'!$N$2:$N$4000, "&gt;=01/10/2025", 'Lucas Almeida'!$N$2:$N$4000, "&lt;=31/10/2025"),
  COUNTIFS('Fernando Diamantino'!$E$2:$E$1999, "Orgânico", 'Fernando Diamantino'!$G$2:$G$1999, "Aguardando Pagamento", 'Fernando Diamantino'!$N$2:$N$1999, "&gt;=01/10/2025", 'Fernando Diamantino'!$N$2:$N$1999, "&lt;=31/10/2025"),
  COUNTIFS('Maiara Andrade'!$E$2:$E$4000, "Orgânico", 'Maiara Andrade'!$G$2:$G$4000, "Aguardando Pagamento", 'Maiara Andrade'!$N$2:$N$4000, "&gt;=01/10/2025", 'Maiara Andrade'!$N$2:$N$4000, "&lt;=31/10/2025"),
  COUNTIFS('Roberto Ramos'!$E$2:$E$4000, "Orgânico", 'Roberto Ramos'!$G$2:$G$4000, "Aguardando Pagamento", 'Roberto Ramos'!$N$2:$N$4000, "&gt;=01/10/2025", 'Roberto Ramos'!$N$2:$N$4000, "&lt;=31/10/2025"),
  COUNTIFS('Amanda Facundo'!$E$2:$E$1999, "Orgânico", 'Amanda Facundo'!$G$2:$G$1999, "Aguardando Pagamento", 'Amanda Facundo'!$N$2:$N$1999, "&gt;=01/10/2025", 'Amanda Facundo'!$N$2:$N$1999, "&lt;=31/10/2025"),
  COUNTIFS('Rodrigo Oliveira'!$E$2:$E$4000, "Orgânico", 'Rodrigo Oliveira'!$G$2:$G$4000, "Aguardando Pagamento", 'Rodrigo Oliveira'!$N$2:$N$4000, "&gt;=01/10/2025", 'Rodrigo Oliveira'!$N$2:$N$4000, "&lt;=31/10/2025"),
  COUNTIFS('Marcio Jorge'!$E$2:$E$4000, "Orgânico", 'Marcio Jorge'!$G$2:$G$4000, "Aguardando Pagamento", 'Marcio Jorge'!$N$2:$N$4000, "&gt;=01/10/2025", 'Marcio Jorge'!$N$2:$N$4000, "&lt;=31/10/2025")
)
</f>
        <v>0</v>
      </c>
      <c r="AT49" s="67">
        <f>SUM(
  COUNTIFS('Bruna Mamedes'!$E$2:$E$4000, "Orgânico", 'Bruna Mamedes'!$G$2:$G$4000, "Em conversação", 'Bruna Mamedes'!$N$2:$N$4000, "&gt;=01/10/2025", 'Bruna Mamedes'!$N$2:$N$4000, "&lt;=31/10/2025"),
  COUNTIFS('Camila Adão'!$E$2:$E$1997, "Orgânico", 'Camila Adão'!$G$2:$G$1997, "Em conversação", 'Camila Adão'!$N$2:$N$1997, "&gt;=01/10/2025", 'Camila Adão'!$N$2:$N$1997, "&lt;=31/10/2025"),
  COUNTIFS('Vendas Organicas'!$E$2:$E$3000, "Orgânico", 'Vendas Organicas'!$G$2:$G$3000, "Em conversação", 'Vendas Organicas'!$N$2:$N$3000, "&gt;=01/10/2025", 'Vendas Organicas'!$N$2:$N$3000, "&lt;=31/10/2025"),
  COUNTIFS('Diogo Lima'!$E$2:$E$1996, "Orgânico", 'Diogo Lima'!$G$2:$G$1996, "Em conversação", 'Diogo Lima'!$N$2:$N$1996, "&gt;=01/10/2025", 'Diogo Lima'!$N$2:$N$1996, "&lt;=31/10/2025"),
  COUNTIFS('Lucas Almeida'!$E$2:$E$4000, "Orgânico", 'Lucas Almeida'!$G$2:$G$4000, "Em conversação", 'Lucas Almeida'!$N$2:$N$4000, "&gt;=01/10/2025", 'Lucas Almeida'!$N$2:$N$4000, "&lt;=31/10/2025"),
  COUNTIFS('Fernando Diamantino'!$E$2:$E$1999, "Orgânico", 'Fernando Diamantino'!$G$2:$G$1999, "Em conversação", 'Fernando Diamantino'!$N$2:$N$1999, "&gt;=01/10/2025", 'Fernando Diamantino'!$N$2:$N$1999, "&lt;=31/10/2025"),
  COUNTIFS('Maiara Andrade'!$E$2:$E$4000, "Orgânico", 'Maiara Andrade'!$G$2:$G$4000, "Em conversação", 'Maiara Andrade'!$N$2:$N$4000, "&gt;=01/10/2025", 'Maiara Andrade'!$N$2:$N$4000, "&lt;=31/10/2025"),
  COUNTIFS('Roberto Ramos'!$E$2:$E$4000, "Orgânico", 'Roberto Ramos'!$G$2:$G$4000, "Em conversação", 'Roberto Ramos'!$N$2:$N$4000, "&gt;=01/10/2025", 'Roberto Ramos'!$N$2:$N$4000, "&lt;=31/10/2025"),
  COUNTIFS('Amanda Facundo'!$E$2:$E$1999, "Orgânico", 'Amanda Facundo'!$G$2:$G$1999, "Em conversação", 'Amanda Facundo'!$N$2:$N$1999, "&gt;=01/10/2025", 'Amanda Facundo'!$N$2:$N$1999, "&lt;=31/10/2025"),
  COUNTIFS('Rodrigo Oliveira'!$E$2:$E$4000, "Orgânico", 'Rodrigo Oliveira'!$G$2:$G$4000, "Em conversação", 'Rodrigo Oliveira'!$N$2:$N$4000, "&gt;=01/10/2025", 'Rodrigo Oliveira'!$N$2:$N$4000, "&lt;=31/10/2025"),
  COUNTIFS('Marcio Jorge'!$E$2:$E$4000, "Orgânico", 'Marcio Jorge'!$G$2:$G$4000, "Em conversação", 'Marcio Jorge'!$N$2:$N$4000, "&gt;=01/10/2025", 'Marcio Jorge'!$N$2:$N$4000, "&lt;=31/10/2025")
)
</f>
        <v>0</v>
      </c>
      <c r="AU49" s="67">
        <f>SUM(
  COUNTIFS('Bruna Mamedes'!$E$2:$E$4000, "Orgânico", 'Bruna Mamedes'!$G$2:$G$4000, "Cotação Enviada", 'Bruna Mamedes'!$N$2:$N$4000, "&gt;=01/10/2025", 'Bruna Mamedes'!$N$2:$N$4000, "&lt;=31/10/2025"),
  COUNTIFS('Camila Adão'!$E$2:$E$1997, "Orgânico", 'Camila Adão'!$G$2:$G$1997, "Cotação Enviada", 'Camila Adão'!$N$2:$N$1997, "&gt;=01/10/2025", 'Camila Adão'!$N$2:$N$1997, "&lt;=31/10/2025"),
  COUNTIFS('Vendas Organicas'!$E$2:$E$3000, "Orgânico", 'Vendas Organicas'!$G$2:$G$3000, "Cotação Enviada", 'Vendas Organicas'!$N$2:$N$3000, "&gt;=01/10/2025", 'Vendas Organicas'!$N$2:$N$3000, "&lt;=31/10/2025"),
  COUNTIFS('Diogo Lima'!$E$2:$E$1996, "Orgânico", 'Diogo Lima'!$G$2:$G$1996, "Cotação Enviada", 'Diogo Lima'!$N$2:$N$1996, "&gt;=01/10/2025", 'Diogo Lima'!$N$2:$N$1996, "&lt;=31/10/2025"),
  COUNTIFS('Lucas Almeida'!$E$2:$E$4000, "Orgânico", 'Lucas Almeida'!$G$2:$G$4000, "Cotação Enviada", 'Lucas Almeida'!$N$2:$N$4000, "&gt;=01/10/2025", 'Lucas Almeida'!$N$2:$N$4000, "&lt;=31/10/2025"),
  COUNTIFS('Fernando Diamantino'!$E$2:$E$1999, "Orgânico", 'Fernando Diamantino'!$G$2:$G$1999, "Cotação Enviada", 'Fernando Diamantino'!$N$2:$N$1999, "&gt;=01/10/2025", 'Fernando Diamantino'!$N$2:$N$1999, "&lt;=31/10/2025"),
  COUNTIFS('Maiara Andrade'!$E$2:$E$4000, "Orgânico", 'Maiara Andrade'!$G$2:$G$4000, "Cotação Enviada", 'Maiara Andrade'!$N$2:$N$4000, "&gt;=01/10/2025", 'Maiara Andrade'!$N$2:$N$4000, "&lt;=31/10/2025"),
  COUNTIFS('Roberto Ramos'!$E$2:$E$4000, "Orgânico", 'Roberto Ramos'!$G$2:$G$4000, "Cotação Enviada", 'Roberto Ramos'!$N$2:$N$4000, "&gt;=01/10/2025", 'Roberto Ramos'!$N$2:$N$4000, "&lt;=31/10/2025"),
  COUNTIFS('Amanda Facundo'!$E$2:$E$1999, "Orgânico", 'Amanda Facundo'!$G$2:$G$1999, "Cotação Enviada", 'Amanda Facundo'!$N$2:$N$1999, "&gt;=01/10/2025", 'Amanda Facundo'!$N$2:$N$1999, "&lt;=31/10/2025"),
  COUNTIFS('Rodrigo Oliveira'!$E$2:$E$4000, "Orgânico", 'Rodrigo Oliveira'!$G$2:$G$4000, "Cotação Enviada", 'Rodrigo Oliveira'!$N$2:$N$4000, "&gt;=01/10/2025", 'Rodrigo Oliveira'!$N$2:$N$4000, "&lt;=31/10/2025"),
  COUNTIFS('Marcio Jorge'!$E$2:$E$4000, "Orgânico", 'Marcio Jorge'!$G$2:$G$4000, "Cotação Enviada", 'Marcio Jorge'!$N$2:$N$4000, "&gt;=01/10/2025", 'Marcio Jorge'!$N$2:$N$4000, "&lt;=31/10/2025")
)
</f>
        <v>4</v>
      </c>
      <c r="AV49" s="67">
        <f>SUM(
  COUNTIFS('Bruna Mamedes'!$E$2:$E$4000, "Orgânico", 'Bruna Mamedes'!$G$2:$G$4000, "Desistência", 'Bruna Mamedes'!$N$2:$N$4000, "&gt;=01/10/2025", 'Bruna Mamedes'!$N$2:$N$4000, "&lt;=31/10/2025"),
  COUNTIFS('Camila Adão'!$E$2:$E$1997, "Orgânico", 'Camila Adão'!$G$2:$G$1997, "Desistência", 'Camila Adão'!$N$2:$N$1997, "&gt;=01/10/2025", 'Camila Adão'!$N$2:$N$1997, "&lt;=31/10/2025"),
  COUNTIFS('Vendas Organicas'!$E$2:$E$3000, "Orgânico", 'Vendas Organicas'!$G$2:$G$3000, "Desistência", 'Vendas Organicas'!$N$2:$N$3000, "&gt;=01/10/2025", 'Vendas Organicas'!$N$2:$N$3000, "&lt;=31/10/2025"),
  COUNTIFS('Diogo Lima'!$E$2:$E$1996, "Orgânico", 'Diogo Lima'!$G$2:$G$1996, "Desistência", 'Diogo Lima'!$N$2:$N$1996, "&gt;=01/10/2025", 'Diogo Lima'!$N$2:$N$1996, "&lt;=31/10/2025"),
  COUNTIFS('Lucas Almeida'!$E$2:$E$4000, "Orgânico", 'Lucas Almeida'!$G$2:$G$4000, "Desistência", 'Lucas Almeida'!$N$2:$N$4000, "&gt;=01/10/2025", 'Lucas Almeida'!$N$2:$N$4000, "&lt;=31/10/2025"),
  COUNTIFS('Fernando Diamantino'!$E$2:$E$1999, "Orgânico", 'Fernando Diamantino'!$G$2:$G$1999, "Desistência", 'Fernando Diamantino'!$N$2:$N$1999, "&gt;=01/10/2025", 'Fernando Diamantino'!$N$2:$N$1999, "&lt;=31/10/2025"),
  COUNTIFS('Maiara Andrade'!$E$2:$E$4000, "Orgânico", 'Maiara Andrade'!$G$2:$G$4000, "Desistência", 'Maiara Andrade'!$N$2:$N$4000, "&gt;=01/10/2025", 'Maiara Andrade'!$N$2:$N$4000, "&lt;=31/10/2025"),
  COUNTIFS('Roberto Ramos'!$E$2:$E$4000, "Orgânico", 'Roberto Ramos'!$G$2:$G$4000, "Desistência", 'Roberto Ramos'!$N$2:$N$4000, "&gt;=01/10/2025", 'Roberto Ramos'!$N$2:$N$4000, "&lt;=31/10/2025"),
  COUNTIFS('Amanda Facundo'!$E$2:$E$1999, "Orgânico", 'Amanda Facundo'!$G$2:$G$1999, "Desistência", 'Amanda Facundo'!$N$2:$N$1999, "&gt;=01/10/2025", 'Amanda Facundo'!$N$2:$N$1999, "&lt;=31/10/2025"),
  COUNTIFS('Rodrigo Oliveira'!$E$2:$E$4000, "Orgânico", 'Rodrigo Oliveira'!$G$2:$G$4000, "Desistência", 'Rodrigo Oliveira'!$N$2:$N$4000, "&gt;=01/10/2025", 'Rodrigo Oliveira'!$N$2:$N$4000, "&lt;=31/10/2025"),
  COUNTIFS('Marcio Jorge'!$E$2:$E$4000, "Orgânico", 'Marcio Jorge'!$G$2:$G$4000, "Desistência", 'Marcio Jorge'!$N$2:$N$4000, "&gt;=01/10/2025", 'Marcio Jorge'!$N$2:$N$4000, "&lt;=31/10/2025")
)
</f>
        <v>0</v>
      </c>
      <c r="AW49" s="67">
        <f>SUM(
  COUNTIFS('Bruna Mamedes'!$E$2:$E$4000, "Orgânico", 'Bruna Mamedes'!$G$2:$G$4000, "Não Respondeu", 'Bruna Mamedes'!$N$2:$N$4000, "&gt;=01/10/2025", 'Bruna Mamedes'!$N$2:$N$4000, "&lt;=31/10/2025"),
  COUNTIFS('Camila Adão'!$E$2:$E$1997, "Orgânico", 'Camila Adão'!$G$2:$G$1997, "Não Respondeu", 'Camila Adão'!$N$2:$N$1997, "&gt;=01/10/2025", 'Camila Adão'!$N$2:$N$1997, "&lt;=31/10/2025"),
  COUNTIFS('Vendas Organicas'!$E$2:$E$3000, "Orgânico", 'Vendas Organicas'!$G$2:$G$3000, "Não Respondeu", 'Vendas Organicas'!$N$2:$N$3000, "&gt;=01/10/2025", 'Vendas Organicas'!$N$2:$N$3000, "&lt;=31/10/2025"),
  COUNTIFS('Diogo Lima'!$E$2:$E$1996, "Orgânico", 'Diogo Lima'!$G$2:$G$1996, "Não Respondeu", 'Diogo Lima'!$N$2:$N$1996, "&gt;=01/10/2025", 'Diogo Lima'!$N$2:$N$1996, "&lt;=31/10/2025"),
  COUNTIFS('Lucas Almeida'!$E$2:$E$4000, "Orgânico", 'Lucas Almeida'!$G$2:$G$4000, "Não Respondeu", 'Lucas Almeida'!$N$2:$N$4000, "&gt;=01/10/2025", 'Lucas Almeida'!$N$2:$N$4000, "&lt;=31/10/2025"),
  COUNTIFS('Fernando Diamantino'!$E$2:$E$1999, "Orgânico", 'Fernando Diamantino'!$G$2:$G$1999, "Não Respondeu", 'Fernando Diamantino'!$N$2:$N$1999, "&gt;=01/10/2025", 'Fernando Diamantino'!$N$2:$N$1999, "&lt;=31/10/2025"),
  COUNTIFS('Maiara Andrade'!$E$2:$E$4000, "Orgânico", 'Maiara Andrade'!$G$2:$G$4000, "Não Respondeu", 'Maiara Andrade'!$N$2:$N$4000, "&gt;=01/10/2025", 'Maiara Andrade'!$N$2:$N$4000, "&lt;=31/10/2025"),
  COUNTIFS('Roberto Ramos'!$E$2:$E$4000, "Orgânico", 'Roberto Ramos'!$G$2:$G$4000, "Não Respondeu", 'Roberto Ramos'!$N$2:$N$4000, "&gt;=01/10/2025", 'Roberto Ramos'!$N$2:$N$4000, "&lt;=31/10/2025"),
  COUNTIFS('Amanda Facundo'!$E$2:$E$1999, "Orgânico", 'Amanda Facundo'!$G$2:$G$1999, "Não Respondeu", 'Amanda Facundo'!$N$2:$N$1999, "&gt;=01/10/2025", 'Amanda Facundo'!$N$2:$N$1999, "&lt;=31/10/2025"),
  COUNTIFS('Rodrigo Oliveira'!$E$2:$E$4000, "Orgânico", 'Rodrigo Oliveira'!$G$2:$G$4000, "Não Respondeu", 'Rodrigo Oliveira'!$N$2:$N$4000, "&gt;=01/10/2025", 'Rodrigo Oliveira'!$N$2:$N$4000, "&lt;=31/10/2025"),
  COUNTIFS('Marcio Jorge'!$E$2:$E$4000, "Orgânico", 'Marcio Jorge'!$G$2:$G$4000, "Não Respondeu", 'Marcio Jorge'!$N$2:$N$4000, "&gt;=01/10/2025", 'Marcio Jorge'!$N$2:$N$4000, "&lt;=31/10/2025")
)
</f>
        <v>2</v>
      </c>
      <c r="AX49" s="68">
        <f>SUM(
  SUMIFS('Bruna Mamedes'!$H$2:$H$4000, 'Bruna Mamedes'!$E$2:$E$4000, "Orgânico", 'Bruna Mamedes'!$G$2:$G$4000, "Plano Fechado", 'Bruna Mamedes'!$N$2:$N$4000, "&gt;=01/10/2025", 'Bruna Mamedes'!$N$2:$N$4000, "&lt;=31/10/2025"),
  SUMIFS('Camila Adão'!$H$2:$H$1997, 'Camila Adão'!$E$2:$E$1997, "Orgânico", 'Camila Adão'!$G$2:$G$1997, "Plano Fechado", 'Camila Adão'!$N$2:$N$1997, "&gt;=01/10/2025", 'Camila Adão'!$N$2:$N$1997, "&lt;=31/10/2025"),
  SUMIFS('Vendas Organicas'!$H$2:$H$3000, 'Vendas Organicas'!$E$2:$E$3000, "Orgânico", 'Vendas Organicas'!$G$2:$G$3000, "Plano Fechado", 'Vendas Organicas'!$N$2:$N$3000, "&gt;=01/10/2025", 'Vendas Organicas'!$N$2:$N$3000, "&lt;=31/10/2025"),
  SUMIFS('Diogo Lima'!$H$2:$H$1996, 'Diogo Lima'!$E$2:$E$1996, "Orgânico", 'Diogo Lima'!$G$2:$G$1996, "Plano Fechado", 'Diogo Lima'!$N$2:$N$1996, "&gt;=01/10/2025", 'Diogo Lima'!$N$2:$N$1996, "&lt;=31/10/2025"),
  SUMIFS('Lucas Almeida'!$H$2:$H$4000, 'Lucas Almeida'!$E$2:$E$4000, "Orgânico", 'Lucas Almeida'!$G$2:$G$4000, "Plano Fechado", 'Lucas Almeida'!$N$2:$N$4000, "&gt;=01/10/2025", 'Lucas Almeida'!$N$2:$N$4000, "&lt;=31/10/2025"),
  SUMIFS('Fernando Diamantino'!$H$2:$H$1999, 'Fernando Diamantino'!$E$2:$E$1999, "Orgânico", 'Fernando Diamantino'!$G$2:$G$1999, "Plano Fechado", 'Fernando Diamantino'!$N$2:$N$1999, "&gt;=01/10/2025", 'Fernando Diamantino'!$N$2:$N$1999, "&lt;=31/10/2025"),
  SUMIFS('Maiara Andrade'!$H$2:$H$4000, 'Maiara Andrade'!$E$2:$E$4000, "Orgânico", 'Maiara Andrade'!$G$2:$G$4000, "Plano Fechado", 'Maiara Andrade'!$N$2:$N$4000, "&gt;=01/10/2025", 'Maiara Andrade'!$N$2:$N$4000, "&lt;=31/10/2025"),
  SUMIFS('Roberto Ramos'!$H$2:$H$4000, 'Roberto Ramos'!$E$2:$E$4000, "Orgânico", 'Roberto Ramos'!$G$2:$G$4000, "Plano Fechado", 'Roberto Ramos'!$N$2:$N$4000, "&gt;=01/10/2025", 'Roberto Ramos'!$N$2:$N$4000, "&lt;=31/10/2025"),
  SUMIFS('Amanda Facundo'!$H$2:$H$1999, 'Amanda Facundo'!$E$2:$E$1999, "Orgânico", 'Amanda Facundo'!$G$2:$G$1999, "Plano Fechado", 'Amanda Facundo'!$N$2:$N$1999, "&gt;=01/10/2025", 'Amanda Facundo'!$N$2:$N$1999, "&lt;=31/10/2025"),
  SUMIFS('Rodrigo Oliveira'!$H$2:$H$4000, 'Rodrigo Oliveira'!$E$2:$E$4000, "Orgânico", 'Rodrigo Oliveira'!$G$2:$G$4000, "Plano Fechado", 'Rodrigo Oliveira'!$N$2:$N$4000, "&gt;=01/10/2025", 'Rodrigo Oliveira'!$N$2:$N$4000, "&lt;=31/10/2025"),
  SUMIFS('Marcio Jorge'!$H$2:$H$4000, 'Marcio Jorge'!$E$2:$E$4000, "Orgânico", 'Marcio Jorge'!$G$2:$G$4000, "Plano Fechado", 'Marcio Jorge'!$N$2:$N$4000, "&gt;=01/10/2025", 'Marcio Jorge'!$N$2:$N$4000, "&lt;=31/10/2025")
)
</f>
        <v>0</v>
      </c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</row>
    <row r="50">
      <c r="A50" s="43"/>
      <c r="B50" s="70"/>
      <c r="C50" s="71"/>
      <c r="D50" s="71"/>
      <c r="E50" s="71"/>
      <c r="F50" s="71"/>
      <c r="G50" s="71"/>
      <c r="I50" s="45"/>
      <c r="J50" s="70"/>
      <c r="K50" s="71" t="s">
        <v>47</v>
      </c>
      <c r="L50" s="71" t="s">
        <v>48</v>
      </c>
      <c r="M50" s="71" t="s">
        <v>49</v>
      </c>
      <c r="N50" s="71" t="s">
        <v>50</v>
      </c>
      <c r="O50" s="71" t="s">
        <v>51</v>
      </c>
      <c r="Q50" s="45"/>
      <c r="R50" s="70"/>
      <c r="S50" s="71" t="e">
        <v>#DIV/0!</v>
      </c>
      <c r="T50" s="71" t="e">
        <v>#DIV/0!</v>
      </c>
      <c r="U50" s="71" t="e">
        <v>#DIV/0!</v>
      </c>
      <c r="V50" s="71" t="e">
        <v>#DIV/0!</v>
      </c>
      <c r="W50" s="71" t="e">
        <v>#DIV/0!</v>
      </c>
      <c r="X50" s="72"/>
      <c r="Y50" s="45"/>
      <c r="Z50" s="70"/>
      <c r="AA50" s="71">
        <v>0.111</v>
      </c>
      <c r="AB50" s="71">
        <v>0.333</v>
      </c>
      <c r="AC50" s="71">
        <v>0.333</v>
      </c>
      <c r="AD50" s="71">
        <v>0.111</v>
      </c>
      <c r="AE50" s="71">
        <v>0.0</v>
      </c>
      <c r="AF50" s="72"/>
      <c r="AG50" s="45"/>
      <c r="AH50" s="70"/>
      <c r="AI50" s="71">
        <v>0.1</v>
      </c>
      <c r="AJ50" s="71">
        <v>0.5</v>
      </c>
      <c r="AK50" s="71">
        <v>0.4</v>
      </c>
      <c r="AL50" s="71">
        <v>0.0</v>
      </c>
      <c r="AM50" s="71">
        <v>0.0</v>
      </c>
      <c r="AN50" s="72"/>
      <c r="AP50" s="70"/>
      <c r="AQ50" s="73">
        <f>(AQ49/AP49)</f>
        <v>0</v>
      </c>
      <c r="AR50" s="73">
        <f>(AR49/AP49)</f>
        <v>0</v>
      </c>
      <c r="AS50" s="73">
        <f>(AS49/AP49)</f>
        <v>0</v>
      </c>
      <c r="AT50" s="73">
        <f>(AT49/AP49)</f>
        <v>0</v>
      </c>
      <c r="AU50" s="73">
        <f>AU49/AP49</f>
        <v>0.6666666667</v>
      </c>
      <c r="AV50" s="73">
        <f>AV49/AP49</f>
        <v>0</v>
      </c>
      <c r="AW50" s="73">
        <f>AW49/AP49</f>
        <v>0.3333333333</v>
      </c>
      <c r="AX50" s="72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4"/>
      <c r="K51" s="84"/>
      <c r="L51" s="84"/>
      <c r="M51" s="84"/>
      <c r="N51" s="84"/>
      <c r="O51" s="84"/>
      <c r="P51" s="84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5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86"/>
      <c r="BL51" s="86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7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H52" s="47"/>
      <c r="AI52" s="47"/>
      <c r="AJ52" s="47"/>
      <c r="AK52" s="47"/>
      <c r="AL52" s="47"/>
      <c r="AM52" s="47"/>
      <c r="AN52" s="47"/>
      <c r="AO52" s="47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</row>
    <row r="53">
      <c r="A53" s="83"/>
      <c r="O53" s="88"/>
      <c r="AH53" s="47"/>
      <c r="AI53" s="47"/>
      <c r="AJ53" s="47"/>
      <c r="AK53" s="47"/>
      <c r="AL53" s="47"/>
      <c r="AM53" s="47"/>
      <c r="AN53" s="47"/>
      <c r="AO53" s="47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</row>
    <row r="54">
      <c r="A54" s="83"/>
      <c r="O54" s="88"/>
      <c r="AH54" s="47"/>
      <c r="AI54" s="47"/>
      <c r="AJ54" s="47"/>
      <c r="AK54" s="47"/>
      <c r="AL54" s="47"/>
      <c r="AM54" s="47"/>
      <c r="AN54" s="47"/>
      <c r="AO54" s="47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</row>
    <row r="55">
      <c r="A55" s="83"/>
      <c r="O55" s="88"/>
      <c r="AH55" s="47"/>
      <c r="AI55" s="47"/>
      <c r="AJ55" s="47"/>
      <c r="AK55" s="47"/>
      <c r="AL55" s="47"/>
      <c r="AM55" s="47"/>
      <c r="AN55" s="47"/>
      <c r="AO55" s="47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</row>
    <row r="56">
      <c r="A56" s="83"/>
      <c r="O56" s="88"/>
      <c r="AH56" s="47"/>
      <c r="AI56" s="47"/>
      <c r="AJ56" s="47"/>
      <c r="AK56" s="47"/>
      <c r="AL56" s="47"/>
      <c r="AM56" s="47"/>
      <c r="AN56" s="47"/>
      <c r="AO56" s="47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</row>
    <row r="57">
      <c r="A57" s="83"/>
      <c r="O57" s="88"/>
      <c r="AH57" s="47"/>
      <c r="AI57" s="47"/>
      <c r="AJ57" s="47"/>
      <c r="AK57" s="47"/>
      <c r="AL57" s="47"/>
      <c r="AM57" s="47"/>
      <c r="AN57" s="47"/>
      <c r="AO57" s="47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</row>
    <row r="58">
      <c r="A58" s="83"/>
      <c r="O58" s="88"/>
      <c r="AH58" s="47"/>
      <c r="AI58" s="47"/>
      <c r="AJ58" s="47"/>
      <c r="AK58" s="47"/>
      <c r="AL58" s="47"/>
      <c r="AM58" s="47"/>
      <c r="AN58" s="47"/>
      <c r="AO58" s="47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</row>
    <row r="59">
      <c r="A59" s="83"/>
      <c r="O59" s="88"/>
      <c r="AH59" s="47"/>
      <c r="AI59" s="47"/>
      <c r="AJ59" s="47"/>
      <c r="AK59" s="47"/>
      <c r="AL59" s="47"/>
      <c r="AM59" s="47"/>
      <c r="AN59" s="47"/>
      <c r="AO59" s="47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</row>
    <row r="60">
      <c r="A60" s="83"/>
      <c r="O60" s="88"/>
      <c r="AH60" s="47"/>
      <c r="AI60" s="47"/>
      <c r="AJ60" s="47"/>
      <c r="AK60" s="47"/>
      <c r="AL60" s="47"/>
      <c r="AM60" s="47"/>
      <c r="AN60" s="47"/>
      <c r="AO60" s="47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</row>
    <row r="61">
      <c r="A61" s="83"/>
      <c r="O61" s="88"/>
      <c r="AH61" s="47"/>
      <c r="AI61" s="47"/>
      <c r="AJ61" s="47"/>
      <c r="AK61" s="47"/>
      <c r="AL61" s="47"/>
      <c r="AM61" s="47"/>
      <c r="AN61" s="47"/>
      <c r="AO61" s="47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</row>
    <row r="62">
      <c r="A62" s="83"/>
      <c r="O62" s="88"/>
      <c r="AH62" s="47"/>
      <c r="AI62" s="47"/>
      <c r="AJ62" s="47"/>
      <c r="AK62" s="47"/>
      <c r="AL62" s="47"/>
      <c r="AM62" s="47"/>
      <c r="AN62" s="47"/>
      <c r="AO62" s="47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</row>
    <row r="63">
      <c r="A63" s="83"/>
      <c r="O63" s="88"/>
      <c r="AH63" s="47"/>
      <c r="AI63" s="47"/>
      <c r="AJ63" s="47"/>
      <c r="AK63" s="47"/>
      <c r="AL63" s="47"/>
      <c r="AM63" s="47"/>
      <c r="AN63" s="47"/>
      <c r="AO63" s="47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</row>
    <row r="64">
      <c r="A64" s="83"/>
      <c r="O64" s="88"/>
      <c r="AH64" s="47"/>
      <c r="AI64" s="47"/>
      <c r="AJ64" s="47"/>
      <c r="AK64" s="47"/>
      <c r="AL64" s="47"/>
      <c r="AM64" s="47"/>
      <c r="AN64" s="47"/>
      <c r="AO64" s="47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</row>
    <row r="65">
      <c r="A65" s="83"/>
      <c r="O65" s="88"/>
      <c r="AH65" s="47"/>
      <c r="AI65" s="47"/>
      <c r="AJ65" s="47"/>
      <c r="AK65" s="47"/>
      <c r="AL65" s="47"/>
      <c r="AM65" s="47"/>
      <c r="AN65" s="47"/>
      <c r="AO65" s="47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</row>
    <row r="66">
      <c r="A66" s="83"/>
      <c r="O66" s="88"/>
      <c r="AH66" s="47"/>
      <c r="AI66" s="47"/>
      <c r="AJ66" s="47"/>
      <c r="AK66" s="47"/>
      <c r="AL66" s="47"/>
      <c r="AM66" s="47"/>
      <c r="AN66" s="47"/>
      <c r="AO66" s="47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</row>
    <row r="67">
      <c r="A67" s="83"/>
      <c r="O67" s="88"/>
      <c r="AH67" s="47"/>
      <c r="AI67" s="47"/>
      <c r="AJ67" s="47"/>
      <c r="AK67" s="47"/>
      <c r="AL67" s="47"/>
      <c r="AM67" s="47"/>
      <c r="AN67" s="47"/>
      <c r="AO67" s="47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</row>
    <row r="68">
      <c r="A68" s="83"/>
      <c r="O68" s="88"/>
      <c r="AH68" s="47"/>
      <c r="AI68" s="47"/>
      <c r="AJ68" s="47"/>
      <c r="AK68" s="47"/>
      <c r="AL68" s="47"/>
      <c r="AM68" s="47"/>
      <c r="AN68" s="47"/>
      <c r="AO68" s="47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</row>
    <row r="69">
      <c r="A69" s="83"/>
      <c r="O69" s="88"/>
      <c r="AH69" s="47"/>
      <c r="AI69" s="47"/>
      <c r="AJ69" s="47"/>
      <c r="AK69" s="47"/>
      <c r="AL69" s="47"/>
      <c r="AM69" s="47"/>
      <c r="AN69" s="47"/>
      <c r="AO69" s="47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</row>
    <row r="70">
      <c r="A70" s="83"/>
      <c r="O70" s="88"/>
      <c r="AH70" s="47"/>
      <c r="AI70" s="47"/>
      <c r="AJ70" s="47"/>
      <c r="AK70" s="47"/>
      <c r="AL70" s="47"/>
      <c r="AM70" s="47"/>
      <c r="AN70" s="47"/>
      <c r="AO70" s="47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</row>
    <row r="71">
      <c r="A71" s="83"/>
      <c r="O71" s="88"/>
      <c r="AH71" s="47"/>
      <c r="AI71" s="47"/>
      <c r="AJ71" s="47"/>
      <c r="AK71" s="47"/>
      <c r="AL71" s="47"/>
      <c r="AM71" s="47"/>
      <c r="AN71" s="47"/>
      <c r="AO71" s="47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</row>
    <row r="72">
      <c r="A72" s="83"/>
      <c r="O72" s="88"/>
      <c r="AH72" s="47"/>
      <c r="AI72" s="47"/>
      <c r="AJ72" s="47"/>
      <c r="AK72" s="47"/>
      <c r="AL72" s="47"/>
      <c r="AM72" s="47"/>
      <c r="AN72" s="47"/>
      <c r="AO72" s="47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</row>
    <row r="73">
      <c r="A73" s="83"/>
      <c r="O73" s="88"/>
      <c r="AH73" s="47"/>
      <c r="AI73" s="47"/>
      <c r="AJ73" s="47"/>
      <c r="AK73" s="47"/>
      <c r="AL73" s="47"/>
      <c r="AM73" s="47"/>
      <c r="AN73" s="47"/>
      <c r="AO73" s="47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</row>
    <row r="74">
      <c r="A74" s="83"/>
      <c r="O74" s="88"/>
      <c r="AH74" s="47"/>
      <c r="AI74" s="47"/>
      <c r="AJ74" s="47"/>
      <c r="AK74" s="47"/>
      <c r="AL74" s="47"/>
      <c r="AM74" s="47"/>
      <c r="AN74" s="47"/>
      <c r="AO74" s="47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</row>
    <row r="75">
      <c r="A75" s="83"/>
      <c r="O75" s="88"/>
      <c r="AH75" s="47"/>
      <c r="AI75" s="47"/>
      <c r="AJ75" s="47"/>
      <c r="AK75" s="47"/>
      <c r="AL75" s="47"/>
      <c r="AM75" s="47"/>
      <c r="AN75" s="47"/>
      <c r="AO75" s="47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</row>
    <row r="76">
      <c r="A76" s="83"/>
      <c r="O76" s="88"/>
      <c r="AH76" s="47"/>
      <c r="AI76" s="47"/>
      <c r="AJ76" s="47"/>
      <c r="AK76" s="47"/>
      <c r="AL76" s="47"/>
      <c r="AM76" s="47"/>
      <c r="AN76" s="47"/>
      <c r="AO76" s="47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</row>
    <row r="77">
      <c r="A77" s="83"/>
      <c r="O77" s="88"/>
      <c r="AH77" s="47"/>
      <c r="AI77" s="47"/>
      <c r="AJ77" s="47"/>
      <c r="AK77" s="47"/>
      <c r="AL77" s="47"/>
      <c r="AM77" s="47"/>
      <c r="AN77" s="47"/>
      <c r="AO77" s="47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</row>
    <row r="78">
      <c r="A78" s="83"/>
      <c r="O78" s="88"/>
      <c r="AH78" s="47"/>
      <c r="AI78" s="47"/>
      <c r="AJ78" s="47"/>
      <c r="AK78" s="47"/>
      <c r="AL78" s="47"/>
      <c r="AM78" s="47"/>
      <c r="AN78" s="47"/>
      <c r="AO78" s="47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</row>
    <row r="79">
      <c r="A79" s="83"/>
      <c r="O79" s="88"/>
      <c r="AH79" s="47"/>
      <c r="AI79" s="47"/>
      <c r="AJ79" s="47"/>
      <c r="AK79" s="47"/>
      <c r="AL79" s="47"/>
      <c r="AM79" s="47"/>
      <c r="AN79" s="47"/>
      <c r="AO79" s="47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</row>
    <row r="80">
      <c r="A80" s="83"/>
      <c r="O80" s="88"/>
      <c r="AH80" s="47"/>
      <c r="AI80" s="47"/>
      <c r="AJ80" s="47"/>
      <c r="AK80" s="47"/>
      <c r="AL80" s="47"/>
      <c r="AM80" s="47"/>
      <c r="AN80" s="47"/>
      <c r="AO80" s="47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</row>
    <row r="81">
      <c r="A81" s="83"/>
      <c r="O81" s="88"/>
      <c r="AH81" s="47"/>
      <c r="AI81" s="47"/>
      <c r="AJ81" s="47"/>
      <c r="AK81" s="47"/>
      <c r="AL81" s="47"/>
      <c r="AM81" s="47"/>
      <c r="AN81" s="47"/>
      <c r="AO81" s="47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</row>
    <row r="82">
      <c r="A82" s="83"/>
      <c r="O82" s="88"/>
      <c r="AH82" s="47"/>
      <c r="AI82" s="47"/>
      <c r="AJ82" s="47"/>
      <c r="AK82" s="47"/>
      <c r="AL82" s="47"/>
      <c r="AM82" s="47"/>
      <c r="AN82" s="47"/>
      <c r="AO82" s="47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</row>
    <row r="83">
      <c r="A83" s="83"/>
      <c r="O83" s="88"/>
      <c r="AH83" s="47"/>
      <c r="AI83" s="47"/>
      <c r="AJ83" s="47"/>
      <c r="AK83" s="47"/>
      <c r="AL83" s="47"/>
      <c r="AM83" s="47"/>
      <c r="AN83" s="47"/>
      <c r="AO83" s="47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</row>
    <row r="84">
      <c r="A84" s="83"/>
      <c r="O84" s="88"/>
      <c r="AH84" s="47"/>
      <c r="AI84" s="47"/>
      <c r="AJ84" s="47"/>
      <c r="AK84" s="47"/>
      <c r="AL84" s="47"/>
      <c r="AM84" s="47"/>
      <c r="AN84" s="47"/>
      <c r="AO84" s="47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</row>
    <row r="85">
      <c r="A85" s="83"/>
      <c r="O85" s="88"/>
      <c r="AH85" s="47"/>
      <c r="AI85" s="47"/>
      <c r="AJ85" s="47"/>
      <c r="AK85" s="47"/>
      <c r="AL85" s="47"/>
      <c r="AM85" s="47"/>
      <c r="AN85" s="47"/>
      <c r="AO85" s="47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3"/>
    </row>
    <row r="86">
      <c r="A86" s="83"/>
      <c r="O86" s="88"/>
      <c r="AH86" s="47"/>
      <c r="AI86" s="47"/>
      <c r="AJ86" s="47"/>
      <c r="AK86" s="47"/>
      <c r="AL86" s="47"/>
      <c r="AM86" s="47"/>
      <c r="AN86" s="47"/>
      <c r="AO86" s="47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</row>
    <row r="87">
      <c r="A87" s="83"/>
      <c r="O87" s="88"/>
      <c r="AH87" s="47"/>
      <c r="AI87" s="47"/>
      <c r="AJ87" s="47"/>
      <c r="AK87" s="47"/>
      <c r="AL87" s="47"/>
      <c r="AM87" s="47"/>
      <c r="AN87" s="47"/>
      <c r="AO87" s="47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</row>
    <row r="88">
      <c r="A88" s="83"/>
      <c r="O88" s="88"/>
      <c r="AH88" s="47"/>
      <c r="AI88" s="47"/>
      <c r="AJ88" s="47"/>
      <c r="AK88" s="47"/>
      <c r="AL88" s="47"/>
      <c r="AM88" s="47"/>
      <c r="AN88" s="47"/>
      <c r="AO88" s="47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</row>
    <row r="89">
      <c r="A89" s="83"/>
      <c r="O89" s="88"/>
      <c r="AH89" s="47"/>
      <c r="AI89" s="47"/>
      <c r="AJ89" s="47"/>
      <c r="AK89" s="47"/>
      <c r="AL89" s="47"/>
      <c r="AM89" s="47"/>
      <c r="AN89" s="47"/>
      <c r="AO89" s="47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</row>
    <row r="90">
      <c r="A90" s="83"/>
      <c r="O90" s="88"/>
      <c r="AH90" s="47"/>
      <c r="AI90" s="47"/>
      <c r="AJ90" s="47"/>
      <c r="AK90" s="47"/>
      <c r="AL90" s="47"/>
      <c r="AM90" s="47"/>
      <c r="AN90" s="47"/>
      <c r="AO90" s="47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</row>
    <row r="91">
      <c r="A91" s="83"/>
      <c r="O91" s="88"/>
      <c r="AH91" s="47"/>
      <c r="AI91" s="47"/>
      <c r="AJ91" s="47"/>
      <c r="AK91" s="47"/>
      <c r="AL91" s="47"/>
      <c r="AM91" s="47"/>
      <c r="AN91" s="47"/>
      <c r="AO91" s="47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</row>
    <row r="92">
      <c r="A92" s="83"/>
      <c r="O92" s="88"/>
      <c r="AH92" s="47"/>
      <c r="AI92" s="47"/>
      <c r="AJ92" s="47"/>
      <c r="AK92" s="47"/>
      <c r="AL92" s="47"/>
      <c r="AM92" s="47"/>
      <c r="AN92" s="47"/>
      <c r="AO92" s="47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</row>
    <row r="93">
      <c r="A93" s="83"/>
      <c r="O93" s="88"/>
      <c r="AH93" s="47"/>
      <c r="AI93" s="47"/>
      <c r="AJ93" s="47"/>
      <c r="AK93" s="47"/>
      <c r="AL93" s="47"/>
      <c r="AM93" s="47"/>
      <c r="AN93" s="47"/>
      <c r="AO93" s="47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</row>
    <row r="94">
      <c r="A94" s="83"/>
      <c r="O94" s="88"/>
      <c r="AH94" s="47"/>
      <c r="AI94" s="47"/>
      <c r="AJ94" s="47"/>
      <c r="AK94" s="47"/>
      <c r="AL94" s="47"/>
      <c r="AM94" s="47"/>
      <c r="AN94" s="47"/>
      <c r="AO94" s="47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</row>
    <row r="95">
      <c r="A95" s="83"/>
      <c r="O95" s="88"/>
      <c r="AH95" s="47"/>
      <c r="AI95" s="47"/>
      <c r="AJ95" s="47"/>
      <c r="AK95" s="47"/>
      <c r="AL95" s="47"/>
      <c r="AM95" s="47"/>
      <c r="AN95" s="47"/>
      <c r="AO95" s="47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</row>
    <row r="96">
      <c r="A96" s="83"/>
      <c r="O96" s="88"/>
      <c r="AH96" s="47"/>
      <c r="AI96" s="47"/>
      <c r="AJ96" s="47"/>
      <c r="AK96" s="47"/>
      <c r="AL96" s="47"/>
      <c r="AM96" s="47"/>
      <c r="AN96" s="47"/>
      <c r="AO96" s="47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</row>
    <row r="97">
      <c r="A97" s="83"/>
      <c r="O97" s="88"/>
      <c r="AH97" s="47"/>
      <c r="AI97" s="47"/>
      <c r="AJ97" s="47"/>
      <c r="AK97" s="47"/>
      <c r="AL97" s="47"/>
      <c r="AM97" s="47"/>
      <c r="AN97" s="47"/>
      <c r="AO97" s="47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</row>
    <row r="98">
      <c r="A98" s="83"/>
      <c r="O98" s="88"/>
      <c r="AH98" s="47"/>
      <c r="AI98" s="47"/>
      <c r="AJ98" s="47"/>
      <c r="AK98" s="47"/>
      <c r="AL98" s="47"/>
      <c r="AM98" s="47"/>
      <c r="AN98" s="47"/>
      <c r="AO98" s="47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</row>
    <row r="99">
      <c r="A99" s="83"/>
      <c r="O99" s="88"/>
      <c r="AH99" s="47"/>
      <c r="AI99" s="47"/>
      <c r="AJ99" s="47"/>
      <c r="AK99" s="47"/>
      <c r="AL99" s="47"/>
      <c r="AM99" s="47"/>
      <c r="AN99" s="47"/>
      <c r="AO99" s="47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</row>
    <row r="100">
      <c r="A100" s="83"/>
      <c r="O100" s="88"/>
      <c r="AH100" s="47"/>
      <c r="AI100" s="47"/>
      <c r="AJ100" s="47"/>
      <c r="AK100" s="47"/>
      <c r="AL100" s="47"/>
      <c r="AM100" s="47"/>
      <c r="AN100" s="47"/>
      <c r="AO100" s="47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</row>
    <row r="101">
      <c r="A101" s="83"/>
      <c r="O101" s="88"/>
      <c r="AH101" s="47"/>
      <c r="AI101" s="47"/>
      <c r="AJ101" s="47"/>
      <c r="AK101" s="47"/>
      <c r="AL101" s="47"/>
      <c r="AM101" s="47"/>
      <c r="AN101" s="47"/>
      <c r="AO101" s="47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</row>
    <row r="102">
      <c r="A102" s="83"/>
      <c r="O102" s="88"/>
      <c r="AH102" s="47"/>
      <c r="AI102" s="47"/>
      <c r="AJ102" s="47"/>
      <c r="AK102" s="47"/>
      <c r="AL102" s="47"/>
      <c r="AM102" s="47"/>
      <c r="AN102" s="47"/>
      <c r="AO102" s="47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</row>
    <row r="103">
      <c r="A103" s="83"/>
      <c r="O103" s="88"/>
      <c r="AH103" s="47"/>
      <c r="AI103" s="47"/>
      <c r="AJ103" s="47"/>
      <c r="AK103" s="47"/>
      <c r="AL103" s="47"/>
      <c r="AM103" s="47"/>
      <c r="AN103" s="47"/>
      <c r="AO103" s="47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</row>
    <row r="104">
      <c r="A104" s="83"/>
      <c r="O104" s="88"/>
      <c r="AH104" s="47"/>
      <c r="AI104" s="47"/>
      <c r="AJ104" s="47"/>
      <c r="AK104" s="47"/>
      <c r="AL104" s="47"/>
      <c r="AM104" s="47"/>
      <c r="AN104" s="47"/>
      <c r="AO104" s="47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</row>
    <row r="105">
      <c r="A105" s="83"/>
      <c r="O105" s="88"/>
      <c r="AH105" s="47"/>
      <c r="AI105" s="47"/>
      <c r="AJ105" s="47"/>
      <c r="AK105" s="47"/>
      <c r="AL105" s="47"/>
      <c r="AM105" s="47"/>
      <c r="AN105" s="47"/>
      <c r="AO105" s="47"/>
      <c r="AP105" s="83"/>
      <c r="AQ105" s="83"/>
      <c r="AR105" s="83"/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</row>
    <row r="106">
      <c r="A106" s="83"/>
      <c r="O106" s="88"/>
      <c r="AH106" s="47"/>
      <c r="AI106" s="47"/>
      <c r="AJ106" s="47"/>
      <c r="AK106" s="47"/>
      <c r="AL106" s="47"/>
      <c r="AM106" s="47"/>
      <c r="AN106" s="47"/>
      <c r="AO106" s="47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</row>
    <row r="107">
      <c r="A107" s="83"/>
      <c r="O107" s="88"/>
      <c r="AH107" s="47"/>
      <c r="AI107" s="47"/>
      <c r="AJ107" s="47"/>
      <c r="AK107" s="47"/>
      <c r="AL107" s="47"/>
      <c r="AM107" s="47"/>
      <c r="AN107" s="47"/>
      <c r="AO107" s="47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</row>
    <row r="108">
      <c r="A108" s="83"/>
      <c r="O108" s="88"/>
      <c r="AH108" s="47"/>
      <c r="AI108" s="47"/>
      <c r="AJ108" s="47"/>
      <c r="AK108" s="47"/>
      <c r="AL108" s="47"/>
      <c r="AM108" s="47"/>
      <c r="AN108" s="47"/>
      <c r="AO108" s="47"/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  <c r="BI108" s="83"/>
      <c r="BJ108" s="83"/>
      <c r="BK108" s="83"/>
      <c r="BL108" s="83"/>
    </row>
    <row r="109">
      <c r="A109" s="83"/>
      <c r="O109" s="88"/>
      <c r="AH109" s="47"/>
      <c r="AI109" s="47"/>
      <c r="AJ109" s="47"/>
      <c r="AK109" s="47"/>
      <c r="AL109" s="47"/>
      <c r="AM109" s="47"/>
      <c r="AN109" s="47"/>
      <c r="AO109" s="47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</row>
    <row r="110">
      <c r="A110" s="83"/>
      <c r="O110" s="88"/>
      <c r="AH110" s="47"/>
      <c r="AI110" s="47"/>
      <c r="AJ110" s="47"/>
      <c r="AK110" s="47"/>
      <c r="AL110" s="47"/>
      <c r="AM110" s="47"/>
      <c r="AN110" s="47"/>
      <c r="AO110" s="47"/>
      <c r="AP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</row>
    <row r="111">
      <c r="A111" s="83"/>
      <c r="O111" s="88"/>
      <c r="AH111" s="47"/>
      <c r="AI111" s="47"/>
      <c r="AJ111" s="47"/>
      <c r="AK111" s="47"/>
      <c r="AL111" s="47"/>
      <c r="AM111" s="47"/>
      <c r="AN111" s="47"/>
      <c r="AO111" s="47"/>
      <c r="AP111" s="83"/>
      <c r="AQ111" s="83"/>
      <c r="AR111" s="83"/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</row>
    <row r="112">
      <c r="A112" s="83"/>
      <c r="O112" s="88"/>
      <c r="AH112" s="47"/>
      <c r="AI112" s="47"/>
      <c r="AJ112" s="47"/>
      <c r="AK112" s="47"/>
      <c r="AL112" s="47"/>
      <c r="AM112" s="47"/>
      <c r="AN112" s="47"/>
      <c r="AO112" s="47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</row>
    <row r="113">
      <c r="A113" s="83"/>
      <c r="O113" s="88"/>
      <c r="AH113" s="47"/>
      <c r="AI113" s="47"/>
      <c r="AJ113" s="47"/>
      <c r="AK113" s="47"/>
      <c r="AL113" s="47"/>
      <c r="AM113" s="47"/>
      <c r="AN113" s="47"/>
      <c r="AO113" s="47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</row>
    <row r="114">
      <c r="A114" s="83"/>
      <c r="O114" s="88"/>
      <c r="AH114" s="47"/>
      <c r="AI114" s="47"/>
      <c r="AJ114" s="47"/>
      <c r="AK114" s="47"/>
      <c r="AL114" s="47"/>
      <c r="AM114" s="47"/>
      <c r="AN114" s="47"/>
      <c r="AO114" s="47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  <c r="BI114" s="83"/>
      <c r="BJ114" s="83"/>
      <c r="BK114" s="83"/>
      <c r="BL114" s="83"/>
    </row>
    <row r="115">
      <c r="A115" s="83"/>
      <c r="O115" s="88"/>
      <c r="AH115" s="47"/>
      <c r="AI115" s="47"/>
      <c r="AJ115" s="47"/>
      <c r="AK115" s="47"/>
      <c r="AL115" s="47"/>
      <c r="AM115" s="47"/>
      <c r="AN115" s="47"/>
      <c r="AO115" s="47"/>
      <c r="AP115" s="83"/>
      <c r="AQ115" s="83"/>
      <c r="AR115" s="83"/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83"/>
      <c r="BG115" s="83"/>
      <c r="BH115" s="83"/>
      <c r="BI115" s="83"/>
      <c r="BJ115" s="83"/>
      <c r="BK115" s="83"/>
      <c r="BL115" s="83"/>
    </row>
    <row r="116">
      <c r="A116" s="83"/>
      <c r="O116" s="88"/>
      <c r="AH116" s="47"/>
      <c r="AI116" s="47"/>
      <c r="AJ116" s="47"/>
      <c r="AK116" s="47"/>
      <c r="AL116" s="47"/>
      <c r="AM116" s="47"/>
      <c r="AN116" s="47"/>
      <c r="AO116" s="47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</row>
    <row r="117">
      <c r="A117" s="83"/>
      <c r="O117" s="88"/>
      <c r="AH117" s="47"/>
      <c r="AI117" s="47"/>
      <c r="AJ117" s="47"/>
      <c r="AK117" s="47"/>
      <c r="AL117" s="47"/>
      <c r="AM117" s="47"/>
      <c r="AN117" s="47"/>
      <c r="AO117" s="47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</row>
    <row r="118">
      <c r="A118" s="83"/>
      <c r="O118" s="88"/>
      <c r="AH118" s="47"/>
      <c r="AI118" s="47"/>
      <c r="AJ118" s="47"/>
      <c r="AK118" s="47"/>
      <c r="AL118" s="47"/>
      <c r="AM118" s="47"/>
      <c r="AN118" s="47"/>
      <c r="AO118" s="47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83"/>
      <c r="BG118" s="83"/>
      <c r="BH118" s="83"/>
      <c r="BI118" s="83"/>
      <c r="BJ118" s="83"/>
      <c r="BK118" s="83"/>
      <c r="BL118" s="83"/>
    </row>
    <row r="119">
      <c r="A119" s="83"/>
      <c r="O119" s="88"/>
      <c r="AH119" s="47"/>
      <c r="AI119" s="47"/>
      <c r="AJ119" s="47"/>
      <c r="AK119" s="47"/>
      <c r="AL119" s="47"/>
      <c r="AM119" s="47"/>
      <c r="AN119" s="47"/>
      <c r="AO119" s="47"/>
      <c r="AP119" s="83"/>
      <c r="AQ119" s="83"/>
      <c r="AR119" s="83"/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83"/>
      <c r="BG119" s="83"/>
      <c r="BH119" s="83"/>
      <c r="BI119" s="83"/>
      <c r="BJ119" s="83"/>
      <c r="BK119" s="83"/>
      <c r="BL119" s="83"/>
    </row>
    <row r="120">
      <c r="A120" s="83"/>
      <c r="O120" s="88"/>
      <c r="AH120" s="47"/>
      <c r="AI120" s="47"/>
      <c r="AJ120" s="47"/>
      <c r="AK120" s="47"/>
      <c r="AL120" s="47"/>
      <c r="AM120" s="47"/>
      <c r="AN120" s="47"/>
      <c r="AO120" s="47"/>
      <c r="AP120" s="83"/>
      <c r="AQ120" s="83"/>
      <c r="AR120" s="83"/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3"/>
    </row>
    <row r="121">
      <c r="A121" s="83"/>
      <c r="O121" s="88"/>
      <c r="AH121" s="47"/>
      <c r="AI121" s="47"/>
      <c r="AJ121" s="47"/>
      <c r="AK121" s="47"/>
      <c r="AL121" s="47"/>
      <c r="AM121" s="47"/>
      <c r="AN121" s="47"/>
      <c r="AO121" s="47"/>
      <c r="AP121" s="83"/>
      <c r="AQ121" s="83"/>
      <c r="AR121" s="83"/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83"/>
      <c r="BG121" s="83"/>
      <c r="BH121" s="83"/>
      <c r="BI121" s="83"/>
      <c r="BJ121" s="83"/>
      <c r="BK121" s="83"/>
      <c r="BL121" s="83"/>
    </row>
    <row r="122">
      <c r="A122" s="83"/>
      <c r="O122" s="88"/>
      <c r="AH122" s="47"/>
      <c r="AI122" s="47"/>
      <c r="AJ122" s="47"/>
      <c r="AK122" s="47"/>
      <c r="AL122" s="47"/>
      <c r="AM122" s="47"/>
      <c r="AN122" s="47"/>
      <c r="AO122" s="47"/>
      <c r="AP122" s="83"/>
      <c r="AQ122" s="83"/>
      <c r="AR122" s="83"/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83"/>
      <c r="BG122" s="83"/>
      <c r="BH122" s="83"/>
      <c r="BI122" s="83"/>
      <c r="BJ122" s="83"/>
      <c r="BK122" s="83"/>
      <c r="BL122" s="83"/>
    </row>
    <row r="123">
      <c r="A123" s="83"/>
      <c r="O123" s="88"/>
      <c r="AH123" s="47"/>
      <c r="AI123" s="47"/>
      <c r="AJ123" s="47"/>
      <c r="AK123" s="47"/>
      <c r="AL123" s="47"/>
      <c r="AM123" s="47"/>
      <c r="AN123" s="47"/>
      <c r="AO123" s="47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</row>
    <row r="124">
      <c r="A124" s="83"/>
      <c r="O124" s="88"/>
      <c r="AH124" s="47"/>
      <c r="AI124" s="47"/>
      <c r="AJ124" s="47"/>
      <c r="AK124" s="47"/>
      <c r="AL124" s="47"/>
      <c r="AM124" s="47"/>
      <c r="AN124" s="47"/>
      <c r="AO124" s="47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83"/>
      <c r="BG124" s="83"/>
      <c r="BH124" s="83"/>
      <c r="BI124" s="83"/>
      <c r="BJ124" s="83"/>
      <c r="BK124" s="83"/>
      <c r="BL124" s="83"/>
    </row>
    <row r="125">
      <c r="A125" s="83"/>
      <c r="O125" s="88"/>
      <c r="AH125" s="47"/>
      <c r="AI125" s="47"/>
      <c r="AJ125" s="47"/>
      <c r="AK125" s="47"/>
      <c r="AL125" s="47"/>
      <c r="AM125" s="47"/>
      <c r="AN125" s="47"/>
      <c r="AO125" s="47"/>
      <c r="AP125" s="83"/>
      <c r="AQ125" s="83"/>
      <c r="AR125" s="83"/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83"/>
      <c r="BG125" s="83"/>
      <c r="BH125" s="83"/>
      <c r="BI125" s="83"/>
      <c r="BJ125" s="83"/>
      <c r="BK125" s="83"/>
      <c r="BL125" s="83"/>
    </row>
    <row r="126">
      <c r="A126" s="83"/>
      <c r="O126" s="88"/>
      <c r="AH126" s="47"/>
      <c r="AI126" s="47"/>
      <c r="AJ126" s="47"/>
      <c r="AK126" s="47"/>
      <c r="AL126" s="47"/>
      <c r="AM126" s="47"/>
      <c r="AN126" s="47"/>
      <c r="AO126" s="47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  <c r="BI126" s="83"/>
      <c r="BJ126" s="83"/>
      <c r="BK126" s="83"/>
      <c r="BL126" s="83"/>
    </row>
    <row r="127">
      <c r="A127" s="83"/>
      <c r="O127" s="88"/>
      <c r="AH127" s="47"/>
      <c r="AI127" s="47"/>
      <c r="AJ127" s="47"/>
      <c r="AK127" s="47"/>
      <c r="AL127" s="47"/>
      <c r="AM127" s="47"/>
      <c r="AN127" s="47"/>
      <c r="AO127" s="47"/>
      <c r="AP127" s="83"/>
      <c r="AQ127" s="83"/>
      <c r="AR127" s="83"/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  <c r="BI127" s="83"/>
      <c r="BJ127" s="83"/>
      <c r="BK127" s="83"/>
      <c r="BL127" s="83"/>
    </row>
    <row r="128">
      <c r="A128" s="83"/>
      <c r="O128" s="88"/>
      <c r="AH128" s="47"/>
      <c r="AI128" s="47"/>
      <c r="AJ128" s="47"/>
      <c r="AK128" s="47"/>
      <c r="AL128" s="47"/>
      <c r="AM128" s="47"/>
      <c r="AN128" s="47"/>
      <c r="AO128" s="47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</row>
    <row r="129">
      <c r="A129" s="83"/>
      <c r="O129" s="88"/>
      <c r="AH129" s="47"/>
      <c r="AI129" s="47"/>
      <c r="AJ129" s="47"/>
      <c r="AK129" s="47"/>
      <c r="AL129" s="47"/>
      <c r="AM129" s="47"/>
      <c r="AN129" s="47"/>
      <c r="AO129" s="47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  <c r="BI129" s="83"/>
      <c r="BJ129" s="83"/>
      <c r="BK129" s="83"/>
      <c r="BL129" s="83"/>
    </row>
    <row r="130">
      <c r="A130" s="83"/>
      <c r="O130" s="88"/>
      <c r="AH130" s="47"/>
      <c r="AI130" s="47"/>
      <c r="AJ130" s="47"/>
      <c r="AK130" s="47"/>
      <c r="AL130" s="47"/>
      <c r="AM130" s="47"/>
      <c r="AN130" s="47"/>
      <c r="AO130" s="47"/>
      <c r="AP130" s="83"/>
      <c r="AQ130" s="83"/>
      <c r="AR130" s="83"/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  <c r="BI130" s="83"/>
      <c r="BJ130" s="83"/>
      <c r="BK130" s="83"/>
      <c r="BL130" s="83"/>
    </row>
    <row r="131">
      <c r="A131" s="83"/>
      <c r="O131" s="88"/>
      <c r="AH131" s="47"/>
      <c r="AI131" s="47"/>
      <c r="AJ131" s="47"/>
      <c r="AK131" s="47"/>
      <c r="AL131" s="47"/>
      <c r="AM131" s="47"/>
      <c r="AN131" s="47"/>
      <c r="AO131" s="47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  <c r="BI131" s="83"/>
      <c r="BJ131" s="83"/>
      <c r="BK131" s="83"/>
      <c r="BL131" s="83"/>
    </row>
    <row r="132">
      <c r="A132" s="83"/>
      <c r="O132" s="88"/>
      <c r="AH132" s="47"/>
      <c r="AI132" s="47"/>
      <c r="AJ132" s="47"/>
      <c r="AK132" s="47"/>
      <c r="AL132" s="47"/>
      <c r="AM132" s="47"/>
      <c r="AN132" s="47"/>
      <c r="AO132" s="47"/>
      <c r="AP132" s="83"/>
      <c r="AQ132" s="83"/>
      <c r="AR132" s="83"/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83"/>
      <c r="BG132" s="83"/>
      <c r="BH132" s="83"/>
      <c r="BI132" s="83"/>
      <c r="BJ132" s="83"/>
      <c r="BK132" s="83"/>
      <c r="BL132" s="83"/>
    </row>
    <row r="133">
      <c r="A133" s="83"/>
      <c r="O133" s="88"/>
      <c r="AH133" s="47"/>
      <c r="AI133" s="47"/>
      <c r="AJ133" s="47"/>
      <c r="AK133" s="47"/>
      <c r="AL133" s="47"/>
      <c r="AM133" s="47"/>
      <c r="AN133" s="47"/>
      <c r="AO133" s="47"/>
      <c r="AP133" s="83"/>
      <c r="AQ133" s="83"/>
      <c r="AR133" s="83"/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  <c r="BI133" s="83"/>
      <c r="BJ133" s="83"/>
      <c r="BK133" s="83"/>
      <c r="BL133" s="83"/>
    </row>
    <row r="134">
      <c r="A134" s="83"/>
      <c r="O134" s="88"/>
      <c r="AH134" s="47"/>
      <c r="AI134" s="47"/>
      <c r="AJ134" s="47"/>
      <c r="AK134" s="47"/>
      <c r="AL134" s="47"/>
      <c r="AM134" s="47"/>
      <c r="AN134" s="47"/>
      <c r="AO134" s="47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</row>
    <row r="135">
      <c r="A135" s="83"/>
      <c r="O135" s="88"/>
      <c r="AH135" s="47"/>
      <c r="AI135" s="47"/>
      <c r="AJ135" s="47"/>
      <c r="AK135" s="47"/>
      <c r="AL135" s="47"/>
      <c r="AM135" s="47"/>
      <c r="AN135" s="47"/>
      <c r="AO135" s="47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83"/>
      <c r="BG135" s="83"/>
      <c r="BH135" s="83"/>
      <c r="BI135" s="83"/>
      <c r="BJ135" s="83"/>
      <c r="BK135" s="83"/>
      <c r="BL135" s="83"/>
    </row>
    <row r="136">
      <c r="A136" s="83"/>
      <c r="O136" s="88"/>
      <c r="AH136" s="47"/>
      <c r="AI136" s="47"/>
      <c r="AJ136" s="47"/>
      <c r="AK136" s="47"/>
      <c r="AL136" s="47"/>
      <c r="AM136" s="47"/>
      <c r="AN136" s="47"/>
      <c r="AO136" s="47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</row>
    <row r="137">
      <c r="A137" s="83"/>
      <c r="O137" s="88"/>
      <c r="AH137" s="47"/>
      <c r="AI137" s="47"/>
      <c r="AJ137" s="47"/>
      <c r="AK137" s="47"/>
      <c r="AL137" s="47"/>
      <c r="AM137" s="47"/>
      <c r="AN137" s="47"/>
      <c r="AO137" s="47"/>
      <c r="AP137" s="83"/>
      <c r="AQ137" s="83"/>
      <c r="AR137" s="83"/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83"/>
      <c r="BG137" s="83"/>
      <c r="BH137" s="83"/>
      <c r="BI137" s="83"/>
      <c r="BJ137" s="83"/>
      <c r="BK137" s="83"/>
      <c r="BL137" s="83"/>
    </row>
    <row r="138">
      <c r="A138" s="83"/>
      <c r="O138" s="88"/>
      <c r="AH138" s="47"/>
      <c r="AI138" s="47"/>
      <c r="AJ138" s="47"/>
      <c r="AK138" s="47"/>
      <c r="AL138" s="47"/>
      <c r="AM138" s="47"/>
      <c r="AN138" s="47"/>
      <c r="AO138" s="47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</row>
    <row r="139">
      <c r="A139" s="83"/>
      <c r="O139" s="88"/>
      <c r="AH139" s="47"/>
      <c r="AI139" s="47"/>
      <c r="AJ139" s="47"/>
      <c r="AK139" s="47"/>
      <c r="AL139" s="47"/>
      <c r="AM139" s="47"/>
      <c r="AN139" s="47"/>
      <c r="AO139" s="47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</row>
    <row r="140">
      <c r="A140" s="83"/>
      <c r="O140" s="88"/>
      <c r="AH140" s="47"/>
      <c r="AI140" s="47"/>
      <c r="AJ140" s="47"/>
      <c r="AK140" s="47"/>
      <c r="AL140" s="47"/>
      <c r="AM140" s="47"/>
      <c r="AN140" s="47"/>
      <c r="AO140" s="47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</row>
    <row r="141">
      <c r="A141" s="83"/>
      <c r="O141" s="88"/>
      <c r="AH141" s="47"/>
      <c r="AI141" s="47"/>
      <c r="AJ141" s="47"/>
      <c r="AK141" s="47"/>
      <c r="AL141" s="47"/>
      <c r="AM141" s="47"/>
      <c r="AN141" s="47"/>
      <c r="AO141" s="47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</row>
    <row r="142">
      <c r="A142" s="83"/>
      <c r="O142" s="88"/>
      <c r="AH142" s="47"/>
      <c r="AI142" s="47"/>
      <c r="AJ142" s="47"/>
      <c r="AK142" s="47"/>
      <c r="AL142" s="47"/>
      <c r="AM142" s="47"/>
      <c r="AN142" s="47"/>
      <c r="AO142" s="47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  <c r="BI142" s="83"/>
      <c r="BJ142" s="83"/>
      <c r="BK142" s="83"/>
      <c r="BL142" s="83"/>
    </row>
    <row r="143">
      <c r="A143" s="83"/>
      <c r="O143" s="88"/>
      <c r="AH143" s="47"/>
      <c r="AI143" s="47"/>
      <c r="AJ143" s="47"/>
      <c r="AK143" s="47"/>
      <c r="AL143" s="47"/>
      <c r="AM143" s="47"/>
      <c r="AN143" s="47"/>
      <c r="AO143" s="47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  <c r="BI143" s="83"/>
      <c r="BJ143" s="83"/>
      <c r="BK143" s="83"/>
      <c r="BL143" s="83"/>
    </row>
    <row r="144">
      <c r="A144" s="83"/>
      <c r="O144" s="88"/>
      <c r="AH144" s="47"/>
      <c r="AI144" s="47"/>
      <c r="AJ144" s="47"/>
      <c r="AK144" s="47"/>
      <c r="AL144" s="47"/>
      <c r="AM144" s="47"/>
      <c r="AN144" s="47"/>
      <c r="AO144" s="47"/>
      <c r="AP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83"/>
      <c r="BG144" s="83"/>
      <c r="BH144" s="83"/>
      <c r="BI144" s="83"/>
      <c r="BJ144" s="83"/>
      <c r="BK144" s="83"/>
      <c r="BL144" s="83"/>
    </row>
    <row r="145">
      <c r="A145" s="83"/>
      <c r="O145" s="88"/>
      <c r="AH145" s="47"/>
      <c r="AI145" s="47"/>
      <c r="AJ145" s="47"/>
      <c r="AK145" s="47"/>
      <c r="AL145" s="47"/>
      <c r="AM145" s="47"/>
      <c r="AN145" s="47"/>
      <c r="AO145" s="47"/>
      <c r="AP145" s="83"/>
      <c r="AQ145" s="83"/>
      <c r="AR145" s="83"/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83"/>
      <c r="BG145" s="83"/>
      <c r="BH145" s="83"/>
      <c r="BI145" s="83"/>
      <c r="BJ145" s="83"/>
      <c r="BK145" s="83"/>
      <c r="BL145" s="83"/>
    </row>
    <row r="146">
      <c r="A146" s="83"/>
      <c r="O146" s="88"/>
      <c r="AH146" s="47"/>
      <c r="AI146" s="47"/>
      <c r="AJ146" s="47"/>
      <c r="AK146" s="47"/>
      <c r="AL146" s="47"/>
      <c r="AM146" s="47"/>
      <c r="AN146" s="47"/>
      <c r="AO146" s="47"/>
      <c r="AP146" s="83"/>
      <c r="AQ146" s="83"/>
      <c r="AR146" s="83"/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83"/>
      <c r="BG146" s="83"/>
      <c r="BH146" s="83"/>
      <c r="BI146" s="83"/>
      <c r="BJ146" s="83"/>
      <c r="BK146" s="83"/>
      <c r="BL146" s="83"/>
    </row>
    <row r="147">
      <c r="A147" s="83"/>
      <c r="O147" s="88"/>
      <c r="AH147" s="47"/>
      <c r="AI147" s="47"/>
      <c r="AJ147" s="47"/>
      <c r="AK147" s="47"/>
      <c r="AL147" s="47"/>
      <c r="AM147" s="47"/>
      <c r="AN147" s="47"/>
      <c r="AO147" s="47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  <c r="BI147" s="83"/>
      <c r="BJ147" s="83"/>
      <c r="BK147" s="83"/>
      <c r="BL147" s="83"/>
    </row>
    <row r="148">
      <c r="A148" s="83"/>
      <c r="O148" s="88"/>
      <c r="AH148" s="47"/>
      <c r="AI148" s="47"/>
      <c r="AJ148" s="47"/>
      <c r="AK148" s="47"/>
      <c r="AL148" s="47"/>
      <c r="AM148" s="47"/>
      <c r="AN148" s="47"/>
      <c r="AO148" s="47"/>
      <c r="AP148" s="83"/>
      <c r="AQ148" s="83"/>
      <c r="AR148" s="83"/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83"/>
      <c r="BG148" s="83"/>
      <c r="BH148" s="83"/>
      <c r="BI148" s="83"/>
      <c r="BJ148" s="83"/>
      <c r="BK148" s="83"/>
      <c r="BL148" s="83"/>
    </row>
    <row r="149">
      <c r="A149" s="83"/>
      <c r="O149" s="88"/>
      <c r="AH149" s="47"/>
      <c r="AI149" s="47"/>
      <c r="AJ149" s="47"/>
      <c r="AK149" s="47"/>
      <c r="AL149" s="47"/>
      <c r="AM149" s="47"/>
      <c r="AN149" s="47"/>
      <c r="AO149" s="47"/>
      <c r="AP149" s="83"/>
      <c r="AQ149" s="83"/>
      <c r="AR149" s="83"/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83"/>
      <c r="BG149" s="83"/>
      <c r="BH149" s="83"/>
      <c r="BI149" s="83"/>
      <c r="BJ149" s="83"/>
      <c r="BK149" s="83"/>
      <c r="BL149" s="83"/>
    </row>
    <row r="150">
      <c r="A150" s="83"/>
      <c r="O150" s="88"/>
      <c r="AH150" s="47"/>
      <c r="AI150" s="47"/>
      <c r="AJ150" s="47"/>
      <c r="AK150" s="47"/>
      <c r="AL150" s="47"/>
      <c r="AM150" s="47"/>
      <c r="AN150" s="47"/>
      <c r="AO150" s="47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  <c r="BI150" s="83"/>
      <c r="BJ150" s="83"/>
      <c r="BK150" s="83"/>
      <c r="BL150" s="83"/>
    </row>
    <row r="151">
      <c r="A151" s="83"/>
      <c r="O151" s="88"/>
      <c r="AH151" s="47"/>
      <c r="AI151" s="47"/>
      <c r="AJ151" s="47"/>
      <c r="AK151" s="47"/>
      <c r="AL151" s="47"/>
      <c r="AM151" s="47"/>
      <c r="AN151" s="47"/>
      <c r="AO151" s="47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  <c r="BI151" s="83"/>
      <c r="BJ151" s="83"/>
      <c r="BK151" s="83"/>
      <c r="BL151" s="83"/>
    </row>
    <row r="152">
      <c r="A152" s="83"/>
      <c r="O152" s="88"/>
      <c r="AH152" s="47"/>
      <c r="AI152" s="47"/>
      <c r="AJ152" s="47"/>
      <c r="AK152" s="47"/>
      <c r="AL152" s="47"/>
      <c r="AM152" s="47"/>
      <c r="AN152" s="47"/>
      <c r="AO152" s="47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</row>
    <row r="153">
      <c r="A153" s="83"/>
      <c r="O153" s="88"/>
      <c r="AH153" s="47"/>
      <c r="AI153" s="47"/>
      <c r="AJ153" s="47"/>
      <c r="AK153" s="47"/>
      <c r="AL153" s="47"/>
      <c r="AM153" s="47"/>
      <c r="AN153" s="47"/>
      <c r="AO153" s="47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</row>
    <row r="154">
      <c r="A154" s="83"/>
      <c r="O154" s="88"/>
      <c r="AH154" s="47"/>
      <c r="AI154" s="47"/>
      <c r="AJ154" s="47"/>
      <c r="AK154" s="47"/>
      <c r="AL154" s="47"/>
      <c r="AM154" s="47"/>
      <c r="AN154" s="47"/>
      <c r="AO154" s="47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</row>
    <row r="155">
      <c r="A155" s="83"/>
      <c r="O155" s="88"/>
      <c r="AH155" s="47"/>
      <c r="AI155" s="47"/>
      <c r="AJ155" s="47"/>
      <c r="AK155" s="47"/>
      <c r="AL155" s="47"/>
      <c r="AM155" s="47"/>
      <c r="AN155" s="47"/>
      <c r="AO155" s="47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</row>
    <row r="156">
      <c r="A156" s="83"/>
      <c r="O156" s="88"/>
      <c r="AH156" s="47"/>
      <c r="AI156" s="47"/>
      <c r="AJ156" s="47"/>
      <c r="AK156" s="47"/>
      <c r="AL156" s="47"/>
      <c r="AM156" s="47"/>
      <c r="AN156" s="47"/>
      <c r="AO156" s="47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</row>
    <row r="157">
      <c r="A157" s="83"/>
      <c r="O157" s="88"/>
      <c r="AH157" s="47"/>
      <c r="AI157" s="47"/>
      <c r="AJ157" s="47"/>
      <c r="AK157" s="47"/>
      <c r="AL157" s="47"/>
      <c r="AM157" s="47"/>
      <c r="AN157" s="47"/>
      <c r="AO157" s="47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</row>
    <row r="158">
      <c r="A158" s="83"/>
      <c r="O158" s="88"/>
      <c r="AH158" s="47"/>
      <c r="AI158" s="47"/>
      <c r="AJ158" s="47"/>
      <c r="AK158" s="47"/>
      <c r="AL158" s="47"/>
      <c r="AM158" s="47"/>
      <c r="AN158" s="47"/>
      <c r="AO158" s="47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</row>
    <row r="159">
      <c r="A159" s="83"/>
      <c r="O159" s="88"/>
      <c r="AH159" s="47"/>
      <c r="AI159" s="47"/>
      <c r="AJ159" s="47"/>
      <c r="AK159" s="47"/>
      <c r="AL159" s="47"/>
      <c r="AM159" s="47"/>
      <c r="AN159" s="47"/>
      <c r="AO159" s="47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</row>
    <row r="160">
      <c r="A160" s="83"/>
      <c r="O160" s="88"/>
      <c r="AH160" s="47"/>
      <c r="AI160" s="47"/>
      <c r="AJ160" s="47"/>
      <c r="AK160" s="47"/>
      <c r="AL160" s="47"/>
      <c r="AM160" s="47"/>
      <c r="AN160" s="47"/>
      <c r="AO160" s="47"/>
      <c r="AP160" s="83"/>
      <c r="AQ160" s="83"/>
      <c r="AR160" s="83"/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83"/>
      <c r="BG160" s="83"/>
      <c r="BH160" s="83"/>
      <c r="BI160" s="83"/>
      <c r="BJ160" s="83"/>
      <c r="BK160" s="83"/>
      <c r="BL160" s="83"/>
    </row>
    <row r="161">
      <c r="A161" s="83"/>
      <c r="O161" s="88"/>
      <c r="AH161" s="47"/>
      <c r="AI161" s="47"/>
      <c r="AJ161" s="47"/>
      <c r="AK161" s="47"/>
      <c r="AL161" s="47"/>
      <c r="AM161" s="47"/>
      <c r="AN161" s="47"/>
      <c r="AO161" s="47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  <c r="BI161" s="83"/>
      <c r="BJ161" s="83"/>
      <c r="BK161" s="83"/>
      <c r="BL161" s="83"/>
    </row>
    <row r="162">
      <c r="A162" s="83"/>
      <c r="O162" s="88"/>
      <c r="AH162" s="47"/>
      <c r="AI162" s="47"/>
      <c r="AJ162" s="47"/>
      <c r="AK162" s="47"/>
      <c r="AL162" s="47"/>
      <c r="AM162" s="47"/>
      <c r="AN162" s="47"/>
      <c r="AO162" s="47"/>
      <c r="AP162" s="83"/>
      <c r="AQ162" s="83"/>
      <c r="AR162" s="83"/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83"/>
      <c r="BG162" s="83"/>
      <c r="BH162" s="83"/>
      <c r="BI162" s="83"/>
      <c r="BJ162" s="83"/>
      <c r="BK162" s="83"/>
      <c r="BL162" s="83"/>
    </row>
    <row r="163">
      <c r="A163" s="83"/>
      <c r="O163" s="88"/>
      <c r="AH163" s="47"/>
      <c r="AI163" s="47"/>
      <c r="AJ163" s="47"/>
      <c r="AK163" s="47"/>
      <c r="AL163" s="47"/>
      <c r="AM163" s="47"/>
      <c r="AN163" s="47"/>
      <c r="AO163" s="47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  <c r="BI163" s="83"/>
      <c r="BJ163" s="83"/>
      <c r="BK163" s="83"/>
      <c r="BL163" s="83"/>
    </row>
    <row r="164">
      <c r="A164" s="83"/>
      <c r="O164" s="88"/>
      <c r="AH164" s="47"/>
      <c r="AI164" s="47"/>
      <c r="AJ164" s="47"/>
      <c r="AK164" s="47"/>
      <c r="AL164" s="47"/>
      <c r="AM164" s="47"/>
      <c r="AN164" s="47"/>
      <c r="AO164" s="47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  <c r="BI164" s="83"/>
      <c r="BJ164" s="83"/>
      <c r="BK164" s="83"/>
      <c r="BL164" s="83"/>
    </row>
    <row r="165">
      <c r="A165" s="83"/>
      <c r="O165" s="88"/>
      <c r="AH165" s="47"/>
      <c r="AI165" s="47"/>
      <c r="AJ165" s="47"/>
      <c r="AK165" s="47"/>
      <c r="AL165" s="47"/>
      <c r="AM165" s="47"/>
      <c r="AN165" s="47"/>
      <c r="AO165" s="47"/>
      <c r="AP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83"/>
      <c r="BG165" s="83"/>
      <c r="BH165" s="83"/>
      <c r="BI165" s="83"/>
      <c r="BJ165" s="83"/>
      <c r="BK165" s="83"/>
      <c r="BL165" s="83"/>
    </row>
    <row r="166">
      <c r="A166" s="83"/>
      <c r="O166" s="88"/>
      <c r="AH166" s="47"/>
      <c r="AI166" s="47"/>
      <c r="AJ166" s="47"/>
      <c r="AK166" s="47"/>
      <c r="AL166" s="47"/>
      <c r="AM166" s="47"/>
      <c r="AN166" s="47"/>
      <c r="AO166" s="47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  <c r="BI166" s="83"/>
      <c r="BJ166" s="83"/>
      <c r="BK166" s="83"/>
      <c r="BL166" s="83"/>
    </row>
    <row r="167">
      <c r="A167" s="83"/>
      <c r="O167" s="88"/>
      <c r="AH167" s="47"/>
      <c r="AI167" s="47"/>
      <c r="AJ167" s="47"/>
      <c r="AK167" s="47"/>
      <c r="AL167" s="47"/>
      <c r="AM167" s="47"/>
      <c r="AN167" s="47"/>
      <c r="AO167" s="47"/>
      <c r="AP167" s="83"/>
      <c r="AQ167" s="83"/>
      <c r="AR167" s="83"/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83"/>
      <c r="BG167" s="83"/>
      <c r="BH167" s="83"/>
      <c r="BI167" s="83"/>
      <c r="BJ167" s="83"/>
      <c r="BK167" s="83"/>
      <c r="BL167" s="83"/>
    </row>
    <row r="168">
      <c r="A168" s="83"/>
      <c r="O168" s="88"/>
      <c r="AH168" s="47"/>
      <c r="AI168" s="47"/>
      <c r="AJ168" s="47"/>
      <c r="AK168" s="47"/>
      <c r="AL168" s="47"/>
      <c r="AM168" s="47"/>
      <c r="AN168" s="47"/>
      <c r="AO168" s="47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</row>
    <row r="169">
      <c r="A169" s="83"/>
      <c r="O169" s="88"/>
      <c r="AH169" s="47"/>
      <c r="AI169" s="47"/>
      <c r="AJ169" s="47"/>
      <c r="AK169" s="47"/>
      <c r="AL169" s="47"/>
      <c r="AM169" s="47"/>
      <c r="AN169" s="47"/>
      <c r="AO169" s="47"/>
      <c r="AP169" s="83"/>
      <c r="AQ169" s="83"/>
      <c r="AR169" s="83"/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83"/>
      <c r="BG169" s="83"/>
      <c r="BH169" s="83"/>
      <c r="BI169" s="83"/>
      <c r="BJ169" s="83"/>
      <c r="BK169" s="83"/>
      <c r="BL169" s="83"/>
    </row>
    <row r="170">
      <c r="A170" s="83"/>
      <c r="O170" s="88"/>
      <c r="AH170" s="47"/>
      <c r="AI170" s="47"/>
      <c r="AJ170" s="47"/>
      <c r="AK170" s="47"/>
      <c r="AL170" s="47"/>
      <c r="AM170" s="47"/>
      <c r="AN170" s="47"/>
      <c r="AO170" s="47"/>
      <c r="AP170" s="83"/>
      <c r="AQ170" s="83"/>
      <c r="AR170" s="83"/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83"/>
      <c r="BG170" s="83"/>
      <c r="BH170" s="83"/>
      <c r="BI170" s="83"/>
      <c r="BJ170" s="83"/>
      <c r="BK170" s="83"/>
      <c r="BL170" s="83"/>
    </row>
    <row r="171">
      <c r="A171" s="83"/>
      <c r="O171" s="88"/>
      <c r="AH171" s="47"/>
      <c r="AI171" s="47"/>
      <c r="AJ171" s="47"/>
      <c r="AK171" s="47"/>
      <c r="AL171" s="47"/>
      <c r="AM171" s="47"/>
      <c r="AN171" s="47"/>
      <c r="AO171" s="47"/>
      <c r="AP171" s="83"/>
      <c r="AQ171" s="83"/>
      <c r="AR171" s="83"/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  <c r="BI171" s="83"/>
      <c r="BJ171" s="83"/>
      <c r="BK171" s="83"/>
      <c r="BL171" s="83"/>
    </row>
    <row r="172">
      <c r="A172" s="83"/>
      <c r="O172" s="88"/>
      <c r="AH172" s="47"/>
      <c r="AI172" s="47"/>
      <c r="AJ172" s="47"/>
      <c r="AK172" s="47"/>
      <c r="AL172" s="47"/>
      <c r="AM172" s="47"/>
      <c r="AN172" s="47"/>
      <c r="AO172" s="47"/>
      <c r="AP172" s="83"/>
      <c r="AQ172" s="83"/>
      <c r="AR172" s="83"/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83"/>
      <c r="BG172" s="83"/>
      <c r="BH172" s="83"/>
      <c r="BI172" s="83"/>
      <c r="BJ172" s="83"/>
      <c r="BK172" s="83"/>
      <c r="BL172" s="83"/>
    </row>
    <row r="173">
      <c r="A173" s="83"/>
      <c r="O173" s="88"/>
      <c r="AH173" s="47"/>
      <c r="AI173" s="47"/>
      <c r="AJ173" s="47"/>
      <c r="AK173" s="47"/>
      <c r="AL173" s="47"/>
      <c r="AM173" s="47"/>
      <c r="AN173" s="47"/>
      <c r="AO173" s="47"/>
      <c r="AP173" s="83"/>
      <c r="AQ173" s="83"/>
      <c r="AR173" s="83"/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83"/>
      <c r="BG173" s="83"/>
      <c r="BH173" s="83"/>
      <c r="BI173" s="83"/>
      <c r="BJ173" s="83"/>
      <c r="BK173" s="83"/>
      <c r="BL173" s="83"/>
    </row>
    <row r="174">
      <c r="A174" s="83"/>
      <c r="O174" s="88"/>
      <c r="AH174" s="47"/>
      <c r="AI174" s="47"/>
      <c r="AJ174" s="47"/>
      <c r="AK174" s="47"/>
      <c r="AL174" s="47"/>
      <c r="AM174" s="47"/>
      <c r="AN174" s="47"/>
      <c r="AO174" s="47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83"/>
      <c r="BG174" s="83"/>
      <c r="BH174" s="83"/>
      <c r="BI174" s="83"/>
      <c r="BJ174" s="83"/>
      <c r="BK174" s="83"/>
      <c r="BL174" s="83"/>
    </row>
    <row r="175">
      <c r="A175" s="83"/>
      <c r="O175" s="88"/>
      <c r="AH175" s="47"/>
      <c r="AI175" s="47"/>
      <c r="AJ175" s="47"/>
      <c r="AK175" s="47"/>
      <c r="AL175" s="47"/>
      <c r="AM175" s="47"/>
      <c r="AN175" s="47"/>
      <c r="AO175" s="47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  <c r="BI175" s="83"/>
      <c r="BJ175" s="83"/>
      <c r="BK175" s="83"/>
      <c r="BL175" s="83"/>
    </row>
    <row r="176">
      <c r="A176" s="83"/>
      <c r="O176" s="88"/>
      <c r="AH176" s="47"/>
      <c r="AI176" s="47"/>
      <c r="AJ176" s="47"/>
      <c r="AK176" s="47"/>
      <c r="AL176" s="47"/>
      <c r="AM176" s="47"/>
      <c r="AN176" s="47"/>
      <c r="AO176" s="47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</row>
    <row r="177">
      <c r="A177" s="83"/>
      <c r="O177" s="88"/>
      <c r="AH177" s="47"/>
      <c r="AI177" s="47"/>
      <c r="AJ177" s="47"/>
      <c r="AK177" s="47"/>
      <c r="AL177" s="47"/>
      <c r="AM177" s="47"/>
      <c r="AN177" s="47"/>
      <c r="AO177" s="47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</row>
    <row r="178">
      <c r="A178" s="83"/>
      <c r="O178" s="88"/>
      <c r="AH178" s="47"/>
      <c r="AI178" s="47"/>
      <c r="AJ178" s="47"/>
      <c r="AK178" s="47"/>
      <c r="AL178" s="47"/>
      <c r="AM178" s="47"/>
      <c r="AN178" s="47"/>
      <c r="AO178" s="47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</row>
    <row r="179">
      <c r="A179" s="83"/>
      <c r="O179" s="88"/>
      <c r="AH179" s="47"/>
      <c r="AI179" s="47"/>
      <c r="AJ179" s="47"/>
      <c r="AK179" s="47"/>
      <c r="AL179" s="47"/>
      <c r="AM179" s="47"/>
      <c r="AN179" s="47"/>
      <c r="AO179" s="47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  <c r="BI179" s="83"/>
      <c r="BJ179" s="83"/>
      <c r="BK179" s="83"/>
      <c r="BL179" s="83"/>
    </row>
    <row r="180">
      <c r="A180" s="83"/>
      <c r="O180" s="88"/>
      <c r="AH180" s="47"/>
      <c r="AI180" s="47"/>
      <c r="AJ180" s="47"/>
      <c r="AK180" s="47"/>
      <c r="AL180" s="47"/>
      <c r="AM180" s="47"/>
      <c r="AN180" s="47"/>
      <c r="AO180" s="47"/>
      <c r="AP180" s="83"/>
      <c r="AQ180" s="83"/>
      <c r="AR180" s="83"/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83"/>
      <c r="BG180" s="83"/>
      <c r="BH180" s="83"/>
      <c r="BI180" s="83"/>
      <c r="BJ180" s="83"/>
      <c r="BK180" s="83"/>
      <c r="BL180" s="83"/>
    </row>
    <row r="181">
      <c r="A181" s="83"/>
      <c r="O181" s="88"/>
      <c r="AH181" s="47"/>
      <c r="AI181" s="47"/>
      <c r="AJ181" s="47"/>
      <c r="AK181" s="47"/>
      <c r="AL181" s="47"/>
      <c r="AM181" s="47"/>
      <c r="AN181" s="47"/>
      <c r="AO181" s="47"/>
      <c r="AP181" s="83"/>
      <c r="AQ181" s="83"/>
      <c r="AR181" s="83"/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83"/>
      <c r="BG181" s="83"/>
      <c r="BH181" s="83"/>
      <c r="BI181" s="83"/>
      <c r="BJ181" s="83"/>
      <c r="BK181" s="83"/>
      <c r="BL181" s="83"/>
    </row>
    <row r="182">
      <c r="A182" s="83"/>
      <c r="O182" s="88"/>
      <c r="AH182" s="47"/>
      <c r="AI182" s="47"/>
      <c r="AJ182" s="47"/>
      <c r="AK182" s="47"/>
      <c r="AL182" s="47"/>
      <c r="AM182" s="47"/>
      <c r="AN182" s="47"/>
      <c r="AO182" s="47"/>
      <c r="AP182" s="83"/>
      <c r="AQ182" s="83"/>
      <c r="AR182" s="83"/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83"/>
      <c r="BG182" s="83"/>
      <c r="BH182" s="83"/>
      <c r="BI182" s="83"/>
      <c r="BJ182" s="83"/>
      <c r="BK182" s="83"/>
      <c r="BL182" s="83"/>
    </row>
    <row r="183">
      <c r="A183" s="83"/>
      <c r="O183" s="88"/>
      <c r="AH183" s="47"/>
      <c r="AI183" s="47"/>
      <c r="AJ183" s="47"/>
      <c r="AK183" s="47"/>
      <c r="AL183" s="47"/>
      <c r="AM183" s="47"/>
      <c r="AN183" s="47"/>
      <c r="AO183" s="47"/>
      <c r="AP183" s="83"/>
      <c r="AQ183" s="83"/>
      <c r="AR183" s="83"/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83"/>
      <c r="BG183" s="83"/>
      <c r="BH183" s="83"/>
      <c r="BI183" s="83"/>
      <c r="BJ183" s="83"/>
      <c r="BK183" s="83"/>
      <c r="BL183" s="83"/>
    </row>
    <row r="184">
      <c r="A184" s="83"/>
      <c r="O184" s="88"/>
      <c r="AH184" s="47"/>
      <c r="AI184" s="47"/>
      <c r="AJ184" s="47"/>
      <c r="AK184" s="47"/>
      <c r="AL184" s="47"/>
      <c r="AM184" s="47"/>
      <c r="AN184" s="47"/>
      <c r="AO184" s="47"/>
      <c r="AP184" s="83"/>
      <c r="AQ184" s="83"/>
      <c r="AR184" s="83"/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83"/>
      <c r="BG184" s="83"/>
      <c r="BH184" s="83"/>
      <c r="BI184" s="83"/>
      <c r="BJ184" s="83"/>
      <c r="BK184" s="83"/>
      <c r="BL184" s="83"/>
    </row>
    <row r="185">
      <c r="A185" s="83"/>
      <c r="O185" s="88"/>
      <c r="AH185" s="47"/>
      <c r="AI185" s="47"/>
      <c r="AJ185" s="47"/>
      <c r="AK185" s="47"/>
      <c r="AL185" s="47"/>
      <c r="AM185" s="47"/>
      <c r="AN185" s="47"/>
      <c r="AO185" s="47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  <c r="BI185" s="83"/>
      <c r="BJ185" s="83"/>
      <c r="BK185" s="83"/>
      <c r="BL185" s="83"/>
    </row>
    <row r="186">
      <c r="A186" s="83"/>
      <c r="O186" s="88"/>
      <c r="AH186" s="47"/>
      <c r="AI186" s="47"/>
      <c r="AJ186" s="47"/>
      <c r="AK186" s="47"/>
      <c r="AL186" s="47"/>
      <c r="AM186" s="47"/>
      <c r="AN186" s="47"/>
      <c r="AO186" s="47"/>
      <c r="AP186" s="83"/>
      <c r="AQ186" s="83"/>
      <c r="AR186" s="83"/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83"/>
      <c r="BG186" s="83"/>
      <c r="BH186" s="83"/>
      <c r="BI186" s="83"/>
      <c r="BJ186" s="83"/>
      <c r="BK186" s="83"/>
      <c r="BL186" s="83"/>
    </row>
    <row r="187">
      <c r="A187" s="83"/>
      <c r="O187" s="88"/>
      <c r="AH187" s="47"/>
      <c r="AI187" s="47"/>
      <c r="AJ187" s="47"/>
      <c r="AK187" s="47"/>
      <c r="AL187" s="47"/>
      <c r="AM187" s="47"/>
      <c r="AN187" s="47"/>
      <c r="AO187" s="47"/>
      <c r="AP187" s="83"/>
      <c r="AQ187" s="83"/>
      <c r="AR187" s="83"/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83"/>
      <c r="BG187" s="83"/>
      <c r="BH187" s="83"/>
      <c r="BI187" s="83"/>
      <c r="BJ187" s="83"/>
      <c r="BK187" s="83"/>
      <c r="BL187" s="83"/>
    </row>
    <row r="188">
      <c r="A188" s="83"/>
      <c r="O188" s="88"/>
      <c r="AH188" s="47"/>
      <c r="AI188" s="47"/>
      <c r="AJ188" s="47"/>
      <c r="AK188" s="47"/>
      <c r="AL188" s="47"/>
      <c r="AM188" s="47"/>
      <c r="AN188" s="47"/>
      <c r="AO188" s="47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  <c r="BI188" s="83"/>
      <c r="BJ188" s="83"/>
      <c r="BK188" s="83"/>
      <c r="BL188" s="83"/>
    </row>
    <row r="189">
      <c r="A189" s="83"/>
      <c r="O189" s="88"/>
      <c r="AH189" s="47"/>
      <c r="AI189" s="47"/>
      <c r="AJ189" s="47"/>
      <c r="AK189" s="47"/>
      <c r="AL189" s="47"/>
      <c r="AM189" s="47"/>
      <c r="AN189" s="47"/>
      <c r="AO189" s="47"/>
      <c r="AP189" s="83"/>
      <c r="AQ189" s="83"/>
      <c r="AR189" s="83"/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83"/>
      <c r="BG189" s="83"/>
      <c r="BH189" s="83"/>
      <c r="BI189" s="83"/>
      <c r="BJ189" s="83"/>
      <c r="BK189" s="83"/>
      <c r="BL189" s="83"/>
    </row>
    <row r="190">
      <c r="A190" s="83"/>
      <c r="O190" s="88"/>
      <c r="AH190" s="47"/>
      <c r="AI190" s="47"/>
      <c r="AJ190" s="47"/>
      <c r="AK190" s="47"/>
      <c r="AL190" s="47"/>
      <c r="AM190" s="47"/>
      <c r="AN190" s="47"/>
      <c r="AO190" s="47"/>
      <c r="AP190" s="83"/>
      <c r="AQ190" s="83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  <c r="BI190" s="83"/>
      <c r="BJ190" s="83"/>
      <c r="BK190" s="83"/>
      <c r="BL190" s="83"/>
    </row>
    <row r="191">
      <c r="A191" s="83"/>
      <c r="O191" s="88"/>
      <c r="AH191" s="47"/>
      <c r="AI191" s="47"/>
      <c r="AJ191" s="47"/>
      <c r="AK191" s="47"/>
      <c r="AL191" s="47"/>
      <c r="AM191" s="47"/>
      <c r="AN191" s="47"/>
      <c r="AO191" s="47"/>
      <c r="AP191" s="83"/>
      <c r="AQ191" s="83"/>
      <c r="AR191" s="83"/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83"/>
      <c r="BG191" s="83"/>
      <c r="BH191" s="83"/>
      <c r="BI191" s="83"/>
      <c r="BJ191" s="83"/>
      <c r="BK191" s="83"/>
      <c r="BL191" s="83"/>
    </row>
    <row r="192">
      <c r="A192" s="83"/>
      <c r="O192" s="88"/>
      <c r="AH192" s="47"/>
      <c r="AI192" s="47"/>
      <c r="AJ192" s="47"/>
      <c r="AK192" s="47"/>
      <c r="AL192" s="47"/>
      <c r="AM192" s="47"/>
      <c r="AN192" s="47"/>
      <c r="AO192" s="47"/>
      <c r="AP192" s="83"/>
      <c r="AQ192" s="83"/>
      <c r="AR192" s="83"/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83"/>
      <c r="BG192" s="83"/>
      <c r="BH192" s="83"/>
      <c r="BI192" s="83"/>
      <c r="BJ192" s="83"/>
      <c r="BK192" s="83"/>
      <c r="BL192" s="83"/>
    </row>
    <row r="193">
      <c r="A193" s="83"/>
      <c r="O193" s="88"/>
      <c r="AH193" s="47"/>
      <c r="AI193" s="47"/>
      <c r="AJ193" s="47"/>
      <c r="AK193" s="47"/>
      <c r="AL193" s="47"/>
      <c r="AM193" s="47"/>
      <c r="AN193" s="47"/>
      <c r="AO193" s="47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83"/>
      <c r="BG193" s="83"/>
      <c r="BH193" s="83"/>
      <c r="BI193" s="83"/>
      <c r="BJ193" s="83"/>
      <c r="BK193" s="83"/>
      <c r="BL193" s="83"/>
    </row>
    <row r="194">
      <c r="A194" s="83"/>
      <c r="O194" s="88"/>
      <c r="AH194" s="47"/>
      <c r="AI194" s="47"/>
      <c r="AJ194" s="47"/>
      <c r="AK194" s="47"/>
      <c r="AL194" s="47"/>
      <c r="AM194" s="47"/>
      <c r="AN194" s="47"/>
      <c r="AO194" s="47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</row>
    <row r="195">
      <c r="A195" s="83"/>
      <c r="O195" s="88"/>
      <c r="AH195" s="47"/>
      <c r="AI195" s="47"/>
      <c r="AJ195" s="47"/>
      <c r="AK195" s="47"/>
      <c r="AL195" s="47"/>
      <c r="AM195" s="47"/>
      <c r="AN195" s="47"/>
      <c r="AO195" s="47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</row>
    <row r="196">
      <c r="A196" s="83"/>
      <c r="O196" s="88"/>
      <c r="AH196" s="47"/>
      <c r="AI196" s="47"/>
      <c r="AJ196" s="47"/>
      <c r="AK196" s="47"/>
      <c r="AL196" s="47"/>
      <c r="AM196" s="47"/>
      <c r="AN196" s="47"/>
      <c r="AO196" s="47"/>
      <c r="AP196" s="83"/>
      <c r="AQ196" s="83"/>
      <c r="AR196" s="83"/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83"/>
      <c r="BG196" s="83"/>
      <c r="BH196" s="83"/>
      <c r="BI196" s="83"/>
      <c r="BJ196" s="83"/>
      <c r="BK196" s="83"/>
      <c r="BL196" s="83"/>
    </row>
    <row r="197">
      <c r="A197" s="83"/>
      <c r="O197" s="88"/>
      <c r="AH197" s="47"/>
      <c r="AI197" s="47"/>
      <c r="AJ197" s="47"/>
      <c r="AK197" s="47"/>
      <c r="AL197" s="47"/>
      <c r="AM197" s="47"/>
      <c r="AN197" s="47"/>
      <c r="AO197" s="47"/>
      <c r="AP197" s="83"/>
      <c r="AQ197" s="83"/>
      <c r="AR197" s="83"/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83"/>
      <c r="BG197" s="83"/>
      <c r="BH197" s="83"/>
      <c r="BI197" s="83"/>
      <c r="BJ197" s="83"/>
      <c r="BK197" s="83"/>
      <c r="BL197" s="83"/>
    </row>
    <row r="198">
      <c r="A198" s="83"/>
      <c r="O198" s="88"/>
      <c r="AH198" s="47"/>
      <c r="AI198" s="47"/>
      <c r="AJ198" s="47"/>
      <c r="AK198" s="47"/>
      <c r="AL198" s="47"/>
      <c r="AM198" s="47"/>
      <c r="AN198" s="47"/>
      <c r="AO198" s="47"/>
      <c r="AP198" s="83"/>
      <c r="AQ198" s="83"/>
      <c r="AR198" s="83"/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83"/>
      <c r="BG198" s="83"/>
      <c r="BH198" s="83"/>
      <c r="BI198" s="83"/>
      <c r="BJ198" s="83"/>
      <c r="BK198" s="83"/>
      <c r="BL198" s="83"/>
    </row>
    <row r="199">
      <c r="A199" s="83"/>
      <c r="O199" s="88"/>
      <c r="AH199" s="47"/>
      <c r="AI199" s="47"/>
      <c r="AJ199" s="47"/>
      <c r="AK199" s="47"/>
      <c r="AL199" s="47"/>
      <c r="AM199" s="47"/>
      <c r="AN199" s="47"/>
      <c r="AO199" s="47"/>
      <c r="AP199" s="83"/>
      <c r="AQ199" s="83"/>
      <c r="AR199" s="83"/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83"/>
      <c r="BG199" s="83"/>
      <c r="BH199" s="83"/>
      <c r="BI199" s="83"/>
      <c r="BJ199" s="83"/>
      <c r="BK199" s="83"/>
      <c r="BL199" s="83"/>
    </row>
    <row r="200">
      <c r="A200" s="83"/>
      <c r="O200" s="88"/>
      <c r="AH200" s="47"/>
      <c r="AI200" s="47"/>
      <c r="AJ200" s="47"/>
      <c r="AK200" s="47"/>
      <c r="AL200" s="47"/>
      <c r="AM200" s="47"/>
      <c r="AN200" s="47"/>
      <c r="AO200" s="47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</row>
    <row r="201">
      <c r="A201" s="83"/>
      <c r="O201" s="88"/>
      <c r="AH201" s="47"/>
      <c r="AI201" s="47"/>
      <c r="AJ201" s="47"/>
      <c r="AK201" s="47"/>
      <c r="AL201" s="47"/>
      <c r="AM201" s="47"/>
      <c r="AN201" s="47"/>
      <c r="AO201" s="47"/>
      <c r="AP201" s="83"/>
      <c r="AQ201" s="83"/>
      <c r="AR201" s="83"/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83"/>
      <c r="BG201" s="83"/>
      <c r="BH201" s="83"/>
      <c r="BI201" s="83"/>
      <c r="BJ201" s="83"/>
      <c r="BK201" s="83"/>
      <c r="BL201" s="83"/>
    </row>
    <row r="202">
      <c r="A202" s="83"/>
      <c r="O202" s="88"/>
      <c r="AH202" s="47"/>
      <c r="AI202" s="47"/>
      <c r="AJ202" s="47"/>
      <c r="AK202" s="47"/>
      <c r="AL202" s="47"/>
      <c r="AM202" s="47"/>
      <c r="AN202" s="47"/>
      <c r="AO202" s="47"/>
      <c r="AP202" s="83"/>
      <c r="AQ202" s="83"/>
      <c r="AR202" s="83"/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83"/>
      <c r="BG202" s="83"/>
      <c r="BH202" s="83"/>
      <c r="BI202" s="83"/>
      <c r="BJ202" s="83"/>
      <c r="BK202" s="83"/>
      <c r="BL202" s="83"/>
    </row>
    <row r="203">
      <c r="A203" s="83"/>
      <c r="O203" s="88"/>
      <c r="AH203" s="47"/>
      <c r="AI203" s="47"/>
      <c r="AJ203" s="47"/>
      <c r="AK203" s="47"/>
      <c r="AL203" s="47"/>
      <c r="AM203" s="47"/>
      <c r="AN203" s="47"/>
      <c r="AO203" s="47"/>
      <c r="AP203" s="83"/>
      <c r="AQ203" s="83"/>
      <c r="AR203" s="83"/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83"/>
      <c r="BG203" s="83"/>
      <c r="BH203" s="83"/>
      <c r="BI203" s="83"/>
      <c r="BJ203" s="83"/>
      <c r="BK203" s="83"/>
      <c r="BL203" s="83"/>
    </row>
    <row r="204">
      <c r="A204" s="83"/>
      <c r="O204" s="88"/>
      <c r="AH204" s="47"/>
      <c r="AI204" s="47"/>
      <c r="AJ204" s="47"/>
      <c r="AK204" s="47"/>
      <c r="AL204" s="47"/>
      <c r="AM204" s="47"/>
      <c r="AN204" s="47"/>
      <c r="AO204" s="47"/>
      <c r="AP204" s="83"/>
      <c r="AQ204" s="83"/>
      <c r="AR204" s="83"/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83"/>
      <c r="BG204" s="83"/>
      <c r="BH204" s="83"/>
      <c r="BI204" s="83"/>
      <c r="BJ204" s="83"/>
      <c r="BK204" s="83"/>
      <c r="BL204" s="83"/>
    </row>
    <row r="205">
      <c r="A205" s="83"/>
      <c r="O205" s="88"/>
      <c r="AH205" s="47"/>
      <c r="AI205" s="47"/>
      <c r="AJ205" s="47"/>
      <c r="AK205" s="47"/>
      <c r="AL205" s="47"/>
      <c r="AM205" s="47"/>
      <c r="AN205" s="47"/>
      <c r="AO205" s="47"/>
      <c r="AP205" s="83"/>
      <c r="AQ205" s="83"/>
      <c r="AR205" s="83"/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83"/>
      <c r="BG205" s="83"/>
      <c r="BH205" s="83"/>
      <c r="BI205" s="83"/>
      <c r="BJ205" s="83"/>
      <c r="BK205" s="83"/>
      <c r="BL205" s="83"/>
    </row>
    <row r="206">
      <c r="A206" s="83"/>
      <c r="O206" s="88"/>
      <c r="AH206" s="47"/>
      <c r="AI206" s="47"/>
      <c r="AJ206" s="47"/>
      <c r="AK206" s="47"/>
      <c r="AL206" s="47"/>
      <c r="AM206" s="47"/>
      <c r="AN206" s="47"/>
      <c r="AO206" s="47"/>
      <c r="AP206" s="83"/>
      <c r="AQ206" s="83"/>
      <c r="AR206" s="83"/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83"/>
      <c r="BG206" s="83"/>
      <c r="BH206" s="83"/>
      <c r="BI206" s="83"/>
      <c r="BJ206" s="83"/>
      <c r="BK206" s="83"/>
      <c r="BL206" s="83"/>
    </row>
    <row r="207">
      <c r="A207" s="83"/>
      <c r="O207" s="88"/>
      <c r="AH207" s="47"/>
      <c r="AI207" s="47"/>
      <c r="AJ207" s="47"/>
      <c r="AK207" s="47"/>
      <c r="AL207" s="47"/>
      <c r="AM207" s="47"/>
      <c r="AN207" s="47"/>
      <c r="AO207" s="47"/>
      <c r="AP207" s="83"/>
      <c r="AQ207" s="83"/>
      <c r="AR207" s="83"/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83"/>
      <c r="BG207" s="83"/>
      <c r="BH207" s="83"/>
      <c r="BI207" s="83"/>
      <c r="BJ207" s="83"/>
      <c r="BK207" s="83"/>
      <c r="BL207" s="83"/>
    </row>
    <row r="208">
      <c r="A208" s="83"/>
      <c r="O208" s="88"/>
      <c r="AH208" s="47"/>
      <c r="AI208" s="47"/>
      <c r="AJ208" s="47"/>
      <c r="AK208" s="47"/>
      <c r="AL208" s="47"/>
      <c r="AM208" s="47"/>
      <c r="AN208" s="47"/>
      <c r="AO208" s="47"/>
      <c r="AP208" s="83"/>
      <c r="AQ208" s="83"/>
      <c r="AR208" s="83"/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83"/>
      <c r="BG208" s="83"/>
      <c r="BH208" s="83"/>
      <c r="BI208" s="83"/>
      <c r="BJ208" s="83"/>
      <c r="BK208" s="83"/>
      <c r="BL208" s="83"/>
    </row>
    <row r="209">
      <c r="A209" s="83"/>
      <c r="O209" s="88"/>
      <c r="AH209" s="47"/>
      <c r="AI209" s="47"/>
      <c r="AJ209" s="47"/>
      <c r="AK209" s="47"/>
      <c r="AL209" s="47"/>
      <c r="AM209" s="47"/>
      <c r="AN209" s="47"/>
      <c r="AO209" s="47"/>
      <c r="AP209" s="83"/>
      <c r="AQ209" s="83"/>
      <c r="AR209" s="83"/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83"/>
      <c r="BG209" s="83"/>
      <c r="BH209" s="83"/>
      <c r="BI209" s="83"/>
      <c r="BJ209" s="83"/>
      <c r="BK209" s="83"/>
      <c r="BL209" s="83"/>
    </row>
    <row r="210">
      <c r="A210" s="83"/>
      <c r="O210" s="88"/>
      <c r="AH210" s="47"/>
      <c r="AI210" s="47"/>
      <c r="AJ210" s="47"/>
      <c r="AK210" s="47"/>
      <c r="AL210" s="47"/>
      <c r="AM210" s="47"/>
      <c r="AN210" s="47"/>
      <c r="AO210" s="47"/>
      <c r="AP210" s="83"/>
      <c r="AQ210" s="83"/>
      <c r="AR210" s="83"/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83"/>
      <c r="BG210" s="83"/>
      <c r="BH210" s="83"/>
      <c r="BI210" s="83"/>
      <c r="BJ210" s="83"/>
      <c r="BK210" s="83"/>
      <c r="BL210" s="83"/>
    </row>
    <row r="211">
      <c r="A211" s="83"/>
      <c r="O211" s="88"/>
      <c r="AH211" s="47"/>
      <c r="AI211" s="47"/>
      <c r="AJ211" s="47"/>
      <c r="AK211" s="47"/>
      <c r="AL211" s="47"/>
      <c r="AM211" s="47"/>
      <c r="AN211" s="47"/>
      <c r="AO211" s="47"/>
      <c r="AP211" s="83"/>
      <c r="AQ211" s="83"/>
      <c r="AR211" s="83"/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83"/>
      <c r="BG211" s="83"/>
      <c r="BH211" s="83"/>
      <c r="BI211" s="83"/>
      <c r="BJ211" s="83"/>
      <c r="BK211" s="83"/>
      <c r="BL211" s="83"/>
    </row>
    <row r="212">
      <c r="A212" s="83"/>
      <c r="O212" s="88"/>
      <c r="AH212" s="47"/>
      <c r="AI212" s="47"/>
      <c r="AJ212" s="47"/>
      <c r="AK212" s="47"/>
      <c r="AL212" s="47"/>
      <c r="AM212" s="47"/>
      <c r="AN212" s="47"/>
      <c r="AO212" s="47"/>
      <c r="AP212" s="83"/>
      <c r="AQ212" s="83"/>
      <c r="AR212" s="83"/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83"/>
      <c r="BG212" s="83"/>
      <c r="BH212" s="83"/>
      <c r="BI212" s="83"/>
      <c r="BJ212" s="83"/>
      <c r="BK212" s="83"/>
      <c r="BL212" s="83"/>
    </row>
    <row r="213">
      <c r="A213" s="83"/>
      <c r="O213" s="88"/>
      <c r="AH213" s="47"/>
      <c r="AI213" s="47"/>
      <c r="AJ213" s="47"/>
      <c r="AK213" s="47"/>
      <c r="AL213" s="47"/>
      <c r="AM213" s="47"/>
      <c r="AN213" s="47"/>
      <c r="AO213" s="47"/>
      <c r="AP213" s="83"/>
      <c r="AQ213" s="83"/>
      <c r="AR213" s="83"/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83"/>
      <c r="BG213" s="83"/>
      <c r="BH213" s="83"/>
      <c r="BI213" s="83"/>
      <c r="BJ213" s="83"/>
      <c r="BK213" s="83"/>
      <c r="BL213" s="83"/>
    </row>
    <row r="214">
      <c r="A214" s="83"/>
      <c r="O214" s="88"/>
      <c r="AH214" s="47"/>
      <c r="AI214" s="47"/>
      <c r="AJ214" s="47"/>
      <c r="AK214" s="47"/>
      <c r="AL214" s="47"/>
      <c r="AM214" s="47"/>
      <c r="AN214" s="47"/>
      <c r="AO214" s="47"/>
      <c r="AP214" s="83"/>
      <c r="AQ214" s="83"/>
      <c r="AR214" s="83"/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83"/>
      <c r="BG214" s="83"/>
      <c r="BH214" s="83"/>
      <c r="BI214" s="83"/>
      <c r="BJ214" s="83"/>
      <c r="BK214" s="83"/>
      <c r="BL214" s="83"/>
    </row>
    <row r="215">
      <c r="A215" s="83"/>
      <c r="O215" s="88"/>
      <c r="AH215" s="47"/>
      <c r="AI215" s="47"/>
      <c r="AJ215" s="47"/>
      <c r="AK215" s="47"/>
      <c r="AL215" s="47"/>
      <c r="AM215" s="47"/>
      <c r="AN215" s="47"/>
      <c r="AO215" s="47"/>
      <c r="AP215" s="83"/>
      <c r="AQ215" s="83"/>
      <c r="AR215" s="83"/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83"/>
      <c r="BG215" s="83"/>
      <c r="BH215" s="83"/>
      <c r="BI215" s="83"/>
      <c r="BJ215" s="83"/>
      <c r="BK215" s="83"/>
      <c r="BL215" s="83"/>
    </row>
    <row r="216">
      <c r="A216" s="83"/>
      <c r="O216" s="88"/>
      <c r="AH216" s="47"/>
      <c r="AI216" s="47"/>
      <c r="AJ216" s="47"/>
      <c r="AK216" s="47"/>
      <c r="AL216" s="47"/>
      <c r="AM216" s="47"/>
      <c r="AN216" s="47"/>
      <c r="AO216" s="47"/>
      <c r="AP216" s="83"/>
      <c r="AQ216" s="83"/>
      <c r="AR216" s="83"/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83"/>
      <c r="BG216" s="83"/>
      <c r="BH216" s="83"/>
      <c r="BI216" s="83"/>
      <c r="BJ216" s="83"/>
      <c r="BK216" s="83"/>
      <c r="BL216" s="83"/>
    </row>
    <row r="217">
      <c r="A217" s="83"/>
      <c r="O217" s="88"/>
      <c r="AH217" s="47"/>
      <c r="AI217" s="47"/>
      <c r="AJ217" s="47"/>
      <c r="AK217" s="47"/>
      <c r="AL217" s="47"/>
      <c r="AM217" s="47"/>
      <c r="AN217" s="47"/>
      <c r="AO217" s="47"/>
      <c r="AP217" s="83"/>
      <c r="AQ217" s="83"/>
      <c r="AR217" s="83"/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83"/>
      <c r="BG217" s="83"/>
      <c r="BH217" s="83"/>
      <c r="BI217" s="83"/>
      <c r="BJ217" s="83"/>
      <c r="BK217" s="83"/>
      <c r="BL217" s="83"/>
    </row>
    <row r="218">
      <c r="A218" s="83"/>
      <c r="O218" s="88"/>
      <c r="AH218" s="47"/>
      <c r="AI218" s="47"/>
      <c r="AJ218" s="47"/>
      <c r="AK218" s="47"/>
      <c r="AL218" s="47"/>
      <c r="AM218" s="47"/>
      <c r="AN218" s="47"/>
      <c r="AO218" s="47"/>
      <c r="AP218" s="83"/>
      <c r="AQ218" s="83"/>
      <c r="AR218" s="83"/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  <c r="BI218" s="83"/>
      <c r="BJ218" s="83"/>
      <c r="BK218" s="83"/>
      <c r="BL218" s="83"/>
    </row>
    <row r="219">
      <c r="A219" s="83"/>
      <c r="O219" s="88"/>
      <c r="AH219" s="47"/>
      <c r="AI219" s="47"/>
      <c r="AJ219" s="47"/>
      <c r="AK219" s="47"/>
      <c r="AL219" s="47"/>
      <c r="AM219" s="47"/>
      <c r="AN219" s="47"/>
      <c r="AO219" s="47"/>
      <c r="AP219" s="83"/>
      <c r="AQ219" s="83"/>
      <c r="AR219" s="83"/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83"/>
      <c r="BG219" s="83"/>
      <c r="BH219" s="83"/>
      <c r="BI219" s="83"/>
      <c r="BJ219" s="83"/>
      <c r="BK219" s="83"/>
      <c r="BL219" s="83"/>
    </row>
    <row r="220">
      <c r="A220" s="83"/>
      <c r="O220" s="88"/>
      <c r="AH220" s="47"/>
      <c r="AI220" s="47"/>
      <c r="AJ220" s="47"/>
      <c r="AK220" s="47"/>
      <c r="AL220" s="47"/>
      <c r="AM220" s="47"/>
      <c r="AN220" s="47"/>
      <c r="AO220" s="47"/>
      <c r="AP220" s="83"/>
      <c r="AQ220" s="83"/>
      <c r="AR220" s="83"/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83"/>
      <c r="BG220" s="83"/>
      <c r="BH220" s="83"/>
      <c r="BI220" s="83"/>
      <c r="BJ220" s="83"/>
      <c r="BK220" s="83"/>
      <c r="BL220" s="83"/>
    </row>
    <row r="221">
      <c r="A221" s="83"/>
      <c r="O221" s="88"/>
      <c r="AH221" s="47"/>
      <c r="AI221" s="47"/>
      <c r="AJ221" s="47"/>
      <c r="AK221" s="47"/>
      <c r="AL221" s="47"/>
      <c r="AM221" s="47"/>
      <c r="AN221" s="47"/>
      <c r="AO221" s="47"/>
      <c r="AP221" s="83"/>
      <c r="AQ221" s="83"/>
      <c r="AR221" s="83"/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83"/>
      <c r="BG221" s="83"/>
      <c r="BH221" s="83"/>
      <c r="BI221" s="83"/>
      <c r="BJ221" s="83"/>
      <c r="BK221" s="83"/>
      <c r="BL221" s="83"/>
    </row>
    <row r="222">
      <c r="A222" s="83"/>
      <c r="O222" s="88"/>
      <c r="AH222" s="47"/>
      <c r="AI222" s="47"/>
      <c r="AJ222" s="47"/>
      <c r="AK222" s="47"/>
      <c r="AL222" s="47"/>
      <c r="AM222" s="47"/>
      <c r="AN222" s="47"/>
      <c r="AO222" s="47"/>
      <c r="AP222" s="83"/>
      <c r="AQ222" s="83"/>
      <c r="AR222" s="83"/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83"/>
      <c r="BG222" s="83"/>
      <c r="BH222" s="83"/>
      <c r="BI222" s="83"/>
      <c r="BJ222" s="83"/>
      <c r="BK222" s="83"/>
      <c r="BL222" s="83"/>
    </row>
    <row r="223">
      <c r="A223" s="83"/>
      <c r="O223" s="88"/>
      <c r="AH223" s="47"/>
      <c r="AI223" s="47"/>
      <c r="AJ223" s="47"/>
      <c r="AK223" s="47"/>
      <c r="AL223" s="47"/>
      <c r="AM223" s="47"/>
      <c r="AN223" s="47"/>
      <c r="AO223" s="47"/>
      <c r="AP223" s="83"/>
      <c r="AQ223" s="83"/>
      <c r="AR223" s="83"/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83"/>
      <c r="BG223" s="83"/>
      <c r="BH223" s="83"/>
      <c r="BI223" s="83"/>
      <c r="BJ223" s="83"/>
      <c r="BK223" s="83"/>
      <c r="BL223" s="83"/>
    </row>
    <row r="224">
      <c r="A224" s="83"/>
      <c r="O224" s="88"/>
      <c r="AH224" s="47"/>
      <c r="AI224" s="47"/>
      <c r="AJ224" s="47"/>
      <c r="AK224" s="47"/>
      <c r="AL224" s="47"/>
      <c r="AM224" s="47"/>
      <c r="AN224" s="47"/>
      <c r="AO224" s="47"/>
      <c r="AP224" s="83"/>
      <c r="AQ224" s="83"/>
      <c r="AR224" s="83"/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83"/>
      <c r="BG224" s="83"/>
      <c r="BH224" s="83"/>
      <c r="BI224" s="83"/>
      <c r="BJ224" s="83"/>
      <c r="BK224" s="83"/>
      <c r="BL224" s="83"/>
    </row>
    <row r="225">
      <c r="A225" s="83"/>
      <c r="O225" s="88"/>
      <c r="AH225" s="47"/>
      <c r="AI225" s="47"/>
      <c r="AJ225" s="47"/>
      <c r="AK225" s="47"/>
      <c r="AL225" s="47"/>
      <c r="AM225" s="47"/>
      <c r="AN225" s="47"/>
      <c r="AO225" s="47"/>
      <c r="AP225" s="83"/>
      <c r="AQ225" s="83"/>
      <c r="AR225" s="83"/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83"/>
      <c r="BG225" s="83"/>
      <c r="BH225" s="83"/>
      <c r="BI225" s="83"/>
      <c r="BJ225" s="83"/>
      <c r="BK225" s="83"/>
      <c r="BL225" s="83"/>
    </row>
    <row r="226">
      <c r="A226" s="83"/>
      <c r="O226" s="88"/>
      <c r="AH226" s="47"/>
      <c r="AI226" s="47"/>
      <c r="AJ226" s="47"/>
      <c r="AK226" s="47"/>
      <c r="AL226" s="47"/>
      <c r="AM226" s="47"/>
      <c r="AN226" s="47"/>
      <c r="AO226" s="47"/>
      <c r="AP226" s="83"/>
      <c r="AQ226" s="83"/>
      <c r="AR226" s="83"/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</row>
    <row r="227">
      <c r="A227" s="83"/>
      <c r="O227" s="88"/>
      <c r="AH227" s="47"/>
      <c r="AI227" s="47"/>
      <c r="AJ227" s="47"/>
      <c r="AK227" s="47"/>
      <c r="AL227" s="47"/>
      <c r="AM227" s="47"/>
      <c r="AN227" s="47"/>
      <c r="AO227" s="47"/>
      <c r="AP227" s="83"/>
      <c r="AQ227" s="83"/>
      <c r="AR227" s="83"/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83"/>
      <c r="BG227" s="83"/>
      <c r="BH227" s="83"/>
      <c r="BI227" s="83"/>
      <c r="BJ227" s="83"/>
      <c r="BK227" s="83"/>
      <c r="BL227" s="83"/>
    </row>
    <row r="228">
      <c r="A228" s="83"/>
      <c r="O228" s="88"/>
      <c r="AH228" s="47"/>
      <c r="AI228" s="47"/>
      <c r="AJ228" s="47"/>
      <c r="AK228" s="47"/>
      <c r="AL228" s="47"/>
      <c r="AM228" s="47"/>
      <c r="AN228" s="47"/>
      <c r="AO228" s="47"/>
      <c r="AP228" s="83"/>
      <c r="AQ228" s="83"/>
      <c r="AR228" s="83"/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83"/>
      <c r="BG228" s="83"/>
      <c r="BH228" s="83"/>
      <c r="BI228" s="83"/>
      <c r="BJ228" s="83"/>
      <c r="BK228" s="83"/>
      <c r="BL228" s="83"/>
    </row>
    <row r="229">
      <c r="A229" s="83"/>
      <c r="O229" s="88"/>
      <c r="AH229" s="47"/>
      <c r="AI229" s="47"/>
      <c r="AJ229" s="47"/>
      <c r="AK229" s="47"/>
      <c r="AL229" s="47"/>
      <c r="AM229" s="47"/>
      <c r="AN229" s="47"/>
      <c r="AO229" s="47"/>
      <c r="AP229" s="83"/>
      <c r="AQ229" s="83"/>
      <c r="AR229" s="83"/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83"/>
      <c r="BG229" s="83"/>
      <c r="BH229" s="83"/>
      <c r="BI229" s="83"/>
      <c r="BJ229" s="83"/>
      <c r="BK229" s="83"/>
      <c r="BL229" s="83"/>
    </row>
    <row r="230">
      <c r="A230" s="83"/>
      <c r="O230" s="88"/>
      <c r="AH230" s="47"/>
      <c r="AI230" s="47"/>
      <c r="AJ230" s="47"/>
      <c r="AK230" s="47"/>
      <c r="AL230" s="47"/>
      <c r="AM230" s="47"/>
      <c r="AN230" s="47"/>
      <c r="AO230" s="47"/>
      <c r="AP230" s="83"/>
      <c r="AQ230" s="83"/>
      <c r="AR230" s="83"/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83"/>
      <c r="BG230" s="83"/>
      <c r="BH230" s="83"/>
      <c r="BI230" s="83"/>
      <c r="BJ230" s="83"/>
      <c r="BK230" s="83"/>
      <c r="BL230" s="83"/>
    </row>
    <row r="231">
      <c r="A231" s="83"/>
      <c r="O231" s="88"/>
      <c r="AH231" s="47"/>
      <c r="AI231" s="47"/>
      <c r="AJ231" s="47"/>
      <c r="AK231" s="47"/>
      <c r="AL231" s="47"/>
      <c r="AM231" s="47"/>
      <c r="AN231" s="47"/>
      <c r="AO231" s="47"/>
      <c r="AP231" s="83"/>
      <c r="AQ231" s="83"/>
      <c r="AR231" s="83"/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83"/>
      <c r="BG231" s="83"/>
      <c r="BH231" s="83"/>
      <c r="BI231" s="83"/>
      <c r="BJ231" s="83"/>
      <c r="BK231" s="83"/>
      <c r="BL231" s="83"/>
    </row>
    <row r="232">
      <c r="A232" s="83"/>
      <c r="O232" s="88"/>
      <c r="AH232" s="47"/>
      <c r="AI232" s="47"/>
      <c r="AJ232" s="47"/>
      <c r="AK232" s="47"/>
      <c r="AL232" s="47"/>
      <c r="AM232" s="47"/>
      <c r="AN232" s="47"/>
      <c r="AO232" s="47"/>
      <c r="AP232" s="83"/>
      <c r="AQ232" s="83"/>
      <c r="AR232" s="83"/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/>
      <c r="BG232" s="83"/>
      <c r="BH232" s="83"/>
      <c r="BI232" s="83"/>
      <c r="BJ232" s="83"/>
      <c r="BK232" s="83"/>
      <c r="BL232" s="83"/>
    </row>
    <row r="233">
      <c r="A233" s="83"/>
      <c r="O233" s="88"/>
      <c r="AH233" s="47"/>
      <c r="AI233" s="47"/>
      <c r="AJ233" s="47"/>
      <c r="AK233" s="47"/>
      <c r="AL233" s="47"/>
      <c r="AM233" s="47"/>
      <c r="AN233" s="47"/>
      <c r="AO233" s="47"/>
      <c r="AP233" s="83"/>
      <c r="AQ233" s="83"/>
      <c r="AR233" s="83"/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/>
      <c r="BG233" s="83"/>
      <c r="BH233" s="83"/>
      <c r="BI233" s="83"/>
      <c r="BJ233" s="83"/>
      <c r="BK233" s="83"/>
      <c r="BL233" s="83"/>
    </row>
    <row r="234">
      <c r="A234" s="83"/>
      <c r="O234" s="88"/>
      <c r="AH234" s="47"/>
      <c r="AI234" s="47"/>
      <c r="AJ234" s="47"/>
      <c r="AK234" s="47"/>
      <c r="AL234" s="47"/>
      <c r="AM234" s="47"/>
      <c r="AN234" s="47"/>
      <c r="AO234" s="47"/>
      <c r="AP234" s="83"/>
      <c r="AQ234" s="83"/>
      <c r="AR234" s="83"/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/>
      <c r="BG234" s="83"/>
      <c r="BH234" s="83"/>
      <c r="BI234" s="83"/>
      <c r="BJ234" s="83"/>
      <c r="BK234" s="83"/>
      <c r="BL234" s="83"/>
    </row>
    <row r="235">
      <c r="A235" s="83"/>
      <c r="O235" s="88"/>
      <c r="AH235" s="47"/>
      <c r="AI235" s="47"/>
      <c r="AJ235" s="47"/>
      <c r="AK235" s="47"/>
      <c r="AL235" s="47"/>
      <c r="AM235" s="47"/>
      <c r="AN235" s="47"/>
      <c r="AO235" s="47"/>
      <c r="AP235" s="83"/>
      <c r="AQ235" s="83"/>
      <c r="AR235" s="83"/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/>
      <c r="BG235" s="83"/>
      <c r="BH235" s="83"/>
      <c r="BI235" s="83"/>
      <c r="BJ235" s="83"/>
      <c r="BK235" s="83"/>
      <c r="BL235" s="83"/>
    </row>
    <row r="236">
      <c r="A236" s="83"/>
      <c r="O236" s="88"/>
      <c r="AH236" s="47"/>
      <c r="AI236" s="47"/>
      <c r="AJ236" s="47"/>
      <c r="AK236" s="47"/>
      <c r="AL236" s="47"/>
      <c r="AM236" s="47"/>
      <c r="AN236" s="47"/>
      <c r="AO236" s="47"/>
      <c r="AP236" s="83"/>
      <c r="AQ236" s="83"/>
      <c r="AR236" s="83"/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/>
      <c r="BG236" s="83"/>
      <c r="BH236" s="83"/>
      <c r="BI236" s="83"/>
      <c r="BJ236" s="83"/>
      <c r="BK236" s="83"/>
      <c r="BL236" s="83"/>
    </row>
    <row r="237">
      <c r="A237" s="83"/>
      <c r="O237" s="88"/>
      <c r="AH237" s="47"/>
      <c r="AI237" s="47"/>
      <c r="AJ237" s="47"/>
      <c r="AK237" s="47"/>
      <c r="AL237" s="47"/>
      <c r="AM237" s="47"/>
      <c r="AN237" s="47"/>
      <c r="AO237" s="47"/>
      <c r="AP237" s="83"/>
      <c r="AQ237" s="83"/>
      <c r="AR237" s="83"/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83"/>
      <c r="BG237" s="83"/>
      <c r="BH237" s="83"/>
      <c r="BI237" s="83"/>
      <c r="BJ237" s="83"/>
      <c r="BK237" s="83"/>
      <c r="BL237" s="83"/>
    </row>
    <row r="238">
      <c r="A238" s="83"/>
      <c r="O238" s="88"/>
      <c r="AH238" s="47"/>
      <c r="AI238" s="47"/>
      <c r="AJ238" s="47"/>
      <c r="AK238" s="47"/>
      <c r="AL238" s="47"/>
      <c r="AM238" s="47"/>
      <c r="AN238" s="47"/>
      <c r="AO238" s="47"/>
      <c r="AP238" s="83"/>
      <c r="AQ238" s="83"/>
      <c r="AR238" s="83"/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83"/>
      <c r="BG238" s="83"/>
      <c r="BH238" s="83"/>
      <c r="BI238" s="83"/>
      <c r="BJ238" s="83"/>
      <c r="BK238" s="83"/>
      <c r="BL238" s="83"/>
    </row>
    <row r="239">
      <c r="A239" s="83"/>
      <c r="O239" s="88"/>
      <c r="AH239" s="47"/>
      <c r="AI239" s="47"/>
      <c r="AJ239" s="47"/>
      <c r="AK239" s="47"/>
      <c r="AL239" s="47"/>
      <c r="AM239" s="47"/>
      <c r="AN239" s="47"/>
      <c r="AO239" s="47"/>
      <c r="AP239" s="83"/>
      <c r="AQ239" s="83"/>
      <c r="AR239" s="83"/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83"/>
      <c r="BG239" s="83"/>
      <c r="BH239" s="83"/>
      <c r="BI239" s="83"/>
      <c r="BJ239" s="83"/>
      <c r="BK239" s="83"/>
      <c r="BL239" s="83"/>
    </row>
    <row r="240">
      <c r="A240" s="83"/>
      <c r="O240" s="88"/>
      <c r="AH240" s="47"/>
      <c r="AI240" s="47"/>
      <c r="AJ240" s="47"/>
      <c r="AK240" s="47"/>
      <c r="AL240" s="47"/>
      <c r="AM240" s="47"/>
      <c r="AN240" s="47"/>
      <c r="AO240" s="47"/>
      <c r="AP240" s="83"/>
      <c r="AQ240" s="83"/>
      <c r="AR240" s="83"/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3"/>
      <c r="BG240" s="83"/>
      <c r="BH240" s="83"/>
      <c r="BI240" s="83"/>
      <c r="BJ240" s="83"/>
      <c r="BK240" s="83"/>
      <c r="BL240" s="83"/>
    </row>
    <row r="241">
      <c r="A241" s="83"/>
      <c r="O241" s="88"/>
      <c r="AH241" s="47"/>
      <c r="AI241" s="47"/>
      <c r="AJ241" s="47"/>
      <c r="AK241" s="47"/>
      <c r="AL241" s="47"/>
      <c r="AM241" s="47"/>
      <c r="AN241" s="47"/>
      <c r="AO241" s="47"/>
      <c r="AP241" s="83"/>
      <c r="AQ241" s="83"/>
      <c r="AR241" s="83"/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83"/>
      <c r="BG241" s="83"/>
      <c r="BH241" s="83"/>
      <c r="BI241" s="83"/>
      <c r="BJ241" s="83"/>
      <c r="BK241" s="83"/>
      <c r="BL241" s="83"/>
    </row>
    <row r="242">
      <c r="A242" s="83"/>
      <c r="O242" s="88"/>
      <c r="AH242" s="47"/>
      <c r="AI242" s="47"/>
      <c r="AJ242" s="47"/>
      <c r="AK242" s="47"/>
      <c r="AL242" s="47"/>
      <c r="AM242" s="47"/>
      <c r="AN242" s="47"/>
      <c r="AO242" s="47"/>
      <c r="AP242" s="83"/>
      <c r="AQ242" s="83"/>
      <c r="AR242" s="83"/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83"/>
      <c r="BG242" s="83"/>
      <c r="BH242" s="83"/>
      <c r="BI242" s="83"/>
      <c r="BJ242" s="83"/>
      <c r="BK242" s="83"/>
      <c r="BL242" s="83"/>
    </row>
    <row r="243">
      <c r="A243" s="83"/>
      <c r="O243" s="88"/>
      <c r="AH243" s="47"/>
      <c r="AI243" s="47"/>
      <c r="AJ243" s="47"/>
      <c r="AK243" s="47"/>
      <c r="AL243" s="47"/>
      <c r="AM243" s="47"/>
      <c r="AN243" s="47"/>
      <c r="AO243" s="47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</row>
    <row r="244">
      <c r="A244" s="83"/>
      <c r="O244" s="88"/>
      <c r="AH244" s="47"/>
      <c r="AI244" s="47"/>
      <c r="AJ244" s="47"/>
      <c r="AK244" s="47"/>
      <c r="AL244" s="47"/>
      <c r="AM244" s="47"/>
      <c r="AN244" s="47"/>
      <c r="AO244" s="47"/>
      <c r="AP244" s="83"/>
      <c r="AQ244" s="83"/>
      <c r="AR244" s="83"/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83"/>
      <c r="BG244" s="83"/>
      <c r="BH244" s="83"/>
      <c r="BI244" s="83"/>
      <c r="BJ244" s="83"/>
      <c r="BK244" s="83"/>
      <c r="BL244" s="83"/>
    </row>
    <row r="245">
      <c r="A245" s="83"/>
      <c r="O245" s="88"/>
      <c r="AH245" s="47"/>
      <c r="AI245" s="47"/>
      <c r="AJ245" s="47"/>
      <c r="AK245" s="47"/>
      <c r="AL245" s="47"/>
      <c r="AM245" s="47"/>
      <c r="AN245" s="47"/>
      <c r="AO245" s="47"/>
      <c r="AP245" s="83"/>
      <c r="AQ245" s="83"/>
      <c r="AR245" s="83"/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83"/>
      <c r="BG245" s="83"/>
      <c r="BH245" s="83"/>
      <c r="BI245" s="83"/>
      <c r="BJ245" s="83"/>
      <c r="BK245" s="83"/>
      <c r="BL245" s="83"/>
    </row>
    <row r="246">
      <c r="A246" s="83"/>
      <c r="O246" s="88"/>
      <c r="AH246" s="47"/>
      <c r="AI246" s="47"/>
      <c r="AJ246" s="47"/>
      <c r="AK246" s="47"/>
      <c r="AL246" s="47"/>
      <c r="AM246" s="47"/>
      <c r="AN246" s="47"/>
      <c r="AO246" s="47"/>
      <c r="AP246" s="83"/>
      <c r="AQ246" s="83"/>
      <c r="AR246" s="83"/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83"/>
      <c r="BG246" s="83"/>
      <c r="BH246" s="83"/>
      <c r="BI246" s="83"/>
      <c r="BJ246" s="83"/>
      <c r="BK246" s="83"/>
      <c r="BL246" s="83"/>
    </row>
    <row r="247">
      <c r="A247" s="83"/>
      <c r="O247" s="88"/>
      <c r="AH247" s="47"/>
      <c r="AI247" s="47"/>
      <c r="AJ247" s="47"/>
      <c r="AK247" s="47"/>
      <c r="AL247" s="47"/>
      <c r="AM247" s="47"/>
      <c r="AN247" s="47"/>
      <c r="AO247" s="47"/>
      <c r="AP247" s="83"/>
      <c r="AQ247" s="83"/>
      <c r="AR247" s="83"/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83"/>
      <c r="BG247" s="83"/>
      <c r="BH247" s="83"/>
      <c r="BI247" s="83"/>
      <c r="BJ247" s="83"/>
      <c r="BK247" s="83"/>
      <c r="BL247" s="83"/>
    </row>
    <row r="248">
      <c r="A248" s="83"/>
      <c r="O248" s="88"/>
      <c r="AH248" s="47"/>
      <c r="AI248" s="47"/>
      <c r="AJ248" s="47"/>
      <c r="AK248" s="47"/>
      <c r="AL248" s="47"/>
      <c r="AM248" s="47"/>
      <c r="AN248" s="47"/>
      <c r="AO248" s="47"/>
      <c r="AP248" s="83"/>
      <c r="AQ248" s="83"/>
      <c r="AR248" s="83"/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83"/>
      <c r="BG248" s="83"/>
      <c r="BH248" s="83"/>
      <c r="BI248" s="83"/>
      <c r="BJ248" s="83"/>
      <c r="BK248" s="83"/>
      <c r="BL248" s="83"/>
    </row>
    <row r="249">
      <c r="A249" s="83"/>
      <c r="O249" s="88"/>
      <c r="AH249" s="47"/>
      <c r="AI249" s="47"/>
      <c r="AJ249" s="47"/>
      <c r="AK249" s="47"/>
      <c r="AL249" s="47"/>
      <c r="AM249" s="47"/>
      <c r="AN249" s="47"/>
      <c r="AO249" s="47"/>
      <c r="AP249" s="83"/>
      <c r="AQ249" s="83"/>
      <c r="AR249" s="83"/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83"/>
      <c r="BG249" s="83"/>
      <c r="BH249" s="83"/>
      <c r="BI249" s="83"/>
      <c r="BJ249" s="83"/>
      <c r="BK249" s="83"/>
      <c r="BL249" s="83"/>
    </row>
    <row r="250">
      <c r="A250" s="83"/>
      <c r="O250" s="88"/>
      <c r="AH250" s="47"/>
      <c r="AI250" s="47"/>
      <c r="AJ250" s="47"/>
      <c r="AK250" s="47"/>
      <c r="AL250" s="47"/>
      <c r="AM250" s="47"/>
      <c r="AN250" s="47"/>
      <c r="AO250" s="47"/>
      <c r="AP250" s="83"/>
      <c r="AQ250" s="83"/>
      <c r="AR250" s="83"/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83"/>
      <c r="BG250" s="83"/>
      <c r="BH250" s="83"/>
      <c r="BI250" s="83"/>
      <c r="BJ250" s="83"/>
      <c r="BK250" s="83"/>
      <c r="BL250" s="83"/>
    </row>
    <row r="251">
      <c r="A251" s="83"/>
      <c r="O251" s="88"/>
      <c r="AH251" s="47"/>
      <c r="AI251" s="47"/>
      <c r="AJ251" s="47"/>
      <c r="AK251" s="47"/>
      <c r="AL251" s="47"/>
      <c r="AM251" s="47"/>
      <c r="AN251" s="47"/>
      <c r="AO251" s="47"/>
      <c r="AP251" s="83"/>
      <c r="AQ251" s="83"/>
      <c r="AR251" s="83"/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83"/>
      <c r="BG251" s="83"/>
      <c r="BH251" s="83"/>
      <c r="BI251" s="83"/>
      <c r="BJ251" s="83"/>
      <c r="BK251" s="83"/>
      <c r="BL251" s="83"/>
    </row>
    <row r="252">
      <c r="A252" s="83"/>
      <c r="O252" s="88"/>
      <c r="AH252" s="47"/>
      <c r="AI252" s="47"/>
      <c r="AJ252" s="47"/>
      <c r="AK252" s="47"/>
      <c r="AL252" s="47"/>
      <c r="AM252" s="47"/>
      <c r="AN252" s="47"/>
      <c r="AO252" s="47"/>
      <c r="AP252" s="83"/>
      <c r="AQ252" s="83"/>
      <c r="AR252" s="83"/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83"/>
      <c r="BG252" s="83"/>
      <c r="BH252" s="83"/>
      <c r="BI252" s="83"/>
      <c r="BJ252" s="83"/>
      <c r="BK252" s="83"/>
      <c r="BL252" s="83"/>
    </row>
    <row r="253">
      <c r="A253" s="83"/>
      <c r="O253" s="88"/>
      <c r="AH253" s="47"/>
      <c r="AI253" s="47"/>
      <c r="AJ253" s="47"/>
      <c r="AK253" s="47"/>
      <c r="AL253" s="47"/>
      <c r="AM253" s="47"/>
      <c r="AN253" s="47"/>
      <c r="AO253" s="47"/>
      <c r="AP253" s="83"/>
      <c r="AQ253" s="83"/>
      <c r="AR253" s="83"/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83"/>
      <c r="BG253" s="83"/>
      <c r="BH253" s="83"/>
      <c r="BI253" s="83"/>
      <c r="BJ253" s="83"/>
      <c r="BK253" s="83"/>
      <c r="BL253" s="83"/>
    </row>
    <row r="254">
      <c r="A254" s="83"/>
      <c r="O254" s="88"/>
      <c r="AH254" s="47"/>
      <c r="AI254" s="47"/>
      <c r="AJ254" s="47"/>
      <c r="AK254" s="47"/>
      <c r="AL254" s="47"/>
      <c r="AM254" s="47"/>
      <c r="AN254" s="47"/>
      <c r="AO254" s="47"/>
      <c r="AP254" s="83"/>
      <c r="AQ254" s="83"/>
      <c r="AR254" s="83"/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83"/>
      <c r="BG254" s="83"/>
      <c r="BH254" s="83"/>
      <c r="BI254" s="83"/>
      <c r="BJ254" s="83"/>
      <c r="BK254" s="83"/>
      <c r="BL254" s="83"/>
    </row>
    <row r="255">
      <c r="A255" s="83"/>
      <c r="O255" s="88"/>
      <c r="AH255" s="47"/>
      <c r="AI255" s="47"/>
      <c r="AJ255" s="47"/>
      <c r="AK255" s="47"/>
      <c r="AL255" s="47"/>
      <c r="AM255" s="47"/>
      <c r="AN255" s="47"/>
      <c r="AO255" s="47"/>
      <c r="AP255" s="83"/>
      <c r="AQ255" s="83"/>
      <c r="AR255" s="83"/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83"/>
      <c r="BG255" s="83"/>
      <c r="BH255" s="83"/>
      <c r="BI255" s="83"/>
      <c r="BJ255" s="83"/>
      <c r="BK255" s="83"/>
      <c r="BL255" s="83"/>
    </row>
    <row r="256">
      <c r="A256" s="83"/>
      <c r="O256" s="88"/>
      <c r="AH256" s="47"/>
      <c r="AI256" s="47"/>
      <c r="AJ256" s="47"/>
      <c r="AK256" s="47"/>
      <c r="AL256" s="47"/>
      <c r="AM256" s="47"/>
      <c r="AN256" s="47"/>
      <c r="AO256" s="47"/>
      <c r="AP256" s="83"/>
      <c r="AQ256" s="83"/>
      <c r="AR256" s="83"/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83"/>
      <c r="BG256" s="83"/>
      <c r="BH256" s="83"/>
      <c r="BI256" s="83"/>
      <c r="BJ256" s="83"/>
      <c r="BK256" s="83"/>
      <c r="BL256" s="83"/>
    </row>
    <row r="257">
      <c r="A257" s="83"/>
      <c r="O257" s="88"/>
      <c r="AH257" s="47"/>
      <c r="AI257" s="47"/>
      <c r="AJ257" s="47"/>
      <c r="AK257" s="47"/>
      <c r="AL257" s="47"/>
      <c r="AM257" s="47"/>
      <c r="AN257" s="47"/>
      <c r="AO257" s="47"/>
      <c r="AP257" s="83"/>
      <c r="AQ257" s="83"/>
      <c r="AR257" s="83"/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83"/>
      <c r="BG257" s="83"/>
      <c r="BH257" s="83"/>
      <c r="BI257" s="83"/>
      <c r="BJ257" s="83"/>
      <c r="BK257" s="83"/>
      <c r="BL257" s="83"/>
    </row>
    <row r="258">
      <c r="A258" s="83"/>
      <c r="O258" s="88"/>
      <c r="AH258" s="47"/>
      <c r="AI258" s="47"/>
      <c r="AJ258" s="47"/>
      <c r="AK258" s="47"/>
      <c r="AL258" s="47"/>
      <c r="AM258" s="47"/>
      <c r="AN258" s="47"/>
      <c r="AO258" s="47"/>
      <c r="AP258" s="83"/>
      <c r="AQ258" s="83"/>
      <c r="AR258" s="83"/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83"/>
      <c r="BG258" s="83"/>
      <c r="BH258" s="83"/>
      <c r="BI258" s="83"/>
      <c r="BJ258" s="83"/>
      <c r="BK258" s="83"/>
      <c r="BL258" s="83"/>
    </row>
    <row r="259">
      <c r="A259" s="83"/>
      <c r="O259" s="88"/>
      <c r="AH259" s="47"/>
      <c r="AI259" s="47"/>
      <c r="AJ259" s="47"/>
      <c r="AK259" s="47"/>
      <c r="AL259" s="47"/>
      <c r="AM259" s="47"/>
      <c r="AN259" s="47"/>
      <c r="AO259" s="47"/>
      <c r="AP259" s="83"/>
      <c r="AQ259" s="83"/>
      <c r="AR259" s="83"/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83"/>
      <c r="BG259" s="83"/>
      <c r="BH259" s="83"/>
      <c r="BI259" s="83"/>
      <c r="BJ259" s="83"/>
      <c r="BK259" s="83"/>
      <c r="BL259" s="83"/>
    </row>
    <row r="260">
      <c r="A260" s="83"/>
      <c r="O260" s="88"/>
      <c r="AH260" s="47"/>
      <c r="AI260" s="47"/>
      <c r="AJ260" s="47"/>
      <c r="AK260" s="47"/>
      <c r="AL260" s="47"/>
      <c r="AM260" s="47"/>
      <c r="AN260" s="47"/>
      <c r="AO260" s="47"/>
      <c r="AP260" s="83"/>
      <c r="AQ260" s="83"/>
      <c r="AR260" s="83"/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83"/>
      <c r="BG260" s="83"/>
      <c r="BH260" s="83"/>
      <c r="BI260" s="83"/>
      <c r="BJ260" s="83"/>
      <c r="BK260" s="83"/>
      <c r="BL260" s="83"/>
    </row>
    <row r="261">
      <c r="A261" s="83"/>
      <c r="O261" s="88"/>
      <c r="AH261" s="47"/>
      <c r="AI261" s="47"/>
      <c r="AJ261" s="47"/>
      <c r="AK261" s="47"/>
      <c r="AL261" s="47"/>
      <c r="AM261" s="47"/>
      <c r="AN261" s="47"/>
      <c r="AO261" s="47"/>
      <c r="AP261" s="83"/>
      <c r="AQ261" s="83"/>
      <c r="AR261" s="83"/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83"/>
      <c r="BG261" s="83"/>
      <c r="BH261" s="83"/>
      <c r="BI261" s="83"/>
      <c r="BJ261" s="83"/>
      <c r="BK261" s="83"/>
      <c r="BL261" s="83"/>
    </row>
    <row r="262">
      <c r="A262" s="83"/>
      <c r="O262" s="88"/>
      <c r="AH262" s="47"/>
      <c r="AI262" s="47"/>
      <c r="AJ262" s="47"/>
      <c r="AK262" s="47"/>
      <c r="AL262" s="47"/>
      <c r="AM262" s="47"/>
      <c r="AN262" s="47"/>
      <c r="AO262" s="47"/>
      <c r="AP262" s="83"/>
      <c r="AQ262" s="83"/>
      <c r="AR262" s="83"/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83"/>
      <c r="BG262" s="83"/>
      <c r="BH262" s="83"/>
      <c r="BI262" s="83"/>
      <c r="BJ262" s="83"/>
      <c r="BK262" s="83"/>
      <c r="BL262" s="83"/>
    </row>
    <row r="263">
      <c r="A263" s="83"/>
      <c r="O263" s="88"/>
      <c r="AH263" s="47"/>
      <c r="AI263" s="47"/>
      <c r="AJ263" s="47"/>
      <c r="AK263" s="47"/>
      <c r="AL263" s="47"/>
      <c r="AM263" s="47"/>
      <c r="AN263" s="47"/>
      <c r="AO263" s="47"/>
      <c r="AP263" s="83"/>
      <c r="AQ263" s="83"/>
      <c r="AR263" s="83"/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83"/>
      <c r="BG263" s="83"/>
      <c r="BH263" s="83"/>
      <c r="BI263" s="83"/>
      <c r="BJ263" s="83"/>
      <c r="BK263" s="83"/>
      <c r="BL263" s="83"/>
    </row>
    <row r="264">
      <c r="A264" s="83"/>
      <c r="O264" s="88"/>
      <c r="AH264" s="47"/>
      <c r="AI264" s="47"/>
      <c r="AJ264" s="47"/>
      <c r="AK264" s="47"/>
      <c r="AL264" s="47"/>
      <c r="AM264" s="47"/>
      <c r="AN264" s="47"/>
      <c r="AO264" s="47"/>
      <c r="AP264" s="83"/>
      <c r="AQ264" s="83"/>
      <c r="AR264" s="83"/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83"/>
      <c r="BG264" s="83"/>
      <c r="BH264" s="83"/>
      <c r="BI264" s="83"/>
      <c r="BJ264" s="83"/>
      <c r="BK264" s="83"/>
      <c r="BL264" s="83"/>
    </row>
    <row r="265">
      <c r="A265" s="83"/>
      <c r="O265" s="88"/>
      <c r="AH265" s="47"/>
      <c r="AI265" s="47"/>
      <c r="AJ265" s="47"/>
      <c r="AK265" s="47"/>
      <c r="AL265" s="47"/>
      <c r="AM265" s="47"/>
      <c r="AN265" s="47"/>
      <c r="AO265" s="47"/>
      <c r="AP265" s="83"/>
      <c r="AQ265" s="83"/>
      <c r="AR265" s="83"/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83"/>
      <c r="BG265" s="83"/>
      <c r="BH265" s="83"/>
      <c r="BI265" s="83"/>
      <c r="BJ265" s="83"/>
      <c r="BK265" s="83"/>
      <c r="BL265" s="83"/>
    </row>
    <row r="266">
      <c r="A266" s="83"/>
      <c r="O266" s="88"/>
      <c r="AH266" s="47"/>
      <c r="AI266" s="47"/>
      <c r="AJ266" s="47"/>
      <c r="AK266" s="47"/>
      <c r="AL266" s="47"/>
      <c r="AM266" s="47"/>
      <c r="AN266" s="47"/>
      <c r="AO266" s="47"/>
      <c r="AP266" s="83"/>
      <c r="AQ266" s="83"/>
      <c r="AR266" s="83"/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83"/>
      <c r="BG266" s="83"/>
      <c r="BH266" s="83"/>
      <c r="BI266" s="83"/>
      <c r="BJ266" s="83"/>
      <c r="BK266" s="83"/>
      <c r="BL266" s="83"/>
    </row>
    <row r="267">
      <c r="A267" s="83"/>
      <c r="O267" s="88"/>
      <c r="AH267" s="47"/>
      <c r="AI267" s="47"/>
      <c r="AJ267" s="47"/>
      <c r="AK267" s="47"/>
      <c r="AL267" s="47"/>
      <c r="AM267" s="47"/>
      <c r="AN267" s="47"/>
      <c r="AO267" s="47"/>
      <c r="AP267" s="83"/>
      <c r="AQ267" s="83"/>
      <c r="AR267" s="83"/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83"/>
      <c r="BG267" s="83"/>
      <c r="BH267" s="83"/>
      <c r="BI267" s="83"/>
      <c r="BJ267" s="83"/>
      <c r="BK267" s="83"/>
      <c r="BL267" s="83"/>
    </row>
    <row r="268">
      <c r="A268" s="83"/>
      <c r="O268" s="88"/>
      <c r="AH268" s="47"/>
      <c r="AI268" s="47"/>
      <c r="AJ268" s="47"/>
      <c r="AK268" s="47"/>
      <c r="AL268" s="47"/>
      <c r="AM268" s="47"/>
      <c r="AN268" s="47"/>
      <c r="AO268" s="47"/>
      <c r="AP268" s="83"/>
      <c r="AQ268" s="83"/>
      <c r="AR268" s="83"/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83"/>
      <c r="BG268" s="83"/>
      <c r="BH268" s="83"/>
      <c r="BI268" s="83"/>
      <c r="BJ268" s="83"/>
      <c r="BK268" s="83"/>
      <c r="BL268" s="83"/>
    </row>
    <row r="269">
      <c r="A269" s="83"/>
      <c r="O269" s="88"/>
      <c r="AH269" s="47"/>
      <c r="AI269" s="47"/>
      <c r="AJ269" s="47"/>
      <c r="AK269" s="47"/>
      <c r="AL269" s="47"/>
      <c r="AM269" s="47"/>
      <c r="AN269" s="47"/>
      <c r="AO269" s="47"/>
      <c r="AP269" s="83"/>
      <c r="AQ269" s="83"/>
      <c r="AR269" s="83"/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83"/>
      <c r="BG269" s="83"/>
      <c r="BH269" s="83"/>
      <c r="BI269" s="83"/>
      <c r="BJ269" s="83"/>
      <c r="BK269" s="83"/>
      <c r="BL269" s="83"/>
    </row>
    <row r="270">
      <c r="A270" s="83"/>
      <c r="O270" s="88"/>
      <c r="AH270" s="47"/>
      <c r="AI270" s="47"/>
      <c r="AJ270" s="47"/>
      <c r="AK270" s="47"/>
      <c r="AL270" s="47"/>
      <c r="AM270" s="47"/>
      <c r="AN270" s="47"/>
      <c r="AO270" s="47"/>
      <c r="AP270" s="83"/>
      <c r="AQ270" s="83"/>
      <c r="AR270" s="83"/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83"/>
      <c r="BG270" s="83"/>
      <c r="BH270" s="83"/>
      <c r="BI270" s="83"/>
      <c r="BJ270" s="83"/>
      <c r="BK270" s="83"/>
      <c r="BL270" s="83"/>
    </row>
    <row r="271">
      <c r="A271" s="83"/>
      <c r="O271" s="88"/>
      <c r="AH271" s="47"/>
      <c r="AI271" s="47"/>
      <c r="AJ271" s="47"/>
      <c r="AK271" s="47"/>
      <c r="AL271" s="47"/>
      <c r="AM271" s="47"/>
      <c r="AN271" s="47"/>
      <c r="AO271" s="47"/>
      <c r="AP271" s="83"/>
      <c r="AQ271" s="83"/>
      <c r="AR271" s="83"/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83"/>
      <c r="BG271" s="83"/>
      <c r="BH271" s="83"/>
      <c r="BI271" s="83"/>
      <c r="BJ271" s="83"/>
      <c r="BK271" s="83"/>
      <c r="BL271" s="83"/>
    </row>
    <row r="272">
      <c r="A272" s="83"/>
      <c r="O272" s="88"/>
      <c r="AH272" s="47"/>
      <c r="AI272" s="47"/>
      <c r="AJ272" s="47"/>
      <c r="AK272" s="47"/>
      <c r="AL272" s="47"/>
      <c r="AM272" s="47"/>
      <c r="AN272" s="47"/>
      <c r="AO272" s="47"/>
      <c r="AP272" s="83"/>
      <c r="AQ272" s="83"/>
      <c r="AR272" s="83"/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83"/>
      <c r="BG272" s="83"/>
      <c r="BH272" s="83"/>
      <c r="BI272" s="83"/>
      <c r="BJ272" s="83"/>
      <c r="BK272" s="83"/>
      <c r="BL272" s="83"/>
    </row>
    <row r="273">
      <c r="A273" s="83"/>
      <c r="O273" s="88"/>
      <c r="AH273" s="47"/>
      <c r="AI273" s="47"/>
      <c r="AJ273" s="47"/>
      <c r="AK273" s="47"/>
      <c r="AL273" s="47"/>
      <c r="AM273" s="47"/>
      <c r="AN273" s="47"/>
      <c r="AO273" s="47"/>
      <c r="AP273" s="83"/>
      <c r="AQ273" s="83"/>
      <c r="AR273" s="83"/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83"/>
      <c r="BG273" s="83"/>
      <c r="BH273" s="83"/>
      <c r="BI273" s="83"/>
      <c r="BJ273" s="83"/>
      <c r="BK273" s="83"/>
      <c r="BL273" s="83"/>
    </row>
    <row r="274">
      <c r="A274" s="83"/>
      <c r="O274" s="88"/>
      <c r="AH274" s="47"/>
      <c r="AI274" s="47"/>
      <c r="AJ274" s="47"/>
      <c r="AK274" s="47"/>
      <c r="AL274" s="47"/>
      <c r="AM274" s="47"/>
      <c r="AN274" s="47"/>
      <c r="AO274" s="47"/>
      <c r="AP274" s="83"/>
      <c r="AQ274" s="83"/>
      <c r="AR274" s="83"/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83"/>
      <c r="BG274" s="83"/>
      <c r="BH274" s="83"/>
      <c r="BI274" s="83"/>
      <c r="BJ274" s="83"/>
      <c r="BK274" s="83"/>
      <c r="BL274" s="83"/>
    </row>
    <row r="275">
      <c r="A275" s="83"/>
      <c r="O275" s="88"/>
      <c r="AH275" s="47"/>
      <c r="AI275" s="47"/>
      <c r="AJ275" s="47"/>
      <c r="AK275" s="47"/>
      <c r="AL275" s="47"/>
      <c r="AM275" s="47"/>
      <c r="AN275" s="47"/>
      <c r="AO275" s="47"/>
      <c r="AP275" s="83"/>
      <c r="AQ275" s="83"/>
      <c r="AR275" s="83"/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83"/>
      <c r="BG275" s="83"/>
      <c r="BH275" s="83"/>
      <c r="BI275" s="83"/>
      <c r="BJ275" s="83"/>
      <c r="BK275" s="83"/>
      <c r="BL275" s="83"/>
    </row>
    <row r="276">
      <c r="A276" s="83"/>
      <c r="O276" s="88"/>
      <c r="AH276" s="47"/>
      <c r="AI276" s="47"/>
      <c r="AJ276" s="47"/>
      <c r="AK276" s="47"/>
      <c r="AL276" s="47"/>
      <c r="AM276" s="47"/>
      <c r="AN276" s="47"/>
      <c r="AO276" s="47"/>
      <c r="AP276" s="83"/>
      <c r="AQ276" s="83"/>
      <c r="AR276" s="83"/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83"/>
      <c r="BG276" s="83"/>
      <c r="BH276" s="83"/>
      <c r="BI276" s="83"/>
      <c r="BJ276" s="83"/>
      <c r="BK276" s="83"/>
      <c r="BL276" s="83"/>
    </row>
    <row r="277">
      <c r="A277" s="83"/>
      <c r="O277" s="88"/>
      <c r="AH277" s="47"/>
      <c r="AI277" s="47"/>
      <c r="AJ277" s="47"/>
      <c r="AK277" s="47"/>
      <c r="AL277" s="47"/>
      <c r="AM277" s="47"/>
      <c r="AN277" s="47"/>
      <c r="AO277" s="47"/>
      <c r="AP277" s="83"/>
      <c r="AQ277" s="83"/>
      <c r="AR277" s="83"/>
      <c r="AS277" s="83"/>
      <c r="AT277" s="83"/>
      <c r="AU277" s="83"/>
      <c r="AV277" s="83"/>
      <c r="AW277" s="83"/>
      <c r="AX277" s="83"/>
      <c r="AY277" s="83"/>
      <c r="AZ277" s="83"/>
      <c r="BA277" s="83"/>
      <c r="BB277" s="83"/>
      <c r="BC277" s="83"/>
      <c r="BD277" s="83"/>
      <c r="BE277" s="83"/>
      <c r="BF277" s="83"/>
      <c r="BG277" s="83"/>
      <c r="BH277" s="83"/>
      <c r="BI277" s="83"/>
      <c r="BJ277" s="83"/>
      <c r="BK277" s="83"/>
      <c r="BL277" s="83"/>
    </row>
    <row r="278">
      <c r="A278" s="83"/>
      <c r="O278" s="88"/>
      <c r="AH278" s="47"/>
      <c r="AI278" s="47"/>
      <c r="AJ278" s="47"/>
      <c r="AK278" s="47"/>
      <c r="AL278" s="47"/>
      <c r="AM278" s="47"/>
      <c r="AN278" s="47"/>
      <c r="AO278" s="47"/>
      <c r="AP278" s="83"/>
      <c r="AQ278" s="83"/>
      <c r="AR278" s="83"/>
      <c r="AS278" s="83"/>
      <c r="AT278" s="83"/>
      <c r="AU278" s="83"/>
      <c r="AV278" s="83"/>
      <c r="AW278" s="83"/>
      <c r="AX278" s="83"/>
      <c r="AY278" s="83"/>
      <c r="AZ278" s="83"/>
      <c r="BA278" s="83"/>
      <c r="BB278" s="83"/>
      <c r="BC278" s="83"/>
      <c r="BD278" s="83"/>
      <c r="BE278" s="83"/>
      <c r="BF278" s="83"/>
      <c r="BG278" s="83"/>
      <c r="BH278" s="83"/>
      <c r="BI278" s="83"/>
      <c r="BJ278" s="83"/>
      <c r="BK278" s="83"/>
      <c r="BL278" s="83"/>
    </row>
    <row r="279">
      <c r="A279" s="83"/>
      <c r="O279" s="88"/>
      <c r="AH279" s="47"/>
      <c r="AI279" s="47"/>
      <c r="AJ279" s="47"/>
      <c r="AK279" s="47"/>
      <c r="AL279" s="47"/>
      <c r="AM279" s="47"/>
      <c r="AN279" s="47"/>
      <c r="AO279" s="47"/>
      <c r="AP279" s="83"/>
      <c r="AQ279" s="83"/>
      <c r="AR279" s="83"/>
      <c r="AS279" s="83"/>
      <c r="AT279" s="83"/>
      <c r="AU279" s="83"/>
      <c r="AV279" s="83"/>
      <c r="AW279" s="83"/>
      <c r="AX279" s="83"/>
      <c r="AY279" s="83"/>
      <c r="AZ279" s="83"/>
      <c r="BA279" s="83"/>
      <c r="BB279" s="83"/>
      <c r="BC279" s="83"/>
      <c r="BD279" s="83"/>
      <c r="BE279" s="83"/>
      <c r="BF279" s="83"/>
      <c r="BG279" s="83"/>
      <c r="BH279" s="83"/>
      <c r="BI279" s="83"/>
      <c r="BJ279" s="83"/>
      <c r="BK279" s="83"/>
      <c r="BL279" s="83"/>
    </row>
    <row r="280">
      <c r="A280" s="83"/>
      <c r="O280" s="88"/>
      <c r="AH280" s="47"/>
      <c r="AI280" s="47"/>
      <c r="AJ280" s="47"/>
      <c r="AK280" s="47"/>
      <c r="AL280" s="47"/>
      <c r="AM280" s="47"/>
      <c r="AN280" s="47"/>
      <c r="AO280" s="47"/>
      <c r="AP280" s="83"/>
      <c r="AQ280" s="83"/>
      <c r="AR280" s="83"/>
      <c r="AS280" s="83"/>
      <c r="AT280" s="83"/>
      <c r="AU280" s="83"/>
      <c r="AV280" s="83"/>
      <c r="AW280" s="83"/>
      <c r="AX280" s="83"/>
      <c r="AY280" s="83"/>
      <c r="AZ280" s="83"/>
      <c r="BA280" s="83"/>
      <c r="BB280" s="83"/>
      <c r="BC280" s="83"/>
      <c r="BD280" s="83"/>
      <c r="BE280" s="83"/>
      <c r="BF280" s="83"/>
      <c r="BG280" s="83"/>
      <c r="BH280" s="83"/>
      <c r="BI280" s="83"/>
      <c r="BJ280" s="83"/>
      <c r="BK280" s="83"/>
      <c r="BL280" s="83"/>
    </row>
    <row r="281">
      <c r="A281" s="83"/>
      <c r="O281" s="88"/>
      <c r="AH281" s="47"/>
      <c r="AI281" s="47"/>
      <c r="AJ281" s="47"/>
      <c r="AK281" s="47"/>
      <c r="AL281" s="47"/>
      <c r="AM281" s="47"/>
      <c r="AN281" s="47"/>
      <c r="AO281" s="47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</row>
    <row r="282">
      <c r="A282" s="83"/>
      <c r="O282" s="88"/>
      <c r="AH282" s="47"/>
      <c r="AI282" s="47"/>
      <c r="AJ282" s="47"/>
      <c r="AK282" s="47"/>
      <c r="AL282" s="47"/>
      <c r="AM282" s="47"/>
      <c r="AN282" s="47"/>
      <c r="AO282" s="47"/>
      <c r="AP282" s="83"/>
      <c r="AQ282" s="83"/>
      <c r="AR282" s="83"/>
      <c r="AS282" s="83"/>
      <c r="AT282" s="83"/>
      <c r="AU282" s="83"/>
      <c r="AV282" s="83"/>
      <c r="AW282" s="83"/>
      <c r="AX282" s="83"/>
      <c r="AY282" s="83"/>
      <c r="AZ282" s="83"/>
      <c r="BA282" s="83"/>
      <c r="BB282" s="83"/>
      <c r="BC282" s="83"/>
      <c r="BD282" s="83"/>
      <c r="BE282" s="83"/>
      <c r="BF282" s="83"/>
      <c r="BG282" s="83"/>
      <c r="BH282" s="83"/>
      <c r="BI282" s="83"/>
      <c r="BJ282" s="83"/>
      <c r="BK282" s="83"/>
      <c r="BL282" s="83"/>
    </row>
    <row r="283">
      <c r="A283" s="83"/>
      <c r="O283" s="88"/>
      <c r="AH283" s="47"/>
      <c r="AI283" s="47"/>
      <c r="AJ283" s="47"/>
      <c r="AK283" s="47"/>
      <c r="AL283" s="47"/>
      <c r="AM283" s="47"/>
      <c r="AN283" s="47"/>
      <c r="AO283" s="47"/>
      <c r="AP283" s="83"/>
      <c r="AQ283" s="83"/>
      <c r="AR283" s="83"/>
      <c r="AS283" s="83"/>
      <c r="AT283" s="83"/>
      <c r="AU283" s="83"/>
      <c r="AV283" s="83"/>
      <c r="AW283" s="83"/>
      <c r="AX283" s="83"/>
      <c r="AY283" s="83"/>
      <c r="AZ283" s="83"/>
      <c r="BA283" s="83"/>
      <c r="BB283" s="83"/>
      <c r="BC283" s="83"/>
      <c r="BD283" s="83"/>
      <c r="BE283" s="83"/>
      <c r="BF283" s="83"/>
      <c r="BG283" s="83"/>
      <c r="BH283" s="83"/>
      <c r="BI283" s="83"/>
      <c r="BJ283" s="83"/>
      <c r="BK283" s="83"/>
      <c r="BL283" s="83"/>
    </row>
    <row r="284">
      <c r="A284" s="83"/>
      <c r="O284" s="88"/>
      <c r="AH284" s="47"/>
      <c r="AI284" s="47"/>
      <c r="AJ284" s="47"/>
      <c r="AK284" s="47"/>
      <c r="AL284" s="47"/>
      <c r="AM284" s="47"/>
      <c r="AN284" s="47"/>
      <c r="AO284" s="47"/>
      <c r="AP284" s="83"/>
      <c r="AQ284" s="83"/>
      <c r="AR284" s="83"/>
      <c r="AS284" s="83"/>
      <c r="AT284" s="83"/>
      <c r="AU284" s="83"/>
      <c r="AV284" s="83"/>
      <c r="AW284" s="83"/>
      <c r="AX284" s="83"/>
      <c r="AY284" s="83"/>
      <c r="AZ284" s="83"/>
      <c r="BA284" s="83"/>
      <c r="BB284" s="83"/>
      <c r="BC284" s="83"/>
      <c r="BD284" s="83"/>
      <c r="BE284" s="83"/>
      <c r="BF284" s="83"/>
      <c r="BG284" s="83"/>
      <c r="BH284" s="83"/>
      <c r="BI284" s="83"/>
      <c r="BJ284" s="83"/>
      <c r="BK284" s="83"/>
      <c r="BL284" s="83"/>
    </row>
    <row r="285">
      <c r="A285" s="83"/>
      <c r="O285" s="88"/>
      <c r="AH285" s="47"/>
      <c r="AI285" s="47"/>
      <c r="AJ285" s="47"/>
      <c r="AK285" s="47"/>
      <c r="AL285" s="47"/>
      <c r="AM285" s="47"/>
      <c r="AN285" s="47"/>
      <c r="AO285" s="47"/>
      <c r="AP285" s="83"/>
      <c r="AQ285" s="83"/>
      <c r="AR285" s="83"/>
      <c r="AS285" s="83"/>
      <c r="AT285" s="83"/>
      <c r="AU285" s="83"/>
      <c r="AV285" s="83"/>
      <c r="AW285" s="83"/>
      <c r="AX285" s="83"/>
      <c r="AY285" s="83"/>
      <c r="AZ285" s="83"/>
      <c r="BA285" s="83"/>
      <c r="BB285" s="83"/>
      <c r="BC285" s="83"/>
      <c r="BD285" s="83"/>
      <c r="BE285" s="83"/>
      <c r="BF285" s="83"/>
      <c r="BG285" s="83"/>
      <c r="BH285" s="83"/>
      <c r="BI285" s="83"/>
      <c r="BJ285" s="83"/>
      <c r="BK285" s="83"/>
      <c r="BL285" s="83"/>
    </row>
    <row r="286">
      <c r="A286" s="83"/>
      <c r="O286" s="88"/>
      <c r="AH286" s="47"/>
      <c r="AI286" s="47"/>
      <c r="AJ286" s="47"/>
      <c r="AK286" s="47"/>
      <c r="AL286" s="47"/>
      <c r="AM286" s="47"/>
      <c r="AN286" s="47"/>
      <c r="AO286" s="47"/>
      <c r="AP286" s="83"/>
      <c r="AQ286" s="83"/>
      <c r="AR286" s="83"/>
      <c r="AS286" s="83"/>
      <c r="AT286" s="83"/>
      <c r="AU286" s="83"/>
      <c r="AV286" s="83"/>
      <c r="AW286" s="83"/>
      <c r="AX286" s="83"/>
      <c r="AY286" s="83"/>
      <c r="AZ286" s="83"/>
      <c r="BA286" s="83"/>
      <c r="BB286" s="83"/>
      <c r="BC286" s="83"/>
      <c r="BD286" s="83"/>
      <c r="BE286" s="83"/>
      <c r="BF286" s="83"/>
      <c r="BG286" s="83"/>
      <c r="BH286" s="83"/>
      <c r="BI286" s="83"/>
      <c r="BJ286" s="83"/>
      <c r="BK286" s="83"/>
      <c r="BL286" s="83"/>
    </row>
    <row r="287">
      <c r="A287" s="83"/>
      <c r="O287" s="88"/>
      <c r="AH287" s="47"/>
      <c r="AI287" s="47"/>
      <c r="AJ287" s="47"/>
      <c r="AK287" s="47"/>
      <c r="AL287" s="47"/>
      <c r="AM287" s="47"/>
      <c r="AN287" s="47"/>
      <c r="AO287" s="47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83"/>
      <c r="BB287" s="83"/>
      <c r="BC287" s="83"/>
      <c r="BD287" s="83"/>
      <c r="BE287" s="83"/>
      <c r="BF287" s="83"/>
      <c r="BG287" s="83"/>
      <c r="BH287" s="83"/>
      <c r="BI287" s="83"/>
      <c r="BJ287" s="83"/>
      <c r="BK287" s="83"/>
      <c r="BL287" s="83"/>
    </row>
    <row r="288">
      <c r="A288" s="83"/>
      <c r="O288" s="88"/>
      <c r="AH288" s="47"/>
      <c r="AI288" s="47"/>
      <c r="AJ288" s="47"/>
      <c r="AK288" s="47"/>
      <c r="AL288" s="47"/>
      <c r="AM288" s="47"/>
      <c r="AN288" s="47"/>
      <c r="AO288" s="47"/>
      <c r="AP288" s="83"/>
      <c r="AQ288" s="83"/>
      <c r="AR288" s="83"/>
      <c r="AS288" s="83"/>
      <c r="AT288" s="83"/>
      <c r="AU288" s="83"/>
      <c r="AV288" s="83"/>
      <c r="AW288" s="83"/>
      <c r="AX288" s="83"/>
      <c r="AY288" s="83"/>
      <c r="AZ288" s="83"/>
      <c r="BA288" s="83"/>
      <c r="BB288" s="83"/>
      <c r="BC288" s="83"/>
      <c r="BD288" s="83"/>
      <c r="BE288" s="83"/>
      <c r="BF288" s="83"/>
      <c r="BG288" s="83"/>
      <c r="BH288" s="83"/>
      <c r="BI288" s="83"/>
      <c r="BJ288" s="83"/>
      <c r="BK288" s="83"/>
      <c r="BL288" s="83"/>
    </row>
    <row r="289">
      <c r="A289" s="83"/>
      <c r="O289" s="88"/>
      <c r="AH289" s="47"/>
      <c r="AI289" s="47"/>
      <c r="AJ289" s="47"/>
      <c r="AK289" s="47"/>
      <c r="AL289" s="47"/>
      <c r="AM289" s="47"/>
      <c r="AN289" s="47"/>
      <c r="AO289" s="47"/>
      <c r="AP289" s="83"/>
      <c r="AQ289" s="83"/>
      <c r="AR289" s="83"/>
      <c r="AS289" s="83"/>
      <c r="AT289" s="83"/>
      <c r="AU289" s="83"/>
      <c r="AV289" s="83"/>
      <c r="AW289" s="83"/>
      <c r="AX289" s="83"/>
      <c r="AY289" s="83"/>
      <c r="AZ289" s="83"/>
      <c r="BA289" s="83"/>
      <c r="BB289" s="83"/>
      <c r="BC289" s="83"/>
      <c r="BD289" s="83"/>
      <c r="BE289" s="83"/>
      <c r="BF289" s="83"/>
      <c r="BG289" s="83"/>
      <c r="BH289" s="83"/>
      <c r="BI289" s="83"/>
      <c r="BJ289" s="83"/>
      <c r="BK289" s="83"/>
      <c r="BL289" s="83"/>
    </row>
    <row r="290">
      <c r="A290" s="83"/>
      <c r="O290" s="88"/>
      <c r="AH290" s="47"/>
      <c r="AI290" s="47"/>
      <c r="AJ290" s="47"/>
      <c r="AK290" s="47"/>
      <c r="AL290" s="47"/>
      <c r="AM290" s="47"/>
      <c r="AN290" s="47"/>
      <c r="AO290" s="47"/>
      <c r="AP290" s="83"/>
      <c r="AQ290" s="83"/>
      <c r="AR290" s="83"/>
      <c r="AS290" s="83"/>
      <c r="AT290" s="83"/>
      <c r="AU290" s="83"/>
      <c r="AV290" s="83"/>
      <c r="AW290" s="83"/>
      <c r="AX290" s="83"/>
      <c r="AY290" s="83"/>
      <c r="AZ290" s="83"/>
      <c r="BA290" s="83"/>
      <c r="BB290" s="83"/>
      <c r="BC290" s="83"/>
      <c r="BD290" s="83"/>
      <c r="BE290" s="83"/>
      <c r="BF290" s="83"/>
      <c r="BG290" s="83"/>
      <c r="BH290" s="83"/>
      <c r="BI290" s="83"/>
      <c r="BJ290" s="83"/>
      <c r="BK290" s="83"/>
      <c r="BL290" s="83"/>
    </row>
    <row r="291">
      <c r="A291" s="83"/>
      <c r="O291" s="88"/>
      <c r="AH291" s="47"/>
      <c r="AI291" s="47"/>
      <c r="AJ291" s="47"/>
      <c r="AK291" s="47"/>
      <c r="AL291" s="47"/>
      <c r="AM291" s="47"/>
      <c r="AN291" s="47"/>
      <c r="AO291" s="47"/>
      <c r="AP291" s="83"/>
      <c r="AQ291" s="83"/>
      <c r="AR291" s="83"/>
      <c r="AS291" s="83"/>
      <c r="AT291" s="83"/>
      <c r="AU291" s="83"/>
      <c r="AV291" s="83"/>
      <c r="AW291" s="83"/>
      <c r="AX291" s="83"/>
      <c r="AY291" s="83"/>
      <c r="AZ291" s="83"/>
      <c r="BA291" s="83"/>
      <c r="BB291" s="83"/>
      <c r="BC291" s="83"/>
      <c r="BD291" s="83"/>
      <c r="BE291" s="83"/>
      <c r="BF291" s="83"/>
      <c r="BG291" s="83"/>
      <c r="BH291" s="83"/>
      <c r="BI291" s="83"/>
      <c r="BJ291" s="83"/>
      <c r="BK291" s="83"/>
      <c r="BL291" s="83"/>
    </row>
    <row r="292">
      <c r="A292" s="83"/>
      <c r="O292" s="88"/>
      <c r="AH292" s="47"/>
      <c r="AI292" s="47"/>
      <c r="AJ292" s="47"/>
      <c r="AK292" s="47"/>
      <c r="AL292" s="47"/>
      <c r="AM292" s="47"/>
      <c r="AN292" s="47"/>
      <c r="AO292" s="47"/>
      <c r="AP292" s="83"/>
      <c r="AQ292" s="83"/>
      <c r="AR292" s="83"/>
      <c r="AS292" s="83"/>
      <c r="AT292" s="83"/>
      <c r="AU292" s="83"/>
      <c r="AV292" s="83"/>
      <c r="AW292" s="83"/>
      <c r="AX292" s="83"/>
      <c r="AY292" s="83"/>
      <c r="AZ292" s="83"/>
      <c r="BA292" s="83"/>
      <c r="BB292" s="83"/>
      <c r="BC292" s="83"/>
      <c r="BD292" s="83"/>
      <c r="BE292" s="83"/>
      <c r="BF292" s="83"/>
      <c r="BG292" s="83"/>
      <c r="BH292" s="83"/>
      <c r="BI292" s="83"/>
      <c r="BJ292" s="83"/>
      <c r="BK292" s="83"/>
      <c r="BL292" s="83"/>
    </row>
    <row r="293">
      <c r="A293" s="83"/>
      <c r="O293" s="88"/>
      <c r="AH293" s="47"/>
      <c r="AI293" s="47"/>
      <c r="AJ293" s="47"/>
      <c r="AK293" s="47"/>
      <c r="AL293" s="47"/>
      <c r="AM293" s="47"/>
      <c r="AN293" s="47"/>
      <c r="AO293" s="47"/>
      <c r="AP293" s="83"/>
      <c r="AQ293" s="83"/>
      <c r="AR293" s="83"/>
      <c r="AS293" s="83"/>
      <c r="AT293" s="83"/>
      <c r="AU293" s="83"/>
      <c r="AV293" s="83"/>
      <c r="AW293" s="83"/>
      <c r="AX293" s="83"/>
      <c r="AY293" s="83"/>
      <c r="AZ293" s="83"/>
      <c r="BA293" s="83"/>
      <c r="BB293" s="83"/>
      <c r="BC293" s="83"/>
      <c r="BD293" s="83"/>
      <c r="BE293" s="83"/>
      <c r="BF293" s="83"/>
      <c r="BG293" s="83"/>
      <c r="BH293" s="83"/>
      <c r="BI293" s="83"/>
      <c r="BJ293" s="83"/>
      <c r="BK293" s="83"/>
      <c r="BL293" s="83"/>
    </row>
    <row r="294">
      <c r="A294" s="83"/>
      <c r="O294" s="88"/>
      <c r="AH294" s="47"/>
      <c r="AI294" s="47"/>
      <c r="AJ294" s="47"/>
      <c r="AK294" s="47"/>
      <c r="AL294" s="47"/>
      <c r="AM294" s="47"/>
      <c r="AN294" s="47"/>
      <c r="AO294" s="47"/>
      <c r="AP294" s="83"/>
      <c r="AQ294" s="83"/>
      <c r="AR294" s="83"/>
      <c r="AS294" s="83"/>
      <c r="AT294" s="83"/>
      <c r="AU294" s="83"/>
      <c r="AV294" s="83"/>
      <c r="AW294" s="83"/>
      <c r="AX294" s="83"/>
      <c r="AY294" s="83"/>
      <c r="AZ294" s="83"/>
      <c r="BA294" s="83"/>
      <c r="BB294" s="83"/>
      <c r="BC294" s="83"/>
      <c r="BD294" s="83"/>
      <c r="BE294" s="83"/>
      <c r="BF294" s="83"/>
      <c r="BG294" s="83"/>
      <c r="BH294" s="83"/>
      <c r="BI294" s="83"/>
      <c r="BJ294" s="83"/>
      <c r="BK294" s="83"/>
      <c r="BL294" s="83"/>
    </row>
    <row r="295">
      <c r="A295" s="83"/>
      <c r="O295" s="88"/>
      <c r="AH295" s="47"/>
      <c r="AI295" s="47"/>
      <c r="AJ295" s="47"/>
      <c r="AK295" s="47"/>
      <c r="AL295" s="47"/>
      <c r="AM295" s="47"/>
      <c r="AN295" s="47"/>
      <c r="AO295" s="47"/>
      <c r="AP295" s="83"/>
      <c r="AQ295" s="83"/>
      <c r="AR295" s="83"/>
      <c r="AS295" s="83"/>
      <c r="AT295" s="83"/>
      <c r="AU295" s="83"/>
      <c r="AV295" s="83"/>
      <c r="AW295" s="83"/>
      <c r="AX295" s="83"/>
      <c r="AY295" s="83"/>
      <c r="AZ295" s="83"/>
      <c r="BA295" s="83"/>
      <c r="BB295" s="83"/>
      <c r="BC295" s="83"/>
      <c r="BD295" s="83"/>
      <c r="BE295" s="83"/>
      <c r="BF295" s="83"/>
      <c r="BG295" s="83"/>
      <c r="BH295" s="83"/>
      <c r="BI295" s="83"/>
      <c r="BJ295" s="83"/>
      <c r="BK295" s="83"/>
      <c r="BL295" s="83"/>
    </row>
    <row r="296">
      <c r="A296" s="83"/>
      <c r="O296" s="88"/>
      <c r="AH296" s="47"/>
      <c r="AI296" s="47"/>
      <c r="AJ296" s="47"/>
      <c r="AK296" s="47"/>
      <c r="AL296" s="47"/>
      <c r="AM296" s="47"/>
      <c r="AN296" s="47"/>
      <c r="AO296" s="47"/>
      <c r="AP296" s="83"/>
      <c r="AQ296" s="83"/>
      <c r="AR296" s="83"/>
      <c r="AS296" s="83"/>
      <c r="AT296" s="83"/>
      <c r="AU296" s="83"/>
      <c r="AV296" s="83"/>
      <c r="AW296" s="83"/>
      <c r="AX296" s="83"/>
      <c r="AY296" s="83"/>
      <c r="AZ296" s="83"/>
      <c r="BA296" s="83"/>
      <c r="BB296" s="83"/>
      <c r="BC296" s="83"/>
      <c r="BD296" s="83"/>
      <c r="BE296" s="83"/>
      <c r="BF296" s="83"/>
      <c r="BG296" s="83"/>
      <c r="BH296" s="83"/>
      <c r="BI296" s="83"/>
      <c r="BJ296" s="83"/>
      <c r="BK296" s="83"/>
      <c r="BL296" s="83"/>
    </row>
    <row r="297">
      <c r="A297" s="83"/>
      <c r="O297" s="88"/>
      <c r="AH297" s="47"/>
      <c r="AI297" s="47"/>
      <c r="AJ297" s="47"/>
      <c r="AK297" s="47"/>
      <c r="AL297" s="47"/>
      <c r="AM297" s="47"/>
      <c r="AN297" s="47"/>
      <c r="AO297" s="47"/>
      <c r="AP297" s="83"/>
      <c r="AQ297" s="83"/>
      <c r="AR297" s="83"/>
      <c r="AS297" s="83"/>
      <c r="AT297" s="83"/>
      <c r="AU297" s="83"/>
      <c r="AV297" s="83"/>
      <c r="AW297" s="83"/>
      <c r="AX297" s="83"/>
      <c r="AY297" s="83"/>
      <c r="AZ297" s="83"/>
      <c r="BA297" s="83"/>
      <c r="BB297" s="83"/>
      <c r="BC297" s="83"/>
      <c r="BD297" s="83"/>
      <c r="BE297" s="83"/>
      <c r="BF297" s="83"/>
      <c r="BG297" s="83"/>
      <c r="BH297" s="83"/>
      <c r="BI297" s="83"/>
      <c r="BJ297" s="83"/>
      <c r="BK297" s="83"/>
      <c r="BL297" s="83"/>
    </row>
    <row r="298">
      <c r="A298" s="83"/>
      <c r="O298" s="88"/>
      <c r="AH298" s="47"/>
      <c r="AI298" s="47"/>
      <c r="AJ298" s="47"/>
      <c r="AK298" s="47"/>
      <c r="AL298" s="47"/>
      <c r="AM298" s="47"/>
      <c r="AN298" s="47"/>
      <c r="AO298" s="47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</row>
    <row r="299">
      <c r="A299" s="83"/>
      <c r="O299" s="88"/>
      <c r="AH299" s="47"/>
      <c r="AI299" s="47"/>
      <c r="AJ299" s="47"/>
      <c r="AK299" s="47"/>
      <c r="AL299" s="47"/>
      <c r="AM299" s="47"/>
      <c r="AN299" s="47"/>
      <c r="AO299" s="47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</row>
    <row r="300">
      <c r="A300" s="83"/>
      <c r="O300" s="88"/>
      <c r="AH300" s="47"/>
      <c r="AI300" s="47"/>
      <c r="AJ300" s="47"/>
      <c r="AK300" s="47"/>
      <c r="AL300" s="47"/>
      <c r="AM300" s="47"/>
      <c r="AN300" s="47"/>
      <c r="AO300" s="47"/>
      <c r="AP300" s="83"/>
      <c r="AQ300" s="83"/>
      <c r="AR300" s="83"/>
      <c r="AS300" s="83"/>
      <c r="AT300" s="83"/>
      <c r="AU300" s="83"/>
      <c r="AV300" s="83"/>
      <c r="AW300" s="83"/>
      <c r="AX300" s="83"/>
      <c r="AY300" s="83"/>
      <c r="AZ300" s="83"/>
      <c r="BA300" s="83"/>
      <c r="BB300" s="83"/>
      <c r="BC300" s="83"/>
      <c r="BD300" s="83"/>
      <c r="BE300" s="83"/>
      <c r="BF300" s="83"/>
      <c r="BG300" s="83"/>
      <c r="BH300" s="83"/>
      <c r="BI300" s="83"/>
      <c r="BJ300" s="83"/>
      <c r="BK300" s="83"/>
      <c r="BL300" s="83"/>
    </row>
    <row r="301">
      <c r="A301" s="83"/>
      <c r="O301" s="88"/>
      <c r="AH301" s="47"/>
      <c r="AI301" s="47"/>
      <c r="AJ301" s="47"/>
      <c r="AK301" s="47"/>
      <c r="AL301" s="47"/>
      <c r="AM301" s="47"/>
      <c r="AN301" s="47"/>
      <c r="AO301" s="47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</row>
    <row r="302">
      <c r="A302" s="83"/>
      <c r="O302" s="88"/>
      <c r="AH302" s="47"/>
      <c r="AI302" s="47"/>
      <c r="AJ302" s="47"/>
      <c r="AK302" s="47"/>
      <c r="AL302" s="47"/>
      <c r="AM302" s="47"/>
      <c r="AN302" s="47"/>
      <c r="AO302" s="47"/>
      <c r="AP302" s="83"/>
      <c r="AQ302" s="83"/>
      <c r="AR302" s="83"/>
      <c r="AS302" s="83"/>
      <c r="AT302" s="83"/>
      <c r="AU302" s="83"/>
      <c r="AV302" s="83"/>
      <c r="AW302" s="83"/>
      <c r="AX302" s="83"/>
      <c r="AY302" s="83"/>
      <c r="AZ302" s="83"/>
      <c r="BA302" s="83"/>
      <c r="BB302" s="83"/>
      <c r="BC302" s="83"/>
      <c r="BD302" s="83"/>
      <c r="BE302" s="83"/>
      <c r="BF302" s="83"/>
      <c r="BG302" s="83"/>
      <c r="BH302" s="83"/>
      <c r="BI302" s="83"/>
      <c r="BJ302" s="83"/>
      <c r="BK302" s="83"/>
      <c r="BL302" s="83"/>
    </row>
    <row r="303">
      <c r="A303" s="83"/>
      <c r="O303" s="88"/>
      <c r="AH303" s="47"/>
      <c r="AI303" s="47"/>
      <c r="AJ303" s="47"/>
      <c r="AK303" s="47"/>
      <c r="AL303" s="47"/>
      <c r="AM303" s="47"/>
      <c r="AN303" s="47"/>
      <c r="AO303" s="47"/>
      <c r="AP303" s="83"/>
      <c r="AQ303" s="83"/>
      <c r="AR303" s="83"/>
      <c r="AS303" s="83"/>
      <c r="AT303" s="83"/>
      <c r="AU303" s="83"/>
      <c r="AV303" s="83"/>
      <c r="AW303" s="83"/>
      <c r="AX303" s="83"/>
      <c r="AY303" s="83"/>
      <c r="AZ303" s="83"/>
      <c r="BA303" s="83"/>
      <c r="BB303" s="83"/>
      <c r="BC303" s="83"/>
      <c r="BD303" s="83"/>
      <c r="BE303" s="83"/>
      <c r="BF303" s="83"/>
      <c r="BG303" s="83"/>
      <c r="BH303" s="83"/>
      <c r="BI303" s="83"/>
      <c r="BJ303" s="83"/>
      <c r="BK303" s="83"/>
      <c r="BL303" s="83"/>
    </row>
    <row r="304">
      <c r="A304" s="83"/>
      <c r="O304" s="88"/>
      <c r="AH304" s="47"/>
      <c r="AI304" s="47"/>
      <c r="AJ304" s="47"/>
      <c r="AK304" s="47"/>
      <c r="AL304" s="47"/>
      <c r="AM304" s="47"/>
      <c r="AN304" s="47"/>
      <c r="AO304" s="47"/>
      <c r="AP304" s="83"/>
      <c r="AQ304" s="83"/>
      <c r="AR304" s="83"/>
      <c r="AS304" s="83"/>
      <c r="AT304" s="83"/>
      <c r="AU304" s="83"/>
      <c r="AV304" s="83"/>
      <c r="AW304" s="83"/>
      <c r="AX304" s="83"/>
      <c r="AY304" s="83"/>
      <c r="AZ304" s="83"/>
      <c r="BA304" s="83"/>
      <c r="BB304" s="83"/>
      <c r="BC304" s="83"/>
      <c r="BD304" s="83"/>
      <c r="BE304" s="83"/>
      <c r="BF304" s="83"/>
      <c r="BG304" s="83"/>
      <c r="BH304" s="83"/>
      <c r="BI304" s="83"/>
      <c r="BJ304" s="83"/>
      <c r="BK304" s="83"/>
      <c r="BL304" s="83"/>
    </row>
    <row r="305">
      <c r="A305" s="83"/>
      <c r="O305" s="88"/>
      <c r="AH305" s="47"/>
      <c r="AI305" s="47"/>
      <c r="AJ305" s="47"/>
      <c r="AK305" s="47"/>
      <c r="AL305" s="47"/>
      <c r="AM305" s="47"/>
      <c r="AN305" s="47"/>
      <c r="AO305" s="47"/>
      <c r="AP305" s="83"/>
      <c r="AQ305" s="83"/>
      <c r="AR305" s="83"/>
      <c r="AS305" s="83"/>
      <c r="AT305" s="83"/>
      <c r="AU305" s="83"/>
      <c r="AV305" s="83"/>
      <c r="AW305" s="83"/>
      <c r="AX305" s="83"/>
      <c r="AY305" s="83"/>
      <c r="AZ305" s="83"/>
      <c r="BA305" s="83"/>
      <c r="BB305" s="83"/>
      <c r="BC305" s="83"/>
      <c r="BD305" s="83"/>
      <c r="BE305" s="83"/>
      <c r="BF305" s="83"/>
      <c r="BG305" s="83"/>
      <c r="BH305" s="83"/>
      <c r="BI305" s="83"/>
      <c r="BJ305" s="83"/>
      <c r="BK305" s="83"/>
      <c r="BL305" s="83"/>
    </row>
    <row r="306">
      <c r="A306" s="83"/>
      <c r="O306" s="88"/>
      <c r="AH306" s="47"/>
      <c r="AI306" s="47"/>
      <c r="AJ306" s="47"/>
      <c r="AK306" s="47"/>
      <c r="AL306" s="47"/>
      <c r="AM306" s="47"/>
      <c r="AN306" s="47"/>
      <c r="AO306" s="47"/>
      <c r="AP306" s="83"/>
      <c r="AQ306" s="83"/>
      <c r="AR306" s="83"/>
      <c r="AS306" s="83"/>
      <c r="AT306" s="83"/>
      <c r="AU306" s="83"/>
      <c r="AV306" s="83"/>
      <c r="AW306" s="83"/>
      <c r="AX306" s="83"/>
      <c r="AY306" s="83"/>
      <c r="AZ306" s="83"/>
      <c r="BA306" s="83"/>
      <c r="BB306" s="83"/>
      <c r="BC306" s="83"/>
      <c r="BD306" s="83"/>
      <c r="BE306" s="83"/>
      <c r="BF306" s="83"/>
      <c r="BG306" s="83"/>
      <c r="BH306" s="83"/>
      <c r="BI306" s="83"/>
      <c r="BJ306" s="83"/>
      <c r="BK306" s="83"/>
      <c r="BL306" s="83"/>
    </row>
    <row r="307">
      <c r="A307" s="83"/>
      <c r="O307" s="88"/>
      <c r="AH307" s="47"/>
      <c r="AI307" s="47"/>
      <c r="AJ307" s="47"/>
      <c r="AK307" s="47"/>
      <c r="AL307" s="47"/>
      <c r="AM307" s="47"/>
      <c r="AN307" s="47"/>
      <c r="AO307" s="47"/>
      <c r="AP307" s="83"/>
      <c r="AQ307" s="83"/>
      <c r="AR307" s="83"/>
      <c r="AS307" s="83"/>
      <c r="AT307" s="83"/>
      <c r="AU307" s="83"/>
      <c r="AV307" s="83"/>
      <c r="AW307" s="83"/>
      <c r="AX307" s="83"/>
      <c r="AY307" s="83"/>
      <c r="AZ307" s="83"/>
      <c r="BA307" s="83"/>
      <c r="BB307" s="83"/>
      <c r="BC307" s="83"/>
      <c r="BD307" s="83"/>
      <c r="BE307" s="83"/>
      <c r="BF307" s="83"/>
      <c r="BG307" s="83"/>
      <c r="BH307" s="83"/>
      <c r="BI307" s="83"/>
      <c r="BJ307" s="83"/>
      <c r="BK307" s="83"/>
      <c r="BL307" s="83"/>
    </row>
    <row r="308">
      <c r="A308" s="83"/>
      <c r="O308" s="88"/>
      <c r="AH308" s="47"/>
      <c r="AI308" s="47"/>
      <c r="AJ308" s="47"/>
      <c r="AK308" s="47"/>
      <c r="AL308" s="47"/>
      <c r="AM308" s="47"/>
      <c r="AN308" s="47"/>
      <c r="AO308" s="47"/>
      <c r="AP308" s="83"/>
      <c r="AQ308" s="83"/>
      <c r="AR308" s="83"/>
      <c r="AS308" s="83"/>
      <c r="AT308" s="83"/>
      <c r="AU308" s="83"/>
      <c r="AV308" s="83"/>
      <c r="AW308" s="83"/>
      <c r="AX308" s="83"/>
      <c r="AY308" s="83"/>
      <c r="AZ308" s="83"/>
      <c r="BA308" s="83"/>
      <c r="BB308" s="83"/>
      <c r="BC308" s="83"/>
      <c r="BD308" s="83"/>
      <c r="BE308" s="83"/>
      <c r="BF308" s="83"/>
      <c r="BG308" s="83"/>
      <c r="BH308" s="83"/>
      <c r="BI308" s="83"/>
      <c r="BJ308" s="83"/>
      <c r="BK308" s="83"/>
      <c r="BL308" s="83"/>
    </row>
    <row r="309">
      <c r="A309" s="83"/>
      <c r="O309" s="88"/>
      <c r="AH309" s="47"/>
      <c r="AI309" s="47"/>
      <c r="AJ309" s="47"/>
      <c r="AK309" s="47"/>
      <c r="AL309" s="47"/>
      <c r="AM309" s="47"/>
      <c r="AN309" s="47"/>
      <c r="AO309" s="47"/>
      <c r="AP309" s="83"/>
      <c r="AQ309" s="83"/>
      <c r="AR309" s="83"/>
      <c r="AS309" s="83"/>
      <c r="AT309" s="83"/>
      <c r="AU309" s="83"/>
      <c r="AV309" s="83"/>
      <c r="AW309" s="83"/>
      <c r="AX309" s="83"/>
      <c r="AY309" s="83"/>
      <c r="AZ309" s="83"/>
      <c r="BA309" s="83"/>
      <c r="BB309" s="83"/>
      <c r="BC309" s="83"/>
      <c r="BD309" s="83"/>
      <c r="BE309" s="83"/>
      <c r="BF309" s="83"/>
      <c r="BG309" s="83"/>
      <c r="BH309" s="83"/>
      <c r="BI309" s="83"/>
      <c r="BJ309" s="83"/>
      <c r="BK309" s="83"/>
      <c r="BL309" s="83"/>
    </row>
    <row r="310">
      <c r="A310" s="83"/>
      <c r="O310" s="88"/>
      <c r="AH310" s="47"/>
      <c r="AI310" s="47"/>
      <c r="AJ310" s="47"/>
      <c r="AK310" s="47"/>
      <c r="AL310" s="47"/>
      <c r="AM310" s="47"/>
      <c r="AN310" s="47"/>
      <c r="AO310" s="47"/>
      <c r="AP310" s="83"/>
      <c r="AQ310" s="83"/>
      <c r="AR310" s="83"/>
      <c r="AS310" s="83"/>
      <c r="AT310" s="83"/>
      <c r="AU310" s="83"/>
      <c r="AV310" s="83"/>
      <c r="AW310" s="83"/>
      <c r="AX310" s="83"/>
      <c r="AY310" s="83"/>
      <c r="AZ310" s="83"/>
      <c r="BA310" s="83"/>
      <c r="BB310" s="83"/>
      <c r="BC310" s="83"/>
      <c r="BD310" s="83"/>
      <c r="BE310" s="83"/>
      <c r="BF310" s="83"/>
      <c r="BG310" s="83"/>
      <c r="BH310" s="83"/>
      <c r="BI310" s="83"/>
      <c r="BJ310" s="83"/>
      <c r="BK310" s="83"/>
      <c r="BL310" s="83"/>
    </row>
    <row r="311">
      <c r="A311" s="83"/>
      <c r="O311" s="88"/>
      <c r="AH311" s="47"/>
      <c r="AI311" s="47"/>
      <c r="AJ311" s="47"/>
      <c r="AK311" s="47"/>
      <c r="AL311" s="47"/>
      <c r="AM311" s="47"/>
      <c r="AN311" s="47"/>
      <c r="AO311" s="47"/>
      <c r="AP311" s="83"/>
      <c r="AQ311" s="83"/>
      <c r="AR311" s="83"/>
      <c r="AS311" s="83"/>
      <c r="AT311" s="83"/>
      <c r="AU311" s="83"/>
      <c r="AV311" s="83"/>
      <c r="AW311" s="83"/>
      <c r="AX311" s="83"/>
      <c r="AY311" s="83"/>
      <c r="AZ311" s="83"/>
      <c r="BA311" s="83"/>
      <c r="BB311" s="83"/>
      <c r="BC311" s="83"/>
      <c r="BD311" s="83"/>
      <c r="BE311" s="83"/>
      <c r="BF311" s="83"/>
      <c r="BG311" s="83"/>
      <c r="BH311" s="83"/>
      <c r="BI311" s="83"/>
      <c r="BJ311" s="83"/>
      <c r="BK311" s="83"/>
      <c r="BL311" s="83"/>
    </row>
    <row r="312">
      <c r="A312" s="83"/>
      <c r="O312" s="88"/>
      <c r="AH312" s="47"/>
      <c r="AI312" s="47"/>
      <c r="AJ312" s="47"/>
      <c r="AK312" s="47"/>
      <c r="AL312" s="47"/>
      <c r="AM312" s="47"/>
      <c r="AN312" s="47"/>
      <c r="AO312" s="47"/>
      <c r="AP312" s="83"/>
      <c r="AQ312" s="83"/>
      <c r="AR312" s="83"/>
      <c r="AS312" s="83"/>
      <c r="AT312" s="83"/>
      <c r="AU312" s="83"/>
      <c r="AV312" s="83"/>
      <c r="AW312" s="83"/>
      <c r="AX312" s="83"/>
      <c r="AY312" s="83"/>
      <c r="AZ312" s="83"/>
      <c r="BA312" s="83"/>
      <c r="BB312" s="83"/>
      <c r="BC312" s="83"/>
      <c r="BD312" s="83"/>
      <c r="BE312" s="83"/>
      <c r="BF312" s="83"/>
      <c r="BG312" s="83"/>
      <c r="BH312" s="83"/>
      <c r="BI312" s="83"/>
      <c r="BJ312" s="83"/>
      <c r="BK312" s="83"/>
      <c r="BL312" s="83"/>
    </row>
    <row r="313">
      <c r="A313" s="83"/>
      <c r="O313" s="88"/>
      <c r="AH313" s="47"/>
      <c r="AI313" s="47"/>
      <c r="AJ313" s="47"/>
      <c r="AK313" s="47"/>
      <c r="AL313" s="47"/>
      <c r="AM313" s="47"/>
      <c r="AN313" s="47"/>
      <c r="AO313" s="47"/>
      <c r="AP313" s="83"/>
      <c r="AQ313" s="83"/>
      <c r="AR313" s="83"/>
      <c r="AS313" s="83"/>
      <c r="AT313" s="83"/>
      <c r="AU313" s="83"/>
      <c r="AV313" s="83"/>
      <c r="AW313" s="83"/>
      <c r="AX313" s="83"/>
      <c r="AY313" s="83"/>
      <c r="AZ313" s="83"/>
      <c r="BA313" s="83"/>
      <c r="BB313" s="83"/>
      <c r="BC313" s="83"/>
      <c r="BD313" s="83"/>
      <c r="BE313" s="83"/>
      <c r="BF313" s="83"/>
      <c r="BG313" s="83"/>
      <c r="BH313" s="83"/>
      <c r="BI313" s="83"/>
      <c r="BJ313" s="83"/>
      <c r="BK313" s="83"/>
      <c r="BL313" s="83"/>
    </row>
    <row r="314">
      <c r="A314" s="83"/>
      <c r="O314" s="88"/>
      <c r="AH314" s="47"/>
      <c r="AI314" s="47"/>
      <c r="AJ314" s="47"/>
      <c r="AK314" s="47"/>
      <c r="AL314" s="47"/>
      <c r="AM314" s="47"/>
      <c r="AN314" s="47"/>
      <c r="AO314" s="47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</row>
    <row r="315">
      <c r="A315" s="83"/>
      <c r="O315" s="88"/>
      <c r="AH315" s="47"/>
      <c r="AI315" s="47"/>
      <c r="AJ315" s="47"/>
      <c r="AK315" s="47"/>
      <c r="AL315" s="47"/>
      <c r="AM315" s="47"/>
      <c r="AN315" s="47"/>
      <c r="AO315" s="47"/>
      <c r="AP315" s="83"/>
      <c r="AQ315" s="83"/>
      <c r="AR315" s="83"/>
      <c r="AS315" s="83"/>
      <c r="AT315" s="83"/>
      <c r="AU315" s="83"/>
      <c r="AV315" s="83"/>
      <c r="AW315" s="83"/>
      <c r="AX315" s="83"/>
      <c r="AY315" s="83"/>
      <c r="AZ315" s="83"/>
      <c r="BA315" s="83"/>
      <c r="BB315" s="83"/>
      <c r="BC315" s="83"/>
      <c r="BD315" s="83"/>
      <c r="BE315" s="83"/>
      <c r="BF315" s="83"/>
      <c r="BG315" s="83"/>
      <c r="BH315" s="83"/>
      <c r="BI315" s="83"/>
      <c r="BJ315" s="83"/>
      <c r="BK315" s="83"/>
      <c r="BL315" s="83"/>
    </row>
    <row r="316">
      <c r="A316" s="83"/>
      <c r="O316" s="88"/>
      <c r="AH316" s="47"/>
      <c r="AI316" s="47"/>
      <c r="AJ316" s="47"/>
      <c r="AK316" s="47"/>
      <c r="AL316" s="47"/>
      <c r="AM316" s="47"/>
      <c r="AN316" s="47"/>
      <c r="AO316" s="47"/>
      <c r="AP316" s="83"/>
      <c r="AQ316" s="83"/>
      <c r="AR316" s="83"/>
      <c r="AS316" s="83"/>
      <c r="AT316" s="83"/>
      <c r="AU316" s="83"/>
      <c r="AV316" s="83"/>
      <c r="AW316" s="83"/>
      <c r="AX316" s="83"/>
      <c r="AY316" s="83"/>
      <c r="AZ316" s="83"/>
      <c r="BA316" s="83"/>
      <c r="BB316" s="83"/>
      <c r="BC316" s="83"/>
      <c r="BD316" s="83"/>
      <c r="BE316" s="83"/>
      <c r="BF316" s="83"/>
      <c r="BG316" s="83"/>
      <c r="BH316" s="83"/>
      <c r="BI316" s="83"/>
      <c r="BJ316" s="83"/>
      <c r="BK316" s="83"/>
      <c r="BL316" s="83"/>
    </row>
    <row r="317">
      <c r="A317" s="83"/>
      <c r="O317" s="88"/>
      <c r="AH317" s="47"/>
      <c r="AI317" s="47"/>
      <c r="AJ317" s="47"/>
      <c r="AK317" s="47"/>
      <c r="AL317" s="47"/>
      <c r="AM317" s="47"/>
      <c r="AN317" s="47"/>
      <c r="AO317" s="47"/>
      <c r="AP317" s="83"/>
      <c r="AQ317" s="83"/>
      <c r="AR317" s="83"/>
      <c r="AS317" s="83"/>
      <c r="AT317" s="83"/>
      <c r="AU317" s="83"/>
      <c r="AV317" s="83"/>
      <c r="AW317" s="83"/>
      <c r="AX317" s="83"/>
      <c r="AY317" s="83"/>
      <c r="AZ317" s="83"/>
      <c r="BA317" s="83"/>
      <c r="BB317" s="83"/>
      <c r="BC317" s="83"/>
      <c r="BD317" s="83"/>
      <c r="BE317" s="83"/>
      <c r="BF317" s="83"/>
      <c r="BG317" s="83"/>
      <c r="BH317" s="83"/>
      <c r="BI317" s="83"/>
      <c r="BJ317" s="83"/>
      <c r="BK317" s="83"/>
      <c r="BL317" s="83"/>
    </row>
    <row r="318">
      <c r="A318" s="83"/>
      <c r="O318" s="88"/>
      <c r="AH318" s="47"/>
      <c r="AI318" s="47"/>
      <c r="AJ318" s="47"/>
      <c r="AK318" s="47"/>
      <c r="AL318" s="47"/>
      <c r="AM318" s="47"/>
      <c r="AN318" s="47"/>
      <c r="AO318" s="47"/>
      <c r="AP318" s="83"/>
      <c r="AQ318" s="83"/>
      <c r="AR318" s="83"/>
      <c r="AS318" s="83"/>
      <c r="AT318" s="83"/>
      <c r="AU318" s="83"/>
      <c r="AV318" s="83"/>
      <c r="AW318" s="83"/>
      <c r="AX318" s="83"/>
      <c r="AY318" s="83"/>
      <c r="AZ318" s="83"/>
      <c r="BA318" s="83"/>
      <c r="BB318" s="83"/>
      <c r="BC318" s="83"/>
      <c r="BD318" s="83"/>
      <c r="BE318" s="83"/>
      <c r="BF318" s="83"/>
      <c r="BG318" s="83"/>
      <c r="BH318" s="83"/>
      <c r="BI318" s="83"/>
      <c r="BJ318" s="83"/>
      <c r="BK318" s="83"/>
      <c r="BL318" s="83"/>
    </row>
    <row r="319">
      <c r="A319" s="83"/>
      <c r="O319" s="88"/>
      <c r="AH319" s="47"/>
      <c r="AI319" s="47"/>
      <c r="AJ319" s="47"/>
      <c r="AK319" s="47"/>
      <c r="AL319" s="47"/>
      <c r="AM319" s="47"/>
      <c r="AN319" s="47"/>
      <c r="AO319" s="47"/>
      <c r="AP319" s="83"/>
      <c r="AQ319" s="83"/>
      <c r="AR319" s="83"/>
      <c r="AS319" s="83"/>
      <c r="AT319" s="83"/>
      <c r="AU319" s="83"/>
      <c r="AV319" s="83"/>
      <c r="AW319" s="83"/>
      <c r="AX319" s="83"/>
      <c r="AY319" s="83"/>
      <c r="AZ319" s="83"/>
      <c r="BA319" s="83"/>
      <c r="BB319" s="83"/>
      <c r="BC319" s="83"/>
      <c r="BD319" s="83"/>
      <c r="BE319" s="83"/>
      <c r="BF319" s="83"/>
      <c r="BG319" s="83"/>
      <c r="BH319" s="83"/>
      <c r="BI319" s="83"/>
      <c r="BJ319" s="83"/>
      <c r="BK319" s="83"/>
      <c r="BL319" s="83"/>
    </row>
    <row r="320">
      <c r="A320" s="83"/>
      <c r="O320" s="88"/>
      <c r="AH320" s="47"/>
      <c r="AI320" s="47"/>
      <c r="AJ320" s="47"/>
      <c r="AK320" s="47"/>
      <c r="AL320" s="47"/>
      <c r="AM320" s="47"/>
      <c r="AN320" s="47"/>
      <c r="AO320" s="47"/>
      <c r="AP320" s="83"/>
      <c r="AQ320" s="83"/>
      <c r="AR320" s="83"/>
      <c r="AS320" s="83"/>
      <c r="AT320" s="83"/>
      <c r="AU320" s="83"/>
      <c r="AV320" s="83"/>
      <c r="AW320" s="83"/>
      <c r="AX320" s="83"/>
      <c r="AY320" s="83"/>
      <c r="AZ320" s="83"/>
      <c r="BA320" s="83"/>
      <c r="BB320" s="83"/>
      <c r="BC320" s="83"/>
      <c r="BD320" s="83"/>
      <c r="BE320" s="83"/>
      <c r="BF320" s="83"/>
      <c r="BG320" s="83"/>
      <c r="BH320" s="83"/>
      <c r="BI320" s="83"/>
      <c r="BJ320" s="83"/>
      <c r="BK320" s="83"/>
      <c r="BL320" s="83"/>
    </row>
    <row r="321">
      <c r="A321" s="83"/>
      <c r="O321" s="88"/>
      <c r="AH321" s="47"/>
      <c r="AI321" s="47"/>
      <c r="AJ321" s="47"/>
      <c r="AK321" s="47"/>
      <c r="AL321" s="47"/>
      <c r="AM321" s="47"/>
      <c r="AN321" s="47"/>
      <c r="AO321" s="47"/>
      <c r="AP321" s="83"/>
      <c r="AQ321" s="83"/>
      <c r="AR321" s="83"/>
      <c r="AS321" s="83"/>
      <c r="AT321" s="83"/>
      <c r="AU321" s="83"/>
      <c r="AV321" s="83"/>
      <c r="AW321" s="83"/>
      <c r="AX321" s="83"/>
      <c r="AY321" s="83"/>
      <c r="AZ321" s="83"/>
      <c r="BA321" s="83"/>
      <c r="BB321" s="83"/>
      <c r="BC321" s="83"/>
      <c r="BD321" s="83"/>
      <c r="BE321" s="83"/>
      <c r="BF321" s="83"/>
      <c r="BG321" s="83"/>
      <c r="BH321" s="83"/>
      <c r="BI321" s="83"/>
      <c r="BJ321" s="83"/>
      <c r="BK321" s="83"/>
      <c r="BL321" s="83"/>
    </row>
    <row r="322">
      <c r="A322" s="83"/>
      <c r="O322" s="88"/>
      <c r="AH322" s="47"/>
      <c r="AI322" s="47"/>
      <c r="AJ322" s="47"/>
      <c r="AK322" s="47"/>
      <c r="AL322" s="47"/>
      <c r="AM322" s="47"/>
      <c r="AN322" s="47"/>
      <c r="AO322" s="47"/>
      <c r="AP322" s="83"/>
      <c r="AQ322" s="83"/>
      <c r="AR322" s="83"/>
      <c r="AS322" s="83"/>
      <c r="AT322" s="83"/>
      <c r="AU322" s="83"/>
      <c r="AV322" s="83"/>
      <c r="AW322" s="83"/>
      <c r="AX322" s="83"/>
      <c r="AY322" s="83"/>
      <c r="AZ322" s="83"/>
      <c r="BA322" s="83"/>
      <c r="BB322" s="83"/>
      <c r="BC322" s="83"/>
      <c r="BD322" s="83"/>
      <c r="BE322" s="83"/>
      <c r="BF322" s="83"/>
      <c r="BG322" s="83"/>
      <c r="BH322" s="83"/>
      <c r="BI322" s="83"/>
      <c r="BJ322" s="83"/>
      <c r="BK322" s="83"/>
      <c r="BL322" s="83"/>
    </row>
    <row r="323">
      <c r="A323" s="83"/>
      <c r="O323" s="88"/>
      <c r="AH323" s="47"/>
      <c r="AI323" s="47"/>
      <c r="AJ323" s="47"/>
      <c r="AK323" s="47"/>
      <c r="AL323" s="47"/>
      <c r="AM323" s="47"/>
      <c r="AN323" s="47"/>
      <c r="AO323" s="47"/>
      <c r="AP323" s="83"/>
      <c r="AQ323" s="83"/>
      <c r="AR323" s="83"/>
      <c r="AS323" s="83"/>
      <c r="AT323" s="83"/>
      <c r="AU323" s="83"/>
      <c r="AV323" s="83"/>
      <c r="AW323" s="83"/>
      <c r="AX323" s="83"/>
      <c r="AY323" s="83"/>
      <c r="AZ323" s="83"/>
      <c r="BA323" s="83"/>
      <c r="BB323" s="83"/>
      <c r="BC323" s="83"/>
      <c r="BD323" s="83"/>
      <c r="BE323" s="83"/>
      <c r="BF323" s="83"/>
      <c r="BG323" s="83"/>
      <c r="BH323" s="83"/>
      <c r="BI323" s="83"/>
      <c r="BJ323" s="83"/>
      <c r="BK323" s="83"/>
      <c r="BL323" s="83"/>
    </row>
    <row r="324">
      <c r="A324" s="83"/>
      <c r="O324" s="88"/>
      <c r="AH324" s="47"/>
      <c r="AI324" s="47"/>
      <c r="AJ324" s="47"/>
      <c r="AK324" s="47"/>
      <c r="AL324" s="47"/>
      <c r="AM324" s="47"/>
      <c r="AN324" s="47"/>
      <c r="AO324" s="47"/>
      <c r="AP324" s="83"/>
      <c r="AQ324" s="83"/>
      <c r="AR324" s="83"/>
      <c r="AS324" s="83"/>
      <c r="AT324" s="83"/>
      <c r="AU324" s="83"/>
      <c r="AV324" s="83"/>
      <c r="AW324" s="83"/>
      <c r="AX324" s="83"/>
      <c r="AY324" s="83"/>
      <c r="AZ324" s="83"/>
      <c r="BA324" s="83"/>
      <c r="BB324" s="83"/>
      <c r="BC324" s="83"/>
      <c r="BD324" s="83"/>
      <c r="BE324" s="83"/>
      <c r="BF324" s="83"/>
      <c r="BG324" s="83"/>
      <c r="BH324" s="83"/>
      <c r="BI324" s="83"/>
      <c r="BJ324" s="83"/>
      <c r="BK324" s="83"/>
      <c r="BL324" s="83"/>
    </row>
    <row r="325">
      <c r="A325" s="83"/>
      <c r="O325" s="88"/>
      <c r="AH325" s="47"/>
      <c r="AI325" s="47"/>
      <c r="AJ325" s="47"/>
      <c r="AK325" s="47"/>
      <c r="AL325" s="47"/>
      <c r="AM325" s="47"/>
      <c r="AN325" s="47"/>
      <c r="AO325" s="47"/>
      <c r="AP325" s="83"/>
      <c r="AQ325" s="83"/>
      <c r="AR325" s="83"/>
      <c r="AS325" s="83"/>
      <c r="AT325" s="83"/>
      <c r="AU325" s="83"/>
      <c r="AV325" s="83"/>
      <c r="AW325" s="83"/>
      <c r="AX325" s="83"/>
      <c r="AY325" s="83"/>
      <c r="AZ325" s="83"/>
      <c r="BA325" s="83"/>
      <c r="BB325" s="83"/>
      <c r="BC325" s="83"/>
      <c r="BD325" s="83"/>
      <c r="BE325" s="83"/>
      <c r="BF325" s="83"/>
      <c r="BG325" s="83"/>
      <c r="BH325" s="83"/>
      <c r="BI325" s="83"/>
      <c r="BJ325" s="83"/>
      <c r="BK325" s="83"/>
      <c r="BL325" s="83"/>
    </row>
    <row r="326">
      <c r="A326" s="83"/>
      <c r="O326" s="88"/>
      <c r="AH326" s="47"/>
      <c r="AI326" s="47"/>
      <c r="AJ326" s="47"/>
      <c r="AK326" s="47"/>
      <c r="AL326" s="47"/>
      <c r="AM326" s="47"/>
      <c r="AN326" s="47"/>
      <c r="AO326" s="47"/>
      <c r="AP326" s="83"/>
      <c r="AQ326" s="83"/>
      <c r="AR326" s="83"/>
      <c r="AS326" s="83"/>
      <c r="AT326" s="83"/>
      <c r="AU326" s="83"/>
      <c r="AV326" s="83"/>
      <c r="AW326" s="83"/>
      <c r="AX326" s="83"/>
      <c r="AY326" s="83"/>
      <c r="AZ326" s="83"/>
      <c r="BA326" s="83"/>
      <c r="BB326" s="83"/>
      <c r="BC326" s="83"/>
      <c r="BD326" s="83"/>
      <c r="BE326" s="83"/>
      <c r="BF326" s="83"/>
      <c r="BG326" s="83"/>
      <c r="BH326" s="83"/>
      <c r="BI326" s="83"/>
      <c r="BJ326" s="83"/>
      <c r="BK326" s="83"/>
      <c r="BL326" s="83"/>
    </row>
    <row r="327">
      <c r="A327" s="83"/>
      <c r="O327" s="88"/>
      <c r="AH327" s="47"/>
      <c r="AI327" s="47"/>
      <c r="AJ327" s="47"/>
      <c r="AK327" s="47"/>
      <c r="AL327" s="47"/>
      <c r="AM327" s="47"/>
      <c r="AN327" s="47"/>
      <c r="AO327" s="47"/>
      <c r="AP327" s="83"/>
      <c r="AQ327" s="83"/>
      <c r="AR327" s="83"/>
      <c r="AS327" s="83"/>
      <c r="AT327" s="83"/>
      <c r="AU327" s="83"/>
      <c r="AV327" s="83"/>
      <c r="AW327" s="83"/>
      <c r="AX327" s="83"/>
      <c r="AY327" s="83"/>
      <c r="AZ327" s="83"/>
      <c r="BA327" s="83"/>
      <c r="BB327" s="83"/>
      <c r="BC327" s="83"/>
      <c r="BD327" s="83"/>
      <c r="BE327" s="83"/>
      <c r="BF327" s="83"/>
      <c r="BG327" s="83"/>
      <c r="BH327" s="83"/>
      <c r="BI327" s="83"/>
      <c r="BJ327" s="83"/>
      <c r="BK327" s="83"/>
      <c r="BL327" s="83"/>
    </row>
    <row r="328">
      <c r="A328" s="83"/>
      <c r="O328" s="88"/>
      <c r="AH328" s="47"/>
      <c r="AI328" s="47"/>
      <c r="AJ328" s="47"/>
      <c r="AK328" s="47"/>
      <c r="AL328" s="47"/>
      <c r="AM328" s="47"/>
      <c r="AN328" s="47"/>
      <c r="AO328" s="47"/>
      <c r="AP328" s="83"/>
      <c r="AQ328" s="83"/>
      <c r="AR328" s="83"/>
      <c r="AS328" s="83"/>
      <c r="AT328" s="83"/>
      <c r="AU328" s="83"/>
      <c r="AV328" s="83"/>
      <c r="AW328" s="83"/>
      <c r="AX328" s="83"/>
      <c r="AY328" s="83"/>
      <c r="AZ328" s="83"/>
      <c r="BA328" s="83"/>
      <c r="BB328" s="83"/>
      <c r="BC328" s="83"/>
      <c r="BD328" s="83"/>
      <c r="BE328" s="83"/>
      <c r="BF328" s="83"/>
      <c r="BG328" s="83"/>
      <c r="BH328" s="83"/>
      <c r="BI328" s="83"/>
      <c r="BJ328" s="83"/>
      <c r="BK328" s="83"/>
      <c r="BL328" s="83"/>
    </row>
    <row r="329">
      <c r="A329" s="83"/>
      <c r="O329" s="88"/>
      <c r="AH329" s="47"/>
      <c r="AI329" s="47"/>
      <c r="AJ329" s="47"/>
      <c r="AK329" s="47"/>
      <c r="AL329" s="47"/>
      <c r="AM329" s="47"/>
      <c r="AN329" s="47"/>
      <c r="AO329" s="47"/>
      <c r="AP329" s="83"/>
      <c r="AQ329" s="83"/>
      <c r="AR329" s="83"/>
      <c r="AS329" s="83"/>
      <c r="AT329" s="83"/>
      <c r="AU329" s="83"/>
      <c r="AV329" s="83"/>
      <c r="AW329" s="83"/>
      <c r="AX329" s="83"/>
      <c r="AY329" s="83"/>
      <c r="AZ329" s="83"/>
      <c r="BA329" s="83"/>
      <c r="BB329" s="83"/>
      <c r="BC329" s="83"/>
      <c r="BD329" s="83"/>
      <c r="BE329" s="83"/>
      <c r="BF329" s="83"/>
      <c r="BG329" s="83"/>
      <c r="BH329" s="83"/>
      <c r="BI329" s="83"/>
      <c r="BJ329" s="83"/>
      <c r="BK329" s="83"/>
      <c r="BL329" s="83"/>
    </row>
    <row r="330">
      <c r="A330" s="83"/>
      <c r="O330" s="88"/>
      <c r="AH330" s="47"/>
      <c r="AI330" s="47"/>
      <c r="AJ330" s="47"/>
      <c r="AK330" s="47"/>
      <c r="AL330" s="47"/>
      <c r="AM330" s="47"/>
      <c r="AN330" s="47"/>
      <c r="AO330" s="47"/>
      <c r="AP330" s="83"/>
      <c r="AQ330" s="83"/>
      <c r="AR330" s="83"/>
      <c r="AS330" s="83"/>
      <c r="AT330" s="83"/>
      <c r="AU330" s="83"/>
      <c r="AV330" s="83"/>
      <c r="AW330" s="83"/>
      <c r="AX330" s="83"/>
      <c r="AY330" s="83"/>
      <c r="AZ330" s="83"/>
      <c r="BA330" s="83"/>
      <c r="BB330" s="83"/>
      <c r="BC330" s="83"/>
      <c r="BD330" s="83"/>
      <c r="BE330" s="83"/>
      <c r="BF330" s="83"/>
      <c r="BG330" s="83"/>
      <c r="BH330" s="83"/>
      <c r="BI330" s="83"/>
      <c r="BJ330" s="83"/>
      <c r="BK330" s="83"/>
      <c r="BL330" s="83"/>
    </row>
    <row r="331">
      <c r="A331" s="83"/>
      <c r="O331" s="88"/>
      <c r="AH331" s="47"/>
      <c r="AI331" s="47"/>
      <c r="AJ331" s="47"/>
      <c r="AK331" s="47"/>
      <c r="AL331" s="47"/>
      <c r="AM331" s="47"/>
      <c r="AN331" s="47"/>
      <c r="AO331" s="47"/>
      <c r="AP331" s="83"/>
      <c r="AQ331" s="83"/>
      <c r="AR331" s="83"/>
      <c r="AS331" s="83"/>
      <c r="AT331" s="83"/>
      <c r="AU331" s="83"/>
      <c r="AV331" s="83"/>
      <c r="AW331" s="83"/>
      <c r="AX331" s="83"/>
      <c r="AY331" s="83"/>
      <c r="AZ331" s="83"/>
      <c r="BA331" s="83"/>
      <c r="BB331" s="83"/>
      <c r="BC331" s="83"/>
      <c r="BD331" s="83"/>
      <c r="BE331" s="83"/>
      <c r="BF331" s="83"/>
      <c r="BG331" s="83"/>
      <c r="BH331" s="83"/>
      <c r="BI331" s="83"/>
      <c r="BJ331" s="83"/>
      <c r="BK331" s="83"/>
      <c r="BL331" s="83"/>
    </row>
    <row r="332">
      <c r="A332" s="83"/>
      <c r="O332" s="88"/>
      <c r="AH332" s="47"/>
      <c r="AI332" s="47"/>
      <c r="AJ332" s="47"/>
      <c r="AK332" s="47"/>
      <c r="AL332" s="47"/>
      <c r="AM332" s="47"/>
      <c r="AN332" s="47"/>
      <c r="AO332" s="47"/>
      <c r="AP332" s="83"/>
      <c r="AQ332" s="83"/>
      <c r="AR332" s="83"/>
      <c r="AS332" s="83"/>
      <c r="AT332" s="83"/>
      <c r="AU332" s="83"/>
      <c r="AV332" s="83"/>
      <c r="AW332" s="83"/>
      <c r="AX332" s="83"/>
      <c r="AY332" s="83"/>
      <c r="AZ332" s="83"/>
      <c r="BA332" s="83"/>
      <c r="BB332" s="83"/>
      <c r="BC332" s="83"/>
      <c r="BD332" s="83"/>
      <c r="BE332" s="83"/>
      <c r="BF332" s="83"/>
      <c r="BG332" s="83"/>
      <c r="BH332" s="83"/>
      <c r="BI332" s="83"/>
      <c r="BJ332" s="83"/>
      <c r="BK332" s="83"/>
      <c r="BL332" s="83"/>
    </row>
    <row r="333">
      <c r="A333" s="83"/>
      <c r="O333" s="88"/>
      <c r="AH333" s="47"/>
      <c r="AI333" s="47"/>
      <c r="AJ333" s="47"/>
      <c r="AK333" s="47"/>
      <c r="AL333" s="47"/>
      <c r="AM333" s="47"/>
      <c r="AN333" s="47"/>
      <c r="AO333" s="47"/>
      <c r="AP333" s="83"/>
      <c r="AQ333" s="83"/>
      <c r="AR333" s="83"/>
      <c r="AS333" s="83"/>
      <c r="AT333" s="83"/>
      <c r="AU333" s="83"/>
      <c r="AV333" s="83"/>
      <c r="AW333" s="83"/>
      <c r="AX333" s="83"/>
      <c r="AY333" s="83"/>
      <c r="AZ333" s="83"/>
      <c r="BA333" s="83"/>
      <c r="BB333" s="83"/>
      <c r="BC333" s="83"/>
      <c r="BD333" s="83"/>
      <c r="BE333" s="83"/>
      <c r="BF333" s="83"/>
      <c r="BG333" s="83"/>
      <c r="BH333" s="83"/>
      <c r="BI333" s="83"/>
      <c r="BJ333" s="83"/>
      <c r="BK333" s="83"/>
      <c r="BL333" s="83"/>
    </row>
    <row r="334">
      <c r="A334" s="83"/>
      <c r="O334" s="88"/>
      <c r="AH334" s="47"/>
      <c r="AI334" s="47"/>
      <c r="AJ334" s="47"/>
      <c r="AK334" s="47"/>
      <c r="AL334" s="47"/>
      <c r="AM334" s="47"/>
      <c r="AN334" s="47"/>
      <c r="AO334" s="47"/>
      <c r="AP334" s="83"/>
      <c r="AQ334" s="83"/>
      <c r="AR334" s="83"/>
      <c r="AS334" s="83"/>
      <c r="AT334" s="83"/>
      <c r="AU334" s="83"/>
      <c r="AV334" s="83"/>
      <c r="AW334" s="83"/>
      <c r="AX334" s="83"/>
      <c r="AY334" s="83"/>
      <c r="AZ334" s="83"/>
      <c r="BA334" s="83"/>
      <c r="BB334" s="83"/>
      <c r="BC334" s="83"/>
      <c r="BD334" s="83"/>
      <c r="BE334" s="83"/>
      <c r="BF334" s="83"/>
      <c r="BG334" s="83"/>
      <c r="BH334" s="83"/>
      <c r="BI334" s="83"/>
      <c r="BJ334" s="83"/>
      <c r="BK334" s="83"/>
      <c r="BL334" s="83"/>
    </row>
    <row r="335">
      <c r="A335" s="83"/>
      <c r="O335" s="88"/>
      <c r="AH335" s="47"/>
      <c r="AI335" s="47"/>
      <c r="AJ335" s="47"/>
      <c r="AK335" s="47"/>
      <c r="AL335" s="47"/>
      <c r="AM335" s="47"/>
      <c r="AN335" s="47"/>
      <c r="AO335" s="47"/>
      <c r="AP335" s="83"/>
      <c r="AQ335" s="83"/>
      <c r="AR335" s="83"/>
      <c r="AS335" s="83"/>
      <c r="AT335" s="83"/>
      <c r="AU335" s="83"/>
      <c r="AV335" s="83"/>
      <c r="AW335" s="83"/>
      <c r="AX335" s="83"/>
      <c r="AY335" s="83"/>
      <c r="AZ335" s="83"/>
      <c r="BA335" s="83"/>
      <c r="BB335" s="83"/>
      <c r="BC335" s="83"/>
      <c r="BD335" s="83"/>
      <c r="BE335" s="83"/>
      <c r="BF335" s="83"/>
      <c r="BG335" s="83"/>
      <c r="BH335" s="83"/>
      <c r="BI335" s="83"/>
      <c r="BJ335" s="83"/>
      <c r="BK335" s="83"/>
      <c r="BL335" s="83"/>
    </row>
    <row r="336">
      <c r="A336" s="83"/>
      <c r="O336" s="88"/>
      <c r="AH336" s="47"/>
      <c r="AI336" s="47"/>
      <c r="AJ336" s="47"/>
      <c r="AK336" s="47"/>
      <c r="AL336" s="47"/>
      <c r="AM336" s="47"/>
      <c r="AN336" s="47"/>
      <c r="AO336" s="47"/>
      <c r="AP336" s="83"/>
      <c r="AQ336" s="83"/>
      <c r="AR336" s="83"/>
      <c r="AS336" s="83"/>
      <c r="AT336" s="83"/>
      <c r="AU336" s="83"/>
      <c r="AV336" s="83"/>
      <c r="AW336" s="83"/>
      <c r="AX336" s="83"/>
      <c r="AY336" s="83"/>
      <c r="AZ336" s="83"/>
      <c r="BA336" s="83"/>
      <c r="BB336" s="83"/>
      <c r="BC336" s="83"/>
      <c r="BD336" s="83"/>
      <c r="BE336" s="83"/>
      <c r="BF336" s="83"/>
      <c r="BG336" s="83"/>
      <c r="BH336" s="83"/>
      <c r="BI336" s="83"/>
      <c r="BJ336" s="83"/>
      <c r="BK336" s="83"/>
      <c r="BL336" s="83"/>
    </row>
    <row r="337">
      <c r="A337" s="83"/>
      <c r="O337" s="88"/>
      <c r="AH337" s="47"/>
      <c r="AI337" s="47"/>
      <c r="AJ337" s="47"/>
      <c r="AK337" s="47"/>
      <c r="AL337" s="47"/>
      <c r="AM337" s="47"/>
      <c r="AN337" s="47"/>
      <c r="AO337" s="47"/>
      <c r="AP337" s="83"/>
      <c r="AQ337" s="83"/>
      <c r="AR337" s="83"/>
      <c r="AS337" s="83"/>
      <c r="AT337" s="83"/>
      <c r="AU337" s="83"/>
      <c r="AV337" s="83"/>
      <c r="AW337" s="83"/>
      <c r="AX337" s="83"/>
      <c r="AY337" s="83"/>
      <c r="AZ337" s="83"/>
      <c r="BA337" s="83"/>
      <c r="BB337" s="83"/>
      <c r="BC337" s="83"/>
      <c r="BD337" s="83"/>
      <c r="BE337" s="83"/>
      <c r="BF337" s="83"/>
      <c r="BG337" s="83"/>
      <c r="BH337" s="83"/>
      <c r="BI337" s="83"/>
      <c r="BJ337" s="83"/>
      <c r="BK337" s="83"/>
      <c r="BL337" s="83"/>
    </row>
    <row r="338">
      <c r="A338" s="83"/>
      <c r="O338" s="88"/>
      <c r="AH338" s="47"/>
      <c r="AI338" s="47"/>
      <c r="AJ338" s="47"/>
      <c r="AK338" s="47"/>
      <c r="AL338" s="47"/>
      <c r="AM338" s="47"/>
      <c r="AN338" s="47"/>
      <c r="AO338" s="47"/>
      <c r="AP338" s="83"/>
      <c r="AQ338" s="83"/>
      <c r="AR338" s="83"/>
      <c r="AS338" s="83"/>
      <c r="AT338" s="83"/>
      <c r="AU338" s="83"/>
      <c r="AV338" s="83"/>
      <c r="AW338" s="83"/>
      <c r="AX338" s="83"/>
      <c r="AY338" s="83"/>
      <c r="AZ338" s="83"/>
      <c r="BA338" s="83"/>
      <c r="BB338" s="83"/>
      <c r="BC338" s="83"/>
      <c r="BD338" s="83"/>
      <c r="BE338" s="83"/>
      <c r="BF338" s="83"/>
      <c r="BG338" s="83"/>
      <c r="BH338" s="83"/>
      <c r="BI338" s="83"/>
      <c r="BJ338" s="83"/>
      <c r="BK338" s="83"/>
      <c r="BL338" s="83"/>
    </row>
    <row r="339">
      <c r="A339" s="83"/>
      <c r="O339" s="88"/>
      <c r="AH339" s="47"/>
      <c r="AI339" s="47"/>
      <c r="AJ339" s="47"/>
      <c r="AK339" s="47"/>
      <c r="AL339" s="47"/>
      <c r="AM339" s="47"/>
      <c r="AN339" s="47"/>
      <c r="AO339" s="47"/>
      <c r="AP339" s="83"/>
      <c r="AQ339" s="83"/>
      <c r="AR339" s="83"/>
      <c r="AS339" s="83"/>
      <c r="AT339" s="83"/>
      <c r="AU339" s="83"/>
      <c r="AV339" s="83"/>
      <c r="AW339" s="83"/>
      <c r="AX339" s="83"/>
      <c r="AY339" s="83"/>
      <c r="AZ339" s="83"/>
      <c r="BA339" s="83"/>
      <c r="BB339" s="83"/>
      <c r="BC339" s="83"/>
      <c r="BD339" s="83"/>
      <c r="BE339" s="83"/>
      <c r="BF339" s="83"/>
      <c r="BG339" s="83"/>
      <c r="BH339" s="83"/>
      <c r="BI339" s="83"/>
      <c r="BJ339" s="83"/>
      <c r="BK339" s="83"/>
      <c r="BL339" s="83"/>
    </row>
    <row r="340">
      <c r="A340" s="83"/>
      <c r="O340" s="88"/>
      <c r="AH340" s="47"/>
      <c r="AI340" s="47"/>
      <c r="AJ340" s="47"/>
      <c r="AK340" s="47"/>
      <c r="AL340" s="47"/>
      <c r="AM340" s="47"/>
      <c r="AN340" s="47"/>
      <c r="AO340" s="47"/>
      <c r="AP340" s="83"/>
      <c r="AQ340" s="83"/>
      <c r="AR340" s="83"/>
      <c r="AS340" s="83"/>
      <c r="AT340" s="83"/>
      <c r="AU340" s="83"/>
      <c r="AV340" s="83"/>
      <c r="AW340" s="83"/>
      <c r="AX340" s="83"/>
      <c r="AY340" s="83"/>
      <c r="AZ340" s="83"/>
      <c r="BA340" s="83"/>
      <c r="BB340" s="83"/>
      <c r="BC340" s="83"/>
      <c r="BD340" s="83"/>
      <c r="BE340" s="83"/>
      <c r="BF340" s="83"/>
      <c r="BG340" s="83"/>
      <c r="BH340" s="83"/>
      <c r="BI340" s="83"/>
      <c r="BJ340" s="83"/>
      <c r="BK340" s="83"/>
      <c r="BL340" s="83"/>
    </row>
    <row r="341">
      <c r="A341" s="83"/>
      <c r="O341" s="88"/>
      <c r="AH341" s="47"/>
      <c r="AI341" s="47"/>
      <c r="AJ341" s="47"/>
      <c r="AK341" s="47"/>
      <c r="AL341" s="47"/>
      <c r="AM341" s="47"/>
      <c r="AN341" s="47"/>
      <c r="AO341" s="47"/>
      <c r="AP341" s="83"/>
      <c r="AQ341" s="83"/>
      <c r="AR341" s="83"/>
      <c r="AS341" s="83"/>
      <c r="AT341" s="83"/>
      <c r="AU341" s="83"/>
      <c r="AV341" s="83"/>
      <c r="AW341" s="83"/>
      <c r="AX341" s="83"/>
      <c r="AY341" s="83"/>
      <c r="AZ341" s="83"/>
      <c r="BA341" s="83"/>
      <c r="BB341" s="83"/>
      <c r="BC341" s="83"/>
      <c r="BD341" s="83"/>
      <c r="BE341" s="83"/>
      <c r="BF341" s="83"/>
      <c r="BG341" s="83"/>
      <c r="BH341" s="83"/>
      <c r="BI341" s="83"/>
      <c r="BJ341" s="83"/>
      <c r="BK341" s="83"/>
      <c r="BL341" s="83"/>
    </row>
    <row r="342">
      <c r="A342" s="83"/>
      <c r="O342" s="88"/>
      <c r="AH342" s="47"/>
      <c r="AI342" s="47"/>
      <c r="AJ342" s="47"/>
      <c r="AK342" s="47"/>
      <c r="AL342" s="47"/>
      <c r="AM342" s="47"/>
      <c r="AN342" s="47"/>
      <c r="AO342" s="47"/>
      <c r="AP342" s="83"/>
      <c r="AQ342" s="83"/>
      <c r="AR342" s="83"/>
      <c r="AS342" s="83"/>
      <c r="AT342" s="83"/>
      <c r="AU342" s="83"/>
      <c r="AV342" s="83"/>
      <c r="AW342" s="83"/>
      <c r="AX342" s="83"/>
      <c r="AY342" s="83"/>
      <c r="AZ342" s="83"/>
      <c r="BA342" s="83"/>
      <c r="BB342" s="83"/>
      <c r="BC342" s="83"/>
      <c r="BD342" s="83"/>
      <c r="BE342" s="83"/>
      <c r="BF342" s="83"/>
      <c r="BG342" s="83"/>
      <c r="BH342" s="83"/>
      <c r="BI342" s="83"/>
      <c r="BJ342" s="83"/>
      <c r="BK342" s="83"/>
      <c r="BL342" s="83"/>
    </row>
    <row r="343">
      <c r="A343" s="83"/>
      <c r="O343" s="88"/>
      <c r="AH343" s="47"/>
      <c r="AI343" s="47"/>
      <c r="AJ343" s="47"/>
      <c r="AK343" s="47"/>
      <c r="AL343" s="47"/>
      <c r="AM343" s="47"/>
      <c r="AN343" s="47"/>
      <c r="AO343" s="47"/>
      <c r="AP343" s="83"/>
      <c r="AQ343" s="83"/>
      <c r="AR343" s="83"/>
      <c r="AS343" s="83"/>
      <c r="AT343" s="83"/>
      <c r="AU343" s="83"/>
      <c r="AV343" s="83"/>
      <c r="AW343" s="83"/>
      <c r="AX343" s="83"/>
      <c r="AY343" s="83"/>
      <c r="AZ343" s="83"/>
      <c r="BA343" s="83"/>
      <c r="BB343" s="83"/>
      <c r="BC343" s="83"/>
      <c r="BD343" s="83"/>
      <c r="BE343" s="83"/>
      <c r="BF343" s="83"/>
      <c r="BG343" s="83"/>
      <c r="BH343" s="83"/>
      <c r="BI343" s="83"/>
      <c r="BJ343" s="83"/>
      <c r="BK343" s="83"/>
      <c r="BL343" s="83"/>
    </row>
    <row r="344">
      <c r="A344" s="83"/>
      <c r="O344" s="88"/>
      <c r="AH344" s="47"/>
      <c r="AI344" s="47"/>
      <c r="AJ344" s="47"/>
      <c r="AK344" s="47"/>
      <c r="AL344" s="47"/>
      <c r="AM344" s="47"/>
      <c r="AN344" s="47"/>
      <c r="AO344" s="47"/>
      <c r="AP344" s="83"/>
      <c r="AQ344" s="83"/>
      <c r="AR344" s="83"/>
      <c r="AS344" s="83"/>
      <c r="AT344" s="83"/>
      <c r="AU344" s="83"/>
      <c r="AV344" s="83"/>
      <c r="AW344" s="83"/>
      <c r="AX344" s="83"/>
      <c r="AY344" s="83"/>
      <c r="AZ344" s="83"/>
      <c r="BA344" s="83"/>
      <c r="BB344" s="83"/>
      <c r="BC344" s="83"/>
      <c r="BD344" s="83"/>
      <c r="BE344" s="83"/>
      <c r="BF344" s="83"/>
      <c r="BG344" s="83"/>
      <c r="BH344" s="83"/>
      <c r="BI344" s="83"/>
      <c r="BJ344" s="83"/>
      <c r="BK344" s="83"/>
      <c r="BL344" s="83"/>
    </row>
    <row r="345">
      <c r="A345" s="83"/>
      <c r="O345" s="88"/>
      <c r="AH345" s="47"/>
      <c r="AI345" s="47"/>
      <c r="AJ345" s="47"/>
      <c r="AK345" s="47"/>
      <c r="AL345" s="47"/>
      <c r="AM345" s="47"/>
      <c r="AN345" s="47"/>
      <c r="AO345" s="47"/>
      <c r="AP345" s="83"/>
      <c r="AQ345" s="83"/>
      <c r="AR345" s="83"/>
      <c r="AS345" s="83"/>
      <c r="AT345" s="83"/>
      <c r="AU345" s="83"/>
      <c r="AV345" s="83"/>
      <c r="AW345" s="83"/>
      <c r="AX345" s="83"/>
      <c r="AY345" s="83"/>
      <c r="AZ345" s="83"/>
      <c r="BA345" s="83"/>
      <c r="BB345" s="83"/>
      <c r="BC345" s="83"/>
      <c r="BD345" s="83"/>
      <c r="BE345" s="83"/>
      <c r="BF345" s="83"/>
      <c r="BG345" s="83"/>
      <c r="BH345" s="83"/>
      <c r="BI345" s="83"/>
      <c r="BJ345" s="83"/>
      <c r="BK345" s="83"/>
      <c r="BL345" s="83"/>
    </row>
    <row r="346">
      <c r="A346" s="83"/>
      <c r="O346" s="88"/>
      <c r="AH346" s="47"/>
      <c r="AI346" s="47"/>
      <c r="AJ346" s="47"/>
      <c r="AK346" s="47"/>
      <c r="AL346" s="47"/>
      <c r="AM346" s="47"/>
      <c r="AN346" s="47"/>
      <c r="AO346" s="47"/>
      <c r="AP346" s="83"/>
      <c r="AQ346" s="83"/>
      <c r="AR346" s="83"/>
      <c r="AS346" s="83"/>
      <c r="AT346" s="83"/>
      <c r="AU346" s="83"/>
      <c r="AV346" s="83"/>
      <c r="AW346" s="83"/>
      <c r="AX346" s="83"/>
      <c r="AY346" s="83"/>
      <c r="AZ346" s="83"/>
      <c r="BA346" s="83"/>
      <c r="BB346" s="83"/>
      <c r="BC346" s="83"/>
      <c r="BD346" s="83"/>
      <c r="BE346" s="83"/>
      <c r="BF346" s="83"/>
      <c r="BG346" s="83"/>
      <c r="BH346" s="83"/>
      <c r="BI346" s="83"/>
      <c r="BJ346" s="83"/>
      <c r="BK346" s="83"/>
      <c r="BL346" s="83"/>
    </row>
    <row r="347">
      <c r="A347" s="83"/>
      <c r="O347" s="88"/>
      <c r="AH347" s="47"/>
      <c r="AI347" s="47"/>
      <c r="AJ347" s="47"/>
      <c r="AK347" s="47"/>
      <c r="AL347" s="47"/>
      <c r="AM347" s="47"/>
      <c r="AN347" s="47"/>
      <c r="AO347" s="47"/>
      <c r="AP347" s="83"/>
      <c r="AQ347" s="83"/>
      <c r="AR347" s="83"/>
      <c r="AS347" s="83"/>
      <c r="AT347" s="83"/>
      <c r="AU347" s="83"/>
      <c r="AV347" s="83"/>
      <c r="AW347" s="83"/>
      <c r="AX347" s="83"/>
      <c r="AY347" s="83"/>
      <c r="AZ347" s="83"/>
      <c r="BA347" s="83"/>
      <c r="BB347" s="83"/>
      <c r="BC347" s="83"/>
      <c r="BD347" s="83"/>
      <c r="BE347" s="83"/>
      <c r="BF347" s="83"/>
      <c r="BG347" s="83"/>
      <c r="BH347" s="83"/>
      <c r="BI347" s="83"/>
      <c r="BJ347" s="83"/>
      <c r="BK347" s="83"/>
      <c r="BL347" s="83"/>
    </row>
    <row r="348">
      <c r="A348" s="83"/>
      <c r="O348" s="88"/>
      <c r="AH348" s="47"/>
      <c r="AI348" s="47"/>
      <c r="AJ348" s="47"/>
      <c r="AK348" s="47"/>
      <c r="AL348" s="47"/>
      <c r="AM348" s="47"/>
      <c r="AN348" s="47"/>
      <c r="AO348" s="47"/>
      <c r="AP348" s="83"/>
      <c r="AQ348" s="83"/>
      <c r="AR348" s="83"/>
      <c r="AS348" s="83"/>
      <c r="AT348" s="83"/>
      <c r="AU348" s="83"/>
      <c r="AV348" s="83"/>
      <c r="AW348" s="83"/>
      <c r="AX348" s="83"/>
      <c r="AY348" s="83"/>
      <c r="AZ348" s="83"/>
      <c r="BA348" s="83"/>
      <c r="BB348" s="83"/>
      <c r="BC348" s="83"/>
      <c r="BD348" s="83"/>
      <c r="BE348" s="83"/>
      <c r="BF348" s="83"/>
      <c r="BG348" s="83"/>
      <c r="BH348" s="83"/>
      <c r="BI348" s="83"/>
      <c r="BJ348" s="83"/>
      <c r="BK348" s="83"/>
      <c r="BL348" s="83"/>
    </row>
    <row r="349">
      <c r="A349" s="83"/>
      <c r="O349" s="88"/>
      <c r="AH349" s="47"/>
      <c r="AI349" s="47"/>
      <c r="AJ349" s="47"/>
      <c r="AK349" s="47"/>
      <c r="AL349" s="47"/>
      <c r="AM349" s="47"/>
      <c r="AN349" s="47"/>
      <c r="AO349" s="47"/>
      <c r="AP349" s="83"/>
      <c r="AQ349" s="83"/>
      <c r="AR349" s="83"/>
      <c r="AS349" s="83"/>
      <c r="AT349" s="83"/>
      <c r="AU349" s="83"/>
      <c r="AV349" s="83"/>
      <c r="AW349" s="83"/>
      <c r="AX349" s="83"/>
      <c r="AY349" s="83"/>
      <c r="AZ349" s="83"/>
      <c r="BA349" s="83"/>
      <c r="BB349" s="83"/>
      <c r="BC349" s="83"/>
      <c r="BD349" s="83"/>
      <c r="BE349" s="83"/>
      <c r="BF349" s="83"/>
      <c r="BG349" s="83"/>
      <c r="BH349" s="83"/>
      <c r="BI349" s="83"/>
      <c r="BJ349" s="83"/>
      <c r="BK349" s="83"/>
      <c r="BL349" s="83"/>
    </row>
    <row r="350">
      <c r="A350" s="83"/>
      <c r="O350" s="88"/>
      <c r="AH350" s="47"/>
      <c r="AI350" s="47"/>
      <c r="AJ350" s="47"/>
      <c r="AK350" s="47"/>
      <c r="AL350" s="47"/>
      <c r="AM350" s="47"/>
      <c r="AN350" s="47"/>
      <c r="AO350" s="47"/>
      <c r="AP350" s="83"/>
      <c r="AQ350" s="83"/>
      <c r="AR350" s="83"/>
      <c r="AS350" s="83"/>
      <c r="AT350" s="83"/>
      <c r="AU350" s="83"/>
      <c r="AV350" s="83"/>
      <c r="AW350" s="83"/>
      <c r="AX350" s="83"/>
      <c r="AY350" s="83"/>
      <c r="AZ350" s="83"/>
      <c r="BA350" s="83"/>
      <c r="BB350" s="83"/>
      <c r="BC350" s="83"/>
      <c r="BD350" s="83"/>
      <c r="BE350" s="83"/>
      <c r="BF350" s="83"/>
      <c r="BG350" s="83"/>
      <c r="BH350" s="83"/>
      <c r="BI350" s="83"/>
      <c r="BJ350" s="83"/>
      <c r="BK350" s="83"/>
      <c r="BL350" s="83"/>
    </row>
    <row r="351">
      <c r="A351" s="83"/>
      <c r="O351" s="88"/>
      <c r="AH351" s="47"/>
      <c r="AI351" s="47"/>
      <c r="AJ351" s="47"/>
      <c r="AK351" s="47"/>
      <c r="AL351" s="47"/>
      <c r="AM351" s="47"/>
      <c r="AN351" s="47"/>
      <c r="AO351" s="47"/>
      <c r="AP351" s="83"/>
      <c r="AQ351" s="83"/>
      <c r="AR351" s="83"/>
      <c r="AS351" s="83"/>
      <c r="AT351" s="83"/>
      <c r="AU351" s="83"/>
      <c r="AV351" s="83"/>
      <c r="AW351" s="83"/>
      <c r="AX351" s="83"/>
      <c r="AY351" s="83"/>
      <c r="AZ351" s="83"/>
      <c r="BA351" s="83"/>
      <c r="BB351" s="83"/>
      <c r="BC351" s="83"/>
      <c r="BD351" s="83"/>
      <c r="BE351" s="83"/>
      <c r="BF351" s="83"/>
      <c r="BG351" s="83"/>
      <c r="BH351" s="83"/>
      <c r="BI351" s="83"/>
      <c r="BJ351" s="83"/>
      <c r="BK351" s="83"/>
      <c r="BL351" s="83"/>
    </row>
    <row r="352">
      <c r="A352" s="83"/>
      <c r="O352" s="88"/>
      <c r="AH352" s="47"/>
      <c r="AI352" s="47"/>
      <c r="AJ352" s="47"/>
      <c r="AK352" s="47"/>
      <c r="AL352" s="47"/>
      <c r="AM352" s="47"/>
      <c r="AN352" s="47"/>
      <c r="AO352" s="47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</row>
    <row r="353">
      <c r="A353" s="83"/>
      <c r="O353" s="88"/>
      <c r="AH353" s="47"/>
      <c r="AI353" s="47"/>
      <c r="AJ353" s="47"/>
      <c r="AK353" s="47"/>
      <c r="AL353" s="47"/>
      <c r="AM353" s="47"/>
      <c r="AN353" s="47"/>
      <c r="AO353" s="47"/>
      <c r="AP353" s="83"/>
      <c r="AQ353" s="83"/>
      <c r="AR353" s="83"/>
      <c r="AS353" s="83"/>
      <c r="AT353" s="83"/>
      <c r="AU353" s="83"/>
      <c r="AV353" s="83"/>
      <c r="AW353" s="83"/>
      <c r="AX353" s="83"/>
      <c r="AY353" s="83"/>
      <c r="AZ353" s="83"/>
      <c r="BA353" s="83"/>
      <c r="BB353" s="83"/>
      <c r="BC353" s="83"/>
      <c r="BD353" s="83"/>
      <c r="BE353" s="83"/>
      <c r="BF353" s="83"/>
      <c r="BG353" s="83"/>
      <c r="BH353" s="83"/>
      <c r="BI353" s="83"/>
      <c r="BJ353" s="83"/>
      <c r="BK353" s="83"/>
      <c r="BL353" s="83"/>
    </row>
    <row r="354">
      <c r="A354" s="83"/>
      <c r="O354" s="88"/>
      <c r="AH354" s="47"/>
      <c r="AI354" s="47"/>
      <c r="AJ354" s="47"/>
      <c r="AK354" s="47"/>
      <c r="AL354" s="47"/>
      <c r="AM354" s="47"/>
      <c r="AN354" s="47"/>
      <c r="AO354" s="47"/>
      <c r="AP354" s="83"/>
      <c r="AQ354" s="83"/>
      <c r="AR354" s="83"/>
      <c r="AS354" s="83"/>
      <c r="AT354" s="83"/>
      <c r="AU354" s="83"/>
      <c r="AV354" s="83"/>
      <c r="AW354" s="83"/>
      <c r="AX354" s="83"/>
      <c r="AY354" s="83"/>
      <c r="AZ354" s="83"/>
      <c r="BA354" s="83"/>
      <c r="BB354" s="83"/>
      <c r="BC354" s="83"/>
      <c r="BD354" s="83"/>
      <c r="BE354" s="83"/>
      <c r="BF354" s="83"/>
      <c r="BG354" s="83"/>
      <c r="BH354" s="83"/>
      <c r="BI354" s="83"/>
      <c r="BJ354" s="83"/>
      <c r="BK354" s="83"/>
      <c r="BL354" s="83"/>
    </row>
    <row r="355">
      <c r="A355" s="83"/>
      <c r="O355" s="88"/>
      <c r="AH355" s="47"/>
      <c r="AI355" s="47"/>
      <c r="AJ355" s="47"/>
      <c r="AK355" s="47"/>
      <c r="AL355" s="47"/>
      <c r="AM355" s="47"/>
      <c r="AN355" s="47"/>
      <c r="AO355" s="47"/>
      <c r="AP355" s="83"/>
      <c r="AQ355" s="83"/>
      <c r="AR355" s="83"/>
      <c r="AS355" s="83"/>
      <c r="AT355" s="83"/>
      <c r="AU355" s="83"/>
      <c r="AV355" s="83"/>
      <c r="AW355" s="83"/>
      <c r="AX355" s="83"/>
      <c r="AY355" s="83"/>
      <c r="AZ355" s="83"/>
      <c r="BA355" s="83"/>
      <c r="BB355" s="83"/>
      <c r="BC355" s="83"/>
      <c r="BD355" s="83"/>
      <c r="BE355" s="83"/>
      <c r="BF355" s="83"/>
      <c r="BG355" s="83"/>
      <c r="BH355" s="83"/>
      <c r="BI355" s="83"/>
      <c r="BJ355" s="83"/>
      <c r="BK355" s="83"/>
      <c r="BL355" s="83"/>
    </row>
    <row r="356">
      <c r="A356" s="83"/>
      <c r="O356" s="88"/>
      <c r="AH356" s="47"/>
      <c r="AI356" s="47"/>
      <c r="AJ356" s="47"/>
      <c r="AK356" s="47"/>
      <c r="AL356" s="47"/>
      <c r="AM356" s="47"/>
      <c r="AN356" s="47"/>
      <c r="AO356" s="47"/>
      <c r="AP356" s="83"/>
      <c r="AQ356" s="83"/>
      <c r="AR356" s="83"/>
      <c r="AS356" s="83"/>
      <c r="AT356" s="83"/>
      <c r="AU356" s="83"/>
      <c r="AV356" s="83"/>
      <c r="AW356" s="83"/>
      <c r="AX356" s="83"/>
      <c r="AY356" s="83"/>
      <c r="AZ356" s="83"/>
      <c r="BA356" s="83"/>
      <c r="BB356" s="83"/>
      <c r="BC356" s="83"/>
      <c r="BD356" s="83"/>
      <c r="BE356" s="83"/>
      <c r="BF356" s="83"/>
      <c r="BG356" s="83"/>
      <c r="BH356" s="83"/>
      <c r="BI356" s="83"/>
      <c r="BJ356" s="83"/>
      <c r="BK356" s="83"/>
      <c r="BL356" s="83"/>
    </row>
    <row r="357">
      <c r="A357" s="83"/>
      <c r="O357" s="88"/>
      <c r="AH357" s="47"/>
      <c r="AI357" s="47"/>
      <c r="AJ357" s="47"/>
      <c r="AK357" s="47"/>
      <c r="AL357" s="47"/>
      <c r="AM357" s="47"/>
      <c r="AN357" s="47"/>
      <c r="AO357" s="47"/>
      <c r="AP357" s="83"/>
      <c r="AQ357" s="83"/>
      <c r="AR357" s="83"/>
      <c r="AS357" s="83"/>
      <c r="AT357" s="83"/>
      <c r="AU357" s="83"/>
      <c r="AV357" s="83"/>
      <c r="AW357" s="83"/>
      <c r="AX357" s="83"/>
      <c r="AY357" s="83"/>
      <c r="AZ357" s="83"/>
      <c r="BA357" s="83"/>
      <c r="BB357" s="83"/>
      <c r="BC357" s="83"/>
      <c r="BD357" s="83"/>
      <c r="BE357" s="83"/>
      <c r="BF357" s="83"/>
      <c r="BG357" s="83"/>
      <c r="BH357" s="83"/>
      <c r="BI357" s="83"/>
      <c r="BJ357" s="83"/>
      <c r="BK357" s="83"/>
      <c r="BL357" s="83"/>
    </row>
    <row r="358">
      <c r="A358" s="83"/>
      <c r="O358" s="88"/>
      <c r="AH358" s="47"/>
      <c r="AI358" s="47"/>
      <c r="AJ358" s="47"/>
      <c r="AK358" s="47"/>
      <c r="AL358" s="47"/>
      <c r="AM358" s="47"/>
      <c r="AN358" s="47"/>
      <c r="AO358" s="47"/>
      <c r="AP358" s="83"/>
      <c r="AQ358" s="83"/>
      <c r="AR358" s="83"/>
      <c r="AS358" s="83"/>
      <c r="AT358" s="83"/>
      <c r="AU358" s="83"/>
      <c r="AV358" s="83"/>
      <c r="AW358" s="83"/>
      <c r="AX358" s="83"/>
      <c r="AY358" s="83"/>
      <c r="AZ358" s="83"/>
      <c r="BA358" s="83"/>
      <c r="BB358" s="83"/>
      <c r="BC358" s="83"/>
      <c r="BD358" s="83"/>
      <c r="BE358" s="83"/>
      <c r="BF358" s="83"/>
      <c r="BG358" s="83"/>
      <c r="BH358" s="83"/>
      <c r="BI358" s="83"/>
      <c r="BJ358" s="83"/>
      <c r="BK358" s="83"/>
      <c r="BL358" s="83"/>
    </row>
    <row r="359">
      <c r="A359" s="83"/>
      <c r="O359" s="88"/>
      <c r="AH359" s="47"/>
      <c r="AI359" s="47"/>
      <c r="AJ359" s="47"/>
      <c r="AK359" s="47"/>
      <c r="AL359" s="47"/>
      <c r="AM359" s="47"/>
      <c r="AN359" s="47"/>
      <c r="AO359" s="47"/>
      <c r="AP359" s="83"/>
      <c r="AQ359" s="83"/>
      <c r="AR359" s="83"/>
      <c r="AS359" s="83"/>
      <c r="AT359" s="83"/>
      <c r="AU359" s="83"/>
      <c r="AV359" s="83"/>
      <c r="AW359" s="83"/>
      <c r="AX359" s="83"/>
      <c r="AY359" s="83"/>
      <c r="AZ359" s="83"/>
      <c r="BA359" s="83"/>
      <c r="BB359" s="83"/>
      <c r="BC359" s="83"/>
      <c r="BD359" s="83"/>
      <c r="BE359" s="83"/>
      <c r="BF359" s="83"/>
      <c r="BG359" s="83"/>
      <c r="BH359" s="83"/>
      <c r="BI359" s="83"/>
      <c r="BJ359" s="83"/>
      <c r="BK359" s="83"/>
      <c r="BL359" s="83"/>
    </row>
    <row r="360">
      <c r="A360" s="83"/>
      <c r="O360" s="88"/>
      <c r="AH360" s="47"/>
      <c r="AI360" s="47"/>
      <c r="AJ360" s="47"/>
      <c r="AK360" s="47"/>
      <c r="AL360" s="47"/>
      <c r="AM360" s="47"/>
      <c r="AN360" s="47"/>
      <c r="AO360" s="47"/>
      <c r="AP360" s="83"/>
      <c r="AQ360" s="83"/>
      <c r="AR360" s="83"/>
      <c r="AS360" s="83"/>
      <c r="AT360" s="83"/>
      <c r="AU360" s="83"/>
      <c r="AV360" s="83"/>
      <c r="AW360" s="83"/>
      <c r="AX360" s="83"/>
      <c r="AY360" s="83"/>
      <c r="AZ360" s="83"/>
      <c r="BA360" s="83"/>
      <c r="BB360" s="83"/>
      <c r="BC360" s="83"/>
      <c r="BD360" s="83"/>
      <c r="BE360" s="83"/>
      <c r="BF360" s="83"/>
      <c r="BG360" s="83"/>
      <c r="BH360" s="83"/>
      <c r="BI360" s="83"/>
      <c r="BJ360" s="83"/>
      <c r="BK360" s="83"/>
      <c r="BL360" s="83"/>
    </row>
    <row r="361">
      <c r="A361" s="83"/>
      <c r="O361" s="88"/>
      <c r="AH361" s="47"/>
      <c r="AI361" s="47"/>
      <c r="AJ361" s="47"/>
      <c r="AK361" s="47"/>
      <c r="AL361" s="47"/>
      <c r="AM361" s="47"/>
      <c r="AN361" s="47"/>
      <c r="AO361" s="47"/>
      <c r="AP361" s="83"/>
      <c r="AQ361" s="83"/>
      <c r="AR361" s="83"/>
      <c r="AS361" s="83"/>
      <c r="AT361" s="83"/>
      <c r="AU361" s="83"/>
      <c r="AV361" s="83"/>
      <c r="AW361" s="83"/>
      <c r="AX361" s="83"/>
      <c r="AY361" s="83"/>
      <c r="AZ361" s="83"/>
      <c r="BA361" s="83"/>
      <c r="BB361" s="83"/>
      <c r="BC361" s="83"/>
      <c r="BD361" s="83"/>
      <c r="BE361" s="83"/>
      <c r="BF361" s="83"/>
      <c r="BG361" s="83"/>
      <c r="BH361" s="83"/>
      <c r="BI361" s="83"/>
      <c r="BJ361" s="83"/>
      <c r="BK361" s="83"/>
      <c r="BL361" s="83"/>
    </row>
    <row r="362">
      <c r="A362" s="83"/>
      <c r="O362" s="88"/>
      <c r="AH362" s="47"/>
      <c r="AI362" s="47"/>
      <c r="AJ362" s="47"/>
      <c r="AK362" s="47"/>
      <c r="AL362" s="47"/>
      <c r="AM362" s="47"/>
      <c r="AN362" s="47"/>
      <c r="AO362" s="47"/>
      <c r="AP362" s="83"/>
      <c r="AQ362" s="83"/>
      <c r="AR362" s="83"/>
      <c r="AS362" s="83"/>
      <c r="AT362" s="83"/>
      <c r="AU362" s="83"/>
      <c r="AV362" s="83"/>
      <c r="AW362" s="83"/>
      <c r="AX362" s="83"/>
      <c r="AY362" s="83"/>
      <c r="AZ362" s="83"/>
      <c r="BA362" s="83"/>
      <c r="BB362" s="83"/>
      <c r="BC362" s="83"/>
      <c r="BD362" s="83"/>
      <c r="BE362" s="83"/>
      <c r="BF362" s="83"/>
      <c r="BG362" s="83"/>
      <c r="BH362" s="83"/>
      <c r="BI362" s="83"/>
      <c r="BJ362" s="83"/>
      <c r="BK362" s="83"/>
      <c r="BL362" s="83"/>
    </row>
    <row r="363">
      <c r="A363" s="83"/>
      <c r="O363" s="88"/>
      <c r="AH363" s="47"/>
      <c r="AI363" s="47"/>
      <c r="AJ363" s="47"/>
      <c r="AK363" s="47"/>
      <c r="AL363" s="47"/>
      <c r="AM363" s="47"/>
      <c r="AN363" s="47"/>
      <c r="AO363" s="47"/>
      <c r="AP363" s="83"/>
      <c r="AQ363" s="83"/>
      <c r="AR363" s="83"/>
      <c r="AS363" s="83"/>
      <c r="AT363" s="83"/>
      <c r="AU363" s="83"/>
      <c r="AV363" s="83"/>
      <c r="AW363" s="83"/>
      <c r="AX363" s="83"/>
      <c r="AY363" s="83"/>
      <c r="AZ363" s="83"/>
      <c r="BA363" s="83"/>
      <c r="BB363" s="83"/>
      <c r="BC363" s="83"/>
      <c r="BD363" s="83"/>
      <c r="BE363" s="83"/>
      <c r="BF363" s="83"/>
      <c r="BG363" s="83"/>
      <c r="BH363" s="83"/>
      <c r="BI363" s="83"/>
      <c r="BJ363" s="83"/>
      <c r="BK363" s="83"/>
      <c r="BL363" s="83"/>
    </row>
    <row r="364">
      <c r="A364" s="83"/>
      <c r="O364" s="88"/>
      <c r="AH364" s="47"/>
      <c r="AI364" s="47"/>
      <c r="AJ364" s="47"/>
      <c r="AK364" s="47"/>
      <c r="AL364" s="47"/>
      <c r="AM364" s="47"/>
      <c r="AN364" s="47"/>
      <c r="AO364" s="47"/>
      <c r="AP364" s="83"/>
      <c r="AQ364" s="83"/>
      <c r="AR364" s="83"/>
      <c r="AS364" s="83"/>
      <c r="AT364" s="83"/>
      <c r="AU364" s="83"/>
      <c r="AV364" s="83"/>
      <c r="AW364" s="83"/>
      <c r="AX364" s="83"/>
      <c r="AY364" s="83"/>
      <c r="AZ364" s="83"/>
      <c r="BA364" s="83"/>
      <c r="BB364" s="83"/>
      <c r="BC364" s="83"/>
      <c r="BD364" s="83"/>
      <c r="BE364" s="83"/>
      <c r="BF364" s="83"/>
      <c r="BG364" s="83"/>
      <c r="BH364" s="83"/>
      <c r="BI364" s="83"/>
      <c r="BJ364" s="83"/>
      <c r="BK364" s="83"/>
      <c r="BL364" s="83"/>
    </row>
    <row r="365">
      <c r="A365" s="83"/>
      <c r="O365" s="88"/>
      <c r="AH365" s="47"/>
      <c r="AI365" s="47"/>
      <c r="AJ365" s="47"/>
      <c r="AK365" s="47"/>
      <c r="AL365" s="47"/>
      <c r="AM365" s="47"/>
      <c r="AN365" s="47"/>
      <c r="AO365" s="47"/>
      <c r="AP365" s="83"/>
      <c r="AQ365" s="83"/>
      <c r="AR365" s="83"/>
      <c r="AS365" s="83"/>
      <c r="AT365" s="83"/>
      <c r="AU365" s="83"/>
      <c r="AV365" s="83"/>
      <c r="AW365" s="83"/>
      <c r="AX365" s="83"/>
      <c r="AY365" s="83"/>
      <c r="AZ365" s="83"/>
      <c r="BA365" s="83"/>
      <c r="BB365" s="83"/>
      <c r="BC365" s="83"/>
      <c r="BD365" s="83"/>
      <c r="BE365" s="83"/>
      <c r="BF365" s="83"/>
      <c r="BG365" s="83"/>
      <c r="BH365" s="83"/>
      <c r="BI365" s="83"/>
      <c r="BJ365" s="83"/>
      <c r="BK365" s="83"/>
      <c r="BL365" s="83"/>
    </row>
    <row r="366">
      <c r="A366" s="83"/>
      <c r="O366" s="88"/>
      <c r="AH366" s="47"/>
      <c r="AI366" s="47"/>
      <c r="AJ366" s="47"/>
      <c r="AK366" s="47"/>
      <c r="AL366" s="47"/>
      <c r="AM366" s="47"/>
      <c r="AN366" s="47"/>
      <c r="AO366" s="47"/>
      <c r="AP366" s="83"/>
      <c r="AQ366" s="83"/>
      <c r="AR366" s="83"/>
      <c r="AS366" s="83"/>
      <c r="AT366" s="83"/>
      <c r="AU366" s="83"/>
      <c r="AV366" s="83"/>
      <c r="AW366" s="83"/>
      <c r="AX366" s="83"/>
      <c r="AY366" s="83"/>
      <c r="AZ366" s="83"/>
      <c r="BA366" s="83"/>
      <c r="BB366" s="83"/>
      <c r="BC366" s="83"/>
      <c r="BD366" s="83"/>
      <c r="BE366" s="83"/>
      <c r="BF366" s="83"/>
      <c r="BG366" s="83"/>
      <c r="BH366" s="83"/>
      <c r="BI366" s="83"/>
      <c r="BJ366" s="83"/>
      <c r="BK366" s="83"/>
      <c r="BL366" s="83"/>
    </row>
    <row r="367">
      <c r="A367" s="83"/>
      <c r="O367" s="88"/>
      <c r="AH367" s="47"/>
      <c r="AI367" s="47"/>
      <c r="AJ367" s="47"/>
      <c r="AK367" s="47"/>
      <c r="AL367" s="47"/>
      <c r="AM367" s="47"/>
      <c r="AN367" s="47"/>
      <c r="AO367" s="47"/>
      <c r="AP367" s="83"/>
      <c r="AQ367" s="83"/>
      <c r="AR367" s="83"/>
      <c r="AS367" s="83"/>
      <c r="AT367" s="83"/>
      <c r="AU367" s="83"/>
      <c r="AV367" s="83"/>
      <c r="AW367" s="83"/>
      <c r="AX367" s="83"/>
      <c r="AY367" s="83"/>
      <c r="AZ367" s="83"/>
      <c r="BA367" s="83"/>
      <c r="BB367" s="83"/>
      <c r="BC367" s="83"/>
      <c r="BD367" s="83"/>
      <c r="BE367" s="83"/>
      <c r="BF367" s="83"/>
      <c r="BG367" s="83"/>
      <c r="BH367" s="83"/>
      <c r="BI367" s="83"/>
      <c r="BJ367" s="83"/>
      <c r="BK367" s="83"/>
      <c r="BL367" s="83"/>
    </row>
    <row r="368">
      <c r="A368" s="83"/>
      <c r="O368" s="88"/>
      <c r="AH368" s="47"/>
      <c r="AI368" s="47"/>
      <c r="AJ368" s="47"/>
      <c r="AK368" s="47"/>
      <c r="AL368" s="47"/>
      <c r="AM368" s="47"/>
      <c r="AN368" s="47"/>
      <c r="AO368" s="47"/>
      <c r="AP368" s="83"/>
      <c r="AQ368" s="83"/>
      <c r="AR368" s="83"/>
      <c r="AS368" s="83"/>
      <c r="AT368" s="83"/>
      <c r="AU368" s="83"/>
      <c r="AV368" s="83"/>
      <c r="AW368" s="83"/>
      <c r="AX368" s="83"/>
      <c r="AY368" s="83"/>
      <c r="AZ368" s="83"/>
      <c r="BA368" s="83"/>
      <c r="BB368" s="83"/>
      <c r="BC368" s="83"/>
      <c r="BD368" s="83"/>
      <c r="BE368" s="83"/>
      <c r="BF368" s="83"/>
      <c r="BG368" s="83"/>
      <c r="BH368" s="83"/>
      <c r="BI368" s="83"/>
      <c r="BJ368" s="83"/>
      <c r="BK368" s="83"/>
      <c r="BL368" s="83"/>
    </row>
    <row r="369">
      <c r="A369" s="83"/>
      <c r="O369" s="88"/>
      <c r="AH369" s="47"/>
      <c r="AI369" s="47"/>
      <c r="AJ369" s="47"/>
      <c r="AK369" s="47"/>
      <c r="AL369" s="47"/>
      <c r="AM369" s="47"/>
      <c r="AN369" s="47"/>
      <c r="AO369" s="47"/>
      <c r="AP369" s="83"/>
      <c r="AQ369" s="83"/>
      <c r="AR369" s="83"/>
      <c r="AS369" s="83"/>
      <c r="AT369" s="83"/>
      <c r="AU369" s="83"/>
      <c r="AV369" s="83"/>
      <c r="AW369" s="83"/>
      <c r="AX369" s="83"/>
      <c r="AY369" s="83"/>
      <c r="AZ369" s="83"/>
      <c r="BA369" s="83"/>
      <c r="BB369" s="83"/>
      <c r="BC369" s="83"/>
      <c r="BD369" s="83"/>
      <c r="BE369" s="83"/>
      <c r="BF369" s="83"/>
      <c r="BG369" s="83"/>
      <c r="BH369" s="83"/>
      <c r="BI369" s="83"/>
      <c r="BJ369" s="83"/>
      <c r="BK369" s="83"/>
      <c r="BL369" s="83"/>
    </row>
    <row r="370">
      <c r="A370" s="83"/>
      <c r="O370" s="88"/>
      <c r="AH370" s="47"/>
      <c r="AI370" s="47"/>
      <c r="AJ370" s="47"/>
      <c r="AK370" s="47"/>
      <c r="AL370" s="47"/>
      <c r="AM370" s="47"/>
      <c r="AN370" s="47"/>
      <c r="AO370" s="47"/>
      <c r="AP370" s="83"/>
      <c r="AQ370" s="83"/>
      <c r="AR370" s="83"/>
      <c r="AS370" s="83"/>
      <c r="AT370" s="83"/>
      <c r="AU370" s="83"/>
      <c r="AV370" s="83"/>
      <c r="AW370" s="83"/>
      <c r="AX370" s="83"/>
      <c r="AY370" s="83"/>
      <c r="AZ370" s="83"/>
      <c r="BA370" s="83"/>
      <c r="BB370" s="83"/>
      <c r="BC370" s="83"/>
      <c r="BD370" s="83"/>
      <c r="BE370" s="83"/>
      <c r="BF370" s="83"/>
      <c r="BG370" s="83"/>
      <c r="BH370" s="83"/>
      <c r="BI370" s="83"/>
      <c r="BJ370" s="83"/>
      <c r="BK370" s="83"/>
      <c r="BL370" s="83"/>
    </row>
    <row r="371">
      <c r="A371" s="83"/>
      <c r="O371" s="88"/>
      <c r="AH371" s="47"/>
      <c r="AI371" s="47"/>
      <c r="AJ371" s="47"/>
      <c r="AK371" s="47"/>
      <c r="AL371" s="47"/>
      <c r="AM371" s="47"/>
      <c r="AN371" s="47"/>
      <c r="AO371" s="47"/>
      <c r="AP371" s="83"/>
      <c r="AQ371" s="83"/>
      <c r="AR371" s="83"/>
      <c r="AS371" s="83"/>
      <c r="AT371" s="83"/>
      <c r="AU371" s="83"/>
      <c r="AV371" s="83"/>
      <c r="AW371" s="83"/>
      <c r="AX371" s="83"/>
      <c r="AY371" s="83"/>
      <c r="AZ371" s="83"/>
      <c r="BA371" s="83"/>
      <c r="BB371" s="83"/>
      <c r="BC371" s="83"/>
      <c r="BD371" s="83"/>
      <c r="BE371" s="83"/>
      <c r="BF371" s="83"/>
      <c r="BG371" s="83"/>
      <c r="BH371" s="83"/>
      <c r="BI371" s="83"/>
      <c r="BJ371" s="83"/>
      <c r="BK371" s="83"/>
      <c r="BL371" s="83"/>
    </row>
    <row r="372">
      <c r="A372" s="83"/>
      <c r="O372" s="88"/>
      <c r="AH372" s="47"/>
      <c r="AI372" s="47"/>
      <c r="AJ372" s="47"/>
      <c r="AK372" s="47"/>
      <c r="AL372" s="47"/>
      <c r="AM372" s="47"/>
      <c r="AN372" s="47"/>
      <c r="AO372" s="47"/>
      <c r="AP372" s="83"/>
      <c r="AQ372" s="83"/>
      <c r="AR372" s="83"/>
      <c r="AS372" s="83"/>
      <c r="AT372" s="83"/>
      <c r="AU372" s="83"/>
      <c r="AV372" s="83"/>
      <c r="AW372" s="83"/>
      <c r="AX372" s="83"/>
      <c r="AY372" s="83"/>
      <c r="AZ372" s="83"/>
      <c r="BA372" s="83"/>
      <c r="BB372" s="83"/>
      <c r="BC372" s="83"/>
      <c r="BD372" s="83"/>
      <c r="BE372" s="83"/>
      <c r="BF372" s="83"/>
      <c r="BG372" s="83"/>
      <c r="BH372" s="83"/>
      <c r="BI372" s="83"/>
      <c r="BJ372" s="83"/>
      <c r="BK372" s="83"/>
      <c r="BL372" s="83"/>
    </row>
    <row r="373">
      <c r="A373" s="83"/>
      <c r="O373" s="88"/>
      <c r="AH373" s="47"/>
      <c r="AI373" s="47"/>
      <c r="AJ373" s="47"/>
      <c r="AK373" s="47"/>
      <c r="AL373" s="47"/>
      <c r="AM373" s="47"/>
      <c r="AN373" s="47"/>
      <c r="AO373" s="47"/>
      <c r="AP373" s="83"/>
      <c r="AQ373" s="83"/>
      <c r="AR373" s="83"/>
      <c r="AS373" s="83"/>
      <c r="AT373" s="83"/>
      <c r="AU373" s="83"/>
      <c r="AV373" s="83"/>
      <c r="AW373" s="83"/>
      <c r="AX373" s="83"/>
      <c r="AY373" s="83"/>
      <c r="AZ373" s="83"/>
      <c r="BA373" s="83"/>
      <c r="BB373" s="83"/>
      <c r="BC373" s="83"/>
      <c r="BD373" s="83"/>
      <c r="BE373" s="83"/>
      <c r="BF373" s="83"/>
      <c r="BG373" s="83"/>
      <c r="BH373" s="83"/>
      <c r="BI373" s="83"/>
      <c r="BJ373" s="83"/>
      <c r="BK373" s="83"/>
      <c r="BL373" s="83"/>
    </row>
    <row r="374">
      <c r="A374" s="83"/>
      <c r="O374" s="88"/>
      <c r="AH374" s="47"/>
      <c r="AI374" s="47"/>
      <c r="AJ374" s="47"/>
      <c r="AK374" s="47"/>
      <c r="AL374" s="47"/>
      <c r="AM374" s="47"/>
      <c r="AN374" s="47"/>
      <c r="AO374" s="47"/>
      <c r="AP374" s="83"/>
      <c r="AQ374" s="83"/>
      <c r="AR374" s="83"/>
      <c r="AS374" s="83"/>
      <c r="AT374" s="83"/>
      <c r="AU374" s="83"/>
      <c r="AV374" s="83"/>
      <c r="AW374" s="83"/>
      <c r="AX374" s="83"/>
      <c r="AY374" s="83"/>
      <c r="AZ374" s="83"/>
      <c r="BA374" s="83"/>
      <c r="BB374" s="83"/>
      <c r="BC374" s="83"/>
      <c r="BD374" s="83"/>
      <c r="BE374" s="83"/>
      <c r="BF374" s="83"/>
      <c r="BG374" s="83"/>
      <c r="BH374" s="83"/>
      <c r="BI374" s="83"/>
      <c r="BJ374" s="83"/>
      <c r="BK374" s="83"/>
      <c r="BL374" s="83"/>
    </row>
    <row r="375">
      <c r="A375" s="83"/>
      <c r="O375" s="88"/>
      <c r="AH375" s="47"/>
      <c r="AI375" s="47"/>
      <c r="AJ375" s="47"/>
      <c r="AK375" s="47"/>
      <c r="AL375" s="47"/>
      <c r="AM375" s="47"/>
      <c r="AN375" s="47"/>
      <c r="AO375" s="47"/>
      <c r="AP375" s="83"/>
      <c r="AQ375" s="83"/>
      <c r="AR375" s="83"/>
      <c r="AS375" s="83"/>
      <c r="AT375" s="83"/>
      <c r="AU375" s="83"/>
      <c r="AV375" s="83"/>
      <c r="AW375" s="83"/>
      <c r="AX375" s="83"/>
      <c r="AY375" s="83"/>
      <c r="AZ375" s="83"/>
      <c r="BA375" s="83"/>
      <c r="BB375" s="83"/>
      <c r="BC375" s="83"/>
      <c r="BD375" s="83"/>
      <c r="BE375" s="83"/>
      <c r="BF375" s="83"/>
      <c r="BG375" s="83"/>
      <c r="BH375" s="83"/>
      <c r="BI375" s="83"/>
      <c r="BJ375" s="83"/>
      <c r="BK375" s="83"/>
      <c r="BL375" s="83"/>
    </row>
    <row r="376">
      <c r="A376" s="83"/>
      <c r="O376" s="88"/>
      <c r="AH376" s="47"/>
      <c r="AI376" s="47"/>
      <c r="AJ376" s="47"/>
      <c r="AK376" s="47"/>
      <c r="AL376" s="47"/>
      <c r="AM376" s="47"/>
      <c r="AN376" s="47"/>
      <c r="AO376" s="47"/>
      <c r="AP376" s="83"/>
      <c r="AQ376" s="83"/>
      <c r="AR376" s="83"/>
      <c r="AS376" s="83"/>
      <c r="AT376" s="83"/>
      <c r="AU376" s="83"/>
      <c r="AV376" s="83"/>
      <c r="AW376" s="83"/>
      <c r="AX376" s="83"/>
      <c r="AY376" s="83"/>
      <c r="AZ376" s="83"/>
      <c r="BA376" s="83"/>
      <c r="BB376" s="83"/>
      <c r="BC376" s="83"/>
      <c r="BD376" s="83"/>
      <c r="BE376" s="83"/>
      <c r="BF376" s="83"/>
      <c r="BG376" s="83"/>
      <c r="BH376" s="83"/>
      <c r="BI376" s="83"/>
      <c r="BJ376" s="83"/>
      <c r="BK376" s="83"/>
      <c r="BL376" s="83"/>
    </row>
    <row r="377">
      <c r="A377" s="83"/>
      <c r="O377" s="88"/>
      <c r="AH377" s="47"/>
      <c r="AI377" s="47"/>
      <c r="AJ377" s="47"/>
      <c r="AK377" s="47"/>
      <c r="AL377" s="47"/>
      <c r="AM377" s="47"/>
      <c r="AN377" s="47"/>
      <c r="AO377" s="47"/>
      <c r="AP377" s="83"/>
      <c r="AQ377" s="83"/>
      <c r="AR377" s="83"/>
      <c r="AS377" s="83"/>
      <c r="AT377" s="83"/>
      <c r="AU377" s="83"/>
      <c r="AV377" s="83"/>
      <c r="AW377" s="83"/>
      <c r="AX377" s="83"/>
      <c r="AY377" s="83"/>
      <c r="AZ377" s="83"/>
      <c r="BA377" s="83"/>
      <c r="BB377" s="83"/>
      <c r="BC377" s="83"/>
      <c r="BD377" s="83"/>
      <c r="BE377" s="83"/>
      <c r="BF377" s="83"/>
      <c r="BG377" s="83"/>
      <c r="BH377" s="83"/>
      <c r="BI377" s="83"/>
      <c r="BJ377" s="83"/>
      <c r="BK377" s="83"/>
      <c r="BL377" s="83"/>
    </row>
    <row r="378">
      <c r="A378" s="83"/>
      <c r="O378" s="88"/>
      <c r="AH378" s="47"/>
      <c r="AI378" s="47"/>
      <c r="AJ378" s="47"/>
      <c r="AK378" s="47"/>
      <c r="AL378" s="47"/>
      <c r="AM378" s="47"/>
      <c r="AN378" s="47"/>
      <c r="AO378" s="47"/>
      <c r="AP378" s="83"/>
      <c r="AQ378" s="83"/>
      <c r="AR378" s="83"/>
      <c r="AS378" s="83"/>
      <c r="AT378" s="83"/>
      <c r="AU378" s="83"/>
      <c r="AV378" s="83"/>
      <c r="AW378" s="83"/>
      <c r="AX378" s="83"/>
      <c r="AY378" s="83"/>
      <c r="AZ378" s="83"/>
      <c r="BA378" s="83"/>
      <c r="BB378" s="83"/>
      <c r="BC378" s="83"/>
      <c r="BD378" s="83"/>
      <c r="BE378" s="83"/>
      <c r="BF378" s="83"/>
      <c r="BG378" s="83"/>
      <c r="BH378" s="83"/>
      <c r="BI378" s="83"/>
      <c r="BJ378" s="83"/>
      <c r="BK378" s="83"/>
      <c r="BL378" s="83"/>
    </row>
    <row r="379">
      <c r="A379" s="83"/>
      <c r="O379" s="88"/>
      <c r="AH379" s="47"/>
      <c r="AI379" s="47"/>
      <c r="AJ379" s="47"/>
      <c r="AK379" s="47"/>
      <c r="AL379" s="47"/>
      <c r="AM379" s="47"/>
      <c r="AN379" s="47"/>
      <c r="AO379" s="47"/>
      <c r="AP379" s="83"/>
      <c r="AQ379" s="83"/>
      <c r="AR379" s="83"/>
      <c r="AS379" s="83"/>
      <c r="AT379" s="83"/>
      <c r="AU379" s="83"/>
      <c r="AV379" s="83"/>
      <c r="AW379" s="83"/>
      <c r="AX379" s="83"/>
      <c r="AY379" s="83"/>
      <c r="AZ379" s="83"/>
      <c r="BA379" s="83"/>
      <c r="BB379" s="83"/>
      <c r="BC379" s="83"/>
      <c r="BD379" s="83"/>
      <c r="BE379" s="83"/>
      <c r="BF379" s="83"/>
      <c r="BG379" s="83"/>
      <c r="BH379" s="83"/>
      <c r="BI379" s="83"/>
      <c r="BJ379" s="83"/>
      <c r="BK379" s="83"/>
      <c r="BL379" s="83"/>
    </row>
    <row r="380">
      <c r="A380" s="83"/>
      <c r="O380" s="88"/>
      <c r="AH380" s="47"/>
      <c r="AI380" s="47"/>
      <c r="AJ380" s="47"/>
      <c r="AK380" s="47"/>
      <c r="AL380" s="47"/>
      <c r="AM380" s="47"/>
      <c r="AN380" s="47"/>
      <c r="AO380" s="47"/>
      <c r="AP380" s="83"/>
      <c r="AQ380" s="83"/>
      <c r="AR380" s="83"/>
      <c r="AS380" s="83"/>
      <c r="AT380" s="83"/>
      <c r="AU380" s="83"/>
      <c r="AV380" s="83"/>
      <c r="AW380" s="83"/>
      <c r="AX380" s="83"/>
      <c r="AY380" s="83"/>
      <c r="AZ380" s="83"/>
      <c r="BA380" s="83"/>
      <c r="BB380" s="83"/>
      <c r="BC380" s="83"/>
      <c r="BD380" s="83"/>
      <c r="BE380" s="83"/>
      <c r="BF380" s="83"/>
      <c r="BG380" s="83"/>
      <c r="BH380" s="83"/>
      <c r="BI380" s="83"/>
      <c r="BJ380" s="83"/>
      <c r="BK380" s="83"/>
      <c r="BL380" s="83"/>
    </row>
    <row r="381">
      <c r="A381" s="83"/>
      <c r="O381" s="88"/>
      <c r="AH381" s="47"/>
      <c r="AI381" s="47"/>
      <c r="AJ381" s="47"/>
      <c r="AK381" s="47"/>
      <c r="AL381" s="47"/>
      <c r="AM381" s="47"/>
      <c r="AN381" s="47"/>
      <c r="AO381" s="47"/>
      <c r="AP381" s="83"/>
      <c r="AQ381" s="83"/>
      <c r="AR381" s="83"/>
      <c r="AS381" s="83"/>
      <c r="AT381" s="83"/>
      <c r="AU381" s="83"/>
      <c r="AV381" s="83"/>
      <c r="AW381" s="83"/>
      <c r="AX381" s="83"/>
      <c r="AY381" s="83"/>
      <c r="AZ381" s="83"/>
      <c r="BA381" s="83"/>
      <c r="BB381" s="83"/>
      <c r="BC381" s="83"/>
      <c r="BD381" s="83"/>
      <c r="BE381" s="83"/>
      <c r="BF381" s="83"/>
      <c r="BG381" s="83"/>
      <c r="BH381" s="83"/>
      <c r="BI381" s="83"/>
      <c r="BJ381" s="83"/>
      <c r="BK381" s="83"/>
      <c r="BL381" s="83"/>
    </row>
    <row r="382">
      <c r="A382" s="83"/>
      <c r="O382" s="88"/>
      <c r="AH382" s="47"/>
      <c r="AI382" s="47"/>
      <c r="AJ382" s="47"/>
      <c r="AK382" s="47"/>
      <c r="AL382" s="47"/>
      <c r="AM382" s="47"/>
      <c r="AN382" s="47"/>
      <c r="AO382" s="47"/>
      <c r="AP382" s="83"/>
      <c r="AQ382" s="83"/>
      <c r="AR382" s="83"/>
      <c r="AS382" s="83"/>
      <c r="AT382" s="83"/>
      <c r="AU382" s="83"/>
      <c r="AV382" s="83"/>
      <c r="AW382" s="83"/>
      <c r="AX382" s="83"/>
      <c r="AY382" s="83"/>
      <c r="AZ382" s="83"/>
      <c r="BA382" s="83"/>
      <c r="BB382" s="83"/>
      <c r="BC382" s="83"/>
      <c r="BD382" s="83"/>
      <c r="BE382" s="83"/>
      <c r="BF382" s="83"/>
      <c r="BG382" s="83"/>
      <c r="BH382" s="83"/>
      <c r="BI382" s="83"/>
      <c r="BJ382" s="83"/>
      <c r="BK382" s="83"/>
      <c r="BL382" s="83"/>
    </row>
    <row r="383">
      <c r="A383" s="83"/>
      <c r="O383" s="88"/>
      <c r="AH383" s="47"/>
      <c r="AI383" s="47"/>
      <c r="AJ383" s="47"/>
      <c r="AK383" s="47"/>
      <c r="AL383" s="47"/>
      <c r="AM383" s="47"/>
      <c r="AN383" s="47"/>
      <c r="AO383" s="47"/>
      <c r="AP383" s="83"/>
      <c r="AQ383" s="83"/>
      <c r="AR383" s="83"/>
      <c r="AS383" s="83"/>
      <c r="AT383" s="83"/>
      <c r="AU383" s="83"/>
      <c r="AV383" s="83"/>
      <c r="AW383" s="83"/>
      <c r="AX383" s="83"/>
      <c r="AY383" s="83"/>
      <c r="AZ383" s="83"/>
      <c r="BA383" s="83"/>
      <c r="BB383" s="83"/>
      <c r="BC383" s="83"/>
      <c r="BD383" s="83"/>
      <c r="BE383" s="83"/>
      <c r="BF383" s="83"/>
      <c r="BG383" s="83"/>
      <c r="BH383" s="83"/>
      <c r="BI383" s="83"/>
      <c r="BJ383" s="83"/>
      <c r="BK383" s="83"/>
      <c r="BL383" s="83"/>
    </row>
    <row r="384">
      <c r="A384" s="83"/>
      <c r="O384" s="88"/>
      <c r="AH384" s="47"/>
      <c r="AI384" s="47"/>
      <c r="AJ384" s="47"/>
      <c r="AK384" s="47"/>
      <c r="AL384" s="47"/>
      <c r="AM384" s="47"/>
      <c r="AN384" s="47"/>
      <c r="AO384" s="47"/>
      <c r="AP384" s="83"/>
      <c r="AQ384" s="83"/>
      <c r="AR384" s="83"/>
      <c r="AS384" s="83"/>
      <c r="AT384" s="83"/>
      <c r="AU384" s="83"/>
      <c r="AV384" s="83"/>
      <c r="AW384" s="83"/>
      <c r="AX384" s="83"/>
      <c r="AY384" s="83"/>
      <c r="AZ384" s="83"/>
      <c r="BA384" s="83"/>
      <c r="BB384" s="83"/>
      <c r="BC384" s="83"/>
      <c r="BD384" s="83"/>
      <c r="BE384" s="83"/>
      <c r="BF384" s="83"/>
      <c r="BG384" s="83"/>
      <c r="BH384" s="83"/>
      <c r="BI384" s="83"/>
      <c r="BJ384" s="83"/>
      <c r="BK384" s="83"/>
      <c r="BL384" s="83"/>
    </row>
    <row r="385">
      <c r="A385" s="83"/>
      <c r="O385" s="88"/>
      <c r="AH385" s="47"/>
      <c r="AI385" s="47"/>
      <c r="AJ385" s="47"/>
      <c r="AK385" s="47"/>
      <c r="AL385" s="47"/>
      <c r="AM385" s="47"/>
      <c r="AN385" s="47"/>
      <c r="AO385" s="47"/>
      <c r="AP385" s="83"/>
      <c r="AQ385" s="83"/>
      <c r="AR385" s="83"/>
      <c r="AS385" s="83"/>
      <c r="AT385" s="83"/>
      <c r="AU385" s="83"/>
      <c r="AV385" s="83"/>
      <c r="AW385" s="83"/>
      <c r="AX385" s="83"/>
      <c r="AY385" s="83"/>
      <c r="AZ385" s="83"/>
      <c r="BA385" s="83"/>
      <c r="BB385" s="83"/>
      <c r="BC385" s="83"/>
      <c r="BD385" s="83"/>
      <c r="BE385" s="83"/>
      <c r="BF385" s="83"/>
      <c r="BG385" s="83"/>
      <c r="BH385" s="83"/>
      <c r="BI385" s="83"/>
      <c r="BJ385" s="83"/>
      <c r="BK385" s="83"/>
      <c r="BL385" s="83"/>
    </row>
    <row r="386">
      <c r="A386" s="83"/>
      <c r="O386" s="88"/>
      <c r="AH386" s="47"/>
      <c r="AI386" s="47"/>
      <c r="AJ386" s="47"/>
      <c r="AK386" s="47"/>
      <c r="AL386" s="47"/>
      <c r="AM386" s="47"/>
      <c r="AN386" s="47"/>
      <c r="AO386" s="47"/>
      <c r="AP386" s="83"/>
      <c r="AQ386" s="83"/>
      <c r="AR386" s="83"/>
      <c r="AS386" s="83"/>
      <c r="AT386" s="83"/>
      <c r="AU386" s="83"/>
      <c r="AV386" s="83"/>
      <c r="AW386" s="83"/>
      <c r="AX386" s="83"/>
      <c r="AY386" s="83"/>
      <c r="AZ386" s="83"/>
      <c r="BA386" s="83"/>
      <c r="BB386" s="83"/>
      <c r="BC386" s="83"/>
      <c r="BD386" s="83"/>
      <c r="BE386" s="83"/>
      <c r="BF386" s="83"/>
      <c r="BG386" s="83"/>
      <c r="BH386" s="83"/>
      <c r="BI386" s="83"/>
      <c r="BJ386" s="83"/>
      <c r="BK386" s="83"/>
      <c r="BL386" s="83"/>
    </row>
    <row r="387">
      <c r="A387" s="83"/>
      <c r="O387" s="88"/>
      <c r="AH387" s="47"/>
      <c r="AI387" s="47"/>
      <c r="AJ387" s="47"/>
      <c r="AK387" s="47"/>
      <c r="AL387" s="47"/>
      <c r="AM387" s="47"/>
      <c r="AN387" s="47"/>
      <c r="AO387" s="47"/>
      <c r="AP387" s="83"/>
      <c r="AQ387" s="83"/>
      <c r="AR387" s="83"/>
      <c r="AS387" s="83"/>
      <c r="AT387" s="83"/>
      <c r="AU387" s="83"/>
      <c r="AV387" s="83"/>
      <c r="AW387" s="83"/>
      <c r="AX387" s="83"/>
      <c r="AY387" s="83"/>
      <c r="AZ387" s="83"/>
      <c r="BA387" s="83"/>
      <c r="BB387" s="83"/>
      <c r="BC387" s="83"/>
      <c r="BD387" s="83"/>
      <c r="BE387" s="83"/>
      <c r="BF387" s="83"/>
      <c r="BG387" s="83"/>
      <c r="BH387" s="83"/>
      <c r="BI387" s="83"/>
      <c r="BJ387" s="83"/>
      <c r="BK387" s="83"/>
      <c r="BL387" s="83"/>
    </row>
    <row r="388">
      <c r="A388" s="83"/>
      <c r="O388" s="88"/>
      <c r="AH388" s="47"/>
      <c r="AI388" s="47"/>
      <c r="AJ388" s="47"/>
      <c r="AK388" s="47"/>
      <c r="AL388" s="47"/>
      <c r="AM388" s="47"/>
      <c r="AN388" s="47"/>
      <c r="AO388" s="47"/>
      <c r="AP388" s="83"/>
      <c r="AQ388" s="83"/>
      <c r="AR388" s="83"/>
      <c r="AS388" s="83"/>
      <c r="AT388" s="83"/>
      <c r="AU388" s="83"/>
      <c r="AV388" s="83"/>
      <c r="AW388" s="83"/>
      <c r="AX388" s="83"/>
      <c r="AY388" s="83"/>
      <c r="AZ388" s="83"/>
      <c r="BA388" s="83"/>
      <c r="BB388" s="83"/>
      <c r="BC388" s="83"/>
      <c r="BD388" s="83"/>
      <c r="BE388" s="83"/>
      <c r="BF388" s="83"/>
      <c r="BG388" s="83"/>
      <c r="BH388" s="83"/>
      <c r="BI388" s="83"/>
      <c r="BJ388" s="83"/>
      <c r="BK388" s="83"/>
      <c r="BL388" s="83"/>
    </row>
    <row r="389">
      <c r="A389" s="83"/>
      <c r="O389" s="88"/>
      <c r="AH389" s="47"/>
      <c r="AI389" s="47"/>
      <c r="AJ389" s="47"/>
      <c r="AK389" s="47"/>
      <c r="AL389" s="47"/>
      <c r="AM389" s="47"/>
      <c r="AN389" s="47"/>
      <c r="AO389" s="47"/>
      <c r="AP389" s="83"/>
      <c r="AQ389" s="83"/>
      <c r="AR389" s="83"/>
      <c r="AS389" s="83"/>
      <c r="AT389" s="83"/>
      <c r="AU389" s="83"/>
      <c r="AV389" s="83"/>
      <c r="AW389" s="83"/>
      <c r="AX389" s="83"/>
      <c r="AY389" s="83"/>
      <c r="AZ389" s="83"/>
      <c r="BA389" s="83"/>
      <c r="BB389" s="83"/>
      <c r="BC389" s="83"/>
      <c r="BD389" s="83"/>
      <c r="BE389" s="83"/>
      <c r="BF389" s="83"/>
      <c r="BG389" s="83"/>
      <c r="BH389" s="83"/>
      <c r="BI389" s="83"/>
      <c r="BJ389" s="83"/>
      <c r="BK389" s="83"/>
      <c r="BL389" s="83"/>
    </row>
    <row r="390">
      <c r="A390" s="83"/>
      <c r="O390" s="88"/>
      <c r="AH390" s="47"/>
      <c r="AI390" s="47"/>
      <c r="AJ390" s="47"/>
      <c r="AK390" s="47"/>
      <c r="AL390" s="47"/>
      <c r="AM390" s="47"/>
      <c r="AN390" s="47"/>
      <c r="AO390" s="47"/>
      <c r="AP390" s="83"/>
      <c r="AQ390" s="83"/>
      <c r="AR390" s="83"/>
      <c r="AS390" s="83"/>
      <c r="AT390" s="83"/>
      <c r="AU390" s="83"/>
      <c r="AV390" s="83"/>
      <c r="AW390" s="83"/>
      <c r="AX390" s="83"/>
      <c r="AY390" s="83"/>
      <c r="AZ390" s="83"/>
      <c r="BA390" s="83"/>
      <c r="BB390" s="83"/>
      <c r="BC390" s="83"/>
      <c r="BD390" s="83"/>
      <c r="BE390" s="83"/>
      <c r="BF390" s="83"/>
      <c r="BG390" s="83"/>
      <c r="BH390" s="83"/>
      <c r="BI390" s="83"/>
      <c r="BJ390" s="83"/>
      <c r="BK390" s="83"/>
      <c r="BL390" s="83"/>
    </row>
    <row r="391">
      <c r="A391" s="83"/>
      <c r="O391" s="88"/>
      <c r="AH391" s="47"/>
      <c r="AI391" s="47"/>
      <c r="AJ391" s="47"/>
      <c r="AK391" s="47"/>
      <c r="AL391" s="47"/>
      <c r="AM391" s="47"/>
      <c r="AN391" s="47"/>
      <c r="AO391" s="47"/>
      <c r="AP391" s="83"/>
      <c r="AQ391" s="83"/>
      <c r="AR391" s="83"/>
      <c r="AS391" s="83"/>
      <c r="AT391" s="83"/>
      <c r="AU391" s="83"/>
      <c r="AV391" s="83"/>
      <c r="AW391" s="83"/>
      <c r="AX391" s="83"/>
      <c r="AY391" s="83"/>
      <c r="AZ391" s="83"/>
      <c r="BA391" s="83"/>
      <c r="BB391" s="83"/>
      <c r="BC391" s="83"/>
      <c r="BD391" s="83"/>
      <c r="BE391" s="83"/>
      <c r="BF391" s="83"/>
      <c r="BG391" s="83"/>
      <c r="BH391" s="83"/>
      <c r="BI391" s="83"/>
      <c r="BJ391" s="83"/>
      <c r="BK391" s="83"/>
      <c r="BL391" s="83"/>
    </row>
    <row r="392">
      <c r="A392" s="83"/>
      <c r="O392" s="88"/>
      <c r="AH392" s="47"/>
      <c r="AI392" s="47"/>
      <c r="AJ392" s="47"/>
      <c r="AK392" s="47"/>
      <c r="AL392" s="47"/>
      <c r="AM392" s="47"/>
      <c r="AN392" s="47"/>
      <c r="AO392" s="47"/>
      <c r="AP392" s="83"/>
      <c r="AQ392" s="83"/>
      <c r="AR392" s="83"/>
      <c r="AS392" s="83"/>
      <c r="AT392" s="83"/>
      <c r="AU392" s="83"/>
      <c r="AV392" s="83"/>
      <c r="AW392" s="83"/>
      <c r="AX392" s="83"/>
      <c r="AY392" s="83"/>
      <c r="AZ392" s="83"/>
      <c r="BA392" s="83"/>
      <c r="BB392" s="83"/>
      <c r="BC392" s="83"/>
      <c r="BD392" s="83"/>
      <c r="BE392" s="83"/>
      <c r="BF392" s="83"/>
      <c r="BG392" s="83"/>
      <c r="BH392" s="83"/>
      <c r="BI392" s="83"/>
      <c r="BJ392" s="83"/>
      <c r="BK392" s="83"/>
      <c r="BL392" s="83"/>
    </row>
    <row r="393">
      <c r="A393" s="83"/>
      <c r="O393" s="88"/>
      <c r="AH393" s="47"/>
      <c r="AI393" s="47"/>
      <c r="AJ393" s="47"/>
      <c r="AK393" s="47"/>
      <c r="AL393" s="47"/>
      <c r="AM393" s="47"/>
      <c r="AN393" s="47"/>
      <c r="AO393" s="47"/>
      <c r="AP393" s="83"/>
      <c r="AQ393" s="83"/>
      <c r="AR393" s="83"/>
      <c r="AS393" s="83"/>
      <c r="AT393" s="83"/>
      <c r="AU393" s="83"/>
      <c r="AV393" s="83"/>
      <c r="AW393" s="83"/>
      <c r="AX393" s="83"/>
      <c r="AY393" s="83"/>
      <c r="AZ393" s="83"/>
      <c r="BA393" s="83"/>
      <c r="BB393" s="83"/>
      <c r="BC393" s="83"/>
      <c r="BD393" s="83"/>
      <c r="BE393" s="83"/>
      <c r="BF393" s="83"/>
      <c r="BG393" s="83"/>
      <c r="BH393" s="83"/>
      <c r="BI393" s="83"/>
      <c r="BJ393" s="83"/>
      <c r="BK393" s="83"/>
      <c r="BL393" s="83"/>
    </row>
    <row r="394">
      <c r="A394" s="83"/>
      <c r="O394" s="88"/>
      <c r="AH394" s="47"/>
      <c r="AI394" s="47"/>
      <c r="AJ394" s="47"/>
      <c r="AK394" s="47"/>
      <c r="AL394" s="47"/>
      <c r="AM394" s="47"/>
      <c r="AN394" s="47"/>
      <c r="AO394" s="47"/>
      <c r="AP394" s="83"/>
      <c r="AQ394" s="83"/>
      <c r="AR394" s="83"/>
      <c r="AS394" s="83"/>
      <c r="AT394" s="83"/>
      <c r="AU394" s="83"/>
      <c r="AV394" s="83"/>
      <c r="AW394" s="83"/>
      <c r="AX394" s="83"/>
      <c r="AY394" s="83"/>
      <c r="AZ394" s="83"/>
      <c r="BA394" s="83"/>
      <c r="BB394" s="83"/>
      <c r="BC394" s="83"/>
      <c r="BD394" s="83"/>
      <c r="BE394" s="83"/>
      <c r="BF394" s="83"/>
      <c r="BG394" s="83"/>
      <c r="BH394" s="83"/>
      <c r="BI394" s="83"/>
      <c r="BJ394" s="83"/>
      <c r="BK394" s="83"/>
      <c r="BL394" s="83"/>
    </row>
    <row r="395">
      <c r="A395" s="83"/>
      <c r="O395" s="88"/>
      <c r="AH395" s="47"/>
      <c r="AI395" s="47"/>
      <c r="AJ395" s="47"/>
      <c r="AK395" s="47"/>
      <c r="AL395" s="47"/>
      <c r="AM395" s="47"/>
      <c r="AN395" s="47"/>
      <c r="AO395" s="47"/>
      <c r="AP395" s="83"/>
      <c r="AQ395" s="83"/>
      <c r="AR395" s="83"/>
      <c r="AS395" s="83"/>
      <c r="AT395" s="83"/>
      <c r="AU395" s="83"/>
      <c r="AV395" s="83"/>
      <c r="AW395" s="83"/>
      <c r="AX395" s="83"/>
      <c r="AY395" s="83"/>
      <c r="AZ395" s="83"/>
      <c r="BA395" s="83"/>
      <c r="BB395" s="83"/>
      <c r="BC395" s="83"/>
      <c r="BD395" s="83"/>
      <c r="BE395" s="83"/>
      <c r="BF395" s="83"/>
      <c r="BG395" s="83"/>
      <c r="BH395" s="83"/>
      <c r="BI395" s="83"/>
      <c r="BJ395" s="83"/>
      <c r="BK395" s="83"/>
      <c r="BL395" s="83"/>
    </row>
    <row r="396">
      <c r="A396" s="83"/>
      <c r="O396" s="88"/>
      <c r="AH396" s="47"/>
      <c r="AI396" s="47"/>
      <c r="AJ396" s="47"/>
      <c r="AK396" s="47"/>
      <c r="AL396" s="47"/>
      <c r="AM396" s="47"/>
      <c r="AN396" s="47"/>
      <c r="AO396" s="47"/>
      <c r="AP396" s="83"/>
      <c r="AQ396" s="83"/>
      <c r="AR396" s="83"/>
      <c r="AS396" s="83"/>
      <c r="AT396" s="83"/>
      <c r="AU396" s="83"/>
      <c r="AV396" s="83"/>
      <c r="AW396" s="83"/>
      <c r="AX396" s="83"/>
      <c r="AY396" s="83"/>
      <c r="AZ396" s="83"/>
      <c r="BA396" s="83"/>
      <c r="BB396" s="83"/>
      <c r="BC396" s="83"/>
      <c r="BD396" s="83"/>
      <c r="BE396" s="83"/>
      <c r="BF396" s="83"/>
      <c r="BG396" s="83"/>
      <c r="BH396" s="83"/>
      <c r="BI396" s="83"/>
      <c r="BJ396" s="83"/>
      <c r="BK396" s="83"/>
      <c r="BL396" s="83"/>
    </row>
    <row r="397">
      <c r="A397" s="83"/>
      <c r="O397" s="88"/>
      <c r="AH397" s="47"/>
      <c r="AI397" s="47"/>
      <c r="AJ397" s="47"/>
      <c r="AK397" s="47"/>
      <c r="AL397" s="47"/>
      <c r="AM397" s="47"/>
      <c r="AN397" s="47"/>
      <c r="AO397" s="47"/>
      <c r="AP397" s="83"/>
      <c r="AQ397" s="83"/>
      <c r="AR397" s="83"/>
      <c r="AS397" s="83"/>
      <c r="AT397" s="83"/>
      <c r="AU397" s="83"/>
      <c r="AV397" s="83"/>
      <c r="AW397" s="83"/>
      <c r="AX397" s="83"/>
      <c r="AY397" s="83"/>
      <c r="AZ397" s="83"/>
      <c r="BA397" s="83"/>
      <c r="BB397" s="83"/>
      <c r="BC397" s="83"/>
      <c r="BD397" s="83"/>
      <c r="BE397" s="83"/>
      <c r="BF397" s="83"/>
      <c r="BG397" s="83"/>
      <c r="BH397" s="83"/>
      <c r="BI397" s="83"/>
      <c r="BJ397" s="83"/>
      <c r="BK397" s="83"/>
      <c r="BL397" s="83"/>
    </row>
    <row r="398">
      <c r="A398" s="83"/>
      <c r="O398" s="88"/>
      <c r="AH398" s="47"/>
      <c r="AI398" s="47"/>
      <c r="AJ398" s="47"/>
      <c r="AK398" s="47"/>
      <c r="AL398" s="47"/>
      <c r="AM398" s="47"/>
      <c r="AN398" s="47"/>
      <c r="AO398" s="47"/>
      <c r="AP398" s="83"/>
      <c r="AQ398" s="83"/>
      <c r="AR398" s="83"/>
      <c r="AS398" s="83"/>
      <c r="AT398" s="83"/>
      <c r="AU398" s="83"/>
      <c r="AV398" s="83"/>
      <c r="AW398" s="83"/>
      <c r="AX398" s="83"/>
      <c r="AY398" s="83"/>
      <c r="AZ398" s="83"/>
      <c r="BA398" s="83"/>
      <c r="BB398" s="83"/>
      <c r="BC398" s="83"/>
      <c r="BD398" s="83"/>
      <c r="BE398" s="83"/>
      <c r="BF398" s="83"/>
      <c r="BG398" s="83"/>
      <c r="BH398" s="83"/>
      <c r="BI398" s="83"/>
      <c r="BJ398" s="83"/>
      <c r="BK398" s="83"/>
      <c r="BL398" s="83"/>
    </row>
    <row r="399">
      <c r="A399" s="83"/>
      <c r="O399" s="88"/>
      <c r="AH399" s="47"/>
      <c r="AI399" s="47"/>
      <c r="AJ399" s="47"/>
      <c r="AK399" s="47"/>
      <c r="AL399" s="47"/>
      <c r="AM399" s="47"/>
      <c r="AN399" s="47"/>
      <c r="AO399" s="47"/>
      <c r="AP399" s="83"/>
      <c r="AQ399" s="83"/>
      <c r="AR399" s="83"/>
      <c r="AS399" s="83"/>
      <c r="AT399" s="83"/>
      <c r="AU399" s="83"/>
      <c r="AV399" s="83"/>
      <c r="AW399" s="83"/>
      <c r="AX399" s="83"/>
      <c r="AY399" s="83"/>
      <c r="AZ399" s="83"/>
      <c r="BA399" s="83"/>
      <c r="BB399" s="83"/>
      <c r="BC399" s="83"/>
      <c r="BD399" s="83"/>
      <c r="BE399" s="83"/>
      <c r="BF399" s="83"/>
      <c r="BG399" s="83"/>
      <c r="BH399" s="83"/>
      <c r="BI399" s="83"/>
      <c r="BJ399" s="83"/>
      <c r="BK399" s="83"/>
      <c r="BL399" s="83"/>
    </row>
    <row r="400">
      <c r="A400" s="83"/>
      <c r="O400" s="88"/>
      <c r="AH400" s="47"/>
      <c r="AI400" s="47"/>
      <c r="AJ400" s="47"/>
      <c r="AK400" s="47"/>
      <c r="AL400" s="47"/>
      <c r="AM400" s="47"/>
      <c r="AN400" s="47"/>
      <c r="AO400" s="47"/>
      <c r="AP400" s="83"/>
      <c r="AQ400" s="83"/>
      <c r="AR400" s="83"/>
      <c r="AS400" s="83"/>
      <c r="AT400" s="83"/>
      <c r="AU400" s="83"/>
      <c r="AV400" s="83"/>
      <c r="AW400" s="83"/>
      <c r="AX400" s="83"/>
      <c r="AY400" s="83"/>
      <c r="AZ400" s="83"/>
      <c r="BA400" s="83"/>
      <c r="BB400" s="83"/>
      <c r="BC400" s="83"/>
      <c r="BD400" s="83"/>
      <c r="BE400" s="83"/>
      <c r="BF400" s="83"/>
      <c r="BG400" s="83"/>
      <c r="BH400" s="83"/>
      <c r="BI400" s="83"/>
      <c r="BJ400" s="83"/>
      <c r="BK400" s="83"/>
      <c r="BL400" s="83"/>
    </row>
    <row r="401">
      <c r="A401" s="83"/>
      <c r="O401" s="88"/>
      <c r="AH401" s="47"/>
      <c r="AI401" s="47"/>
      <c r="AJ401" s="47"/>
      <c r="AK401" s="47"/>
      <c r="AL401" s="47"/>
      <c r="AM401" s="47"/>
      <c r="AN401" s="47"/>
      <c r="AO401" s="47"/>
      <c r="AP401" s="83"/>
      <c r="AQ401" s="83"/>
      <c r="AR401" s="83"/>
      <c r="AS401" s="83"/>
      <c r="AT401" s="83"/>
      <c r="AU401" s="83"/>
      <c r="AV401" s="83"/>
      <c r="AW401" s="83"/>
      <c r="AX401" s="83"/>
      <c r="AY401" s="83"/>
      <c r="AZ401" s="83"/>
      <c r="BA401" s="83"/>
      <c r="BB401" s="83"/>
      <c r="BC401" s="83"/>
      <c r="BD401" s="83"/>
      <c r="BE401" s="83"/>
      <c r="BF401" s="83"/>
      <c r="BG401" s="83"/>
      <c r="BH401" s="83"/>
      <c r="BI401" s="83"/>
      <c r="BJ401" s="83"/>
      <c r="BK401" s="83"/>
      <c r="BL401" s="83"/>
    </row>
    <row r="402">
      <c r="A402" s="83"/>
      <c r="O402" s="88"/>
      <c r="AH402" s="47"/>
      <c r="AI402" s="47"/>
      <c r="AJ402" s="47"/>
      <c r="AK402" s="47"/>
      <c r="AL402" s="47"/>
      <c r="AM402" s="47"/>
      <c r="AN402" s="47"/>
      <c r="AO402" s="47"/>
      <c r="AP402" s="83"/>
      <c r="AQ402" s="83"/>
      <c r="AR402" s="83"/>
      <c r="AS402" s="83"/>
      <c r="AT402" s="83"/>
      <c r="AU402" s="83"/>
      <c r="AV402" s="83"/>
      <c r="AW402" s="83"/>
      <c r="AX402" s="83"/>
      <c r="AY402" s="83"/>
      <c r="AZ402" s="83"/>
      <c r="BA402" s="83"/>
      <c r="BB402" s="83"/>
      <c r="BC402" s="83"/>
      <c r="BD402" s="83"/>
      <c r="BE402" s="83"/>
      <c r="BF402" s="83"/>
      <c r="BG402" s="83"/>
      <c r="BH402" s="83"/>
      <c r="BI402" s="83"/>
      <c r="BJ402" s="83"/>
      <c r="BK402" s="83"/>
      <c r="BL402" s="83"/>
    </row>
    <row r="403">
      <c r="A403" s="83"/>
      <c r="O403" s="88"/>
      <c r="AH403" s="47"/>
      <c r="AI403" s="47"/>
      <c r="AJ403" s="47"/>
      <c r="AK403" s="47"/>
      <c r="AL403" s="47"/>
      <c r="AM403" s="47"/>
      <c r="AN403" s="47"/>
      <c r="AO403" s="47"/>
      <c r="AP403" s="83"/>
      <c r="AQ403" s="83"/>
      <c r="AR403" s="83"/>
      <c r="AS403" s="83"/>
      <c r="AT403" s="83"/>
      <c r="AU403" s="83"/>
      <c r="AV403" s="83"/>
      <c r="AW403" s="83"/>
      <c r="AX403" s="83"/>
      <c r="AY403" s="83"/>
      <c r="AZ403" s="83"/>
      <c r="BA403" s="83"/>
      <c r="BB403" s="83"/>
      <c r="BC403" s="83"/>
      <c r="BD403" s="83"/>
      <c r="BE403" s="83"/>
      <c r="BF403" s="83"/>
      <c r="BG403" s="83"/>
      <c r="BH403" s="83"/>
      <c r="BI403" s="83"/>
      <c r="BJ403" s="83"/>
      <c r="BK403" s="83"/>
      <c r="BL403" s="83"/>
    </row>
    <row r="404">
      <c r="A404" s="83"/>
      <c r="O404" s="88"/>
      <c r="AH404" s="47"/>
      <c r="AI404" s="47"/>
      <c r="AJ404" s="47"/>
      <c r="AK404" s="47"/>
      <c r="AL404" s="47"/>
      <c r="AM404" s="47"/>
      <c r="AN404" s="47"/>
      <c r="AO404" s="47"/>
      <c r="AP404" s="83"/>
      <c r="AQ404" s="83"/>
      <c r="AR404" s="83"/>
      <c r="AS404" s="83"/>
      <c r="AT404" s="83"/>
      <c r="AU404" s="83"/>
      <c r="AV404" s="83"/>
      <c r="AW404" s="83"/>
      <c r="AX404" s="83"/>
      <c r="AY404" s="83"/>
      <c r="AZ404" s="83"/>
      <c r="BA404" s="83"/>
      <c r="BB404" s="83"/>
      <c r="BC404" s="83"/>
      <c r="BD404" s="83"/>
      <c r="BE404" s="83"/>
      <c r="BF404" s="83"/>
      <c r="BG404" s="83"/>
      <c r="BH404" s="83"/>
      <c r="BI404" s="83"/>
      <c r="BJ404" s="83"/>
      <c r="BK404" s="83"/>
      <c r="BL404" s="83"/>
    </row>
    <row r="405">
      <c r="A405" s="83"/>
      <c r="O405" s="88"/>
      <c r="AH405" s="47"/>
      <c r="AI405" s="47"/>
      <c r="AJ405" s="47"/>
      <c r="AK405" s="47"/>
      <c r="AL405" s="47"/>
      <c r="AM405" s="47"/>
      <c r="AN405" s="47"/>
      <c r="AO405" s="47"/>
      <c r="AP405" s="83"/>
      <c r="AQ405" s="83"/>
      <c r="AR405" s="83"/>
      <c r="AS405" s="83"/>
      <c r="AT405" s="83"/>
      <c r="AU405" s="83"/>
      <c r="AV405" s="83"/>
      <c r="AW405" s="83"/>
      <c r="AX405" s="83"/>
      <c r="AY405" s="83"/>
      <c r="AZ405" s="83"/>
      <c r="BA405" s="83"/>
      <c r="BB405" s="83"/>
      <c r="BC405" s="83"/>
      <c r="BD405" s="83"/>
      <c r="BE405" s="83"/>
      <c r="BF405" s="83"/>
      <c r="BG405" s="83"/>
      <c r="BH405" s="83"/>
      <c r="BI405" s="83"/>
      <c r="BJ405" s="83"/>
      <c r="BK405" s="83"/>
      <c r="BL405" s="83"/>
    </row>
    <row r="406">
      <c r="A406" s="83"/>
      <c r="O406" s="88"/>
      <c r="AH406" s="47"/>
      <c r="AI406" s="47"/>
      <c r="AJ406" s="47"/>
      <c r="AK406" s="47"/>
      <c r="AL406" s="47"/>
      <c r="AM406" s="47"/>
      <c r="AN406" s="47"/>
      <c r="AO406" s="47"/>
      <c r="AP406" s="83"/>
      <c r="AQ406" s="83"/>
      <c r="AR406" s="83"/>
      <c r="AS406" s="83"/>
      <c r="AT406" s="83"/>
      <c r="AU406" s="83"/>
      <c r="AV406" s="83"/>
      <c r="AW406" s="83"/>
      <c r="AX406" s="83"/>
      <c r="AY406" s="83"/>
      <c r="AZ406" s="83"/>
      <c r="BA406" s="83"/>
      <c r="BB406" s="83"/>
      <c r="BC406" s="83"/>
      <c r="BD406" s="83"/>
      <c r="BE406" s="83"/>
      <c r="BF406" s="83"/>
      <c r="BG406" s="83"/>
      <c r="BH406" s="83"/>
      <c r="BI406" s="83"/>
      <c r="BJ406" s="83"/>
      <c r="BK406" s="83"/>
      <c r="BL406" s="83"/>
    </row>
    <row r="407">
      <c r="A407" s="83"/>
      <c r="O407" s="88"/>
      <c r="AH407" s="47"/>
      <c r="AI407" s="47"/>
      <c r="AJ407" s="47"/>
      <c r="AK407" s="47"/>
      <c r="AL407" s="47"/>
      <c r="AM407" s="47"/>
      <c r="AN407" s="47"/>
      <c r="AO407" s="47"/>
      <c r="AP407" s="83"/>
      <c r="AQ407" s="83"/>
      <c r="AR407" s="83"/>
      <c r="AS407" s="83"/>
      <c r="AT407" s="83"/>
      <c r="AU407" s="83"/>
      <c r="AV407" s="83"/>
      <c r="AW407" s="83"/>
      <c r="AX407" s="83"/>
      <c r="AY407" s="83"/>
      <c r="AZ407" s="83"/>
      <c r="BA407" s="83"/>
      <c r="BB407" s="83"/>
      <c r="BC407" s="83"/>
      <c r="BD407" s="83"/>
      <c r="BE407" s="83"/>
      <c r="BF407" s="83"/>
      <c r="BG407" s="83"/>
      <c r="BH407" s="83"/>
      <c r="BI407" s="83"/>
      <c r="BJ407" s="83"/>
      <c r="BK407" s="83"/>
      <c r="BL407" s="83"/>
    </row>
    <row r="408">
      <c r="A408" s="83"/>
      <c r="O408" s="88"/>
      <c r="AH408" s="47"/>
      <c r="AI408" s="47"/>
      <c r="AJ408" s="47"/>
      <c r="AK408" s="47"/>
      <c r="AL408" s="47"/>
      <c r="AM408" s="47"/>
      <c r="AN408" s="47"/>
      <c r="AO408" s="47"/>
      <c r="AP408" s="83"/>
      <c r="AQ408" s="83"/>
      <c r="AR408" s="83"/>
      <c r="AS408" s="83"/>
      <c r="AT408" s="83"/>
      <c r="AU408" s="83"/>
      <c r="AV408" s="83"/>
      <c r="AW408" s="83"/>
      <c r="AX408" s="83"/>
      <c r="AY408" s="83"/>
      <c r="AZ408" s="83"/>
      <c r="BA408" s="83"/>
      <c r="BB408" s="83"/>
      <c r="BC408" s="83"/>
      <c r="BD408" s="83"/>
      <c r="BE408" s="83"/>
      <c r="BF408" s="83"/>
      <c r="BG408" s="83"/>
      <c r="BH408" s="83"/>
      <c r="BI408" s="83"/>
      <c r="BJ408" s="83"/>
      <c r="BK408" s="83"/>
      <c r="BL408" s="83"/>
    </row>
    <row r="409">
      <c r="A409" s="83"/>
      <c r="O409" s="88"/>
      <c r="AH409" s="47"/>
      <c r="AI409" s="47"/>
      <c r="AJ409" s="47"/>
      <c r="AK409" s="47"/>
      <c r="AL409" s="47"/>
      <c r="AM409" s="47"/>
      <c r="AN409" s="47"/>
      <c r="AO409" s="47"/>
      <c r="AP409" s="83"/>
      <c r="AQ409" s="83"/>
      <c r="AR409" s="83"/>
      <c r="AS409" s="83"/>
      <c r="AT409" s="83"/>
      <c r="AU409" s="83"/>
      <c r="AV409" s="83"/>
      <c r="AW409" s="83"/>
      <c r="AX409" s="83"/>
      <c r="AY409" s="83"/>
      <c r="AZ409" s="83"/>
      <c r="BA409" s="83"/>
      <c r="BB409" s="83"/>
      <c r="BC409" s="83"/>
      <c r="BD409" s="83"/>
      <c r="BE409" s="83"/>
      <c r="BF409" s="83"/>
      <c r="BG409" s="83"/>
      <c r="BH409" s="83"/>
      <c r="BI409" s="83"/>
      <c r="BJ409" s="83"/>
      <c r="BK409" s="83"/>
      <c r="BL409" s="83"/>
    </row>
    <row r="410">
      <c r="A410" s="83"/>
      <c r="O410" s="88"/>
      <c r="AH410" s="47"/>
      <c r="AI410" s="47"/>
      <c r="AJ410" s="47"/>
      <c r="AK410" s="47"/>
      <c r="AL410" s="47"/>
      <c r="AM410" s="47"/>
      <c r="AN410" s="47"/>
      <c r="AO410" s="47"/>
      <c r="AP410" s="83"/>
      <c r="AQ410" s="83"/>
      <c r="AR410" s="83"/>
      <c r="AS410" s="83"/>
      <c r="AT410" s="83"/>
      <c r="AU410" s="83"/>
      <c r="AV410" s="83"/>
      <c r="AW410" s="83"/>
      <c r="AX410" s="83"/>
      <c r="AY410" s="83"/>
      <c r="AZ410" s="83"/>
      <c r="BA410" s="83"/>
      <c r="BB410" s="83"/>
      <c r="BC410" s="83"/>
      <c r="BD410" s="83"/>
      <c r="BE410" s="83"/>
      <c r="BF410" s="83"/>
      <c r="BG410" s="83"/>
      <c r="BH410" s="83"/>
      <c r="BI410" s="83"/>
      <c r="BJ410" s="83"/>
      <c r="BK410" s="83"/>
      <c r="BL410" s="83"/>
    </row>
    <row r="411">
      <c r="A411" s="83"/>
      <c r="O411" s="88"/>
      <c r="AH411" s="47"/>
      <c r="AI411" s="47"/>
      <c r="AJ411" s="47"/>
      <c r="AK411" s="47"/>
      <c r="AL411" s="47"/>
      <c r="AM411" s="47"/>
      <c r="AN411" s="47"/>
      <c r="AO411" s="47"/>
      <c r="AP411" s="83"/>
      <c r="AQ411" s="83"/>
      <c r="AR411" s="83"/>
      <c r="AS411" s="83"/>
      <c r="AT411" s="83"/>
      <c r="AU411" s="83"/>
      <c r="AV411" s="83"/>
      <c r="AW411" s="83"/>
      <c r="AX411" s="83"/>
      <c r="AY411" s="83"/>
      <c r="AZ411" s="83"/>
      <c r="BA411" s="83"/>
      <c r="BB411" s="83"/>
      <c r="BC411" s="83"/>
      <c r="BD411" s="83"/>
      <c r="BE411" s="83"/>
      <c r="BF411" s="83"/>
      <c r="BG411" s="83"/>
      <c r="BH411" s="83"/>
      <c r="BI411" s="83"/>
      <c r="BJ411" s="83"/>
      <c r="BK411" s="83"/>
      <c r="BL411" s="83"/>
    </row>
    <row r="412">
      <c r="A412" s="83"/>
      <c r="O412" s="88"/>
      <c r="AH412" s="47"/>
      <c r="AI412" s="47"/>
      <c r="AJ412" s="47"/>
      <c r="AK412" s="47"/>
      <c r="AL412" s="47"/>
      <c r="AM412" s="47"/>
      <c r="AN412" s="47"/>
      <c r="AO412" s="47"/>
      <c r="AP412" s="83"/>
      <c r="AQ412" s="83"/>
      <c r="AR412" s="83"/>
      <c r="AS412" s="83"/>
      <c r="AT412" s="83"/>
      <c r="AU412" s="83"/>
      <c r="AV412" s="83"/>
      <c r="AW412" s="83"/>
      <c r="AX412" s="83"/>
      <c r="AY412" s="83"/>
      <c r="AZ412" s="83"/>
      <c r="BA412" s="83"/>
      <c r="BB412" s="83"/>
      <c r="BC412" s="83"/>
      <c r="BD412" s="83"/>
      <c r="BE412" s="83"/>
      <c r="BF412" s="83"/>
      <c r="BG412" s="83"/>
      <c r="BH412" s="83"/>
      <c r="BI412" s="83"/>
      <c r="BJ412" s="83"/>
      <c r="BK412" s="83"/>
      <c r="BL412" s="83"/>
    </row>
    <row r="413">
      <c r="A413" s="83"/>
      <c r="O413" s="88"/>
      <c r="AH413" s="47"/>
      <c r="AI413" s="47"/>
      <c r="AJ413" s="47"/>
      <c r="AK413" s="47"/>
      <c r="AL413" s="47"/>
      <c r="AM413" s="47"/>
      <c r="AN413" s="47"/>
      <c r="AO413" s="47"/>
      <c r="AP413" s="83"/>
      <c r="AQ413" s="83"/>
      <c r="AR413" s="83"/>
      <c r="AS413" s="83"/>
      <c r="AT413" s="83"/>
      <c r="AU413" s="83"/>
      <c r="AV413" s="83"/>
      <c r="AW413" s="83"/>
      <c r="AX413" s="83"/>
      <c r="AY413" s="83"/>
      <c r="AZ413" s="83"/>
      <c r="BA413" s="83"/>
      <c r="BB413" s="83"/>
      <c r="BC413" s="83"/>
      <c r="BD413" s="83"/>
      <c r="BE413" s="83"/>
      <c r="BF413" s="83"/>
      <c r="BG413" s="83"/>
      <c r="BH413" s="83"/>
      <c r="BI413" s="83"/>
      <c r="BJ413" s="83"/>
      <c r="BK413" s="83"/>
      <c r="BL413" s="83"/>
    </row>
    <row r="414">
      <c r="A414" s="83"/>
      <c r="O414" s="88"/>
      <c r="AH414" s="47"/>
      <c r="AI414" s="47"/>
      <c r="AJ414" s="47"/>
      <c r="AK414" s="47"/>
      <c r="AL414" s="47"/>
      <c r="AM414" s="47"/>
      <c r="AN414" s="47"/>
      <c r="AO414" s="47"/>
      <c r="AP414" s="83"/>
      <c r="AQ414" s="83"/>
      <c r="AR414" s="83"/>
      <c r="AS414" s="83"/>
      <c r="AT414" s="83"/>
      <c r="AU414" s="83"/>
      <c r="AV414" s="83"/>
      <c r="AW414" s="83"/>
      <c r="AX414" s="83"/>
      <c r="AY414" s="83"/>
      <c r="AZ414" s="83"/>
      <c r="BA414" s="83"/>
      <c r="BB414" s="83"/>
      <c r="BC414" s="83"/>
      <c r="BD414" s="83"/>
      <c r="BE414" s="83"/>
      <c r="BF414" s="83"/>
      <c r="BG414" s="83"/>
      <c r="BH414" s="83"/>
      <c r="BI414" s="83"/>
      <c r="BJ414" s="83"/>
      <c r="BK414" s="83"/>
      <c r="BL414" s="83"/>
    </row>
    <row r="415">
      <c r="A415" s="83"/>
      <c r="O415" s="88"/>
      <c r="AH415" s="47"/>
      <c r="AI415" s="47"/>
      <c r="AJ415" s="47"/>
      <c r="AK415" s="47"/>
      <c r="AL415" s="47"/>
      <c r="AM415" s="47"/>
      <c r="AN415" s="47"/>
      <c r="AO415" s="47"/>
      <c r="AP415" s="83"/>
      <c r="AQ415" s="83"/>
      <c r="AR415" s="83"/>
      <c r="AS415" s="83"/>
      <c r="AT415" s="83"/>
      <c r="AU415" s="83"/>
      <c r="AV415" s="83"/>
      <c r="AW415" s="83"/>
      <c r="AX415" s="83"/>
      <c r="AY415" s="83"/>
      <c r="AZ415" s="83"/>
      <c r="BA415" s="83"/>
      <c r="BB415" s="83"/>
      <c r="BC415" s="83"/>
      <c r="BD415" s="83"/>
      <c r="BE415" s="83"/>
      <c r="BF415" s="83"/>
      <c r="BG415" s="83"/>
      <c r="BH415" s="83"/>
      <c r="BI415" s="83"/>
      <c r="BJ415" s="83"/>
      <c r="BK415" s="83"/>
      <c r="BL415" s="83"/>
    </row>
    <row r="416">
      <c r="A416" s="83"/>
      <c r="O416" s="88"/>
      <c r="AH416" s="47"/>
      <c r="AI416" s="47"/>
      <c r="AJ416" s="47"/>
      <c r="AK416" s="47"/>
      <c r="AL416" s="47"/>
      <c r="AM416" s="47"/>
      <c r="AN416" s="47"/>
      <c r="AO416" s="47"/>
      <c r="AP416" s="83"/>
      <c r="AQ416" s="83"/>
      <c r="AR416" s="83"/>
      <c r="AS416" s="83"/>
      <c r="AT416" s="83"/>
      <c r="AU416" s="83"/>
      <c r="AV416" s="83"/>
      <c r="AW416" s="83"/>
      <c r="AX416" s="83"/>
      <c r="AY416" s="83"/>
      <c r="AZ416" s="83"/>
      <c r="BA416" s="83"/>
      <c r="BB416" s="83"/>
      <c r="BC416" s="83"/>
      <c r="BD416" s="83"/>
      <c r="BE416" s="83"/>
      <c r="BF416" s="83"/>
      <c r="BG416" s="83"/>
      <c r="BH416" s="83"/>
      <c r="BI416" s="83"/>
      <c r="BJ416" s="83"/>
      <c r="BK416" s="83"/>
      <c r="BL416" s="83"/>
    </row>
    <row r="417">
      <c r="A417" s="83"/>
      <c r="O417" s="88"/>
      <c r="AH417" s="47"/>
      <c r="AI417" s="47"/>
      <c r="AJ417" s="47"/>
      <c r="AK417" s="47"/>
      <c r="AL417" s="47"/>
      <c r="AM417" s="47"/>
      <c r="AN417" s="47"/>
      <c r="AO417" s="47"/>
      <c r="AP417" s="83"/>
      <c r="AQ417" s="83"/>
      <c r="AR417" s="83"/>
      <c r="AS417" s="83"/>
      <c r="AT417" s="83"/>
      <c r="AU417" s="83"/>
      <c r="AV417" s="83"/>
      <c r="AW417" s="83"/>
      <c r="AX417" s="83"/>
      <c r="AY417" s="83"/>
      <c r="AZ417" s="83"/>
      <c r="BA417" s="83"/>
      <c r="BB417" s="83"/>
      <c r="BC417" s="83"/>
      <c r="BD417" s="83"/>
      <c r="BE417" s="83"/>
      <c r="BF417" s="83"/>
      <c r="BG417" s="83"/>
      <c r="BH417" s="83"/>
      <c r="BI417" s="83"/>
      <c r="BJ417" s="83"/>
      <c r="BK417" s="83"/>
      <c r="BL417" s="83"/>
    </row>
    <row r="418">
      <c r="A418" s="83"/>
      <c r="O418" s="88"/>
      <c r="AH418" s="47"/>
      <c r="AI418" s="47"/>
      <c r="AJ418" s="47"/>
      <c r="AK418" s="47"/>
      <c r="AL418" s="47"/>
      <c r="AM418" s="47"/>
      <c r="AN418" s="47"/>
      <c r="AO418" s="47"/>
      <c r="AP418" s="83"/>
      <c r="AQ418" s="83"/>
      <c r="AR418" s="83"/>
      <c r="AS418" s="83"/>
      <c r="AT418" s="83"/>
      <c r="AU418" s="83"/>
      <c r="AV418" s="83"/>
      <c r="AW418" s="83"/>
      <c r="AX418" s="83"/>
      <c r="AY418" s="83"/>
      <c r="AZ418" s="83"/>
      <c r="BA418" s="83"/>
      <c r="BB418" s="83"/>
      <c r="BC418" s="83"/>
      <c r="BD418" s="83"/>
      <c r="BE418" s="83"/>
      <c r="BF418" s="83"/>
      <c r="BG418" s="83"/>
      <c r="BH418" s="83"/>
      <c r="BI418" s="83"/>
      <c r="BJ418" s="83"/>
      <c r="BK418" s="83"/>
      <c r="BL418" s="83"/>
    </row>
    <row r="419">
      <c r="A419" s="83"/>
      <c r="O419" s="88"/>
      <c r="AH419" s="47"/>
      <c r="AI419" s="47"/>
      <c r="AJ419" s="47"/>
      <c r="AK419" s="47"/>
      <c r="AL419" s="47"/>
      <c r="AM419" s="47"/>
      <c r="AN419" s="47"/>
      <c r="AO419" s="47"/>
      <c r="AP419" s="83"/>
      <c r="AQ419" s="83"/>
      <c r="AR419" s="83"/>
      <c r="AS419" s="83"/>
      <c r="AT419" s="83"/>
      <c r="AU419" s="83"/>
      <c r="AV419" s="83"/>
      <c r="AW419" s="83"/>
      <c r="AX419" s="83"/>
      <c r="AY419" s="83"/>
      <c r="AZ419" s="83"/>
      <c r="BA419" s="83"/>
      <c r="BB419" s="83"/>
      <c r="BC419" s="83"/>
      <c r="BD419" s="83"/>
      <c r="BE419" s="83"/>
      <c r="BF419" s="83"/>
      <c r="BG419" s="83"/>
      <c r="BH419" s="83"/>
      <c r="BI419" s="83"/>
      <c r="BJ419" s="83"/>
      <c r="BK419" s="83"/>
      <c r="BL419" s="83"/>
    </row>
    <row r="420">
      <c r="A420" s="83"/>
      <c r="O420" s="88"/>
      <c r="AH420" s="47"/>
      <c r="AI420" s="47"/>
      <c r="AJ420" s="47"/>
      <c r="AK420" s="47"/>
      <c r="AL420" s="47"/>
      <c r="AM420" s="47"/>
      <c r="AN420" s="47"/>
      <c r="AO420" s="47"/>
      <c r="AP420" s="83"/>
      <c r="AQ420" s="83"/>
      <c r="AR420" s="83"/>
      <c r="AS420" s="83"/>
      <c r="AT420" s="83"/>
      <c r="AU420" s="83"/>
      <c r="AV420" s="83"/>
      <c r="AW420" s="83"/>
      <c r="AX420" s="83"/>
      <c r="AY420" s="83"/>
      <c r="AZ420" s="83"/>
      <c r="BA420" s="83"/>
      <c r="BB420" s="83"/>
      <c r="BC420" s="83"/>
      <c r="BD420" s="83"/>
      <c r="BE420" s="83"/>
      <c r="BF420" s="83"/>
      <c r="BG420" s="83"/>
      <c r="BH420" s="83"/>
      <c r="BI420" s="83"/>
      <c r="BJ420" s="83"/>
      <c r="BK420" s="83"/>
      <c r="BL420" s="83"/>
    </row>
    <row r="421">
      <c r="A421" s="83"/>
      <c r="O421" s="88"/>
      <c r="AH421" s="47"/>
      <c r="AI421" s="47"/>
      <c r="AJ421" s="47"/>
      <c r="AK421" s="47"/>
      <c r="AL421" s="47"/>
      <c r="AM421" s="47"/>
      <c r="AN421" s="47"/>
      <c r="AO421" s="47"/>
      <c r="AP421" s="83"/>
      <c r="AQ421" s="83"/>
      <c r="AR421" s="83"/>
      <c r="AS421" s="83"/>
      <c r="AT421" s="83"/>
      <c r="AU421" s="83"/>
      <c r="AV421" s="83"/>
      <c r="AW421" s="83"/>
      <c r="AX421" s="83"/>
      <c r="AY421" s="83"/>
      <c r="AZ421" s="83"/>
      <c r="BA421" s="83"/>
      <c r="BB421" s="83"/>
      <c r="BC421" s="83"/>
      <c r="BD421" s="83"/>
      <c r="BE421" s="83"/>
      <c r="BF421" s="83"/>
      <c r="BG421" s="83"/>
      <c r="BH421" s="83"/>
      <c r="BI421" s="83"/>
      <c r="BJ421" s="83"/>
      <c r="BK421" s="83"/>
      <c r="BL421" s="83"/>
    </row>
    <row r="422">
      <c r="A422" s="83"/>
      <c r="O422" s="88"/>
      <c r="AH422" s="47"/>
      <c r="AI422" s="47"/>
      <c r="AJ422" s="47"/>
      <c r="AK422" s="47"/>
      <c r="AL422" s="47"/>
      <c r="AM422" s="47"/>
      <c r="AN422" s="47"/>
      <c r="AO422" s="47"/>
      <c r="AP422" s="83"/>
      <c r="AQ422" s="83"/>
      <c r="AR422" s="83"/>
      <c r="AS422" s="83"/>
      <c r="AT422" s="83"/>
      <c r="AU422" s="83"/>
      <c r="AV422" s="83"/>
      <c r="AW422" s="83"/>
      <c r="AX422" s="83"/>
      <c r="AY422" s="83"/>
      <c r="AZ422" s="83"/>
      <c r="BA422" s="83"/>
      <c r="BB422" s="83"/>
      <c r="BC422" s="83"/>
      <c r="BD422" s="83"/>
      <c r="BE422" s="83"/>
      <c r="BF422" s="83"/>
      <c r="BG422" s="83"/>
      <c r="BH422" s="83"/>
      <c r="BI422" s="83"/>
      <c r="BJ422" s="83"/>
      <c r="BK422" s="83"/>
      <c r="BL422" s="83"/>
    </row>
    <row r="423">
      <c r="A423" s="83"/>
      <c r="O423" s="88"/>
      <c r="AH423" s="47"/>
      <c r="AI423" s="47"/>
      <c r="AJ423" s="47"/>
      <c r="AK423" s="47"/>
      <c r="AL423" s="47"/>
      <c r="AM423" s="47"/>
      <c r="AN423" s="47"/>
      <c r="AO423" s="47"/>
      <c r="AP423" s="83"/>
      <c r="AQ423" s="83"/>
      <c r="AR423" s="83"/>
      <c r="AS423" s="83"/>
      <c r="AT423" s="83"/>
      <c r="AU423" s="83"/>
      <c r="AV423" s="83"/>
      <c r="AW423" s="83"/>
      <c r="AX423" s="83"/>
      <c r="AY423" s="83"/>
      <c r="AZ423" s="83"/>
      <c r="BA423" s="83"/>
      <c r="BB423" s="83"/>
      <c r="BC423" s="83"/>
      <c r="BD423" s="83"/>
      <c r="BE423" s="83"/>
      <c r="BF423" s="83"/>
      <c r="BG423" s="83"/>
      <c r="BH423" s="83"/>
      <c r="BI423" s="83"/>
      <c r="BJ423" s="83"/>
      <c r="BK423" s="83"/>
      <c r="BL423" s="83"/>
    </row>
    <row r="424">
      <c r="A424" s="83"/>
      <c r="O424" s="88"/>
      <c r="AH424" s="47"/>
      <c r="AI424" s="47"/>
      <c r="AJ424" s="47"/>
      <c r="AK424" s="47"/>
      <c r="AL424" s="47"/>
      <c r="AM424" s="47"/>
      <c r="AN424" s="47"/>
      <c r="AO424" s="47"/>
      <c r="AP424" s="83"/>
      <c r="AQ424" s="83"/>
      <c r="AR424" s="83"/>
      <c r="AS424" s="83"/>
      <c r="AT424" s="83"/>
      <c r="AU424" s="83"/>
      <c r="AV424" s="83"/>
      <c r="AW424" s="83"/>
      <c r="AX424" s="83"/>
      <c r="AY424" s="83"/>
      <c r="AZ424" s="83"/>
      <c r="BA424" s="83"/>
      <c r="BB424" s="83"/>
      <c r="BC424" s="83"/>
      <c r="BD424" s="83"/>
      <c r="BE424" s="83"/>
      <c r="BF424" s="83"/>
      <c r="BG424" s="83"/>
      <c r="BH424" s="83"/>
      <c r="BI424" s="83"/>
      <c r="BJ424" s="83"/>
      <c r="BK424" s="83"/>
      <c r="BL424" s="83"/>
    </row>
    <row r="425">
      <c r="A425" s="83"/>
      <c r="O425" s="88"/>
      <c r="AH425" s="47"/>
      <c r="AI425" s="47"/>
      <c r="AJ425" s="47"/>
      <c r="AK425" s="47"/>
      <c r="AL425" s="47"/>
      <c r="AM425" s="47"/>
      <c r="AN425" s="47"/>
      <c r="AO425" s="47"/>
      <c r="AP425" s="83"/>
      <c r="AQ425" s="83"/>
      <c r="AR425" s="83"/>
      <c r="AS425" s="83"/>
      <c r="AT425" s="83"/>
      <c r="AU425" s="83"/>
      <c r="AV425" s="83"/>
      <c r="AW425" s="83"/>
      <c r="AX425" s="83"/>
      <c r="AY425" s="83"/>
      <c r="AZ425" s="83"/>
      <c r="BA425" s="83"/>
      <c r="BB425" s="83"/>
      <c r="BC425" s="83"/>
      <c r="BD425" s="83"/>
      <c r="BE425" s="83"/>
      <c r="BF425" s="83"/>
      <c r="BG425" s="83"/>
      <c r="BH425" s="83"/>
      <c r="BI425" s="83"/>
      <c r="BJ425" s="83"/>
      <c r="BK425" s="83"/>
      <c r="BL425" s="83"/>
    </row>
    <row r="426">
      <c r="A426" s="83"/>
      <c r="O426" s="88"/>
      <c r="AH426" s="47"/>
      <c r="AI426" s="47"/>
      <c r="AJ426" s="47"/>
      <c r="AK426" s="47"/>
      <c r="AL426" s="47"/>
      <c r="AM426" s="47"/>
      <c r="AN426" s="47"/>
      <c r="AO426" s="47"/>
      <c r="AP426" s="83"/>
      <c r="AQ426" s="83"/>
      <c r="AR426" s="83"/>
      <c r="AS426" s="83"/>
      <c r="AT426" s="83"/>
      <c r="AU426" s="83"/>
      <c r="AV426" s="83"/>
      <c r="AW426" s="83"/>
      <c r="AX426" s="83"/>
      <c r="AY426" s="83"/>
      <c r="AZ426" s="83"/>
      <c r="BA426" s="83"/>
      <c r="BB426" s="83"/>
      <c r="BC426" s="83"/>
      <c r="BD426" s="83"/>
      <c r="BE426" s="83"/>
      <c r="BF426" s="83"/>
      <c r="BG426" s="83"/>
      <c r="BH426" s="83"/>
      <c r="BI426" s="83"/>
      <c r="BJ426" s="83"/>
      <c r="BK426" s="83"/>
      <c r="BL426" s="83"/>
    </row>
    <row r="427">
      <c r="A427" s="83"/>
      <c r="O427" s="88"/>
      <c r="AH427" s="47"/>
      <c r="AI427" s="47"/>
      <c r="AJ427" s="47"/>
      <c r="AK427" s="47"/>
      <c r="AL427" s="47"/>
      <c r="AM427" s="47"/>
      <c r="AN427" s="47"/>
      <c r="AO427" s="47"/>
      <c r="AP427" s="83"/>
      <c r="AQ427" s="83"/>
      <c r="AR427" s="83"/>
      <c r="AS427" s="83"/>
      <c r="AT427" s="83"/>
      <c r="AU427" s="83"/>
      <c r="AV427" s="83"/>
      <c r="AW427" s="83"/>
      <c r="AX427" s="83"/>
      <c r="AY427" s="83"/>
      <c r="AZ427" s="83"/>
      <c r="BA427" s="83"/>
      <c r="BB427" s="83"/>
      <c r="BC427" s="83"/>
      <c r="BD427" s="83"/>
      <c r="BE427" s="83"/>
      <c r="BF427" s="83"/>
      <c r="BG427" s="83"/>
      <c r="BH427" s="83"/>
      <c r="BI427" s="83"/>
      <c r="BJ427" s="83"/>
      <c r="BK427" s="83"/>
      <c r="BL427" s="83"/>
    </row>
    <row r="428">
      <c r="A428" s="83"/>
      <c r="O428" s="88"/>
      <c r="AH428" s="47"/>
      <c r="AI428" s="47"/>
      <c r="AJ428" s="47"/>
      <c r="AK428" s="47"/>
      <c r="AL428" s="47"/>
      <c r="AM428" s="47"/>
      <c r="AN428" s="47"/>
      <c r="AO428" s="47"/>
      <c r="AP428" s="83"/>
      <c r="AQ428" s="83"/>
      <c r="AR428" s="83"/>
      <c r="AS428" s="83"/>
      <c r="AT428" s="83"/>
      <c r="AU428" s="83"/>
      <c r="AV428" s="83"/>
      <c r="AW428" s="83"/>
      <c r="AX428" s="83"/>
      <c r="AY428" s="83"/>
      <c r="AZ428" s="83"/>
      <c r="BA428" s="83"/>
      <c r="BB428" s="83"/>
      <c r="BC428" s="83"/>
      <c r="BD428" s="83"/>
      <c r="BE428" s="83"/>
      <c r="BF428" s="83"/>
      <c r="BG428" s="83"/>
      <c r="BH428" s="83"/>
      <c r="BI428" s="83"/>
      <c r="BJ428" s="83"/>
      <c r="BK428" s="83"/>
      <c r="BL428" s="83"/>
    </row>
    <row r="429">
      <c r="A429" s="83"/>
      <c r="O429" s="88"/>
      <c r="AH429" s="47"/>
      <c r="AI429" s="47"/>
      <c r="AJ429" s="47"/>
      <c r="AK429" s="47"/>
      <c r="AL429" s="47"/>
      <c r="AM429" s="47"/>
      <c r="AN429" s="47"/>
      <c r="AO429" s="47"/>
      <c r="AP429" s="83"/>
      <c r="AQ429" s="83"/>
      <c r="AR429" s="83"/>
      <c r="AS429" s="83"/>
      <c r="AT429" s="83"/>
      <c r="AU429" s="83"/>
      <c r="AV429" s="83"/>
      <c r="AW429" s="83"/>
      <c r="AX429" s="83"/>
      <c r="AY429" s="83"/>
      <c r="AZ429" s="83"/>
      <c r="BA429" s="83"/>
      <c r="BB429" s="83"/>
      <c r="BC429" s="83"/>
      <c r="BD429" s="83"/>
      <c r="BE429" s="83"/>
      <c r="BF429" s="83"/>
      <c r="BG429" s="83"/>
      <c r="BH429" s="83"/>
      <c r="BI429" s="83"/>
      <c r="BJ429" s="83"/>
      <c r="BK429" s="83"/>
      <c r="BL429" s="83"/>
    </row>
    <row r="430">
      <c r="A430" s="83"/>
      <c r="O430" s="88"/>
      <c r="AH430" s="47"/>
      <c r="AI430" s="47"/>
      <c r="AJ430" s="47"/>
      <c r="AK430" s="47"/>
      <c r="AL430" s="47"/>
      <c r="AM430" s="47"/>
      <c r="AN430" s="47"/>
      <c r="AO430" s="47"/>
      <c r="AP430" s="83"/>
      <c r="AQ430" s="83"/>
      <c r="AR430" s="83"/>
      <c r="AS430" s="83"/>
      <c r="AT430" s="83"/>
      <c r="AU430" s="83"/>
      <c r="AV430" s="83"/>
      <c r="AW430" s="83"/>
      <c r="AX430" s="83"/>
      <c r="AY430" s="83"/>
      <c r="AZ430" s="83"/>
      <c r="BA430" s="83"/>
      <c r="BB430" s="83"/>
      <c r="BC430" s="83"/>
      <c r="BD430" s="83"/>
      <c r="BE430" s="83"/>
      <c r="BF430" s="83"/>
      <c r="BG430" s="83"/>
      <c r="BH430" s="83"/>
      <c r="BI430" s="83"/>
      <c r="BJ430" s="83"/>
      <c r="BK430" s="83"/>
      <c r="BL430" s="83"/>
    </row>
    <row r="431">
      <c r="A431" s="83"/>
      <c r="O431" s="88"/>
      <c r="AH431" s="47"/>
      <c r="AI431" s="47"/>
      <c r="AJ431" s="47"/>
      <c r="AK431" s="47"/>
      <c r="AL431" s="47"/>
      <c r="AM431" s="47"/>
      <c r="AN431" s="47"/>
      <c r="AO431" s="47"/>
      <c r="AP431" s="83"/>
      <c r="AQ431" s="83"/>
      <c r="AR431" s="83"/>
      <c r="AS431" s="83"/>
      <c r="AT431" s="83"/>
      <c r="AU431" s="83"/>
      <c r="AV431" s="83"/>
      <c r="AW431" s="83"/>
      <c r="AX431" s="83"/>
      <c r="AY431" s="83"/>
      <c r="AZ431" s="83"/>
      <c r="BA431" s="83"/>
      <c r="BB431" s="83"/>
      <c r="BC431" s="83"/>
      <c r="BD431" s="83"/>
      <c r="BE431" s="83"/>
      <c r="BF431" s="83"/>
      <c r="BG431" s="83"/>
      <c r="BH431" s="83"/>
      <c r="BI431" s="83"/>
      <c r="BJ431" s="83"/>
      <c r="BK431" s="83"/>
      <c r="BL431" s="83"/>
    </row>
    <row r="432">
      <c r="A432" s="83"/>
      <c r="O432" s="88"/>
      <c r="AH432" s="47"/>
      <c r="AI432" s="47"/>
      <c r="AJ432" s="47"/>
      <c r="AK432" s="47"/>
      <c r="AL432" s="47"/>
      <c r="AM432" s="47"/>
      <c r="AN432" s="47"/>
      <c r="AO432" s="47"/>
      <c r="AP432" s="83"/>
      <c r="AQ432" s="83"/>
      <c r="AR432" s="83"/>
      <c r="AS432" s="83"/>
      <c r="AT432" s="83"/>
      <c r="AU432" s="83"/>
      <c r="AV432" s="83"/>
      <c r="AW432" s="83"/>
      <c r="AX432" s="83"/>
      <c r="AY432" s="83"/>
      <c r="AZ432" s="83"/>
      <c r="BA432" s="83"/>
      <c r="BB432" s="83"/>
      <c r="BC432" s="83"/>
      <c r="BD432" s="83"/>
      <c r="BE432" s="83"/>
      <c r="BF432" s="83"/>
      <c r="BG432" s="83"/>
      <c r="BH432" s="83"/>
      <c r="BI432" s="83"/>
      <c r="BJ432" s="83"/>
      <c r="BK432" s="83"/>
      <c r="BL432" s="83"/>
    </row>
    <row r="433">
      <c r="A433" s="83"/>
      <c r="O433" s="88"/>
      <c r="AH433" s="47"/>
      <c r="AI433" s="47"/>
      <c r="AJ433" s="47"/>
      <c r="AK433" s="47"/>
      <c r="AL433" s="47"/>
      <c r="AM433" s="47"/>
      <c r="AN433" s="47"/>
      <c r="AO433" s="47"/>
      <c r="AP433" s="83"/>
      <c r="AQ433" s="83"/>
      <c r="AR433" s="83"/>
      <c r="AS433" s="83"/>
      <c r="AT433" s="83"/>
      <c r="AU433" s="83"/>
      <c r="AV433" s="83"/>
      <c r="AW433" s="83"/>
      <c r="AX433" s="83"/>
      <c r="AY433" s="83"/>
      <c r="AZ433" s="83"/>
      <c r="BA433" s="83"/>
      <c r="BB433" s="83"/>
      <c r="BC433" s="83"/>
      <c r="BD433" s="83"/>
      <c r="BE433" s="83"/>
      <c r="BF433" s="83"/>
      <c r="BG433" s="83"/>
      <c r="BH433" s="83"/>
      <c r="BI433" s="83"/>
      <c r="BJ433" s="83"/>
      <c r="BK433" s="83"/>
      <c r="BL433" s="83"/>
    </row>
    <row r="434">
      <c r="A434" s="83"/>
      <c r="O434" s="88"/>
      <c r="AH434" s="47"/>
      <c r="AI434" s="47"/>
      <c r="AJ434" s="47"/>
      <c r="AK434" s="47"/>
      <c r="AL434" s="47"/>
      <c r="AM434" s="47"/>
      <c r="AN434" s="47"/>
      <c r="AO434" s="47"/>
      <c r="AP434" s="83"/>
      <c r="AQ434" s="83"/>
      <c r="AR434" s="83"/>
      <c r="AS434" s="83"/>
      <c r="AT434" s="83"/>
      <c r="AU434" s="83"/>
      <c r="AV434" s="83"/>
      <c r="AW434" s="83"/>
      <c r="AX434" s="83"/>
      <c r="AY434" s="83"/>
      <c r="AZ434" s="83"/>
      <c r="BA434" s="83"/>
      <c r="BB434" s="83"/>
      <c r="BC434" s="83"/>
      <c r="BD434" s="83"/>
      <c r="BE434" s="83"/>
      <c r="BF434" s="83"/>
      <c r="BG434" s="83"/>
      <c r="BH434" s="83"/>
      <c r="BI434" s="83"/>
      <c r="BJ434" s="83"/>
      <c r="BK434" s="83"/>
      <c r="BL434" s="83"/>
    </row>
    <row r="435">
      <c r="A435" s="83"/>
      <c r="O435" s="88"/>
      <c r="AH435" s="47"/>
      <c r="AI435" s="47"/>
      <c r="AJ435" s="47"/>
      <c r="AK435" s="47"/>
      <c r="AL435" s="47"/>
      <c r="AM435" s="47"/>
      <c r="AN435" s="47"/>
      <c r="AO435" s="47"/>
      <c r="AP435" s="83"/>
      <c r="AQ435" s="83"/>
      <c r="AR435" s="83"/>
      <c r="AS435" s="83"/>
      <c r="AT435" s="83"/>
      <c r="AU435" s="83"/>
      <c r="AV435" s="83"/>
      <c r="AW435" s="83"/>
      <c r="AX435" s="83"/>
      <c r="AY435" s="83"/>
      <c r="AZ435" s="83"/>
      <c r="BA435" s="83"/>
      <c r="BB435" s="83"/>
      <c r="BC435" s="83"/>
      <c r="BD435" s="83"/>
      <c r="BE435" s="83"/>
      <c r="BF435" s="83"/>
      <c r="BG435" s="83"/>
      <c r="BH435" s="83"/>
      <c r="BI435" s="83"/>
      <c r="BJ435" s="83"/>
      <c r="BK435" s="83"/>
      <c r="BL435" s="83"/>
    </row>
    <row r="436">
      <c r="A436" s="83"/>
      <c r="O436" s="88"/>
      <c r="AH436" s="47"/>
      <c r="AI436" s="47"/>
      <c r="AJ436" s="47"/>
      <c r="AK436" s="47"/>
      <c r="AL436" s="47"/>
      <c r="AM436" s="47"/>
      <c r="AN436" s="47"/>
      <c r="AO436" s="47"/>
      <c r="AP436" s="83"/>
      <c r="AQ436" s="83"/>
      <c r="AR436" s="83"/>
      <c r="AS436" s="83"/>
      <c r="AT436" s="83"/>
      <c r="AU436" s="83"/>
      <c r="AV436" s="83"/>
      <c r="AW436" s="83"/>
      <c r="AX436" s="83"/>
      <c r="AY436" s="83"/>
      <c r="AZ436" s="83"/>
      <c r="BA436" s="83"/>
      <c r="BB436" s="83"/>
      <c r="BC436" s="83"/>
      <c r="BD436" s="83"/>
      <c r="BE436" s="83"/>
      <c r="BF436" s="83"/>
      <c r="BG436" s="83"/>
      <c r="BH436" s="83"/>
      <c r="BI436" s="83"/>
      <c r="BJ436" s="83"/>
      <c r="BK436" s="83"/>
      <c r="BL436" s="83"/>
    </row>
    <row r="437">
      <c r="A437" s="83"/>
      <c r="O437" s="88"/>
      <c r="AH437" s="47"/>
      <c r="AI437" s="47"/>
      <c r="AJ437" s="47"/>
      <c r="AK437" s="47"/>
      <c r="AL437" s="47"/>
      <c r="AM437" s="47"/>
      <c r="AN437" s="47"/>
      <c r="AO437" s="47"/>
      <c r="AP437" s="83"/>
      <c r="AQ437" s="83"/>
      <c r="AR437" s="83"/>
      <c r="AS437" s="83"/>
      <c r="AT437" s="83"/>
      <c r="AU437" s="83"/>
      <c r="AV437" s="83"/>
      <c r="AW437" s="83"/>
      <c r="AX437" s="83"/>
      <c r="AY437" s="83"/>
      <c r="AZ437" s="83"/>
      <c r="BA437" s="83"/>
      <c r="BB437" s="83"/>
      <c r="BC437" s="83"/>
      <c r="BD437" s="83"/>
      <c r="BE437" s="83"/>
      <c r="BF437" s="83"/>
      <c r="BG437" s="83"/>
      <c r="BH437" s="83"/>
      <c r="BI437" s="83"/>
      <c r="BJ437" s="83"/>
      <c r="BK437" s="83"/>
      <c r="BL437" s="83"/>
    </row>
    <row r="438">
      <c r="A438" s="83"/>
      <c r="O438" s="88"/>
      <c r="AH438" s="47"/>
      <c r="AI438" s="47"/>
      <c r="AJ438" s="47"/>
      <c r="AK438" s="47"/>
      <c r="AL438" s="47"/>
      <c r="AM438" s="47"/>
      <c r="AN438" s="47"/>
      <c r="AO438" s="47"/>
      <c r="AP438" s="83"/>
      <c r="AQ438" s="83"/>
      <c r="AR438" s="83"/>
      <c r="AS438" s="83"/>
      <c r="AT438" s="83"/>
      <c r="AU438" s="83"/>
      <c r="AV438" s="83"/>
      <c r="AW438" s="83"/>
      <c r="AX438" s="83"/>
      <c r="AY438" s="83"/>
      <c r="AZ438" s="83"/>
      <c r="BA438" s="83"/>
      <c r="BB438" s="83"/>
      <c r="BC438" s="83"/>
      <c r="BD438" s="83"/>
      <c r="BE438" s="83"/>
      <c r="BF438" s="83"/>
      <c r="BG438" s="83"/>
      <c r="BH438" s="83"/>
      <c r="BI438" s="83"/>
      <c r="BJ438" s="83"/>
      <c r="BK438" s="83"/>
      <c r="BL438" s="83"/>
    </row>
    <row r="439">
      <c r="A439" s="83"/>
      <c r="O439" s="88"/>
      <c r="AH439" s="47"/>
      <c r="AI439" s="47"/>
      <c r="AJ439" s="47"/>
      <c r="AK439" s="47"/>
      <c r="AL439" s="47"/>
      <c r="AM439" s="47"/>
      <c r="AN439" s="47"/>
      <c r="AO439" s="47"/>
      <c r="AP439" s="83"/>
      <c r="AQ439" s="83"/>
      <c r="AR439" s="83"/>
      <c r="AS439" s="83"/>
      <c r="AT439" s="83"/>
      <c r="AU439" s="83"/>
      <c r="AV439" s="83"/>
      <c r="AW439" s="83"/>
      <c r="AX439" s="83"/>
      <c r="AY439" s="83"/>
      <c r="AZ439" s="83"/>
      <c r="BA439" s="83"/>
      <c r="BB439" s="83"/>
      <c r="BC439" s="83"/>
      <c r="BD439" s="83"/>
      <c r="BE439" s="83"/>
      <c r="BF439" s="83"/>
      <c r="BG439" s="83"/>
      <c r="BH439" s="83"/>
      <c r="BI439" s="83"/>
      <c r="BJ439" s="83"/>
      <c r="BK439" s="83"/>
      <c r="BL439" s="83"/>
    </row>
    <row r="440">
      <c r="A440" s="83"/>
      <c r="O440" s="88"/>
      <c r="AH440" s="47"/>
      <c r="AI440" s="47"/>
      <c r="AJ440" s="47"/>
      <c r="AK440" s="47"/>
      <c r="AL440" s="47"/>
      <c r="AM440" s="47"/>
      <c r="AN440" s="47"/>
      <c r="AO440" s="47"/>
      <c r="AP440" s="83"/>
      <c r="AQ440" s="83"/>
      <c r="AR440" s="83"/>
      <c r="AS440" s="83"/>
      <c r="AT440" s="83"/>
      <c r="AU440" s="83"/>
      <c r="AV440" s="83"/>
      <c r="AW440" s="83"/>
      <c r="AX440" s="83"/>
      <c r="AY440" s="83"/>
      <c r="AZ440" s="83"/>
      <c r="BA440" s="83"/>
      <c r="BB440" s="83"/>
      <c r="BC440" s="83"/>
      <c r="BD440" s="83"/>
      <c r="BE440" s="83"/>
      <c r="BF440" s="83"/>
      <c r="BG440" s="83"/>
      <c r="BH440" s="83"/>
      <c r="BI440" s="83"/>
      <c r="BJ440" s="83"/>
      <c r="BK440" s="83"/>
      <c r="BL440" s="83"/>
    </row>
    <row r="441">
      <c r="A441" s="83"/>
      <c r="O441" s="88"/>
      <c r="AH441" s="47"/>
      <c r="AI441" s="47"/>
      <c r="AJ441" s="47"/>
      <c r="AK441" s="47"/>
      <c r="AL441" s="47"/>
      <c r="AM441" s="47"/>
      <c r="AN441" s="47"/>
      <c r="AO441" s="47"/>
      <c r="AP441" s="83"/>
      <c r="AQ441" s="83"/>
      <c r="AR441" s="83"/>
      <c r="AS441" s="83"/>
      <c r="AT441" s="83"/>
      <c r="AU441" s="83"/>
      <c r="AV441" s="83"/>
      <c r="AW441" s="83"/>
      <c r="AX441" s="83"/>
      <c r="AY441" s="83"/>
      <c r="AZ441" s="83"/>
      <c r="BA441" s="83"/>
      <c r="BB441" s="83"/>
      <c r="BC441" s="83"/>
      <c r="BD441" s="83"/>
      <c r="BE441" s="83"/>
      <c r="BF441" s="83"/>
      <c r="BG441" s="83"/>
      <c r="BH441" s="83"/>
      <c r="BI441" s="83"/>
      <c r="BJ441" s="83"/>
      <c r="BK441" s="83"/>
      <c r="BL441" s="83"/>
    </row>
    <row r="442">
      <c r="A442" s="83"/>
      <c r="O442" s="88"/>
      <c r="AH442" s="47"/>
      <c r="AI442" s="47"/>
      <c r="AJ442" s="47"/>
      <c r="AK442" s="47"/>
      <c r="AL442" s="47"/>
      <c r="AM442" s="47"/>
      <c r="AN442" s="47"/>
      <c r="AO442" s="47"/>
      <c r="AP442" s="83"/>
      <c r="AQ442" s="83"/>
      <c r="AR442" s="83"/>
      <c r="AS442" s="83"/>
      <c r="AT442" s="83"/>
      <c r="AU442" s="83"/>
      <c r="AV442" s="83"/>
      <c r="AW442" s="83"/>
      <c r="AX442" s="83"/>
      <c r="AY442" s="83"/>
      <c r="AZ442" s="83"/>
      <c r="BA442" s="83"/>
      <c r="BB442" s="83"/>
      <c r="BC442" s="83"/>
      <c r="BD442" s="83"/>
      <c r="BE442" s="83"/>
      <c r="BF442" s="83"/>
      <c r="BG442" s="83"/>
      <c r="BH442" s="83"/>
      <c r="BI442" s="83"/>
      <c r="BJ442" s="83"/>
      <c r="BK442" s="83"/>
      <c r="BL442" s="83"/>
    </row>
    <row r="443">
      <c r="A443" s="83"/>
      <c r="O443" s="88"/>
      <c r="AH443" s="47"/>
      <c r="AI443" s="47"/>
      <c r="AJ443" s="47"/>
      <c r="AK443" s="47"/>
      <c r="AL443" s="47"/>
      <c r="AM443" s="47"/>
      <c r="AN443" s="47"/>
      <c r="AO443" s="47"/>
      <c r="AP443" s="83"/>
      <c r="AQ443" s="83"/>
      <c r="AR443" s="83"/>
      <c r="AS443" s="83"/>
      <c r="AT443" s="83"/>
      <c r="AU443" s="83"/>
      <c r="AV443" s="83"/>
      <c r="AW443" s="83"/>
      <c r="AX443" s="83"/>
      <c r="AY443" s="83"/>
      <c r="AZ443" s="83"/>
      <c r="BA443" s="83"/>
      <c r="BB443" s="83"/>
      <c r="BC443" s="83"/>
      <c r="BD443" s="83"/>
      <c r="BE443" s="83"/>
      <c r="BF443" s="83"/>
      <c r="BG443" s="83"/>
      <c r="BH443" s="83"/>
      <c r="BI443" s="83"/>
      <c r="BJ443" s="83"/>
      <c r="BK443" s="83"/>
      <c r="BL443" s="83"/>
    </row>
    <row r="444">
      <c r="A444" s="83"/>
      <c r="O444" s="88"/>
      <c r="AH444" s="47"/>
      <c r="AI444" s="47"/>
      <c r="AJ444" s="47"/>
      <c r="AK444" s="47"/>
      <c r="AL444" s="47"/>
      <c r="AM444" s="47"/>
      <c r="AN444" s="47"/>
      <c r="AO444" s="47"/>
      <c r="AP444" s="83"/>
      <c r="AQ444" s="83"/>
      <c r="AR444" s="83"/>
      <c r="AS444" s="83"/>
      <c r="AT444" s="83"/>
      <c r="AU444" s="83"/>
      <c r="AV444" s="83"/>
      <c r="AW444" s="83"/>
      <c r="AX444" s="83"/>
      <c r="AY444" s="83"/>
      <c r="AZ444" s="83"/>
      <c r="BA444" s="83"/>
      <c r="BB444" s="83"/>
      <c r="BC444" s="83"/>
      <c r="BD444" s="83"/>
      <c r="BE444" s="83"/>
      <c r="BF444" s="83"/>
      <c r="BG444" s="83"/>
      <c r="BH444" s="83"/>
      <c r="BI444" s="83"/>
      <c r="BJ444" s="83"/>
      <c r="BK444" s="83"/>
      <c r="BL444" s="83"/>
    </row>
    <row r="445">
      <c r="A445" s="83"/>
      <c r="O445" s="88"/>
      <c r="AH445" s="47"/>
      <c r="AI445" s="47"/>
      <c r="AJ445" s="47"/>
      <c r="AK445" s="47"/>
      <c r="AL445" s="47"/>
      <c r="AM445" s="47"/>
      <c r="AN445" s="47"/>
      <c r="AO445" s="47"/>
      <c r="AP445" s="83"/>
      <c r="AQ445" s="83"/>
      <c r="AR445" s="83"/>
      <c r="AS445" s="83"/>
      <c r="AT445" s="83"/>
      <c r="AU445" s="83"/>
      <c r="AV445" s="83"/>
      <c r="AW445" s="83"/>
      <c r="AX445" s="83"/>
      <c r="AY445" s="83"/>
      <c r="AZ445" s="83"/>
      <c r="BA445" s="83"/>
      <c r="BB445" s="83"/>
      <c r="BC445" s="83"/>
      <c r="BD445" s="83"/>
      <c r="BE445" s="83"/>
      <c r="BF445" s="83"/>
      <c r="BG445" s="83"/>
      <c r="BH445" s="83"/>
      <c r="BI445" s="83"/>
      <c r="BJ445" s="83"/>
      <c r="BK445" s="83"/>
      <c r="BL445" s="83"/>
    </row>
    <row r="446">
      <c r="A446" s="83"/>
      <c r="O446" s="88"/>
      <c r="AH446" s="47"/>
      <c r="AI446" s="47"/>
      <c r="AJ446" s="47"/>
      <c r="AK446" s="47"/>
      <c r="AL446" s="47"/>
      <c r="AM446" s="47"/>
      <c r="AN446" s="47"/>
      <c r="AO446" s="47"/>
      <c r="AP446" s="83"/>
      <c r="AQ446" s="83"/>
      <c r="AR446" s="83"/>
      <c r="AS446" s="83"/>
      <c r="AT446" s="83"/>
      <c r="AU446" s="83"/>
      <c r="AV446" s="83"/>
      <c r="AW446" s="83"/>
      <c r="AX446" s="83"/>
      <c r="AY446" s="83"/>
      <c r="AZ446" s="83"/>
      <c r="BA446" s="83"/>
      <c r="BB446" s="83"/>
      <c r="BC446" s="83"/>
      <c r="BD446" s="83"/>
      <c r="BE446" s="83"/>
      <c r="BF446" s="83"/>
      <c r="BG446" s="83"/>
      <c r="BH446" s="83"/>
      <c r="BI446" s="83"/>
      <c r="BJ446" s="83"/>
      <c r="BK446" s="83"/>
      <c r="BL446" s="83"/>
    </row>
    <row r="447">
      <c r="A447" s="83"/>
      <c r="O447" s="88"/>
      <c r="AH447" s="47"/>
      <c r="AI447" s="47"/>
      <c r="AJ447" s="47"/>
      <c r="AK447" s="47"/>
      <c r="AL447" s="47"/>
      <c r="AM447" s="47"/>
      <c r="AN447" s="47"/>
      <c r="AO447" s="47"/>
      <c r="AP447" s="83"/>
      <c r="AQ447" s="83"/>
      <c r="AR447" s="83"/>
      <c r="AS447" s="83"/>
      <c r="AT447" s="83"/>
      <c r="AU447" s="83"/>
      <c r="AV447" s="83"/>
      <c r="AW447" s="83"/>
      <c r="AX447" s="83"/>
      <c r="AY447" s="83"/>
      <c r="AZ447" s="83"/>
      <c r="BA447" s="83"/>
      <c r="BB447" s="83"/>
      <c r="BC447" s="83"/>
      <c r="BD447" s="83"/>
      <c r="BE447" s="83"/>
      <c r="BF447" s="83"/>
      <c r="BG447" s="83"/>
      <c r="BH447" s="83"/>
      <c r="BI447" s="83"/>
      <c r="BJ447" s="83"/>
      <c r="BK447" s="83"/>
      <c r="BL447" s="83"/>
    </row>
    <row r="448">
      <c r="A448" s="83"/>
      <c r="O448" s="88"/>
      <c r="AH448" s="47"/>
      <c r="AI448" s="47"/>
      <c r="AJ448" s="47"/>
      <c r="AK448" s="47"/>
      <c r="AL448" s="47"/>
      <c r="AM448" s="47"/>
      <c r="AN448" s="47"/>
      <c r="AO448" s="47"/>
      <c r="AP448" s="83"/>
      <c r="AQ448" s="83"/>
      <c r="AR448" s="83"/>
      <c r="AS448" s="83"/>
      <c r="AT448" s="83"/>
      <c r="AU448" s="83"/>
      <c r="AV448" s="83"/>
      <c r="AW448" s="83"/>
      <c r="AX448" s="83"/>
      <c r="AY448" s="83"/>
      <c r="AZ448" s="83"/>
      <c r="BA448" s="83"/>
      <c r="BB448" s="83"/>
      <c r="BC448" s="83"/>
      <c r="BD448" s="83"/>
      <c r="BE448" s="83"/>
      <c r="BF448" s="83"/>
      <c r="BG448" s="83"/>
      <c r="BH448" s="83"/>
      <c r="BI448" s="83"/>
      <c r="BJ448" s="83"/>
      <c r="BK448" s="83"/>
      <c r="BL448" s="83"/>
    </row>
    <row r="449">
      <c r="A449" s="83"/>
      <c r="O449" s="88"/>
      <c r="AH449" s="47"/>
      <c r="AI449" s="47"/>
      <c r="AJ449" s="47"/>
      <c r="AK449" s="47"/>
      <c r="AL449" s="47"/>
      <c r="AM449" s="47"/>
      <c r="AN449" s="47"/>
      <c r="AO449" s="47"/>
      <c r="AP449" s="83"/>
      <c r="AQ449" s="83"/>
      <c r="AR449" s="83"/>
      <c r="AS449" s="83"/>
      <c r="AT449" s="83"/>
      <c r="AU449" s="83"/>
      <c r="AV449" s="83"/>
      <c r="AW449" s="83"/>
      <c r="AX449" s="83"/>
      <c r="AY449" s="83"/>
      <c r="AZ449" s="83"/>
      <c r="BA449" s="83"/>
      <c r="BB449" s="83"/>
      <c r="BC449" s="83"/>
      <c r="BD449" s="83"/>
      <c r="BE449" s="83"/>
      <c r="BF449" s="83"/>
      <c r="BG449" s="83"/>
      <c r="BH449" s="83"/>
      <c r="BI449" s="83"/>
      <c r="BJ449" s="83"/>
      <c r="BK449" s="83"/>
      <c r="BL449" s="83"/>
    </row>
    <row r="450">
      <c r="A450" s="83"/>
      <c r="O450" s="88"/>
      <c r="AH450" s="47"/>
      <c r="AI450" s="47"/>
      <c r="AJ450" s="47"/>
      <c r="AK450" s="47"/>
      <c r="AL450" s="47"/>
      <c r="AM450" s="47"/>
      <c r="AN450" s="47"/>
      <c r="AO450" s="47"/>
      <c r="AP450" s="83"/>
      <c r="AQ450" s="83"/>
      <c r="AR450" s="83"/>
      <c r="AS450" s="83"/>
      <c r="AT450" s="83"/>
      <c r="AU450" s="83"/>
      <c r="AV450" s="83"/>
      <c r="AW450" s="83"/>
      <c r="AX450" s="83"/>
      <c r="AY450" s="83"/>
      <c r="AZ450" s="83"/>
      <c r="BA450" s="83"/>
      <c r="BB450" s="83"/>
      <c r="BC450" s="83"/>
      <c r="BD450" s="83"/>
      <c r="BE450" s="83"/>
      <c r="BF450" s="83"/>
      <c r="BG450" s="83"/>
      <c r="BH450" s="83"/>
      <c r="BI450" s="83"/>
      <c r="BJ450" s="83"/>
      <c r="BK450" s="83"/>
      <c r="BL450" s="83"/>
    </row>
    <row r="451">
      <c r="A451" s="83"/>
      <c r="O451" s="88"/>
      <c r="AH451" s="47"/>
      <c r="AI451" s="47"/>
      <c r="AJ451" s="47"/>
      <c r="AK451" s="47"/>
      <c r="AL451" s="47"/>
      <c r="AM451" s="47"/>
      <c r="AN451" s="47"/>
      <c r="AO451" s="47"/>
      <c r="AP451" s="83"/>
      <c r="AQ451" s="83"/>
      <c r="AR451" s="83"/>
      <c r="AS451" s="83"/>
      <c r="AT451" s="83"/>
      <c r="AU451" s="83"/>
      <c r="AV451" s="83"/>
      <c r="AW451" s="83"/>
      <c r="AX451" s="83"/>
      <c r="AY451" s="83"/>
      <c r="AZ451" s="83"/>
      <c r="BA451" s="83"/>
      <c r="BB451" s="83"/>
      <c r="BC451" s="83"/>
      <c r="BD451" s="83"/>
      <c r="BE451" s="83"/>
      <c r="BF451" s="83"/>
      <c r="BG451" s="83"/>
      <c r="BH451" s="83"/>
      <c r="BI451" s="83"/>
      <c r="BJ451" s="83"/>
      <c r="BK451" s="83"/>
      <c r="BL451" s="83"/>
    </row>
    <row r="452">
      <c r="A452" s="83"/>
      <c r="O452" s="88"/>
      <c r="AH452" s="47"/>
      <c r="AI452" s="47"/>
      <c r="AJ452" s="47"/>
      <c r="AK452" s="47"/>
      <c r="AL452" s="47"/>
      <c r="AM452" s="47"/>
      <c r="AN452" s="47"/>
      <c r="AO452" s="47"/>
      <c r="AP452" s="83"/>
      <c r="AQ452" s="83"/>
      <c r="AR452" s="83"/>
      <c r="AS452" s="83"/>
      <c r="AT452" s="83"/>
      <c r="AU452" s="83"/>
      <c r="AV452" s="83"/>
      <c r="AW452" s="83"/>
      <c r="AX452" s="83"/>
      <c r="AY452" s="83"/>
      <c r="AZ452" s="83"/>
      <c r="BA452" s="83"/>
      <c r="BB452" s="83"/>
      <c r="BC452" s="83"/>
      <c r="BD452" s="83"/>
      <c r="BE452" s="83"/>
      <c r="BF452" s="83"/>
      <c r="BG452" s="83"/>
      <c r="BH452" s="83"/>
      <c r="BI452" s="83"/>
      <c r="BJ452" s="83"/>
      <c r="BK452" s="83"/>
      <c r="BL452" s="83"/>
    </row>
    <row r="453">
      <c r="A453" s="83"/>
      <c r="O453" s="88"/>
      <c r="AH453" s="47"/>
      <c r="AI453" s="47"/>
      <c r="AJ453" s="47"/>
      <c r="AK453" s="47"/>
      <c r="AL453" s="47"/>
      <c r="AM453" s="47"/>
      <c r="AN453" s="47"/>
      <c r="AO453" s="47"/>
      <c r="AP453" s="83"/>
      <c r="AQ453" s="83"/>
      <c r="AR453" s="83"/>
      <c r="AS453" s="83"/>
      <c r="AT453" s="83"/>
      <c r="AU453" s="83"/>
      <c r="AV453" s="83"/>
      <c r="AW453" s="83"/>
      <c r="AX453" s="83"/>
      <c r="AY453" s="83"/>
      <c r="AZ453" s="83"/>
      <c r="BA453" s="83"/>
      <c r="BB453" s="83"/>
      <c r="BC453" s="83"/>
      <c r="BD453" s="83"/>
      <c r="BE453" s="83"/>
      <c r="BF453" s="83"/>
      <c r="BG453" s="83"/>
      <c r="BH453" s="83"/>
      <c r="BI453" s="83"/>
      <c r="BJ453" s="83"/>
      <c r="BK453" s="83"/>
      <c r="BL453" s="83"/>
    </row>
    <row r="454">
      <c r="A454" s="83"/>
      <c r="O454" s="88"/>
      <c r="AH454" s="47"/>
      <c r="AI454" s="47"/>
      <c r="AJ454" s="47"/>
      <c r="AK454" s="47"/>
      <c r="AL454" s="47"/>
      <c r="AM454" s="47"/>
      <c r="AN454" s="47"/>
      <c r="AO454" s="47"/>
      <c r="AP454" s="83"/>
      <c r="AQ454" s="83"/>
      <c r="AR454" s="83"/>
      <c r="AS454" s="83"/>
      <c r="AT454" s="83"/>
      <c r="AU454" s="83"/>
      <c r="AV454" s="83"/>
      <c r="AW454" s="83"/>
      <c r="AX454" s="83"/>
      <c r="AY454" s="83"/>
      <c r="AZ454" s="83"/>
      <c r="BA454" s="83"/>
      <c r="BB454" s="83"/>
      <c r="BC454" s="83"/>
      <c r="BD454" s="83"/>
      <c r="BE454" s="83"/>
      <c r="BF454" s="83"/>
      <c r="BG454" s="83"/>
      <c r="BH454" s="83"/>
      <c r="BI454" s="83"/>
      <c r="BJ454" s="83"/>
      <c r="BK454" s="83"/>
      <c r="BL454" s="83"/>
    </row>
    <row r="455">
      <c r="A455" s="83"/>
      <c r="O455" s="88"/>
      <c r="AH455" s="47"/>
      <c r="AI455" s="47"/>
      <c r="AJ455" s="47"/>
      <c r="AK455" s="47"/>
      <c r="AL455" s="47"/>
      <c r="AM455" s="47"/>
      <c r="AN455" s="47"/>
      <c r="AO455" s="47"/>
      <c r="AP455" s="83"/>
      <c r="AQ455" s="83"/>
      <c r="AR455" s="83"/>
      <c r="AS455" s="83"/>
      <c r="AT455" s="83"/>
      <c r="AU455" s="83"/>
      <c r="AV455" s="83"/>
      <c r="AW455" s="83"/>
      <c r="AX455" s="83"/>
      <c r="AY455" s="83"/>
      <c r="AZ455" s="83"/>
      <c r="BA455" s="83"/>
      <c r="BB455" s="83"/>
      <c r="BC455" s="83"/>
      <c r="BD455" s="83"/>
      <c r="BE455" s="83"/>
      <c r="BF455" s="83"/>
      <c r="BG455" s="83"/>
      <c r="BH455" s="83"/>
      <c r="BI455" s="83"/>
      <c r="BJ455" s="83"/>
      <c r="BK455" s="83"/>
      <c r="BL455" s="83"/>
    </row>
    <row r="456">
      <c r="A456" s="83"/>
      <c r="O456" s="88"/>
      <c r="AH456" s="47"/>
      <c r="AI456" s="47"/>
      <c r="AJ456" s="47"/>
      <c r="AK456" s="47"/>
      <c r="AL456" s="47"/>
      <c r="AM456" s="47"/>
      <c r="AN456" s="47"/>
      <c r="AO456" s="47"/>
      <c r="AP456" s="83"/>
      <c r="AQ456" s="83"/>
      <c r="AR456" s="83"/>
      <c r="AS456" s="83"/>
      <c r="AT456" s="83"/>
      <c r="AU456" s="83"/>
      <c r="AV456" s="83"/>
      <c r="AW456" s="83"/>
      <c r="AX456" s="83"/>
      <c r="AY456" s="83"/>
      <c r="AZ456" s="83"/>
      <c r="BA456" s="83"/>
      <c r="BB456" s="83"/>
      <c r="BC456" s="83"/>
      <c r="BD456" s="83"/>
      <c r="BE456" s="83"/>
      <c r="BF456" s="83"/>
      <c r="BG456" s="83"/>
      <c r="BH456" s="83"/>
      <c r="BI456" s="83"/>
      <c r="BJ456" s="83"/>
      <c r="BK456" s="83"/>
      <c r="BL456" s="83"/>
    </row>
    <row r="457">
      <c r="A457" s="83"/>
      <c r="O457" s="88"/>
      <c r="AH457" s="47"/>
      <c r="AI457" s="47"/>
      <c r="AJ457" s="47"/>
      <c r="AK457" s="47"/>
      <c r="AL457" s="47"/>
      <c r="AM457" s="47"/>
      <c r="AN457" s="47"/>
      <c r="AO457" s="47"/>
      <c r="AP457" s="83"/>
      <c r="AQ457" s="83"/>
      <c r="AR457" s="83"/>
      <c r="AS457" s="83"/>
      <c r="AT457" s="83"/>
      <c r="AU457" s="83"/>
      <c r="AV457" s="83"/>
      <c r="AW457" s="83"/>
      <c r="AX457" s="83"/>
      <c r="AY457" s="83"/>
      <c r="AZ457" s="83"/>
      <c r="BA457" s="83"/>
      <c r="BB457" s="83"/>
      <c r="BC457" s="83"/>
      <c r="BD457" s="83"/>
      <c r="BE457" s="83"/>
      <c r="BF457" s="83"/>
      <c r="BG457" s="83"/>
      <c r="BH457" s="83"/>
      <c r="BI457" s="83"/>
      <c r="BJ457" s="83"/>
      <c r="BK457" s="83"/>
      <c r="BL457" s="83"/>
    </row>
    <row r="458">
      <c r="A458" s="83"/>
      <c r="O458" s="88"/>
      <c r="AH458" s="47"/>
      <c r="AI458" s="47"/>
      <c r="AJ458" s="47"/>
      <c r="AK458" s="47"/>
      <c r="AL458" s="47"/>
      <c r="AM458" s="47"/>
      <c r="AN458" s="47"/>
      <c r="AO458" s="47"/>
      <c r="AP458" s="83"/>
      <c r="AQ458" s="83"/>
      <c r="AR458" s="83"/>
      <c r="AS458" s="83"/>
      <c r="AT458" s="83"/>
      <c r="AU458" s="83"/>
      <c r="AV458" s="83"/>
      <c r="AW458" s="83"/>
      <c r="AX458" s="83"/>
      <c r="AY458" s="83"/>
      <c r="AZ458" s="83"/>
      <c r="BA458" s="83"/>
      <c r="BB458" s="83"/>
      <c r="BC458" s="83"/>
      <c r="BD458" s="83"/>
      <c r="BE458" s="83"/>
      <c r="BF458" s="83"/>
      <c r="BG458" s="83"/>
      <c r="BH458" s="83"/>
      <c r="BI458" s="83"/>
      <c r="BJ458" s="83"/>
      <c r="BK458" s="83"/>
      <c r="BL458" s="83"/>
    </row>
    <row r="459">
      <c r="A459" s="83"/>
      <c r="O459" s="88"/>
      <c r="AH459" s="47"/>
      <c r="AI459" s="47"/>
      <c r="AJ459" s="47"/>
      <c r="AK459" s="47"/>
      <c r="AL459" s="47"/>
      <c r="AM459" s="47"/>
      <c r="AN459" s="47"/>
      <c r="AO459" s="47"/>
      <c r="AP459" s="83"/>
      <c r="AQ459" s="83"/>
      <c r="AR459" s="83"/>
      <c r="AS459" s="83"/>
      <c r="AT459" s="83"/>
      <c r="AU459" s="83"/>
      <c r="AV459" s="83"/>
      <c r="AW459" s="83"/>
      <c r="AX459" s="83"/>
      <c r="AY459" s="83"/>
      <c r="AZ459" s="83"/>
      <c r="BA459" s="83"/>
      <c r="BB459" s="83"/>
      <c r="BC459" s="83"/>
      <c r="BD459" s="83"/>
      <c r="BE459" s="83"/>
      <c r="BF459" s="83"/>
      <c r="BG459" s="83"/>
      <c r="BH459" s="83"/>
      <c r="BI459" s="83"/>
      <c r="BJ459" s="83"/>
      <c r="BK459" s="83"/>
      <c r="BL459" s="83"/>
    </row>
    <row r="460">
      <c r="A460" s="83"/>
      <c r="O460" s="88"/>
      <c r="AH460" s="47"/>
      <c r="AI460" s="47"/>
      <c r="AJ460" s="47"/>
      <c r="AK460" s="47"/>
      <c r="AL460" s="47"/>
      <c r="AM460" s="47"/>
      <c r="AN460" s="47"/>
      <c r="AO460" s="47"/>
      <c r="AP460" s="83"/>
      <c r="AQ460" s="83"/>
      <c r="AR460" s="83"/>
      <c r="AS460" s="83"/>
      <c r="AT460" s="83"/>
      <c r="AU460" s="83"/>
      <c r="AV460" s="83"/>
      <c r="AW460" s="83"/>
      <c r="AX460" s="83"/>
      <c r="AY460" s="83"/>
      <c r="AZ460" s="83"/>
      <c r="BA460" s="83"/>
      <c r="BB460" s="83"/>
      <c r="BC460" s="83"/>
      <c r="BD460" s="83"/>
      <c r="BE460" s="83"/>
      <c r="BF460" s="83"/>
      <c r="BG460" s="83"/>
      <c r="BH460" s="83"/>
      <c r="BI460" s="83"/>
      <c r="BJ460" s="83"/>
      <c r="BK460" s="83"/>
      <c r="BL460" s="83"/>
    </row>
    <row r="461">
      <c r="A461" s="83"/>
      <c r="O461" s="88"/>
      <c r="AH461" s="47"/>
      <c r="AI461" s="47"/>
      <c r="AJ461" s="47"/>
      <c r="AK461" s="47"/>
      <c r="AL461" s="47"/>
      <c r="AM461" s="47"/>
      <c r="AN461" s="47"/>
      <c r="AO461" s="47"/>
      <c r="AP461" s="83"/>
      <c r="AQ461" s="83"/>
      <c r="AR461" s="83"/>
      <c r="AS461" s="83"/>
      <c r="AT461" s="83"/>
      <c r="AU461" s="83"/>
      <c r="AV461" s="83"/>
      <c r="AW461" s="83"/>
      <c r="AX461" s="83"/>
      <c r="AY461" s="83"/>
      <c r="AZ461" s="83"/>
      <c r="BA461" s="83"/>
      <c r="BB461" s="83"/>
      <c r="BC461" s="83"/>
      <c r="BD461" s="83"/>
      <c r="BE461" s="83"/>
      <c r="BF461" s="83"/>
      <c r="BG461" s="83"/>
      <c r="BH461" s="83"/>
      <c r="BI461" s="83"/>
      <c r="BJ461" s="83"/>
      <c r="BK461" s="83"/>
      <c r="BL461" s="83"/>
    </row>
    <row r="462">
      <c r="A462" s="83"/>
      <c r="O462" s="88"/>
      <c r="AH462" s="47"/>
      <c r="AI462" s="47"/>
      <c r="AJ462" s="47"/>
      <c r="AK462" s="47"/>
      <c r="AL462" s="47"/>
      <c r="AM462" s="47"/>
      <c r="AN462" s="47"/>
      <c r="AO462" s="47"/>
      <c r="AP462" s="83"/>
      <c r="AQ462" s="83"/>
      <c r="AR462" s="83"/>
      <c r="AS462" s="83"/>
      <c r="AT462" s="83"/>
      <c r="AU462" s="83"/>
      <c r="AV462" s="83"/>
      <c r="AW462" s="83"/>
      <c r="AX462" s="83"/>
      <c r="AY462" s="83"/>
      <c r="AZ462" s="83"/>
      <c r="BA462" s="83"/>
      <c r="BB462" s="83"/>
      <c r="BC462" s="83"/>
      <c r="BD462" s="83"/>
      <c r="BE462" s="83"/>
      <c r="BF462" s="83"/>
      <c r="BG462" s="83"/>
      <c r="BH462" s="83"/>
      <c r="BI462" s="83"/>
      <c r="BJ462" s="83"/>
      <c r="BK462" s="83"/>
      <c r="BL462" s="83"/>
    </row>
    <row r="463">
      <c r="A463" s="83"/>
      <c r="O463" s="88"/>
      <c r="AH463" s="47"/>
      <c r="AI463" s="47"/>
      <c r="AJ463" s="47"/>
      <c r="AK463" s="47"/>
      <c r="AL463" s="47"/>
      <c r="AM463" s="47"/>
      <c r="AN463" s="47"/>
      <c r="AO463" s="47"/>
      <c r="AP463" s="83"/>
      <c r="AQ463" s="83"/>
      <c r="AR463" s="83"/>
      <c r="AS463" s="83"/>
      <c r="AT463" s="83"/>
      <c r="AU463" s="83"/>
      <c r="AV463" s="83"/>
      <c r="AW463" s="83"/>
      <c r="AX463" s="83"/>
      <c r="AY463" s="83"/>
      <c r="AZ463" s="83"/>
      <c r="BA463" s="83"/>
      <c r="BB463" s="83"/>
      <c r="BC463" s="83"/>
      <c r="BD463" s="83"/>
      <c r="BE463" s="83"/>
      <c r="BF463" s="83"/>
      <c r="BG463" s="83"/>
      <c r="BH463" s="83"/>
      <c r="BI463" s="83"/>
      <c r="BJ463" s="83"/>
      <c r="BK463" s="83"/>
      <c r="BL463" s="83"/>
    </row>
    <row r="464">
      <c r="A464" s="83"/>
      <c r="O464" s="88"/>
      <c r="AH464" s="47"/>
      <c r="AI464" s="47"/>
      <c r="AJ464" s="47"/>
      <c r="AK464" s="47"/>
      <c r="AL464" s="47"/>
      <c r="AM464" s="47"/>
      <c r="AN464" s="47"/>
      <c r="AO464" s="47"/>
      <c r="AP464" s="83"/>
      <c r="AQ464" s="83"/>
      <c r="AR464" s="83"/>
      <c r="AS464" s="83"/>
      <c r="AT464" s="83"/>
      <c r="AU464" s="83"/>
      <c r="AV464" s="83"/>
      <c r="AW464" s="83"/>
      <c r="AX464" s="83"/>
      <c r="AY464" s="83"/>
      <c r="AZ464" s="83"/>
      <c r="BA464" s="83"/>
      <c r="BB464" s="83"/>
      <c r="BC464" s="83"/>
      <c r="BD464" s="83"/>
      <c r="BE464" s="83"/>
      <c r="BF464" s="83"/>
      <c r="BG464" s="83"/>
      <c r="BH464" s="83"/>
      <c r="BI464" s="83"/>
      <c r="BJ464" s="83"/>
      <c r="BK464" s="83"/>
      <c r="BL464" s="83"/>
    </row>
    <row r="465">
      <c r="A465" s="83"/>
      <c r="O465" s="88"/>
      <c r="AH465" s="47"/>
      <c r="AI465" s="47"/>
      <c r="AJ465" s="47"/>
      <c r="AK465" s="47"/>
      <c r="AL465" s="47"/>
      <c r="AM465" s="47"/>
      <c r="AN465" s="47"/>
      <c r="AO465" s="47"/>
      <c r="AP465" s="83"/>
      <c r="AQ465" s="83"/>
      <c r="AR465" s="83"/>
      <c r="AS465" s="83"/>
      <c r="AT465" s="83"/>
      <c r="AU465" s="83"/>
      <c r="AV465" s="83"/>
      <c r="AW465" s="83"/>
      <c r="AX465" s="83"/>
      <c r="AY465" s="83"/>
      <c r="AZ465" s="83"/>
      <c r="BA465" s="83"/>
      <c r="BB465" s="83"/>
      <c r="BC465" s="83"/>
      <c r="BD465" s="83"/>
      <c r="BE465" s="83"/>
      <c r="BF465" s="83"/>
      <c r="BG465" s="83"/>
      <c r="BH465" s="83"/>
      <c r="BI465" s="83"/>
      <c r="BJ465" s="83"/>
      <c r="BK465" s="83"/>
      <c r="BL465" s="83"/>
    </row>
    <row r="466">
      <c r="A466" s="83"/>
      <c r="O466" s="88"/>
      <c r="AH466" s="47"/>
      <c r="AI466" s="47"/>
      <c r="AJ466" s="47"/>
      <c r="AK466" s="47"/>
      <c r="AL466" s="47"/>
      <c r="AM466" s="47"/>
      <c r="AN466" s="47"/>
      <c r="AO466" s="47"/>
      <c r="AP466" s="83"/>
      <c r="AQ466" s="83"/>
      <c r="AR466" s="83"/>
      <c r="AS466" s="83"/>
      <c r="AT466" s="83"/>
      <c r="AU466" s="83"/>
      <c r="AV466" s="83"/>
      <c r="AW466" s="83"/>
      <c r="AX466" s="83"/>
      <c r="AY466" s="83"/>
      <c r="AZ466" s="83"/>
      <c r="BA466" s="83"/>
      <c r="BB466" s="83"/>
      <c r="BC466" s="83"/>
      <c r="BD466" s="83"/>
      <c r="BE466" s="83"/>
      <c r="BF466" s="83"/>
      <c r="BG466" s="83"/>
      <c r="BH466" s="83"/>
      <c r="BI466" s="83"/>
      <c r="BJ466" s="83"/>
      <c r="BK466" s="83"/>
      <c r="BL466" s="83"/>
    </row>
    <row r="467">
      <c r="A467" s="83"/>
      <c r="O467" s="88"/>
      <c r="AH467" s="47"/>
      <c r="AI467" s="47"/>
      <c r="AJ467" s="47"/>
      <c r="AK467" s="47"/>
      <c r="AL467" s="47"/>
      <c r="AM467" s="47"/>
      <c r="AN467" s="47"/>
      <c r="AO467" s="47"/>
      <c r="AP467" s="83"/>
      <c r="AQ467" s="83"/>
      <c r="AR467" s="83"/>
      <c r="AS467" s="83"/>
      <c r="AT467" s="83"/>
      <c r="AU467" s="83"/>
      <c r="AV467" s="83"/>
      <c r="AW467" s="83"/>
      <c r="AX467" s="83"/>
      <c r="AY467" s="83"/>
      <c r="AZ467" s="83"/>
      <c r="BA467" s="83"/>
      <c r="BB467" s="83"/>
      <c r="BC467" s="83"/>
      <c r="BD467" s="83"/>
      <c r="BE467" s="83"/>
      <c r="BF467" s="83"/>
      <c r="BG467" s="83"/>
      <c r="BH467" s="83"/>
      <c r="BI467" s="83"/>
      <c r="BJ467" s="83"/>
      <c r="BK467" s="83"/>
      <c r="BL467" s="83"/>
    </row>
    <row r="468">
      <c r="A468" s="83"/>
      <c r="O468" s="88"/>
      <c r="AH468" s="47"/>
      <c r="AI468" s="47"/>
      <c r="AJ468" s="47"/>
      <c r="AK468" s="47"/>
      <c r="AL468" s="47"/>
      <c r="AM468" s="47"/>
      <c r="AN468" s="47"/>
      <c r="AO468" s="47"/>
      <c r="AP468" s="83"/>
      <c r="AQ468" s="83"/>
      <c r="AR468" s="83"/>
      <c r="AS468" s="83"/>
      <c r="AT468" s="83"/>
      <c r="AU468" s="83"/>
      <c r="AV468" s="83"/>
      <c r="AW468" s="83"/>
      <c r="AX468" s="83"/>
      <c r="AY468" s="83"/>
      <c r="AZ468" s="83"/>
      <c r="BA468" s="83"/>
      <c r="BB468" s="83"/>
      <c r="BC468" s="83"/>
      <c r="BD468" s="83"/>
      <c r="BE468" s="83"/>
      <c r="BF468" s="83"/>
      <c r="BG468" s="83"/>
      <c r="BH468" s="83"/>
      <c r="BI468" s="83"/>
      <c r="BJ468" s="83"/>
      <c r="BK468" s="83"/>
      <c r="BL468" s="83"/>
    </row>
    <row r="469">
      <c r="A469" s="83"/>
      <c r="O469" s="88"/>
      <c r="AH469" s="47"/>
      <c r="AI469" s="47"/>
      <c r="AJ469" s="47"/>
      <c r="AK469" s="47"/>
      <c r="AL469" s="47"/>
      <c r="AM469" s="47"/>
      <c r="AN469" s="47"/>
      <c r="AO469" s="47"/>
      <c r="AP469" s="83"/>
      <c r="AQ469" s="83"/>
      <c r="AR469" s="83"/>
      <c r="AS469" s="83"/>
      <c r="AT469" s="83"/>
      <c r="AU469" s="83"/>
      <c r="AV469" s="83"/>
      <c r="AW469" s="83"/>
      <c r="AX469" s="83"/>
      <c r="AY469" s="83"/>
      <c r="AZ469" s="83"/>
      <c r="BA469" s="83"/>
      <c r="BB469" s="83"/>
      <c r="BC469" s="83"/>
      <c r="BD469" s="83"/>
      <c r="BE469" s="83"/>
      <c r="BF469" s="83"/>
      <c r="BG469" s="83"/>
      <c r="BH469" s="83"/>
      <c r="BI469" s="83"/>
      <c r="BJ469" s="83"/>
      <c r="BK469" s="83"/>
      <c r="BL469" s="83"/>
    </row>
    <row r="470">
      <c r="A470" s="83"/>
      <c r="O470" s="88"/>
      <c r="AH470" s="47"/>
      <c r="AI470" s="47"/>
      <c r="AJ470" s="47"/>
      <c r="AK470" s="47"/>
      <c r="AL470" s="47"/>
      <c r="AM470" s="47"/>
      <c r="AN470" s="47"/>
      <c r="AO470" s="47"/>
      <c r="AP470" s="83"/>
      <c r="AQ470" s="83"/>
      <c r="AR470" s="83"/>
      <c r="AS470" s="83"/>
      <c r="AT470" s="83"/>
      <c r="AU470" s="83"/>
      <c r="AV470" s="83"/>
      <c r="AW470" s="83"/>
      <c r="AX470" s="83"/>
      <c r="AY470" s="83"/>
      <c r="AZ470" s="83"/>
      <c r="BA470" s="83"/>
      <c r="BB470" s="83"/>
      <c r="BC470" s="83"/>
      <c r="BD470" s="83"/>
      <c r="BE470" s="83"/>
      <c r="BF470" s="83"/>
      <c r="BG470" s="83"/>
      <c r="BH470" s="83"/>
      <c r="BI470" s="83"/>
      <c r="BJ470" s="83"/>
      <c r="BK470" s="83"/>
      <c r="BL470" s="83"/>
    </row>
    <row r="471">
      <c r="A471" s="83"/>
      <c r="O471" s="88"/>
      <c r="AH471" s="47"/>
      <c r="AI471" s="47"/>
      <c r="AJ471" s="47"/>
      <c r="AK471" s="47"/>
      <c r="AL471" s="47"/>
      <c r="AM471" s="47"/>
      <c r="AN471" s="47"/>
      <c r="AO471" s="47"/>
      <c r="AP471" s="83"/>
      <c r="AQ471" s="83"/>
      <c r="AR471" s="83"/>
      <c r="AS471" s="83"/>
      <c r="AT471" s="83"/>
      <c r="AU471" s="83"/>
      <c r="AV471" s="83"/>
      <c r="AW471" s="83"/>
      <c r="AX471" s="83"/>
      <c r="AY471" s="83"/>
      <c r="AZ471" s="83"/>
      <c r="BA471" s="83"/>
      <c r="BB471" s="83"/>
      <c r="BC471" s="83"/>
      <c r="BD471" s="83"/>
      <c r="BE471" s="83"/>
      <c r="BF471" s="83"/>
      <c r="BG471" s="83"/>
      <c r="BH471" s="83"/>
      <c r="BI471" s="83"/>
      <c r="BJ471" s="83"/>
      <c r="BK471" s="83"/>
      <c r="BL471" s="83"/>
    </row>
    <row r="472">
      <c r="A472" s="83"/>
      <c r="O472" s="88"/>
      <c r="AH472" s="47"/>
      <c r="AI472" s="47"/>
      <c r="AJ472" s="47"/>
      <c r="AK472" s="47"/>
      <c r="AL472" s="47"/>
      <c r="AM472" s="47"/>
      <c r="AN472" s="47"/>
      <c r="AO472" s="47"/>
      <c r="AP472" s="83"/>
      <c r="AQ472" s="83"/>
      <c r="AR472" s="83"/>
      <c r="AS472" s="83"/>
      <c r="AT472" s="83"/>
      <c r="AU472" s="83"/>
      <c r="AV472" s="83"/>
      <c r="AW472" s="83"/>
      <c r="AX472" s="83"/>
      <c r="AY472" s="83"/>
      <c r="AZ472" s="83"/>
      <c r="BA472" s="83"/>
      <c r="BB472" s="83"/>
      <c r="BC472" s="83"/>
      <c r="BD472" s="83"/>
      <c r="BE472" s="83"/>
      <c r="BF472" s="83"/>
      <c r="BG472" s="83"/>
      <c r="BH472" s="83"/>
      <c r="BI472" s="83"/>
      <c r="BJ472" s="83"/>
      <c r="BK472" s="83"/>
      <c r="BL472" s="83"/>
    </row>
    <row r="473">
      <c r="A473" s="83"/>
      <c r="O473" s="88"/>
      <c r="AH473" s="47"/>
      <c r="AI473" s="47"/>
      <c r="AJ473" s="47"/>
      <c r="AK473" s="47"/>
      <c r="AL473" s="47"/>
      <c r="AM473" s="47"/>
      <c r="AN473" s="47"/>
      <c r="AO473" s="47"/>
      <c r="AP473" s="83"/>
      <c r="AQ473" s="83"/>
      <c r="AR473" s="83"/>
      <c r="AS473" s="83"/>
      <c r="AT473" s="83"/>
      <c r="AU473" s="83"/>
      <c r="AV473" s="83"/>
      <c r="AW473" s="83"/>
      <c r="AX473" s="83"/>
      <c r="AY473" s="83"/>
      <c r="AZ473" s="83"/>
      <c r="BA473" s="83"/>
      <c r="BB473" s="83"/>
      <c r="BC473" s="83"/>
      <c r="BD473" s="83"/>
      <c r="BE473" s="83"/>
      <c r="BF473" s="83"/>
      <c r="BG473" s="83"/>
      <c r="BH473" s="83"/>
      <c r="BI473" s="83"/>
      <c r="BJ473" s="83"/>
      <c r="BK473" s="83"/>
      <c r="BL473" s="83"/>
    </row>
    <row r="474">
      <c r="A474" s="83"/>
      <c r="O474" s="88"/>
      <c r="AH474" s="47"/>
      <c r="AI474" s="47"/>
      <c r="AJ474" s="47"/>
      <c r="AK474" s="47"/>
      <c r="AL474" s="47"/>
      <c r="AM474" s="47"/>
      <c r="AN474" s="47"/>
      <c r="AO474" s="47"/>
      <c r="AP474" s="83"/>
      <c r="AQ474" s="83"/>
      <c r="AR474" s="83"/>
      <c r="AS474" s="83"/>
      <c r="AT474" s="83"/>
      <c r="AU474" s="83"/>
      <c r="AV474" s="83"/>
      <c r="AW474" s="83"/>
      <c r="AX474" s="83"/>
      <c r="AY474" s="83"/>
      <c r="AZ474" s="83"/>
      <c r="BA474" s="83"/>
      <c r="BB474" s="83"/>
      <c r="BC474" s="83"/>
      <c r="BD474" s="83"/>
      <c r="BE474" s="83"/>
      <c r="BF474" s="83"/>
      <c r="BG474" s="83"/>
      <c r="BH474" s="83"/>
      <c r="BI474" s="83"/>
      <c r="BJ474" s="83"/>
      <c r="BK474" s="83"/>
      <c r="BL474" s="83"/>
    </row>
    <row r="475">
      <c r="A475" s="83"/>
      <c r="O475" s="88"/>
      <c r="AH475" s="47"/>
      <c r="AI475" s="47"/>
      <c r="AJ475" s="47"/>
      <c r="AK475" s="47"/>
      <c r="AL475" s="47"/>
      <c r="AM475" s="47"/>
      <c r="AN475" s="47"/>
      <c r="AO475" s="47"/>
      <c r="AP475" s="83"/>
      <c r="AQ475" s="83"/>
      <c r="AR475" s="83"/>
      <c r="AS475" s="83"/>
      <c r="AT475" s="83"/>
      <c r="AU475" s="83"/>
      <c r="AV475" s="83"/>
      <c r="AW475" s="83"/>
      <c r="AX475" s="83"/>
      <c r="AY475" s="83"/>
      <c r="AZ475" s="83"/>
      <c r="BA475" s="83"/>
      <c r="BB475" s="83"/>
      <c r="BC475" s="83"/>
      <c r="BD475" s="83"/>
      <c r="BE475" s="83"/>
      <c r="BF475" s="83"/>
      <c r="BG475" s="83"/>
      <c r="BH475" s="83"/>
      <c r="BI475" s="83"/>
      <c r="BJ475" s="83"/>
      <c r="BK475" s="83"/>
      <c r="BL475" s="83"/>
    </row>
    <row r="476">
      <c r="A476" s="83"/>
      <c r="O476" s="88"/>
      <c r="AH476" s="47"/>
      <c r="AI476" s="47"/>
      <c r="AJ476" s="47"/>
      <c r="AK476" s="47"/>
      <c r="AL476" s="47"/>
      <c r="AM476" s="47"/>
      <c r="AN476" s="47"/>
      <c r="AO476" s="47"/>
      <c r="AP476" s="83"/>
      <c r="AQ476" s="83"/>
      <c r="AR476" s="83"/>
      <c r="AS476" s="83"/>
      <c r="AT476" s="83"/>
      <c r="AU476" s="83"/>
      <c r="AV476" s="83"/>
      <c r="AW476" s="83"/>
      <c r="AX476" s="83"/>
      <c r="AY476" s="83"/>
      <c r="AZ476" s="83"/>
      <c r="BA476" s="83"/>
      <c r="BB476" s="83"/>
      <c r="BC476" s="83"/>
      <c r="BD476" s="83"/>
      <c r="BE476" s="83"/>
      <c r="BF476" s="83"/>
      <c r="BG476" s="83"/>
      <c r="BH476" s="83"/>
      <c r="BI476" s="83"/>
      <c r="BJ476" s="83"/>
      <c r="BK476" s="83"/>
      <c r="BL476" s="83"/>
    </row>
    <row r="477">
      <c r="A477" s="83"/>
      <c r="O477" s="88"/>
      <c r="AH477" s="47"/>
      <c r="AI477" s="47"/>
      <c r="AJ477" s="47"/>
      <c r="AK477" s="47"/>
      <c r="AL477" s="47"/>
      <c r="AM477" s="47"/>
      <c r="AN477" s="47"/>
      <c r="AO477" s="47"/>
      <c r="AP477" s="83"/>
      <c r="AQ477" s="83"/>
      <c r="AR477" s="83"/>
      <c r="AS477" s="83"/>
      <c r="AT477" s="83"/>
      <c r="AU477" s="83"/>
      <c r="AV477" s="83"/>
      <c r="AW477" s="83"/>
      <c r="AX477" s="83"/>
      <c r="AY477" s="83"/>
      <c r="AZ477" s="83"/>
      <c r="BA477" s="83"/>
      <c r="BB477" s="83"/>
      <c r="BC477" s="83"/>
      <c r="BD477" s="83"/>
      <c r="BE477" s="83"/>
      <c r="BF477" s="83"/>
      <c r="BG477" s="83"/>
      <c r="BH477" s="83"/>
      <c r="BI477" s="83"/>
      <c r="BJ477" s="83"/>
      <c r="BK477" s="83"/>
      <c r="BL477" s="83"/>
    </row>
    <row r="478">
      <c r="A478" s="83"/>
      <c r="O478" s="88"/>
      <c r="AH478" s="47"/>
      <c r="AI478" s="47"/>
      <c r="AJ478" s="47"/>
      <c r="AK478" s="47"/>
      <c r="AL478" s="47"/>
      <c r="AM478" s="47"/>
      <c r="AN478" s="47"/>
      <c r="AO478" s="47"/>
      <c r="AP478" s="83"/>
      <c r="AQ478" s="83"/>
      <c r="AR478" s="83"/>
      <c r="AS478" s="83"/>
      <c r="AT478" s="83"/>
      <c r="AU478" s="83"/>
      <c r="AV478" s="83"/>
      <c r="AW478" s="83"/>
      <c r="AX478" s="83"/>
      <c r="AY478" s="83"/>
      <c r="AZ478" s="83"/>
      <c r="BA478" s="83"/>
      <c r="BB478" s="83"/>
      <c r="BC478" s="83"/>
      <c r="BD478" s="83"/>
      <c r="BE478" s="83"/>
      <c r="BF478" s="83"/>
      <c r="BG478" s="83"/>
      <c r="BH478" s="83"/>
      <c r="BI478" s="83"/>
      <c r="BJ478" s="83"/>
      <c r="BK478" s="83"/>
      <c r="BL478" s="83"/>
    </row>
    <row r="479">
      <c r="A479" s="83"/>
      <c r="O479" s="88"/>
      <c r="AH479" s="47"/>
      <c r="AI479" s="47"/>
      <c r="AJ479" s="47"/>
      <c r="AK479" s="47"/>
      <c r="AL479" s="47"/>
      <c r="AM479" s="47"/>
      <c r="AN479" s="47"/>
      <c r="AO479" s="47"/>
      <c r="AP479" s="83"/>
      <c r="AQ479" s="83"/>
      <c r="AR479" s="83"/>
      <c r="AS479" s="83"/>
      <c r="AT479" s="83"/>
      <c r="AU479" s="83"/>
      <c r="AV479" s="83"/>
      <c r="AW479" s="83"/>
      <c r="AX479" s="83"/>
      <c r="AY479" s="83"/>
      <c r="AZ479" s="83"/>
      <c r="BA479" s="83"/>
      <c r="BB479" s="83"/>
      <c r="BC479" s="83"/>
      <c r="BD479" s="83"/>
      <c r="BE479" s="83"/>
      <c r="BF479" s="83"/>
      <c r="BG479" s="83"/>
      <c r="BH479" s="83"/>
      <c r="BI479" s="83"/>
      <c r="BJ479" s="83"/>
      <c r="BK479" s="83"/>
      <c r="BL479" s="83"/>
    </row>
    <row r="480">
      <c r="A480" s="83"/>
      <c r="O480" s="88"/>
      <c r="AH480" s="47"/>
      <c r="AI480" s="47"/>
      <c r="AJ480" s="47"/>
      <c r="AK480" s="47"/>
      <c r="AL480" s="47"/>
      <c r="AM480" s="47"/>
      <c r="AN480" s="47"/>
      <c r="AO480" s="47"/>
      <c r="AP480" s="83"/>
      <c r="AQ480" s="83"/>
      <c r="AR480" s="83"/>
      <c r="AS480" s="83"/>
      <c r="AT480" s="83"/>
      <c r="AU480" s="83"/>
      <c r="AV480" s="83"/>
      <c r="AW480" s="83"/>
      <c r="AX480" s="83"/>
      <c r="AY480" s="83"/>
      <c r="AZ480" s="83"/>
      <c r="BA480" s="83"/>
      <c r="BB480" s="83"/>
      <c r="BC480" s="83"/>
      <c r="BD480" s="83"/>
      <c r="BE480" s="83"/>
      <c r="BF480" s="83"/>
      <c r="BG480" s="83"/>
      <c r="BH480" s="83"/>
      <c r="BI480" s="83"/>
      <c r="BJ480" s="83"/>
      <c r="BK480" s="83"/>
      <c r="BL480" s="83"/>
    </row>
    <row r="481">
      <c r="A481" s="83"/>
      <c r="O481" s="88"/>
      <c r="AH481" s="47"/>
      <c r="AI481" s="47"/>
      <c r="AJ481" s="47"/>
      <c r="AK481" s="47"/>
      <c r="AL481" s="47"/>
      <c r="AM481" s="47"/>
      <c r="AN481" s="47"/>
      <c r="AO481" s="47"/>
      <c r="AP481" s="83"/>
      <c r="AQ481" s="83"/>
      <c r="AR481" s="83"/>
      <c r="AS481" s="83"/>
      <c r="AT481" s="83"/>
      <c r="AU481" s="83"/>
      <c r="AV481" s="83"/>
      <c r="AW481" s="83"/>
      <c r="AX481" s="83"/>
      <c r="AY481" s="83"/>
      <c r="AZ481" s="83"/>
      <c r="BA481" s="83"/>
      <c r="BB481" s="83"/>
      <c r="BC481" s="83"/>
      <c r="BD481" s="83"/>
      <c r="BE481" s="83"/>
      <c r="BF481" s="83"/>
      <c r="BG481" s="83"/>
      <c r="BH481" s="83"/>
      <c r="BI481" s="83"/>
      <c r="BJ481" s="83"/>
      <c r="BK481" s="83"/>
      <c r="BL481" s="83"/>
    </row>
    <row r="482">
      <c r="A482" s="83"/>
      <c r="O482" s="88"/>
      <c r="AH482" s="47"/>
      <c r="AI482" s="47"/>
      <c r="AJ482" s="47"/>
      <c r="AK482" s="47"/>
      <c r="AL482" s="47"/>
      <c r="AM482" s="47"/>
      <c r="AN482" s="47"/>
      <c r="AO482" s="47"/>
      <c r="AP482" s="83"/>
      <c r="AQ482" s="83"/>
      <c r="AR482" s="83"/>
      <c r="AS482" s="83"/>
      <c r="AT482" s="83"/>
      <c r="AU482" s="83"/>
      <c r="AV482" s="83"/>
      <c r="AW482" s="83"/>
      <c r="AX482" s="83"/>
      <c r="AY482" s="83"/>
      <c r="AZ482" s="83"/>
      <c r="BA482" s="83"/>
      <c r="BB482" s="83"/>
      <c r="BC482" s="83"/>
      <c r="BD482" s="83"/>
      <c r="BE482" s="83"/>
      <c r="BF482" s="83"/>
      <c r="BG482" s="83"/>
      <c r="BH482" s="83"/>
      <c r="BI482" s="83"/>
      <c r="BJ482" s="83"/>
      <c r="BK482" s="83"/>
      <c r="BL482" s="83"/>
    </row>
    <row r="483">
      <c r="A483" s="83"/>
      <c r="O483" s="88"/>
      <c r="AH483" s="47"/>
      <c r="AI483" s="47"/>
      <c r="AJ483" s="47"/>
      <c r="AK483" s="47"/>
      <c r="AL483" s="47"/>
      <c r="AM483" s="47"/>
      <c r="AN483" s="47"/>
      <c r="AO483" s="47"/>
      <c r="AP483" s="83"/>
      <c r="AQ483" s="83"/>
      <c r="AR483" s="83"/>
      <c r="AS483" s="83"/>
      <c r="AT483" s="83"/>
      <c r="AU483" s="83"/>
      <c r="AV483" s="83"/>
      <c r="AW483" s="83"/>
      <c r="AX483" s="83"/>
      <c r="AY483" s="83"/>
      <c r="AZ483" s="83"/>
      <c r="BA483" s="83"/>
      <c r="BB483" s="83"/>
      <c r="BC483" s="83"/>
      <c r="BD483" s="83"/>
      <c r="BE483" s="83"/>
      <c r="BF483" s="83"/>
      <c r="BG483" s="83"/>
      <c r="BH483" s="83"/>
      <c r="BI483" s="83"/>
      <c r="BJ483" s="83"/>
      <c r="BK483" s="83"/>
      <c r="BL483" s="83"/>
    </row>
    <row r="484">
      <c r="A484" s="83"/>
      <c r="O484" s="88"/>
      <c r="AH484" s="47"/>
      <c r="AI484" s="47"/>
      <c r="AJ484" s="47"/>
      <c r="AK484" s="47"/>
      <c r="AL484" s="47"/>
      <c r="AM484" s="47"/>
      <c r="AN484" s="47"/>
      <c r="AO484" s="47"/>
      <c r="AP484" s="83"/>
      <c r="AQ484" s="83"/>
      <c r="AR484" s="83"/>
      <c r="AS484" s="83"/>
      <c r="AT484" s="83"/>
      <c r="AU484" s="83"/>
      <c r="AV484" s="83"/>
      <c r="AW484" s="83"/>
      <c r="AX484" s="83"/>
      <c r="AY484" s="83"/>
      <c r="AZ484" s="83"/>
      <c r="BA484" s="83"/>
      <c r="BB484" s="83"/>
      <c r="BC484" s="83"/>
      <c r="BD484" s="83"/>
      <c r="BE484" s="83"/>
      <c r="BF484" s="83"/>
      <c r="BG484" s="83"/>
      <c r="BH484" s="83"/>
      <c r="BI484" s="83"/>
      <c r="BJ484" s="83"/>
      <c r="BK484" s="83"/>
      <c r="BL484" s="83"/>
    </row>
    <row r="485">
      <c r="A485" s="83"/>
      <c r="O485" s="88"/>
      <c r="AH485" s="47"/>
      <c r="AI485" s="47"/>
      <c r="AJ485" s="47"/>
      <c r="AK485" s="47"/>
      <c r="AL485" s="47"/>
      <c r="AM485" s="47"/>
      <c r="AN485" s="47"/>
      <c r="AO485" s="47"/>
      <c r="AP485" s="83"/>
      <c r="AQ485" s="83"/>
      <c r="AR485" s="83"/>
      <c r="AS485" s="83"/>
      <c r="AT485" s="83"/>
      <c r="AU485" s="83"/>
      <c r="AV485" s="83"/>
      <c r="AW485" s="83"/>
      <c r="AX485" s="83"/>
      <c r="AY485" s="83"/>
      <c r="AZ485" s="83"/>
      <c r="BA485" s="83"/>
      <c r="BB485" s="83"/>
      <c r="BC485" s="83"/>
      <c r="BD485" s="83"/>
      <c r="BE485" s="83"/>
      <c r="BF485" s="83"/>
      <c r="BG485" s="83"/>
      <c r="BH485" s="83"/>
      <c r="BI485" s="83"/>
      <c r="BJ485" s="83"/>
      <c r="BK485" s="83"/>
      <c r="BL485" s="83"/>
    </row>
    <row r="486">
      <c r="A486" s="83"/>
      <c r="O486" s="88"/>
      <c r="AH486" s="47"/>
      <c r="AI486" s="47"/>
      <c r="AJ486" s="47"/>
      <c r="AK486" s="47"/>
      <c r="AL486" s="47"/>
      <c r="AM486" s="47"/>
      <c r="AN486" s="47"/>
      <c r="AO486" s="47"/>
      <c r="AP486" s="83"/>
      <c r="AQ486" s="83"/>
      <c r="AR486" s="83"/>
      <c r="AS486" s="83"/>
      <c r="AT486" s="83"/>
      <c r="AU486" s="83"/>
      <c r="AV486" s="83"/>
      <c r="AW486" s="83"/>
      <c r="AX486" s="83"/>
      <c r="AY486" s="83"/>
      <c r="AZ486" s="83"/>
      <c r="BA486" s="83"/>
      <c r="BB486" s="83"/>
      <c r="BC486" s="83"/>
      <c r="BD486" s="83"/>
      <c r="BE486" s="83"/>
      <c r="BF486" s="83"/>
      <c r="BG486" s="83"/>
      <c r="BH486" s="83"/>
      <c r="BI486" s="83"/>
      <c r="BJ486" s="83"/>
      <c r="BK486" s="83"/>
      <c r="BL486" s="83"/>
    </row>
    <row r="487">
      <c r="A487" s="83"/>
      <c r="O487" s="88"/>
      <c r="AH487" s="47"/>
      <c r="AI487" s="47"/>
      <c r="AJ487" s="47"/>
      <c r="AK487" s="47"/>
      <c r="AL487" s="47"/>
      <c r="AM487" s="47"/>
      <c r="AN487" s="47"/>
      <c r="AO487" s="47"/>
      <c r="AP487" s="83"/>
      <c r="AQ487" s="83"/>
      <c r="AR487" s="83"/>
      <c r="AS487" s="83"/>
      <c r="AT487" s="83"/>
      <c r="AU487" s="83"/>
      <c r="AV487" s="83"/>
      <c r="AW487" s="83"/>
      <c r="AX487" s="83"/>
      <c r="AY487" s="83"/>
      <c r="AZ487" s="83"/>
      <c r="BA487" s="83"/>
      <c r="BB487" s="83"/>
      <c r="BC487" s="83"/>
      <c r="BD487" s="83"/>
      <c r="BE487" s="83"/>
      <c r="BF487" s="83"/>
      <c r="BG487" s="83"/>
      <c r="BH487" s="83"/>
      <c r="BI487" s="83"/>
      <c r="BJ487" s="83"/>
      <c r="BK487" s="83"/>
      <c r="BL487" s="83"/>
    </row>
    <row r="488">
      <c r="A488" s="83"/>
      <c r="O488" s="88"/>
      <c r="AH488" s="47"/>
      <c r="AI488" s="47"/>
      <c r="AJ488" s="47"/>
      <c r="AK488" s="47"/>
      <c r="AL488" s="47"/>
      <c r="AM488" s="47"/>
      <c r="AN488" s="47"/>
      <c r="AO488" s="47"/>
      <c r="AP488" s="83"/>
      <c r="AQ488" s="83"/>
      <c r="AR488" s="83"/>
      <c r="AS488" s="83"/>
      <c r="AT488" s="83"/>
      <c r="AU488" s="83"/>
      <c r="AV488" s="83"/>
      <c r="AW488" s="83"/>
      <c r="AX488" s="83"/>
      <c r="AY488" s="83"/>
      <c r="AZ488" s="83"/>
      <c r="BA488" s="83"/>
      <c r="BB488" s="83"/>
      <c r="BC488" s="83"/>
      <c r="BD488" s="83"/>
      <c r="BE488" s="83"/>
      <c r="BF488" s="83"/>
      <c r="BG488" s="83"/>
      <c r="BH488" s="83"/>
      <c r="BI488" s="83"/>
      <c r="BJ488" s="83"/>
      <c r="BK488" s="83"/>
      <c r="BL488" s="83"/>
    </row>
    <row r="489">
      <c r="A489" s="83"/>
      <c r="O489" s="88"/>
      <c r="AH489" s="47"/>
      <c r="AI489" s="47"/>
      <c r="AJ489" s="47"/>
      <c r="AK489" s="47"/>
      <c r="AL489" s="47"/>
      <c r="AM489" s="47"/>
      <c r="AN489" s="47"/>
      <c r="AO489" s="47"/>
      <c r="AP489" s="83"/>
      <c r="AQ489" s="83"/>
      <c r="AR489" s="83"/>
      <c r="AS489" s="83"/>
      <c r="AT489" s="83"/>
      <c r="AU489" s="83"/>
      <c r="AV489" s="83"/>
      <c r="AW489" s="83"/>
      <c r="AX489" s="83"/>
      <c r="AY489" s="83"/>
      <c r="AZ489" s="83"/>
      <c r="BA489" s="83"/>
      <c r="BB489" s="83"/>
      <c r="BC489" s="83"/>
      <c r="BD489" s="83"/>
      <c r="BE489" s="83"/>
      <c r="BF489" s="83"/>
      <c r="BG489" s="83"/>
      <c r="BH489" s="83"/>
      <c r="BI489" s="83"/>
      <c r="BJ489" s="83"/>
      <c r="BK489" s="83"/>
      <c r="BL489" s="83"/>
    </row>
    <row r="490">
      <c r="A490" s="83"/>
      <c r="O490" s="88"/>
      <c r="AH490" s="47"/>
      <c r="AI490" s="47"/>
      <c r="AJ490" s="47"/>
      <c r="AK490" s="47"/>
      <c r="AL490" s="47"/>
      <c r="AM490" s="47"/>
      <c r="AN490" s="47"/>
      <c r="AO490" s="47"/>
      <c r="AP490" s="83"/>
      <c r="AQ490" s="83"/>
      <c r="AR490" s="83"/>
      <c r="AS490" s="83"/>
      <c r="AT490" s="83"/>
      <c r="AU490" s="83"/>
      <c r="AV490" s="83"/>
      <c r="AW490" s="83"/>
      <c r="AX490" s="83"/>
      <c r="AY490" s="83"/>
      <c r="AZ490" s="83"/>
      <c r="BA490" s="83"/>
      <c r="BB490" s="83"/>
      <c r="BC490" s="83"/>
      <c r="BD490" s="83"/>
      <c r="BE490" s="83"/>
      <c r="BF490" s="83"/>
      <c r="BG490" s="83"/>
      <c r="BH490" s="83"/>
      <c r="BI490" s="83"/>
      <c r="BJ490" s="83"/>
      <c r="BK490" s="83"/>
      <c r="BL490" s="83"/>
    </row>
    <row r="491">
      <c r="A491" s="83"/>
      <c r="O491" s="88"/>
      <c r="AH491" s="47"/>
      <c r="AI491" s="47"/>
      <c r="AJ491" s="47"/>
      <c r="AK491" s="47"/>
      <c r="AL491" s="47"/>
      <c r="AM491" s="47"/>
      <c r="AN491" s="47"/>
      <c r="AO491" s="47"/>
      <c r="AP491" s="83"/>
      <c r="AQ491" s="83"/>
      <c r="AR491" s="83"/>
      <c r="AS491" s="83"/>
      <c r="AT491" s="83"/>
      <c r="AU491" s="83"/>
      <c r="AV491" s="83"/>
      <c r="AW491" s="83"/>
      <c r="AX491" s="83"/>
      <c r="AY491" s="83"/>
      <c r="AZ491" s="83"/>
      <c r="BA491" s="83"/>
      <c r="BB491" s="83"/>
      <c r="BC491" s="83"/>
      <c r="BD491" s="83"/>
      <c r="BE491" s="83"/>
      <c r="BF491" s="83"/>
      <c r="BG491" s="83"/>
      <c r="BH491" s="83"/>
      <c r="BI491" s="83"/>
      <c r="BJ491" s="83"/>
      <c r="BK491" s="83"/>
      <c r="BL491" s="83"/>
    </row>
    <row r="492">
      <c r="A492" s="83"/>
      <c r="O492" s="88"/>
      <c r="AH492" s="47"/>
      <c r="AI492" s="47"/>
      <c r="AJ492" s="47"/>
      <c r="AK492" s="47"/>
      <c r="AL492" s="47"/>
      <c r="AM492" s="47"/>
      <c r="AN492" s="47"/>
      <c r="AO492" s="47"/>
      <c r="AP492" s="83"/>
      <c r="AQ492" s="83"/>
      <c r="AR492" s="83"/>
      <c r="AS492" s="83"/>
      <c r="AT492" s="83"/>
      <c r="AU492" s="83"/>
      <c r="AV492" s="83"/>
      <c r="AW492" s="83"/>
      <c r="AX492" s="83"/>
      <c r="AY492" s="83"/>
      <c r="AZ492" s="83"/>
      <c r="BA492" s="83"/>
      <c r="BB492" s="83"/>
      <c r="BC492" s="83"/>
      <c r="BD492" s="83"/>
      <c r="BE492" s="83"/>
      <c r="BF492" s="83"/>
      <c r="BG492" s="83"/>
      <c r="BH492" s="83"/>
      <c r="BI492" s="83"/>
      <c r="BJ492" s="83"/>
      <c r="BK492" s="83"/>
      <c r="BL492" s="83"/>
    </row>
    <row r="493">
      <c r="A493" s="83"/>
      <c r="O493" s="88"/>
      <c r="AH493" s="47"/>
      <c r="AI493" s="47"/>
      <c r="AJ493" s="47"/>
      <c r="AK493" s="47"/>
      <c r="AL493" s="47"/>
      <c r="AM493" s="47"/>
      <c r="AN493" s="47"/>
      <c r="AO493" s="47"/>
      <c r="AP493" s="83"/>
      <c r="AQ493" s="83"/>
      <c r="AR493" s="83"/>
      <c r="AS493" s="83"/>
      <c r="AT493" s="83"/>
      <c r="AU493" s="83"/>
      <c r="AV493" s="83"/>
      <c r="AW493" s="83"/>
      <c r="AX493" s="83"/>
      <c r="AY493" s="83"/>
      <c r="AZ493" s="83"/>
      <c r="BA493" s="83"/>
      <c r="BB493" s="83"/>
      <c r="BC493" s="83"/>
      <c r="BD493" s="83"/>
      <c r="BE493" s="83"/>
      <c r="BF493" s="83"/>
      <c r="BG493" s="83"/>
      <c r="BH493" s="83"/>
      <c r="BI493" s="83"/>
      <c r="BJ493" s="83"/>
      <c r="BK493" s="83"/>
      <c r="BL493" s="83"/>
    </row>
    <row r="494">
      <c r="A494" s="83"/>
      <c r="O494" s="88"/>
      <c r="AH494" s="47"/>
      <c r="AI494" s="47"/>
      <c r="AJ494" s="47"/>
      <c r="AK494" s="47"/>
      <c r="AL494" s="47"/>
      <c r="AM494" s="47"/>
      <c r="AN494" s="47"/>
      <c r="AO494" s="47"/>
      <c r="AP494" s="83"/>
      <c r="AQ494" s="83"/>
      <c r="AR494" s="83"/>
      <c r="AS494" s="83"/>
      <c r="AT494" s="83"/>
      <c r="AU494" s="83"/>
      <c r="AV494" s="83"/>
      <c r="AW494" s="83"/>
      <c r="AX494" s="83"/>
      <c r="AY494" s="83"/>
      <c r="AZ494" s="83"/>
      <c r="BA494" s="83"/>
      <c r="BB494" s="83"/>
      <c r="BC494" s="83"/>
      <c r="BD494" s="83"/>
      <c r="BE494" s="83"/>
      <c r="BF494" s="83"/>
      <c r="BG494" s="83"/>
      <c r="BH494" s="83"/>
      <c r="BI494" s="83"/>
      <c r="BJ494" s="83"/>
      <c r="BK494" s="83"/>
      <c r="BL494" s="83"/>
    </row>
    <row r="495">
      <c r="A495" s="83"/>
      <c r="O495" s="88"/>
      <c r="AH495" s="47"/>
      <c r="AI495" s="47"/>
      <c r="AJ495" s="47"/>
      <c r="AK495" s="47"/>
      <c r="AL495" s="47"/>
      <c r="AM495" s="47"/>
      <c r="AN495" s="47"/>
      <c r="AO495" s="47"/>
      <c r="AP495" s="83"/>
      <c r="AQ495" s="83"/>
      <c r="AR495" s="83"/>
      <c r="AS495" s="83"/>
      <c r="AT495" s="83"/>
      <c r="AU495" s="83"/>
      <c r="AV495" s="83"/>
      <c r="AW495" s="83"/>
      <c r="AX495" s="83"/>
      <c r="AY495" s="83"/>
      <c r="AZ495" s="83"/>
      <c r="BA495" s="83"/>
      <c r="BB495" s="83"/>
      <c r="BC495" s="83"/>
      <c r="BD495" s="83"/>
      <c r="BE495" s="83"/>
      <c r="BF495" s="83"/>
      <c r="BG495" s="83"/>
      <c r="BH495" s="83"/>
      <c r="BI495" s="83"/>
      <c r="BJ495" s="83"/>
      <c r="BK495" s="83"/>
      <c r="BL495" s="83"/>
    </row>
    <row r="496">
      <c r="A496" s="83"/>
      <c r="O496" s="88"/>
      <c r="AH496" s="47"/>
      <c r="AI496" s="47"/>
      <c r="AJ496" s="47"/>
      <c r="AK496" s="47"/>
      <c r="AL496" s="47"/>
      <c r="AM496" s="47"/>
      <c r="AN496" s="47"/>
      <c r="AO496" s="47"/>
      <c r="AP496" s="83"/>
      <c r="AQ496" s="83"/>
      <c r="AR496" s="83"/>
      <c r="AS496" s="83"/>
      <c r="AT496" s="83"/>
      <c r="AU496" s="83"/>
      <c r="AV496" s="83"/>
      <c r="AW496" s="83"/>
      <c r="AX496" s="83"/>
      <c r="AY496" s="83"/>
      <c r="AZ496" s="83"/>
      <c r="BA496" s="83"/>
      <c r="BB496" s="83"/>
      <c r="BC496" s="83"/>
      <c r="BD496" s="83"/>
      <c r="BE496" s="83"/>
      <c r="BF496" s="83"/>
      <c r="BG496" s="83"/>
      <c r="BH496" s="83"/>
      <c r="BI496" s="83"/>
      <c r="BJ496" s="83"/>
      <c r="BK496" s="83"/>
      <c r="BL496" s="83"/>
    </row>
    <row r="497">
      <c r="A497" s="83"/>
      <c r="O497" s="88"/>
      <c r="AH497" s="47"/>
      <c r="AI497" s="47"/>
      <c r="AJ497" s="47"/>
      <c r="AK497" s="47"/>
      <c r="AL497" s="47"/>
      <c r="AM497" s="47"/>
      <c r="AN497" s="47"/>
      <c r="AO497" s="47"/>
      <c r="AP497" s="83"/>
      <c r="AQ497" s="83"/>
      <c r="AR497" s="83"/>
      <c r="AS497" s="83"/>
      <c r="AT497" s="83"/>
      <c r="AU497" s="83"/>
      <c r="AV497" s="83"/>
      <c r="AW497" s="83"/>
      <c r="AX497" s="83"/>
      <c r="AY497" s="83"/>
      <c r="AZ497" s="83"/>
      <c r="BA497" s="83"/>
      <c r="BB497" s="83"/>
      <c r="BC497" s="83"/>
      <c r="BD497" s="83"/>
      <c r="BE497" s="83"/>
      <c r="BF497" s="83"/>
      <c r="BG497" s="83"/>
      <c r="BH497" s="83"/>
      <c r="BI497" s="83"/>
      <c r="BJ497" s="83"/>
      <c r="BK497" s="83"/>
      <c r="BL497" s="83"/>
    </row>
    <row r="498">
      <c r="A498" s="83"/>
      <c r="O498" s="88"/>
      <c r="AH498" s="47"/>
      <c r="AI498" s="47"/>
      <c r="AJ498" s="47"/>
      <c r="AK498" s="47"/>
      <c r="AL498" s="47"/>
      <c r="AM498" s="47"/>
      <c r="AN498" s="47"/>
      <c r="AO498" s="47"/>
      <c r="AP498" s="83"/>
      <c r="AQ498" s="83"/>
      <c r="AR498" s="83"/>
      <c r="AS498" s="83"/>
      <c r="AT498" s="83"/>
      <c r="AU498" s="83"/>
      <c r="AV498" s="83"/>
      <c r="AW498" s="83"/>
      <c r="AX498" s="83"/>
      <c r="AY498" s="83"/>
      <c r="AZ498" s="83"/>
      <c r="BA498" s="83"/>
      <c r="BB498" s="83"/>
      <c r="BC498" s="83"/>
      <c r="BD498" s="83"/>
      <c r="BE498" s="83"/>
      <c r="BF498" s="83"/>
      <c r="BG498" s="83"/>
      <c r="BH498" s="83"/>
      <c r="BI498" s="83"/>
      <c r="BJ498" s="83"/>
      <c r="BK498" s="83"/>
      <c r="BL498" s="83"/>
    </row>
    <row r="499">
      <c r="A499" s="83"/>
      <c r="O499" s="88"/>
      <c r="AH499" s="47"/>
      <c r="AI499" s="47"/>
      <c r="AJ499" s="47"/>
      <c r="AK499" s="47"/>
      <c r="AL499" s="47"/>
      <c r="AM499" s="47"/>
      <c r="AN499" s="47"/>
      <c r="AO499" s="47"/>
      <c r="AP499" s="83"/>
      <c r="AQ499" s="83"/>
      <c r="AR499" s="83"/>
      <c r="AS499" s="83"/>
      <c r="AT499" s="83"/>
      <c r="AU499" s="83"/>
      <c r="AV499" s="83"/>
      <c r="AW499" s="83"/>
      <c r="AX499" s="83"/>
      <c r="AY499" s="83"/>
      <c r="AZ499" s="83"/>
      <c r="BA499" s="83"/>
      <c r="BB499" s="83"/>
      <c r="BC499" s="83"/>
      <c r="BD499" s="83"/>
      <c r="BE499" s="83"/>
      <c r="BF499" s="83"/>
      <c r="BG499" s="83"/>
      <c r="BH499" s="83"/>
      <c r="BI499" s="83"/>
      <c r="BJ499" s="83"/>
      <c r="BK499" s="83"/>
      <c r="BL499" s="83"/>
    </row>
    <row r="500">
      <c r="A500" s="83"/>
      <c r="O500" s="88"/>
      <c r="AH500" s="47"/>
      <c r="AI500" s="47"/>
      <c r="AJ500" s="47"/>
      <c r="AK500" s="47"/>
      <c r="AL500" s="47"/>
      <c r="AM500" s="47"/>
      <c r="AN500" s="47"/>
      <c r="AO500" s="47"/>
      <c r="AP500" s="83"/>
      <c r="AQ500" s="83"/>
      <c r="AR500" s="83"/>
      <c r="AS500" s="83"/>
      <c r="AT500" s="83"/>
      <c r="AU500" s="83"/>
      <c r="AV500" s="83"/>
      <c r="AW500" s="83"/>
      <c r="AX500" s="83"/>
      <c r="AY500" s="83"/>
      <c r="AZ500" s="83"/>
      <c r="BA500" s="83"/>
      <c r="BB500" s="83"/>
      <c r="BC500" s="83"/>
      <c r="BD500" s="83"/>
      <c r="BE500" s="83"/>
      <c r="BF500" s="83"/>
      <c r="BG500" s="83"/>
      <c r="BH500" s="83"/>
      <c r="BI500" s="83"/>
      <c r="BJ500" s="83"/>
      <c r="BK500" s="83"/>
      <c r="BL500" s="83"/>
    </row>
    <row r="501">
      <c r="A501" s="83"/>
      <c r="O501" s="88"/>
      <c r="AH501" s="47"/>
      <c r="AI501" s="47"/>
      <c r="AJ501" s="47"/>
      <c r="AK501" s="47"/>
      <c r="AL501" s="47"/>
      <c r="AM501" s="47"/>
      <c r="AN501" s="47"/>
      <c r="AO501" s="47"/>
      <c r="AP501" s="83"/>
      <c r="AQ501" s="83"/>
      <c r="AR501" s="83"/>
      <c r="AS501" s="83"/>
      <c r="AT501" s="83"/>
      <c r="AU501" s="83"/>
      <c r="AV501" s="83"/>
      <c r="AW501" s="83"/>
      <c r="AX501" s="83"/>
      <c r="AY501" s="83"/>
      <c r="AZ501" s="83"/>
      <c r="BA501" s="83"/>
      <c r="BB501" s="83"/>
      <c r="BC501" s="83"/>
      <c r="BD501" s="83"/>
      <c r="BE501" s="83"/>
      <c r="BF501" s="83"/>
      <c r="BG501" s="83"/>
      <c r="BH501" s="83"/>
      <c r="BI501" s="83"/>
      <c r="BJ501" s="83"/>
      <c r="BK501" s="83"/>
      <c r="BL501" s="83"/>
    </row>
    <row r="502">
      <c r="A502" s="83"/>
      <c r="O502" s="88"/>
      <c r="AH502" s="47"/>
      <c r="AI502" s="47"/>
      <c r="AJ502" s="47"/>
      <c r="AK502" s="47"/>
      <c r="AL502" s="47"/>
      <c r="AM502" s="47"/>
      <c r="AN502" s="47"/>
      <c r="AO502" s="47"/>
      <c r="AP502" s="83"/>
      <c r="AQ502" s="83"/>
      <c r="AR502" s="83"/>
      <c r="AS502" s="83"/>
      <c r="AT502" s="83"/>
      <c r="AU502" s="83"/>
      <c r="AV502" s="83"/>
      <c r="AW502" s="83"/>
      <c r="AX502" s="83"/>
      <c r="AY502" s="83"/>
      <c r="AZ502" s="83"/>
      <c r="BA502" s="83"/>
      <c r="BB502" s="83"/>
      <c r="BC502" s="83"/>
      <c r="BD502" s="83"/>
      <c r="BE502" s="83"/>
      <c r="BF502" s="83"/>
      <c r="BG502" s="83"/>
      <c r="BH502" s="83"/>
      <c r="BI502" s="83"/>
      <c r="BJ502" s="83"/>
      <c r="BK502" s="83"/>
      <c r="BL502" s="83"/>
    </row>
    <row r="503">
      <c r="A503" s="83"/>
      <c r="O503" s="88"/>
      <c r="AH503" s="47"/>
      <c r="AI503" s="47"/>
      <c r="AJ503" s="47"/>
      <c r="AK503" s="47"/>
      <c r="AL503" s="47"/>
      <c r="AM503" s="47"/>
      <c r="AN503" s="47"/>
      <c r="AO503" s="47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</row>
    <row r="504">
      <c r="A504" s="83"/>
      <c r="O504" s="88"/>
      <c r="AH504" s="47"/>
      <c r="AI504" s="47"/>
      <c r="AJ504" s="47"/>
      <c r="AK504" s="47"/>
      <c r="AL504" s="47"/>
      <c r="AM504" s="47"/>
      <c r="AN504" s="47"/>
      <c r="AO504" s="47"/>
      <c r="AP504" s="83"/>
      <c r="AQ504" s="83"/>
      <c r="AR504" s="83"/>
      <c r="AS504" s="83"/>
      <c r="AT504" s="83"/>
      <c r="AU504" s="83"/>
      <c r="AV504" s="83"/>
      <c r="AW504" s="83"/>
      <c r="AX504" s="83"/>
      <c r="AY504" s="83"/>
      <c r="AZ504" s="83"/>
      <c r="BA504" s="83"/>
      <c r="BB504" s="83"/>
      <c r="BC504" s="83"/>
      <c r="BD504" s="83"/>
      <c r="BE504" s="83"/>
      <c r="BF504" s="83"/>
      <c r="BG504" s="83"/>
      <c r="BH504" s="83"/>
      <c r="BI504" s="83"/>
      <c r="BJ504" s="83"/>
      <c r="BK504" s="83"/>
      <c r="BL504" s="83"/>
    </row>
    <row r="505">
      <c r="A505" s="83"/>
      <c r="O505" s="88"/>
      <c r="AH505" s="47"/>
      <c r="AI505" s="47"/>
      <c r="AJ505" s="47"/>
      <c r="AK505" s="47"/>
      <c r="AL505" s="47"/>
      <c r="AM505" s="47"/>
      <c r="AN505" s="47"/>
      <c r="AO505" s="47"/>
      <c r="AP505" s="83"/>
      <c r="AQ505" s="83"/>
      <c r="AR505" s="83"/>
      <c r="AS505" s="83"/>
      <c r="AT505" s="83"/>
      <c r="AU505" s="83"/>
      <c r="AV505" s="83"/>
      <c r="AW505" s="83"/>
      <c r="AX505" s="83"/>
      <c r="AY505" s="83"/>
      <c r="AZ505" s="83"/>
      <c r="BA505" s="83"/>
      <c r="BB505" s="83"/>
      <c r="BC505" s="83"/>
      <c r="BD505" s="83"/>
      <c r="BE505" s="83"/>
      <c r="BF505" s="83"/>
      <c r="BG505" s="83"/>
      <c r="BH505" s="83"/>
      <c r="BI505" s="83"/>
      <c r="BJ505" s="83"/>
      <c r="BK505" s="83"/>
      <c r="BL505" s="83"/>
    </row>
    <row r="506">
      <c r="A506" s="83"/>
      <c r="O506" s="88"/>
      <c r="AH506" s="47"/>
      <c r="AI506" s="47"/>
      <c r="AJ506" s="47"/>
      <c r="AK506" s="47"/>
      <c r="AL506" s="47"/>
      <c r="AM506" s="47"/>
      <c r="AN506" s="47"/>
      <c r="AO506" s="47"/>
      <c r="AP506" s="83"/>
      <c r="AQ506" s="83"/>
      <c r="AR506" s="83"/>
      <c r="AS506" s="83"/>
      <c r="AT506" s="83"/>
      <c r="AU506" s="83"/>
      <c r="AV506" s="83"/>
      <c r="AW506" s="83"/>
      <c r="AX506" s="83"/>
      <c r="AY506" s="83"/>
      <c r="AZ506" s="83"/>
      <c r="BA506" s="83"/>
      <c r="BB506" s="83"/>
      <c r="BC506" s="83"/>
      <c r="BD506" s="83"/>
      <c r="BE506" s="83"/>
      <c r="BF506" s="83"/>
      <c r="BG506" s="83"/>
      <c r="BH506" s="83"/>
      <c r="BI506" s="83"/>
      <c r="BJ506" s="83"/>
      <c r="BK506" s="83"/>
      <c r="BL506" s="83"/>
    </row>
    <row r="507">
      <c r="A507" s="83"/>
      <c r="O507" s="88"/>
      <c r="AH507" s="47"/>
      <c r="AI507" s="47"/>
      <c r="AJ507" s="47"/>
      <c r="AK507" s="47"/>
      <c r="AL507" s="47"/>
      <c r="AM507" s="47"/>
      <c r="AN507" s="47"/>
      <c r="AO507" s="47"/>
      <c r="AP507" s="83"/>
      <c r="AQ507" s="83"/>
      <c r="AR507" s="83"/>
      <c r="AS507" s="83"/>
      <c r="AT507" s="83"/>
      <c r="AU507" s="83"/>
      <c r="AV507" s="83"/>
      <c r="AW507" s="83"/>
      <c r="AX507" s="83"/>
      <c r="AY507" s="83"/>
      <c r="AZ507" s="83"/>
      <c r="BA507" s="83"/>
      <c r="BB507" s="83"/>
      <c r="BC507" s="83"/>
      <c r="BD507" s="83"/>
      <c r="BE507" s="83"/>
      <c r="BF507" s="83"/>
      <c r="BG507" s="83"/>
      <c r="BH507" s="83"/>
      <c r="BI507" s="83"/>
      <c r="BJ507" s="83"/>
      <c r="BK507" s="83"/>
      <c r="BL507" s="83"/>
    </row>
    <row r="508">
      <c r="A508" s="83"/>
      <c r="O508" s="88"/>
      <c r="AH508" s="47"/>
      <c r="AI508" s="47"/>
      <c r="AJ508" s="47"/>
      <c r="AK508" s="47"/>
      <c r="AL508" s="47"/>
      <c r="AM508" s="47"/>
      <c r="AN508" s="47"/>
      <c r="AO508" s="47"/>
      <c r="AP508" s="83"/>
      <c r="AQ508" s="83"/>
      <c r="AR508" s="83"/>
      <c r="AS508" s="83"/>
      <c r="AT508" s="83"/>
      <c r="AU508" s="83"/>
      <c r="AV508" s="83"/>
      <c r="AW508" s="83"/>
      <c r="AX508" s="83"/>
      <c r="AY508" s="83"/>
      <c r="AZ508" s="83"/>
      <c r="BA508" s="83"/>
      <c r="BB508" s="83"/>
      <c r="BC508" s="83"/>
      <c r="BD508" s="83"/>
      <c r="BE508" s="83"/>
      <c r="BF508" s="83"/>
      <c r="BG508" s="83"/>
      <c r="BH508" s="83"/>
      <c r="BI508" s="83"/>
      <c r="BJ508" s="83"/>
      <c r="BK508" s="83"/>
      <c r="BL508" s="83"/>
    </row>
    <row r="509">
      <c r="A509" s="83"/>
      <c r="O509" s="88"/>
      <c r="AH509" s="47"/>
      <c r="AI509" s="47"/>
      <c r="AJ509" s="47"/>
      <c r="AK509" s="47"/>
      <c r="AL509" s="47"/>
      <c r="AM509" s="47"/>
      <c r="AN509" s="47"/>
      <c r="AO509" s="47"/>
      <c r="AP509" s="83"/>
      <c r="AQ509" s="83"/>
      <c r="AR509" s="83"/>
      <c r="AS509" s="83"/>
      <c r="AT509" s="83"/>
      <c r="AU509" s="83"/>
      <c r="AV509" s="83"/>
      <c r="AW509" s="83"/>
      <c r="AX509" s="83"/>
      <c r="AY509" s="83"/>
      <c r="AZ509" s="83"/>
      <c r="BA509" s="83"/>
      <c r="BB509" s="83"/>
      <c r="BC509" s="83"/>
      <c r="BD509" s="83"/>
      <c r="BE509" s="83"/>
      <c r="BF509" s="83"/>
      <c r="BG509" s="83"/>
      <c r="BH509" s="83"/>
      <c r="BI509" s="83"/>
      <c r="BJ509" s="83"/>
      <c r="BK509" s="83"/>
      <c r="BL509" s="83"/>
    </row>
    <row r="510">
      <c r="A510" s="83"/>
      <c r="O510" s="88"/>
      <c r="AH510" s="47"/>
      <c r="AI510" s="47"/>
      <c r="AJ510" s="47"/>
      <c r="AK510" s="47"/>
      <c r="AL510" s="47"/>
      <c r="AM510" s="47"/>
      <c r="AN510" s="47"/>
      <c r="AO510" s="47"/>
      <c r="AP510" s="83"/>
      <c r="AQ510" s="83"/>
      <c r="AR510" s="83"/>
      <c r="AS510" s="83"/>
      <c r="AT510" s="83"/>
      <c r="AU510" s="83"/>
      <c r="AV510" s="83"/>
      <c r="AW510" s="83"/>
      <c r="AX510" s="83"/>
      <c r="AY510" s="83"/>
      <c r="AZ510" s="83"/>
      <c r="BA510" s="83"/>
      <c r="BB510" s="83"/>
      <c r="BC510" s="83"/>
      <c r="BD510" s="83"/>
      <c r="BE510" s="83"/>
      <c r="BF510" s="83"/>
      <c r="BG510" s="83"/>
      <c r="BH510" s="83"/>
      <c r="BI510" s="83"/>
      <c r="BJ510" s="83"/>
      <c r="BK510" s="83"/>
      <c r="BL510" s="83"/>
    </row>
    <row r="511">
      <c r="A511" s="83"/>
      <c r="O511" s="88"/>
      <c r="AH511" s="47"/>
      <c r="AI511" s="47"/>
      <c r="AJ511" s="47"/>
      <c r="AK511" s="47"/>
      <c r="AL511" s="47"/>
      <c r="AM511" s="47"/>
      <c r="AN511" s="47"/>
      <c r="AO511" s="47"/>
      <c r="AP511" s="83"/>
      <c r="AQ511" s="83"/>
      <c r="AR511" s="83"/>
      <c r="AS511" s="83"/>
      <c r="AT511" s="83"/>
      <c r="AU511" s="83"/>
      <c r="AV511" s="83"/>
      <c r="AW511" s="83"/>
      <c r="AX511" s="83"/>
      <c r="AY511" s="83"/>
      <c r="AZ511" s="83"/>
      <c r="BA511" s="83"/>
      <c r="BB511" s="83"/>
      <c r="BC511" s="83"/>
      <c r="BD511" s="83"/>
      <c r="BE511" s="83"/>
      <c r="BF511" s="83"/>
      <c r="BG511" s="83"/>
      <c r="BH511" s="83"/>
      <c r="BI511" s="83"/>
      <c r="BJ511" s="83"/>
      <c r="BK511" s="83"/>
      <c r="BL511" s="83"/>
    </row>
    <row r="512">
      <c r="A512" s="83"/>
      <c r="O512" s="88"/>
      <c r="AH512" s="47"/>
      <c r="AI512" s="47"/>
      <c r="AJ512" s="47"/>
      <c r="AK512" s="47"/>
      <c r="AL512" s="47"/>
      <c r="AM512" s="47"/>
      <c r="AN512" s="47"/>
      <c r="AO512" s="47"/>
      <c r="AP512" s="83"/>
      <c r="AQ512" s="83"/>
      <c r="AR512" s="83"/>
      <c r="AS512" s="83"/>
      <c r="AT512" s="83"/>
      <c r="AU512" s="83"/>
      <c r="AV512" s="83"/>
      <c r="AW512" s="83"/>
      <c r="AX512" s="83"/>
      <c r="AY512" s="83"/>
      <c r="AZ512" s="83"/>
      <c r="BA512" s="83"/>
      <c r="BB512" s="83"/>
      <c r="BC512" s="83"/>
      <c r="BD512" s="83"/>
      <c r="BE512" s="83"/>
      <c r="BF512" s="83"/>
      <c r="BG512" s="83"/>
      <c r="BH512" s="83"/>
      <c r="BI512" s="83"/>
      <c r="BJ512" s="83"/>
      <c r="BK512" s="83"/>
      <c r="BL512" s="83"/>
    </row>
    <row r="513">
      <c r="A513" s="83"/>
      <c r="O513" s="88"/>
      <c r="AH513" s="47"/>
      <c r="AI513" s="47"/>
      <c r="AJ513" s="47"/>
      <c r="AK513" s="47"/>
      <c r="AL513" s="47"/>
      <c r="AM513" s="47"/>
      <c r="AN513" s="47"/>
      <c r="AO513" s="47"/>
      <c r="AP513" s="83"/>
      <c r="AQ513" s="83"/>
      <c r="AR513" s="83"/>
      <c r="AS513" s="83"/>
      <c r="AT513" s="83"/>
      <c r="AU513" s="83"/>
      <c r="AV513" s="83"/>
      <c r="AW513" s="83"/>
      <c r="AX513" s="83"/>
      <c r="AY513" s="83"/>
      <c r="AZ513" s="83"/>
      <c r="BA513" s="83"/>
      <c r="BB513" s="83"/>
      <c r="BC513" s="83"/>
      <c r="BD513" s="83"/>
      <c r="BE513" s="83"/>
      <c r="BF513" s="83"/>
      <c r="BG513" s="83"/>
      <c r="BH513" s="83"/>
      <c r="BI513" s="83"/>
      <c r="BJ513" s="83"/>
      <c r="BK513" s="83"/>
      <c r="BL513" s="83"/>
    </row>
    <row r="514">
      <c r="A514" s="83"/>
      <c r="O514" s="88"/>
      <c r="AH514" s="47"/>
      <c r="AI514" s="47"/>
      <c r="AJ514" s="47"/>
      <c r="AK514" s="47"/>
      <c r="AL514" s="47"/>
      <c r="AM514" s="47"/>
      <c r="AN514" s="47"/>
      <c r="AO514" s="47"/>
      <c r="AP514" s="83"/>
      <c r="AQ514" s="83"/>
      <c r="AR514" s="83"/>
      <c r="AS514" s="83"/>
      <c r="AT514" s="83"/>
      <c r="AU514" s="83"/>
      <c r="AV514" s="83"/>
      <c r="AW514" s="83"/>
      <c r="AX514" s="83"/>
      <c r="AY514" s="83"/>
      <c r="AZ514" s="83"/>
      <c r="BA514" s="83"/>
      <c r="BB514" s="83"/>
      <c r="BC514" s="83"/>
      <c r="BD514" s="83"/>
      <c r="BE514" s="83"/>
      <c r="BF514" s="83"/>
      <c r="BG514" s="83"/>
      <c r="BH514" s="83"/>
      <c r="BI514" s="83"/>
      <c r="BJ514" s="83"/>
      <c r="BK514" s="83"/>
      <c r="BL514" s="83"/>
    </row>
    <row r="515">
      <c r="A515" s="83"/>
      <c r="O515" s="88"/>
      <c r="AH515" s="47"/>
      <c r="AI515" s="47"/>
      <c r="AJ515" s="47"/>
      <c r="AK515" s="47"/>
      <c r="AL515" s="47"/>
      <c r="AM515" s="47"/>
      <c r="AN515" s="47"/>
      <c r="AO515" s="47"/>
      <c r="AP515" s="83"/>
      <c r="AQ515" s="83"/>
      <c r="AR515" s="83"/>
      <c r="AS515" s="83"/>
      <c r="AT515" s="83"/>
      <c r="AU515" s="83"/>
      <c r="AV515" s="83"/>
      <c r="AW515" s="83"/>
      <c r="AX515" s="83"/>
      <c r="AY515" s="83"/>
      <c r="AZ515" s="83"/>
      <c r="BA515" s="83"/>
      <c r="BB515" s="83"/>
      <c r="BC515" s="83"/>
      <c r="BD515" s="83"/>
      <c r="BE515" s="83"/>
      <c r="BF515" s="83"/>
      <c r="BG515" s="83"/>
      <c r="BH515" s="83"/>
      <c r="BI515" s="83"/>
      <c r="BJ515" s="83"/>
      <c r="BK515" s="83"/>
      <c r="BL515" s="83"/>
    </row>
    <row r="516">
      <c r="A516" s="83"/>
      <c r="O516" s="88"/>
      <c r="AH516" s="47"/>
      <c r="AI516" s="47"/>
      <c r="AJ516" s="47"/>
      <c r="AK516" s="47"/>
      <c r="AL516" s="47"/>
      <c r="AM516" s="47"/>
      <c r="AN516" s="47"/>
      <c r="AO516" s="47"/>
      <c r="AP516" s="83"/>
      <c r="AQ516" s="83"/>
      <c r="AR516" s="83"/>
      <c r="AS516" s="83"/>
      <c r="AT516" s="83"/>
      <c r="AU516" s="83"/>
      <c r="AV516" s="83"/>
      <c r="AW516" s="83"/>
      <c r="AX516" s="83"/>
      <c r="AY516" s="83"/>
      <c r="AZ516" s="83"/>
      <c r="BA516" s="83"/>
      <c r="BB516" s="83"/>
      <c r="BC516" s="83"/>
      <c r="BD516" s="83"/>
      <c r="BE516" s="83"/>
      <c r="BF516" s="83"/>
      <c r="BG516" s="83"/>
      <c r="BH516" s="83"/>
      <c r="BI516" s="83"/>
      <c r="BJ516" s="83"/>
      <c r="BK516" s="83"/>
      <c r="BL516" s="83"/>
    </row>
    <row r="517">
      <c r="A517" s="83"/>
      <c r="O517" s="88"/>
      <c r="AH517" s="47"/>
      <c r="AI517" s="47"/>
      <c r="AJ517" s="47"/>
      <c r="AK517" s="47"/>
      <c r="AL517" s="47"/>
      <c r="AM517" s="47"/>
      <c r="AN517" s="47"/>
      <c r="AO517" s="47"/>
      <c r="AP517" s="83"/>
      <c r="AQ517" s="83"/>
      <c r="AR517" s="83"/>
      <c r="AS517" s="83"/>
      <c r="AT517" s="83"/>
      <c r="AU517" s="83"/>
      <c r="AV517" s="83"/>
      <c r="AW517" s="83"/>
      <c r="AX517" s="83"/>
      <c r="AY517" s="83"/>
      <c r="AZ517" s="83"/>
      <c r="BA517" s="83"/>
      <c r="BB517" s="83"/>
      <c r="BC517" s="83"/>
      <c r="BD517" s="83"/>
      <c r="BE517" s="83"/>
      <c r="BF517" s="83"/>
      <c r="BG517" s="83"/>
      <c r="BH517" s="83"/>
      <c r="BI517" s="83"/>
      <c r="BJ517" s="83"/>
      <c r="BK517" s="83"/>
      <c r="BL517" s="83"/>
    </row>
    <row r="518">
      <c r="A518" s="83"/>
      <c r="O518" s="88"/>
      <c r="AH518" s="47"/>
      <c r="AI518" s="47"/>
      <c r="AJ518" s="47"/>
      <c r="AK518" s="47"/>
      <c r="AL518" s="47"/>
      <c r="AM518" s="47"/>
      <c r="AN518" s="47"/>
      <c r="AO518" s="47"/>
      <c r="AP518" s="83"/>
      <c r="AQ518" s="83"/>
      <c r="AR518" s="83"/>
      <c r="AS518" s="83"/>
      <c r="AT518" s="83"/>
      <c r="AU518" s="83"/>
      <c r="AV518" s="83"/>
      <c r="AW518" s="83"/>
      <c r="AX518" s="83"/>
      <c r="AY518" s="83"/>
      <c r="AZ518" s="83"/>
      <c r="BA518" s="83"/>
      <c r="BB518" s="83"/>
      <c r="BC518" s="83"/>
      <c r="BD518" s="83"/>
      <c r="BE518" s="83"/>
      <c r="BF518" s="83"/>
      <c r="BG518" s="83"/>
      <c r="BH518" s="83"/>
      <c r="BI518" s="83"/>
      <c r="BJ518" s="83"/>
      <c r="BK518" s="83"/>
      <c r="BL518" s="83"/>
    </row>
    <row r="519">
      <c r="A519" s="83"/>
      <c r="O519" s="88"/>
      <c r="AH519" s="47"/>
      <c r="AI519" s="47"/>
      <c r="AJ519" s="47"/>
      <c r="AK519" s="47"/>
      <c r="AL519" s="47"/>
      <c r="AM519" s="47"/>
      <c r="AN519" s="47"/>
      <c r="AO519" s="47"/>
      <c r="AP519" s="83"/>
      <c r="AQ519" s="83"/>
      <c r="AR519" s="83"/>
      <c r="AS519" s="83"/>
      <c r="AT519" s="83"/>
      <c r="AU519" s="83"/>
      <c r="AV519" s="83"/>
      <c r="AW519" s="83"/>
      <c r="AX519" s="83"/>
      <c r="AY519" s="83"/>
      <c r="AZ519" s="83"/>
      <c r="BA519" s="83"/>
      <c r="BB519" s="83"/>
      <c r="BC519" s="83"/>
      <c r="BD519" s="83"/>
      <c r="BE519" s="83"/>
      <c r="BF519" s="83"/>
      <c r="BG519" s="83"/>
      <c r="BH519" s="83"/>
      <c r="BI519" s="83"/>
      <c r="BJ519" s="83"/>
      <c r="BK519" s="83"/>
      <c r="BL519" s="83"/>
    </row>
    <row r="520">
      <c r="A520" s="83"/>
      <c r="O520" s="88"/>
      <c r="AH520" s="47"/>
      <c r="AI520" s="47"/>
      <c r="AJ520" s="47"/>
      <c r="AK520" s="47"/>
      <c r="AL520" s="47"/>
      <c r="AM520" s="47"/>
      <c r="AN520" s="47"/>
      <c r="AO520" s="47"/>
      <c r="AP520" s="83"/>
      <c r="AQ520" s="83"/>
      <c r="AR520" s="83"/>
      <c r="AS520" s="83"/>
      <c r="AT520" s="83"/>
      <c r="AU520" s="83"/>
      <c r="AV520" s="83"/>
      <c r="AW520" s="83"/>
      <c r="AX520" s="83"/>
      <c r="AY520" s="83"/>
      <c r="AZ520" s="83"/>
      <c r="BA520" s="83"/>
      <c r="BB520" s="83"/>
      <c r="BC520" s="83"/>
      <c r="BD520" s="83"/>
      <c r="BE520" s="83"/>
      <c r="BF520" s="83"/>
      <c r="BG520" s="83"/>
      <c r="BH520" s="83"/>
      <c r="BI520" s="83"/>
      <c r="BJ520" s="83"/>
      <c r="BK520" s="83"/>
      <c r="BL520" s="83"/>
    </row>
    <row r="521">
      <c r="A521" s="83"/>
      <c r="O521" s="88"/>
      <c r="AH521" s="47"/>
      <c r="AI521" s="47"/>
      <c r="AJ521" s="47"/>
      <c r="AK521" s="47"/>
      <c r="AL521" s="47"/>
      <c r="AM521" s="47"/>
      <c r="AN521" s="47"/>
      <c r="AO521" s="47"/>
      <c r="AP521" s="83"/>
      <c r="AQ521" s="83"/>
      <c r="AR521" s="83"/>
      <c r="AS521" s="83"/>
      <c r="AT521" s="83"/>
      <c r="AU521" s="83"/>
      <c r="AV521" s="83"/>
      <c r="AW521" s="83"/>
      <c r="AX521" s="83"/>
      <c r="AY521" s="83"/>
      <c r="AZ521" s="83"/>
      <c r="BA521" s="83"/>
      <c r="BB521" s="83"/>
      <c r="BC521" s="83"/>
      <c r="BD521" s="83"/>
      <c r="BE521" s="83"/>
      <c r="BF521" s="83"/>
      <c r="BG521" s="83"/>
      <c r="BH521" s="83"/>
      <c r="BI521" s="83"/>
      <c r="BJ521" s="83"/>
      <c r="BK521" s="83"/>
      <c r="BL521" s="83"/>
    </row>
    <row r="522">
      <c r="A522" s="83"/>
      <c r="O522" s="88"/>
      <c r="AH522" s="47"/>
      <c r="AI522" s="47"/>
      <c r="AJ522" s="47"/>
      <c r="AK522" s="47"/>
      <c r="AL522" s="47"/>
      <c r="AM522" s="47"/>
      <c r="AN522" s="47"/>
      <c r="AO522" s="47"/>
      <c r="AP522" s="83"/>
      <c r="AQ522" s="83"/>
      <c r="AR522" s="83"/>
      <c r="AS522" s="83"/>
      <c r="AT522" s="83"/>
      <c r="AU522" s="83"/>
      <c r="AV522" s="83"/>
      <c r="AW522" s="83"/>
      <c r="AX522" s="83"/>
      <c r="AY522" s="83"/>
      <c r="AZ522" s="83"/>
      <c r="BA522" s="83"/>
      <c r="BB522" s="83"/>
      <c r="BC522" s="83"/>
      <c r="BD522" s="83"/>
      <c r="BE522" s="83"/>
      <c r="BF522" s="83"/>
      <c r="BG522" s="83"/>
      <c r="BH522" s="83"/>
      <c r="BI522" s="83"/>
      <c r="BJ522" s="83"/>
      <c r="BK522" s="83"/>
      <c r="BL522" s="83"/>
    </row>
    <row r="523">
      <c r="A523" s="83"/>
      <c r="O523" s="88"/>
      <c r="AH523" s="47"/>
      <c r="AI523" s="47"/>
      <c r="AJ523" s="47"/>
      <c r="AK523" s="47"/>
      <c r="AL523" s="47"/>
      <c r="AM523" s="47"/>
      <c r="AN523" s="47"/>
      <c r="AO523" s="47"/>
      <c r="AP523" s="83"/>
      <c r="AQ523" s="83"/>
      <c r="AR523" s="83"/>
      <c r="AS523" s="83"/>
      <c r="AT523" s="83"/>
      <c r="AU523" s="83"/>
      <c r="AV523" s="83"/>
      <c r="AW523" s="83"/>
      <c r="AX523" s="83"/>
      <c r="AY523" s="83"/>
      <c r="AZ523" s="83"/>
      <c r="BA523" s="83"/>
      <c r="BB523" s="83"/>
      <c r="BC523" s="83"/>
      <c r="BD523" s="83"/>
      <c r="BE523" s="83"/>
      <c r="BF523" s="83"/>
      <c r="BG523" s="83"/>
      <c r="BH523" s="83"/>
      <c r="BI523" s="83"/>
      <c r="BJ523" s="83"/>
      <c r="BK523" s="83"/>
      <c r="BL523" s="83"/>
    </row>
    <row r="524">
      <c r="A524" s="83"/>
      <c r="O524" s="88"/>
      <c r="AH524" s="47"/>
      <c r="AI524" s="47"/>
      <c r="AJ524" s="47"/>
      <c r="AK524" s="47"/>
      <c r="AL524" s="47"/>
      <c r="AM524" s="47"/>
      <c r="AN524" s="47"/>
      <c r="AO524" s="47"/>
      <c r="AP524" s="83"/>
      <c r="AQ524" s="83"/>
      <c r="AR524" s="83"/>
      <c r="AS524" s="83"/>
      <c r="AT524" s="83"/>
      <c r="AU524" s="83"/>
      <c r="AV524" s="83"/>
      <c r="AW524" s="83"/>
      <c r="AX524" s="83"/>
      <c r="AY524" s="83"/>
      <c r="AZ524" s="83"/>
      <c r="BA524" s="83"/>
      <c r="BB524" s="83"/>
      <c r="BC524" s="83"/>
      <c r="BD524" s="83"/>
      <c r="BE524" s="83"/>
      <c r="BF524" s="83"/>
      <c r="BG524" s="83"/>
      <c r="BH524" s="83"/>
      <c r="BI524" s="83"/>
      <c r="BJ524" s="83"/>
      <c r="BK524" s="83"/>
      <c r="BL524" s="83"/>
    </row>
    <row r="525">
      <c r="A525" s="83"/>
      <c r="O525" s="88"/>
      <c r="AH525" s="47"/>
      <c r="AI525" s="47"/>
      <c r="AJ525" s="47"/>
      <c r="AK525" s="47"/>
      <c r="AL525" s="47"/>
      <c r="AM525" s="47"/>
      <c r="AN525" s="47"/>
      <c r="AO525" s="47"/>
      <c r="AP525" s="83"/>
      <c r="AQ525" s="83"/>
      <c r="AR525" s="83"/>
      <c r="AS525" s="83"/>
      <c r="AT525" s="83"/>
      <c r="AU525" s="83"/>
      <c r="AV525" s="83"/>
      <c r="AW525" s="83"/>
      <c r="AX525" s="83"/>
      <c r="AY525" s="83"/>
      <c r="AZ525" s="83"/>
      <c r="BA525" s="83"/>
      <c r="BB525" s="83"/>
      <c r="BC525" s="83"/>
      <c r="BD525" s="83"/>
      <c r="BE525" s="83"/>
      <c r="BF525" s="83"/>
      <c r="BG525" s="83"/>
      <c r="BH525" s="83"/>
      <c r="BI525" s="83"/>
      <c r="BJ525" s="83"/>
      <c r="BK525" s="83"/>
      <c r="BL525" s="83"/>
    </row>
    <row r="526">
      <c r="A526" s="83"/>
      <c r="O526" s="88"/>
      <c r="AH526" s="47"/>
      <c r="AI526" s="47"/>
      <c r="AJ526" s="47"/>
      <c r="AK526" s="47"/>
      <c r="AL526" s="47"/>
      <c r="AM526" s="47"/>
      <c r="AN526" s="47"/>
      <c r="AO526" s="47"/>
      <c r="AP526" s="83"/>
      <c r="AQ526" s="83"/>
      <c r="AR526" s="83"/>
      <c r="AS526" s="83"/>
      <c r="AT526" s="83"/>
      <c r="AU526" s="83"/>
      <c r="AV526" s="83"/>
      <c r="AW526" s="83"/>
      <c r="AX526" s="83"/>
      <c r="AY526" s="83"/>
      <c r="AZ526" s="83"/>
      <c r="BA526" s="83"/>
      <c r="BB526" s="83"/>
      <c r="BC526" s="83"/>
      <c r="BD526" s="83"/>
      <c r="BE526" s="83"/>
      <c r="BF526" s="83"/>
      <c r="BG526" s="83"/>
      <c r="BH526" s="83"/>
      <c r="BI526" s="83"/>
      <c r="BJ526" s="83"/>
      <c r="BK526" s="83"/>
      <c r="BL526" s="83"/>
    </row>
    <row r="527">
      <c r="A527" s="83"/>
      <c r="O527" s="88"/>
      <c r="AH527" s="47"/>
      <c r="AI527" s="47"/>
      <c r="AJ527" s="47"/>
      <c r="AK527" s="47"/>
      <c r="AL527" s="47"/>
      <c r="AM527" s="47"/>
      <c r="AN527" s="47"/>
      <c r="AO527" s="47"/>
      <c r="AP527" s="83"/>
      <c r="AQ527" s="83"/>
      <c r="AR527" s="83"/>
      <c r="AS527" s="83"/>
      <c r="AT527" s="83"/>
      <c r="AU527" s="83"/>
      <c r="AV527" s="83"/>
      <c r="AW527" s="83"/>
      <c r="AX527" s="83"/>
      <c r="AY527" s="83"/>
      <c r="AZ527" s="83"/>
      <c r="BA527" s="83"/>
      <c r="BB527" s="83"/>
      <c r="BC527" s="83"/>
      <c r="BD527" s="83"/>
      <c r="BE527" s="83"/>
      <c r="BF527" s="83"/>
      <c r="BG527" s="83"/>
      <c r="BH527" s="83"/>
      <c r="BI527" s="83"/>
      <c r="BJ527" s="83"/>
      <c r="BK527" s="83"/>
      <c r="BL527" s="83"/>
    </row>
    <row r="528">
      <c r="A528" s="83"/>
      <c r="O528" s="88"/>
      <c r="AH528" s="47"/>
      <c r="AI528" s="47"/>
      <c r="AJ528" s="47"/>
      <c r="AK528" s="47"/>
      <c r="AL528" s="47"/>
      <c r="AM528" s="47"/>
      <c r="AN528" s="47"/>
      <c r="AO528" s="47"/>
      <c r="AP528" s="83"/>
      <c r="AQ528" s="83"/>
      <c r="AR528" s="83"/>
      <c r="AS528" s="83"/>
      <c r="AT528" s="83"/>
      <c r="AU528" s="83"/>
      <c r="AV528" s="83"/>
      <c r="AW528" s="83"/>
      <c r="AX528" s="83"/>
      <c r="AY528" s="83"/>
      <c r="AZ528" s="83"/>
      <c r="BA528" s="83"/>
      <c r="BB528" s="83"/>
      <c r="BC528" s="83"/>
      <c r="BD528" s="83"/>
      <c r="BE528" s="83"/>
      <c r="BF528" s="83"/>
      <c r="BG528" s="83"/>
      <c r="BH528" s="83"/>
      <c r="BI528" s="83"/>
      <c r="BJ528" s="83"/>
      <c r="BK528" s="83"/>
      <c r="BL528" s="83"/>
    </row>
    <row r="529">
      <c r="A529" s="83"/>
      <c r="O529" s="88"/>
      <c r="AH529" s="47"/>
      <c r="AI529" s="47"/>
      <c r="AJ529" s="47"/>
      <c r="AK529" s="47"/>
      <c r="AL529" s="47"/>
      <c r="AM529" s="47"/>
      <c r="AN529" s="47"/>
      <c r="AO529" s="47"/>
      <c r="AP529" s="83"/>
      <c r="AQ529" s="83"/>
      <c r="AR529" s="83"/>
      <c r="AS529" s="83"/>
      <c r="AT529" s="83"/>
      <c r="AU529" s="83"/>
      <c r="AV529" s="83"/>
      <c r="AW529" s="83"/>
      <c r="AX529" s="83"/>
      <c r="AY529" s="83"/>
      <c r="AZ529" s="83"/>
      <c r="BA529" s="83"/>
      <c r="BB529" s="83"/>
      <c r="BC529" s="83"/>
      <c r="BD529" s="83"/>
      <c r="BE529" s="83"/>
      <c r="BF529" s="83"/>
      <c r="BG529" s="83"/>
      <c r="BH529" s="83"/>
      <c r="BI529" s="83"/>
      <c r="BJ529" s="83"/>
      <c r="BK529" s="83"/>
      <c r="BL529" s="83"/>
    </row>
    <row r="530">
      <c r="A530" s="83"/>
      <c r="O530" s="88"/>
      <c r="AH530" s="47"/>
      <c r="AI530" s="47"/>
      <c r="AJ530" s="47"/>
      <c r="AK530" s="47"/>
      <c r="AL530" s="47"/>
      <c r="AM530" s="47"/>
      <c r="AN530" s="47"/>
      <c r="AO530" s="47"/>
      <c r="AP530" s="83"/>
      <c r="AQ530" s="83"/>
      <c r="AR530" s="83"/>
      <c r="AS530" s="83"/>
      <c r="AT530" s="83"/>
      <c r="AU530" s="83"/>
      <c r="AV530" s="83"/>
      <c r="AW530" s="83"/>
      <c r="AX530" s="83"/>
      <c r="AY530" s="83"/>
      <c r="AZ530" s="83"/>
      <c r="BA530" s="83"/>
      <c r="BB530" s="83"/>
      <c r="BC530" s="83"/>
      <c r="BD530" s="83"/>
      <c r="BE530" s="83"/>
      <c r="BF530" s="83"/>
      <c r="BG530" s="83"/>
      <c r="BH530" s="83"/>
      <c r="BI530" s="83"/>
      <c r="BJ530" s="83"/>
      <c r="BK530" s="83"/>
      <c r="BL530" s="83"/>
    </row>
    <row r="531">
      <c r="A531" s="83"/>
      <c r="O531" s="88"/>
      <c r="AH531" s="47"/>
      <c r="AI531" s="47"/>
      <c r="AJ531" s="47"/>
      <c r="AK531" s="47"/>
      <c r="AL531" s="47"/>
      <c r="AM531" s="47"/>
      <c r="AN531" s="47"/>
      <c r="AO531" s="47"/>
      <c r="AP531" s="83"/>
      <c r="AQ531" s="83"/>
      <c r="AR531" s="83"/>
      <c r="AS531" s="83"/>
      <c r="AT531" s="83"/>
      <c r="AU531" s="83"/>
      <c r="AV531" s="83"/>
      <c r="AW531" s="83"/>
      <c r="AX531" s="83"/>
      <c r="AY531" s="83"/>
      <c r="AZ531" s="83"/>
      <c r="BA531" s="83"/>
      <c r="BB531" s="83"/>
      <c r="BC531" s="83"/>
      <c r="BD531" s="83"/>
      <c r="BE531" s="83"/>
      <c r="BF531" s="83"/>
      <c r="BG531" s="83"/>
      <c r="BH531" s="83"/>
      <c r="BI531" s="83"/>
      <c r="BJ531" s="83"/>
      <c r="BK531" s="83"/>
      <c r="BL531" s="83"/>
    </row>
    <row r="532">
      <c r="A532" s="83"/>
      <c r="O532" s="88"/>
      <c r="AH532" s="47"/>
      <c r="AI532" s="47"/>
      <c r="AJ532" s="47"/>
      <c r="AK532" s="47"/>
      <c r="AL532" s="47"/>
      <c r="AM532" s="47"/>
      <c r="AN532" s="47"/>
      <c r="AO532" s="47"/>
      <c r="AP532" s="83"/>
      <c r="AQ532" s="83"/>
      <c r="AR532" s="83"/>
      <c r="AS532" s="83"/>
      <c r="AT532" s="83"/>
      <c r="AU532" s="83"/>
      <c r="AV532" s="83"/>
      <c r="AW532" s="83"/>
      <c r="AX532" s="83"/>
      <c r="AY532" s="83"/>
      <c r="AZ532" s="83"/>
      <c r="BA532" s="83"/>
      <c r="BB532" s="83"/>
      <c r="BC532" s="83"/>
      <c r="BD532" s="83"/>
      <c r="BE532" s="83"/>
      <c r="BF532" s="83"/>
      <c r="BG532" s="83"/>
      <c r="BH532" s="83"/>
      <c r="BI532" s="83"/>
      <c r="BJ532" s="83"/>
      <c r="BK532" s="83"/>
      <c r="BL532" s="83"/>
    </row>
    <row r="533">
      <c r="A533" s="83"/>
      <c r="O533" s="88"/>
      <c r="AH533" s="47"/>
      <c r="AI533" s="47"/>
      <c r="AJ533" s="47"/>
      <c r="AK533" s="47"/>
      <c r="AL533" s="47"/>
      <c r="AM533" s="47"/>
      <c r="AN533" s="47"/>
      <c r="AO533" s="47"/>
      <c r="AP533" s="83"/>
      <c r="AQ533" s="83"/>
      <c r="AR533" s="83"/>
      <c r="AS533" s="83"/>
      <c r="AT533" s="83"/>
      <c r="AU533" s="83"/>
      <c r="AV533" s="83"/>
      <c r="AW533" s="83"/>
      <c r="AX533" s="83"/>
      <c r="AY533" s="83"/>
      <c r="AZ533" s="83"/>
      <c r="BA533" s="83"/>
      <c r="BB533" s="83"/>
      <c r="BC533" s="83"/>
      <c r="BD533" s="83"/>
      <c r="BE533" s="83"/>
      <c r="BF533" s="83"/>
      <c r="BG533" s="83"/>
      <c r="BH533" s="83"/>
      <c r="BI533" s="83"/>
      <c r="BJ533" s="83"/>
      <c r="BK533" s="83"/>
      <c r="BL533" s="83"/>
    </row>
    <row r="534">
      <c r="A534" s="83"/>
      <c r="O534" s="88"/>
      <c r="AH534" s="47"/>
      <c r="AI534" s="47"/>
      <c r="AJ534" s="47"/>
      <c r="AK534" s="47"/>
      <c r="AL534" s="47"/>
      <c r="AM534" s="47"/>
      <c r="AN534" s="47"/>
      <c r="AO534" s="47"/>
      <c r="AP534" s="83"/>
      <c r="AQ534" s="83"/>
      <c r="AR534" s="83"/>
      <c r="AS534" s="83"/>
      <c r="AT534" s="83"/>
      <c r="AU534" s="83"/>
      <c r="AV534" s="83"/>
      <c r="AW534" s="83"/>
      <c r="AX534" s="83"/>
      <c r="AY534" s="83"/>
      <c r="AZ534" s="83"/>
      <c r="BA534" s="83"/>
      <c r="BB534" s="83"/>
      <c r="BC534" s="83"/>
      <c r="BD534" s="83"/>
      <c r="BE534" s="83"/>
      <c r="BF534" s="83"/>
      <c r="BG534" s="83"/>
      <c r="BH534" s="83"/>
      <c r="BI534" s="83"/>
      <c r="BJ534" s="83"/>
      <c r="BK534" s="83"/>
      <c r="BL534" s="83"/>
    </row>
    <row r="535">
      <c r="A535" s="83"/>
      <c r="O535" s="88"/>
      <c r="AH535" s="47"/>
      <c r="AI535" s="47"/>
      <c r="AJ535" s="47"/>
      <c r="AK535" s="47"/>
      <c r="AL535" s="47"/>
      <c r="AM535" s="47"/>
      <c r="AN535" s="47"/>
      <c r="AO535" s="47"/>
      <c r="AP535" s="83"/>
      <c r="AQ535" s="83"/>
      <c r="AR535" s="83"/>
      <c r="AS535" s="83"/>
      <c r="AT535" s="83"/>
      <c r="AU535" s="83"/>
      <c r="AV535" s="83"/>
      <c r="AW535" s="83"/>
      <c r="AX535" s="83"/>
      <c r="AY535" s="83"/>
      <c r="AZ535" s="83"/>
      <c r="BA535" s="83"/>
      <c r="BB535" s="83"/>
      <c r="BC535" s="83"/>
      <c r="BD535" s="83"/>
      <c r="BE535" s="83"/>
      <c r="BF535" s="83"/>
      <c r="BG535" s="83"/>
      <c r="BH535" s="83"/>
      <c r="BI535" s="83"/>
      <c r="BJ535" s="83"/>
      <c r="BK535" s="83"/>
      <c r="BL535" s="83"/>
    </row>
    <row r="536">
      <c r="A536" s="83"/>
      <c r="O536" s="88"/>
      <c r="AH536" s="47"/>
      <c r="AI536" s="47"/>
      <c r="AJ536" s="47"/>
      <c r="AK536" s="47"/>
      <c r="AL536" s="47"/>
      <c r="AM536" s="47"/>
      <c r="AN536" s="47"/>
      <c r="AO536" s="47"/>
      <c r="AP536" s="83"/>
      <c r="AQ536" s="83"/>
      <c r="AR536" s="83"/>
      <c r="AS536" s="83"/>
      <c r="AT536" s="83"/>
      <c r="AU536" s="83"/>
      <c r="AV536" s="83"/>
      <c r="AW536" s="83"/>
      <c r="AX536" s="83"/>
      <c r="AY536" s="83"/>
      <c r="AZ536" s="83"/>
      <c r="BA536" s="83"/>
      <c r="BB536" s="83"/>
      <c r="BC536" s="83"/>
      <c r="BD536" s="83"/>
      <c r="BE536" s="83"/>
      <c r="BF536" s="83"/>
      <c r="BG536" s="83"/>
      <c r="BH536" s="83"/>
      <c r="BI536" s="83"/>
      <c r="BJ536" s="83"/>
      <c r="BK536" s="83"/>
      <c r="BL536" s="83"/>
    </row>
    <row r="537">
      <c r="A537" s="83"/>
      <c r="O537" s="88"/>
      <c r="AH537" s="47"/>
      <c r="AI537" s="47"/>
      <c r="AJ537" s="47"/>
      <c r="AK537" s="47"/>
      <c r="AL537" s="47"/>
      <c r="AM537" s="47"/>
      <c r="AN537" s="47"/>
      <c r="AO537" s="47"/>
      <c r="AP537" s="83"/>
      <c r="AQ537" s="83"/>
      <c r="AR537" s="83"/>
      <c r="AS537" s="83"/>
      <c r="AT537" s="83"/>
      <c r="AU537" s="83"/>
      <c r="AV537" s="83"/>
      <c r="AW537" s="83"/>
      <c r="AX537" s="83"/>
      <c r="AY537" s="83"/>
      <c r="AZ537" s="83"/>
      <c r="BA537" s="83"/>
      <c r="BB537" s="83"/>
      <c r="BC537" s="83"/>
      <c r="BD537" s="83"/>
      <c r="BE537" s="83"/>
      <c r="BF537" s="83"/>
      <c r="BG537" s="83"/>
      <c r="BH537" s="83"/>
      <c r="BI537" s="83"/>
      <c r="BJ537" s="83"/>
      <c r="BK537" s="83"/>
      <c r="BL537" s="83"/>
    </row>
    <row r="538">
      <c r="A538" s="83"/>
      <c r="O538" s="88"/>
      <c r="AH538" s="47"/>
      <c r="AI538" s="47"/>
      <c r="AJ538" s="47"/>
      <c r="AK538" s="47"/>
      <c r="AL538" s="47"/>
      <c r="AM538" s="47"/>
      <c r="AN538" s="47"/>
      <c r="AO538" s="47"/>
      <c r="AP538" s="83"/>
      <c r="AQ538" s="83"/>
      <c r="AR538" s="83"/>
      <c r="AS538" s="83"/>
      <c r="AT538" s="83"/>
      <c r="AU538" s="83"/>
      <c r="AV538" s="83"/>
      <c r="AW538" s="83"/>
      <c r="AX538" s="83"/>
      <c r="AY538" s="83"/>
      <c r="AZ538" s="83"/>
      <c r="BA538" s="83"/>
      <c r="BB538" s="83"/>
      <c r="BC538" s="83"/>
      <c r="BD538" s="83"/>
      <c r="BE538" s="83"/>
      <c r="BF538" s="83"/>
      <c r="BG538" s="83"/>
      <c r="BH538" s="83"/>
      <c r="BI538" s="83"/>
      <c r="BJ538" s="83"/>
      <c r="BK538" s="83"/>
      <c r="BL538" s="83"/>
    </row>
    <row r="539">
      <c r="A539" s="83"/>
      <c r="O539" s="88"/>
      <c r="AH539" s="47"/>
      <c r="AI539" s="47"/>
      <c r="AJ539" s="47"/>
      <c r="AK539" s="47"/>
      <c r="AL539" s="47"/>
      <c r="AM539" s="47"/>
      <c r="AN539" s="47"/>
      <c r="AO539" s="47"/>
      <c r="AP539" s="83"/>
      <c r="AQ539" s="83"/>
      <c r="AR539" s="83"/>
      <c r="AS539" s="83"/>
      <c r="AT539" s="83"/>
      <c r="AU539" s="83"/>
      <c r="AV539" s="83"/>
      <c r="AW539" s="83"/>
      <c r="AX539" s="83"/>
      <c r="AY539" s="83"/>
      <c r="AZ539" s="83"/>
      <c r="BA539" s="83"/>
      <c r="BB539" s="83"/>
      <c r="BC539" s="83"/>
      <c r="BD539" s="83"/>
      <c r="BE539" s="83"/>
      <c r="BF539" s="83"/>
      <c r="BG539" s="83"/>
      <c r="BH539" s="83"/>
      <c r="BI539" s="83"/>
      <c r="BJ539" s="83"/>
      <c r="BK539" s="83"/>
      <c r="BL539" s="83"/>
    </row>
    <row r="540">
      <c r="A540" s="83"/>
      <c r="O540" s="88"/>
      <c r="AH540" s="47"/>
      <c r="AI540" s="47"/>
      <c r="AJ540" s="47"/>
      <c r="AK540" s="47"/>
      <c r="AL540" s="47"/>
      <c r="AM540" s="47"/>
      <c r="AN540" s="47"/>
      <c r="AO540" s="47"/>
      <c r="AP540" s="83"/>
      <c r="AQ540" s="83"/>
      <c r="AR540" s="83"/>
      <c r="AS540" s="83"/>
      <c r="AT540" s="83"/>
      <c r="AU540" s="83"/>
      <c r="AV540" s="83"/>
      <c r="AW540" s="83"/>
      <c r="AX540" s="83"/>
      <c r="AY540" s="83"/>
      <c r="AZ540" s="83"/>
      <c r="BA540" s="83"/>
      <c r="BB540" s="83"/>
      <c r="BC540" s="83"/>
      <c r="BD540" s="83"/>
      <c r="BE540" s="83"/>
      <c r="BF540" s="83"/>
      <c r="BG540" s="83"/>
      <c r="BH540" s="83"/>
      <c r="BI540" s="83"/>
      <c r="BJ540" s="83"/>
      <c r="BK540" s="83"/>
      <c r="BL540" s="83"/>
    </row>
    <row r="541">
      <c r="A541" s="83"/>
      <c r="O541" s="88"/>
      <c r="AH541" s="47"/>
      <c r="AI541" s="47"/>
      <c r="AJ541" s="47"/>
      <c r="AK541" s="47"/>
      <c r="AL541" s="47"/>
      <c r="AM541" s="47"/>
      <c r="AN541" s="47"/>
      <c r="AO541" s="47"/>
      <c r="AP541" s="83"/>
      <c r="AQ541" s="83"/>
      <c r="AR541" s="83"/>
      <c r="AS541" s="83"/>
      <c r="AT541" s="83"/>
      <c r="AU541" s="83"/>
      <c r="AV541" s="83"/>
      <c r="AW541" s="83"/>
      <c r="AX541" s="83"/>
      <c r="AY541" s="83"/>
      <c r="AZ541" s="83"/>
      <c r="BA541" s="83"/>
      <c r="BB541" s="83"/>
      <c r="BC541" s="83"/>
      <c r="BD541" s="83"/>
      <c r="BE541" s="83"/>
      <c r="BF541" s="83"/>
      <c r="BG541" s="83"/>
      <c r="BH541" s="83"/>
      <c r="BI541" s="83"/>
      <c r="BJ541" s="83"/>
      <c r="BK541" s="83"/>
      <c r="BL541" s="83"/>
    </row>
    <row r="542">
      <c r="A542" s="83"/>
      <c r="O542" s="88"/>
      <c r="AH542" s="47"/>
      <c r="AI542" s="47"/>
      <c r="AJ542" s="47"/>
      <c r="AK542" s="47"/>
      <c r="AL542" s="47"/>
      <c r="AM542" s="47"/>
      <c r="AN542" s="47"/>
      <c r="AO542" s="47"/>
      <c r="AP542" s="83"/>
      <c r="AQ542" s="83"/>
      <c r="AR542" s="83"/>
      <c r="AS542" s="83"/>
      <c r="AT542" s="83"/>
      <c r="AU542" s="83"/>
      <c r="AV542" s="83"/>
      <c r="AW542" s="83"/>
      <c r="AX542" s="83"/>
      <c r="AY542" s="83"/>
      <c r="AZ542" s="83"/>
      <c r="BA542" s="83"/>
      <c r="BB542" s="83"/>
      <c r="BC542" s="83"/>
      <c r="BD542" s="83"/>
      <c r="BE542" s="83"/>
      <c r="BF542" s="83"/>
      <c r="BG542" s="83"/>
      <c r="BH542" s="83"/>
      <c r="BI542" s="83"/>
      <c r="BJ542" s="83"/>
      <c r="BK542" s="83"/>
      <c r="BL542" s="83"/>
    </row>
    <row r="543">
      <c r="A543" s="83"/>
      <c r="O543" s="88"/>
      <c r="AH543" s="47"/>
      <c r="AI543" s="47"/>
      <c r="AJ543" s="47"/>
      <c r="AK543" s="47"/>
      <c r="AL543" s="47"/>
      <c r="AM543" s="47"/>
      <c r="AN543" s="47"/>
      <c r="AO543" s="47"/>
      <c r="AP543" s="83"/>
      <c r="AQ543" s="83"/>
      <c r="AR543" s="83"/>
      <c r="AS543" s="83"/>
      <c r="AT543" s="83"/>
      <c r="AU543" s="83"/>
      <c r="AV543" s="83"/>
      <c r="AW543" s="83"/>
      <c r="AX543" s="83"/>
      <c r="AY543" s="83"/>
      <c r="AZ543" s="83"/>
      <c r="BA543" s="83"/>
      <c r="BB543" s="83"/>
      <c r="BC543" s="83"/>
      <c r="BD543" s="83"/>
      <c r="BE543" s="83"/>
      <c r="BF543" s="83"/>
      <c r="BG543" s="83"/>
      <c r="BH543" s="83"/>
      <c r="BI543" s="83"/>
      <c r="BJ543" s="83"/>
      <c r="BK543" s="83"/>
      <c r="BL543" s="83"/>
    </row>
    <row r="544">
      <c r="A544" s="83"/>
      <c r="O544" s="88"/>
      <c r="AH544" s="47"/>
      <c r="AI544" s="47"/>
      <c r="AJ544" s="47"/>
      <c r="AK544" s="47"/>
      <c r="AL544" s="47"/>
      <c r="AM544" s="47"/>
      <c r="AN544" s="47"/>
      <c r="AO544" s="47"/>
      <c r="AP544" s="83"/>
      <c r="AQ544" s="83"/>
      <c r="AR544" s="83"/>
      <c r="AS544" s="83"/>
      <c r="AT544" s="83"/>
      <c r="AU544" s="83"/>
      <c r="AV544" s="83"/>
      <c r="AW544" s="83"/>
      <c r="AX544" s="83"/>
      <c r="AY544" s="83"/>
      <c r="AZ544" s="83"/>
      <c r="BA544" s="83"/>
      <c r="BB544" s="83"/>
      <c r="BC544" s="83"/>
      <c r="BD544" s="83"/>
      <c r="BE544" s="83"/>
      <c r="BF544" s="83"/>
      <c r="BG544" s="83"/>
      <c r="BH544" s="83"/>
      <c r="BI544" s="83"/>
      <c r="BJ544" s="83"/>
      <c r="BK544" s="83"/>
      <c r="BL544" s="83"/>
    </row>
    <row r="545">
      <c r="A545" s="83"/>
      <c r="O545" s="88"/>
      <c r="AH545" s="47"/>
      <c r="AI545" s="47"/>
      <c r="AJ545" s="47"/>
      <c r="AK545" s="47"/>
      <c r="AL545" s="47"/>
      <c r="AM545" s="47"/>
      <c r="AN545" s="47"/>
      <c r="AO545" s="47"/>
      <c r="AP545" s="83"/>
      <c r="AQ545" s="83"/>
      <c r="AR545" s="83"/>
      <c r="AS545" s="83"/>
      <c r="AT545" s="83"/>
      <c r="AU545" s="83"/>
      <c r="AV545" s="83"/>
      <c r="AW545" s="83"/>
      <c r="AX545" s="83"/>
      <c r="AY545" s="83"/>
      <c r="AZ545" s="83"/>
      <c r="BA545" s="83"/>
      <c r="BB545" s="83"/>
      <c r="BC545" s="83"/>
      <c r="BD545" s="83"/>
      <c r="BE545" s="83"/>
      <c r="BF545" s="83"/>
      <c r="BG545" s="83"/>
      <c r="BH545" s="83"/>
      <c r="BI545" s="83"/>
      <c r="BJ545" s="83"/>
      <c r="BK545" s="83"/>
      <c r="BL545" s="83"/>
    </row>
    <row r="546">
      <c r="A546" s="83"/>
      <c r="O546" s="88"/>
      <c r="AH546" s="47"/>
      <c r="AI546" s="47"/>
      <c r="AJ546" s="47"/>
      <c r="AK546" s="47"/>
      <c r="AL546" s="47"/>
      <c r="AM546" s="47"/>
      <c r="AN546" s="47"/>
      <c r="AO546" s="47"/>
      <c r="AP546" s="83"/>
      <c r="AQ546" s="83"/>
      <c r="AR546" s="83"/>
      <c r="AS546" s="83"/>
      <c r="AT546" s="83"/>
      <c r="AU546" s="83"/>
      <c r="AV546" s="83"/>
      <c r="AW546" s="83"/>
      <c r="AX546" s="83"/>
      <c r="AY546" s="83"/>
      <c r="AZ546" s="83"/>
      <c r="BA546" s="83"/>
      <c r="BB546" s="83"/>
      <c r="BC546" s="83"/>
      <c r="BD546" s="83"/>
      <c r="BE546" s="83"/>
      <c r="BF546" s="83"/>
      <c r="BG546" s="83"/>
      <c r="BH546" s="83"/>
      <c r="BI546" s="83"/>
      <c r="BJ546" s="83"/>
      <c r="BK546" s="83"/>
      <c r="BL546" s="83"/>
    </row>
    <row r="547">
      <c r="A547" s="83"/>
      <c r="O547" s="88"/>
      <c r="AH547" s="47"/>
      <c r="AI547" s="47"/>
      <c r="AJ547" s="47"/>
      <c r="AK547" s="47"/>
      <c r="AL547" s="47"/>
      <c r="AM547" s="47"/>
      <c r="AN547" s="47"/>
      <c r="AO547" s="47"/>
      <c r="AP547" s="83"/>
      <c r="AQ547" s="83"/>
      <c r="AR547" s="83"/>
      <c r="AS547" s="83"/>
      <c r="AT547" s="83"/>
      <c r="AU547" s="83"/>
      <c r="AV547" s="83"/>
      <c r="AW547" s="83"/>
      <c r="AX547" s="83"/>
      <c r="AY547" s="83"/>
      <c r="AZ547" s="83"/>
      <c r="BA547" s="83"/>
      <c r="BB547" s="83"/>
      <c r="BC547" s="83"/>
      <c r="BD547" s="83"/>
      <c r="BE547" s="83"/>
      <c r="BF547" s="83"/>
      <c r="BG547" s="83"/>
      <c r="BH547" s="83"/>
      <c r="BI547" s="83"/>
      <c r="BJ547" s="83"/>
      <c r="BK547" s="83"/>
      <c r="BL547" s="83"/>
    </row>
    <row r="548">
      <c r="A548" s="83"/>
      <c r="O548" s="88"/>
      <c r="AH548" s="47"/>
      <c r="AI548" s="47"/>
      <c r="AJ548" s="47"/>
      <c r="AK548" s="47"/>
      <c r="AL548" s="47"/>
      <c r="AM548" s="47"/>
      <c r="AN548" s="47"/>
      <c r="AO548" s="47"/>
      <c r="AP548" s="83"/>
      <c r="AQ548" s="83"/>
      <c r="AR548" s="83"/>
      <c r="AS548" s="83"/>
      <c r="AT548" s="83"/>
      <c r="AU548" s="83"/>
      <c r="AV548" s="83"/>
      <c r="AW548" s="83"/>
      <c r="AX548" s="83"/>
      <c r="AY548" s="83"/>
      <c r="AZ548" s="83"/>
      <c r="BA548" s="83"/>
      <c r="BB548" s="83"/>
      <c r="BC548" s="83"/>
      <c r="BD548" s="83"/>
      <c r="BE548" s="83"/>
      <c r="BF548" s="83"/>
      <c r="BG548" s="83"/>
      <c r="BH548" s="83"/>
      <c r="BI548" s="83"/>
      <c r="BJ548" s="83"/>
      <c r="BK548" s="83"/>
      <c r="BL548" s="83"/>
    </row>
    <row r="549">
      <c r="A549" s="83"/>
      <c r="O549" s="88"/>
      <c r="AH549" s="47"/>
      <c r="AI549" s="47"/>
      <c r="AJ549" s="47"/>
      <c r="AK549" s="47"/>
      <c r="AL549" s="47"/>
      <c r="AM549" s="47"/>
      <c r="AN549" s="47"/>
      <c r="AO549" s="47"/>
      <c r="AP549" s="83"/>
      <c r="AQ549" s="83"/>
      <c r="AR549" s="83"/>
      <c r="AS549" s="83"/>
      <c r="AT549" s="83"/>
      <c r="AU549" s="83"/>
      <c r="AV549" s="83"/>
      <c r="AW549" s="83"/>
      <c r="AX549" s="83"/>
      <c r="AY549" s="83"/>
      <c r="AZ549" s="83"/>
      <c r="BA549" s="83"/>
      <c r="BB549" s="83"/>
      <c r="BC549" s="83"/>
      <c r="BD549" s="83"/>
      <c r="BE549" s="83"/>
      <c r="BF549" s="83"/>
      <c r="BG549" s="83"/>
      <c r="BH549" s="83"/>
      <c r="BI549" s="83"/>
      <c r="BJ549" s="83"/>
      <c r="BK549" s="83"/>
      <c r="BL549" s="83"/>
    </row>
    <row r="550">
      <c r="A550" s="83"/>
      <c r="O550" s="88"/>
      <c r="AH550" s="47"/>
      <c r="AI550" s="47"/>
      <c r="AJ550" s="47"/>
      <c r="AK550" s="47"/>
      <c r="AL550" s="47"/>
      <c r="AM550" s="47"/>
      <c r="AN550" s="47"/>
      <c r="AO550" s="47"/>
      <c r="AP550" s="83"/>
      <c r="AQ550" s="83"/>
      <c r="AR550" s="83"/>
      <c r="AS550" s="83"/>
      <c r="AT550" s="83"/>
      <c r="AU550" s="83"/>
      <c r="AV550" s="83"/>
      <c r="AW550" s="83"/>
      <c r="AX550" s="83"/>
      <c r="AY550" s="83"/>
      <c r="AZ550" s="83"/>
      <c r="BA550" s="83"/>
      <c r="BB550" s="83"/>
      <c r="BC550" s="83"/>
      <c r="BD550" s="83"/>
      <c r="BE550" s="83"/>
      <c r="BF550" s="83"/>
      <c r="BG550" s="83"/>
      <c r="BH550" s="83"/>
      <c r="BI550" s="83"/>
      <c r="BJ550" s="83"/>
      <c r="BK550" s="83"/>
      <c r="BL550" s="83"/>
    </row>
    <row r="551">
      <c r="A551" s="83"/>
      <c r="O551" s="88"/>
      <c r="AH551" s="47"/>
      <c r="AI551" s="47"/>
      <c r="AJ551" s="47"/>
      <c r="AK551" s="47"/>
      <c r="AL551" s="47"/>
      <c r="AM551" s="47"/>
      <c r="AN551" s="47"/>
      <c r="AO551" s="47"/>
      <c r="AP551" s="83"/>
      <c r="AQ551" s="83"/>
      <c r="AR551" s="83"/>
      <c r="AS551" s="83"/>
      <c r="AT551" s="83"/>
      <c r="AU551" s="83"/>
      <c r="AV551" s="83"/>
      <c r="AW551" s="83"/>
      <c r="AX551" s="83"/>
      <c r="AY551" s="83"/>
      <c r="AZ551" s="83"/>
      <c r="BA551" s="83"/>
      <c r="BB551" s="83"/>
      <c r="BC551" s="83"/>
      <c r="BD551" s="83"/>
      <c r="BE551" s="83"/>
      <c r="BF551" s="83"/>
      <c r="BG551" s="83"/>
      <c r="BH551" s="83"/>
      <c r="BI551" s="83"/>
      <c r="BJ551" s="83"/>
      <c r="BK551" s="83"/>
      <c r="BL551" s="83"/>
    </row>
    <row r="552">
      <c r="A552" s="83"/>
      <c r="O552" s="88"/>
      <c r="AH552" s="47"/>
      <c r="AI552" s="47"/>
      <c r="AJ552" s="47"/>
      <c r="AK552" s="47"/>
      <c r="AL552" s="47"/>
      <c r="AM552" s="47"/>
      <c r="AN552" s="47"/>
      <c r="AO552" s="47"/>
      <c r="AP552" s="83"/>
      <c r="AQ552" s="83"/>
      <c r="AR552" s="83"/>
      <c r="AS552" s="83"/>
      <c r="AT552" s="83"/>
      <c r="AU552" s="83"/>
      <c r="AV552" s="83"/>
      <c r="AW552" s="83"/>
      <c r="AX552" s="83"/>
      <c r="AY552" s="83"/>
      <c r="AZ552" s="83"/>
      <c r="BA552" s="83"/>
      <c r="BB552" s="83"/>
      <c r="BC552" s="83"/>
      <c r="BD552" s="83"/>
      <c r="BE552" s="83"/>
      <c r="BF552" s="83"/>
      <c r="BG552" s="83"/>
      <c r="BH552" s="83"/>
      <c r="BI552" s="83"/>
      <c r="BJ552" s="83"/>
      <c r="BK552" s="83"/>
      <c r="BL552" s="83"/>
    </row>
    <row r="553">
      <c r="A553" s="83"/>
      <c r="O553" s="88"/>
      <c r="AH553" s="47"/>
      <c r="AI553" s="47"/>
      <c r="AJ553" s="47"/>
      <c r="AK553" s="47"/>
      <c r="AL553" s="47"/>
      <c r="AM553" s="47"/>
      <c r="AN553" s="47"/>
      <c r="AO553" s="47"/>
      <c r="AP553" s="83"/>
      <c r="AQ553" s="83"/>
      <c r="AR553" s="83"/>
      <c r="AS553" s="83"/>
      <c r="AT553" s="83"/>
      <c r="AU553" s="83"/>
      <c r="AV553" s="83"/>
      <c r="AW553" s="83"/>
      <c r="AX553" s="83"/>
      <c r="AY553" s="83"/>
      <c r="AZ553" s="83"/>
      <c r="BA553" s="83"/>
      <c r="BB553" s="83"/>
      <c r="BC553" s="83"/>
      <c r="BD553" s="83"/>
      <c r="BE553" s="83"/>
      <c r="BF553" s="83"/>
      <c r="BG553" s="83"/>
      <c r="BH553" s="83"/>
      <c r="BI553" s="83"/>
      <c r="BJ553" s="83"/>
      <c r="BK553" s="83"/>
      <c r="BL553" s="83"/>
    </row>
    <row r="554">
      <c r="A554" s="83"/>
      <c r="O554" s="88"/>
      <c r="AH554" s="47"/>
      <c r="AI554" s="47"/>
      <c r="AJ554" s="47"/>
      <c r="AK554" s="47"/>
      <c r="AL554" s="47"/>
      <c r="AM554" s="47"/>
      <c r="AN554" s="47"/>
      <c r="AO554" s="47"/>
      <c r="AP554" s="83"/>
      <c r="AQ554" s="83"/>
      <c r="AR554" s="83"/>
      <c r="AS554" s="83"/>
      <c r="AT554" s="83"/>
      <c r="AU554" s="83"/>
      <c r="AV554" s="83"/>
      <c r="AW554" s="83"/>
      <c r="AX554" s="83"/>
      <c r="AY554" s="83"/>
      <c r="AZ554" s="83"/>
      <c r="BA554" s="83"/>
      <c r="BB554" s="83"/>
      <c r="BC554" s="83"/>
      <c r="BD554" s="83"/>
      <c r="BE554" s="83"/>
      <c r="BF554" s="83"/>
      <c r="BG554" s="83"/>
      <c r="BH554" s="83"/>
      <c r="BI554" s="83"/>
      <c r="BJ554" s="83"/>
      <c r="BK554" s="83"/>
      <c r="BL554" s="83"/>
    </row>
    <row r="555">
      <c r="A555" s="83"/>
      <c r="O555" s="88"/>
      <c r="AH555" s="47"/>
      <c r="AI555" s="47"/>
      <c r="AJ555" s="47"/>
      <c r="AK555" s="47"/>
      <c r="AL555" s="47"/>
      <c r="AM555" s="47"/>
      <c r="AN555" s="47"/>
      <c r="AO555" s="47"/>
      <c r="AP555" s="83"/>
      <c r="AQ555" s="83"/>
      <c r="AR555" s="83"/>
      <c r="AS555" s="83"/>
      <c r="AT555" s="83"/>
      <c r="AU555" s="83"/>
      <c r="AV555" s="83"/>
      <c r="AW555" s="83"/>
      <c r="AX555" s="83"/>
      <c r="AY555" s="83"/>
      <c r="AZ555" s="83"/>
      <c r="BA555" s="83"/>
      <c r="BB555" s="83"/>
      <c r="BC555" s="83"/>
      <c r="BD555" s="83"/>
      <c r="BE555" s="83"/>
      <c r="BF555" s="83"/>
      <c r="BG555" s="83"/>
      <c r="BH555" s="83"/>
      <c r="BI555" s="83"/>
      <c r="BJ555" s="83"/>
      <c r="BK555" s="83"/>
      <c r="BL555" s="83"/>
    </row>
    <row r="556">
      <c r="A556" s="83"/>
      <c r="O556" s="88"/>
      <c r="AH556" s="47"/>
      <c r="AI556" s="47"/>
      <c r="AJ556" s="47"/>
      <c r="AK556" s="47"/>
      <c r="AL556" s="47"/>
      <c r="AM556" s="47"/>
      <c r="AN556" s="47"/>
      <c r="AO556" s="47"/>
      <c r="AP556" s="83"/>
      <c r="AQ556" s="83"/>
      <c r="AR556" s="83"/>
      <c r="AS556" s="83"/>
      <c r="AT556" s="83"/>
      <c r="AU556" s="83"/>
      <c r="AV556" s="83"/>
      <c r="AW556" s="83"/>
      <c r="AX556" s="83"/>
      <c r="AY556" s="83"/>
      <c r="AZ556" s="83"/>
      <c r="BA556" s="83"/>
      <c r="BB556" s="83"/>
      <c r="BC556" s="83"/>
      <c r="BD556" s="83"/>
      <c r="BE556" s="83"/>
      <c r="BF556" s="83"/>
      <c r="BG556" s="83"/>
      <c r="BH556" s="83"/>
      <c r="BI556" s="83"/>
      <c r="BJ556" s="83"/>
      <c r="BK556" s="83"/>
      <c r="BL556" s="83"/>
    </row>
    <row r="557">
      <c r="A557" s="83"/>
      <c r="O557" s="88"/>
      <c r="AH557" s="47"/>
      <c r="AI557" s="47"/>
      <c r="AJ557" s="47"/>
      <c r="AK557" s="47"/>
      <c r="AL557" s="47"/>
      <c r="AM557" s="47"/>
      <c r="AN557" s="47"/>
      <c r="AO557" s="47"/>
      <c r="AP557" s="83"/>
      <c r="AQ557" s="83"/>
      <c r="AR557" s="83"/>
      <c r="AS557" s="83"/>
      <c r="AT557" s="83"/>
      <c r="AU557" s="83"/>
      <c r="AV557" s="83"/>
      <c r="AW557" s="83"/>
      <c r="AX557" s="83"/>
      <c r="AY557" s="83"/>
      <c r="AZ557" s="83"/>
      <c r="BA557" s="83"/>
      <c r="BB557" s="83"/>
      <c r="BC557" s="83"/>
      <c r="BD557" s="83"/>
      <c r="BE557" s="83"/>
      <c r="BF557" s="83"/>
      <c r="BG557" s="83"/>
      <c r="BH557" s="83"/>
      <c r="BI557" s="83"/>
      <c r="BJ557" s="83"/>
      <c r="BK557" s="83"/>
      <c r="BL557" s="83"/>
    </row>
    <row r="558">
      <c r="A558" s="83"/>
      <c r="O558" s="88"/>
      <c r="AH558" s="47"/>
      <c r="AI558" s="47"/>
      <c r="AJ558" s="47"/>
      <c r="AK558" s="47"/>
      <c r="AL558" s="47"/>
      <c r="AM558" s="47"/>
      <c r="AN558" s="47"/>
      <c r="AO558" s="47"/>
      <c r="AP558" s="83"/>
      <c r="AQ558" s="83"/>
      <c r="AR558" s="83"/>
      <c r="AS558" s="83"/>
      <c r="AT558" s="83"/>
      <c r="AU558" s="83"/>
      <c r="AV558" s="83"/>
      <c r="AW558" s="83"/>
      <c r="AX558" s="83"/>
      <c r="AY558" s="83"/>
      <c r="AZ558" s="83"/>
      <c r="BA558" s="83"/>
      <c r="BB558" s="83"/>
      <c r="BC558" s="83"/>
      <c r="BD558" s="83"/>
      <c r="BE558" s="83"/>
      <c r="BF558" s="83"/>
      <c r="BG558" s="83"/>
      <c r="BH558" s="83"/>
      <c r="BI558" s="83"/>
      <c r="BJ558" s="83"/>
      <c r="BK558" s="83"/>
      <c r="BL558" s="83"/>
    </row>
    <row r="559">
      <c r="A559" s="83"/>
      <c r="O559" s="88"/>
      <c r="AH559" s="47"/>
      <c r="AI559" s="47"/>
      <c r="AJ559" s="47"/>
      <c r="AK559" s="47"/>
      <c r="AL559" s="47"/>
      <c r="AM559" s="47"/>
      <c r="AN559" s="47"/>
      <c r="AO559" s="47"/>
      <c r="AP559" s="83"/>
      <c r="AQ559" s="83"/>
      <c r="AR559" s="83"/>
      <c r="AS559" s="83"/>
      <c r="AT559" s="83"/>
      <c r="AU559" s="83"/>
      <c r="AV559" s="83"/>
      <c r="AW559" s="83"/>
      <c r="AX559" s="83"/>
      <c r="AY559" s="83"/>
      <c r="AZ559" s="83"/>
      <c r="BA559" s="83"/>
      <c r="BB559" s="83"/>
      <c r="BC559" s="83"/>
      <c r="BD559" s="83"/>
      <c r="BE559" s="83"/>
      <c r="BF559" s="83"/>
      <c r="BG559" s="83"/>
      <c r="BH559" s="83"/>
      <c r="BI559" s="83"/>
      <c r="BJ559" s="83"/>
      <c r="BK559" s="83"/>
      <c r="BL559" s="83"/>
    </row>
    <row r="560">
      <c r="A560" s="83"/>
      <c r="O560" s="88"/>
      <c r="AH560" s="47"/>
      <c r="AI560" s="47"/>
      <c r="AJ560" s="47"/>
      <c r="AK560" s="47"/>
      <c r="AL560" s="47"/>
      <c r="AM560" s="47"/>
      <c r="AN560" s="47"/>
      <c r="AO560" s="47"/>
      <c r="AP560" s="83"/>
      <c r="AQ560" s="83"/>
      <c r="AR560" s="83"/>
      <c r="AS560" s="83"/>
      <c r="AT560" s="83"/>
      <c r="AU560" s="83"/>
      <c r="AV560" s="83"/>
      <c r="AW560" s="83"/>
      <c r="AX560" s="83"/>
      <c r="AY560" s="83"/>
      <c r="AZ560" s="83"/>
      <c r="BA560" s="83"/>
      <c r="BB560" s="83"/>
      <c r="BC560" s="83"/>
      <c r="BD560" s="83"/>
      <c r="BE560" s="83"/>
      <c r="BF560" s="83"/>
      <c r="BG560" s="83"/>
      <c r="BH560" s="83"/>
      <c r="BI560" s="83"/>
      <c r="BJ560" s="83"/>
      <c r="BK560" s="83"/>
      <c r="BL560" s="83"/>
    </row>
    <row r="561">
      <c r="A561" s="83"/>
      <c r="O561" s="88"/>
      <c r="AH561" s="47"/>
      <c r="AI561" s="47"/>
      <c r="AJ561" s="47"/>
      <c r="AK561" s="47"/>
      <c r="AL561" s="47"/>
      <c r="AM561" s="47"/>
      <c r="AN561" s="47"/>
      <c r="AO561" s="47"/>
      <c r="AP561" s="83"/>
      <c r="AQ561" s="83"/>
      <c r="AR561" s="83"/>
      <c r="AS561" s="83"/>
      <c r="AT561" s="83"/>
      <c r="AU561" s="83"/>
      <c r="AV561" s="83"/>
      <c r="AW561" s="83"/>
      <c r="AX561" s="83"/>
      <c r="AY561" s="83"/>
      <c r="AZ561" s="83"/>
      <c r="BA561" s="83"/>
      <c r="BB561" s="83"/>
      <c r="BC561" s="83"/>
      <c r="BD561" s="83"/>
      <c r="BE561" s="83"/>
      <c r="BF561" s="83"/>
      <c r="BG561" s="83"/>
      <c r="BH561" s="83"/>
      <c r="BI561" s="83"/>
      <c r="BJ561" s="83"/>
      <c r="BK561" s="83"/>
      <c r="BL561" s="83"/>
    </row>
    <row r="562">
      <c r="A562" s="83"/>
      <c r="O562" s="88"/>
      <c r="AH562" s="47"/>
      <c r="AI562" s="47"/>
      <c r="AJ562" s="47"/>
      <c r="AK562" s="47"/>
      <c r="AL562" s="47"/>
      <c r="AM562" s="47"/>
      <c r="AN562" s="47"/>
      <c r="AO562" s="47"/>
      <c r="AP562" s="83"/>
      <c r="AQ562" s="83"/>
      <c r="AR562" s="83"/>
      <c r="AS562" s="83"/>
      <c r="AT562" s="83"/>
      <c r="AU562" s="83"/>
      <c r="AV562" s="83"/>
      <c r="AW562" s="83"/>
      <c r="AX562" s="83"/>
      <c r="AY562" s="83"/>
      <c r="AZ562" s="83"/>
      <c r="BA562" s="83"/>
      <c r="BB562" s="83"/>
      <c r="BC562" s="83"/>
      <c r="BD562" s="83"/>
      <c r="BE562" s="83"/>
      <c r="BF562" s="83"/>
      <c r="BG562" s="83"/>
      <c r="BH562" s="83"/>
      <c r="BI562" s="83"/>
      <c r="BJ562" s="83"/>
      <c r="BK562" s="83"/>
      <c r="BL562" s="83"/>
    </row>
    <row r="563">
      <c r="A563" s="83"/>
      <c r="O563" s="88"/>
      <c r="AH563" s="47"/>
      <c r="AI563" s="47"/>
      <c r="AJ563" s="47"/>
      <c r="AK563" s="47"/>
      <c r="AL563" s="47"/>
      <c r="AM563" s="47"/>
      <c r="AN563" s="47"/>
      <c r="AO563" s="47"/>
      <c r="AP563" s="83"/>
      <c r="AQ563" s="83"/>
      <c r="AR563" s="83"/>
      <c r="AS563" s="83"/>
      <c r="AT563" s="83"/>
      <c r="AU563" s="83"/>
      <c r="AV563" s="83"/>
      <c r="AW563" s="83"/>
      <c r="AX563" s="83"/>
      <c r="AY563" s="83"/>
      <c r="AZ563" s="83"/>
      <c r="BA563" s="83"/>
      <c r="BB563" s="83"/>
      <c r="BC563" s="83"/>
      <c r="BD563" s="83"/>
      <c r="BE563" s="83"/>
      <c r="BF563" s="83"/>
      <c r="BG563" s="83"/>
      <c r="BH563" s="83"/>
      <c r="BI563" s="83"/>
      <c r="BJ563" s="83"/>
      <c r="BK563" s="83"/>
      <c r="BL563" s="83"/>
    </row>
    <row r="564">
      <c r="A564" s="83"/>
      <c r="O564" s="88"/>
      <c r="AH564" s="47"/>
      <c r="AI564" s="47"/>
      <c r="AJ564" s="47"/>
      <c r="AK564" s="47"/>
      <c r="AL564" s="47"/>
      <c r="AM564" s="47"/>
      <c r="AN564" s="47"/>
      <c r="AO564" s="47"/>
      <c r="AP564" s="83"/>
      <c r="AQ564" s="83"/>
      <c r="AR564" s="83"/>
      <c r="AS564" s="83"/>
      <c r="AT564" s="83"/>
      <c r="AU564" s="83"/>
      <c r="AV564" s="83"/>
      <c r="AW564" s="83"/>
      <c r="AX564" s="83"/>
      <c r="AY564" s="83"/>
      <c r="AZ564" s="83"/>
      <c r="BA564" s="83"/>
      <c r="BB564" s="83"/>
      <c r="BC564" s="83"/>
      <c r="BD564" s="83"/>
      <c r="BE564" s="83"/>
      <c r="BF564" s="83"/>
      <c r="BG564" s="83"/>
      <c r="BH564" s="83"/>
      <c r="BI564" s="83"/>
      <c r="BJ564" s="83"/>
      <c r="BK564" s="83"/>
      <c r="BL564" s="83"/>
    </row>
    <row r="565">
      <c r="A565" s="83"/>
      <c r="O565" s="88"/>
      <c r="AH565" s="47"/>
      <c r="AI565" s="47"/>
      <c r="AJ565" s="47"/>
      <c r="AK565" s="47"/>
      <c r="AL565" s="47"/>
      <c r="AM565" s="47"/>
      <c r="AN565" s="47"/>
      <c r="AO565" s="47"/>
      <c r="AP565" s="83"/>
      <c r="AQ565" s="83"/>
      <c r="AR565" s="83"/>
      <c r="AS565" s="83"/>
      <c r="AT565" s="83"/>
      <c r="AU565" s="83"/>
      <c r="AV565" s="83"/>
      <c r="AW565" s="83"/>
      <c r="AX565" s="83"/>
      <c r="AY565" s="83"/>
      <c r="AZ565" s="83"/>
      <c r="BA565" s="83"/>
      <c r="BB565" s="83"/>
      <c r="BC565" s="83"/>
      <c r="BD565" s="83"/>
      <c r="BE565" s="83"/>
      <c r="BF565" s="83"/>
      <c r="BG565" s="83"/>
      <c r="BH565" s="83"/>
      <c r="BI565" s="83"/>
      <c r="BJ565" s="83"/>
      <c r="BK565" s="83"/>
      <c r="BL565" s="83"/>
    </row>
    <row r="566">
      <c r="A566" s="83"/>
      <c r="O566" s="88"/>
      <c r="AH566" s="47"/>
      <c r="AI566" s="47"/>
      <c r="AJ566" s="47"/>
      <c r="AK566" s="47"/>
      <c r="AL566" s="47"/>
      <c r="AM566" s="47"/>
      <c r="AN566" s="47"/>
      <c r="AO566" s="47"/>
      <c r="AP566" s="83"/>
      <c r="AQ566" s="83"/>
      <c r="AR566" s="83"/>
      <c r="AS566" s="83"/>
      <c r="AT566" s="83"/>
      <c r="AU566" s="83"/>
      <c r="AV566" s="83"/>
      <c r="AW566" s="83"/>
      <c r="AX566" s="83"/>
      <c r="AY566" s="83"/>
      <c r="AZ566" s="83"/>
      <c r="BA566" s="83"/>
      <c r="BB566" s="83"/>
      <c r="BC566" s="83"/>
      <c r="BD566" s="83"/>
      <c r="BE566" s="83"/>
      <c r="BF566" s="83"/>
      <c r="BG566" s="83"/>
      <c r="BH566" s="83"/>
      <c r="BI566" s="83"/>
      <c r="BJ566" s="83"/>
      <c r="BK566" s="83"/>
      <c r="BL566" s="83"/>
    </row>
    <row r="567">
      <c r="A567" s="83"/>
      <c r="O567" s="88"/>
      <c r="AH567" s="47"/>
      <c r="AI567" s="47"/>
      <c r="AJ567" s="47"/>
      <c r="AK567" s="47"/>
      <c r="AL567" s="47"/>
      <c r="AM567" s="47"/>
      <c r="AN567" s="47"/>
      <c r="AO567" s="47"/>
      <c r="AP567" s="83"/>
      <c r="AQ567" s="83"/>
      <c r="AR567" s="83"/>
      <c r="AS567" s="83"/>
      <c r="AT567" s="83"/>
      <c r="AU567" s="83"/>
      <c r="AV567" s="83"/>
      <c r="AW567" s="83"/>
      <c r="AX567" s="83"/>
      <c r="AY567" s="83"/>
      <c r="AZ567" s="83"/>
      <c r="BA567" s="83"/>
      <c r="BB567" s="83"/>
      <c r="BC567" s="83"/>
      <c r="BD567" s="83"/>
      <c r="BE567" s="83"/>
      <c r="BF567" s="83"/>
      <c r="BG567" s="83"/>
      <c r="BH567" s="83"/>
      <c r="BI567" s="83"/>
      <c r="BJ567" s="83"/>
      <c r="BK567" s="83"/>
      <c r="BL567" s="83"/>
    </row>
    <row r="568">
      <c r="A568" s="83"/>
      <c r="O568" s="88"/>
      <c r="AH568" s="47"/>
      <c r="AI568" s="47"/>
      <c r="AJ568" s="47"/>
      <c r="AK568" s="47"/>
      <c r="AL568" s="47"/>
      <c r="AM568" s="47"/>
      <c r="AN568" s="47"/>
      <c r="AO568" s="47"/>
      <c r="AP568" s="83"/>
      <c r="AQ568" s="83"/>
      <c r="AR568" s="83"/>
      <c r="AS568" s="83"/>
      <c r="AT568" s="83"/>
      <c r="AU568" s="83"/>
      <c r="AV568" s="83"/>
      <c r="AW568" s="83"/>
      <c r="AX568" s="83"/>
      <c r="AY568" s="83"/>
      <c r="AZ568" s="83"/>
      <c r="BA568" s="83"/>
      <c r="BB568" s="83"/>
      <c r="BC568" s="83"/>
      <c r="BD568" s="83"/>
      <c r="BE568" s="83"/>
      <c r="BF568" s="83"/>
      <c r="BG568" s="83"/>
      <c r="BH568" s="83"/>
      <c r="BI568" s="83"/>
      <c r="BJ568" s="83"/>
      <c r="BK568" s="83"/>
      <c r="BL568" s="83"/>
    </row>
    <row r="569">
      <c r="A569" s="83"/>
      <c r="O569" s="88"/>
      <c r="AH569" s="47"/>
      <c r="AI569" s="47"/>
      <c r="AJ569" s="47"/>
      <c r="AK569" s="47"/>
      <c r="AL569" s="47"/>
      <c r="AM569" s="47"/>
      <c r="AN569" s="47"/>
      <c r="AO569" s="47"/>
      <c r="AP569" s="83"/>
      <c r="AQ569" s="83"/>
      <c r="AR569" s="83"/>
      <c r="AS569" s="83"/>
      <c r="AT569" s="83"/>
      <c r="AU569" s="83"/>
      <c r="AV569" s="83"/>
      <c r="AW569" s="83"/>
      <c r="AX569" s="83"/>
      <c r="AY569" s="83"/>
      <c r="AZ569" s="83"/>
      <c r="BA569" s="83"/>
      <c r="BB569" s="83"/>
      <c r="BC569" s="83"/>
      <c r="BD569" s="83"/>
      <c r="BE569" s="83"/>
      <c r="BF569" s="83"/>
      <c r="BG569" s="83"/>
      <c r="BH569" s="83"/>
      <c r="BI569" s="83"/>
      <c r="BJ569" s="83"/>
      <c r="BK569" s="83"/>
      <c r="BL569" s="83"/>
    </row>
    <row r="570">
      <c r="A570" s="83"/>
      <c r="O570" s="88"/>
      <c r="AH570" s="47"/>
      <c r="AI570" s="47"/>
      <c r="AJ570" s="47"/>
      <c r="AK570" s="47"/>
      <c r="AL570" s="47"/>
      <c r="AM570" s="47"/>
      <c r="AN570" s="47"/>
      <c r="AO570" s="47"/>
      <c r="AP570" s="83"/>
      <c r="AQ570" s="83"/>
      <c r="AR570" s="83"/>
      <c r="AS570" s="83"/>
      <c r="AT570" s="83"/>
      <c r="AU570" s="83"/>
      <c r="AV570" s="83"/>
      <c r="AW570" s="83"/>
      <c r="AX570" s="83"/>
      <c r="AY570" s="83"/>
      <c r="AZ570" s="83"/>
      <c r="BA570" s="83"/>
      <c r="BB570" s="83"/>
      <c r="BC570" s="83"/>
      <c r="BD570" s="83"/>
      <c r="BE570" s="83"/>
      <c r="BF570" s="83"/>
      <c r="BG570" s="83"/>
      <c r="BH570" s="83"/>
      <c r="BI570" s="83"/>
      <c r="BJ570" s="83"/>
      <c r="BK570" s="83"/>
      <c r="BL570" s="83"/>
    </row>
    <row r="571">
      <c r="A571" s="83"/>
      <c r="O571" s="88"/>
      <c r="AH571" s="47"/>
      <c r="AI571" s="47"/>
      <c r="AJ571" s="47"/>
      <c r="AK571" s="47"/>
      <c r="AL571" s="47"/>
      <c r="AM571" s="47"/>
      <c r="AN571" s="47"/>
      <c r="AO571" s="47"/>
      <c r="AP571" s="83"/>
      <c r="AQ571" s="83"/>
      <c r="AR571" s="83"/>
      <c r="AS571" s="83"/>
      <c r="AT571" s="83"/>
      <c r="AU571" s="83"/>
      <c r="AV571" s="83"/>
      <c r="AW571" s="83"/>
      <c r="AX571" s="83"/>
      <c r="AY571" s="83"/>
      <c r="AZ571" s="83"/>
      <c r="BA571" s="83"/>
      <c r="BB571" s="83"/>
      <c r="BC571" s="83"/>
      <c r="BD571" s="83"/>
      <c r="BE571" s="83"/>
      <c r="BF571" s="83"/>
      <c r="BG571" s="83"/>
      <c r="BH571" s="83"/>
      <c r="BI571" s="83"/>
      <c r="BJ571" s="83"/>
      <c r="BK571" s="83"/>
      <c r="BL571" s="83"/>
    </row>
    <row r="572">
      <c r="A572" s="83"/>
      <c r="O572" s="88"/>
      <c r="AH572" s="47"/>
      <c r="AI572" s="47"/>
      <c r="AJ572" s="47"/>
      <c r="AK572" s="47"/>
      <c r="AL572" s="47"/>
      <c r="AM572" s="47"/>
      <c r="AN572" s="47"/>
      <c r="AO572" s="47"/>
      <c r="AP572" s="83"/>
      <c r="AQ572" s="83"/>
      <c r="AR572" s="83"/>
      <c r="AS572" s="83"/>
      <c r="AT572" s="83"/>
      <c r="AU572" s="83"/>
      <c r="AV572" s="83"/>
      <c r="AW572" s="83"/>
      <c r="AX572" s="83"/>
      <c r="AY572" s="83"/>
      <c r="AZ572" s="83"/>
      <c r="BA572" s="83"/>
      <c r="BB572" s="83"/>
      <c r="BC572" s="83"/>
      <c r="BD572" s="83"/>
      <c r="BE572" s="83"/>
      <c r="BF572" s="83"/>
      <c r="BG572" s="83"/>
      <c r="BH572" s="83"/>
      <c r="BI572" s="83"/>
      <c r="BJ572" s="83"/>
      <c r="BK572" s="83"/>
      <c r="BL572" s="83"/>
    </row>
    <row r="573">
      <c r="A573" s="83"/>
      <c r="O573" s="88"/>
      <c r="AH573" s="47"/>
      <c r="AI573" s="47"/>
      <c r="AJ573" s="47"/>
      <c r="AK573" s="47"/>
      <c r="AL573" s="47"/>
      <c r="AM573" s="47"/>
      <c r="AN573" s="47"/>
      <c r="AO573" s="47"/>
      <c r="AP573" s="83"/>
      <c r="AQ573" s="83"/>
      <c r="AR573" s="83"/>
      <c r="AS573" s="83"/>
      <c r="AT573" s="83"/>
      <c r="AU573" s="83"/>
      <c r="AV573" s="83"/>
      <c r="AW573" s="83"/>
      <c r="AX573" s="83"/>
      <c r="AY573" s="83"/>
      <c r="AZ573" s="83"/>
      <c r="BA573" s="83"/>
      <c r="BB573" s="83"/>
      <c r="BC573" s="83"/>
      <c r="BD573" s="83"/>
      <c r="BE573" s="83"/>
      <c r="BF573" s="83"/>
      <c r="BG573" s="83"/>
      <c r="BH573" s="83"/>
      <c r="BI573" s="83"/>
      <c r="BJ573" s="83"/>
      <c r="BK573" s="83"/>
      <c r="BL573" s="83"/>
    </row>
    <row r="574">
      <c r="A574" s="83"/>
      <c r="O574" s="88"/>
      <c r="AH574" s="47"/>
      <c r="AI574" s="47"/>
      <c r="AJ574" s="47"/>
      <c r="AK574" s="47"/>
      <c r="AL574" s="47"/>
      <c r="AM574" s="47"/>
      <c r="AN574" s="47"/>
      <c r="AO574" s="47"/>
      <c r="AP574" s="83"/>
      <c r="AQ574" s="83"/>
      <c r="AR574" s="83"/>
      <c r="AS574" s="83"/>
      <c r="AT574" s="83"/>
      <c r="AU574" s="83"/>
      <c r="AV574" s="83"/>
      <c r="AW574" s="83"/>
      <c r="AX574" s="83"/>
      <c r="AY574" s="83"/>
      <c r="AZ574" s="83"/>
      <c r="BA574" s="83"/>
      <c r="BB574" s="83"/>
      <c r="BC574" s="83"/>
      <c r="BD574" s="83"/>
      <c r="BE574" s="83"/>
      <c r="BF574" s="83"/>
      <c r="BG574" s="83"/>
      <c r="BH574" s="83"/>
      <c r="BI574" s="83"/>
      <c r="BJ574" s="83"/>
      <c r="BK574" s="83"/>
      <c r="BL574" s="83"/>
    </row>
    <row r="575">
      <c r="A575" s="83"/>
      <c r="O575" s="88"/>
      <c r="AH575" s="47"/>
      <c r="AI575" s="47"/>
      <c r="AJ575" s="47"/>
      <c r="AK575" s="47"/>
      <c r="AL575" s="47"/>
      <c r="AM575" s="47"/>
      <c r="AN575" s="47"/>
      <c r="AO575" s="47"/>
      <c r="AP575" s="83"/>
      <c r="AQ575" s="83"/>
      <c r="AR575" s="83"/>
      <c r="AS575" s="83"/>
      <c r="AT575" s="83"/>
      <c r="AU575" s="83"/>
      <c r="AV575" s="83"/>
      <c r="AW575" s="83"/>
      <c r="AX575" s="83"/>
      <c r="AY575" s="83"/>
      <c r="AZ575" s="83"/>
      <c r="BA575" s="83"/>
      <c r="BB575" s="83"/>
      <c r="BC575" s="83"/>
      <c r="BD575" s="83"/>
      <c r="BE575" s="83"/>
      <c r="BF575" s="83"/>
      <c r="BG575" s="83"/>
      <c r="BH575" s="83"/>
      <c r="BI575" s="83"/>
      <c r="BJ575" s="83"/>
      <c r="BK575" s="83"/>
      <c r="BL575" s="83"/>
    </row>
    <row r="576">
      <c r="A576" s="83"/>
      <c r="O576" s="88"/>
      <c r="AH576" s="47"/>
      <c r="AI576" s="47"/>
      <c r="AJ576" s="47"/>
      <c r="AK576" s="47"/>
      <c r="AL576" s="47"/>
      <c r="AM576" s="47"/>
      <c r="AN576" s="47"/>
      <c r="AO576" s="47"/>
      <c r="AP576" s="83"/>
      <c r="AQ576" s="83"/>
      <c r="AR576" s="83"/>
      <c r="AS576" s="83"/>
      <c r="AT576" s="83"/>
      <c r="AU576" s="83"/>
      <c r="AV576" s="83"/>
      <c r="AW576" s="83"/>
      <c r="AX576" s="83"/>
      <c r="AY576" s="83"/>
      <c r="AZ576" s="83"/>
      <c r="BA576" s="83"/>
      <c r="BB576" s="83"/>
      <c r="BC576" s="83"/>
      <c r="BD576" s="83"/>
      <c r="BE576" s="83"/>
      <c r="BF576" s="83"/>
      <c r="BG576" s="83"/>
      <c r="BH576" s="83"/>
      <c r="BI576" s="83"/>
      <c r="BJ576" s="83"/>
      <c r="BK576" s="83"/>
      <c r="BL576" s="83"/>
    </row>
    <row r="577">
      <c r="A577" s="83"/>
      <c r="O577" s="88"/>
      <c r="AH577" s="47"/>
      <c r="AI577" s="47"/>
      <c r="AJ577" s="47"/>
      <c r="AK577" s="47"/>
      <c r="AL577" s="47"/>
      <c r="AM577" s="47"/>
      <c r="AN577" s="47"/>
      <c r="AO577" s="47"/>
      <c r="AP577" s="83"/>
      <c r="AQ577" s="83"/>
      <c r="AR577" s="83"/>
      <c r="AS577" s="83"/>
      <c r="AT577" s="83"/>
      <c r="AU577" s="83"/>
      <c r="AV577" s="83"/>
      <c r="AW577" s="83"/>
      <c r="AX577" s="83"/>
      <c r="AY577" s="83"/>
      <c r="AZ577" s="83"/>
      <c r="BA577" s="83"/>
      <c r="BB577" s="83"/>
      <c r="BC577" s="83"/>
      <c r="BD577" s="83"/>
      <c r="BE577" s="83"/>
      <c r="BF577" s="83"/>
      <c r="BG577" s="83"/>
      <c r="BH577" s="83"/>
      <c r="BI577" s="83"/>
      <c r="BJ577" s="83"/>
      <c r="BK577" s="83"/>
      <c r="BL577" s="83"/>
    </row>
    <row r="578">
      <c r="A578" s="83"/>
      <c r="O578" s="88"/>
      <c r="AH578" s="47"/>
      <c r="AI578" s="47"/>
      <c r="AJ578" s="47"/>
      <c r="AK578" s="47"/>
      <c r="AL578" s="47"/>
      <c r="AM578" s="47"/>
      <c r="AN578" s="47"/>
      <c r="AO578" s="47"/>
      <c r="AP578" s="83"/>
      <c r="AQ578" s="83"/>
      <c r="AR578" s="83"/>
      <c r="AS578" s="83"/>
      <c r="AT578" s="83"/>
      <c r="AU578" s="83"/>
      <c r="AV578" s="83"/>
      <c r="AW578" s="83"/>
      <c r="AX578" s="83"/>
      <c r="AY578" s="83"/>
      <c r="AZ578" s="83"/>
      <c r="BA578" s="83"/>
      <c r="BB578" s="83"/>
      <c r="BC578" s="83"/>
      <c r="BD578" s="83"/>
      <c r="BE578" s="83"/>
      <c r="BF578" s="83"/>
      <c r="BG578" s="83"/>
      <c r="BH578" s="83"/>
      <c r="BI578" s="83"/>
      <c r="BJ578" s="83"/>
      <c r="BK578" s="83"/>
      <c r="BL578" s="83"/>
    </row>
    <row r="579">
      <c r="A579" s="83"/>
      <c r="O579" s="88"/>
      <c r="AH579" s="47"/>
      <c r="AI579" s="47"/>
      <c r="AJ579" s="47"/>
      <c r="AK579" s="47"/>
      <c r="AL579" s="47"/>
      <c r="AM579" s="47"/>
      <c r="AN579" s="47"/>
      <c r="AO579" s="47"/>
      <c r="AP579" s="83"/>
      <c r="AQ579" s="83"/>
      <c r="AR579" s="83"/>
      <c r="AS579" s="83"/>
      <c r="AT579" s="83"/>
      <c r="AU579" s="83"/>
      <c r="AV579" s="83"/>
      <c r="AW579" s="83"/>
      <c r="AX579" s="83"/>
      <c r="AY579" s="83"/>
      <c r="AZ579" s="83"/>
      <c r="BA579" s="83"/>
      <c r="BB579" s="83"/>
      <c r="BC579" s="83"/>
      <c r="BD579" s="83"/>
      <c r="BE579" s="83"/>
      <c r="BF579" s="83"/>
      <c r="BG579" s="83"/>
      <c r="BH579" s="83"/>
      <c r="BI579" s="83"/>
      <c r="BJ579" s="83"/>
      <c r="BK579" s="83"/>
      <c r="BL579" s="83"/>
    </row>
    <row r="580">
      <c r="A580" s="83"/>
      <c r="O580" s="88"/>
      <c r="AH580" s="47"/>
      <c r="AI580" s="47"/>
      <c r="AJ580" s="47"/>
      <c r="AK580" s="47"/>
      <c r="AL580" s="47"/>
      <c r="AM580" s="47"/>
      <c r="AN580" s="47"/>
      <c r="AO580" s="47"/>
      <c r="AP580" s="83"/>
      <c r="AQ580" s="83"/>
      <c r="AR580" s="83"/>
      <c r="AS580" s="83"/>
      <c r="AT580" s="83"/>
      <c r="AU580" s="83"/>
      <c r="AV580" s="83"/>
      <c r="AW580" s="83"/>
      <c r="AX580" s="83"/>
      <c r="AY580" s="83"/>
      <c r="AZ580" s="83"/>
      <c r="BA580" s="83"/>
      <c r="BB580" s="83"/>
      <c r="BC580" s="83"/>
      <c r="BD580" s="83"/>
      <c r="BE580" s="83"/>
      <c r="BF580" s="83"/>
      <c r="BG580" s="83"/>
      <c r="BH580" s="83"/>
      <c r="BI580" s="83"/>
      <c r="BJ580" s="83"/>
      <c r="BK580" s="83"/>
      <c r="BL580" s="83"/>
    </row>
    <row r="581">
      <c r="A581" s="83"/>
      <c r="O581" s="88"/>
      <c r="AH581" s="47"/>
      <c r="AI581" s="47"/>
      <c r="AJ581" s="47"/>
      <c r="AK581" s="47"/>
      <c r="AL581" s="47"/>
      <c r="AM581" s="47"/>
      <c r="AN581" s="47"/>
      <c r="AO581" s="47"/>
      <c r="AP581" s="83"/>
      <c r="AQ581" s="83"/>
      <c r="AR581" s="83"/>
      <c r="AS581" s="83"/>
      <c r="AT581" s="83"/>
      <c r="AU581" s="83"/>
      <c r="AV581" s="83"/>
      <c r="AW581" s="83"/>
      <c r="AX581" s="83"/>
      <c r="AY581" s="83"/>
      <c r="AZ581" s="83"/>
      <c r="BA581" s="83"/>
      <c r="BB581" s="83"/>
      <c r="BC581" s="83"/>
      <c r="BD581" s="83"/>
      <c r="BE581" s="83"/>
      <c r="BF581" s="83"/>
      <c r="BG581" s="83"/>
      <c r="BH581" s="83"/>
      <c r="BI581" s="83"/>
      <c r="BJ581" s="83"/>
      <c r="BK581" s="83"/>
      <c r="BL581" s="83"/>
    </row>
    <row r="582">
      <c r="A582" s="83"/>
      <c r="O582" s="88"/>
      <c r="AH582" s="47"/>
      <c r="AI582" s="47"/>
      <c r="AJ582" s="47"/>
      <c r="AK582" s="47"/>
      <c r="AL582" s="47"/>
      <c r="AM582" s="47"/>
      <c r="AN582" s="47"/>
      <c r="AO582" s="47"/>
      <c r="AP582" s="83"/>
      <c r="AQ582" s="83"/>
      <c r="AR582" s="83"/>
      <c r="AS582" s="83"/>
      <c r="AT582" s="83"/>
      <c r="AU582" s="83"/>
      <c r="AV582" s="83"/>
      <c r="AW582" s="83"/>
      <c r="AX582" s="83"/>
      <c r="AY582" s="83"/>
      <c r="AZ582" s="83"/>
      <c r="BA582" s="83"/>
      <c r="BB582" s="83"/>
      <c r="BC582" s="83"/>
      <c r="BD582" s="83"/>
      <c r="BE582" s="83"/>
      <c r="BF582" s="83"/>
      <c r="BG582" s="83"/>
      <c r="BH582" s="83"/>
      <c r="BI582" s="83"/>
      <c r="BJ582" s="83"/>
      <c r="BK582" s="83"/>
      <c r="BL582" s="83"/>
    </row>
    <row r="583">
      <c r="A583" s="83"/>
      <c r="O583" s="88"/>
      <c r="AH583" s="47"/>
      <c r="AI583" s="47"/>
      <c r="AJ583" s="47"/>
      <c r="AK583" s="47"/>
      <c r="AL583" s="47"/>
      <c r="AM583" s="47"/>
      <c r="AN583" s="47"/>
      <c r="AO583" s="47"/>
      <c r="AP583" s="83"/>
      <c r="AQ583" s="83"/>
      <c r="AR583" s="83"/>
      <c r="AS583" s="83"/>
      <c r="AT583" s="83"/>
      <c r="AU583" s="83"/>
      <c r="AV583" s="83"/>
      <c r="AW583" s="83"/>
      <c r="AX583" s="83"/>
      <c r="AY583" s="83"/>
      <c r="AZ583" s="83"/>
      <c r="BA583" s="83"/>
      <c r="BB583" s="83"/>
      <c r="BC583" s="83"/>
      <c r="BD583" s="83"/>
      <c r="BE583" s="83"/>
      <c r="BF583" s="83"/>
      <c r="BG583" s="83"/>
      <c r="BH583" s="83"/>
      <c r="BI583" s="83"/>
      <c r="BJ583" s="83"/>
      <c r="BK583" s="83"/>
      <c r="BL583" s="83"/>
    </row>
    <row r="584">
      <c r="A584" s="83"/>
      <c r="O584" s="88"/>
      <c r="AH584" s="47"/>
      <c r="AI584" s="47"/>
      <c r="AJ584" s="47"/>
      <c r="AK584" s="47"/>
      <c r="AL584" s="47"/>
      <c r="AM584" s="47"/>
      <c r="AN584" s="47"/>
      <c r="AO584" s="47"/>
      <c r="AP584" s="83"/>
      <c r="AQ584" s="83"/>
      <c r="AR584" s="83"/>
      <c r="AS584" s="83"/>
      <c r="AT584" s="83"/>
      <c r="AU584" s="83"/>
      <c r="AV584" s="83"/>
      <c r="AW584" s="83"/>
      <c r="AX584" s="83"/>
      <c r="AY584" s="83"/>
      <c r="AZ584" s="83"/>
      <c r="BA584" s="83"/>
      <c r="BB584" s="83"/>
      <c r="BC584" s="83"/>
      <c r="BD584" s="83"/>
      <c r="BE584" s="83"/>
      <c r="BF584" s="83"/>
      <c r="BG584" s="83"/>
      <c r="BH584" s="83"/>
      <c r="BI584" s="83"/>
      <c r="BJ584" s="83"/>
      <c r="BK584" s="83"/>
      <c r="BL584" s="83"/>
    </row>
    <row r="585">
      <c r="A585" s="83"/>
      <c r="O585" s="88"/>
      <c r="AH585" s="47"/>
      <c r="AI585" s="47"/>
      <c r="AJ585" s="47"/>
      <c r="AK585" s="47"/>
      <c r="AL585" s="47"/>
      <c r="AM585" s="47"/>
      <c r="AN585" s="47"/>
      <c r="AO585" s="47"/>
      <c r="AP585" s="83"/>
      <c r="AQ585" s="83"/>
      <c r="AR585" s="83"/>
      <c r="AS585" s="83"/>
      <c r="AT585" s="83"/>
      <c r="AU585" s="83"/>
      <c r="AV585" s="83"/>
      <c r="AW585" s="83"/>
      <c r="AX585" s="83"/>
      <c r="AY585" s="83"/>
      <c r="AZ585" s="83"/>
      <c r="BA585" s="83"/>
      <c r="BB585" s="83"/>
      <c r="BC585" s="83"/>
      <c r="BD585" s="83"/>
      <c r="BE585" s="83"/>
      <c r="BF585" s="83"/>
      <c r="BG585" s="83"/>
      <c r="BH585" s="83"/>
      <c r="BI585" s="83"/>
      <c r="BJ585" s="83"/>
      <c r="BK585" s="83"/>
      <c r="BL585" s="83"/>
    </row>
    <row r="586">
      <c r="A586" s="83"/>
      <c r="O586" s="88"/>
      <c r="AH586" s="47"/>
      <c r="AI586" s="47"/>
      <c r="AJ586" s="47"/>
      <c r="AK586" s="47"/>
      <c r="AL586" s="47"/>
      <c r="AM586" s="47"/>
      <c r="AN586" s="47"/>
      <c r="AO586" s="47"/>
      <c r="AP586" s="83"/>
      <c r="AQ586" s="83"/>
      <c r="AR586" s="83"/>
      <c r="AS586" s="83"/>
      <c r="AT586" s="83"/>
      <c r="AU586" s="83"/>
      <c r="AV586" s="83"/>
      <c r="AW586" s="83"/>
      <c r="AX586" s="83"/>
      <c r="AY586" s="83"/>
      <c r="AZ586" s="83"/>
      <c r="BA586" s="83"/>
      <c r="BB586" s="83"/>
      <c r="BC586" s="83"/>
      <c r="BD586" s="83"/>
      <c r="BE586" s="83"/>
      <c r="BF586" s="83"/>
      <c r="BG586" s="83"/>
      <c r="BH586" s="83"/>
      <c r="BI586" s="83"/>
      <c r="BJ586" s="83"/>
      <c r="BK586" s="83"/>
      <c r="BL586" s="83"/>
    </row>
    <row r="587">
      <c r="A587" s="83"/>
      <c r="O587" s="88"/>
      <c r="AH587" s="47"/>
      <c r="AI587" s="47"/>
      <c r="AJ587" s="47"/>
      <c r="AK587" s="47"/>
      <c r="AL587" s="47"/>
      <c r="AM587" s="47"/>
      <c r="AN587" s="47"/>
      <c r="AO587" s="47"/>
      <c r="AP587" s="83"/>
      <c r="AQ587" s="83"/>
      <c r="AR587" s="83"/>
      <c r="AS587" s="83"/>
      <c r="AT587" s="83"/>
      <c r="AU587" s="83"/>
      <c r="AV587" s="83"/>
      <c r="AW587" s="83"/>
      <c r="AX587" s="83"/>
      <c r="AY587" s="83"/>
      <c r="AZ587" s="83"/>
      <c r="BA587" s="83"/>
      <c r="BB587" s="83"/>
      <c r="BC587" s="83"/>
      <c r="BD587" s="83"/>
      <c r="BE587" s="83"/>
      <c r="BF587" s="83"/>
      <c r="BG587" s="83"/>
      <c r="BH587" s="83"/>
      <c r="BI587" s="83"/>
      <c r="BJ587" s="83"/>
      <c r="BK587" s="83"/>
      <c r="BL587" s="83"/>
    </row>
    <row r="588">
      <c r="A588" s="83"/>
      <c r="O588" s="88"/>
      <c r="AH588" s="47"/>
      <c r="AI588" s="47"/>
      <c r="AJ588" s="47"/>
      <c r="AK588" s="47"/>
      <c r="AL588" s="47"/>
      <c r="AM588" s="47"/>
      <c r="AN588" s="47"/>
      <c r="AO588" s="47"/>
      <c r="AP588" s="83"/>
      <c r="AQ588" s="83"/>
      <c r="AR588" s="83"/>
      <c r="AS588" s="83"/>
      <c r="AT588" s="83"/>
      <c r="AU588" s="83"/>
      <c r="AV588" s="83"/>
      <c r="AW588" s="83"/>
      <c r="AX588" s="83"/>
      <c r="AY588" s="83"/>
      <c r="AZ588" s="83"/>
      <c r="BA588" s="83"/>
      <c r="BB588" s="83"/>
      <c r="BC588" s="83"/>
      <c r="BD588" s="83"/>
      <c r="BE588" s="83"/>
      <c r="BF588" s="83"/>
      <c r="BG588" s="83"/>
      <c r="BH588" s="83"/>
      <c r="BI588" s="83"/>
      <c r="BJ588" s="83"/>
      <c r="BK588" s="83"/>
      <c r="BL588" s="83"/>
    </row>
    <row r="589">
      <c r="A589" s="83"/>
      <c r="O589" s="88"/>
      <c r="AH589" s="47"/>
      <c r="AI589" s="47"/>
      <c r="AJ589" s="47"/>
      <c r="AK589" s="47"/>
      <c r="AL589" s="47"/>
      <c r="AM589" s="47"/>
      <c r="AN589" s="47"/>
      <c r="AO589" s="47"/>
      <c r="AP589" s="83"/>
      <c r="AQ589" s="83"/>
      <c r="AR589" s="83"/>
      <c r="AS589" s="83"/>
      <c r="AT589" s="83"/>
      <c r="AU589" s="83"/>
      <c r="AV589" s="83"/>
      <c r="AW589" s="83"/>
      <c r="AX589" s="83"/>
      <c r="AY589" s="83"/>
      <c r="AZ589" s="83"/>
      <c r="BA589" s="83"/>
      <c r="BB589" s="83"/>
      <c r="BC589" s="83"/>
      <c r="BD589" s="83"/>
      <c r="BE589" s="83"/>
      <c r="BF589" s="83"/>
      <c r="BG589" s="83"/>
      <c r="BH589" s="83"/>
      <c r="BI589" s="83"/>
      <c r="BJ589" s="83"/>
      <c r="BK589" s="83"/>
      <c r="BL589" s="83"/>
    </row>
    <row r="590">
      <c r="A590" s="83"/>
      <c r="O590" s="88"/>
      <c r="AH590" s="47"/>
      <c r="AI590" s="47"/>
      <c r="AJ590" s="47"/>
      <c r="AK590" s="47"/>
      <c r="AL590" s="47"/>
      <c r="AM590" s="47"/>
      <c r="AN590" s="47"/>
      <c r="AO590" s="47"/>
      <c r="AP590" s="83"/>
      <c r="AQ590" s="83"/>
      <c r="AR590" s="83"/>
      <c r="AS590" s="83"/>
      <c r="AT590" s="83"/>
      <c r="AU590" s="83"/>
      <c r="AV590" s="83"/>
      <c r="AW590" s="83"/>
      <c r="AX590" s="83"/>
      <c r="AY590" s="83"/>
      <c r="AZ590" s="83"/>
      <c r="BA590" s="83"/>
      <c r="BB590" s="83"/>
      <c r="BC590" s="83"/>
      <c r="BD590" s="83"/>
      <c r="BE590" s="83"/>
      <c r="BF590" s="83"/>
      <c r="BG590" s="83"/>
      <c r="BH590" s="83"/>
      <c r="BI590" s="83"/>
      <c r="BJ590" s="83"/>
      <c r="BK590" s="83"/>
      <c r="BL590" s="83"/>
    </row>
    <row r="591">
      <c r="A591" s="83"/>
      <c r="O591" s="88"/>
      <c r="AH591" s="47"/>
      <c r="AI591" s="47"/>
      <c r="AJ591" s="47"/>
      <c r="AK591" s="47"/>
      <c r="AL591" s="47"/>
      <c r="AM591" s="47"/>
      <c r="AN591" s="47"/>
      <c r="AO591" s="47"/>
      <c r="AP591" s="83"/>
      <c r="AQ591" s="83"/>
      <c r="AR591" s="83"/>
      <c r="AS591" s="83"/>
      <c r="AT591" s="83"/>
      <c r="AU591" s="83"/>
      <c r="AV591" s="83"/>
      <c r="AW591" s="83"/>
      <c r="AX591" s="83"/>
      <c r="AY591" s="83"/>
      <c r="AZ591" s="83"/>
      <c r="BA591" s="83"/>
      <c r="BB591" s="83"/>
      <c r="BC591" s="83"/>
      <c r="BD591" s="83"/>
      <c r="BE591" s="83"/>
      <c r="BF591" s="83"/>
      <c r="BG591" s="83"/>
      <c r="BH591" s="83"/>
      <c r="BI591" s="83"/>
      <c r="BJ591" s="83"/>
      <c r="BK591" s="83"/>
      <c r="BL591" s="83"/>
    </row>
    <row r="592">
      <c r="A592" s="83"/>
      <c r="O592" s="88"/>
      <c r="AH592" s="47"/>
      <c r="AI592" s="47"/>
      <c r="AJ592" s="47"/>
      <c r="AK592" s="47"/>
      <c r="AL592" s="47"/>
      <c r="AM592" s="47"/>
      <c r="AN592" s="47"/>
      <c r="AO592" s="47"/>
      <c r="AP592" s="83"/>
      <c r="AQ592" s="83"/>
      <c r="AR592" s="83"/>
      <c r="AS592" s="83"/>
      <c r="AT592" s="83"/>
      <c r="AU592" s="83"/>
      <c r="AV592" s="83"/>
      <c r="AW592" s="83"/>
      <c r="AX592" s="83"/>
      <c r="AY592" s="83"/>
      <c r="AZ592" s="83"/>
      <c r="BA592" s="83"/>
      <c r="BB592" s="83"/>
      <c r="BC592" s="83"/>
      <c r="BD592" s="83"/>
      <c r="BE592" s="83"/>
      <c r="BF592" s="83"/>
      <c r="BG592" s="83"/>
      <c r="BH592" s="83"/>
      <c r="BI592" s="83"/>
      <c r="BJ592" s="83"/>
      <c r="BK592" s="83"/>
      <c r="BL592" s="83"/>
    </row>
    <row r="593">
      <c r="A593" s="83"/>
      <c r="O593" s="88"/>
      <c r="AH593" s="47"/>
      <c r="AI593" s="47"/>
      <c r="AJ593" s="47"/>
      <c r="AK593" s="47"/>
      <c r="AL593" s="47"/>
      <c r="AM593" s="47"/>
      <c r="AN593" s="47"/>
      <c r="AO593" s="47"/>
      <c r="AP593" s="83"/>
      <c r="AQ593" s="83"/>
      <c r="AR593" s="83"/>
      <c r="AS593" s="83"/>
      <c r="AT593" s="83"/>
      <c r="AU593" s="83"/>
      <c r="AV593" s="83"/>
      <c r="AW593" s="83"/>
      <c r="AX593" s="83"/>
      <c r="AY593" s="83"/>
      <c r="AZ593" s="83"/>
      <c r="BA593" s="83"/>
      <c r="BB593" s="83"/>
      <c r="BC593" s="83"/>
      <c r="BD593" s="83"/>
      <c r="BE593" s="83"/>
      <c r="BF593" s="83"/>
      <c r="BG593" s="83"/>
      <c r="BH593" s="83"/>
      <c r="BI593" s="83"/>
      <c r="BJ593" s="83"/>
      <c r="BK593" s="83"/>
      <c r="BL593" s="83"/>
    </row>
    <row r="594">
      <c r="A594" s="83"/>
      <c r="O594" s="88"/>
      <c r="AH594" s="47"/>
      <c r="AI594" s="47"/>
      <c r="AJ594" s="47"/>
      <c r="AK594" s="47"/>
      <c r="AL594" s="47"/>
      <c r="AM594" s="47"/>
      <c r="AN594" s="47"/>
      <c r="AO594" s="47"/>
      <c r="AP594" s="83"/>
      <c r="AQ594" s="83"/>
      <c r="AR594" s="83"/>
      <c r="AS594" s="83"/>
      <c r="AT594" s="83"/>
      <c r="AU594" s="83"/>
      <c r="AV594" s="83"/>
      <c r="AW594" s="83"/>
      <c r="AX594" s="83"/>
      <c r="AY594" s="83"/>
      <c r="AZ594" s="83"/>
      <c r="BA594" s="83"/>
      <c r="BB594" s="83"/>
      <c r="BC594" s="83"/>
      <c r="BD594" s="83"/>
      <c r="BE594" s="83"/>
      <c r="BF594" s="83"/>
      <c r="BG594" s="83"/>
      <c r="BH594" s="83"/>
      <c r="BI594" s="83"/>
      <c r="BJ594" s="83"/>
      <c r="BK594" s="83"/>
      <c r="BL594" s="83"/>
    </row>
    <row r="595">
      <c r="A595" s="83"/>
      <c r="O595" s="88"/>
      <c r="AH595" s="47"/>
      <c r="AI595" s="47"/>
      <c r="AJ595" s="47"/>
      <c r="AK595" s="47"/>
      <c r="AL595" s="47"/>
      <c r="AM595" s="47"/>
      <c r="AN595" s="47"/>
      <c r="AO595" s="47"/>
      <c r="AP595" s="83"/>
      <c r="AQ595" s="83"/>
      <c r="AR595" s="83"/>
      <c r="AS595" s="83"/>
      <c r="AT595" s="83"/>
      <c r="AU595" s="83"/>
      <c r="AV595" s="83"/>
      <c r="AW595" s="83"/>
      <c r="AX595" s="83"/>
      <c r="AY595" s="83"/>
      <c r="AZ595" s="83"/>
      <c r="BA595" s="83"/>
      <c r="BB595" s="83"/>
      <c r="BC595" s="83"/>
      <c r="BD595" s="83"/>
      <c r="BE595" s="83"/>
      <c r="BF595" s="83"/>
      <c r="BG595" s="83"/>
      <c r="BH595" s="83"/>
      <c r="BI595" s="83"/>
      <c r="BJ595" s="83"/>
      <c r="BK595" s="83"/>
      <c r="BL595" s="83"/>
    </row>
    <row r="596">
      <c r="A596" s="83"/>
      <c r="O596" s="88"/>
      <c r="AH596" s="47"/>
      <c r="AI596" s="47"/>
      <c r="AJ596" s="47"/>
      <c r="AK596" s="47"/>
      <c r="AL596" s="47"/>
      <c r="AM596" s="47"/>
      <c r="AN596" s="47"/>
      <c r="AO596" s="47"/>
      <c r="AP596" s="83"/>
      <c r="AQ596" s="83"/>
      <c r="AR596" s="83"/>
      <c r="AS596" s="83"/>
      <c r="AT596" s="83"/>
      <c r="AU596" s="83"/>
      <c r="AV596" s="83"/>
      <c r="AW596" s="83"/>
      <c r="AX596" s="83"/>
      <c r="AY596" s="83"/>
      <c r="AZ596" s="83"/>
      <c r="BA596" s="83"/>
      <c r="BB596" s="83"/>
      <c r="BC596" s="83"/>
      <c r="BD596" s="83"/>
      <c r="BE596" s="83"/>
      <c r="BF596" s="83"/>
      <c r="BG596" s="83"/>
      <c r="BH596" s="83"/>
      <c r="BI596" s="83"/>
      <c r="BJ596" s="83"/>
      <c r="BK596" s="83"/>
      <c r="BL596" s="83"/>
    </row>
    <row r="597">
      <c r="A597" s="83"/>
      <c r="O597" s="88"/>
      <c r="AH597" s="47"/>
      <c r="AI597" s="47"/>
      <c r="AJ597" s="47"/>
      <c r="AK597" s="47"/>
      <c r="AL597" s="47"/>
      <c r="AM597" s="47"/>
      <c r="AN597" s="47"/>
      <c r="AO597" s="47"/>
      <c r="AP597" s="83"/>
      <c r="AQ597" s="83"/>
      <c r="AR597" s="83"/>
      <c r="AS597" s="83"/>
      <c r="AT597" s="83"/>
      <c r="AU597" s="83"/>
      <c r="AV597" s="83"/>
      <c r="AW597" s="83"/>
      <c r="AX597" s="83"/>
      <c r="AY597" s="83"/>
      <c r="AZ597" s="83"/>
      <c r="BA597" s="83"/>
      <c r="BB597" s="83"/>
      <c r="BC597" s="83"/>
      <c r="BD597" s="83"/>
      <c r="BE597" s="83"/>
      <c r="BF597" s="83"/>
      <c r="BG597" s="83"/>
      <c r="BH597" s="83"/>
      <c r="BI597" s="83"/>
      <c r="BJ597" s="83"/>
      <c r="BK597" s="83"/>
      <c r="BL597" s="83"/>
    </row>
    <row r="598">
      <c r="A598" s="83"/>
      <c r="O598" s="88"/>
      <c r="AH598" s="47"/>
      <c r="AI598" s="47"/>
      <c r="AJ598" s="47"/>
      <c r="AK598" s="47"/>
      <c r="AL598" s="47"/>
      <c r="AM598" s="47"/>
      <c r="AN598" s="47"/>
      <c r="AO598" s="47"/>
      <c r="AP598" s="83"/>
      <c r="AQ598" s="83"/>
      <c r="AR598" s="83"/>
      <c r="AS598" s="83"/>
      <c r="AT598" s="83"/>
      <c r="AU598" s="83"/>
      <c r="AV598" s="83"/>
      <c r="AW598" s="83"/>
      <c r="AX598" s="83"/>
      <c r="AY598" s="83"/>
      <c r="AZ598" s="83"/>
      <c r="BA598" s="83"/>
      <c r="BB598" s="83"/>
      <c r="BC598" s="83"/>
      <c r="BD598" s="83"/>
      <c r="BE598" s="83"/>
      <c r="BF598" s="83"/>
      <c r="BG598" s="83"/>
      <c r="BH598" s="83"/>
      <c r="BI598" s="83"/>
      <c r="BJ598" s="83"/>
      <c r="BK598" s="83"/>
      <c r="BL598" s="83"/>
    </row>
    <row r="599">
      <c r="A599" s="83"/>
      <c r="O599" s="88"/>
      <c r="AH599" s="47"/>
      <c r="AI599" s="47"/>
      <c r="AJ599" s="47"/>
      <c r="AK599" s="47"/>
      <c r="AL599" s="47"/>
      <c r="AM599" s="47"/>
      <c r="AN599" s="47"/>
      <c r="AO599" s="47"/>
      <c r="AP599" s="83"/>
      <c r="AQ599" s="83"/>
      <c r="AR599" s="83"/>
      <c r="AS599" s="83"/>
      <c r="AT599" s="83"/>
      <c r="AU599" s="83"/>
      <c r="AV599" s="83"/>
      <c r="AW599" s="83"/>
      <c r="AX599" s="83"/>
      <c r="AY599" s="83"/>
      <c r="AZ599" s="83"/>
      <c r="BA599" s="83"/>
      <c r="BB599" s="83"/>
      <c r="BC599" s="83"/>
      <c r="BD599" s="83"/>
      <c r="BE599" s="83"/>
      <c r="BF599" s="83"/>
      <c r="BG599" s="83"/>
      <c r="BH599" s="83"/>
      <c r="BI599" s="83"/>
      <c r="BJ599" s="83"/>
      <c r="BK599" s="83"/>
      <c r="BL599" s="83"/>
    </row>
    <row r="600">
      <c r="A600" s="83"/>
      <c r="O600" s="88"/>
      <c r="AH600" s="47"/>
      <c r="AI600" s="47"/>
      <c r="AJ600" s="47"/>
      <c r="AK600" s="47"/>
      <c r="AL600" s="47"/>
      <c r="AM600" s="47"/>
      <c r="AN600" s="47"/>
      <c r="AO600" s="47"/>
      <c r="AP600" s="83"/>
      <c r="AQ600" s="83"/>
      <c r="AR600" s="83"/>
      <c r="AS600" s="83"/>
      <c r="AT600" s="83"/>
      <c r="AU600" s="83"/>
      <c r="AV600" s="83"/>
      <c r="AW600" s="83"/>
      <c r="AX600" s="83"/>
      <c r="AY600" s="83"/>
      <c r="AZ600" s="83"/>
      <c r="BA600" s="83"/>
      <c r="BB600" s="83"/>
      <c r="BC600" s="83"/>
      <c r="BD600" s="83"/>
      <c r="BE600" s="83"/>
      <c r="BF600" s="83"/>
      <c r="BG600" s="83"/>
      <c r="BH600" s="83"/>
      <c r="BI600" s="83"/>
      <c r="BJ600" s="83"/>
      <c r="BK600" s="83"/>
      <c r="BL600" s="83"/>
    </row>
    <row r="601">
      <c r="A601" s="83"/>
      <c r="O601" s="88"/>
      <c r="AH601" s="47"/>
      <c r="AI601" s="47"/>
      <c r="AJ601" s="47"/>
      <c r="AK601" s="47"/>
      <c r="AL601" s="47"/>
      <c r="AM601" s="47"/>
      <c r="AN601" s="47"/>
      <c r="AO601" s="47"/>
      <c r="AP601" s="83"/>
      <c r="AQ601" s="83"/>
      <c r="AR601" s="83"/>
      <c r="AS601" s="83"/>
      <c r="AT601" s="83"/>
      <c r="AU601" s="83"/>
      <c r="AV601" s="83"/>
      <c r="AW601" s="83"/>
      <c r="AX601" s="83"/>
      <c r="AY601" s="83"/>
      <c r="AZ601" s="83"/>
      <c r="BA601" s="83"/>
      <c r="BB601" s="83"/>
      <c r="BC601" s="83"/>
      <c r="BD601" s="83"/>
      <c r="BE601" s="83"/>
      <c r="BF601" s="83"/>
      <c r="BG601" s="83"/>
      <c r="BH601" s="83"/>
      <c r="BI601" s="83"/>
      <c r="BJ601" s="83"/>
      <c r="BK601" s="83"/>
      <c r="BL601" s="83"/>
    </row>
    <row r="602">
      <c r="A602" s="83"/>
      <c r="O602" s="88"/>
      <c r="AH602" s="47"/>
      <c r="AI602" s="47"/>
      <c r="AJ602" s="47"/>
      <c r="AK602" s="47"/>
      <c r="AL602" s="47"/>
      <c r="AM602" s="47"/>
      <c r="AN602" s="47"/>
      <c r="AO602" s="47"/>
      <c r="AP602" s="83"/>
      <c r="AQ602" s="83"/>
      <c r="AR602" s="83"/>
      <c r="AS602" s="83"/>
      <c r="AT602" s="83"/>
      <c r="AU602" s="83"/>
      <c r="AV602" s="83"/>
      <c r="AW602" s="83"/>
      <c r="AX602" s="83"/>
      <c r="AY602" s="83"/>
      <c r="AZ602" s="83"/>
      <c r="BA602" s="83"/>
      <c r="BB602" s="83"/>
      <c r="BC602" s="83"/>
      <c r="BD602" s="83"/>
      <c r="BE602" s="83"/>
      <c r="BF602" s="83"/>
      <c r="BG602" s="83"/>
      <c r="BH602" s="83"/>
      <c r="BI602" s="83"/>
      <c r="BJ602" s="83"/>
      <c r="BK602" s="83"/>
      <c r="BL602" s="83"/>
    </row>
    <row r="603">
      <c r="A603" s="83"/>
      <c r="O603" s="88"/>
      <c r="AH603" s="47"/>
      <c r="AI603" s="47"/>
      <c r="AJ603" s="47"/>
      <c r="AK603" s="47"/>
      <c r="AL603" s="47"/>
      <c r="AM603" s="47"/>
      <c r="AN603" s="47"/>
      <c r="AO603" s="47"/>
      <c r="AP603" s="83"/>
      <c r="AQ603" s="83"/>
      <c r="AR603" s="83"/>
      <c r="AS603" s="83"/>
      <c r="AT603" s="83"/>
      <c r="AU603" s="83"/>
      <c r="AV603" s="83"/>
      <c r="AW603" s="83"/>
      <c r="AX603" s="83"/>
      <c r="AY603" s="83"/>
      <c r="AZ603" s="83"/>
      <c r="BA603" s="83"/>
      <c r="BB603" s="83"/>
      <c r="BC603" s="83"/>
      <c r="BD603" s="83"/>
      <c r="BE603" s="83"/>
      <c r="BF603" s="83"/>
      <c r="BG603" s="83"/>
      <c r="BH603" s="83"/>
      <c r="BI603" s="83"/>
      <c r="BJ603" s="83"/>
      <c r="BK603" s="83"/>
      <c r="BL603" s="83"/>
    </row>
    <row r="604">
      <c r="A604" s="83"/>
      <c r="O604" s="88"/>
      <c r="AH604" s="47"/>
      <c r="AI604" s="47"/>
      <c r="AJ604" s="47"/>
      <c r="AK604" s="47"/>
      <c r="AL604" s="47"/>
      <c r="AM604" s="47"/>
      <c r="AN604" s="47"/>
      <c r="AO604" s="47"/>
      <c r="AP604" s="83"/>
      <c r="AQ604" s="83"/>
      <c r="AR604" s="83"/>
      <c r="AS604" s="83"/>
      <c r="AT604" s="83"/>
      <c r="AU604" s="83"/>
      <c r="AV604" s="83"/>
      <c r="AW604" s="83"/>
      <c r="AX604" s="83"/>
      <c r="AY604" s="83"/>
      <c r="AZ604" s="83"/>
      <c r="BA604" s="83"/>
      <c r="BB604" s="83"/>
      <c r="BC604" s="83"/>
      <c r="BD604" s="83"/>
      <c r="BE604" s="83"/>
      <c r="BF604" s="83"/>
      <c r="BG604" s="83"/>
      <c r="BH604" s="83"/>
      <c r="BI604" s="83"/>
      <c r="BJ604" s="83"/>
      <c r="BK604" s="83"/>
      <c r="BL604" s="83"/>
    </row>
    <row r="605">
      <c r="A605" s="83"/>
      <c r="O605" s="88"/>
      <c r="AH605" s="47"/>
      <c r="AI605" s="47"/>
      <c r="AJ605" s="47"/>
      <c r="AK605" s="47"/>
      <c r="AL605" s="47"/>
      <c r="AM605" s="47"/>
      <c r="AN605" s="47"/>
      <c r="AO605" s="47"/>
      <c r="AP605" s="83"/>
      <c r="AQ605" s="83"/>
      <c r="AR605" s="83"/>
      <c r="AS605" s="83"/>
      <c r="AT605" s="83"/>
      <c r="AU605" s="83"/>
      <c r="AV605" s="83"/>
      <c r="AW605" s="83"/>
      <c r="AX605" s="83"/>
      <c r="AY605" s="83"/>
      <c r="AZ605" s="83"/>
      <c r="BA605" s="83"/>
      <c r="BB605" s="83"/>
      <c r="BC605" s="83"/>
      <c r="BD605" s="83"/>
      <c r="BE605" s="83"/>
      <c r="BF605" s="83"/>
      <c r="BG605" s="83"/>
      <c r="BH605" s="83"/>
      <c r="BI605" s="83"/>
      <c r="BJ605" s="83"/>
      <c r="BK605" s="83"/>
      <c r="BL605" s="83"/>
    </row>
    <row r="606">
      <c r="A606" s="83"/>
      <c r="O606" s="88"/>
      <c r="AH606" s="47"/>
      <c r="AI606" s="47"/>
      <c r="AJ606" s="47"/>
      <c r="AK606" s="47"/>
      <c r="AL606" s="47"/>
      <c r="AM606" s="47"/>
      <c r="AN606" s="47"/>
      <c r="AO606" s="47"/>
      <c r="AP606" s="83"/>
      <c r="AQ606" s="83"/>
      <c r="AR606" s="83"/>
      <c r="AS606" s="83"/>
      <c r="AT606" s="83"/>
      <c r="AU606" s="83"/>
      <c r="AV606" s="83"/>
      <c r="AW606" s="83"/>
      <c r="AX606" s="83"/>
      <c r="AY606" s="83"/>
      <c r="AZ606" s="83"/>
      <c r="BA606" s="83"/>
      <c r="BB606" s="83"/>
      <c r="BC606" s="83"/>
      <c r="BD606" s="83"/>
      <c r="BE606" s="83"/>
      <c r="BF606" s="83"/>
      <c r="BG606" s="83"/>
      <c r="BH606" s="83"/>
      <c r="BI606" s="83"/>
      <c r="BJ606" s="83"/>
      <c r="BK606" s="83"/>
      <c r="BL606" s="83"/>
    </row>
    <row r="607">
      <c r="A607" s="83"/>
      <c r="O607" s="88"/>
      <c r="AH607" s="47"/>
      <c r="AI607" s="47"/>
      <c r="AJ607" s="47"/>
      <c r="AK607" s="47"/>
      <c r="AL607" s="47"/>
      <c r="AM607" s="47"/>
      <c r="AN607" s="47"/>
      <c r="AO607" s="47"/>
      <c r="AP607" s="83"/>
      <c r="AQ607" s="83"/>
      <c r="AR607" s="83"/>
      <c r="AS607" s="83"/>
      <c r="AT607" s="83"/>
      <c r="AU607" s="83"/>
      <c r="AV607" s="83"/>
      <c r="AW607" s="83"/>
      <c r="AX607" s="83"/>
      <c r="AY607" s="83"/>
      <c r="AZ607" s="83"/>
      <c r="BA607" s="83"/>
      <c r="BB607" s="83"/>
      <c r="BC607" s="83"/>
      <c r="BD607" s="83"/>
      <c r="BE607" s="83"/>
      <c r="BF607" s="83"/>
      <c r="BG607" s="83"/>
      <c r="BH607" s="83"/>
      <c r="BI607" s="83"/>
      <c r="BJ607" s="83"/>
      <c r="BK607" s="83"/>
      <c r="BL607" s="83"/>
    </row>
    <row r="608">
      <c r="A608" s="83"/>
      <c r="O608" s="88"/>
      <c r="AH608" s="47"/>
      <c r="AI608" s="47"/>
      <c r="AJ608" s="47"/>
      <c r="AK608" s="47"/>
      <c r="AL608" s="47"/>
      <c r="AM608" s="47"/>
      <c r="AN608" s="47"/>
      <c r="AO608" s="47"/>
      <c r="AP608" s="83"/>
      <c r="AQ608" s="83"/>
      <c r="AR608" s="83"/>
      <c r="AS608" s="83"/>
      <c r="AT608" s="83"/>
      <c r="AU608" s="83"/>
      <c r="AV608" s="83"/>
      <c r="AW608" s="83"/>
      <c r="AX608" s="83"/>
      <c r="AY608" s="83"/>
      <c r="AZ608" s="83"/>
      <c r="BA608" s="83"/>
      <c r="BB608" s="83"/>
      <c r="BC608" s="83"/>
      <c r="BD608" s="83"/>
      <c r="BE608" s="83"/>
      <c r="BF608" s="83"/>
      <c r="BG608" s="83"/>
      <c r="BH608" s="83"/>
      <c r="BI608" s="83"/>
      <c r="BJ608" s="83"/>
      <c r="BK608" s="83"/>
      <c r="BL608" s="83"/>
    </row>
    <row r="609">
      <c r="A609" s="83"/>
      <c r="O609" s="88"/>
      <c r="AH609" s="47"/>
      <c r="AI609" s="47"/>
      <c r="AJ609" s="47"/>
      <c r="AK609" s="47"/>
      <c r="AL609" s="47"/>
      <c r="AM609" s="47"/>
      <c r="AN609" s="47"/>
      <c r="AO609" s="47"/>
      <c r="AP609" s="83"/>
      <c r="AQ609" s="83"/>
      <c r="AR609" s="83"/>
      <c r="AS609" s="83"/>
      <c r="AT609" s="83"/>
      <c r="AU609" s="83"/>
      <c r="AV609" s="83"/>
      <c r="AW609" s="83"/>
      <c r="AX609" s="83"/>
      <c r="AY609" s="83"/>
      <c r="AZ609" s="83"/>
      <c r="BA609" s="83"/>
      <c r="BB609" s="83"/>
      <c r="BC609" s="83"/>
      <c r="BD609" s="83"/>
      <c r="BE609" s="83"/>
      <c r="BF609" s="83"/>
      <c r="BG609" s="83"/>
      <c r="BH609" s="83"/>
      <c r="BI609" s="83"/>
      <c r="BJ609" s="83"/>
      <c r="BK609" s="83"/>
      <c r="BL609" s="83"/>
    </row>
    <row r="610">
      <c r="A610" s="83"/>
      <c r="O610" s="88"/>
      <c r="AH610" s="47"/>
      <c r="AI610" s="47"/>
      <c r="AJ610" s="47"/>
      <c r="AK610" s="47"/>
      <c r="AL610" s="47"/>
      <c r="AM610" s="47"/>
      <c r="AN610" s="47"/>
      <c r="AO610" s="47"/>
      <c r="AP610" s="83"/>
      <c r="AQ610" s="83"/>
      <c r="AR610" s="83"/>
      <c r="AS610" s="83"/>
      <c r="AT610" s="83"/>
      <c r="AU610" s="83"/>
      <c r="AV610" s="83"/>
      <c r="AW610" s="83"/>
      <c r="AX610" s="83"/>
      <c r="AY610" s="83"/>
      <c r="AZ610" s="83"/>
      <c r="BA610" s="83"/>
      <c r="BB610" s="83"/>
      <c r="BC610" s="83"/>
      <c r="BD610" s="83"/>
      <c r="BE610" s="83"/>
      <c r="BF610" s="83"/>
      <c r="BG610" s="83"/>
      <c r="BH610" s="83"/>
      <c r="BI610" s="83"/>
      <c r="BJ610" s="83"/>
      <c r="BK610" s="83"/>
      <c r="BL610" s="83"/>
    </row>
    <row r="611">
      <c r="A611" s="83"/>
      <c r="O611" s="88"/>
      <c r="AH611" s="47"/>
      <c r="AI611" s="47"/>
      <c r="AJ611" s="47"/>
      <c r="AK611" s="47"/>
      <c r="AL611" s="47"/>
      <c r="AM611" s="47"/>
      <c r="AN611" s="47"/>
      <c r="AO611" s="47"/>
      <c r="AP611" s="83"/>
      <c r="AQ611" s="83"/>
      <c r="AR611" s="83"/>
      <c r="AS611" s="83"/>
      <c r="AT611" s="83"/>
      <c r="AU611" s="83"/>
      <c r="AV611" s="83"/>
      <c r="AW611" s="83"/>
      <c r="AX611" s="83"/>
      <c r="AY611" s="83"/>
      <c r="AZ611" s="83"/>
      <c r="BA611" s="83"/>
      <c r="BB611" s="83"/>
      <c r="BC611" s="83"/>
      <c r="BD611" s="83"/>
      <c r="BE611" s="83"/>
      <c r="BF611" s="83"/>
      <c r="BG611" s="83"/>
      <c r="BH611" s="83"/>
      <c r="BI611" s="83"/>
      <c r="BJ611" s="83"/>
      <c r="BK611" s="83"/>
      <c r="BL611" s="83"/>
    </row>
    <row r="612">
      <c r="A612" s="83"/>
      <c r="O612" s="88"/>
      <c r="AH612" s="47"/>
      <c r="AI612" s="47"/>
      <c r="AJ612" s="47"/>
      <c r="AK612" s="47"/>
      <c r="AL612" s="47"/>
      <c r="AM612" s="47"/>
      <c r="AN612" s="47"/>
      <c r="AO612" s="47"/>
      <c r="AP612" s="83"/>
      <c r="AQ612" s="83"/>
      <c r="AR612" s="83"/>
      <c r="AS612" s="83"/>
      <c r="AT612" s="83"/>
      <c r="AU612" s="83"/>
      <c r="AV612" s="83"/>
      <c r="AW612" s="83"/>
      <c r="AX612" s="83"/>
      <c r="AY612" s="83"/>
      <c r="AZ612" s="83"/>
      <c r="BA612" s="83"/>
      <c r="BB612" s="83"/>
      <c r="BC612" s="83"/>
      <c r="BD612" s="83"/>
      <c r="BE612" s="83"/>
      <c r="BF612" s="83"/>
      <c r="BG612" s="83"/>
      <c r="BH612" s="83"/>
      <c r="BI612" s="83"/>
      <c r="BJ612" s="83"/>
      <c r="BK612" s="83"/>
      <c r="BL612" s="83"/>
    </row>
    <row r="613">
      <c r="A613" s="83"/>
      <c r="O613" s="88"/>
      <c r="AH613" s="47"/>
      <c r="AI613" s="47"/>
      <c r="AJ613" s="47"/>
      <c r="AK613" s="47"/>
      <c r="AL613" s="47"/>
      <c r="AM613" s="47"/>
      <c r="AN613" s="47"/>
      <c r="AO613" s="47"/>
      <c r="AP613" s="83"/>
      <c r="AQ613" s="83"/>
      <c r="AR613" s="83"/>
      <c r="AS613" s="83"/>
      <c r="AT613" s="83"/>
      <c r="AU613" s="83"/>
      <c r="AV613" s="83"/>
      <c r="AW613" s="83"/>
      <c r="AX613" s="83"/>
      <c r="AY613" s="83"/>
      <c r="AZ613" s="83"/>
      <c r="BA613" s="83"/>
      <c r="BB613" s="83"/>
      <c r="BC613" s="83"/>
      <c r="BD613" s="83"/>
      <c r="BE613" s="83"/>
      <c r="BF613" s="83"/>
      <c r="BG613" s="83"/>
      <c r="BH613" s="83"/>
      <c r="BI613" s="83"/>
      <c r="BJ613" s="83"/>
      <c r="BK613" s="83"/>
      <c r="BL613" s="83"/>
    </row>
    <row r="614">
      <c r="A614" s="83"/>
      <c r="O614" s="88"/>
      <c r="AH614" s="47"/>
      <c r="AI614" s="47"/>
      <c r="AJ614" s="47"/>
      <c r="AK614" s="47"/>
      <c r="AL614" s="47"/>
      <c r="AM614" s="47"/>
      <c r="AN614" s="47"/>
      <c r="AO614" s="47"/>
      <c r="AP614" s="83"/>
      <c r="AQ614" s="83"/>
      <c r="AR614" s="83"/>
      <c r="AS614" s="83"/>
      <c r="AT614" s="83"/>
      <c r="AU614" s="83"/>
      <c r="AV614" s="83"/>
      <c r="AW614" s="83"/>
      <c r="AX614" s="83"/>
      <c r="AY614" s="83"/>
      <c r="AZ614" s="83"/>
      <c r="BA614" s="83"/>
      <c r="BB614" s="83"/>
      <c r="BC614" s="83"/>
      <c r="BD614" s="83"/>
      <c r="BE614" s="83"/>
      <c r="BF614" s="83"/>
      <c r="BG614" s="83"/>
      <c r="BH614" s="83"/>
      <c r="BI614" s="83"/>
      <c r="BJ614" s="83"/>
      <c r="BK614" s="83"/>
      <c r="BL614" s="83"/>
    </row>
    <row r="615">
      <c r="A615" s="83"/>
      <c r="O615" s="88"/>
      <c r="AH615" s="47"/>
      <c r="AI615" s="47"/>
      <c r="AJ615" s="47"/>
      <c r="AK615" s="47"/>
      <c r="AL615" s="47"/>
      <c r="AM615" s="47"/>
      <c r="AN615" s="47"/>
      <c r="AO615" s="47"/>
      <c r="AP615" s="83"/>
      <c r="AQ615" s="83"/>
      <c r="AR615" s="83"/>
      <c r="AS615" s="83"/>
      <c r="AT615" s="83"/>
      <c r="AU615" s="83"/>
      <c r="AV615" s="83"/>
      <c r="AW615" s="83"/>
      <c r="AX615" s="83"/>
      <c r="AY615" s="83"/>
      <c r="AZ615" s="83"/>
      <c r="BA615" s="83"/>
      <c r="BB615" s="83"/>
      <c r="BC615" s="83"/>
      <c r="BD615" s="83"/>
      <c r="BE615" s="83"/>
      <c r="BF615" s="83"/>
      <c r="BG615" s="83"/>
      <c r="BH615" s="83"/>
      <c r="BI615" s="83"/>
      <c r="BJ615" s="83"/>
      <c r="BK615" s="83"/>
      <c r="BL615" s="83"/>
    </row>
    <row r="616">
      <c r="A616" s="83"/>
      <c r="O616" s="88"/>
      <c r="AH616" s="47"/>
      <c r="AI616" s="47"/>
      <c r="AJ616" s="47"/>
      <c r="AK616" s="47"/>
      <c r="AL616" s="47"/>
      <c r="AM616" s="47"/>
      <c r="AN616" s="47"/>
      <c r="AO616" s="47"/>
      <c r="AP616" s="83"/>
      <c r="AQ616" s="83"/>
      <c r="AR616" s="83"/>
      <c r="AS616" s="83"/>
      <c r="AT616" s="83"/>
      <c r="AU616" s="83"/>
      <c r="AV616" s="83"/>
      <c r="AW616" s="83"/>
      <c r="AX616" s="83"/>
      <c r="AY616" s="83"/>
      <c r="AZ616" s="83"/>
      <c r="BA616" s="83"/>
      <c r="BB616" s="83"/>
      <c r="BC616" s="83"/>
      <c r="BD616" s="83"/>
      <c r="BE616" s="83"/>
      <c r="BF616" s="83"/>
      <c r="BG616" s="83"/>
      <c r="BH616" s="83"/>
      <c r="BI616" s="83"/>
      <c r="BJ616" s="83"/>
      <c r="BK616" s="83"/>
      <c r="BL616" s="83"/>
    </row>
    <row r="617">
      <c r="A617" s="83"/>
      <c r="O617" s="88"/>
      <c r="AH617" s="47"/>
      <c r="AI617" s="47"/>
      <c r="AJ617" s="47"/>
      <c r="AK617" s="47"/>
      <c r="AL617" s="47"/>
      <c r="AM617" s="47"/>
      <c r="AN617" s="47"/>
      <c r="AO617" s="47"/>
      <c r="AP617" s="83"/>
      <c r="AQ617" s="83"/>
      <c r="AR617" s="83"/>
      <c r="AS617" s="83"/>
      <c r="AT617" s="83"/>
      <c r="AU617" s="83"/>
      <c r="AV617" s="83"/>
      <c r="AW617" s="83"/>
      <c r="AX617" s="83"/>
      <c r="AY617" s="83"/>
      <c r="AZ617" s="83"/>
      <c r="BA617" s="83"/>
      <c r="BB617" s="83"/>
      <c r="BC617" s="83"/>
      <c r="BD617" s="83"/>
      <c r="BE617" s="83"/>
      <c r="BF617" s="83"/>
      <c r="BG617" s="83"/>
      <c r="BH617" s="83"/>
      <c r="BI617" s="83"/>
      <c r="BJ617" s="83"/>
      <c r="BK617" s="83"/>
      <c r="BL617" s="83"/>
    </row>
    <row r="618">
      <c r="A618" s="83"/>
      <c r="O618" s="88"/>
      <c r="AH618" s="47"/>
      <c r="AI618" s="47"/>
      <c r="AJ618" s="47"/>
      <c r="AK618" s="47"/>
      <c r="AL618" s="47"/>
      <c r="AM618" s="47"/>
      <c r="AN618" s="47"/>
      <c r="AO618" s="47"/>
      <c r="AP618" s="83"/>
      <c r="AQ618" s="83"/>
      <c r="AR618" s="83"/>
      <c r="AS618" s="83"/>
      <c r="AT618" s="83"/>
      <c r="AU618" s="83"/>
      <c r="AV618" s="83"/>
      <c r="AW618" s="83"/>
      <c r="AX618" s="83"/>
      <c r="AY618" s="83"/>
      <c r="AZ618" s="83"/>
      <c r="BA618" s="83"/>
      <c r="BB618" s="83"/>
      <c r="BC618" s="83"/>
      <c r="BD618" s="83"/>
      <c r="BE618" s="83"/>
      <c r="BF618" s="83"/>
      <c r="BG618" s="83"/>
      <c r="BH618" s="83"/>
      <c r="BI618" s="83"/>
      <c r="BJ618" s="83"/>
      <c r="BK618" s="83"/>
      <c r="BL618" s="83"/>
    </row>
    <row r="619">
      <c r="A619" s="83"/>
      <c r="O619" s="88"/>
      <c r="AH619" s="47"/>
      <c r="AI619" s="47"/>
      <c r="AJ619" s="47"/>
      <c r="AK619" s="47"/>
      <c r="AL619" s="47"/>
      <c r="AM619" s="47"/>
      <c r="AN619" s="47"/>
      <c r="AO619" s="47"/>
      <c r="AP619" s="83"/>
      <c r="AQ619" s="83"/>
      <c r="AR619" s="83"/>
      <c r="AS619" s="83"/>
      <c r="AT619" s="83"/>
      <c r="AU619" s="83"/>
      <c r="AV619" s="83"/>
      <c r="AW619" s="83"/>
      <c r="AX619" s="83"/>
      <c r="AY619" s="83"/>
      <c r="AZ619" s="83"/>
      <c r="BA619" s="83"/>
      <c r="BB619" s="83"/>
      <c r="BC619" s="83"/>
      <c r="BD619" s="83"/>
      <c r="BE619" s="83"/>
      <c r="BF619" s="83"/>
      <c r="BG619" s="83"/>
      <c r="BH619" s="83"/>
      <c r="BI619" s="83"/>
      <c r="BJ619" s="83"/>
      <c r="BK619" s="83"/>
      <c r="BL619" s="83"/>
    </row>
    <row r="620">
      <c r="A620" s="83"/>
      <c r="O620" s="88"/>
      <c r="AH620" s="47"/>
      <c r="AI620" s="47"/>
      <c r="AJ620" s="47"/>
      <c r="AK620" s="47"/>
      <c r="AL620" s="47"/>
      <c r="AM620" s="47"/>
      <c r="AN620" s="47"/>
      <c r="AO620" s="47"/>
      <c r="AP620" s="83"/>
      <c r="AQ620" s="83"/>
      <c r="AR620" s="83"/>
      <c r="AS620" s="83"/>
      <c r="AT620" s="83"/>
      <c r="AU620" s="83"/>
      <c r="AV620" s="83"/>
      <c r="AW620" s="83"/>
      <c r="AX620" s="83"/>
      <c r="AY620" s="83"/>
      <c r="AZ620" s="83"/>
      <c r="BA620" s="83"/>
      <c r="BB620" s="83"/>
      <c r="BC620" s="83"/>
      <c r="BD620" s="83"/>
      <c r="BE620" s="83"/>
      <c r="BF620" s="83"/>
      <c r="BG620" s="83"/>
      <c r="BH620" s="83"/>
      <c r="BI620" s="83"/>
      <c r="BJ620" s="83"/>
      <c r="BK620" s="83"/>
      <c r="BL620" s="83"/>
    </row>
    <row r="621">
      <c r="A621" s="83"/>
      <c r="O621" s="88"/>
      <c r="AH621" s="47"/>
      <c r="AI621" s="47"/>
      <c r="AJ621" s="47"/>
      <c r="AK621" s="47"/>
      <c r="AL621" s="47"/>
      <c r="AM621" s="47"/>
      <c r="AN621" s="47"/>
      <c r="AO621" s="47"/>
      <c r="AP621" s="83"/>
      <c r="AQ621" s="83"/>
      <c r="AR621" s="83"/>
      <c r="AS621" s="83"/>
      <c r="AT621" s="83"/>
      <c r="AU621" s="83"/>
      <c r="AV621" s="83"/>
      <c r="AW621" s="83"/>
      <c r="AX621" s="83"/>
      <c r="AY621" s="83"/>
      <c r="AZ621" s="83"/>
      <c r="BA621" s="83"/>
      <c r="BB621" s="83"/>
      <c r="BC621" s="83"/>
      <c r="BD621" s="83"/>
      <c r="BE621" s="83"/>
      <c r="BF621" s="83"/>
      <c r="BG621" s="83"/>
      <c r="BH621" s="83"/>
      <c r="BI621" s="83"/>
      <c r="BJ621" s="83"/>
      <c r="BK621" s="83"/>
      <c r="BL621" s="83"/>
    </row>
    <row r="622">
      <c r="A622" s="83"/>
      <c r="O622" s="88"/>
      <c r="AH622" s="47"/>
      <c r="AI622" s="47"/>
      <c r="AJ622" s="47"/>
      <c r="AK622" s="47"/>
      <c r="AL622" s="47"/>
      <c r="AM622" s="47"/>
      <c r="AN622" s="47"/>
      <c r="AO622" s="47"/>
      <c r="AP622" s="83"/>
      <c r="AQ622" s="83"/>
      <c r="AR622" s="83"/>
      <c r="AS622" s="83"/>
      <c r="AT622" s="83"/>
      <c r="AU622" s="83"/>
      <c r="AV622" s="83"/>
      <c r="AW622" s="83"/>
      <c r="AX622" s="83"/>
      <c r="AY622" s="83"/>
      <c r="AZ622" s="83"/>
      <c r="BA622" s="83"/>
      <c r="BB622" s="83"/>
      <c r="BC622" s="83"/>
      <c r="BD622" s="83"/>
      <c r="BE622" s="83"/>
      <c r="BF622" s="83"/>
      <c r="BG622" s="83"/>
      <c r="BH622" s="83"/>
      <c r="BI622" s="83"/>
      <c r="BJ622" s="83"/>
      <c r="BK622" s="83"/>
      <c r="BL622" s="83"/>
    </row>
    <row r="623">
      <c r="A623" s="83"/>
      <c r="O623" s="88"/>
      <c r="AH623" s="47"/>
      <c r="AI623" s="47"/>
      <c r="AJ623" s="47"/>
      <c r="AK623" s="47"/>
      <c r="AL623" s="47"/>
      <c r="AM623" s="47"/>
      <c r="AN623" s="47"/>
      <c r="AO623" s="47"/>
      <c r="AP623" s="83"/>
      <c r="AQ623" s="83"/>
      <c r="AR623" s="83"/>
      <c r="AS623" s="83"/>
      <c r="AT623" s="83"/>
      <c r="AU623" s="83"/>
      <c r="AV623" s="83"/>
      <c r="AW623" s="83"/>
      <c r="AX623" s="83"/>
      <c r="AY623" s="83"/>
      <c r="AZ623" s="83"/>
      <c r="BA623" s="83"/>
      <c r="BB623" s="83"/>
      <c r="BC623" s="83"/>
      <c r="BD623" s="83"/>
      <c r="BE623" s="83"/>
      <c r="BF623" s="83"/>
      <c r="BG623" s="83"/>
      <c r="BH623" s="83"/>
      <c r="BI623" s="83"/>
      <c r="BJ623" s="83"/>
      <c r="BK623" s="83"/>
      <c r="BL623" s="83"/>
    </row>
    <row r="624">
      <c r="A624" s="83"/>
      <c r="O624" s="88"/>
      <c r="AH624" s="47"/>
      <c r="AI624" s="47"/>
      <c r="AJ624" s="47"/>
      <c r="AK624" s="47"/>
      <c r="AL624" s="47"/>
      <c r="AM624" s="47"/>
      <c r="AN624" s="47"/>
      <c r="AO624" s="47"/>
      <c r="AP624" s="83"/>
      <c r="AQ624" s="83"/>
      <c r="AR624" s="83"/>
      <c r="AS624" s="83"/>
      <c r="AT624" s="83"/>
      <c r="AU624" s="83"/>
      <c r="AV624" s="83"/>
      <c r="AW624" s="83"/>
      <c r="AX624" s="83"/>
      <c r="AY624" s="83"/>
      <c r="AZ624" s="83"/>
      <c r="BA624" s="83"/>
      <c r="BB624" s="83"/>
      <c r="BC624" s="83"/>
      <c r="BD624" s="83"/>
      <c r="BE624" s="83"/>
      <c r="BF624" s="83"/>
      <c r="BG624" s="83"/>
      <c r="BH624" s="83"/>
      <c r="BI624" s="83"/>
      <c r="BJ624" s="83"/>
      <c r="BK624" s="83"/>
      <c r="BL624" s="83"/>
    </row>
    <row r="625">
      <c r="A625" s="83"/>
      <c r="O625" s="88"/>
      <c r="AH625" s="47"/>
      <c r="AI625" s="47"/>
      <c r="AJ625" s="47"/>
      <c r="AK625" s="47"/>
      <c r="AL625" s="47"/>
      <c r="AM625" s="47"/>
      <c r="AN625" s="47"/>
      <c r="AO625" s="47"/>
      <c r="AP625" s="83"/>
      <c r="AQ625" s="83"/>
      <c r="AR625" s="83"/>
      <c r="AS625" s="83"/>
      <c r="AT625" s="83"/>
      <c r="AU625" s="83"/>
      <c r="AV625" s="83"/>
      <c r="AW625" s="83"/>
      <c r="AX625" s="83"/>
      <c r="AY625" s="83"/>
      <c r="AZ625" s="83"/>
      <c r="BA625" s="83"/>
      <c r="BB625" s="83"/>
      <c r="BC625" s="83"/>
      <c r="BD625" s="83"/>
      <c r="BE625" s="83"/>
      <c r="BF625" s="83"/>
      <c r="BG625" s="83"/>
      <c r="BH625" s="83"/>
      <c r="BI625" s="83"/>
      <c r="BJ625" s="83"/>
      <c r="BK625" s="83"/>
      <c r="BL625" s="83"/>
    </row>
    <row r="626">
      <c r="A626" s="83"/>
      <c r="O626" s="88"/>
      <c r="AH626" s="47"/>
      <c r="AI626" s="47"/>
      <c r="AJ626" s="47"/>
      <c r="AK626" s="47"/>
      <c r="AL626" s="47"/>
      <c r="AM626" s="47"/>
      <c r="AN626" s="47"/>
      <c r="AO626" s="47"/>
      <c r="AP626" s="83"/>
      <c r="AQ626" s="83"/>
      <c r="AR626" s="83"/>
      <c r="AS626" s="83"/>
      <c r="AT626" s="83"/>
      <c r="AU626" s="83"/>
      <c r="AV626" s="83"/>
      <c r="AW626" s="83"/>
      <c r="AX626" s="83"/>
      <c r="AY626" s="83"/>
      <c r="AZ626" s="83"/>
      <c r="BA626" s="83"/>
      <c r="BB626" s="83"/>
      <c r="BC626" s="83"/>
      <c r="BD626" s="83"/>
      <c r="BE626" s="83"/>
      <c r="BF626" s="83"/>
      <c r="BG626" s="83"/>
      <c r="BH626" s="83"/>
      <c r="BI626" s="83"/>
      <c r="BJ626" s="83"/>
      <c r="BK626" s="83"/>
      <c r="BL626" s="83"/>
    </row>
    <row r="627">
      <c r="A627" s="83"/>
      <c r="O627" s="88"/>
      <c r="AH627" s="47"/>
      <c r="AI627" s="47"/>
      <c r="AJ627" s="47"/>
      <c r="AK627" s="47"/>
      <c r="AL627" s="47"/>
      <c r="AM627" s="47"/>
      <c r="AN627" s="47"/>
      <c r="AO627" s="47"/>
      <c r="AP627" s="83"/>
      <c r="AQ627" s="83"/>
      <c r="AR627" s="83"/>
      <c r="AS627" s="83"/>
      <c r="AT627" s="83"/>
      <c r="AU627" s="83"/>
      <c r="AV627" s="83"/>
      <c r="AW627" s="83"/>
      <c r="AX627" s="83"/>
      <c r="AY627" s="83"/>
      <c r="AZ627" s="83"/>
      <c r="BA627" s="83"/>
      <c r="BB627" s="83"/>
      <c r="BC627" s="83"/>
      <c r="BD627" s="83"/>
      <c r="BE627" s="83"/>
      <c r="BF627" s="83"/>
      <c r="BG627" s="83"/>
      <c r="BH627" s="83"/>
      <c r="BI627" s="83"/>
      <c r="BJ627" s="83"/>
      <c r="BK627" s="83"/>
      <c r="BL627" s="83"/>
    </row>
    <row r="628">
      <c r="A628" s="83"/>
      <c r="O628" s="88"/>
      <c r="AH628" s="47"/>
      <c r="AI628" s="47"/>
      <c r="AJ628" s="47"/>
      <c r="AK628" s="47"/>
      <c r="AL628" s="47"/>
      <c r="AM628" s="47"/>
      <c r="AN628" s="47"/>
      <c r="AO628" s="47"/>
      <c r="AP628" s="83"/>
      <c r="AQ628" s="83"/>
      <c r="AR628" s="83"/>
      <c r="AS628" s="83"/>
      <c r="AT628" s="83"/>
      <c r="AU628" s="83"/>
      <c r="AV628" s="83"/>
      <c r="AW628" s="83"/>
      <c r="AX628" s="83"/>
      <c r="AY628" s="83"/>
      <c r="AZ628" s="83"/>
      <c r="BA628" s="83"/>
      <c r="BB628" s="83"/>
      <c r="BC628" s="83"/>
      <c r="BD628" s="83"/>
      <c r="BE628" s="83"/>
      <c r="BF628" s="83"/>
      <c r="BG628" s="83"/>
      <c r="BH628" s="83"/>
      <c r="BI628" s="83"/>
      <c r="BJ628" s="83"/>
      <c r="BK628" s="83"/>
      <c r="BL628" s="83"/>
    </row>
    <row r="629">
      <c r="A629" s="83"/>
      <c r="O629" s="88"/>
      <c r="AH629" s="47"/>
      <c r="AI629" s="47"/>
      <c r="AJ629" s="47"/>
      <c r="AK629" s="47"/>
      <c r="AL629" s="47"/>
      <c r="AM629" s="47"/>
      <c r="AN629" s="47"/>
      <c r="AO629" s="47"/>
      <c r="AP629" s="83"/>
      <c r="AQ629" s="83"/>
      <c r="AR629" s="83"/>
      <c r="AS629" s="83"/>
      <c r="AT629" s="83"/>
      <c r="AU629" s="83"/>
      <c r="AV629" s="83"/>
      <c r="AW629" s="83"/>
      <c r="AX629" s="83"/>
      <c r="AY629" s="83"/>
      <c r="AZ629" s="83"/>
      <c r="BA629" s="83"/>
      <c r="BB629" s="83"/>
      <c r="BC629" s="83"/>
      <c r="BD629" s="83"/>
      <c r="BE629" s="83"/>
      <c r="BF629" s="83"/>
      <c r="BG629" s="83"/>
      <c r="BH629" s="83"/>
      <c r="BI629" s="83"/>
      <c r="BJ629" s="83"/>
      <c r="BK629" s="83"/>
      <c r="BL629" s="83"/>
    </row>
    <row r="630">
      <c r="A630" s="83"/>
      <c r="O630" s="88"/>
      <c r="AH630" s="47"/>
      <c r="AI630" s="47"/>
      <c r="AJ630" s="47"/>
      <c r="AK630" s="47"/>
      <c r="AL630" s="47"/>
      <c r="AM630" s="47"/>
      <c r="AN630" s="47"/>
      <c r="AO630" s="47"/>
      <c r="AP630" s="83"/>
      <c r="AQ630" s="83"/>
      <c r="AR630" s="83"/>
      <c r="AS630" s="83"/>
      <c r="AT630" s="83"/>
      <c r="AU630" s="83"/>
      <c r="AV630" s="83"/>
      <c r="AW630" s="83"/>
      <c r="AX630" s="83"/>
      <c r="AY630" s="83"/>
      <c r="AZ630" s="83"/>
      <c r="BA630" s="83"/>
      <c r="BB630" s="83"/>
      <c r="BC630" s="83"/>
      <c r="BD630" s="83"/>
      <c r="BE630" s="83"/>
      <c r="BF630" s="83"/>
      <c r="BG630" s="83"/>
      <c r="BH630" s="83"/>
      <c r="BI630" s="83"/>
      <c r="BJ630" s="83"/>
      <c r="BK630" s="83"/>
      <c r="BL630" s="83"/>
    </row>
    <row r="631">
      <c r="A631" s="83"/>
      <c r="O631" s="88"/>
      <c r="AH631" s="47"/>
      <c r="AI631" s="47"/>
      <c r="AJ631" s="47"/>
      <c r="AK631" s="47"/>
      <c r="AL631" s="47"/>
      <c r="AM631" s="47"/>
      <c r="AN631" s="47"/>
      <c r="AO631" s="47"/>
      <c r="AP631" s="83"/>
      <c r="AQ631" s="83"/>
      <c r="AR631" s="83"/>
      <c r="AS631" s="83"/>
      <c r="AT631" s="83"/>
      <c r="AU631" s="83"/>
      <c r="AV631" s="83"/>
      <c r="AW631" s="83"/>
      <c r="AX631" s="83"/>
      <c r="AY631" s="83"/>
      <c r="AZ631" s="83"/>
      <c r="BA631" s="83"/>
      <c r="BB631" s="83"/>
      <c r="BC631" s="83"/>
      <c r="BD631" s="83"/>
      <c r="BE631" s="83"/>
      <c r="BF631" s="83"/>
      <c r="BG631" s="83"/>
      <c r="BH631" s="83"/>
      <c r="BI631" s="83"/>
      <c r="BJ631" s="83"/>
      <c r="BK631" s="83"/>
      <c r="BL631" s="83"/>
    </row>
    <row r="632">
      <c r="A632" s="83"/>
      <c r="O632" s="88"/>
      <c r="AH632" s="47"/>
      <c r="AI632" s="47"/>
      <c r="AJ632" s="47"/>
      <c r="AK632" s="47"/>
      <c r="AL632" s="47"/>
      <c r="AM632" s="47"/>
      <c r="AN632" s="47"/>
      <c r="AO632" s="47"/>
      <c r="AP632" s="83"/>
      <c r="AQ632" s="83"/>
      <c r="AR632" s="83"/>
      <c r="AS632" s="83"/>
      <c r="AT632" s="83"/>
      <c r="AU632" s="83"/>
      <c r="AV632" s="83"/>
      <c r="AW632" s="83"/>
      <c r="AX632" s="83"/>
      <c r="AY632" s="83"/>
      <c r="AZ632" s="83"/>
      <c r="BA632" s="83"/>
      <c r="BB632" s="83"/>
      <c r="BC632" s="83"/>
      <c r="BD632" s="83"/>
      <c r="BE632" s="83"/>
      <c r="BF632" s="83"/>
      <c r="BG632" s="83"/>
      <c r="BH632" s="83"/>
      <c r="BI632" s="83"/>
      <c r="BJ632" s="83"/>
      <c r="BK632" s="83"/>
      <c r="BL632" s="83"/>
    </row>
    <row r="633">
      <c r="A633" s="83"/>
      <c r="O633" s="88"/>
      <c r="AH633" s="47"/>
      <c r="AI633" s="47"/>
      <c r="AJ633" s="47"/>
      <c r="AK633" s="47"/>
      <c r="AL633" s="47"/>
      <c r="AM633" s="47"/>
      <c r="AN633" s="47"/>
      <c r="AO633" s="47"/>
      <c r="AP633" s="83"/>
      <c r="AQ633" s="83"/>
      <c r="AR633" s="83"/>
      <c r="AS633" s="83"/>
      <c r="AT633" s="83"/>
      <c r="AU633" s="83"/>
      <c r="AV633" s="83"/>
      <c r="AW633" s="83"/>
      <c r="AX633" s="83"/>
      <c r="AY633" s="83"/>
      <c r="AZ633" s="83"/>
      <c r="BA633" s="83"/>
      <c r="BB633" s="83"/>
      <c r="BC633" s="83"/>
      <c r="BD633" s="83"/>
      <c r="BE633" s="83"/>
      <c r="BF633" s="83"/>
      <c r="BG633" s="83"/>
      <c r="BH633" s="83"/>
      <c r="BI633" s="83"/>
      <c r="BJ633" s="83"/>
      <c r="BK633" s="83"/>
      <c r="BL633" s="83"/>
    </row>
    <row r="634">
      <c r="A634" s="83"/>
      <c r="O634" s="88"/>
      <c r="AH634" s="47"/>
      <c r="AI634" s="47"/>
      <c r="AJ634" s="47"/>
      <c r="AK634" s="47"/>
      <c r="AL634" s="47"/>
      <c r="AM634" s="47"/>
      <c r="AN634" s="47"/>
      <c r="AO634" s="47"/>
      <c r="AP634" s="83"/>
      <c r="AQ634" s="83"/>
      <c r="AR634" s="83"/>
      <c r="AS634" s="83"/>
      <c r="AT634" s="83"/>
      <c r="AU634" s="83"/>
      <c r="AV634" s="83"/>
      <c r="AW634" s="83"/>
      <c r="AX634" s="83"/>
      <c r="AY634" s="83"/>
      <c r="AZ634" s="83"/>
      <c r="BA634" s="83"/>
      <c r="BB634" s="83"/>
      <c r="BC634" s="83"/>
      <c r="BD634" s="83"/>
      <c r="BE634" s="83"/>
      <c r="BF634" s="83"/>
      <c r="BG634" s="83"/>
      <c r="BH634" s="83"/>
      <c r="BI634" s="83"/>
      <c r="BJ634" s="83"/>
      <c r="BK634" s="83"/>
      <c r="BL634" s="83"/>
    </row>
    <row r="635">
      <c r="A635" s="83"/>
      <c r="O635" s="88"/>
      <c r="AH635" s="47"/>
      <c r="AI635" s="47"/>
      <c r="AJ635" s="47"/>
      <c r="AK635" s="47"/>
      <c r="AL635" s="47"/>
      <c r="AM635" s="47"/>
      <c r="AN635" s="47"/>
      <c r="AO635" s="47"/>
      <c r="AP635" s="83"/>
      <c r="AQ635" s="83"/>
      <c r="AR635" s="83"/>
      <c r="AS635" s="83"/>
      <c r="AT635" s="83"/>
      <c r="AU635" s="83"/>
      <c r="AV635" s="83"/>
      <c r="AW635" s="83"/>
      <c r="AX635" s="83"/>
      <c r="AY635" s="83"/>
      <c r="AZ635" s="83"/>
      <c r="BA635" s="83"/>
      <c r="BB635" s="83"/>
      <c r="BC635" s="83"/>
      <c r="BD635" s="83"/>
      <c r="BE635" s="83"/>
      <c r="BF635" s="83"/>
      <c r="BG635" s="83"/>
      <c r="BH635" s="83"/>
      <c r="BI635" s="83"/>
      <c r="BJ635" s="83"/>
      <c r="BK635" s="83"/>
      <c r="BL635" s="83"/>
    </row>
    <row r="636">
      <c r="A636" s="83"/>
      <c r="O636" s="88"/>
      <c r="AH636" s="47"/>
      <c r="AI636" s="47"/>
      <c r="AJ636" s="47"/>
      <c r="AK636" s="47"/>
      <c r="AL636" s="47"/>
      <c r="AM636" s="47"/>
      <c r="AN636" s="47"/>
      <c r="AO636" s="47"/>
      <c r="AP636" s="83"/>
      <c r="AQ636" s="83"/>
      <c r="AR636" s="83"/>
      <c r="AS636" s="83"/>
      <c r="AT636" s="83"/>
      <c r="AU636" s="83"/>
      <c r="AV636" s="83"/>
      <c r="AW636" s="83"/>
      <c r="AX636" s="83"/>
      <c r="AY636" s="83"/>
      <c r="AZ636" s="83"/>
      <c r="BA636" s="83"/>
      <c r="BB636" s="83"/>
      <c r="BC636" s="83"/>
      <c r="BD636" s="83"/>
      <c r="BE636" s="83"/>
      <c r="BF636" s="83"/>
      <c r="BG636" s="83"/>
      <c r="BH636" s="83"/>
      <c r="BI636" s="83"/>
      <c r="BJ636" s="83"/>
      <c r="BK636" s="83"/>
      <c r="BL636" s="83"/>
    </row>
    <row r="637">
      <c r="A637" s="83"/>
      <c r="O637" s="88"/>
      <c r="AH637" s="47"/>
      <c r="AI637" s="47"/>
      <c r="AJ637" s="47"/>
      <c r="AK637" s="47"/>
      <c r="AL637" s="47"/>
      <c r="AM637" s="47"/>
      <c r="AN637" s="47"/>
      <c r="AO637" s="47"/>
      <c r="AP637" s="83"/>
      <c r="AQ637" s="83"/>
      <c r="AR637" s="83"/>
      <c r="AS637" s="83"/>
      <c r="AT637" s="83"/>
      <c r="AU637" s="83"/>
      <c r="AV637" s="83"/>
      <c r="AW637" s="83"/>
      <c r="AX637" s="83"/>
      <c r="AY637" s="83"/>
      <c r="AZ637" s="83"/>
      <c r="BA637" s="83"/>
      <c r="BB637" s="83"/>
      <c r="BC637" s="83"/>
      <c r="BD637" s="83"/>
      <c r="BE637" s="83"/>
      <c r="BF637" s="83"/>
      <c r="BG637" s="83"/>
      <c r="BH637" s="83"/>
      <c r="BI637" s="83"/>
      <c r="BJ637" s="83"/>
      <c r="BK637" s="83"/>
      <c r="BL637" s="83"/>
    </row>
    <row r="638">
      <c r="A638" s="83"/>
      <c r="O638" s="88"/>
      <c r="AH638" s="47"/>
      <c r="AI638" s="47"/>
      <c r="AJ638" s="47"/>
      <c r="AK638" s="47"/>
      <c r="AL638" s="47"/>
      <c r="AM638" s="47"/>
      <c r="AN638" s="47"/>
      <c r="AO638" s="47"/>
      <c r="AP638" s="83"/>
      <c r="AQ638" s="83"/>
      <c r="AR638" s="83"/>
      <c r="AS638" s="83"/>
      <c r="AT638" s="83"/>
      <c r="AU638" s="83"/>
      <c r="AV638" s="83"/>
      <c r="AW638" s="83"/>
      <c r="AX638" s="83"/>
      <c r="AY638" s="83"/>
      <c r="AZ638" s="83"/>
      <c r="BA638" s="83"/>
      <c r="BB638" s="83"/>
      <c r="BC638" s="83"/>
      <c r="BD638" s="83"/>
      <c r="BE638" s="83"/>
      <c r="BF638" s="83"/>
      <c r="BG638" s="83"/>
      <c r="BH638" s="83"/>
      <c r="BI638" s="83"/>
      <c r="BJ638" s="83"/>
      <c r="BK638" s="83"/>
      <c r="BL638" s="83"/>
    </row>
    <row r="639">
      <c r="A639" s="83"/>
      <c r="O639" s="88"/>
      <c r="AH639" s="47"/>
      <c r="AI639" s="47"/>
      <c r="AJ639" s="47"/>
      <c r="AK639" s="47"/>
      <c r="AL639" s="47"/>
      <c r="AM639" s="47"/>
      <c r="AN639" s="47"/>
      <c r="AO639" s="47"/>
      <c r="AP639" s="83"/>
      <c r="AQ639" s="83"/>
      <c r="AR639" s="83"/>
      <c r="AS639" s="83"/>
      <c r="AT639" s="83"/>
      <c r="AU639" s="83"/>
      <c r="AV639" s="83"/>
      <c r="AW639" s="83"/>
      <c r="AX639" s="83"/>
      <c r="AY639" s="83"/>
      <c r="AZ639" s="83"/>
      <c r="BA639" s="83"/>
      <c r="BB639" s="83"/>
      <c r="BC639" s="83"/>
      <c r="BD639" s="83"/>
      <c r="BE639" s="83"/>
      <c r="BF639" s="83"/>
      <c r="BG639" s="83"/>
      <c r="BH639" s="83"/>
      <c r="BI639" s="83"/>
      <c r="BJ639" s="83"/>
      <c r="BK639" s="83"/>
      <c r="BL639" s="83"/>
    </row>
    <row r="640">
      <c r="A640" s="83"/>
      <c r="O640" s="88"/>
      <c r="AH640" s="47"/>
      <c r="AI640" s="47"/>
      <c r="AJ640" s="47"/>
      <c r="AK640" s="47"/>
      <c r="AL640" s="47"/>
      <c r="AM640" s="47"/>
      <c r="AN640" s="47"/>
      <c r="AO640" s="47"/>
      <c r="AP640" s="83"/>
      <c r="AQ640" s="83"/>
      <c r="AR640" s="83"/>
      <c r="AS640" s="83"/>
      <c r="AT640" s="83"/>
      <c r="AU640" s="83"/>
      <c r="AV640" s="83"/>
      <c r="AW640" s="83"/>
      <c r="AX640" s="83"/>
      <c r="AY640" s="83"/>
      <c r="AZ640" s="83"/>
      <c r="BA640" s="83"/>
      <c r="BB640" s="83"/>
      <c r="BC640" s="83"/>
      <c r="BD640" s="83"/>
      <c r="BE640" s="83"/>
      <c r="BF640" s="83"/>
      <c r="BG640" s="83"/>
      <c r="BH640" s="83"/>
      <c r="BI640" s="83"/>
      <c r="BJ640" s="83"/>
      <c r="BK640" s="83"/>
      <c r="BL640" s="83"/>
    </row>
    <row r="641">
      <c r="A641" s="83"/>
      <c r="O641" s="88"/>
      <c r="AH641" s="47"/>
      <c r="AI641" s="47"/>
      <c r="AJ641" s="47"/>
      <c r="AK641" s="47"/>
      <c r="AL641" s="47"/>
      <c r="AM641" s="47"/>
      <c r="AN641" s="47"/>
      <c r="AO641" s="47"/>
      <c r="AP641" s="83"/>
      <c r="AQ641" s="83"/>
      <c r="AR641" s="83"/>
      <c r="AS641" s="83"/>
      <c r="AT641" s="83"/>
      <c r="AU641" s="83"/>
      <c r="AV641" s="83"/>
      <c r="AW641" s="83"/>
      <c r="AX641" s="83"/>
      <c r="AY641" s="83"/>
      <c r="AZ641" s="83"/>
      <c r="BA641" s="83"/>
      <c r="BB641" s="83"/>
      <c r="BC641" s="83"/>
      <c r="BD641" s="83"/>
      <c r="BE641" s="83"/>
      <c r="BF641" s="83"/>
      <c r="BG641" s="83"/>
      <c r="BH641" s="83"/>
      <c r="BI641" s="83"/>
      <c r="BJ641" s="83"/>
      <c r="BK641" s="83"/>
      <c r="BL641" s="83"/>
    </row>
    <row r="642">
      <c r="A642" s="83"/>
      <c r="O642" s="88"/>
      <c r="AH642" s="47"/>
      <c r="AI642" s="47"/>
      <c r="AJ642" s="47"/>
      <c r="AK642" s="47"/>
      <c r="AL642" s="47"/>
      <c r="AM642" s="47"/>
      <c r="AN642" s="47"/>
      <c r="AO642" s="47"/>
      <c r="AP642" s="83"/>
      <c r="AQ642" s="83"/>
      <c r="AR642" s="83"/>
      <c r="AS642" s="83"/>
      <c r="AT642" s="83"/>
      <c r="AU642" s="83"/>
      <c r="AV642" s="83"/>
      <c r="AW642" s="83"/>
      <c r="AX642" s="83"/>
      <c r="AY642" s="83"/>
      <c r="AZ642" s="83"/>
      <c r="BA642" s="83"/>
      <c r="BB642" s="83"/>
      <c r="BC642" s="83"/>
      <c r="BD642" s="83"/>
      <c r="BE642" s="83"/>
      <c r="BF642" s="83"/>
      <c r="BG642" s="83"/>
      <c r="BH642" s="83"/>
      <c r="BI642" s="83"/>
      <c r="BJ642" s="83"/>
      <c r="BK642" s="83"/>
      <c r="BL642" s="83"/>
    </row>
    <row r="643">
      <c r="A643" s="83"/>
      <c r="O643" s="88"/>
      <c r="AH643" s="47"/>
      <c r="AI643" s="47"/>
      <c r="AJ643" s="47"/>
      <c r="AK643" s="47"/>
      <c r="AL643" s="47"/>
      <c r="AM643" s="47"/>
      <c r="AN643" s="47"/>
      <c r="AO643" s="47"/>
      <c r="AP643" s="83"/>
      <c r="AQ643" s="83"/>
      <c r="AR643" s="83"/>
      <c r="AS643" s="83"/>
      <c r="AT643" s="83"/>
      <c r="AU643" s="83"/>
      <c r="AV643" s="83"/>
      <c r="AW643" s="83"/>
      <c r="AX643" s="83"/>
      <c r="AY643" s="83"/>
      <c r="AZ643" s="83"/>
      <c r="BA643" s="83"/>
      <c r="BB643" s="83"/>
      <c r="BC643" s="83"/>
      <c r="BD643" s="83"/>
      <c r="BE643" s="83"/>
      <c r="BF643" s="83"/>
      <c r="BG643" s="83"/>
      <c r="BH643" s="83"/>
      <c r="BI643" s="83"/>
      <c r="BJ643" s="83"/>
      <c r="BK643" s="83"/>
      <c r="BL643" s="83"/>
    </row>
    <row r="644">
      <c r="A644" s="83"/>
      <c r="O644" s="88"/>
      <c r="AH644" s="47"/>
      <c r="AI644" s="47"/>
      <c r="AJ644" s="47"/>
      <c r="AK644" s="47"/>
      <c r="AL644" s="47"/>
      <c r="AM644" s="47"/>
      <c r="AN644" s="47"/>
      <c r="AO644" s="47"/>
      <c r="AP644" s="83"/>
      <c r="AQ644" s="83"/>
      <c r="AR644" s="83"/>
      <c r="AS644" s="83"/>
      <c r="AT644" s="83"/>
      <c r="AU644" s="83"/>
      <c r="AV644" s="83"/>
      <c r="AW644" s="83"/>
      <c r="AX644" s="83"/>
      <c r="AY644" s="83"/>
      <c r="AZ644" s="83"/>
      <c r="BA644" s="83"/>
      <c r="BB644" s="83"/>
      <c r="BC644" s="83"/>
      <c r="BD644" s="83"/>
      <c r="BE644" s="83"/>
      <c r="BF644" s="83"/>
      <c r="BG644" s="83"/>
      <c r="BH644" s="83"/>
      <c r="BI644" s="83"/>
      <c r="BJ644" s="83"/>
      <c r="BK644" s="83"/>
      <c r="BL644" s="83"/>
    </row>
    <row r="645">
      <c r="A645" s="83"/>
      <c r="O645" s="88"/>
      <c r="AH645" s="47"/>
      <c r="AI645" s="47"/>
      <c r="AJ645" s="47"/>
      <c r="AK645" s="47"/>
      <c r="AL645" s="47"/>
      <c r="AM645" s="47"/>
      <c r="AN645" s="47"/>
      <c r="AO645" s="47"/>
      <c r="AP645" s="83"/>
      <c r="AQ645" s="83"/>
      <c r="AR645" s="83"/>
      <c r="AS645" s="83"/>
      <c r="AT645" s="83"/>
      <c r="AU645" s="83"/>
      <c r="AV645" s="83"/>
      <c r="AW645" s="83"/>
      <c r="AX645" s="83"/>
      <c r="AY645" s="83"/>
      <c r="AZ645" s="83"/>
      <c r="BA645" s="83"/>
      <c r="BB645" s="83"/>
      <c r="BC645" s="83"/>
      <c r="BD645" s="83"/>
      <c r="BE645" s="83"/>
      <c r="BF645" s="83"/>
      <c r="BG645" s="83"/>
      <c r="BH645" s="83"/>
      <c r="BI645" s="83"/>
      <c r="BJ645" s="83"/>
      <c r="BK645" s="83"/>
      <c r="BL645" s="83"/>
    </row>
    <row r="646">
      <c r="A646" s="83"/>
      <c r="O646" s="88"/>
      <c r="AH646" s="47"/>
      <c r="AI646" s="47"/>
      <c r="AJ646" s="47"/>
      <c r="AK646" s="47"/>
      <c r="AL646" s="47"/>
      <c r="AM646" s="47"/>
      <c r="AN646" s="47"/>
      <c r="AO646" s="47"/>
      <c r="AP646" s="83"/>
      <c r="AQ646" s="83"/>
      <c r="AR646" s="83"/>
      <c r="AS646" s="83"/>
      <c r="AT646" s="83"/>
      <c r="AU646" s="83"/>
      <c r="AV646" s="83"/>
      <c r="AW646" s="83"/>
      <c r="AX646" s="83"/>
      <c r="AY646" s="83"/>
      <c r="AZ646" s="83"/>
      <c r="BA646" s="83"/>
      <c r="BB646" s="83"/>
      <c r="BC646" s="83"/>
      <c r="BD646" s="83"/>
      <c r="BE646" s="83"/>
      <c r="BF646" s="83"/>
      <c r="BG646" s="83"/>
      <c r="BH646" s="83"/>
      <c r="BI646" s="83"/>
      <c r="BJ646" s="83"/>
      <c r="BK646" s="83"/>
      <c r="BL646" s="83"/>
    </row>
    <row r="647">
      <c r="A647" s="83"/>
      <c r="O647" s="88"/>
      <c r="AH647" s="47"/>
      <c r="AI647" s="47"/>
      <c r="AJ647" s="47"/>
      <c r="AK647" s="47"/>
      <c r="AL647" s="47"/>
      <c r="AM647" s="47"/>
      <c r="AN647" s="47"/>
      <c r="AO647" s="47"/>
      <c r="AP647" s="83"/>
      <c r="AQ647" s="83"/>
      <c r="AR647" s="83"/>
      <c r="AS647" s="83"/>
      <c r="AT647" s="83"/>
      <c r="AU647" s="83"/>
      <c r="AV647" s="83"/>
      <c r="AW647" s="83"/>
      <c r="AX647" s="83"/>
      <c r="AY647" s="83"/>
      <c r="AZ647" s="83"/>
      <c r="BA647" s="83"/>
      <c r="BB647" s="83"/>
      <c r="BC647" s="83"/>
      <c r="BD647" s="83"/>
      <c r="BE647" s="83"/>
      <c r="BF647" s="83"/>
      <c r="BG647" s="83"/>
      <c r="BH647" s="83"/>
      <c r="BI647" s="83"/>
      <c r="BJ647" s="83"/>
      <c r="BK647" s="83"/>
      <c r="BL647" s="83"/>
    </row>
    <row r="648">
      <c r="A648" s="83"/>
      <c r="O648" s="88"/>
      <c r="AH648" s="47"/>
      <c r="AI648" s="47"/>
      <c r="AJ648" s="47"/>
      <c r="AK648" s="47"/>
      <c r="AL648" s="47"/>
      <c r="AM648" s="47"/>
      <c r="AN648" s="47"/>
      <c r="AO648" s="47"/>
      <c r="AP648" s="83"/>
      <c r="AQ648" s="83"/>
      <c r="AR648" s="83"/>
      <c r="AS648" s="83"/>
      <c r="AT648" s="83"/>
      <c r="AU648" s="83"/>
      <c r="AV648" s="83"/>
      <c r="AW648" s="83"/>
      <c r="AX648" s="83"/>
      <c r="AY648" s="83"/>
      <c r="AZ648" s="83"/>
      <c r="BA648" s="83"/>
      <c r="BB648" s="83"/>
      <c r="BC648" s="83"/>
      <c r="BD648" s="83"/>
      <c r="BE648" s="83"/>
      <c r="BF648" s="83"/>
      <c r="BG648" s="83"/>
      <c r="BH648" s="83"/>
      <c r="BI648" s="83"/>
      <c r="BJ648" s="83"/>
      <c r="BK648" s="83"/>
      <c r="BL648" s="83"/>
    </row>
    <row r="649">
      <c r="A649" s="83"/>
      <c r="O649" s="88"/>
      <c r="AH649" s="47"/>
      <c r="AI649" s="47"/>
      <c r="AJ649" s="47"/>
      <c r="AK649" s="47"/>
      <c r="AL649" s="47"/>
      <c r="AM649" s="47"/>
      <c r="AN649" s="47"/>
      <c r="AO649" s="47"/>
      <c r="AP649" s="83"/>
      <c r="AQ649" s="83"/>
      <c r="AR649" s="83"/>
      <c r="AS649" s="83"/>
      <c r="AT649" s="83"/>
      <c r="AU649" s="83"/>
      <c r="AV649" s="83"/>
      <c r="AW649" s="83"/>
      <c r="AX649" s="83"/>
      <c r="AY649" s="83"/>
      <c r="AZ649" s="83"/>
      <c r="BA649" s="83"/>
      <c r="BB649" s="83"/>
      <c r="BC649" s="83"/>
      <c r="BD649" s="83"/>
      <c r="BE649" s="83"/>
      <c r="BF649" s="83"/>
      <c r="BG649" s="83"/>
      <c r="BH649" s="83"/>
      <c r="BI649" s="83"/>
      <c r="BJ649" s="83"/>
      <c r="BK649" s="83"/>
      <c r="BL649" s="83"/>
    </row>
    <row r="650">
      <c r="A650" s="83"/>
      <c r="O650" s="88"/>
      <c r="AH650" s="47"/>
      <c r="AI650" s="47"/>
      <c r="AJ650" s="47"/>
      <c r="AK650" s="47"/>
      <c r="AL650" s="47"/>
      <c r="AM650" s="47"/>
      <c r="AN650" s="47"/>
      <c r="AO650" s="47"/>
      <c r="AP650" s="83"/>
      <c r="AQ650" s="83"/>
      <c r="AR650" s="83"/>
      <c r="AS650" s="83"/>
      <c r="AT650" s="83"/>
      <c r="AU650" s="83"/>
      <c r="AV650" s="83"/>
      <c r="AW650" s="83"/>
      <c r="AX650" s="83"/>
      <c r="AY650" s="83"/>
      <c r="AZ650" s="83"/>
      <c r="BA650" s="83"/>
      <c r="BB650" s="83"/>
      <c r="BC650" s="83"/>
      <c r="BD650" s="83"/>
      <c r="BE650" s="83"/>
      <c r="BF650" s="83"/>
      <c r="BG650" s="83"/>
      <c r="BH650" s="83"/>
      <c r="BI650" s="83"/>
      <c r="BJ650" s="83"/>
      <c r="BK650" s="83"/>
      <c r="BL650" s="83"/>
    </row>
    <row r="651">
      <c r="A651" s="83"/>
      <c r="O651" s="88"/>
      <c r="AH651" s="47"/>
      <c r="AI651" s="47"/>
      <c r="AJ651" s="47"/>
      <c r="AK651" s="47"/>
      <c r="AL651" s="47"/>
      <c r="AM651" s="47"/>
      <c r="AN651" s="47"/>
      <c r="AO651" s="47"/>
      <c r="AP651" s="83"/>
      <c r="AQ651" s="83"/>
      <c r="AR651" s="83"/>
      <c r="AS651" s="83"/>
      <c r="AT651" s="83"/>
      <c r="AU651" s="83"/>
      <c r="AV651" s="83"/>
      <c r="AW651" s="83"/>
      <c r="AX651" s="83"/>
      <c r="AY651" s="83"/>
      <c r="AZ651" s="83"/>
      <c r="BA651" s="83"/>
      <c r="BB651" s="83"/>
      <c r="BC651" s="83"/>
      <c r="BD651" s="83"/>
      <c r="BE651" s="83"/>
      <c r="BF651" s="83"/>
      <c r="BG651" s="83"/>
      <c r="BH651" s="83"/>
      <c r="BI651" s="83"/>
      <c r="BJ651" s="83"/>
      <c r="BK651" s="83"/>
      <c r="BL651" s="83"/>
    </row>
    <row r="652">
      <c r="A652" s="83"/>
      <c r="O652" s="88"/>
      <c r="AH652" s="47"/>
      <c r="AI652" s="47"/>
      <c r="AJ652" s="47"/>
      <c r="AK652" s="47"/>
      <c r="AL652" s="47"/>
      <c r="AM652" s="47"/>
      <c r="AN652" s="47"/>
      <c r="AO652" s="47"/>
      <c r="AP652" s="83"/>
      <c r="AQ652" s="83"/>
      <c r="AR652" s="83"/>
      <c r="AS652" s="83"/>
      <c r="AT652" s="83"/>
      <c r="AU652" s="83"/>
      <c r="AV652" s="83"/>
      <c r="AW652" s="83"/>
      <c r="AX652" s="83"/>
      <c r="AY652" s="83"/>
      <c r="AZ652" s="83"/>
      <c r="BA652" s="83"/>
      <c r="BB652" s="83"/>
      <c r="BC652" s="83"/>
      <c r="BD652" s="83"/>
      <c r="BE652" s="83"/>
      <c r="BF652" s="83"/>
      <c r="BG652" s="83"/>
      <c r="BH652" s="83"/>
      <c r="BI652" s="83"/>
      <c r="BJ652" s="83"/>
      <c r="BK652" s="83"/>
      <c r="BL652" s="83"/>
    </row>
    <row r="653">
      <c r="A653" s="83"/>
      <c r="O653" s="88"/>
      <c r="AH653" s="47"/>
      <c r="AI653" s="47"/>
      <c r="AJ653" s="47"/>
      <c r="AK653" s="47"/>
      <c r="AL653" s="47"/>
      <c r="AM653" s="47"/>
      <c r="AN653" s="47"/>
      <c r="AO653" s="47"/>
      <c r="AP653" s="83"/>
      <c r="AQ653" s="83"/>
      <c r="AR653" s="83"/>
      <c r="AS653" s="83"/>
      <c r="AT653" s="83"/>
      <c r="AU653" s="83"/>
      <c r="AV653" s="83"/>
      <c r="AW653" s="83"/>
      <c r="AX653" s="83"/>
      <c r="AY653" s="83"/>
      <c r="AZ653" s="83"/>
      <c r="BA653" s="83"/>
      <c r="BB653" s="83"/>
      <c r="BC653" s="83"/>
      <c r="BD653" s="83"/>
      <c r="BE653" s="83"/>
      <c r="BF653" s="83"/>
      <c r="BG653" s="83"/>
      <c r="BH653" s="83"/>
      <c r="BI653" s="83"/>
      <c r="BJ653" s="83"/>
      <c r="BK653" s="83"/>
      <c r="BL653" s="83"/>
    </row>
    <row r="654">
      <c r="A654" s="83"/>
      <c r="O654" s="88"/>
      <c r="AH654" s="47"/>
      <c r="AI654" s="47"/>
      <c r="AJ654" s="47"/>
      <c r="AK654" s="47"/>
      <c r="AL654" s="47"/>
      <c r="AM654" s="47"/>
      <c r="AN654" s="47"/>
      <c r="AO654" s="47"/>
      <c r="AP654" s="83"/>
      <c r="AQ654" s="83"/>
      <c r="AR654" s="83"/>
      <c r="AS654" s="83"/>
      <c r="AT654" s="83"/>
      <c r="AU654" s="83"/>
      <c r="AV654" s="83"/>
      <c r="AW654" s="83"/>
      <c r="AX654" s="83"/>
      <c r="AY654" s="83"/>
      <c r="AZ654" s="83"/>
      <c r="BA654" s="83"/>
      <c r="BB654" s="83"/>
      <c r="BC654" s="83"/>
      <c r="BD654" s="83"/>
      <c r="BE654" s="83"/>
      <c r="BF654" s="83"/>
      <c r="BG654" s="83"/>
      <c r="BH654" s="83"/>
      <c r="BI654" s="83"/>
      <c r="BJ654" s="83"/>
      <c r="BK654" s="83"/>
      <c r="BL654" s="83"/>
    </row>
    <row r="655">
      <c r="A655" s="83"/>
      <c r="O655" s="88"/>
      <c r="AH655" s="47"/>
      <c r="AI655" s="47"/>
      <c r="AJ655" s="47"/>
      <c r="AK655" s="47"/>
      <c r="AL655" s="47"/>
      <c r="AM655" s="47"/>
      <c r="AN655" s="47"/>
      <c r="AO655" s="47"/>
      <c r="AP655" s="83"/>
      <c r="AQ655" s="83"/>
      <c r="AR655" s="83"/>
      <c r="AS655" s="83"/>
      <c r="AT655" s="83"/>
      <c r="AU655" s="83"/>
      <c r="AV655" s="83"/>
      <c r="AW655" s="83"/>
      <c r="AX655" s="83"/>
      <c r="AY655" s="83"/>
      <c r="AZ655" s="83"/>
      <c r="BA655" s="83"/>
      <c r="BB655" s="83"/>
      <c r="BC655" s="83"/>
      <c r="BD655" s="83"/>
      <c r="BE655" s="83"/>
      <c r="BF655" s="83"/>
      <c r="BG655" s="83"/>
      <c r="BH655" s="83"/>
      <c r="BI655" s="83"/>
      <c r="BJ655" s="83"/>
      <c r="BK655" s="83"/>
      <c r="BL655" s="83"/>
    </row>
    <row r="656">
      <c r="A656" s="83"/>
      <c r="O656" s="88"/>
      <c r="AH656" s="47"/>
      <c r="AI656" s="47"/>
      <c r="AJ656" s="47"/>
      <c r="AK656" s="47"/>
      <c r="AL656" s="47"/>
      <c r="AM656" s="47"/>
      <c r="AN656" s="47"/>
      <c r="AO656" s="47"/>
      <c r="AP656" s="83"/>
      <c r="AQ656" s="83"/>
      <c r="AR656" s="83"/>
      <c r="AS656" s="83"/>
      <c r="AT656" s="83"/>
      <c r="AU656" s="83"/>
      <c r="AV656" s="83"/>
      <c r="AW656" s="83"/>
      <c r="AX656" s="83"/>
      <c r="AY656" s="83"/>
      <c r="AZ656" s="83"/>
      <c r="BA656" s="83"/>
      <c r="BB656" s="83"/>
      <c r="BC656" s="83"/>
      <c r="BD656" s="83"/>
      <c r="BE656" s="83"/>
      <c r="BF656" s="83"/>
      <c r="BG656" s="83"/>
      <c r="BH656" s="83"/>
      <c r="BI656" s="83"/>
      <c r="BJ656" s="83"/>
      <c r="BK656" s="83"/>
      <c r="BL656" s="83"/>
    </row>
    <row r="657">
      <c r="A657" s="83"/>
      <c r="O657" s="88"/>
      <c r="AH657" s="47"/>
      <c r="AI657" s="47"/>
      <c r="AJ657" s="47"/>
      <c r="AK657" s="47"/>
      <c r="AL657" s="47"/>
      <c r="AM657" s="47"/>
      <c r="AN657" s="47"/>
      <c r="AO657" s="47"/>
      <c r="AP657" s="83"/>
      <c r="AQ657" s="83"/>
      <c r="AR657" s="83"/>
      <c r="AS657" s="83"/>
      <c r="AT657" s="83"/>
      <c r="AU657" s="83"/>
      <c r="AV657" s="83"/>
      <c r="AW657" s="83"/>
      <c r="AX657" s="83"/>
      <c r="AY657" s="83"/>
      <c r="AZ657" s="83"/>
      <c r="BA657" s="83"/>
      <c r="BB657" s="83"/>
      <c r="BC657" s="83"/>
      <c r="BD657" s="83"/>
      <c r="BE657" s="83"/>
      <c r="BF657" s="83"/>
      <c r="BG657" s="83"/>
      <c r="BH657" s="83"/>
      <c r="BI657" s="83"/>
      <c r="BJ657" s="83"/>
      <c r="BK657" s="83"/>
      <c r="BL657" s="83"/>
    </row>
    <row r="658">
      <c r="A658" s="83"/>
      <c r="O658" s="88"/>
      <c r="AH658" s="47"/>
      <c r="AI658" s="47"/>
      <c r="AJ658" s="47"/>
      <c r="AK658" s="47"/>
      <c r="AL658" s="47"/>
      <c r="AM658" s="47"/>
      <c r="AN658" s="47"/>
      <c r="AO658" s="47"/>
      <c r="AP658" s="83"/>
      <c r="AQ658" s="83"/>
      <c r="AR658" s="83"/>
      <c r="AS658" s="83"/>
      <c r="AT658" s="83"/>
      <c r="AU658" s="83"/>
      <c r="AV658" s="83"/>
      <c r="AW658" s="83"/>
      <c r="AX658" s="83"/>
      <c r="AY658" s="83"/>
      <c r="AZ658" s="83"/>
      <c r="BA658" s="83"/>
      <c r="BB658" s="83"/>
      <c r="BC658" s="83"/>
      <c r="BD658" s="83"/>
      <c r="BE658" s="83"/>
      <c r="BF658" s="83"/>
      <c r="BG658" s="83"/>
      <c r="BH658" s="83"/>
      <c r="BI658" s="83"/>
      <c r="BJ658" s="83"/>
      <c r="BK658" s="83"/>
      <c r="BL658" s="83"/>
    </row>
    <row r="659">
      <c r="A659" s="83"/>
      <c r="O659" s="88"/>
      <c r="AH659" s="47"/>
      <c r="AI659" s="47"/>
      <c r="AJ659" s="47"/>
      <c r="AK659" s="47"/>
      <c r="AL659" s="47"/>
      <c r="AM659" s="47"/>
      <c r="AN659" s="47"/>
      <c r="AO659" s="47"/>
      <c r="AP659" s="83"/>
      <c r="AQ659" s="83"/>
      <c r="AR659" s="83"/>
      <c r="AS659" s="83"/>
      <c r="AT659" s="83"/>
      <c r="AU659" s="83"/>
      <c r="AV659" s="83"/>
      <c r="AW659" s="83"/>
      <c r="AX659" s="83"/>
      <c r="AY659" s="83"/>
      <c r="AZ659" s="83"/>
      <c r="BA659" s="83"/>
      <c r="BB659" s="83"/>
      <c r="BC659" s="83"/>
      <c r="BD659" s="83"/>
      <c r="BE659" s="83"/>
      <c r="BF659" s="83"/>
      <c r="BG659" s="83"/>
      <c r="BH659" s="83"/>
      <c r="BI659" s="83"/>
      <c r="BJ659" s="83"/>
      <c r="BK659" s="83"/>
      <c r="BL659" s="83"/>
    </row>
    <row r="660">
      <c r="A660" s="83"/>
      <c r="O660" s="88"/>
      <c r="AH660" s="47"/>
      <c r="AI660" s="47"/>
      <c r="AJ660" s="47"/>
      <c r="AK660" s="47"/>
      <c r="AL660" s="47"/>
      <c r="AM660" s="47"/>
      <c r="AN660" s="47"/>
      <c r="AO660" s="47"/>
      <c r="AP660" s="83"/>
      <c r="AQ660" s="83"/>
      <c r="AR660" s="83"/>
      <c r="AS660" s="83"/>
      <c r="AT660" s="83"/>
      <c r="AU660" s="83"/>
      <c r="AV660" s="83"/>
      <c r="AW660" s="83"/>
      <c r="AX660" s="83"/>
      <c r="AY660" s="83"/>
      <c r="AZ660" s="83"/>
      <c r="BA660" s="83"/>
      <c r="BB660" s="83"/>
      <c r="BC660" s="83"/>
      <c r="BD660" s="83"/>
      <c r="BE660" s="83"/>
      <c r="BF660" s="83"/>
      <c r="BG660" s="83"/>
      <c r="BH660" s="83"/>
      <c r="BI660" s="83"/>
      <c r="BJ660" s="83"/>
      <c r="BK660" s="83"/>
      <c r="BL660" s="83"/>
    </row>
    <row r="661">
      <c r="A661" s="83"/>
      <c r="O661" s="88"/>
      <c r="AH661" s="47"/>
      <c r="AI661" s="47"/>
      <c r="AJ661" s="47"/>
      <c r="AK661" s="47"/>
      <c r="AL661" s="47"/>
      <c r="AM661" s="47"/>
      <c r="AN661" s="47"/>
      <c r="AO661" s="47"/>
      <c r="AP661" s="83"/>
      <c r="AQ661" s="83"/>
      <c r="AR661" s="83"/>
      <c r="AS661" s="83"/>
      <c r="AT661" s="83"/>
      <c r="AU661" s="83"/>
      <c r="AV661" s="83"/>
      <c r="AW661" s="83"/>
      <c r="AX661" s="83"/>
      <c r="AY661" s="83"/>
      <c r="AZ661" s="83"/>
      <c r="BA661" s="83"/>
      <c r="BB661" s="83"/>
      <c r="BC661" s="83"/>
      <c r="BD661" s="83"/>
      <c r="BE661" s="83"/>
      <c r="BF661" s="83"/>
      <c r="BG661" s="83"/>
      <c r="BH661" s="83"/>
      <c r="BI661" s="83"/>
      <c r="BJ661" s="83"/>
      <c r="BK661" s="83"/>
      <c r="BL661" s="83"/>
    </row>
    <row r="662">
      <c r="A662" s="83"/>
      <c r="O662" s="88"/>
      <c r="AH662" s="47"/>
      <c r="AI662" s="47"/>
      <c r="AJ662" s="47"/>
      <c r="AK662" s="47"/>
      <c r="AL662" s="47"/>
      <c r="AM662" s="47"/>
      <c r="AN662" s="47"/>
      <c r="AO662" s="47"/>
      <c r="AP662" s="83"/>
      <c r="AQ662" s="83"/>
      <c r="AR662" s="83"/>
      <c r="AS662" s="83"/>
      <c r="AT662" s="83"/>
      <c r="AU662" s="83"/>
      <c r="AV662" s="83"/>
      <c r="AW662" s="83"/>
      <c r="AX662" s="83"/>
      <c r="AY662" s="83"/>
      <c r="AZ662" s="83"/>
      <c r="BA662" s="83"/>
      <c r="BB662" s="83"/>
      <c r="BC662" s="83"/>
      <c r="BD662" s="83"/>
      <c r="BE662" s="83"/>
      <c r="BF662" s="83"/>
      <c r="BG662" s="83"/>
      <c r="BH662" s="83"/>
      <c r="BI662" s="83"/>
      <c r="BJ662" s="83"/>
      <c r="BK662" s="83"/>
      <c r="BL662" s="83"/>
    </row>
    <row r="663">
      <c r="A663" s="83"/>
      <c r="O663" s="88"/>
      <c r="AH663" s="47"/>
      <c r="AI663" s="47"/>
      <c r="AJ663" s="47"/>
      <c r="AK663" s="47"/>
      <c r="AL663" s="47"/>
      <c r="AM663" s="47"/>
      <c r="AN663" s="47"/>
      <c r="AO663" s="47"/>
      <c r="AP663" s="83"/>
      <c r="AQ663" s="83"/>
      <c r="AR663" s="83"/>
      <c r="AS663" s="83"/>
      <c r="AT663" s="83"/>
      <c r="AU663" s="83"/>
      <c r="AV663" s="83"/>
      <c r="AW663" s="83"/>
      <c r="AX663" s="83"/>
      <c r="AY663" s="83"/>
      <c r="AZ663" s="83"/>
      <c r="BA663" s="83"/>
      <c r="BB663" s="83"/>
      <c r="BC663" s="83"/>
      <c r="BD663" s="83"/>
      <c r="BE663" s="83"/>
      <c r="BF663" s="83"/>
      <c r="BG663" s="83"/>
      <c r="BH663" s="83"/>
      <c r="BI663" s="83"/>
      <c r="BJ663" s="83"/>
      <c r="BK663" s="83"/>
      <c r="BL663" s="83"/>
    </row>
    <row r="664">
      <c r="A664" s="83"/>
      <c r="O664" s="88"/>
      <c r="AH664" s="47"/>
      <c r="AI664" s="47"/>
      <c r="AJ664" s="47"/>
      <c r="AK664" s="47"/>
      <c r="AL664" s="47"/>
      <c r="AM664" s="47"/>
      <c r="AN664" s="47"/>
      <c r="AO664" s="47"/>
      <c r="AP664" s="83"/>
      <c r="AQ664" s="83"/>
      <c r="AR664" s="83"/>
      <c r="AS664" s="83"/>
      <c r="AT664" s="83"/>
      <c r="AU664" s="83"/>
      <c r="AV664" s="83"/>
      <c r="AW664" s="83"/>
      <c r="AX664" s="83"/>
      <c r="AY664" s="83"/>
      <c r="AZ664" s="83"/>
      <c r="BA664" s="83"/>
      <c r="BB664" s="83"/>
      <c r="BC664" s="83"/>
      <c r="BD664" s="83"/>
      <c r="BE664" s="83"/>
      <c r="BF664" s="83"/>
      <c r="BG664" s="83"/>
      <c r="BH664" s="83"/>
      <c r="BI664" s="83"/>
      <c r="BJ664" s="83"/>
      <c r="BK664" s="83"/>
      <c r="BL664" s="83"/>
    </row>
    <row r="665">
      <c r="A665" s="83"/>
      <c r="O665" s="88"/>
      <c r="AH665" s="47"/>
      <c r="AI665" s="47"/>
      <c r="AJ665" s="47"/>
      <c r="AK665" s="47"/>
      <c r="AL665" s="47"/>
      <c r="AM665" s="47"/>
      <c r="AN665" s="47"/>
      <c r="AO665" s="47"/>
      <c r="AP665" s="83"/>
      <c r="AQ665" s="83"/>
      <c r="AR665" s="83"/>
      <c r="AS665" s="83"/>
      <c r="AT665" s="83"/>
      <c r="AU665" s="83"/>
      <c r="AV665" s="83"/>
      <c r="AW665" s="83"/>
      <c r="AX665" s="83"/>
      <c r="AY665" s="83"/>
      <c r="AZ665" s="83"/>
      <c r="BA665" s="83"/>
      <c r="BB665" s="83"/>
      <c r="BC665" s="83"/>
      <c r="BD665" s="83"/>
      <c r="BE665" s="83"/>
      <c r="BF665" s="83"/>
      <c r="BG665" s="83"/>
      <c r="BH665" s="83"/>
      <c r="BI665" s="83"/>
      <c r="BJ665" s="83"/>
      <c r="BK665" s="83"/>
      <c r="BL665" s="83"/>
    </row>
    <row r="666">
      <c r="A666" s="83"/>
      <c r="O666" s="88"/>
      <c r="AH666" s="47"/>
      <c r="AI666" s="47"/>
      <c r="AJ666" s="47"/>
      <c r="AK666" s="47"/>
      <c r="AL666" s="47"/>
      <c r="AM666" s="47"/>
      <c r="AN666" s="47"/>
      <c r="AO666" s="47"/>
      <c r="AP666" s="83"/>
      <c r="AQ666" s="83"/>
      <c r="AR666" s="83"/>
      <c r="AS666" s="83"/>
      <c r="AT666" s="83"/>
      <c r="AU666" s="83"/>
      <c r="AV666" s="83"/>
      <c r="AW666" s="83"/>
      <c r="AX666" s="83"/>
      <c r="AY666" s="83"/>
      <c r="AZ666" s="83"/>
      <c r="BA666" s="83"/>
      <c r="BB666" s="83"/>
      <c r="BC666" s="83"/>
      <c r="BD666" s="83"/>
      <c r="BE666" s="83"/>
      <c r="BF666" s="83"/>
      <c r="BG666" s="83"/>
      <c r="BH666" s="83"/>
      <c r="BI666" s="83"/>
      <c r="BJ666" s="83"/>
      <c r="BK666" s="83"/>
      <c r="BL666" s="83"/>
    </row>
    <row r="667">
      <c r="A667" s="83"/>
      <c r="O667" s="88"/>
      <c r="AH667" s="47"/>
      <c r="AI667" s="47"/>
      <c r="AJ667" s="47"/>
      <c r="AK667" s="47"/>
      <c r="AL667" s="47"/>
      <c r="AM667" s="47"/>
      <c r="AN667" s="47"/>
      <c r="AO667" s="47"/>
      <c r="AP667" s="83"/>
      <c r="AQ667" s="83"/>
      <c r="AR667" s="83"/>
      <c r="AS667" s="83"/>
      <c r="AT667" s="83"/>
      <c r="AU667" s="83"/>
      <c r="AV667" s="83"/>
      <c r="AW667" s="83"/>
      <c r="AX667" s="83"/>
      <c r="AY667" s="83"/>
      <c r="AZ667" s="83"/>
      <c r="BA667" s="83"/>
      <c r="BB667" s="83"/>
      <c r="BC667" s="83"/>
      <c r="BD667" s="83"/>
      <c r="BE667" s="83"/>
      <c r="BF667" s="83"/>
      <c r="BG667" s="83"/>
      <c r="BH667" s="83"/>
      <c r="BI667" s="83"/>
      <c r="BJ667" s="83"/>
      <c r="BK667" s="83"/>
      <c r="BL667" s="83"/>
    </row>
    <row r="668">
      <c r="A668" s="83"/>
      <c r="O668" s="88"/>
      <c r="AH668" s="47"/>
      <c r="AI668" s="47"/>
      <c r="AJ668" s="47"/>
      <c r="AK668" s="47"/>
      <c r="AL668" s="47"/>
      <c r="AM668" s="47"/>
      <c r="AN668" s="47"/>
      <c r="AO668" s="47"/>
      <c r="AP668" s="83"/>
      <c r="AQ668" s="83"/>
      <c r="AR668" s="83"/>
      <c r="AS668" s="83"/>
      <c r="AT668" s="83"/>
      <c r="AU668" s="83"/>
      <c r="AV668" s="83"/>
      <c r="AW668" s="83"/>
      <c r="AX668" s="83"/>
      <c r="AY668" s="83"/>
      <c r="AZ668" s="83"/>
      <c r="BA668" s="83"/>
      <c r="BB668" s="83"/>
      <c r="BC668" s="83"/>
      <c r="BD668" s="83"/>
      <c r="BE668" s="83"/>
      <c r="BF668" s="83"/>
      <c r="BG668" s="83"/>
      <c r="BH668" s="83"/>
      <c r="BI668" s="83"/>
      <c r="BJ668" s="83"/>
      <c r="BK668" s="83"/>
      <c r="BL668" s="83"/>
    </row>
    <row r="669">
      <c r="A669" s="83"/>
      <c r="O669" s="88"/>
      <c r="AH669" s="47"/>
      <c r="AI669" s="47"/>
      <c r="AJ669" s="47"/>
      <c r="AK669" s="47"/>
      <c r="AL669" s="47"/>
      <c r="AM669" s="47"/>
      <c r="AN669" s="47"/>
      <c r="AO669" s="47"/>
      <c r="AP669" s="83"/>
      <c r="AQ669" s="83"/>
      <c r="AR669" s="83"/>
      <c r="AS669" s="83"/>
      <c r="AT669" s="83"/>
      <c r="AU669" s="83"/>
      <c r="AV669" s="83"/>
      <c r="AW669" s="83"/>
      <c r="AX669" s="83"/>
      <c r="AY669" s="83"/>
      <c r="AZ669" s="83"/>
      <c r="BA669" s="83"/>
      <c r="BB669" s="83"/>
      <c r="BC669" s="83"/>
      <c r="BD669" s="83"/>
      <c r="BE669" s="83"/>
      <c r="BF669" s="83"/>
      <c r="BG669" s="83"/>
      <c r="BH669" s="83"/>
      <c r="BI669" s="83"/>
      <c r="BJ669" s="83"/>
      <c r="BK669" s="83"/>
      <c r="BL669" s="83"/>
    </row>
    <row r="670">
      <c r="A670" s="83"/>
      <c r="O670" s="88"/>
      <c r="AH670" s="47"/>
      <c r="AI670" s="47"/>
      <c r="AJ670" s="47"/>
      <c r="AK670" s="47"/>
      <c r="AL670" s="47"/>
      <c r="AM670" s="47"/>
      <c r="AN670" s="47"/>
      <c r="AO670" s="47"/>
      <c r="AP670" s="83"/>
      <c r="AQ670" s="83"/>
      <c r="AR670" s="83"/>
      <c r="AS670" s="83"/>
      <c r="AT670" s="83"/>
      <c r="AU670" s="83"/>
      <c r="AV670" s="83"/>
      <c r="AW670" s="83"/>
      <c r="AX670" s="83"/>
      <c r="AY670" s="83"/>
      <c r="AZ670" s="83"/>
      <c r="BA670" s="83"/>
      <c r="BB670" s="83"/>
      <c r="BC670" s="83"/>
      <c r="BD670" s="83"/>
      <c r="BE670" s="83"/>
      <c r="BF670" s="83"/>
      <c r="BG670" s="83"/>
      <c r="BH670" s="83"/>
      <c r="BI670" s="83"/>
      <c r="BJ670" s="83"/>
      <c r="BK670" s="83"/>
      <c r="BL670" s="83"/>
    </row>
    <row r="671">
      <c r="A671" s="83"/>
      <c r="O671" s="88"/>
      <c r="AH671" s="47"/>
      <c r="AI671" s="47"/>
      <c r="AJ671" s="47"/>
      <c r="AK671" s="47"/>
      <c r="AL671" s="47"/>
      <c r="AM671" s="47"/>
      <c r="AN671" s="47"/>
      <c r="AO671" s="47"/>
      <c r="AP671" s="83"/>
      <c r="AQ671" s="83"/>
      <c r="AR671" s="83"/>
      <c r="AS671" s="83"/>
      <c r="AT671" s="83"/>
      <c r="AU671" s="83"/>
      <c r="AV671" s="83"/>
      <c r="AW671" s="83"/>
      <c r="AX671" s="83"/>
      <c r="AY671" s="83"/>
      <c r="AZ671" s="83"/>
      <c r="BA671" s="83"/>
      <c r="BB671" s="83"/>
      <c r="BC671" s="83"/>
      <c r="BD671" s="83"/>
      <c r="BE671" s="83"/>
      <c r="BF671" s="83"/>
      <c r="BG671" s="83"/>
      <c r="BH671" s="83"/>
      <c r="BI671" s="83"/>
      <c r="BJ671" s="83"/>
      <c r="BK671" s="83"/>
      <c r="BL671" s="83"/>
    </row>
    <row r="672">
      <c r="A672" s="83"/>
      <c r="O672" s="88"/>
      <c r="AH672" s="47"/>
      <c r="AI672" s="47"/>
      <c r="AJ672" s="47"/>
      <c r="AK672" s="47"/>
      <c r="AL672" s="47"/>
      <c r="AM672" s="47"/>
      <c r="AN672" s="47"/>
      <c r="AO672" s="47"/>
      <c r="AP672" s="83"/>
      <c r="AQ672" s="83"/>
      <c r="AR672" s="83"/>
      <c r="AS672" s="83"/>
      <c r="AT672" s="83"/>
      <c r="AU672" s="83"/>
      <c r="AV672" s="83"/>
      <c r="AW672" s="83"/>
      <c r="AX672" s="83"/>
      <c r="AY672" s="83"/>
      <c r="AZ672" s="83"/>
      <c r="BA672" s="83"/>
      <c r="BB672" s="83"/>
      <c r="BC672" s="83"/>
      <c r="BD672" s="83"/>
      <c r="BE672" s="83"/>
      <c r="BF672" s="83"/>
      <c r="BG672" s="83"/>
      <c r="BH672" s="83"/>
      <c r="BI672" s="83"/>
      <c r="BJ672" s="83"/>
      <c r="BK672" s="83"/>
      <c r="BL672" s="83"/>
    </row>
    <row r="673">
      <c r="A673" s="83"/>
      <c r="O673" s="88"/>
      <c r="AH673" s="47"/>
      <c r="AI673" s="47"/>
      <c r="AJ673" s="47"/>
      <c r="AK673" s="47"/>
      <c r="AL673" s="47"/>
      <c r="AM673" s="47"/>
      <c r="AN673" s="47"/>
      <c r="AO673" s="47"/>
      <c r="AP673" s="83"/>
      <c r="AQ673" s="83"/>
      <c r="AR673" s="83"/>
      <c r="AS673" s="83"/>
      <c r="AT673" s="83"/>
      <c r="AU673" s="83"/>
      <c r="AV673" s="83"/>
      <c r="AW673" s="83"/>
      <c r="AX673" s="83"/>
      <c r="AY673" s="83"/>
      <c r="AZ673" s="83"/>
      <c r="BA673" s="83"/>
      <c r="BB673" s="83"/>
      <c r="BC673" s="83"/>
      <c r="BD673" s="83"/>
      <c r="BE673" s="83"/>
      <c r="BF673" s="83"/>
      <c r="BG673" s="83"/>
      <c r="BH673" s="83"/>
      <c r="BI673" s="83"/>
      <c r="BJ673" s="83"/>
      <c r="BK673" s="83"/>
      <c r="BL673" s="83"/>
    </row>
    <row r="674">
      <c r="A674" s="83"/>
      <c r="O674" s="88"/>
      <c r="AH674" s="47"/>
      <c r="AI674" s="47"/>
      <c r="AJ674" s="47"/>
      <c r="AK674" s="47"/>
      <c r="AL674" s="47"/>
      <c r="AM674" s="47"/>
      <c r="AN674" s="47"/>
      <c r="AO674" s="47"/>
      <c r="AP674" s="83"/>
      <c r="AQ674" s="83"/>
      <c r="AR674" s="83"/>
      <c r="AS674" s="83"/>
      <c r="AT674" s="83"/>
      <c r="AU674" s="83"/>
      <c r="AV674" s="83"/>
      <c r="AW674" s="83"/>
      <c r="AX674" s="83"/>
      <c r="AY674" s="83"/>
      <c r="AZ674" s="83"/>
      <c r="BA674" s="83"/>
      <c r="BB674" s="83"/>
      <c r="BC674" s="83"/>
      <c r="BD674" s="83"/>
      <c r="BE674" s="83"/>
      <c r="BF674" s="83"/>
      <c r="BG674" s="83"/>
      <c r="BH674" s="83"/>
      <c r="BI674" s="83"/>
      <c r="BJ674" s="83"/>
      <c r="BK674" s="83"/>
      <c r="BL674" s="83"/>
    </row>
    <row r="675">
      <c r="A675" s="83"/>
      <c r="O675" s="88"/>
      <c r="AH675" s="47"/>
      <c r="AI675" s="47"/>
      <c r="AJ675" s="47"/>
      <c r="AK675" s="47"/>
      <c r="AL675" s="47"/>
      <c r="AM675" s="47"/>
      <c r="AN675" s="47"/>
      <c r="AO675" s="47"/>
      <c r="AP675" s="83"/>
      <c r="AQ675" s="83"/>
      <c r="AR675" s="83"/>
      <c r="AS675" s="83"/>
      <c r="AT675" s="83"/>
      <c r="AU675" s="83"/>
      <c r="AV675" s="83"/>
      <c r="AW675" s="83"/>
      <c r="AX675" s="83"/>
      <c r="AY675" s="83"/>
      <c r="AZ675" s="83"/>
      <c r="BA675" s="83"/>
      <c r="BB675" s="83"/>
      <c r="BC675" s="83"/>
      <c r="BD675" s="83"/>
      <c r="BE675" s="83"/>
      <c r="BF675" s="83"/>
      <c r="BG675" s="83"/>
      <c r="BH675" s="83"/>
      <c r="BI675" s="83"/>
      <c r="BJ675" s="83"/>
      <c r="BK675" s="83"/>
      <c r="BL675" s="83"/>
    </row>
    <row r="676">
      <c r="A676" s="83"/>
      <c r="O676" s="88"/>
      <c r="AH676" s="47"/>
      <c r="AI676" s="47"/>
      <c r="AJ676" s="47"/>
      <c r="AK676" s="47"/>
      <c r="AL676" s="47"/>
      <c r="AM676" s="47"/>
      <c r="AN676" s="47"/>
      <c r="AO676" s="47"/>
      <c r="AP676" s="83"/>
      <c r="AQ676" s="83"/>
      <c r="AR676" s="83"/>
      <c r="AS676" s="83"/>
      <c r="AT676" s="83"/>
      <c r="AU676" s="83"/>
      <c r="AV676" s="83"/>
      <c r="AW676" s="83"/>
      <c r="AX676" s="83"/>
      <c r="AY676" s="83"/>
      <c r="AZ676" s="83"/>
      <c r="BA676" s="83"/>
      <c r="BB676" s="83"/>
      <c r="BC676" s="83"/>
      <c r="BD676" s="83"/>
      <c r="BE676" s="83"/>
      <c r="BF676" s="83"/>
      <c r="BG676" s="83"/>
      <c r="BH676" s="83"/>
      <c r="BI676" s="83"/>
      <c r="BJ676" s="83"/>
      <c r="BK676" s="83"/>
      <c r="BL676" s="83"/>
    </row>
    <row r="677">
      <c r="A677" s="83"/>
      <c r="O677" s="88"/>
      <c r="AH677" s="47"/>
      <c r="AI677" s="47"/>
      <c r="AJ677" s="47"/>
      <c r="AK677" s="47"/>
      <c r="AL677" s="47"/>
      <c r="AM677" s="47"/>
      <c r="AN677" s="47"/>
      <c r="AO677" s="47"/>
      <c r="AP677" s="83"/>
      <c r="AQ677" s="83"/>
      <c r="AR677" s="83"/>
      <c r="AS677" s="83"/>
      <c r="AT677" s="83"/>
      <c r="AU677" s="83"/>
      <c r="AV677" s="83"/>
      <c r="AW677" s="83"/>
      <c r="AX677" s="83"/>
      <c r="AY677" s="83"/>
      <c r="AZ677" s="83"/>
      <c r="BA677" s="83"/>
      <c r="BB677" s="83"/>
      <c r="BC677" s="83"/>
      <c r="BD677" s="83"/>
      <c r="BE677" s="83"/>
      <c r="BF677" s="83"/>
      <c r="BG677" s="83"/>
      <c r="BH677" s="83"/>
      <c r="BI677" s="83"/>
      <c r="BJ677" s="83"/>
      <c r="BK677" s="83"/>
      <c r="BL677" s="83"/>
    </row>
    <row r="678">
      <c r="A678" s="83"/>
      <c r="O678" s="88"/>
      <c r="AH678" s="47"/>
      <c r="AI678" s="47"/>
      <c r="AJ678" s="47"/>
      <c r="AK678" s="47"/>
      <c r="AL678" s="47"/>
      <c r="AM678" s="47"/>
      <c r="AN678" s="47"/>
      <c r="AO678" s="47"/>
      <c r="AP678" s="83"/>
      <c r="AQ678" s="83"/>
      <c r="AR678" s="83"/>
      <c r="AS678" s="83"/>
      <c r="AT678" s="83"/>
      <c r="AU678" s="83"/>
      <c r="AV678" s="83"/>
      <c r="AW678" s="83"/>
      <c r="AX678" s="83"/>
      <c r="AY678" s="83"/>
      <c r="AZ678" s="83"/>
      <c r="BA678" s="83"/>
      <c r="BB678" s="83"/>
      <c r="BC678" s="83"/>
      <c r="BD678" s="83"/>
      <c r="BE678" s="83"/>
      <c r="BF678" s="83"/>
      <c r="BG678" s="83"/>
      <c r="BH678" s="83"/>
      <c r="BI678" s="83"/>
      <c r="BJ678" s="83"/>
      <c r="BK678" s="83"/>
      <c r="BL678" s="83"/>
    </row>
    <row r="679">
      <c r="A679" s="83"/>
      <c r="O679" s="88"/>
      <c r="AH679" s="47"/>
      <c r="AI679" s="47"/>
      <c r="AJ679" s="47"/>
      <c r="AK679" s="47"/>
      <c r="AL679" s="47"/>
      <c r="AM679" s="47"/>
      <c r="AN679" s="47"/>
      <c r="AO679" s="47"/>
      <c r="AP679" s="83"/>
      <c r="AQ679" s="83"/>
      <c r="AR679" s="83"/>
      <c r="AS679" s="83"/>
      <c r="AT679" s="83"/>
      <c r="AU679" s="83"/>
      <c r="AV679" s="83"/>
      <c r="AW679" s="83"/>
      <c r="AX679" s="83"/>
      <c r="AY679" s="83"/>
      <c r="AZ679" s="83"/>
      <c r="BA679" s="83"/>
      <c r="BB679" s="83"/>
      <c r="BC679" s="83"/>
      <c r="BD679" s="83"/>
      <c r="BE679" s="83"/>
      <c r="BF679" s="83"/>
      <c r="BG679" s="83"/>
      <c r="BH679" s="83"/>
      <c r="BI679" s="83"/>
      <c r="BJ679" s="83"/>
      <c r="BK679" s="83"/>
      <c r="BL679" s="83"/>
    </row>
    <row r="680">
      <c r="A680" s="83"/>
      <c r="O680" s="88"/>
      <c r="AH680" s="47"/>
      <c r="AI680" s="47"/>
      <c r="AJ680" s="47"/>
      <c r="AK680" s="47"/>
      <c r="AL680" s="47"/>
      <c r="AM680" s="47"/>
      <c r="AN680" s="47"/>
      <c r="AO680" s="47"/>
      <c r="AP680" s="83"/>
      <c r="AQ680" s="83"/>
      <c r="AR680" s="83"/>
      <c r="AS680" s="83"/>
      <c r="AT680" s="83"/>
      <c r="AU680" s="83"/>
      <c r="AV680" s="83"/>
      <c r="AW680" s="83"/>
      <c r="AX680" s="83"/>
      <c r="AY680" s="83"/>
      <c r="AZ680" s="83"/>
      <c r="BA680" s="83"/>
      <c r="BB680" s="83"/>
      <c r="BC680" s="83"/>
      <c r="BD680" s="83"/>
      <c r="BE680" s="83"/>
      <c r="BF680" s="83"/>
      <c r="BG680" s="83"/>
      <c r="BH680" s="83"/>
      <c r="BI680" s="83"/>
      <c r="BJ680" s="83"/>
      <c r="BK680" s="83"/>
      <c r="BL680" s="83"/>
    </row>
    <row r="681">
      <c r="A681" s="83"/>
      <c r="O681" s="88"/>
      <c r="AH681" s="47"/>
      <c r="AI681" s="47"/>
      <c r="AJ681" s="47"/>
      <c r="AK681" s="47"/>
      <c r="AL681" s="47"/>
      <c r="AM681" s="47"/>
      <c r="AN681" s="47"/>
      <c r="AO681" s="47"/>
      <c r="AP681" s="83"/>
      <c r="AQ681" s="83"/>
      <c r="AR681" s="83"/>
      <c r="AS681" s="83"/>
      <c r="AT681" s="83"/>
      <c r="AU681" s="83"/>
      <c r="AV681" s="83"/>
      <c r="AW681" s="83"/>
      <c r="AX681" s="83"/>
      <c r="AY681" s="83"/>
      <c r="AZ681" s="83"/>
      <c r="BA681" s="83"/>
      <c r="BB681" s="83"/>
      <c r="BC681" s="83"/>
      <c r="BD681" s="83"/>
      <c r="BE681" s="83"/>
      <c r="BF681" s="83"/>
      <c r="BG681" s="83"/>
      <c r="BH681" s="83"/>
      <c r="BI681" s="83"/>
      <c r="BJ681" s="83"/>
      <c r="BK681" s="83"/>
      <c r="BL681" s="83"/>
    </row>
    <row r="682">
      <c r="A682" s="83"/>
      <c r="O682" s="88"/>
      <c r="AH682" s="47"/>
      <c r="AI682" s="47"/>
      <c r="AJ682" s="47"/>
      <c r="AK682" s="47"/>
      <c r="AL682" s="47"/>
      <c r="AM682" s="47"/>
      <c r="AN682" s="47"/>
      <c r="AO682" s="47"/>
      <c r="AP682" s="83"/>
      <c r="AQ682" s="83"/>
      <c r="AR682" s="83"/>
      <c r="AS682" s="83"/>
      <c r="AT682" s="83"/>
      <c r="AU682" s="83"/>
      <c r="AV682" s="83"/>
      <c r="AW682" s="83"/>
      <c r="AX682" s="83"/>
      <c r="AY682" s="83"/>
      <c r="AZ682" s="83"/>
      <c r="BA682" s="83"/>
      <c r="BB682" s="83"/>
      <c r="BC682" s="83"/>
      <c r="BD682" s="83"/>
      <c r="BE682" s="83"/>
      <c r="BF682" s="83"/>
      <c r="BG682" s="83"/>
      <c r="BH682" s="83"/>
      <c r="BI682" s="83"/>
      <c r="BJ682" s="83"/>
      <c r="BK682" s="83"/>
      <c r="BL682" s="83"/>
    </row>
    <row r="683">
      <c r="A683" s="83"/>
      <c r="O683" s="88"/>
      <c r="AH683" s="47"/>
      <c r="AI683" s="47"/>
      <c r="AJ683" s="47"/>
      <c r="AK683" s="47"/>
      <c r="AL683" s="47"/>
      <c r="AM683" s="47"/>
      <c r="AN683" s="47"/>
      <c r="AO683" s="47"/>
      <c r="AP683" s="83"/>
      <c r="AQ683" s="83"/>
      <c r="AR683" s="83"/>
      <c r="AS683" s="83"/>
      <c r="AT683" s="83"/>
      <c r="AU683" s="83"/>
      <c r="AV683" s="83"/>
      <c r="AW683" s="83"/>
      <c r="AX683" s="83"/>
      <c r="AY683" s="83"/>
      <c r="AZ683" s="83"/>
      <c r="BA683" s="83"/>
      <c r="BB683" s="83"/>
      <c r="BC683" s="83"/>
      <c r="BD683" s="83"/>
      <c r="BE683" s="83"/>
      <c r="BF683" s="83"/>
      <c r="BG683" s="83"/>
      <c r="BH683" s="83"/>
      <c r="BI683" s="83"/>
      <c r="BJ683" s="83"/>
      <c r="BK683" s="83"/>
      <c r="BL683" s="83"/>
    </row>
    <row r="684">
      <c r="A684" s="83"/>
      <c r="O684" s="88"/>
      <c r="AH684" s="47"/>
      <c r="AI684" s="47"/>
      <c r="AJ684" s="47"/>
      <c r="AK684" s="47"/>
      <c r="AL684" s="47"/>
      <c r="AM684" s="47"/>
      <c r="AN684" s="47"/>
      <c r="AO684" s="47"/>
      <c r="AP684" s="83"/>
      <c r="AQ684" s="83"/>
      <c r="AR684" s="83"/>
      <c r="AS684" s="83"/>
      <c r="AT684" s="83"/>
      <c r="AU684" s="83"/>
      <c r="AV684" s="83"/>
      <c r="AW684" s="83"/>
      <c r="AX684" s="83"/>
      <c r="AY684" s="83"/>
      <c r="AZ684" s="83"/>
      <c r="BA684" s="83"/>
      <c r="BB684" s="83"/>
      <c r="BC684" s="83"/>
      <c r="BD684" s="83"/>
      <c r="BE684" s="83"/>
      <c r="BF684" s="83"/>
      <c r="BG684" s="83"/>
      <c r="BH684" s="83"/>
      <c r="BI684" s="83"/>
      <c r="BJ684" s="83"/>
      <c r="BK684" s="83"/>
      <c r="BL684" s="83"/>
    </row>
    <row r="685">
      <c r="A685" s="83"/>
      <c r="O685" s="88"/>
      <c r="AH685" s="47"/>
      <c r="AI685" s="47"/>
      <c r="AJ685" s="47"/>
      <c r="AK685" s="47"/>
      <c r="AL685" s="47"/>
      <c r="AM685" s="47"/>
      <c r="AN685" s="47"/>
      <c r="AO685" s="47"/>
      <c r="AP685" s="83"/>
      <c r="AQ685" s="83"/>
      <c r="AR685" s="83"/>
      <c r="AS685" s="83"/>
      <c r="AT685" s="83"/>
      <c r="AU685" s="83"/>
      <c r="AV685" s="83"/>
      <c r="AW685" s="83"/>
      <c r="AX685" s="83"/>
      <c r="AY685" s="83"/>
      <c r="AZ685" s="83"/>
      <c r="BA685" s="83"/>
      <c r="BB685" s="83"/>
      <c r="BC685" s="83"/>
      <c r="BD685" s="83"/>
      <c r="BE685" s="83"/>
      <c r="BF685" s="83"/>
      <c r="BG685" s="83"/>
      <c r="BH685" s="83"/>
      <c r="BI685" s="83"/>
      <c r="BJ685" s="83"/>
      <c r="BK685" s="83"/>
      <c r="BL685" s="83"/>
    </row>
    <row r="686">
      <c r="A686" s="83"/>
      <c r="O686" s="88"/>
      <c r="AH686" s="47"/>
      <c r="AI686" s="47"/>
      <c r="AJ686" s="47"/>
      <c r="AK686" s="47"/>
      <c r="AL686" s="47"/>
      <c r="AM686" s="47"/>
      <c r="AN686" s="47"/>
      <c r="AO686" s="47"/>
      <c r="AP686" s="83"/>
      <c r="AQ686" s="83"/>
      <c r="AR686" s="83"/>
      <c r="AS686" s="83"/>
      <c r="AT686" s="83"/>
      <c r="AU686" s="83"/>
      <c r="AV686" s="83"/>
      <c r="AW686" s="83"/>
      <c r="AX686" s="83"/>
      <c r="AY686" s="83"/>
      <c r="AZ686" s="83"/>
      <c r="BA686" s="83"/>
      <c r="BB686" s="83"/>
      <c r="BC686" s="83"/>
      <c r="BD686" s="83"/>
      <c r="BE686" s="83"/>
      <c r="BF686" s="83"/>
      <c r="BG686" s="83"/>
      <c r="BH686" s="83"/>
      <c r="BI686" s="83"/>
      <c r="BJ686" s="83"/>
      <c r="BK686" s="83"/>
      <c r="BL686" s="83"/>
    </row>
    <row r="687">
      <c r="A687" s="83"/>
      <c r="O687" s="88"/>
      <c r="AH687" s="47"/>
      <c r="AI687" s="47"/>
      <c r="AJ687" s="47"/>
      <c r="AK687" s="47"/>
      <c r="AL687" s="47"/>
      <c r="AM687" s="47"/>
      <c r="AN687" s="47"/>
      <c r="AO687" s="47"/>
      <c r="AP687" s="83"/>
      <c r="AQ687" s="83"/>
      <c r="AR687" s="83"/>
      <c r="AS687" s="83"/>
      <c r="AT687" s="83"/>
      <c r="AU687" s="83"/>
      <c r="AV687" s="83"/>
      <c r="AW687" s="83"/>
      <c r="AX687" s="83"/>
      <c r="AY687" s="83"/>
      <c r="AZ687" s="83"/>
      <c r="BA687" s="83"/>
      <c r="BB687" s="83"/>
      <c r="BC687" s="83"/>
      <c r="BD687" s="83"/>
      <c r="BE687" s="83"/>
      <c r="BF687" s="83"/>
      <c r="BG687" s="83"/>
      <c r="BH687" s="83"/>
      <c r="BI687" s="83"/>
      <c r="BJ687" s="83"/>
      <c r="BK687" s="83"/>
      <c r="BL687" s="83"/>
    </row>
    <row r="688">
      <c r="A688" s="83"/>
      <c r="O688" s="88"/>
      <c r="AH688" s="47"/>
      <c r="AI688" s="47"/>
      <c r="AJ688" s="47"/>
      <c r="AK688" s="47"/>
      <c r="AL688" s="47"/>
      <c r="AM688" s="47"/>
      <c r="AN688" s="47"/>
      <c r="AO688" s="47"/>
      <c r="AP688" s="83"/>
      <c r="AQ688" s="83"/>
      <c r="AR688" s="83"/>
      <c r="AS688" s="83"/>
      <c r="AT688" s="83"/>
      <c r="AU688" s="83"/>
      <c r="AV688" s="83"/>
      <c r="AW688" s="83"/>
      <c r="AX688" s="83"/>
      <c r="AY688" s="83"/>
      <c r="AZ688" s="83"/>
      <c r="BA688" s="83"/>
      <c r="BB688" s="83"/>
      <c r="BC688" s="83"/>
      <c r="BD688" s="83"/>
      <c r="BE688" s="83"/>
      <c r="BF688" s="83"/>
      <c r="BG688" s="83"/>
      <c r="BH688" s="83"/>
      <c r="BI688" s="83"/>
      <c r="BJ688" s="83"/>
      <c r="BK688" s="83"/>
      <c r="BL688" s="83"/>
    </row>
    <row r="689">
      <c r="A689" s="83"/>
      <c r="O689" s="88"/>
      <c r="AH689" s="47"/>
      <c r="AI689" s="47"/>
      <c r="AJ689" s="47"/>
      <c r="AK689" s="47"/>
      <c r="AL689" s="47"/>
      <c r="AM689" s="47"/>
      <c r="AN689" s="47"/>
      <c r="AO689" s="47"/>
      <c r="AP689" s="83"/>
      <c r="AQ689" s="83"/>
      <c r="AR689" s="83"/>
      <c r="AS689" s="83"/>
      <c r="AT689" s="83"/>
      <c r="AU689" s="83"/>
      <c r="AV689" s="83"/>
      <c r="AW689" s="83"/>
      <c r="AX689" s="83"/>
      <c r="AY689" s="83"/>
      <c r="AZ689" s="83"/>
      <c r="BA689" s="83"/>
      <c r="BB689" s="83"/>
      <c r="BC689" s="83"/>
      <c r="BD689" s="83"/>
      <c r="BE689" s="83"/>
      <c r="BF689" s="83"/>
      <c r="BG689" s="83"/>
      <c r="BH689" s="83"/>
      <c r="BI689" s="83"/>
      <c r="BJ689" s="83"/>
      <c r="BK689" s="83"/>
      <c r="BL689" s="83"/>
    </row>
    <row r="690">
      <c r="A690" s="83"/>
      <c r="O690" s="88"/>
      <c r="AH690" s="47"/>
      <c r="AI690" s="47"/>
      <c r="AJ690" s="47"/>
      <c r="AK690" s="47"/>
      <c r="AL690" s="47"/>
      <c r="AM690" s="47"/>
      <c r="AN690" s="47"/>
      <c r="AO690" s="47"/>
      <c r="AP690" s="83"/>
      <c r="AQ690" s="83"/>
      <c r="AR690" s="83"/>
      <c r="AS690" s="83"/>
      <c r="AT690" s="83"/>
      <c r="AU690" s="83"/>
      <c r="AV690" s="83"/>
      <c r="AW690" s="83"/>
      <c r="AX690" s="83"/>
      <c r="AY690" s="83"/>
      <c r="AZ690" s="83"/>
      <c r="BA690" s="83"/>
      <c r="BB690" s="83"/>
      <c r="BC690" s="83"/>
      <c r="BD690" s="83"/>
      <c r="BE690" s="83"/>
      <c r="BF690" s="83"/>
      <c r="BG690" s="83"/>
      <c r="BH690" s="83"/>
      <c r="BI690" s="83"/>
      <c r="BJ690" s="83"/>
      <c r="BK690" s="83"/>
      <c r="BL690" s="83"/>
    </row>
    <row r="691">
      <c r="A691" s="83"/>
      <c r="O691" s="88"/>
      <c r="AH691" s="47"/>
      <c r="AI691" s="47"/>
      <c r="AJ691" s="47"/>
      <c r="AK691" s="47"/>
      <c r="AL691" s="47"/>
      <c r="AM691" s="47"/>
      <c r="AN691" s="47"/>
      <c r="AO691" s="47"/>
      <c r="AP691" s="83"/>
      <c r="AQ691" s="83"/>
      <c r="AR691" s="83"/>
      <c r="AS691" s="83"/>
      <c r="AT691" s="83"/>
      <c r="AU691" s="83"/>
      <c r="AV691" s="83"/>
      <c r="AW691" s="83"/>
      <c r="AX691" s="83"/>
      <c r="AY691" s="83"/>
      <c r="AZ691" s="83"/>
      <c r="BA691" s="83"/>
      <c r="BB691" s="83"/>
      <c r="BC691" s="83"/>
      <c r="BD691" s="83"/>
      <c r="BE691" s="83"/>
      <c r="BF691" s="83"/>
      <c r="BG691" s="83"/>
      <c r="BH691" s="83"/>
      <c r="BI691" s="83"/>
      <c r="BJ691" s="83"/>
      <c r="BK691" s="83"/>
      <c r="BL691" s="83"/>
    </row>
    <row r="692">
      <c r="A692" s="83"/>
      <c r="O692" s="88"/>
      <c r="AH692" s="47"/>
      <c r="AI692" s="47"/>
      <c r="AJ692" s="47"/>
      <c r="AK692" s="47"/>
      <c r="AL692" s="47"/>
      <c r="AM692" s="47"/>
      <c r="AN692" s="47"/>
      <c r="AO692" s="47"/>
      <c r="AP692" s="83"/>
      <c r="AQ692" s="83"/>
      <c r="AR692" s="83"/>
      <c r="AS692" s="83"/>
      <c r="AT692" s="83"/>
      <c r="AU692" s="83"/>
      <c r="AV692" s="83"/>
      <c r="AW692" s="83"/>
      <c r="AX692" s="83"/>
      <c r="AY692" s="83"/>
      <c r="AZ692" s="83"/>
      <c r="BA692" s="83"/>
      <c r="BB692" s="83"/>
      <c r="BC692" s="83"/>
      <c r="BD692" s="83"/>
      <c r="BE692" s="83"/>
      <c r="BF692" s="83"/>
      <c r="BG692" s="83"/>
      <c r="BH692" s="83"/>
      <c r="BI692" s="83"/>
      <c r="BJ692" s="83"/>
      <c r="BK692" s="83"/>
      <c r="BL692" s="83"/>
    </row>
    <row r="693">
      <c r="A693" s="83"/>
      <c r="O693" s="88"/>
      <c r="AH693" s="47"/>
      <c r="AI693" s="47"/>
      <c r="AJ693" s="47"/>
      <c r="AK693" s="47"/>
      <c r="AL693" s="47"/>
      <c r="AM693" s="47"/>
      <c r="AN693" s="47"/>
      <c r="AO693" s="47"/>
      <c r="AP693" s="83"/>
      <c r="AQ693" s="83"/>
      <c r="AR693" s="83"/>
      <c r="AS693" s="83"/>
      <c r="AT693" s="83"/>
      <c r="AU693" s="83"/>
      <c r="AV693" s="83"/>
      <c r="AW693" s="83"/>
      <c r="AX693" s="83"/>
      <c r="AY693" s="83"/>
      <c r="AZ693" s="83"/>
      <c r="BA693" s="83"/>
      <c r="BB693" s="83"/>
      <c r="BC693" s="83"/>
      <c r="BD693" s="83"/>
      <c r="BE693" s="83"/>
      <c r="BF693" s="83"/>
      <c r="BG693" s="83"/>
      <c r="BH693" s="83"/>
      <c r="BI693" s="83"/>
      <c r="BJ693" s="83"/>
      <c r="BK693" s="83"/>
      <c r="BL693" s="83"/>
    </row>
    <row r="694">
      <c r="A694" s="83"/>
      <c r="O694" s="88"/>
      <c r="AH694" s="47"/>
      <c r="AI694" s="47"/>
      <c r="AJ694" s="47"/>
      <c r="AK694" s="47"/>
      <c r="AL694" s="47"/>
      <c r="AM694" s="47"/>
      <c r="AN694" s="47"/>
      <c r="AO694" s="47"/>
      <c r="AP694" s="83"/>
      <c r="AQ694" s="83"/>
      <c r="AR694" s="83"/>
      <c r="AS694" s="83"/>
      <c r="AT694" s="83"/>
      <c r="AU694" s="83"/>
      <c r="AV694" s="83"/>
      <c r="AW694" s="83"/>
      <c r="AX694" s="83"/>
      <c r="AY694" s="83"/>
      <c r="AZ694" s="83"/>
      <c r="BA694" s="83"/>
      <c r="BB694" s="83"/>
      <c r="BC694" s="83"/>
      <c r="BD694" s="83"/>
      <c r="BE694" s="83"/>
      <c r="BF694" s="83"/>
      <c r="BG694" s="83"/>
      <c r="BH694" s="83"/>
      <c r="BI694" s="83"/>
      <c r="BJ694" s="83"/>
      <c r="BK694" s="83"/>
      <c r="BL694" s="83"/>
    </row>
    <row r="695">
      <c r="A695" s="83"/>
      <c r="O695" s="88"/>
      <c r="AH695" s="47"/>
      <c r="AI695" s="47"/>
      <c r="AJ695" s="47"/>
      <c r="AK695" s="47"/>
      <c r="AL695" s="47"/>
      <c r="AM695" s="47"/>
      <c r="AN695" s="47"/>
      <c r="AO695" s="47"/>
      <c r="AP695" s="83"/>
      <c r="AQ695" s="83"/>
      <c r="AR695" s="83"/>
      <c r="AS695" s="83"/>
      <c r="AT695" s="83"/>
      <c r="AU695" s="83"/>
      <c r="AV695" s="83"/>
      <c r="AW695" s="83"/>
      <c r="AX695" s="83"/>
      <c r="AY695" s="83"/>
      <c r="AZ695" s="83"/>
      <c r="BA695" s="83"/>
      <c r="BB695" s="83"/>
      <c r="BC695" s="83"/>
      <c r="BD695" s="83"/>
      <c r="BE695" s="83"/>
      <c r="BF695" s="83"/>
      <c r="BG695" s="83"/>
      <c r="BH695" s="83"/>
      <c r="BI695" s="83"/>
      <c r="BJ695" s="83"/>
      <c r="BK695" s="83"/>
      <c r="BL695" s="83"/>
    </row>
    <row r="696">
      <c r="A696" s="83"/>
      <c r="O696" s="88"/>
      <c r="AH696" s="47"/>
      <c r="AI696" s="47"/>
      <c r="AJ696" s="47"/>
      <c r="AK696" s="47"/>
      <c r="AL696" s="47"/>
      <c r="AM696" s="47"/>
      <c r="AN696" s="47"/>
      <c r="AO696" s="47"/>
      <c r="AP696" s="83"/>
      <c r="AQ696" s="83"/>
      <c r="AR696" s="83"/>
      <c r="AS696" s="83"/>
      <c r="AT696" s="83"/>
      <c r="AU696" s="83"/>
      <c r="AV696" s="83"/>
      <c r="AW696" s="83"/>
      <c r="AX696" s="83"/>
      <c r="AY696" s="83"/>
      <c r="AZ696" s="83"/>
      <c r="BA696" s="83"/>
      <c r="BB696" s="83"/>
      <c r="BC696" s="83"/>
      <c r="BD696" s="83"/>
      <c r="BE696" s="83"/>
      <c r="BF696" s="83"/>
      <c r="BG696" s="83"/>
      <c r="BH696" s="83"/>
      <c r="BI696" s="83"/>
      <c r="BJ696" s="83"/>
      <c r="BK696" s="83"/>
      <c r="BL696" s="83"/>
    </row>
    <row r="697">
      <c r="A697" s="83"/>
      <c r="O697" s="88"/>
      <c r="AH697" s="47"/>
      <c r="AI697" s="47"/>
      <c r="AJ697" s="47"/>
      <c r="AK697" s="47"/>
      <c r="AL697" s="47"/>
      <c r="AM697" s="47"/>
      <c r="AN697" s="47"/>
      <c r="AO697" s="47"/>
      <c r="AP697" s="83"/>
      <c r="AQ697" s="83"/>
      <c r="AR697" s="83"/>
      <c r="AS697" s="83"/>
      <c r="AT697" s="83"/>
      <c r="AU697" s="83"/>
      <c r="AV697" s="83"/>
      <c r="AW697" s="83"/>
      <c r="AX697" s="83"/>
      <c r="AY697" s="83"/>
      <c r="AZ697" s="83"/>
      <c r="BA697" s="83"/>
      <c r="BB697" s="83"/>
      <c r="BC697" s="83"/>
      <c r="BD697" s="83"/>
      <c r="BE697" s="83"/>
      <c r="BF697" s="83"/>
      <c r="BG697" s="83"/>
      <c r="BH697" s="83"/>
      <c r="BI697" s="83"/>
      <c r="BJ697" s="83"/>
      <c r="BK697" s="83"/>
      <c r="BL697" s="83"/>
    </row>
    <row r="698">
      <c r="A698" s="83"/>
      <c r="O698" s="88"/>
      <c r="AH698" s="47"/>
      <c r="AI698" s="47"/>
      <c r="AJ698" s="47"/>
      <c r="AK698" s="47"/>
      <c r="AL698" s="47"/>
      <c r="AM698" s="47"/>
      <c r="AN698" s="47"/>
      <c r="AO698" s="47"/>
      <c r="AP698" s="83"/>
      <c r="AQ698" s="83"/>
      <c r="AR698" s="83"/>
      <c r="AS698" s="83"/>
      <c r="AT698" s="83"/>
      <c r="AU698" s="83"/>
      <c r="AV698" s="83"/>
      <c r="AW698" s="83"/>
      <c r="AX698" s="83"/>
      <c r="AY698" s="83"/>
      <c r="AZ698" s="83"/>
      <c r="BA698" s="83"/>
      <c r="BB698" s="83"/>
      <c r="BC698" s="83"/>
      <c r="BD698" s="83"/>
      <c r="BE698" s="83"/>
      <c r="BF698" s="83"/>
      <c r="BG698" s="83"/>
      <c r="BH698" s="83"/>
      <c r="BI698" s="83"/>
      <c r="BJ698" s="83"/>
      <c r="BK698" s="83"/>
      <c r="BL698" s="83"/>
    </row>
    <row r="699">
      <c r="A699" s="83"/>
      <c r="O699" s="88"/>
      <c r="AH699" s="47"/>
      <c r="AI699" s="47"/>
      <c r="AJ699" s="47"/>
      <c r="AK699" s="47"/>
      <c r="AL699" s="47"/>
      <c r="AM699" s="47"/>
      <c r="AN699" s="47"/>
      <c r="AO699" s="47"/>
      <c r="AP699" s="83"/>
      <c r="AQ699" s="83"/>
      <c r="AR699" s="83"/>
      <c r="AS699" s="83"/>
      <c r="AT699" s="83"/>
      <c r="AU699" s="83"/>
      <c r="AV699" s="83"/>
      <c r="AW699" s="83"/>
      <c r="AX699" s="83"/>
      <c r="AY699" s="83"/>
      <c r="AZ699" s="83"/>
      <c r="BA699" s="83"/>
      <c r="BB699" s="83"/>
      <c r="BC699" s="83"/>
      <c r="BD699" s="83"/>
      <c r="BE699" s="83"/>
      <c r="BF699" s="83"/>
      <c r="BG699" s="83"/>
      <c r="BH699" s="83"/>
      <c r="BI699" s="83"/>
      <c r="BJ699" s="83"/>
      <c r="BK699" s="83"/>
      <c r="BL699" s="83"/>
    </row>
    <row r="700">
      <c r="A700" s="83"/>
      <c r="O700" s="88"/>
      <c r="AH700" s="47"/>
      <c r="AI700" s="47"/>
      <c r="AJ700" s="47"/>
      <c r="AK700" s="47"/>
      <c r="AL700" s="47"/>
      <c r="AM700" s="47"/>
      <c r="AN700" s="47"/>
      <c r="AO700" s="47"/>
      <c r="AP700" s="83"/>
      <c r="AQ700" s="83"/>
      <c r="AR700" s="83"/>
      <c r="AS700" s="83"/>
      <c r="AT700" s="83"/>
      <c r="AU700" s="83"/>
      <c r="AV700" s="83"/>
      <c r="AW700" s="83"/>
      <c r="AX700" s="83"/>
      <c r="AY700" s="83"/>
      <c r="AZ700" s="83"/>
      <c r="BA700" s="83"/>
      <c r="BB700" s="83"/>
      <c r="BC700" s="83"/>
      <c r="BD700" s="83"/>
      <c r="BE700" s="83"/>
      <c r="BF700" s="83"/>
      <c r="BG700" s="83"/>
      <c r="BH700" s="83"/>
      <c r="BI700" s="83"/>
      <c r="BJ700" s="83"/>
      <c r="BK700" s="83"/>
      <c r="BL700" s="83"/>
    </row>
    <row r="701">
      <c r="A701" s="83"/>
      <c r="O701" s="88"/>
      <c r="AH701" s="47"/>
      <c r="AI701" s="47"/>
      <c r="AJ701" s="47"/>
      <c r="AK701" s="47"/>
      <c r="AL701" s="47"/>
      <c r="AM701" s="47"/>
      <c r="AN701" s="47"/>
      <c r="AO701" s="47"/>
      <c r="AP701" s="83"/>
      <c r="AQ701" s="83"/>
      <c r="AR701" s="83"/>
      <c r="AS701" s="83"/>
      <c r="AT701" s="83"/>
      <c r="AU701" s="83"/>
      <c r="AV701" s="83"/>
      <c r="AW701" s="83"/>
      <c r="AX701" s="83"/>
      <c r="AY701" s="83"/>
      <c r="AZ701" s="83"/>
      <c r="BA701" s="83"/>
      <c r="BB701" s="83"/>
      <c r="BC701" s="83"/>
      <c r="BD701" s="83"/>
      <c r="BE701" s="83"/>
      <c r="BF701" s="83"/>
      <c r="BG701" s="83"/>
      <c r="BH701" s="83"/>
      <c r="BI701" s="83"/>
      <c r="BJ701" s="83"/>
      <c r="BK701" s="83"/>
      <c r="BL701" s="83"/>
    </row>
    <row r="702">
      <c r="A702" s="83"/>
      <c r="O702" s="88"/>
      <c r="AH702" s="47"/>
      <c r="AI702" s="47"/>
      <c r="AJ702" s="47"/>
      <c r="AK702" s="47"/>
      <c r="AL702" s="47"/>
      <c r="AM702" s="47"/>
      <c r="AN702" s="47"/>
      <c r="AO702" s="47"/>
      <c r="AP702" s="83"/>
      <c r="AQ702" s="83"/>
      <c r="AR702" s="83"/>
      <c r="AS702" s="83"/>
      <c r="AT702" s="83"/>
      <c r="AU702" s="83"/>
      <c r="AV702" s="83"/>
      <c r="AW702" s="83"/>
      <c r="AX702" s="83"/>
      <c r="AY702" s="83"/>
      <c r="AZ702" s="83"/>
      <c r="BA702" s="83"/>
      <c r="BB702" s="83"/>
      <c r="BC702" s="83"/>
      <c r="BD702" s="83"/>
      <c r="BE702" s="83"/>
      <c r="BF702" s="83"/>
      <c r="BG702" s="83"/>
      <c r="BH702" s="83"/>
      <c r="BI702" s="83"/>
      <c r="BJ702" s="83"/>
      <c r="BK702" s="83"/>
      <c r="BL702" s="83"/>
    </row>
    <row r="703">
      <c r="A703" s="83"/>
      <c r="O703" s="88"/>
      <c r="AH703" s="47"/>
      <c r="AI703" s="47"/>
      <c r="AJ703" s="47"/>
      <c r="AK703" s="47"/>
      <c r="AL703" s="47"/>
      <c r="AM703" s="47"/>
      <c r="AN703" s="47"/>
      <c r="AO703" s="47"/>
      <c r="AP703" s="83"/>
      <c r="AQ703" s="83"/>
      <c r="AR703" s="83"/>
      <c r="AS703" s="83"/>
      <c r="AT703" s="83"/>
      <c r="AU703" s="83"/>
      <c r="AV703" s="83"/>
      <c r="AW703" s="83"/>
      <c r="AX703" s="83"/>
      <c r="AY703" s="83"/>
      <c r="AZ703" s="83"/>
      <c r="BA703" s="83"/>
      <c r="BB703" s="83"/>
      <c r="BC703" s="83"/>
      <c r="BD703" s="83"/>
      <c r="BE703" s="83"/>
      <c r="BF703" s="83"/>
      <c r="BG703" s="83"/>
      <c r="BH703" s="83"/>
      <c r="BI703" s="83"/>
      <c r="BJ703" s="83"/>
      <c r="BK703" s="83"/>
      <c r="BL703" s="83"/>
    </row>
    <row r="704">
      <c r="A704" s="83"/>
      <c r="O704" s="88"/>
      <c r="AH704" s="47"/>
      <c r="AI704" s="47"/>
      <c r="AJ704" s="47"/>
      <c r="AK704" s="47"/>
      <c r="AL704" s="47"/>
      <c r="AM704" s="47"/>
      <c r="AN704" s="47"/>
      <c r="AO704" s="47"/>
      <c r="AP704" s="83"/>
      <c r="AQ704" s="83"/>
      <c r="AR704" s="83"/>
      <c r="AS704" s="83"/>
      <c r="AT704" s="83"/>
      <c r="AU704" s="83"/>
      <c r="AV704" s="83"/>
      <c r="AW704" s="83"/>
      <c r="AX704" s="83"/>
      <c r="AY704" s="83"/>
      <c r="AZ704" s="83"/>
      <c r="BA704" s="83"/>
      <c r="BB704" s="83"/>
      <c r="BC704" s="83"/>
      <c r="BD704" s="83"/>
      <c r="BE704" s="83"/>
      <c r="BF704" s="83"/>
      <c r="BG704" s="83"/>
      <c r="BH704" s="83"/>
      <c r="BI704" s="83"/>
      <c r="BJ704" s="83"/>
      <c r="BK704" s="83"/>
      <c r="BL704" s="83"/>
    </row>
    <row r="705">
      <c r="A705" s="83"/>
      <c r="O705" s="88"/>
      <c r="AH705" s="47"/>
      <c r="AI705" s="47"/>
      <c r="AJ705" s="47"/>
      <c r="AK705" s="47"/>
      <c r="AL705" s="47"/>
      <c r="AM705" s="47"/>
      <c r="AN705" s="47"/>
      <c r="AO705" s="47"/>
      <c r="AP705" s="83"/>
      <c r="AQ705" s="83"/>
      <c r="AR705" s="83"/>
      <c r="AS705" s="83"/>
      <c r="AT705" s="83"/>
      <c r="AU705" s="83"/>
      <c r="AV705" s="83"/>
      <c r="AW705" s="83"/>
      <c r="AX705" s="83"/>
      <c r="AY705" s="83"/>
      <c r="AZ705" s="83"/>
      <c r="BA705" s="83"/>
      <c r="BB705" s="83"/>
      <c r="BC705" s="83"/>
      <c r="BD705" s="83"/>
      <c r="BE705" s="83"/>
      <c r="BF705" s="83"/>
      <c r="BG705" s="83"/>
      <c r="BH705" s="83"/>
      <c r="BI705" s="83"/>
      <c r="BJ705" s="83"/>
      <c r="BK705" s="83"/>
      <c r="BL705" s="83"/>
    </row>
    <row r="706">
      <c r="A706" s="83"/>
      <c r="O706" s="88"/>
      <c r="AH706" s="47"/>
      <c r="AI706" s="47"/>
      <c r="AJ706" s="47"/>
      <c r="AK706" s="47"/>
      <c r="AL706" s="47"/>
      <c r="AM706" s="47"/>
      <c r="AN706" s="47"/>
      <c r="AO706" s="47"/>
      <c r="AP706" s="83"/>
      <c r="AQ706" s="83"/>
      <c r="AR706" s="83"/>
      <c r="AS706" s="83"/>
      <c r="AT706" s="83"/>
      <c r="AU706" s="83"/>
      <c r="AV706" s="83"/>
      <c r="AW706" s="83"/>
      <c r="AX706" s="83"/>
      <c r="AY706" s="83"/>
      <c r="AZ706" s="83"/>
      <c r="BA706" s="83"/>
      <c r="BB706" s="83"/>
      <c r="BC706" s="83"/>
      <c r="BD706" s="83"/>
      <c r="BE706" s="83"/>
      <c r="BF706" s="83"/>
      <c r="BG706" s="83"/>
      <c r="BH706" s="83"/>
      <c r="BI706" s="83"/>
      <c r="BJ706" s="83"/>
      <c r="BK706" s="83"/>
      <c r="BL706" s="83"/>
    </row>
    <row r="707">
      <c r="A707" s="83"/>
      <c r="O707" s="88"/>
      <c r="AH707" s="47"/>
      <c r="AI707" s="47"/>
      <c r="AJ707" s="47"/>
      <c r="AK707" s="47"/>
      <c r="AL707" s="47"/>
      <c r="AM707" s="47"/>
      <c r="AN707" s="47"/>
      <c r="AO707" s="47"/>
      <c r="AP707" s="83"/>
      <c r="AQ707" s="83"/>
      <c r="AR707" s="83"/>
      <c r="AS707" s="83"/>
      <c r="AT707" s="83"/>
      <c r="AU707" s="83"/>
      <c r="AV707" s="83"/>
      <c r="AW707" s="83"/>
      <c r="AX707" s="83"/>
      <c r="AY707" s="83"/>
      <c r="AZ707" s="83"/>
      <c r="BA707" s="83"/>
      <c r="BB707" s="83"/>
      <c r="BC707" s="83"/>
      <c r="BD707" s="83"/>
      <c r="BE707" s="83"/>
      <c r="BF707" s="83"/>
      <c r="BG707" s="83"/>
      <c r="BH707" s="83"/>
      <c r="BI707" s="83"/>
      <c r="BJ707" s="83"/>
      <c r="BK707" s="83"/>
      <c r="BL707" s="83"/>
    </row>
    <row r="708">
      <c r="A708" s="83"/>
      <c r="O708" s="88"/>
      <c r="AH708" s="47"/>
      <c r="AI708" s="47"/>
      <c r="AJ708" s="47"/>
      <c r="AK708" s="47"/>
      <c r="AL708" s="47"/>
      <c r="AM708" s="47"/>
      <c r="AN708" s="47"/>
      <c r="AO708" s="47"/>
      <c r="AP708" s="83"/>
      <c r="AQ708" s="83"/>
      <c r="AR708" s="83"/>
      <c r="AS708" s="83"/>
      <c r="AT708" s="83"/>
      <c r="AU708" s="83"/>
      <c r="AV708" s="83"/>
      <c r="AW708" s="83"/>
      <c r="AX708" s="83"/>
      <c r="AY708" s="83"/>
      <c r="AZ708" s="83"/>
      <c r="BA708" s="83"/>
      <c r="BB708" s="83"/>
      <c r="BC708" s="83"/>
      <c r="BD708" s="83"/>
      <c r="BE708" s="83"/>
      <c r="BF708" s="83"/>
      <c r="BG708" s="83"/>
      <c r="BH708" s="83"/>
      <c r="BI708" s="83"/>
      <c r="BJ708" s="83"/>
      <c r="BK708" s="83"/>
      <c r="BL708" s="83"/>
    </row>
    <row r="709">
      <c r="A709" s="83"/>
      <c r="O709" s="88"/>
      <c r="AH709" s="47"/>
      <c r="AI709" s="47"/>
      <c r="AJ709" s="47"/>
      <c r="AK709" s="47"/>
      <c r="AL709" s="47"/>
      <c r="AM709" s="47"/>
      <c r="AN709" s="47"/>
      <c r="AO709" s="47"/>
      <c r="AP709" s="83"/>
      <c r="AQ709" s="83"/>
      <c r="AR709" s="83"/>
      <c r="AS709" s="83"/>
      <c r="AT709" s="83"/>
      <c r="AU709" s="83"/>
      <c r="AV709" s="83"/>
      <c r="AW709" s="83"/>
      <c r="AX709" s="83"/>
      <c r="AY709" s="83"/>
      <c r="AZ709" s="83"/>
      <c r="BA709" s="83"/>
      <c r="BB709" s="83"/>
      <c r="BC709" s="83"/>
      <c r="BD709" s="83"/>
      <c r="BE709" s="83"/>
      <c r="BF709" s="83"/>
      <c r="BG709" s="83"/>
      <c r="BH709" s="83"/>
      <c r="BI709" s="83"/>
      <c r="BJ709" s="83"/>
      <c r="BK709" s="83"/>
      <c r="BL709" s="83"/>
    </row>
    <row r="710">
      <c r="A710" s="83"/>
      <c r="O710" s="88"/>
      <c r="AH710" s="47"/>
      <c r="AI710" s="47"/>
      <c r="AJ710" s="47"/>
      <c r="AK710" s="47"/>
      <c r="AL710" s="47"/>
      <c r="AM710" s="47"/>
      <c r="AN710" s="47"/>
      <c r="AO710" s="47"/>
      <c r="AP710" s="83"/>
      <c r="AQ710" s="83"/>
      <c r="AR710" s="83"/>
      <c r="AS710" s="83"/>
      <c r="AT710" s="83"/>
      <c r="AU710" s="83"/>
      <c r="AV710" s="83"/>
      <c r="AW710" s="83"/>
      <c r="AX710" s="83"/>
      <c r="AY710" s="83"/>
      <c r="AZ710" s="83"/>
      <c r="BA710" s="83"/>
      <c r="BB710" s="83"/>
      <c r="BC710" s="83"/>
      <c r="BD710" s="83"/>
      <c r="BE710" s="83"/>
      <c r="BF710" s="83"/>
      <c r="BG710" s="83"/>
      <c r="BH710" s="83"/>
      <c r="BI710" s="83"/>
      <c r="BJ710" s="83"/>
      <c r="BK710" s="83"/>
      <c r="BL710" s="83"/>
    </row>
    <row r="711">
      <c r="A711" s="83"/>
      <c r="O711" s="88"/>
      <c r="AH711" s="47"/>
      <c r="AI711" s="47"/>
      <c r="AJ711" s="47"/>
      <c r="AK711" s="47"/>
      <c r="AL711" s="47"/>
      <c r="AM711" s="47"/>
      <c r="AN711" s="47"/>
      <c r="AO711" s="47"/>
      <c r="AP711" s="83"/>
      <c r="AQ711" s="83"/>
      <c r="AR711" s="83"/>
      <c r="AS711" s="83"/>
      <c r="AT711" s="83"/>
      <c r="AU711" s="83"/>
      <c r="AV711" s="83"/>
      <c r="AW711" s="83"/>
      <c r="AX711" s="83"/>
      <c r="AY711" s="83"/>
      <c r="AZ711" s="83"/>
      <c r="BA711" s="83"/>
      <c r="BB711" s="83"/>
      <c r="BC711" s="83"/>
      <c r="BD711" s="83"/>
      <c r="BE711" s="83"/>
      <c r="BF711" s="83"/>
      <c r="BG711" s="83"/>
      <c r="BH711" s="83"/>
      <c r="BI711" s="83"/>
      <c r="BJ711" s="83"/>
      <c r="BK711" s="83"/>
      <c r="BL711" s="83"/>
    </row>
    <row r="712">
      <c r="A712" s="83"/>
      <c r="O712" s="88"/>
      <c r="AH712" s="47"/>
      <c r="AI712" s="47"/>
      <c r="AJ712" s="47"/>
      <c r="AK712" s="47"/>
      <c r="AL712" s="47"/>
      <c r="AM712" s="47"/>
      <c r="AN712" s="47"/>
      <c r="AO712" s="47"/>
      <c r="AP712" s="83"/>
      <c r="AQ712" s="83"/>
      <c r="AR712" s="83"/>
      <c r="AS712" s="83"/>
      <c r="AT712" s="83"/>
      <c r="AU712" s="83"/>
      <c r="AV712" s="83"/>
      <c r="AW712" s="83"/>
      <c r="AX712" s="83"/>
      <c r="AY712" s="83"/>
      <c r="AZ712" s="83"/>
      <c r="BA712" s="83"/>
      <c r="BB712" s="83"/>
      <c r="BC712" s="83"/>
      <c r="BD712" s="83"/>
      <c r="BE712" s="83"/>
      <c r="BF712" s="83"/>
      <c r="BG712" s="83"/>
      <c r="BH712" s="83"/>
      <c r="BI712" s="83"/>
      <c r="BJ712" s="83"/>
      <c r="BK712" s="83"/>
      <c r="BL712" s="83"/>
    </row>
    <row r="713">
      <c r="A713" s="83"/>
      <c r="O713" s="88"/>
      <c r="AH713" s="47"/>
      <c r="AI713" s="47"/>
      <c r="AJ713" s="47"/>
      <c r="AK713" s="47"/>
      <c r="AL713" s="47"/>
      <c r="AM713" s="47"/>
      <c r="AN713" s="47"/>
      <c r="AO713" s="47"/>
      <c r="AP713" s="83"/>
      <c r="AQ713" s="83"/>
      <c r="AR713" s="83"/>
      <c r="AS713" s="83"/>
      <c r="AT713" s="83"/>
      <c r="AU713" s="83"/>
      <c r="AV713" s="83"/>
      <c r="AW713" s="83"/>
      <c r="AX713" s="83"/>
      <c r="AY713" s="83"/>
      <c r="AZ713" s="83"/>
      <c r="BA713" s="83"/>
      <c r="BB713" s="83"/>
      <c r="BC713" s="83"/>
      <c r="BD713" s="83"/>
      <c r="BE713" s="83"/>
      <c r="BF713" s="83"/>
      <c r="BG713" s="83"/>
      <c r="BH713" s="83"/>
      <c r="BI713" s="83"/>
      <c r="BJ713" s="83"/>
      <c r="BK713" s="83"/>
      <c r="BL713" s="83"/>
    </row>
    <row r="714">
      <c r="A714" s="83"/>
      <c r="O714" s="88"/>
      <c r="AH714" s="47"/>
      <c r="AI714" s="47"/>
      <c r="AJ714" s="47"/>
      <c r="AK714" s="47"/>
      <c r="AL714" s="47"/>
      <c r="AM714" s="47"/>
      <c r="AN714" s="47"/>
      <c r="AO714" s="47"/>
      <c r="AP714" s="83"/>
      <c r="AQ714" s="83"/>
      <c r="AR714" s="83"/>
      <c r="AS714" s="83"/>
      <c r="AT714" s="83"/>
      <c r="AU714" s="83"/>
      <c r="AV714" s="83"/>
      <c r="AW714" s="83"/>
      <c r="AX714" s="83"/>
      <c r="AY714" s="83"/>
      <c r="AZ714" s="83"/>
      <c r="BA714" s="83"/>
      <c r="BB714" s="83"/>
      <c r="BC714" s="83"/>
      <c r="BD714" s="83"/>
      <c r="BE714" s="83"/>
      <c r="BF714" s="83"/>
      <c r="BG714" s="83"/>
      <c r="BH714" s="83"/>
      <c r="BI714" s="83"/>
      <c r="BJ714" s="83"/>
      <c r="BK714" s="83"/>
      <c r="BL714" s="83"/>
    </row>
    <row r="715">
      <c r="A715" s="83"/>
      <c r="O715" s="88"/>
      <c r="AH715" s="47"/>
      <c r="AI715" s="47"/>
      <c r="AJ715" s="47"/>
      <c r="AK715" s="47"/>
      <c r="AL715" s="47"/>
      <c r="AM715" s="47"/>
      <c r="AN715" s="47"/>
      <c r="AO715" s="47"/>
      <c r="AP715" s="83"/>
      <c r="AQ715" s="83"/>
      <c r="AR715" s="83"/>
      <c r="AS715" s="83"/>
      <c r="AT715" s="83"/>
      <c r="AU715" s="83"/>
      <c r="AV715" s="83"/>
      <c r="AW715" s="83"/>
      <c r="AX715" s="83"/>
      <c r="AY715" s="83"/>
      <c r="AZ715" s="83"/>
      <c r="BA715" s="83"/>
      <c r="BB715" s="83"/>
      <c r="BC715" s="83"/>
      <c r="BD715" s="83"/>
      <c r="BE715" s="83"/>
      <c r="BF715" s="83"/>
      <c r="BG715" s="83"/>
      <c r="BH715" s="83"/>
      <c r="BI715" s="83"/>
      <c r="BJ715" s="83"/>
      <c r="BK715" s="83"/>
      <c r="BL715" s="83"/>
    </row>
    <row r="716">
      <c r="A716" s="83"/>
      <c r="O716" s="88"/>
      <c r="AH716" s="47"/>
      <c r="AI716" s="47"/>
      <c r="AJ716" s="47"/>
      <c r="AK716" s="47"/>
      <c r="AL716" s="47"/>
      <c r="AM716" s="47"/>
      <c r="AN716" s="47"/>
      <c r="AO716" s="47"/>
      <c r="AP716" s="83"/>
      <c r="AQ716" s="83"/>
      <c r="AR716" s="83"/>
      <c r="AS716" s="83"/>
      <c r="AT716" s="83"/>
      <c r="AU716" s="83"/>
      <c r="AV716" s="83"/>
      <c r="AW716" s="83"/>
      <c r="AX716" s="83"/>
      <c r="AY716" s="83"/>
      <c r="AZ716" s="83"/>
      <c r="BA716" s="83"/>
      <c r="BB716" s="83"/>
      <c r="BC716" s="83"/>
      <c r="BD716" s="83"/>
      <c r="BE716" s="83"/>
      <c r="BF716" s="83"/>
      <c r="BG716" s="83"/>
      <c r="BH716" s="83"/>
      <c r="BI716" s="83"/>
      <c r="BJ716" s="83"/>
      <c r="BK716" s="83"/>
      <c r="BL716" s="83"/>
    </row>
    <row r="717">
      <c r="A717" s="83"/>
      <c r="O717" s="88"/>
      <c r="AH717" s="47"/>
      <c r="AI717" s="47"/>
      <c r="AJ717" s="47"/>
      <c r="AK717" s="47"/>
      <c r="AL717" s="47"/>
      <c r="AM717" s="47"/>
      <c r="AN717" s="47"/>
      <c r="AO717" s="47"/>
      <c r="AP717" s="83"/>
      <c r="AQ717" s="83"/>
      <c r="AR717" s="83"/>
      <c r="AS717" s="83"/>
      <c r="AT717" s="83"/>
      <c r="AU717" s="83"/>
      <c r="AV717" s="83"/>
      <c r="AW717" s="83"/>
      <c r="AX717" s="83"/>
      <c r="AY717" s="83"/>
      <c r="AZ717" s="83"/>
      <c r="BA717" s="83"/>
      <c r="BB717" s="83"/>
      <c r="BC717" s="83"/>
      <c r="BD717" s="83"/>
      <c r="BE717" s="83"/>
      <c r="BF717" s="83"/>
      <c r="BG717" s="83"/>
      <c r="BH717" s="83"/>
      <c r="BI717" s="83"/>
      <c r="BJ717" s="83"/>
      <c r="BK717" s="83"/>
      <c r="BL717" s="83"/>
    </row>
    <row r="718">
      <c r="A718" s="83"/>
      <c r="O718" s="88"/>
      <c r="AH718" s="47"/>
      <c r="AI718" s="47"/>
      <c r="AJ718" s="47"/>
      <c r="AK718" s="47"/>
      <c r="AL718" s="47"/>
      <c r="AM718" s="47"/>
      <c r="AN718" s="47"/>
      <c r="AO718" s="47"/>
      <c r="AP718" s="83"/>
      <c r="AQ718" s="83"/>
      <c r="AR718" s="83"/>
      <c r="AS718" s="83"/>
      <c r="AT718" s="83"/>
      <c r="AU718" s="83"/>
      <c r="AV718" s="83"/>
      <c r="AW718" s="83"/>
      <c r="AX718" s="83"/>
      <c r="AY718" s="83"/>
      <c r="AZ718" s="83"/>
      <c r="BA718" s="83"/>
      <c r="BB718" s="83"/>
      <c r="BC718" s="83"/>
      <c r="BD718" s="83"/>
      <c r="BE718" s="83"/>
      <c r="BF718" s="83"/>
      <c r="BG718" s="83"/>
      <c r="BH718" s="83"/>
      <c r="BI718" s="83"/>
      <c r="BJ718" s="83"/>
      <c r="BK718" s="83"/>
      <c r="BL718" s="83"/>
    </row>
    <row r="719">
      <c r="A719" s="83"/>
      <c r="O719" s="88"/>
      <c r="AH719" s="47"/>
      <c r="AI719" s="47"/>
      <c r="AJ719" s="47"/>
      <c r="AK719" s="47"/>
      <c r="AL719" s="47"/>
      <c r="AM719" s="47"/>
      <c r="AN719" s="47"/>
      <c r="AO719" s="47"/>
      <c r="AP719" s="83"/>
      <c r="AQ719" s="83"/>
      <c r="AR719" s="83"/>
      <c r="AS719" s="83"/>
      <c r="AT719" s="83"/>
      <c r="AU719" s="83"/>
      <c r="AV719" s="83"/>
      <c r="AW719" s="83"/>
      <c r="AX719" s="83"/>
      <c r="AY719" s="83"/>
      <c r="AZ719" s="83"/>
      <c r="BA719" s="83"/>
      <c r="BB719" s="83"/>
      <c r="BC719" s="83"/>
      <c r="BD719" s="83"/>
      <c r="BE719" s="83"/>
      <c r="BF719" s="83"/>
      <c r="BG719" s="83"/>
      <c r="BH719" s="83"/>
      <c r="BI719" s="83"/>
      <c r="BJ719" s="83"/>
      <c r="BK719" s="83"/>
      <c r="BL719" s="83"/>
    </row>
    <row r="720">
      <c r="A720" s="83"/>
      <c r="O720" s="88"/>
      <c r="AH720" s="47"/>
      <c r="AI720" s="47"/>
      <c r="AJ720" s="47"/>
      <c r="AK720" s="47"/>
      <c r="AL720" s="47"/>
      <c r="AM720" s="47"/>
      <c r="AN720" s="47"/>
      <c r="AO720" s="47"/>
      <c r="AP720" s="83"/>
      <c r="AQ720" s="83"/>
      <c r="AR720" s="83"/>
      <c r="AS720" s="83"/>
      <c r="AT720" s="83"/>
      <c r="AU720" s="83"/>
      <c r="AV720" s="83"/>
      <c r="AW720" s="83"/>
      <c r="AX720" s="83"/>
      <c r="AY720" s="83"/>
      <c r="AZ720" s="83"/>
      <c r="BA720" s="83"/>
      <c r="BB720" s="83"/>
      <c r="BC720" s="83"/>
      <c r="BD720" s="83"/>
      <c r="BE720" s="83"/>
      <c r="BF720" s="83"/>
      <c r="BG720" s="83"/>
      <c r="BH720" s="83"/>
      <c r="BI720" s="83"/>
      <c r="BJ720" s="83"/>
      <c r="BK720" s="83"/>
      <c r="BL720" s="83"/>
    </row>
    <row r="721">
      <c r="A721" s="83"/>
      <c r="O721" s="88"/>
      <c r="AH721" s="47"/>
      <c r="AI721" s="47"/>
      <c r="AJ721" s="47"/>
      <c r="AK721" s="47"/>
      <c r="AL721" s="47"/>
      <c r="AM721" s="47"/>
      <c r="AN721" s="47"/>
      <c r="AO721" s="47"/>
      <c r="AP721" s="83"/>
      <c r="AQ721" s="83"/>
      <c r="AR721" s="83"/>
      <c r="AS721" s="83"/>
      <c r="AT721" s="83"/>
      <c r="AU721" s="83"/>
      <c r="AV721" s="83"/>
      <c r="AW721" s="83"/>
      <c r="AX721" s="83"/>
      <c r="AY721" s="83"/>
      <c r="AZ721" s="83"/>
      <c r="BA721" s="83"/>
      <c r="BB721" s="83"/>
      <c r="BC721" s="83"/>
      <c r="BD721" s="83"/>
      <c r="BE721" s="83"/>
      <c r="BF721" s="83"/>
      <c r="BG721" s="83"/>
      <c r="BH721" s="83"/>
      <c r="BI721" s="83"/>
      <c r="BJ721" s="83"/>
      <c r="BK721" s="83"/>
      <c r="BL721" s="83"/>
    </row>
    <row r="722">
      <c r="A722" s="83"/>
      <c r="O722" s="88"/>
      <c r="AH722" s="47"/>
      <c r="AI722" s="47"/>
      <c r="AJ722" s="47"/>
      <c r="AK722" s="47"/>
      <c r="AL722" s="47"/>
      <c r="AM722" s="47"/>
      <c r="AN722" s="47"/>
      <c r="AO722" s="47"/>
      <c r="AP722" s="83"/>
      <c r="AQ722" s="83"/>
      <c r="AR722" s="83"/>
      <c r="AS722" s="83"/>
      <c r="AT722" s="83"/>
      <c r="AU722" s="83"/>
      <c r="AV722" s="83"/>
      <c r="AW722" s="83"/>
      <c r="AX722" s="83"/>
      <c r="AY722" s="83"/>
      <c r="AZ722" s="83"/>
      <c r="BA722" s="83"/>
      <c r="BB722" s="83"/>
      <c r="BC722" s="83"/>
      <c r="BD722" s="83"/>
      <c r="BE722" s="83"/>
      <c r="BF722" s="83"/>
      <c r="BG722" s="83"/>
      <c r="BH722" s="83"/>
      <c r="BI722" s="83"/>
      <c r="BJ722" s="83"/>
      <c r="BK722" s="83"/>
      <c r="BL722" s="83"/>
    </row>
    <row r="723">
      <c r="A723" s="83"/>
      <c r="O723" s="88"/>
      <c r="AH723" s="47"/>
      <c r="AI723" s="47"/>
      <c r="AJ723" s="47"/>
      <c r="AK723" s="47"/>
      <c r="AL723" s="47"/>
      <c r="AM723" s="47"/>
      <c r="AN723" s="47"/>
      <c r="AO723" s="47"/>
      <c r="AP723" s="83"/>
      <c r="AQ723" s="83"/>
      <c r="AR723" s="83"/>
      <c r="AS723" s="83"/>
      <c r="AT723" s="83"/>
      <c r="AU723" s="83"/>
      <c r="AV723" s="83"/>
      <c r="AW723" s="83"/>
      <c r="AX723" s="83"/>
      <c r="AY723" s="83"/>
      <c r="AZ723" s="83"/>
      <c r="BA723" s="83"/>
      <c r="BB723" s="83"/>
      <c r="BC723" s="83"/>
      <c r="BD723" s="83"/>
      <c r="BE723" s="83"/>
      <c r="BF723" s="83"/>
      <c r="BG723" s="83"/>
      <c r="BH723" s="83"/>
      <c r="BI723" s="83"/>
      <c r="BJ723" s="83"/>
      <c r="BK723" s="83"/>
      <c r="BL723" s="83"/>
    </row>
    <row r="724">
      <c r="A724" s="83"/>
      <c r="O724" s="88"/>
      <c r="AH724" s="47"/>
      <c r="AI724" s="47"/>
      <c r="AJ724" s="47"/>
      <c r="AK724" s="47"/>
      <c r="AL724" s="47"/>
      <c r="AM724" s="47"/>
      <c r="AN724" s="47"/>
      <c r="AO724" s="47"/>
      <c r="AP724" s="83"/>
      <c r="AQ724" s="83"/>
      <c r="AR724" s="83"/>
      <c r="AS724" s="83"/>
      <c r="AT724" s="83"/>
      <c r="AU724" s="83"/>
      <c r="AV724" s="83"/>
      <c r="AW724" s="83"/>
      <c r="AX724" s="83"/>
      <c r="AY724" s="83"/>
      <c r="AZ724" s="83"/>
      <c r="BA724" s="83"/>
      <c r="BB724" s="83"/>
      <c r="BC724" s="83"/>
      <c r="BD724" s="83"/>
      <c r="BE724" s="83"/>
      <c r="BF724" s="83"/>
      <c r="BG724" s="83"/>
      <c r="BH724" s="83"/>
      <c r="BI724" s="83"/>
      <c r="BJ724" s="83"/>
      <c r="BK724" s="83"/>
      <c r="BL724" s="83"/>
    </row>
    <row r="725">
      <c r="A725" s="83"/>
      <c r="O725" s="88"/>
      <c r="AH725" s="47"/>
      <c r="AI725" s="47"/>
      <c r="AJ725" s="47"/>
      <c r="AK725" s="47"/>
      <c r="AL725" s="47"/>
      <c r="AM725" s="47"/>
      <c r="AN725" s="47"/>
      <c r="AO725" s="47"/>
      <c r="AP725" s="83"/>
      <c r="AQ725" s="83"/>
      <c r="AR725" s="83"/>
      <c r="AS725" s="83"/>
      <c r="AT725" s="83"/>
      <c r="AU725" s="83"/>
      <c r="AV725" s="83"/>
      <c r="AW725" s="83"/>
      <c r="AX725" s="83"/>
      <c r="AY725" s="83"/>
      <c r="AZ725" s="83"/>
      <c r="BA725" s="83"/>
      <c r="BB725" s="83"/>
      <c r="BC725" s="83"/>
      <c r="BD725" s="83"/>
      <c r="BE725" s="83"/>
      <c r="BF725" s="83"/>
      <c r="BG725" s="83"/>
      <c r="BH725" s="83"/>
      <c r="BI725" s="83"/>
      <c r="BJ725" s="83"/>
      <c r="BK725" s="83"/>
      <c r="BL725" s="83"/>
    </row>
    <row r="726">
      <c r="A726" s="83"/>
      <c r="O726" s="88"/>
      <c r="AH726" s="47"/>
      <c r="AI726" s="47"/>
      <c r="AJ726" s="47"/>
      <c r="AK726" s="47"/>
      <c r="AL726" s="47"/>
      <c r="AM726" s="47"/>
      <c r="AN726" s="47"/>
      <c r="AO726" s="47"/>
      <c r="AP726" s="83"/>
      <c r="AQ726" s="83"/>
      <c r="AR726" s="83"/>
      <c r="AS726" s="83"/>
      <c r="AT726" s="83"/>
      <c r="AU726" s="83"/>
      <c r="AV726" s="83"/>
      <c r="AW726" s="83"/>
      <c r="AX726" s="83"/>
      <c r="AY726" s="83"/>
      <c r="AZ726" s="83"/>
      <c r="BA726" s="83"/>
      <c r="BB726" s="83"/>
      <c r="BC726" s="83"/>
      <c r="BD726" s="83"/>
      <c r="BE726" s="83"/>
      <c r="BF726" s="83"/>
      <c r="BG726" s="83"/>
      <c r="BH726" s="83"/>
      <c r="BI726" s="83"/>
      <c r="BJ726" s="83"/>
      <c r="BK726" s="83"/>
      <c r="BL726" s="83"/>
    </row>
    <row r="727">
      <c r="A727" s="83"/>
      <c r="O727" s="88"/>
      <c r="AH727" s="47"/>
      <c r="AI727" s="47"/>
      <c r="AJ727" s="47"/>
      <c r="AK727" s="47"/>
      <c r="AL727" s="47"/>
      <c r="AM727" s="47"/>
      <c r="AN727" s="47"/>
      <c r="AO727" s="47"/>
      <c r="AP727" s="83"/>
      <c r="AQ727" s="83"/>
      <c r="AR727" s="83"/>
      <c r="AS727" s="83"/>
      <c r="AT727" s="83"/>
      <c r="AU727" s="83"/>
      <c r="AV727" s="83"/>
      <c r="AW727" s="83"/>
      <c r="AX727" s="83"/>
      <c r="AY727" s="83"/>
      <c r="AZ727" s="83"/>
      <c r="BA727" s="83"/>
      <c r="BB727" s="83"/>
      <c r="BC727" s="83"/>
      <c r="BD727" s="83"/>
      <c r="BE727" s="83"/>
      <c r="BF727" s="83"/>
      <c r="BG727" s="83"/>
      <c r="BH727" s="83"/>
      <c r="BI727" s="83"/>
      <c r="BJ727" s="83"/>
      <c r="BK727" s="83"/>
      <c r="BL727" s="83"/>
    </row>
    <row r="728">
      <c r="A728" s="83"/>
      <c r="O728" s="88"/>
      <c r="AH728" s="47"/>
      <c r="AI728" s="47"/>
      <c r="AJ728" s="47"/>
      <c r="AK728" s="47"/>
      <c r="AL728" s="47"/>
      <c r="AM728" s="47"/>
      <c r="AN728" s="47"/>
      <c r="AO728" s="47"/>
      <c r="AP728" s="83"/>
      <c r="AQ728" s="83"/>
      <c r="AR728" s="83"/>
      <c r="AS728" s="83"/>
      <c r="AT728" s="83"/>
      <c r="AU728" s="83"/>
      <c r="AV728" s="83"/>
      <c r="AW728" s="83"/>
      <c r="AX728" s="83"/>
      <c r="AY728" s="83"/>
      <c r="AZ728" s="83"/>
      <c r="BA728" s="83"/>
      <c r="BB728" s="83"/>
      <c r="BC728" s="83"/>
      <c r="BD728" s="83"/>
      <c r="BE728" s="83"/>
      <c r="BF728" s="83"/>
      <c r="BG728" s="83"/>
      <c r="BH728" s="83"/>
      <c r="BI728" s="83"/>
      <c r="BJ728" s="83"/>
      <c r="BK728" s="83"/>
      <c r="BL728" s="83"/>
    </row>
    <row r="729">
      <c r="A729" s="83"/>
      <c r="O729" s="88"/>
      <c r="AH729" s="47"/>
      <c r="AI729" s="47"/>
      <c r="AJ729" s="47"/>
      <c r="AK729" s="47"/>
      <c r="AL729" s="47"/>
      <c r="AM729" s="47"/>
      <c r="AN729" s="47"/>
      <c r="AO729" s="47"/>
      <c r="AP729" s="83"/>
      <c r="AQ729" s="83"/>
      <c r="AR729" s="83"/>
      <c r="AS729" s="83"/>
      <c r="AT729" s="83"/>
      <c r="AU729" s="83"/>
      <c r="AV729" s="83"/>
      <c r="AW729" s="83"/>
      <c r="AX729" s="83"/>
      <c r="AY729" s="83"/>
      <c r="AZ729" s="83"/>
      <c r="BA729" s="83"/>
      <c r="BB729" s="83"/>
      <c r="BC729" s="83"/>
      <c r="BD729" s="83"/>
      <c r="BE729" s="83"/>
      <c r="BF729" s="83"/>
      <c r="BG729" s="83"/>
      <c r="BH729" s="83"/>
      <c r="BI729" s="83"/>
      <c r="BJ729" s="83"/>
      <c r="BK729" s="83"/>
      <c r="BL729" s="83"/>
    </row>
    <row r="730">
      <c r="A730" s="83"/>
      <c r="O730" s="88"/>
      <c r="AH730" s="47"/>
      <c r="AI730" s="47"/>
      <c r="AJ730" s="47"/>
      <c r="AK730" s="47"/>
      <c r="AL730" s="47"/>
      <c r="AM730" s="47"/>
      <c r="AN730" s="47"/>
      <c r="AO730" s="47"/>
      <c r="AP730" s="83"/>
      <c r="AQ730" s="83"/>
      <c r="AR730" s="83"/>
      <c r="AS730" s="83"/>
      <c r="AT730" s="83"/>
      <c r="AU730" s="83"/>
      <c r="AV730" s="83"/>
      <c r="AW730" s="83"/>
      <c r="AX730" s="83"/>
      <c r="AY730" s="83"/>
      <c r="AZ730" s="83"/>
      <c r="BA730" s="83"/>
      <c r="BB730" s="83"/>
      <c r="BC730" s="83"/>
      <c r="BD730" s="83"/>
      <c r="BE730" s="83"/>
      <c r="BF730" s="83"/>
      <c r="BG730" s="83"/>
      <c r="BH730" s="83"/>
      <c r="BI730" s="83"/>
      <c r="BJ730" s="83"/>
      <c r="BK730" s="83"/>
      <c r="BL730" s="83"/>
    </row>
    <row r="731">
      <c r="A731" s="83"/>
      <c r="O731" s="88"/>
      <c r="AH731" s="47"/>
      <c r="AI731" s="47"/>
      <c r="AJ731" s="47"/>
      <c r="AK731" s="47"/>
      <c r="AL731" s="47"/>
      <c r="AM731" s="47"/>
      <c r="AN731" s="47"/>
      <c r="AO731" s="47"/>
      <c r="AP731" s="83"/>
      <c r="AQ731" s="83"/>
      <c r="AR731" s="83"/>
      <c r="AS731" s="83"/>
      <c r="AT731" s="83"/>
      <c r="AU731" s="83"/>
      <c r="AV731" s="83"/>
      <c r="AW731" s="83"/>
      <c r="AX731" s="83"/>
      <c r="AY731" s="83"/>
      <c r="AZ731" s="83"/>
      <c r="BA731" s="83"/>
      <c r="BB731" s="83"/>
      <c r="BC731" s="83"/>
      <c r="BD731" s="83"/>
      <c r="BE731" s="83"/>
      <c r="BF731" s="83"/>
      <c r="BG731" s="83"/>
      <c r="BH731" s="83"/>
      <c r="BI731" s="83"/>
      <c r="BJ731" s="83"/>
      <c r="BK731" s="83"/>
      <c r="BL731" s="83"/>
    </row>
    <row r="732">
      <c r="A732" s="83"/>
      <c r="O732" s="88"/>
      <c r="AH732" s="47"/>
      <c r="AI732" s="47"/>
      <c r="AJ732" s="47"/>
      <c r="AK732" s="47"/>
      <c r="AL732" s="47"/>
      <c r="AM732" s="47"/>
      <c r="AN732" s="47"/>
      <c r="AO732" s="47"/>
      <c r="AP732" s="83"/>
      <c r="AQ732" s="83"/>
      <c r="AR732" s="83"/>
      <c r="AS732" s="83"/>
      <c r="AT732" s="83"/>
      <c r="AU732" s="83"/>
      <c r="AV732" s="83"/>
      <c r="AW732" s="83"/>
      <c r="AX732" s="83"/>
      <c r="AY732" s="83"/>
      <c r="AZ732" s="83"/>
      <c r="BA732" s="83"/>
      <c r="BB732" s="83"/>
      <c r="BC732" s="83"/>
      <c r="BD732" s="83"/>
      <c r="BE732" s="83"/>
      <c r="BF732" s="83"/>
      <c r="BG732" s="83"/>
      <c r="BH732" s="83"/>
      <c r="BI732" s="83"/>
      <c r="BJ732" s="83"/>
      <c r="BK732" s="83"/>
      <c r="BL732" s="83"/>
    </row>
    <row r="733">
      <c r="A733" s="83"/>
      <c r="O733" s="88"/>
      <c r="AH733" s="47"/>
      <c r="AI733" s="47"/>
      <c r="AJ733" s="47"/>
      <c r="AK733" s="47"/>
      <c r="AL733" s="47"/>
      <c r="AM733" s="47"/>
      <c r="AN733" s="47"/>
      <c r="AO733" s="47"/>
      <c r="AP733" s="83"/>
      <c r="AQ733" s="83"/>
      <c r="AR733" s="83"/>
      <c r="AS733" s="83"/>
      <c r="AT733" s="83"/>
      <c r="AU733" s="83"/>
      <c r="AV733" s="83"/>
      <c r="AW733" s="83"/>
      <c r="AX733" s="83"/>
      <c r="AY733" s="83"/>
      <c r="AZ733" s="83"/>
      <c r="BA733" s="83"/>
      <c r="BB733" s="83"/>
      <c r="BC733" s="83"/>
      <c r="BD733" s="83"/>
      <c r="BE733" s="83"/>
      <c r="BF733" s="83"/>
      <c r="BG733" s="83"/>
      <c r="BH733" s="83"/>
      <c r="BI733" s="83"/>
      <c r="BJ733" s="83"/>
      <c r="BK733" s="83"/>
      <c r="BL733" s="83"/>
    </row>
    <row r="734">
      <c r="A734" s="83"/>
      <c r="O734" s="88"/>
      <c r="AH734" s="47"/>
      <c r="AI734" s="47"/>
      <c r="AJ734" s="47"/>
      <c r="AK734" s="47"/>
      <c r="AL734" s="47"/>
      <c r="AM734" s="47"/>
      <c r="AN734" s="47"/>
      <c r="AO734" s="47"/>
      <c r="AP734" s="83"/>
      <c r="AQ734" s="83"/>
      <c r="AR734" s="83"/>
      <c r="AS734" s="83"/>
      <c r="AT734" s="83"/>
      <c r="AU734" s="83"/>
      <c r="AV734" s="83"/>
      <c r="AW734" s="83"/>
      <c r="AX734" s="83"/>
      <c r="AY734" s="83"/>
      <c r="AZ734" s="83"/>
      <c r="BA734" s="83"/>
      <c r="BB734" s="83"/>
      <c r="BC734" s="83"/>
      <c r="BD734" s="83"/>
      <c r="BE734" s="83"/>
      <c r="BF734" s="83"/>
      <c r="BG734" s="83"/>
      <c r="BH734" s="83"/>
      <c r="BI734" s="83"/>
      <c r="BJ734" s="83"/>
      <c r="BK734" s="83"/>
      <c r="BL734" s="83"/>
    </row>
    <row r="735">
      <c r="A735" s="83"/>
      <c r="O735" s="88"/>
      <c r="AH735" s="47"/>
      <c r="AI735" s="47"/>
      <c r="AJ735" s="47"/>
      <c r="AK735" s="47"/>
      <c r="AL735" s="47"/>
      <c r="AM735" s="47"/>
      <c r="AN735" s="47"/>
      <c r="AO735" s="47"/>
      <c r="AP735" s="83"/>
      <c r="AQ735" s="83"/>
      <c r="AR735" s="83"/>
      <c r="AS735" s="83"/>
      <c r="AT735" s="83"/>
      <c r="AU735" s="83"/>
      <c r="AV735" s="83"/>
      <c r="AW735" s="83"/>
      <c r="AX735" s="83"/>
      <c r="AY735" s="83"/>
      <c r="AZ735" s="83"/>
      <c r="BA735" s="83"/>
      <c r="BB735" s="83"/>
      <c r="BC735" s="83"/>
      <c r="BD735" s="83"/>
      <c r="BE735" s="83"/>
      <c r="BF735" s="83"/>
      <c r="BG735" s="83"/>
      <c r="BH735" s="83"/>
      <c r="BI735" s="83"/>
      <c r="BJ735" s="83"/>
      <c r="BK735" s="83"/>
      <c r="BL735" s="83"/>
    </row>
    <row r="736">
      <c r="A736" s="83"/>
      <c r="O736" s="88"/>
      <c r="AH736" s="47"/>
      <c r="AI736" s="47"/>
      <c r="AJ736" s="47"/>
      <c r="AK736" s="47"/>
      <c r="AL736" s="47"/>
      <c r="AM736" s="47"/>
      <c r="AN736" s="47"/>
      <c r="AO736" s="47"/>
      <c r="AP736" s="83"/>
      <c r="AQ736" s="83"/>
      <c r="AR736" s="83"/>
      <c r="AS736" s="83"/>
      <c r="AT736" s="83"/>
      <c r="AU736" s="83"/>
      <c r="AV736" s="83"/>
      <c r="AW736" s="83"/>
      <c r="AX736" s="83"/>
      <c r="AY736" s="83"/>
      <c r="AZ736" s="83"/>
      <c r="BA736" s="83"/>
      <c r="BB736" s="83"/>
      <c r="BC736" s="83"/>
      <c r="BD736" s="83"/>
      <c r="BE736" s="83"/>
      <c r="BF736" s="83"/>
      <c r="BG736" s="83"/>
      <c r="BH736" s="83"/>
      <c r="BI736" s="83"/>
      <c r="BJ736" s="83"/>
      <c r="BK736" s="83"/>
      <c r="BL736" s="83"/>
    </row>
    <row r="737">
      <c r="A737" s="83"/>
      <c r="O737" s="88"/>
      <c r="AH737" s="47"/>
      <c r="AI737" s="47"/>
      <c r="AJ737" s="47"/>
      <c r="AK737" s="47"/>
      <c r="AL737" s="47"/>
      <c r="AM737" s="47"/>
      <c r="AN737" s="47"/>
      <c r="AO737" s="47"/>
      <c r="AP737" s="83"/>
      <c r="AQ737" s="83"/>
      <c r="AR737" s="83"/>
      <c r="AS737" s="83"/>
      <c r="AT737" s="83"/>
      <c r="AU737" s="83"/>
      <c r="AV737" s="83"/>
      <c r="AW737" s="83"/>
      <c r="AX737" s="83"/>
      <c r="AY737" s="83"/>
      <c r="AZ737" s="83"/>
      <c r="BA737" s="83"/>
      <c r="BB737" s="83"/>
      <c r="BC737" s="83"/>
      <c r="BD737" s="83"/>
      <c r="BE737" s="83"/>
      <c r="BF737" s="83"/>
      <c r="BG737" s="83"/>
      <c r="BH737" s="83"/>
      <c r="BI737" s="83"/>
      <c r="BJ737" s="83"/>
      <c r="BK737" s="83"/>
      <c r="BL737" s="83"/>
    </row>
    <row r="738">
      <c r="A738" s="83"/>
      <c r="O738" s="88"/>
      <c r="AH738" s="47"/>
      <c r="AI738" s="47"/>
      <c r="AJ738" s="47"/>
      <c r="AK738" s="47"/>
      <c r="AL738" s="47"/>
      <c r="AM738" s="47"/>
      <c r="AN738" s="47"/>
      <c r="AO738" s="47"/>
      <c r="AP738" s="83"/>
      <c r="AQ738" s="83"/>
      <c r="AR738" s="83"/>
      <c r="AS738" s="83"/>
      <c r="AT738" s="83"/>
      <c r="AU738" s="83"/>
      <c r="AV738" s="83"/>
      <c r="AW738" s="83"/>
      <c r="AX738" s="83"/>
      <c r="AY738" s="83"/>
      <c r="AZ738" s="83"/>
      <c r="BA738" s="83"/>
      <c r="BB738" s="83"/>
      <c r="BC738" s="83"/>
      <c r="BD738" s="83"/>
      <c r="BE738" s="83"/>
      <c r="BF738" s="83"/>
      <c r="BG738" s="83"/>
      <c r="BH738" s="83"/>
      <c r="BI738" s="83"/>
      <c r="BJ738" s="83"/>
      <c r="BK738" s="83"/>
      <c r="BL738" s="83"/>
    </row>
    <row r="739">
      <c r="A739" s="83"/>
      <c r="O739" s="88"/>
      <c r="AH739" s="47"/>
      <c r="AI739" s="47"/>
      <c r="AJ739" s="47"/>
      <c r="AK739" s="47"/>
      <c r="AL739" s="47"/>
      <c r="AM739" s="47"/>
      <c r="AN739" s="47"/>
      <c r="AO739" s="47"/>
      <c r="AP739" s="83"/>
      <c r="AQ739" s="83"/>
      <c r="AR739" s="83"/>
      <c r="AS739" s="83"/>
      <c r="AT739" s="83"/>
      <c r="AU739" s="83"/>
      <c r="AV739" s="83"/>
      <c r="AW739" s="83"/>
      <c r="AX739" s="83"/>
      <c r="AY739" s="83"/>
      <c r="AZ739" s="83"/>
      <c r="BA739" s="83"/>
      <c r="BB739" s="83"/>
      <c r="BC739" s="83"/>
      <c r="BD739" s="83"/>
      <c r="BE739" s="83"/>
      <c r="BF739" s="83"/>
      <c r="BG739" s="83"/>
      <c r="BH739" s="83"/>
      <c r="BI739" s="83"/>
      <c r="BJ739" s="83"/>
      <c r="BK739" s="83"/>
      <c r="BL739" s="83"/>
    </row>
    <row r="740">
      <c r="A740" s="83"/>
      <c r="O740" s="88"/>
      <c r="AH740" s="47"/>
      <c r="AI740" s="47"/>
      <c r="AJ740" s="47"/>
      <c r="AK740" s="47"/>
      <c r="AL740" s="47"/>
      <c r="AM740" s="47"/>
      <c r="AN740" s="47"/>
      <c r="AO740" s="47"/>
      <c r="AP740" s="83"/>
      <c r="AQ740" s="83"/>
      <c r="AR740" s="83"/>
      <c r="AS740" s="83"/>
      <c r="AT740" s="83"/>
      <c r="AU740" s="83"/>
      <c r="AV740" s="83"/>
      <c r="AW740" s="83"/>
      <c r="AX740" s="83"/>
      <c r="AY740" s="83"/>
      <c r="AZ740" s="83"/>
      <c r="BA740" s="83"/>
      <c r="BB740" s="83"/>
      <c r="BC740" s="83"/>
      <c r="BD740" s="83"/>
      <c r="BE740" s="83"/>
      <c r="BF740" s="83"/>
      <c r="BG740" s="83"/>
      <c r="BH740" s="83"/>
      <c r="BI740" s="83"/>
      <c r="BJ740" s="83"/>
      <c r="BK740" s="83"/>
      <c r="BL740" s="83"/>
    </row>
    <row r="741">
      <c r="A741" s="83"/>
      <c r="O741" s="88"/>
      <c r="AH741" s="47"/>
      <c r="AI741" s="47"/>
      <c r="AJ741" s="47"/>
      <c r="AK741" s="47"/>
      <c r="AL741" s="47"/>
      <c r="AM741" s="47"/>
      <c r="AN741" s="47"/>
      <c r="AO741" s="47"/>
      <c r="AP741" s="83"/>
      <c r="AQ741" s="83"/>
      <c r="AR741" s="83"/>
      <c r="AS741" s="83"/>
      <c r="AT741" s="83"/>
      <c r="AU741" s="83"/>
      <c r="AV741" s="83"/>
      <c r="AW741" s="83"/>
      <c r="AX741" s="83"/>
      <c r="AY741" s="83"/>
      <c r="AZ741" s="83"/>
      <c r="BA741" s="83"/>
      <c r="BB741" s="83"/>
      <c r="BC741" s="83"/>
      <c r="BD741" s="83"/>
      <c r="BE741" s="83"/>
      <c r="BF741" s="83"/>
      <c r="BG741" s="83"/>
      <c r="BH741" s="83"/>
      <c r="BI741" s="83"/>
      <c r="BJ741" s="83"/>
      <c r="BK741" s="83"/>
      <c r="BL741" s="83"/>
    </row>
    <row r="742">
      <c r="A742" s="83"/>
      <c r="O742" s="88"/>
      <c r="AH742" s="47"/>
      <c r="AI742" s="47"/>
      <c r="AJ742" s="47"/>
      <c r="AK742" s="47"/>
      <c r="AL742" s="47"/>
      <c r="AM742" s="47"/>
      <c r="AN742" s="47"/>
      <c r="AO742" s="47"/>
      <c r="AP742" s="83"/>
      <c r="AQ742" s="83"/>
      <c r="AR742" s="83"/>
      <c r="AS742" s="83"/>
      <c r="AT742" s="83"/>
      <c r="AU742" s="83"/>
      <c r="AV742" s="83"/>
      <c r="AW742" s="83"/>
      <c r="AX742" s="83"/>
      <c r="AY742" s="83"/>
      <c r="AZ742" s="83"/>
      <c r="BA742" s="83"/>
      <c r="BB742" s="83"/>
      <c r="BC742" s="83"/>
      <c r="BD742" s="83"/>
      <c r="BE742" s="83"/>
      <c r="BF742" s="83"/>
      <c r="BG742" s="83"/>
      <c r="BH742" s="83"/>
      <c r="BI742" s="83"/>
      <c r="BJ742" s="83"/>
      <c r="BK742" s="83"/>
      <c r="BL742" s="83"/>
    </row>
    <row r="743">
      <c r="A743" s="83"/>
      <c r="O743" s="88"/>
      <c r="AH743" s="47"/>
      <c r="AI743" s="47"/>
      <c r="AJ743" s="47"/>
      <c r="AK743" s="47"/>
      <c r="AL743" s="47"/>
      <c r="AM743" s="47"/>
      <c r="AN743" s="47"/>
      <c r="AO743" s="47"/>
      <c r="AP743" s="83"/>
      <c r="AQ743" s="83"/>
      <c r="AR743" s="83"/>
      <c r="AS743" s="83"/>
      <c r="AT743" s="83"/>
      <c r="AU743" s="83"/>
      <c r="AV743" s="83"/>
      <c r="AW743" s="83"/>
      <c r="AX743" s="83"/>
      <c r="AY743" s="83"/>
      <c r="AZ743" s="83"/>
      <c r="BA743" s="83"/>
      <c r="BB743" s="83"/>
      <c r="BC743" s="83"/>
      <c r="BD743" s="83"/>
      <c r="BE743" s="83"/>
      <c r="BF743" s="83"/>
      <c r="BG743" s="83"/>
      <c r="BH743" s="83"/>
      <c r="BI743" s="83"/>
      <c r="BJ743" s="83"/>
      <c r="BK743" s="83"/>
      <c r="BL743" s="83"/>
    </row>
    <row r="744">
      <c r="A744" s="83"/>
      <c r="O744" s="88"/>
      <c r="AH744" s="47"/>
      <c r="AI744" s="47"/>
      <c r="AJ744" s="47"/>
      <c r="AK744" s="47"/>
      <c r="AL744" s="47"/>
      <c r="AM744" s="47"/>
      <c r="AN744" s="47"/>
      <c r="AO744" s="47"/>
      <c r="AP744" s="83"/>
      <c r="AQ744" s="83"/>
      <c r="AR744" s="83"/>
      <c r="AS744" s="83"/>
      <c r="AT744" s="83"/>
      <c r="AU744" s="83"/>
      <c r="AV744" s="83"/>
      <c r="AW744" s="83"/>
      <c r="AX744" s="83"/>
      <c r="AY744" s="83"/>
      <c r="AZ744" s="83"/>
      <c r="BA744" s="83"/>
      <c r="BB744" s="83"/>
      <c r="BC744" s="83"/>
      <c r="BD744" s="83"/>
      <c r="BE744" s="83"/>
      <c r="BF744" s="83"/>
      <c r="BG744" s="83"/>
      <c r="BH744" s="83"/>
      <c r="BI744" s="83"/>
      <c r="BJ744" s="83"/>
      <c r="BK744" s="83"/>
      <c r="BL744" s="83"/>
    </row>
    <row r="745">
      <c r="A745" s="83"/>
      <c r="O745" s="88"/>
      <c r="AH745" s="47"/>
      <c r="AI745" s="47"/>
      <c r="AJ745" s="47"/>
      <c r="AK745" s="47"/>
      <c r="AL745" s="47"/>
      <c r="AM745" s="47"/>
      <c r="AN745" s="47"/>
      <c r="AO745" s="47"/>
      <c r="AP745" s="83"/>
      <c r="AQ745" s="83"/>
      <c r="AR745" s="83"/>
      <c r="AS745" s="83"/>
      <c r="AT745" s="83"/>
      <c r="AU745" s="83"/>
      <c r="AV745" s="83"/>
      <c r="AW745" s="83"/>
      <c r="AX745" s="83"/>
      <c r="AY745" s="83"/>
      <c r="AZ745" s="83"/>
      <c r="BA745" s="83"/>
      <c r="BB745" s="83"/>
      <c r="BC745" s="83"/>
      <c r="BD745" s="83"/>
      <c r="BE745" s="83"/>
      <c r="BF745" s="83"/>
      <c r="BG745" s="83"/>
      <c r="BH745" s="83"/>
      <c r="BI745" s="83"/>
      <c r="BJ745" s="83"/>
      <c r="BK745" s="83"/>
      <c r="BL745" s="83"/>
    </row>
    <row r="746">
      <c r="A746" s="83"/>
      <c r="O746" s="88"/>
      <c r="AH746" s="47"/>
      <c r="AI746" s="47"/>
      <c r="AJ746" s="47"/>
      <c r="AK746" s="47"/>
      <c r="AL746" s="47"/>
      <c r="AM746" s="47"/>
      <c r="AN746" s="47"/>
      <c r="AO746" s="47"/>
      <c r="AP746" s="83"/>
      <c r="AQ746" s="83"/>
      <c r="AR746" s="83"/>
      <c r="AS746" s="83"/>
      <c r="AT746" s="83"/>
      <c r="AU746" s="83"/>
      <c r="AV746" s="83"/>
      <c r="AW746" s="83"/>
      <c r="AX746" s="83"/>
      <c r="AY746" s="83"/>
      <c r="AZ746" s="83"/>
      <c r="BA746" s="83"/>
      <c r="BB746" s="83"/>
      <c r="BC746" s="83"/>
      <c r="BD746" s="83"/>
      <c r="BE746" s="83"/>
      <c r="BF746" s="83"/>
      <c r="BG746" s="83"/>
      <c r="BH746" s="83"/>
      <c r="BI746" s="83"/>
      <c r="BJ746" s="83"/>
      <c r="BK746" s="83"/>
      <c r="BL746" s="83"/>
    </row>
    <row r="747">
      <c r="A747" s="83"/>
      <c r="O747" s="88"/>
      <c r="AH747" s="47"/>
      <c r="AI747" s="47"/>
      <c r="AJ747" s="47"/>
      <c r="AK747" s="47"/>
      <c r="AL747" s="47"/>
      <c r="AM747" s="47"/>
      <c r="AN747" s="47"/>
      <c r="AO747" s="47"/>
      <c r="AP747" s="83"/>
      <c r="AQ747" s="83"/>
      <c r="AR747" s="83"/>
      <c r="AS747" s="83"/>
      <c r="AT747" s="83"/>
      <c r="AU747" s="83"/>
      <c r="AV747" s="83"/>
      <c r="AW747" s="83"/>
      <c r="AX747" s="83"/>
      <c r="AY747" s="83"/>
      <c r="AZ747" s="83"/>
      <c r="BA747" s="83"/>
      <c r="BB747" s="83"/>
      <c r="BC747" s="83"/>
      <c r="BD747" s="83"/>
      <c r="BE747" s="83"/>
      <c r="BF747" s="83"/>
      <c r="BG747" s="83"/>
      <c r="BH747" s="83"/>
      <c r="BI747" s="83"/>
      <c r="BJ747" s="83"/>
      <c r="BK747" s="83"/>
      <c r="BL747" s="83"/>
    </row>
    <row r="748">
      <c r="A748" s="83"/>
      <c r="O748" s="88"/>
      <c r="AH748" s="47"/>
      <c r="AI748" s="47"/>
      <c r="AJ748" s="47"/>
      <c r="AK748" s="47"/>
      <c r="AL748" s="47"/>
      <c r="AM748" s="47"/>
      <c r="AN748" s="47"/>
      <c r="AO748" s="47"/>
      <c r="AP748" s="83"/>
      <c r="AQ748" s="83"/>
      <c r="AR748" s="83"/>
      <c r="AS748" s="83"/>
      <c r="AT748" s="83"/>
      <c r="AU748" s="83"/>
      <c r="AV748" s="83"/>
      <c r="AW748" s="83"/>
      <c r="AX748" s="83"/>
      <c r="AY748" s="83"/>
      <c r="AZ748" s="83"/>
      <c r="BA748" s="83"/>
      <c r="BB748" s="83"/>
      <c r="BC748" s="83"/>
      <c r="BD748" s="83"/>
      <c r="BE748" s="83"/>
      <c r="BF748" s="83"/>
      <c r="BG748" s="83"/>
      <c r="BH748" s="83"/>
      <c r="BI748" s="83"/>
      <c r="BJ748" s="83"/>
      <c r="BK748" s="83"/>
      <c r="BL748" s="83"/>
    </row>
    <row r="749">
      <c r="A749" s="83"/>
      <c r="O749" s="88"/>
      <c r="AH749" s="47"/>
      <c r="AI749" s="47"/>
      <c r="AJ749" s="47"/>
      <c r="AK749" s="47"/>
      <c r="AL749" s="47"/>
      <c r="AM749" s="47"/>
      <c r="AN749" s="47"/>
      <c r="AO749" s="47"/>
      <c r="AP749" s="83"/>
      <c r="AQ749" s="83"/>
      <c r="AR749" s="83"/>
      <c r="AS749" s="83"/>
      <c r="AT749" s="83"/>
      <c r="AU749" s="83"/>
      <c r="AV749" s="83"/>
      <c r="AW749" s="83"/>
      <c r="AX749" s="83"/>
      <c r="AY749" s="83"/>
      <c r="AZ749" s="83"/>
      <c r="BA749" s="83"/>
      <c r="BB749" s="83"/>
      <c r="BC749" s="83"/>
      <c r="BD749" s="83"/>
      <c r="BE749" s="83"/>
      <c r="BF749" s="83"/>
      <c r="BG749" s="83"/>
      <c r="BH749" s="83"/>
      <c r="BI749" s="83"/>
      <c r="BJ749" s="83"/>
      <c r="BK749" s="83"/>
      <c r="BL749" s="83"/>
    </row>
    <row r="750">
      <c r="A750" s="83"/>
      <c r="O750" s="88"/>
      <c r="AH750" s="47"/>
      <c r="AI750" s="47"/>
      <c r="AJ750" s="47"/>
      <c r="AK750" s="47"/>
      <c r="AL750" s="47"/>
      <c r="AM750" s="47"/>
      <c r="AN750" s="47"/>
      <c r="AO750" s="47"/>
      <c r="AP750" s="83"/>
      <c r="AQ750" s="83"/>
      <c r="AR750" s="83"/>
      <c r="AS750" s="83"/>
      <c r="AT750" s="83"/>
      <c r="AU750" s="83"/>
      <c r="AV750" s="83"/>
      <c r="AW750" s="83"/>
      <c r="AX750" s="83"/>
      <c r="AY750" s="83"/>
      <c r="AZ750" s="83"/>
      <c r="BA750" s="83"/>
      <c r="BB750" s="83"/>
      <c r="BC750" s="83"/>
      <c r="BD750" s="83"/>
      <c r="BE750" s="83"/>
      <c r="BF750" s="83"/>
      <c r="BG750" s="83"/>
      <c r="BH750" s="83"/>
      <c r="BI750" s="83"/>
      <c r="BJ750" s="83"/>
      <c r="BK750" s="83"/>
      <c r="BL750" s="83"/>
    </row>
    <row r="751">
      <c r="A751" s="83"/>
      <c r="O751" s="88"/>
      <c r="AH751" s="47"/>
      <c r="AI751" s="47"/>
      <c r="AJ751" s="47"/>
      <c r="AK751" s="47"/>
      <c r="AL751" s="47"/>
      <c r="AM751" s="47"/>
      <c r="AN751" s="47"/>
      <c r="AO751" s="47"/>
      <c r="AP751" s="83"/>
      <c r="AQ751" s="83"/>
      <c r="AR751" s="83"/>
      <c r="AS751" s="83"/>
      <c r="AT751" s="83"/>
      <c r="AU751" s="83"/>
      <c r="AV751" s="83"/>
      <c r="AW751" s="83"/>
      <c r="AX751" s="83"/>
      <c r="AY751" s="83"/>
      <c r="AZ751" s="83"/>
      <c r="BA751" s="83"/>
      <c r="BB751" s="83"/>
      <c r="BC751" s="83"/>
      <c r="BD751" s="83"/>
      <c r="BE751" s="83"/>
      <c r="BF751" s="83"/>
      <c r="BG751" s="83"/>
      <c r="BH751" s="83"/>
      <c r="BI751" s="83"/>
      <c r="BJ751" s="83"/>
      <c r="BK751" s="83"/>
      <c r="BL751" s="83"/>
    </row>
    <row r="752">
      <c r="A752" s="83"/>
      <c r="O752" s="88"/>
      <c r="AH752" s="47"/>
      <c r="AI752" s="47"/>
      <c r="AJ752" s="47"/>
      <c r="AK752" s="47"/>
      <c r="AL752" s="47"/>
      <c r="AM752" s="47"/>
      <c r="AN752" s="47"/>
      <c r="AO752" s="47"/>
      <c r="AP752" s="83"/>
      <c r="AQ752" s="83"/>
      <c r="AR752" s="83"/>
      <c r="AS752" s="83"/>
      <c r="AT752" s="83"/>
      <c r="AU752" s="83"/>
      <c r="AV752" s="83"/>
      <c r="AW752" s="83"/>
      <c r="AX752" s="83"/>
      <c r="AY752" s="83"/>
      <c r="AZ752" s="83"/>
      <c r="BA752" s="83"/>
      <c r="BB752" s="83"/>
      <c r="BC752" s="83"/>
      <c r="BD752" s="83"/>
      <c r="BE752" s="83"/>
      <c r="BF752" s="83"/>
      <c r="BG752" s="83"/>
      <c r="BH752" s="83"/>
      <c r="BI752" s="83"/>
      <c r="BJ752" s="83"/>
      <c r="BK752" s="83"/>
      <c r="BL752" s="83"/>
    </row>
    <row r="753">
      <c r="A753" s="83"/>
      <c r="O753" s="88"/>
      <c r="AH753" s="47"/>
      <c r="AI753" s="47"/>
      <c r="AJ753" s="47"/>
      <c r="AK753" s="47"/>
      <c r="AL753" s="47"/>
      <c r="AM753" s="47"/>
      <c r="AN753" s="47"/>
      <c r="AO753" s="47"/>
      <c r="AP753" s="83"/>
      <c r="AQ753" s="83"/>
      <c r="AR753" s="83"/>
      <c r="AS753" s="83"/>
      <c r="AT753" s="83"/>
      <c r="AU753" s="83"/>
      <c r="AV753" s="83"/>
      <c r="AW753" s="83"/>
      <c r="AX753" s="83"/>
      <c r="AY753" s="83"/>
      <c r="AZ753" s="83"/>
      <c r="BA753" s="83"/>
      <c r="BB753" s="83"/>
      <c r="BC753" s="83"/>
      <c r="BD753" s="83"/>
      <c r="BE753" s="83"/>
      <c r="BF753" s="83"/>
      <c r="BG753" s="83"/>
      <c r="BH753" s="83"/>
      <c r="BI753" s="83"/>
      <c r="BJ753" s="83"/>
      <c r="BK753" s="83"/>
      <c r="BL753" s="83"/>
    </row>
    <row r="754">
      <c r="A754" s="83"/>
      <c r="O754" s="88"/>
      <c r="AH754" s="47"/>
      <c r="AI754" s="47"/>
      <c r="AJ754" s="47"/>
      <c r="AK754" s="47"/>
      <c r="AL754" s="47"/>
      <c r="AM754" s="47"/>
      <c r="AN754" s="47"/>
      <c r="AO754" s="47"/>
      <c r="AP754" s="83"/>
      <c r="AQ754" s="83"/>
      <c r="AR754" s="83"/>
      <c r="AS754" s="83"/>
      <c r="AT754" s="83"/>
      <c r="AU754" s="83"/>
      <c r="AV754" s="83"/>
      <c r="AW754" s="83"/>
      <c r="AX754" s="83"/>
      <c r="AY754" s="83"/>
      <c r="AZ754" s="83"/>
      <c r="BA754" s="83"/>
      <c r="BB754" s="83"/>
      <c r="BC754" s="83"/>
      <c r="BD754" s="83"/>
      <c r="BE754" s="83"/>
      <c r="BF754" s="83"/>
      <c r="BG754" s="83"/>
      <c r="BH754" s="83"/>
      <c r="BI754" s="83"/>
      <c r="BJ754" s="83"/>
      <c r="BK754" s="83"/>
      <c r="BL754" s="83"/>
    </row>
    <row r="755">
      <c r="A755" s="83"/>
      <c r="O755" s="88"/>
      <c r="AH755" s="47"/>
      <c r="AI755" s="47"/>
      <c r="AJ755" s="47"/>
      <c r="AK755" s="47"/>
      <c r="AL755" s="47"/>
      <c r="AM755" s="47"/>
      <c r="AN755" s="47"/>
      <c r="AO755" s="47"/>
      <c r="AP755" s="83"/>
      <c r="AQ755" s="83"/>
      <c r="AR755" s="83"/>
      <c r="AS755" s="83"/>
      <c r="AT755" s="83"/>
      <c r="AU755" s="83"/>
      <c r="AV755" s="83"/>
      <c r="AW755" s="83"/>
      <c r="AX755" s="83"/>
      <c r="AY755" s="83"/>
      <c r="AZ755" s="83"/>
      <c r="BA755" s="83"/>
      <c r="BB755" s="83"/>
      <c r="BC755" s="83"/>
      <c r="BD755" s="83"/>
      <c r="BE755" s="83"/>
      <c r="BF755" s="83"/>
      <c r="BG755" s="83"/>
      <c r="BH755" s="83"/>
      <c r="BI755" s="83"/>
      <c r="BJ755" s="83"/>
      <c r="BK755" s="83"/>
      <c r="BL755" s="83"/>
    </row>
    <row r="756">
      <c r="A756" s="83"/>
      <c r="O756" s="88"/>
      <c r="AH756" s="47"/>
      <c r="AI756" s="47"/>
      <c r="AJ756" s="47"/>
      <c r="AK756" s="47"/>
      <c r="AL756" s="47"/>
      <c r="AM756" s="47"/>
      <c r="AN756" s="47"/>
      <c r="AO756" s="47"/>
      <c r="AP756" s="83"/>
      <c r="AQ756" s="83"/>
      <c r="AR756" s="83"/>
      <c r="AS756" s="83"/>
      <c r="AT756" s="83"/>
      <c r="AU756" s="83"/>
      <c r="AV756" s="83"/>
      <c r="AW756" s="83"/>
      <c r="AX756" s="83"/>
      <c r="AY756" s="83"/>
      <c r="AZ756" s="83"/>
      <c r="BA756" s="83"/>
      <c r="BB756" s="83"/>
      <c r="BC756" s="83"/>
      <c r="BD756" s="83"/>
      <c r="BE756" s="83"/>
      <c r="BF756" s="83"/>
      <c r="BG756" s="83"/>
      <c r="BH756" s="83"/>
      <c r="BI756" s="83"/>
      <c r="BJ756" s="83"/>
      <c r="BK756" s="83"/>
      <c r="BL756" s="83"/>
    </row>
    <row r="757">
      <c r="A757" s="83"/>
      <c r="O757" s="88"/>
      <c r="AH757" s="47"/>
      <c r="AI757" s="47"/>
      <c r="AJ757" s="47"/>
      <c r="AK757" s="47"/>
      <c r="AL757" s="47"/>
      <c r="AM757" s="47"/>
      <c r="AN757" s="47"/>
      <c r="AO757" s="47"/>
      <c r="AP757" s="83"/>
      <c r="AQ757" s="83"/>
      <c r="AR757" s="83"/>
      <c r="AS757" s="83"/>
      <c r="AT757" s="83"/>
      <c r="AU757" s="83"/>
      <c r="AV757" s="83"/>
      <c r="AW757" s="83"/>
      <c r="AX757" s="83"/>
      <c r="AY757" s="83"/>
      <c r="AZ757" s="83"/>
      <c r="BA757" s="83"/>
      <c r="BB757" s="83"/>
      <c r="BC757" s="83"/>
      <c r="BD757" s="83"/>
      <c r="BE757" s="83"/>
      <c r="BF757" s="83"/>
      <c r="BG757" s="83"/>
      <c r="BH757" s="83"/>
      <c r="BI757" s="83"/>
      <c r="BJ757" s="83"/>
      <c r="BK757" s="83"/>
      <c r="BL757" s="83"/>
    </row>
    <row r="758">
      <c r="A758" s="83"/>
      <c r="O758" s="88"/>
      <c r="AH758" s="47"/>
      <c r="AI758" s="47"/>
      <c r="AJ758" s="47"/>
      <c r="AK758" s="47"/>
      <c r="AL758" s="47"/>
      <c r="AM758" s="47"/>
      <c r="AN758" s="47"/>
      <c r="AO758" s="47"/>
      <c r="AP758" s="83"/>
      <c r="AQ758" s="83"/>
      <c r="AR758" s="83"/>
      <c r="AS758" s="83"/>
      <c r="AT758" s="83"/>
      <c r="AU758" s="83"/>
      <c r="AV758" s="83"/>
      <c r="AW758" s="83"/>
      <c r="AX758" s="83"/>
      <c r="AY758" s="83"/>
      <c r="AZ758" s="83"/>
      <c r="BA758" s="83"/>
      <c r="BB758" s="83"/>
      <c r="BC758" s="83"/>
      <c r="BD758" s="83"/>
      <c r="BE758" s="83"/>
      <c r="BF758" s="83"/>
      <c r="BG758" s="83"/>
      <c r="BH758" s="83"/>
      <c r="BI758" s="83"/>
      <c r="BJ758" s="83"/>
      <c r="BK758" s="83"/>
      <c r="BL758" s="83"/>
    </row>
    <row r="759">
      <c r="A759" s="83"/>
      <c r="O759" s="88"/>
      <c r="AH759" s="47"/>
      <c r="AI759" s="47"/>
      <c r="AJ759" s="47"/>
      <c r="AK759" s="47"/>
      <c r="AL759" s="47"/>
      <c r="AM759" s="47"/>
      <c r="AN759" s="47"/>
      <c r="AO759" s="47"/>
      <c r="AP759" s="83"/>
      <c r="AQ759" s="83"/>
      <c r="AR759" s="83"/>
      <c r="AS759" s="83"/>
      <c r="AT759" s="83"/>
      <c r="AU759" s="83"/>
      <c r="AV759" s="83"/>
      <c r="AW759" s="83"/>
      <c r="AX759" s="83"/>
      <c r="AY759" s="83"/>
      <c r="AZ759" s="83"/>
      <c r="BA759" s="83"/>
      <c r="BB759" s="83"/>
      <c r="BC759" s="83"/>
      <c r="BD759" s="83"/>
      <c r="BE759" s="83"/>
      <c r="BF759" s="83"/>
      <c r="BG759" s="83"/>
      <c r="BH759" s="83"/>
      <c r="BI759" s="83"/>
      <c r="BJ759" s="83"/>
      <c r="BK759" s="83"/>
      <c r="BL759" s="83"/>
    </row>
    <row r="760">
      <c r="A760" s="83"/>
      <c r="O760" s="88"/>
      <c r="AH760" s="47"/>
      <c r="AI760" s="47"/>
      <c r="AJ760" s="47"/>
      <c r="AK760" s="47"/>
      <c r="AL760" s="47"/>
      <c r="AM760" s="47"/>
      <c r="AN760" s="47"/>
      <c r="AO760" s="47"/>
      <c r="AP760" s="83"/>
      <c r="AQ760" s="83"/>
      <c r="AR760" s="83"/>
      <c r="AS760" s="83"/>
      <c r="AT760" s="83"/>
      <c r="AU760" s="83"/>
      <c r="AV760" s="83"/>
      <c r="AW760" s="83"/>
      <c r="AX760" s="83"/>
      <c r="AY760" s="83"/>
      <c r="AZ760" s="83"/>
      <c r="BA760" s="83"/>
      <c r="BB760" s="83"/>
      <c r="BC760" s="83"/>
      <c r="BD760" s="83"/>
      <c r="BE760" s="83"/>
      <c r="BF760" s="83"/>
      <c r="BG760" s="83"/>
      <c r="BH760" s="83"/>
      <c r="BI760" s="83"/>
      <c r="BJ760" s="83"/>
      <c r="BK760" s="83"/>
      <c r="BL760" s="83"/>
    </row>
    <row r="761">
      <c r="A761" s="83"/>
      <c r="O761" s="88"/>
      <c r="AH761" s="47"/>
      <c r="AI761" s="47"/>
      <c r="AJ761" s="47"/>
      <c r="AK761" s="47"/>
      <c r="AL761" s="47"/>
      <c r="AM761" s="47"/>
      <c r="AN761" s="47"/>
      <c r="AO761" s="47"/>
      <c r="AP761" s="83"/>
      <c r="AQ761" s="83"/>
      <c r="AR761" s="83"/>
      <c r="AS761" s="83"/>
      <c r="AT761" s="83"/>
      <c r="AU761" s="83"/>
      <c r="AV761" s="83"/>
      <c r="AW761" s="83"/>
      <c r="AX761" s="83"/>
      <c r="AY761" s="83"/>
      <c r="AZ761" s="83"/>
      <c r="BA761" s="83"/>
      <c r="BB761" s="83"/>
      <c r="BC761" s="83"/>
      <c r="BD761" s="83"/>
      <c r="BE761" s="83"/>
      <c r="BF761" s="83"/>
      <c r="BG761" s="83"/>
      <c r="BH761" s="83"/>
      <c r="BI761" s="83"/>
      <c r="BJ761" s="83"/>
      <c r="BK761" s="83"/>
      <c r="BL761" s="83"/>
    </row>
    <row r="762">
      <c r="A762" s="83"/>
      <c r="O762" s="88"/>
      <c r="AH762" s="47"/>
      <c r="AI762" s="47"/>
      <c r="AJ762" s="47"/>
      <c r="AK762" s="47"/>
      <c r="AL762" s="47"/>
      <c r="AM762" s="47"/>
      <c r="AN762" s="47"/>
      <c r="AO762" s="47"/>
      <c r="AP762" s="83"/>
      <c r="AQ762" s="83"/>
      <c r="AR762" s="83"/>
      <c r="AS762" s="83"/>
      <c r="AT762" s="83"/>
      <c r="AU762" s="83"/>
      <c r="AV762" s="83"/>
      <c r="AW762" s="83"/>
      <c r="AX762" s="83"/>
      <c r="AY762" s="83"/>
      <c r="AZ762" s="83"/>
      <c r="BA762" s="83"/>
      <c r="BB762" s="83"/>
      <c r="BC762" s="83"/>
      <c r="BD762" s="83"/>
      <c r="BE762" s="83"/>
      <c r="BF762" s="83"/>
      <c r="BG762" s="83"/>
      <c r="BH762" s="83"/>
      <c r="BI762" s="83"/>
      <c r="BJ762" s="83"/>
      <c r="BK762" s="83"/>
      <c r="BL762" s="83"/>
    </row>
    <row r="763">
      <c r="A763" s="83"/>
      <c r="O763" s="88"/>
      <c r="AH763" s="47"/>
      <c r="AI763" s="47"/>
      <c r="AJ763" s="47"/>
      <c r="AK763" s="47"/>
      <c r="AL763" s="47"/>
      <c r="AM763" s="47"/>
      <c r="AN763" s="47"/>
      <c r="AO763" s="47"/>
      <c r="AP763" s="83"/>
      <c r="AQ763" s="83"/>
      <c r="AR763" s="83"/>
      <c r="AS763" s="83"/>
      <c r="AT763" s="83"/>
      <c r="AU763" s="83"/>
      <c r="AV763" s="83"/>
      <c r="AW763" s="83"/>
      <c r="AX763" s="83"/>
      <c r="AY763" s="83"/>
      <c r="AZ763" s="83"/>
      <c r="BA763" s="83"/>
      <c r="BB763" s="83"/>
      <c r="BC763" s="83"/>
      <c r="BD763" s="83"/>
      <c r="BE763" s="83"/>
      <c r="BF763" s="83"/>
      <c r="BG763" s="83"/>
      <c r="BH763" s="83"/>
      <c r="BI763" s="83"/>
      <c r="BJ763" s="83"/>
      <c r="BK763" s="83"/>
      <c r="BL763" s="83"/>
    </row>
    <row r="764">
      <c r="A764" s="83"/>
      <c r="O764" s="88"/>
      <c r="AH764" s="47"/>
      <c r="AI764" s="47"/>
      <c r="AJ764" s="47"/>
      <c r="AK764" s="47"/>
      <c r="AL764" s="47"/>
      <c r="AM764" s="47"/>
      <c r="AN764" s="47"/>
      <c r="AO764" s="47"/>
      <c r="AP764" s="83"/>
      <c r="AQ764" s="83"/>
      <c r="AR764" s="83"/>
      <c r="AS764" s="83"/>
      <c r="AT764" s="83"/>
      <c r="AU764" s="83"/>
      <c r="AV764" s="83"/>
      <c r="AW764" s="83"/>
      <c r="AX764" s="83"/>
      <c r="AY764" s="83"/>
      <c r="AZ764" s="83"/>
      <c r="BA764" s="83"/>
      <c r="BB764" s="83"/>
      <c r="BC764" s="83"/>
      <c r="BD764" s="83"/>
      <c r="BE764" s="83"/>
      <c r="BF764" s="83"/>
      <c r="BG764" s="83"/>
      <c r="BH764" s="83"/>
      <c r="BI764" s="83"/>
      <c r="BJ764" s="83"/>
      <c r="BK764" s="83"/>
      <c r="BL764" s="83"/>
    </row>
    <row r="765">
      <c r="A765" s="83"/>
      <c r="O765" s="88"/>
      <c r="AH765" s="47"/>
      <c r="AI765" s="47"/>
      <c r="AJ765" s="47"/>
      <c r="AK765" s="47"/>
      <c r="AL765" s="47"/>
      <c r="AM765" s="47"/>
      <c r="AN765" s="47"/>
      <c r="AO765" s="47"/>
      <c r="AP765" s="83"/>
      <c r="AQ765" s="83"/>
      <c r="AR765" s="83"/>
      <c r="AS765" s="83"/>
      <c r="AT765" s="83"/>
      <c r="AU765" s="83"/>
      <c r="AV765" s="83"/>
      <c r="AW765" s="83"/>
      <c r="AX765" s="83"/>
      <c r="AY765" s="83"/>
      <c r="AZ765" s="83"/>
      <c r="BA765" s="83"/>
      <c r="BB765" s="83"/>
      <c r="BC765" s="83"/>
      <c r="BD765" s="83"/>
      <c r="BE765" s="83"/>
      <c r="BF765" s="83"/>
      <c r="BG765" s="83"/>
      <c r="BH765" s="83"/>
      <c r="BI765" s="83"/>
      <c r="BJ765" s="83"/>
      <c r="BK765" s="83"/>
      <c r="BL765" s="83"/>
    </row>
    <row r="766">
      <c r="A766" s="83"/>
      <c r="O766" s="88"/>
      <c r="AH766" s="47"/>
      <c r="AI766" s="47"/>
      <c r="AJ766" s="47"/>
      <c r="AK766" s="47"/>
      <c r="AL766" s="47"/>
      <c r="AM766" s="47"/>
      <c r="AN766" s="47"/>
      <c r="AO766" s="47"/>
      <c r="AP766" s="83"/>
      <c r="AQ766" s="83"/>
      <c r="AR766" s="83"/>
      <c r="AS766" s="83"/>
      <c r="AT766" s="83"/>
      <c r="AU766" s="83"/>
      <c r="AV766" s="83"/>
      <c r="AW766" s="83"/>
      <c r="AX766" s="83"/>
      <c r="AY766" s="83"/>
      <c r="AZ766" s="83"/>
      <c r="BA766" s="83"/>
      <c r="BB766" s="83"/>
      <c r="BC766" s="83"/>
      <c r="BD766" s="83"/>
      <c r="BE766" s="83"/>
      <c r="BF766" s="83"/>
      <c r="BG766" s="83"/>
      <c r="BH766" s="83"/>
      <c r="BI766" s="83"/>
      <c r="BJ766" s="83"/>
      <c r="BK766" s="83"/>
      <c r="BL766" s="83"/>
    </row>
    <row r="767">
      <c r="A767" s="83"/>
      <c r="O767" s="88"/>
      <c r="AH767" s="47"/>
      <c r="AI767" s="47"/>
      <c r="AJ767" s="47"/>
      <c r="AK767" s="47"/>
      <c r="AL767" s="47"/>
      <c r="AM767" s="47"/>
      <c r="AN767" s="47"/>
      <c r="AO767" s="47"/>
      <c r="AP767" s="83"/>
      <c r="AQ767" s="83"/>
      <c r="AR767" s="83"/>
      <c r="AS767" s="83"/>
      <c r="AT767" s="83"/>
      <c r="AU767" s="83"/>
      <c r="AV767" s="83"/>
      <c r="AW767" s="83"/>
      <c r="AX767" s="83"/>
      <c r="AY767" s="83"/>
      <c r="AZ767" s="83"/>
      <c r="BA767" s="83"/>
      <c r="BB767" s="83"/>
      <c r="BC767" s="83"/>
      <c r="BD767" s="83"/>
      <c r="BE767" s="83"/>
      <c r="BF767" s="83"/>
      <c r="BG767" s="83"/>
      <c r="BH767" s="83"/>
      <c r="BI767" s="83"/>
      <c r="BJ767" s="83"/>
      <c r="BK767" s="83"/>
      <c r="BL767" s="83"/>
    </row>
    <row r="768">
      <c r="A768" s="83"/>
      <c r="O768" s="88"/>
      <c r="AH768" s="47"/>
      <c r="AI768" s="47"/>
      <c r="AJ768" s="47"/>
      <c r="AK768" s="47"/>
      <c r="AL768" s="47"/>
      <c r="AM768" s="47"/>
      <c r="AN768" s="47"/>
      <c r="AO768" s="47"/>
      <c r="AP768" s="83"/>
      <c r="AQ768" s="83"/>
      <c r="AR768" s="83"/>
      <c r="AS768" s="83"/>
      <c r="AT768" s="83"/>
      <c r="AU768" s="83"/>
      <c r="AV768" s="83"/>
      <c r="AW768" s="83"/>
      <c r="AX768" s="83"/>
      <c r="AY768" s="83"/>
      <c r="AZ768" s="83"/>
      <c r="BA768" s="83"/>
      <c r="BB768" s="83"/>
      <c r="BC768" s="83"/>
      <c r="BD768" s="83"/>
      <c r="BE768" s="83"/>
      <c r="BF768" s="83"/>
      <c r="BG768" s="83"/>
      <c r="BH768" s="83"/>
      <c r="BI768" s="83"/>
      <c r="BJ768" s="83"/>
      <c r="BK768" s="83"/>
      <c r="BL768" s="83"/>
    </row>
    <row r="769">
      <c r="A769" s="83"/>
      <c r="O769" s="88"/>
      <c r="AH769" s="47"/>
      <c r="AI769" s="47"/>
      <c r="AJ769" s="47"/>
      <c r="AK769" s="47"/>
      <c r="AL769" s="47"/>
      <c r="AM769" s="47"/>
      <c r="AN769" s="47"/>
      <c r="AO769" s="47"/>
      <c r="AP769" s="83"/>
      <c r="AQ769" s="83"/>
      <c r="AR769" s="83"/>
      <c r="AS769" s="83"/>
      <c r="AT769" s="83"/>
      <c r="AU769" s="83"/>
      <c r="AV769" s="83"/>
      <c r="AW769" s="83"/>
      <c r="AX769" s="83"/>
      <c r="AY769" s="83"/>
      <c r="AZ769" s="83"/>
      <c r="BA769" s="83"/>
      <c r="BB769" s="83"/>
      <c r="BC769" s="83"/>
      <c r="BD769" s="83"/>
      <c r="BE769" s="83"/>
      <c r="BF769" s="83"/>
      <c r="BG769" s="83"/>
      <c r="BH769" s="83"/>
      <c r="BI769" s="83"/>
      <c r="BJ769" s="83"/>
      <c r="BK769" s="83"/>
      <c r="BL769" s="83"/>
    </row>
    <row r="770">
      <c r="A770" s="83"/>
      <c r="O770" s="88"/>
      <c r="AH770" s="47"/>
      <c r="AI770" s="47"/>
      <c r="AJ770" s="47"/>
      <c r="AK770" s="47"/>
      <c r="AL770" s="47"/>
      <c r="AM770" s="47"/>
      <c r="AN770" s="47"/>
      <c r="AO770" s="47"/>
      <c r="AP770" s="83"/>
      <c r="AQ770" s="83"/>
      <c r="AR770" s="83"/>
      <c r="AS770" s="83"/>
      <c r="AT770" s="83"/>
      <c r="AU770" s="83"/>
      <c r="AV770" s="83"/>
      <c r="AW770" s="83"/>
      <c r="AX770" s="83"/>
      <c r="AY770" s="83"/>
      <c r="AZ770" s="83"/>
      <c r="BA770" s="83"/>
      <c r="BB770" s="83"/>
      <c r="BC770" s="83"/>
      <c r="BD770" s="83"/>
      <c r="BE770" s="83"/>
      <c r="BF770" s="83"/>
      <c r="BG770" s="83"/>
      <c r="BH770" s="83"/>
      <c r="BI770" s="83"/>
      <c r="BJ770" s="83"/>
      <c r="BK770" s="83"/>
      <c r="BL770" s="83"/>
    </row>
    <row r="771">
      <c r="A771" s="83"/>
      <c r="O771" s="88"/>
      <c r="AH771" s="47"/>
      <c r="AI771" s="47"/>
      <c r="AJ771" s="47"/>
      <c r="AK771" s="47"/>
      <c r="AL771" s="47"/>
      <c r="AM771" s="47"/>
      <c r="AN771" s="47"/>
      <c r="AO771" s="47"/>
      <c r="AP771" s="83"/>
      <c r="AQ771" s="83"/>
      <c r="AR771" s="83"/>
      <c r="AS771" s="83"/>
      <c r="AT771" s="83"/>
      <c r="AU771" s="83"/>
      <c r="AV771" s="83"/>
      <c r="AW771" s="83"/>
      <c r="AX771" s="83"/>
      <c r="AY771" s="83"/>
      <c r="AZ771" s="83"/>
      <c r="BA771" s="83"/>
      <c r="BB771" s="83"/>
      <c r="BC771" s="83"/>
      <c r="BD771" s="83"/>
      <c r="BE771" s="83"/>
      <c r="BF771" s="83"/>
      <c r="BG771" s="83"/>
      <c r="BH771" s="83"/>
      <c r="BI771" s="83"/>
      <c r="BJ771" s="83"/>
      <c r="BK771" s="83"/>
      <c r="BL771" s="83"/>
    </row>
    <row r="772">
      <c r="A772" s="83"/>
      <c r="O772" s="88"/>
      <c r="AH772" s="47"/>
      <c r="AI772" s="47"/>
      <c r="AJ772" s="47"/>
      <c r="AK772" s="47"/>
      <c r="AL772" s="47"/>
      <c r="AM772" s="47"/>
      <c r="AN772" s="47"/>
      <c r="AO772" s="47"/>
      <c r="AP772" s="83"/>
      <c r="AQ772" s="83"/>
      <c r="AR772" s="83"/>
      <c r="AS772" s="83"/>
      <c r="AT772" s="83"/>
      <c r="AU772" s="83"/>
      <c r="AV772" s="83"/>
      <c r="AW772" s="83"/>
      <c r="AX772" s="83"/>
      <c r="AY772" s="83"/>
      <c r="AZ772" s="83"/>
      <c r="BA772" s="83"/>
      <c r="BB772" s="83"/>
      <c r="BC772" s="83"/>
      <c r="BD772" s="83"/>
      <c r="BE772" s="83"/>
      <c r="BF772" s="83"/>
      <c r="BG772" s="83"/>
      <c r="BH772" s="83"/>
      <c r="BI772" s="83"/>
      <c r="BJ772" s="83"/>
      <c r="BK772" s="83"/>
      <c r="BL772" s="83"/>
    </row>
    <row r="773">
      <c r="A773" s="83"/>
      <c r="O773" s="88"/>
      <c r="AH773" s="47"/>
      <c r="AI773" s="47"/>
      <c r="AJ773" s="47"/>
      <c r="AK773" s="47"/>
      <c r="AL773" s="47"/>
      <c r="AM773" s="47"/>
      <c r="AN773" s="47"/>
      <c r="AO773" s="47"/>
      <c r="AP773" s="83"/>
      <c r="AQ773" s="83"/>
      <c r="AR773" s="83"/>
      <c r="AS773" s="83"/>
      <c r="AT773" s="83"/>
      <c r="AU773" s="83"/>
      <c r="AV773" s="83"/>
      <c r="AW773" s="83"/>
      <c r="AX773" s="83"/>
      <c r="AY773" s="83"/>
      <c r="AZ773" s="83"/>
      <c r="BA773" s="83"/>
      <c r="BB773" s="83"/>
      <c r="BC773" s="83"/>
      <c r="BD773" s="83"/>
      <c r="BE773" s="83"/>
      <c r="BF773" s="83"/>
      <c r="BG773" s="83"/>
      <c r="BH773" s="83"/>
      <c r="BI773" s="83"/>
      <c r="BJ773" s="83"/>
      <c r="BK773" s="83"/>
      <c r="BL773" s="83"/>
    </row>
    <row r="774">
      <c r="A774" s="83"/>
      <c r="O774" s="88"/>
      <c r="AH774" s="47"/>
      <c r="AI774" s="47"/>
      <c r="AJ774" s="47"/>
      <c r="AK774" s="47"/>
      <c r="AL774" s="47"/>
      <c r="AM774" s="47"/>
      <c r="AN774" s="47"/>
      <c r="AO774" s="47"/>
      <c r="AP774" s="83"/>
      <c r="AQ774" s="83"/>
      <c r="AR774" s="83"/>
      <c r="AS774" s="83"/>
      <c r="AT774" s="83"/>
      <c r="AU774" s="83"/>
      <c r="AV774" s="83"/>
      <c r="AW774" s="83"/>
      <c r="AX774" s="83"/>
      <c r="AY774" s="83"/>
      <c r="AZ774" s="83"/>
      <c r="BA774" s="83"/>
      <c r="BB774" s="83"/>
      <c r="BC774" s="83"/>
      <c r="BD774" s="83"/>
      <c r="BE774" s="83"/>
      <c r="BF774" s="83"/>
      <c r="BG774" s="83"/>
      <c r="BH774" s="83"/>
      <c r="BI774" s="83"/>
      <c r="BJ774" s="83"/>
      <c r="BK774" s="83"/>
      <c r="BL774" s="83"/>
    </row>
    <row r="775">
      <c r="A775" s="83"/>
      <c r="O775" s="88"/>
      <c r="AH775" s="47"/>
      <c r="AI775" s="47"/>
      <c r="AJ775" s="47"/>
      <c r="AK775" s="47"/>
      <c r="AL775" s="47"/>
      <c r="AM775" s="47"/>
      <c r="AN775" s="47"/>
      <c r="AO775" s="47"/>
      <c r="AP775" s="83"/>
      <c r="AQ775" s="83"/>
      <c r="AR775" s="83"/>
      <c r="AS775" s="83"/>
      <c r="AT775" s="83"/>
      <c r="AU775" s="83"/>
      <c r="AV775" s="83"/>
      <c r="AW775" s="83"/>
      <c r="AX775" s="83"/>
      <c r="AY775" s="83"/>
      <c r="AZ775" s="83"/>
      <c r="BA775" s="83"/>
      <c r="BB775" s="83"/>
      <c r="BC775" s="83"/>
      <c r="BD775" s="83"/>
      <c r="BE775" s="83"/>
      <c r="BF775" s="83"/>
      <c r="BG775" s="83"/>
      <c r="BH775" s="83"/>
      <c r="BI775" s="83"/>
      <c r="BJ775" s="83"/>
      <c r="BK775" s="83"/>
      <c r="BL775" s="83"/>
    </row>
    <row r="776">
      <c r="A776" s="83"/>
      <c r="O776" s="88"/>
      <c r="AH776" s="47"/>
      <c r="AI776" s="47"/>
      <c r="AJ776" s="47"/>
      <c r="AK776" s="47"/>
      <c r="AL776" s="47"/>
      <c r="AM776" s="47"/>
      <c r="AN776" s="47"/>
      <c r="AO776" s="47"/>
      <c r="AP776" s="83"/>
      <c r="AQ776" s="83"/>
      <c r="AR776" s="83"/>
      <c r="AS776" s="83"/>
      <c r="AT776" s="83"/>
      <c r="AU776" s="83"/>
      <c r="AV776" s="83"/>
      <c r="AW776" s="83"/>
      <c r="AX776" s="83"/>
      <c r="AY776" s="83"/>
      <c r="AZ776" s="83"/>
      <c r="BA776" s="83"/>
      <c r="BB776" s="83"/>
      <c r="BC776" s="83"/>
      <c r="BD776" s="83"/>
      <c r="BE776" s="83"/>
      <c r="BF776" s="83"/>
      <c r="BG776" s="83"/>
      <c r="BH776" s="83"/>
      <c r="BI776" s="83"/>
      <c r="BJ776" s="83"/>
      <c r="BK776" s="83"/>
      <c r="BL776" s="83"/>
    </row>
    <row r="777">
      <c r="A777" s="83"/>
      <c r="O777" s="88"/>
      <c r="AH777" s="47"/>
      <c r="AI777" s="47"/>
      <c r="AJ777" s="47"/>
      <c r="AK777" s="47"/>
      <c r="AL777" s="47"/>
      <c r="AM777" s="47"/>
      <c r="AN777" s="47"/>
      <c r="AO777" s="47"/>
      <c r="AP777" s="83"/>
      <c r="AQ777" s="83"/>
      <c r="AR777" s="83"/>
      <c r="AS777" s="83"/>
      <c r="AT777" s="83"/>
      <c r="AU777" s="83"/>
      <c r="AV777" s="83"/>
      <c r="AW777" s="83"/>
      <c r="AX777" s="83"/>
      <c r="AY777" s="83"/>
      <c r="AZ777" s="83"/>
      <c r="BA777" s="83"/>
      <c r="BB777" s="83"/>
      <c r="BC777" s="83"/>
      <c r="BD777" s="83"/>
      <c r="BE777" s="83"/>
      <c r="BF777" s="83"/>
      <c r="BG777" s="83"/>
      <c r="BH777" s="83"/>
      <c r="BI777" s="83"/>
      <c r="BJ777" s="83"/>
      <c r="BK777" s="83"/>
      <c r="BL777" s="83"/>
    </row>
    <row r="778">
      <c r="A778" s="83"/>
      <c r="O778" s="88"/>
      <c r="AH778" s="47"/>
      <c r="AI778" s="47"/>
      <c r="AJ778" s="47"/>
      <c r="AK778" s="47"/>
      <c r="AL778" s="47"/>
      <c r="AM778" s="47"/>
      <c r="AN778" s="47"/>
      <c r="AO778" s="47"/>
      <c r="AP778" s="83"/>
      <c r="AQ778" s="83"/>
      <c r="AR778" s="83"/>
      <c r="AS778" s="83"/>
      <c r="AT778" s="83"/>
      <c r="AU778" s="83"/>
      <c r="AV778" s="83"/>
      <c r="AW778" s="83"/>
      <c r="AX778" s="83"/>
      <c r="AY778" s="83"/>
      <c r="AZ778" s="83"/>
      <c r="BA778" s="83"/>
      <c r="BB778" s="83"/>
      <c r="BC778" s="83"/>
      <c r="BD778" s="83"/>
      <c r="BE778" s="83"/>
      <c r="BF778" s="83"/>
      <c r="BG778" s="83"/>
      <c r="BH778" s="83"/>
      <c r="BI778" s="83"/>
      <c r="BJ778" s="83"/>
      <c r="BK778" s="83"/>
      <c r="BL778" s="83"/>
    </row>
    <row r="779">
      <c r="A779" s="83"/>
      <c r="O779" s="88"/>
      <c r="AH779" s="47"/>
      <c r="AI779" s="47"/>
      <c r="AJ779" s="47"/>
      <c r="AK779" s="47"/>
      <c r="AL779" s="47"/>
      <c r="AM779" s="47"/>
      <c r="AN779" s="47"/>
      <c r="AO779" s="47"/>
      <c r="AP779" s="83"/>
      <c r="AQ779" s="83"/>
      <c r="AR779" s="83"/>
      <c r="AS779" s="83"/>
      <c r="AT779" s="83"/>
      <c r="AU779" s="83"/>
      <c r="AV779" s="83"/>
      <c r="AW779" s="83"/>
      <c r="AX779" s="83"/>
      <c r="AY779" s="83"/>
      <c r="AZ779" s="83"/>
      <c r="BA779" s="83"/>
      <c r="BB779" s="83"/>
      <c r="BC779" s="83"/>
      <c r="BD779" s="83"/>
      <c r="BE779" s="83"/>
      <c r="BF779" s="83"/>
      <c r="BG779" s="83"/>
      <c r="BH779" s="83"/>
      <c r="BI779" s="83"/>
      <c r="BJ779" s="83"/>
      <c r="BK779" s="83"/>
      <c r="BL779" s="83"/>
    </row>
    <row r="780">
      <c r="A780" s="83"/>
      <c r="O780" s="88"/>
      <c r="AH780" s="47"/>
      <c r="AI780" s="47"/>
      <c r="AJ780" s="47"/>
      <c r="AK780" s="47"/>
      <c r="AL780" s="47"/>
      <c r="AM780" s="47"/>
      <c r="AN780" s="47"/>
      <c r="AO780" s="47"/>
      <c r="AP780" s="83"/>
      <c r="AQ780" s="83"/>
      <c r="AR780" s="83"/>
      <c r="AS780" s="83"/>
      <c r="AT780" s="83"/>
      <c r="AU780" s="83"/>
      <c r="AV780" s="83"/>
      <c r="AW780" s="83"/>
      <c r="AX780" s="83"/>
      <c r="AY780" s="83"/>
      <c r="AZ780" s="83"/>
      <c r="BA780" s="83"/>
      <c r="BB780" s="83"/>
      <c r="BC780" s="83"/>
      <c r="BD780" s="83"/>
      <c r="BE780" s="83"/>
      <c r="BF780" s="83"/>
      <c r="BG780" s="83"/>
      <c r="BH780" s="83"/>
      <c r="BI780" s="83"/>
      <c r="BJ780" s="83"/>
      <c r="BK780" s="83"/>
      <c r="BL780" s="83"/>
    </row>
    <row r="781">
      <c r="A781" s="83"/>
      <c r="O781" s="88"/>
      <c r="AH781" s="47"/>
      <c r="AI781" s="47"/>
      <c r="AJ781" s="47"/>
      <c r="AK781" s="47"/>
      <c r="AL781" s="47"/>
      <c r="AM781" s="47"/>
      <c r="AN781" s="47"/>
      <c r="AO781" s="47"/>
      <c r="AP781" s="83"/>
      <c r="AQ781" s="83"/>
      <c r="AR781" s="83"/>
      <c r="AS781" s="83"/>
      <c r="AT781" s="83"/>
      <c r="AU781" s="83"/>
      <c r="AV781" s="83"/>
      <c r="AW781" s="83"/>
      <c r="AX781" s="83"/>
      <c r="AY781" s="83"/>
      <c r="AZ781" s="83"/>
      <c r="BA781" s="83"/>
      <c r="BB781" s="83"/>
      <c r="BC781" s="83"/>
      <c r="BD781" s="83"/>
      <c r="BE781" s="83"/>
      <c r="BF781" s="83"/>
      <c r="BG781" s="83"/>
      <c r="BH781" s="83"/>
      <c r="BI781" s="83"/>
      <c r="BJ781" s="83"/>
      <c r="BK781" s="83"/>
      <c r="BL781" s="83"/>
    </row>
    <row r="782">
      <c r="A782" s="83"/>
      <c r="O782" s="88"/>
      <c r="AH782" s="47"/>
      <c r="AI782" s="47"/>
      <c r="AJ782" s="47"/>
      <c r="AK782" s="47"/>
      <c r="AL782" s="47"/>
      <c r="AM782" s="47"/>
      <c r="AN782" s="47"/>
      <c r="AO782" s="47"/>
      <c r="AP782" s="83"/>
      <c r="AQ782" s="83"/>
      <c r="AR782" s="83"/>
      <c r="AS782" s="83"/>
      <c r="AT782" s="83"/>
      <c r="AU782" s="83"/>
      <c r="AV782" s="83"/>
      <c r="AW782" s="83"/>
      <c r="AX782" s="83"/>
      <c r="AY782" s="83"/>
      <c r="AZ782" s="83"/>
      <c r="BA782" s="83"/>
      <c r="BB782" s="83"/>
      <c r="BC782" s="83"/>
      <c r="BD782" s="83"/>
      <c r="BE782" s="83"/>
      <c r="BF782" s="83"/>
      <c r="BG782" s="83"/>
      <c r="BH782" s="83"/>
      <c r="BI782" s="83"/>
      <c r="BJ782" s="83"/>
      <c r="BK782" s="83"/>
      <c r="BL782" s="83"/>
    </row>
    <row r="783">
      <c r="A783" s="83"/>
      <c r="O783" s="88"/>
      <c r="AH783" s="47"/>
      <c r="AI783" s="47"/>
      <c r="AJ783" s="47"/>
      <c r="AK783" s="47"/>
      <c r="AL783" s="47"/>
      <c r="AM783" s="47"/>
      <c r="AN783" s="47"/>
      <c r="AO783" s="47"/>
      <c r="AP783" s="83"/>
      <c r="AQ783" s="83"/>
      <c r="AR783" s="83"/>
      <c r="AS783" s="83"/>
      <c r="AT783" s="83"/>
      <c r="AU783" s="83"/>
      <c r="AV783" s="83"/>
      <c r="AW783" s="83"/>
      <c r="AX783" s="83"/>
      <c r="AY783" s="83"/>
      <c r="AZ783" s="83"/>
      <c r="BA783" s="83"/>
      <c r="BB783" s="83"/>
      <c r="BC783" s="83"/>
      <c r="BD783" s="83"/>
      <c r="BE783" s="83"/>
      <c r="BF783" s="83"/>
      <c r="BG783" s="83"/>
      <c r="BH783" s="83"/>
      <c r="BI783" s="83"/>
      <c r="BJ783" s="83"/>
      <c r="BK783" s="83"/>
      <c r="BL783" s="83"/>
    </row>
    <row r="784">
      <c r="A784" s="83"/>
      <c r="O784" s="88"/>
      <c r="AH784" s="47"/>
      <c r="AI784" s="47"/>
      <c r="AJ784" s="47"/>
      <c r="AK784" s="47"/>
      <c r="AL784" s="47"/>
      <c r="AM784" s="47"/>
      <c r="AN784" s="47"/>
      <c r="AO784" s="47"/>
      <c r="AP784" s="83"/>
      <c r="AQ784" s="83"/>
      <c r="AR784" s="83"/>
      <c r="AS784" s="83"/>
      <c r="AT784" s="83"/>
      <c r="AU784" s="83"/>
      <c r="AV784" s="83"/>
      <c r="AW784" s="83"/>
      <c r="AX784" s="83"/>
      <c r="AY784" s="83"/>
      <c r="AZ784" s="83"/>
      <c r="BA784" s="83"/>
      <c r="BB784" s="83"/>
      <c r="BC784" s="83"/>
      <c r="BD784" s="83"/>
      <c r="BE784" s="83"/>
      <c r="BF784" s="83"/>
      <c r="BG784" s="83"/>
      <c r="BH784" s="83"/>
      <c r="BI784" s="83"/>
      <c r="BJ784" s="83"/>
      <c r="BK784" s="83"/>
      <c r="BL784" s="83"/>
    </row>
    <row r="785">
      <c r="A785" s="83"/>
      <c r="O785" s="88"/>
      <c r="AH785" s="47"/>
      <c r="AI785" s="47"/>
      <c r="AJ785" s="47"/>
      <c r="AK785" s="47"/>
      <c r="AL785" s="47"/>
      <c r="AM785" s="47"/>
      <c r="AN785" s="47"/>
      <c r="AO785" s="47"/>
      <c r="AP785" s="83"/>
      <c r="AQ785" s="83"/>
      <c r="AR785" s="83"/>
      <c r="AS785" s="83"/>
      <c r="AT785" s="83"/>
      <c r="AU785" s="83"/>
      <c r="AV785" s="83"/>
      <c r="AW785" s="83"/>
      <c r="AX785" s="83"/>
      <c r="AY785" s="83"/>
      <c r="AZ785" s="83"/>
      <c r="BA785" s="83"/>
      <c r="BB785" s="83"/>
      <c r="BC785" s="83"/>
      <c r="BD785" s="83"/>
      <c r="BE785" s="83"/>
      <c r="BF785" s="83"/>
      <c r="BG785" s="83"/>
      <c r="BH785" s="83"/>
      <c r="BI785" s="83"/>
      <c r="BJ785" s="83"/>
      <c r="BK785" s="83"/>
      <c r="BL785" s="83"/>
    </row>
    <row r="786">
      <c r="A786" s="83"/>
      <c r="O786" s="88"/>
      <c r="AH786" s="47"/>
      <c r="AI786" s="47"/>
      <c r="AJ786" s="47"/>
      <c r="AK786" s="47"/>
      <c r="AL786" s="47"/>
      <c r="AM786" s="47"/>
      <c r="AN786" s="47"/>
      <c r="AO786" s="47"/>
      <c r="AP786" s="83"/>
      <c r="AQ786" s="83"/>
      <c r="AR786" s="83"/>
      <c r="AS786" s="83"/>
      <c r="AT786" s="83"/>
      <c r="AU786" s="83"/>
      <c r="AV786" s="83"/>
      <c r="AW786" s="83"/>
      <c r="AX786" s="83"/>
      <c r="AY786" s="83"/>
      <c r="AZ786" s="83"/>
      <c r="BA786" s="83"/>
      <c r="BB786" s="83"/>
      <c r="BC786" s="83"/>
      <c r="BD786" s="83"/>
      <c r="BE786" s="83"/>
      <c r="BF786" s="83"/>
      <c r="BG786" s="83"/>
      <c r="BH786" s="83"/>
      <c r="BI786" s="83"/>
      <c r="BJ786" s="83"/>
      <c r="BK786" s="83"/>
      <c r="BL786" s="83"/>
    </row>
    <row r="787">
      <c r="A787" s="83"/>
      <c r="O787" s="88"/>
      <c r="AH787" s="47"/>
      <c r="AI787" s="47"/>
      <c r="AJ787" s="47"/>
      <c r="AK787" s="47"/>
      <c r="AL787" s="47"/>
      <c r="AM787" s="47"/>
      <c r="AN787" s="47"/>
      <c r="AO787" s="47"/>
      <c r="AP787" s="83"/>
      <c r="AQ787" s="83"/>
      <c r="AR787" s="83"/>
      <c r="AS787" s="83"/>
      <c r="AT787" s="83"/>
      <c r="AU787" s="83"/>
      <c r="AV787" s="83"/>
      <c r="AW787" s="83"/>
      <c r="AX787" s="83"/>
      <c r="AY787" s="83"/>
      <c r="AZ787" s="83"/>
      <c r="BA787" s="83"/>
      <c r="BB787" s="83"/>
      <c r="BC787" s="83"/>
      <c r="BD787" s="83"/>
      <c r="BE787" s="83"/>
      <c r="BF787" s="83"/>
      <c r="BG787" s="83"/>
      <c r="BH787" s="83"/>
      <c r="BI787" s="83"/>
      <c r="BJ787" s="83"/>
      <c r="BK787" s="83"/>
      <c r="BL787" s="83"/>
    </row>
    <row r="788">
      <c r="A788" s="83"/>
      <c r="O788" s="88"/>
      <c r="AH788" s="47"/>
      <c r="AI788" s="47"/>
      <c r="AJ788" s="47"/>
      <c r="AK788" s="47"/>
      <c r="AL788" s="47"/>
      <c r="AM788" s="47"/>
      <c r="AN788" s="47"/>
      <c r="AO788" s="47"/>
      <c r="AP788" s="83"/>
      <c r="AQ788" s="83"/>
      <c r="AR788" s="83"/>
      <c r="AS788" s="83"/>
      <c r="AT788" s="83"/>
      <c r="AU788" s="83"/>
      <c r="AV788" s="83"/>
      <c r="AW788" s="83"/>
      <c r="AX788" s="83"/>
      <c r="AY788" s="83"/>
      <c r="AZ788" s="83"/>
      <c r="BA788" s="83"/>
      <c r="BB788" s="83"/>
      <c r="BC788" s="83"/>
      <c r="BD788" s="83"/>
      <c r="BE788" s="83"/>
      <c r="BF788" s="83"/>
      <c r="BG788" s="83"/>
      <c r="BH788" s="83"/>
      <c r="BI788" s="83"/>
      <c r="BJ788" s="83"/>
      <c r="BK788" s="83"/>
      <c r="BL788" s="83"/>
    </row>
    <row r="789">
      <c r="A789" s="83"/>
      <c r="O789" s="88"/>
      <c r="AH789" s="47"/>
      <c r="AI789" s="47"/>
      <c r="AJ789" s="47"/>
      <c r="AK789" s="47"/>
      <c r="AL789" s="47"/>
      <c r="AM789" s="47"/>
      <c r="AN789" s="47"/>
      <c r="AO789" s="47"/>
      <c r="AP789" s="83"/>
      <c r="AQ789" s="83"/>
      <c r="AR789" s="83"/>
      <c r="AS789" s="83"/>
      <c r="AT789" s="83"/>
      <c r="AU789" s="83"/>
      <c r="AV789" s="83"/>
      <c r="AW789" s="83"/>
      <c r="AX789" s="83"/>
      <c r="AY789" s="83"/>
      <c r="AZ789" s="83"/>
      <c r="BA789" s="83"/>
      <c r="BB789" s="83"/>
      <c r="BC789" s="83"/>
      <c r="BD789" s="83"/>
      <c r="BE789" s="83"/>
      <c r="BF789" s="83"/>
      <c r="BG789" s="83"/>
      <c r="BH789" s="83"/>
      <c r="BI789" s="83"/>
      <c r="BJ789" s="83"/>
      <c r="BK789" s="83"/>
      <c r="BL789" s="83"/>
    </row>
    <row r="790">
      <c r="A790" s="83"/>
      <c r="O790" s="88"/>
      <c r="AH790" s="47"/>
      <c r="AI790" s="47"/>
      <c r="AJ790" s="47"/>
      <c r="AK790" s="47"/>
      <c r="AL790" s="47"/>
      <c r="AM790" s="47"/>
      <c r="AN790" s="47"/>
      <c r="AO790" s="47"/>
      <c r="AP790" s="83"/>
      <c r="AQ790" s="83"/>
      <c r="AR790" s="83"/>
      <c r="AS790" s="83"/>
      <c r="AT790" s="83"/>
      <c r="AU790" s="83"/>
      <c r="AV790" s="83"/>
      <c r="AW790" s="83"/>
      <c r="AX790" s="83"/>
      <c r="AY790" s="83"/>
      <c r="AZ790" s="83"/>
      <c r="BA790" s="83"/>
      <c r="BB790" s="83"/>
      <c r="BC790" s="83"/>
      <c r="BD790" s="83"/>
      <c r="BE790" s="83"/>
      <c r="BF790" s="83"/>
      <c r="BG790" s="83"/>
      <c r="BH790" s="83"/>
      <c r="BI790" s="83"/>
      <c r="BJ790" s="83"/>
      <c r="BK790" s="83"/>
      <c r="BL790" s="83"/>
    </row>
    <row r="791">
      <c r="A791" s="83"/>
      <c r="O791" s="88"/>
      <c r="AH791" s="47"/>
      <c r="AI791" s="47"/>
      <c r="AJ791" s="47"/>
      <c r="AK791" s="47"/>
      <c r="AL791" s="47"/>
      <c r="AM791" s="47"/>
      <c r="AN791" s="47"/>
      <c r="AO791" s="47"/>
      <c r="AP791" s="83"/>
      <c r="AQ791" s="83"/>
      <c r="AR791" s="83"/>
      <c r="AS791" s="83"/>
      <c r="AT791" s="83"/>
      <c r="AU791" s="83"/>
      <c r="AV791" s="83"/>
      <c r="AW791" s="83"/>
      <c r="AX791" s="83"/>
      <c r="AY791" s="83"/>
      <c r="AZ791" s="83"/>
      <c r="BA791" s="83"/>
      <c r="BB791" s="83"/>
      <c r="BC791" s="83"/>
      <c r="BD791" s="83"/>
      <c r="BE791" s="83"/>
      <c r="BF791" s="83"/>
      <c r="BG791" s="83"/>
      <c r="BH791" s="83"/>
      <c r="BI791" s="83"/>
      <c r="BJ791" s="83"/>
      <c r="BK791" s="83"/>
      <c r="BL791" s="83"/>
    </row>
    <row r="792">
      <c r="A792" s="83"/>
      <c r="O792" s="88"/>
      <c r="AH792" s="47"/>
      <c r="AI792" s="47"/>
      <c r="AJ792" s="47"/>
      <c r="AK792" s="47"/>
      <c r="AL792" s="47"/>
      <c r="AM792" s="47"/>
      <c r="AN792" s="47"/>
      <c r="AO792" s="47"/>
      <c r="AP792" s="83"/>
      <c r="AQ792" s="83"/>
      <c r="AR792" s="83"/>
      <c r="AS792" s="83"/>
      <c r="AT792" s="83"/>
      <c r="AU792" s="83"/>
      <c r="AV792" s="83"/>
      <c r="AW792" s="83"/>
      <c r="AX792" s="83"/>
      <c r="AY792" s="83"/>
      <c r="AZ792" s="83"/>
      <c r="BA792" s="83"/>
      <c r="BB792" s="83"/>
      <c r="BC792" s="83"/>
      <c r="BD792" s="83"/>
      <c r="BE792" s="83"/>
      <c r="BF792" s="83"/>
      <c r="BG792" s="83"/>
      <c r="BH792" s="83"/>
      <c r="BI792" s="83"/>
      <c r="BJ792" s="83"/>
      <c r="BK792" s="83"/>
      <c r="BL792" s="83"/>
    </row>
    <row r="793">
      <c r="A793" s="83"/>
      <c r="O793" s="88"/>
      <c r="AH793" s="47"/>
      <c r="AI793" s="47"/>
      <c r="AJ793" s="47"/>
      <c r="AK793" s="47"/>
      <c r="AL793" s="47"/>
      <c r="AM793" s="47"/>
      <c r="AN793" s="47"/>
      <c r="AO793" s="47"/>
      <c r="AP793" s="83"/>
      <c r="AQ793" s="83"/>
      <c r="AR793" s="83"/>
      <c r="AS793" s="83"/>
      <c r="AT793" s="83"/>
      <c r="AU793" s="83"/>
      <c r="AV793" s="83"/>
      <c r="AW793" s="83"/>
      <c r="AX793" s="83"/>
      <c r="AY793" s="83"/>
      <c r="AZ793" s="83"/>
      <c r="BA793" s="83"/>
      <c r="BB793" s="83"/>
      <c r="BC793" s="83"/>
      <c r="BD793" s="83"/>
      <c r="BE793" s="83"/>
      <c r="BF793" s="83"/>
      <c r="BG793" s="83"/>
      <c r="BH793" s="83"/>
      <c r="BI793" s="83"/>
      <c r="BJ793" s="83"/>
      <c r="BK793" s="83"/>
      <c r="BL793" s="83"/>
    </row>
    <row r="794">
      <c r="A794" s="83"/>
      <c r="O794" s="88"/>
      <c r="AH794" s="47"/>
      <c r="AI794" s="47"/>
      <c r="AJ794" s="47"/>
      <c r="AK794" s="47"/>
      <c r="AL794" s="47"/>
      <c r="AM794" s="47"/>
      <c r="AN794" s="47"/>
      <c r="AO794" s="47"/>
      <c r="AP794" s="83"/>
      <c r="AQ794" s="83"/>
      <c r="AR794" s="83"/>
      <c r="AS794" s="83"/>
      <c r="AT794" s="83"/>
      <c r="AU794" s="83"/>
      <c r="AV794" s="83"/>
      <c r="AW794" s="83"/>
      <c r="AX794" s="83"/>
      <c r="AY794" s="83"/>
      <c r="AZ794" s="83"/>
      <c r="BA794" s="83"/>
      <c r="BB794" s="83"/>
      <c r="BC794" s="83"/>
      <c r="BD794" s="83"/>
      <c r="BE794" s="83"/>
      <c r="BF794" s="83"/>
      <c r="BG794" s="83"/>
      <c r="BH794" s="83"/>
      <c r="BI794" s="83"/>
      <c r="BJ794" s="83"/>
      <c r="BK794" s="83"/>
      <c r="BL794" s="83"/>
    </row>
    <row r="795">
      <c r="A795" s="83"/>
      <c r="O795" s="88"/>
      <c r="AH795" s="47"/>
      <c r="AI795" s="47"/>
      <c r="AJ795" s="47"/>
      <c r="AK795" s="47"/>
      <c r="AL795" s="47"/>
      <c r="AM795" s="47"/>
      <c r="AN795" s="47"/>
      <c r="AO795" s="47"/>
      <c r="AP795" s="83"/>
      <c r="AQ795" s="83"/>
      <c r="AR795" s="83"/>
      <c r="AS795" s="83"/>
      <c r="AT795" s="83"/>
      <c r="AU795" s="83"/>
      <c r="AV795" s="83"/>
      <c r="AW795" s="83"/>
      <c r="AX795" s="83"/>
      <c r="AY795" s="83"/>
      <c r="AZ795" s="83"/>
      <c r="BA795" s="83"/>
      <c r="BB795" s="83"/>
      <c r="BC795" s="83"/>
      <c r="BD795" s="83"/>
      <c r="BE795" s="83"/>
      <c r="BF795" s="83"/>
      <c r="BG795" s="83"/>
      <c r="BH795" s="83"/>
      <c r="BI795" s="83"/>
      <c r="BJ795" s="83"/>
      <c r="BK795" s="83"/>
      <c r="BL795" s="83"/>
    </row>
    <row r="796">
      <c r="A796" s="83"/>
      <c r="O796" s="88"/>
      <c r="AH796" s="47"/>
      <c r="AI796" s="47"/>
      <c r="AJ796" s="47"/>
      <c r="AK796" s="47"/>
      <c r="AL796" s="47"/>
      <c r="AM796" s="47"/>
      <c r="AN796" s="47"/>
      <c r="AO796" s="47"/>
      <c r="AP796" s="83"/>
      <c r="AQ796" s="83"/>
      <c r="AR796" s="83"/>
      <c r="AS796" s="83"/>
      <c r="AT796" s="83"/>
      <c r="AU796" s="83"/>
      <c r="AV796" s="83"/>
      <c r="AW796" s="83"/>
      <c r="AX796" s="83"/>
      <c r="AY796" s="83"/>
      <c r="AZ796" s="83"/>
      <c r="BA796" s="83"/>
      <c r="BB796" s="83"/>
      <c r="BC796" s="83"/>
      <c r="BD796" s="83"/>
      <c r="BE796" s="83"/>
      <c r="BF796" s="83"/>
      <c r="BG796" s="83"/>
      <c r="BH796" s="83"/>
      <c r="BI796" s="83"/>
      <c r="BJ796" s="83"/>
      <c r="BK796" s="83"/>
      <c r="BL796" s="83"/>
    </row>
    <row r="797">
      <c r="A797" s="83"/>
      <c r="O797" s="88"/>
      <c r="AH797" s="47"/>
      <c r="AI797" s="47"/>
      <c r="AJ797" s="47"/>
      <c r="AK797" s="47"/>
      <c r="AL797" s="47"/>
      <c r="AM797" s="47"/>
      <c r="AN797" s="47"/>
      <c r="AO797" s="47"/>
      <c r="AP797" s="83"/>
      <c r="AQ797" s="83"/>
      <c r="AR797" s="83"/>
      <c r="AS797" s="83"/>
      <c r="AT797" s="83"/>
      <c r="AU797" s="83"/>
      <c r="AV797" s="83"/>
      <c r="AW797" s="83"/>
      <c r="AX797" s="83"/>
      <c r="AY797" s="83"/>
      <c r="AZ797" s="83"/>
      <c r="BA797" s="83"/>
      <c r="BB797" s="83"/>
      <c r="BC797" s="83"/>
      <c r="BD797" s="83"/>
      <c r="BE797" s="83"/>
      <c r="BF797" s="83"/>
      <c r="BG797" s="83"/>
      <c r="BH797" s="83"/>
      <c r="BI797" s="83"/>
      <c r="BJ797" s="83"/>
      <c r="BK797" s="83"/>
      <c r="BL797" s="83"/>
    </row>
    <row r="798">
      <c r="A798" s="83"/>
      <c r="O798" s="88"/>
      <c r="AH798" s="47"/>
      <c r="AI798" s="47"/>
      <c r="AJ798" s="47"/>
      <c r="AK798" s="47"/>
      <c r="AL798" s="47"/>
      <c r="AM798" s="47"/>
      <c r="AN798" s="47"/>
      <c r="AO798" s="47"/>
      <c r="AP798" s="83"/>
      <c r="AQ798" s="83"/>
      <c r="AR798" s="83"/>
      <c r="AS798" s="83"/>
      <c r="AT798" s="83"/>
      <c r="AU798" s="83"/>
      <c r="AV798" s="83"/>
      <c r="AW798" s="83"/>
      <c r="AX798" s="83"/>
      <c r="AY798" s="83"/>
      <c r="AZ798" s="83"/>
      <c r="BA798" s="83"/>
      <c r="BB798" s="83"/>
      <c r="BC798" s="83"/>
      <c r="BD798" s="83"/>
      <c r="BE798" s="83"/>
      <c r="BF798" s="83"/>
      <c r="BG798" s="83"/>
      <c r="BH798" s="83"/>
      <c r="BI798" s="83"/>
      <c r="BJ798" s="83"/>
      <c r="BK798" s="83"/>
      <c r="BL798" s="83"/>
    </row>
    <row r="799">
      <c r="A799" s="83"/>
      <c r="O799" s="88"/>
      <c r="AH799" s="47"/>
      <c r="AI799" s="47"/>
      <c r="AJ799" s="47"/>
      <c r="AK799" s="47"/>
      <c r="AL799" s="47"/>
      <c r="AM799" s="47"/>
      <c r="AN799" s="47"/>
      <c r="AO799" s="47"/>
      <c r="AP799" s="83"/>
      <c r="AQ799" s="83"/>
      <c r="AR799" s="83"/>
      <c r="AS799" s="83"/>
      <c r="AT799" s="83"/>
      <c r="AU799" s="83"/>
      <c r="AV799" s="83"/>
      <c r="AW799" s="83"/>
      <c r="AX799" s="83"/>
      <c r="AY799" s="83"/>
      <c r="AZ799" s="83"/>
      <c r="BA799" s="83"/>
      <c r="BB799" s="83"/>
      <c r="BC799" s="83"/>
      <c r="BD799" s="83"/>
      <c r="BE799" s="83"/>
      <c r="BF799" s="83"/>
      <c r="BG799" s="83"/>
      <c r="BH799" s="83"/>
      <c r="BI799" s="83"/>
      <c r="BJ799" s="83"/>
      <c r="BK799" s="83"/>
      <c r="BL799" s="83"/>
    </row>
    <row r="800">
      <c r="A800" s="83"/>
      <c r="O800" s="88"/>
      <c r="AH800" s="47"/>
      <c r="AI800" s="47"/>
      <c r="AJ800" s="47"/>
      <c r="AK800" s="47"/>
      <c r="AL800" s="47"/>
      <c r="AM800" s="47"/>
      <c r="AN800" s="47"/>
      <c r="AO800" s="47"/>
      <c r="AP800" s="83"/>
      <c r="AQ800" s="83"/>
      <c r="AR800" s="83"/>
      <c r="AS800" s="83"/>
      <c r="AT800" s="83"/>
      <c r="AU800" s="83"/>
      <c r="AV800" s="83"/>
      <c r="AW800" s="83"/>
      <c r="AX800" s="83"/>
      <c r="AY800" s="83"/>
      <c r="AZ800" s="83"/>
      <c r="BA800" s="83"/>
      <c r="BB800" s="83"/>
      <c r="BC800" s="83"/>
      <c r="BD800" s="83"/>
      <c r="BE800" s="83"/>
      <c r="BF800" s="83"/>
      <c r="BG800" s="83"/>
      <c r="BH800" s="83"/>
      <c r="BI800" s="83"/>
      <c r="BJ800" s="83"/>
      <c r="BK800" s="83"/>
      <c r="BL800" s="83"/>
    </row>
    <row r="801">
      <c r="A801" s="83"/>
      <c r="O801" s="88"/>
      <c r="AH801" s="47"/>
      <c r="AI801" s="47"/>
      <c r="AJ801" s="47"/>
      <c r="AK801" s="47"/>
      <c r="AL801" s="47"/>
      <c r="AM801" s="47"/>
      <c r="AN801" s="47"/>
      <c r="AO801" s="47"/>
      <c r="AP801" s="83"/>
      <c r="AQ801" s="83"/>
      <c r="AR801" s="83"/>
      <c r="AS801" s="83"/>
      <c r="AT801" s="83"/>
      <c r="AU801" s="83"/>
      <c r="AV801" s="83"/>
      <c r="AW801" s="83"/>
      <c r="AX801" s="83"/>
      <c r="AY801" s="83"/>
      <c r="AZ801" s="83"/>
      <c r="BA801" s="83"/>
      <c r="BB801" s="83"/>
      <c r="BC801" s="83"/>
      <c r="BD801" s="83"/>
      <c r="BE801" s="83"/>
      <c r="BF801" s="83"/>
      <c r="BG801" s="83"/>
      <c r="BH801" s="83"/>
      <c r="BI801" s="83"/>
      <c r="BJ801" s="83"/>
      <c r="BK801" s="83"/>
      <c r="BL801" s="83"/>
    </row>
    <row r="802">
      <c r="A802" s="83"/>
      <c r="O802" s="88"/>
      <c r="AH802" s="47"/>
      <c r="AI802" s="47"/>
      <c r="AJ802" s="47"/>
      <c r="AK802" s="47"/>
      <c r="AL802" s="47"/>
      <c r="AM802" s="47"/>
      <c r="AN802" s="47"/>
      <c r="AO802" s="47"/>
      <c r="AP802" s="83"/>
      <c r="AQ802" s="83"/>
      <c r="AR802" s="83"/>
      <c r="AS802" s="83"/>
      <c r="AT802" s="83"/>
      <c r="AU802" s="83"/>
      <c r="AV802" s="83"/>
      <c r="AW802" s="83"/>
      <c r="AX802" s="83"/>
      <c r="AY802" s="83"/>
      <c r="AZ802" s="83"/>
      <c r="BA802" s="83"/>
      <c r="BB802" s="83"/>
      <c r="BC802" s="83"/>
      <c r="BD802" s="83"/>
      <c r="BE802" s="83"/>
      <c r="BF802" s="83"/>
      <c r="BG802" s="83"/>
      <c r="BH802" s="83"/>
      <c r="BI802" s="83"/>
      <c r="BJ802" s="83"/>
      <c r="BK802" s="83"/>
      <c r="BL802" s="83"/>
    </row>
    <row r="803">
      <c r="A803" s="83"/>
      <c r="O803" s="88"/>
      <c r="AH803" s="47"/>
      <c r="AI803" s="47"/>
      <c r="AJ803" s="47"/>
      <c r="AK803" s="47"/>
      <c r="AL803" s="47"/>
      <c r="AM803" s="47"/>
      <c r="AN803" s="47"/>
      <c r="AO803" s="47"/>
      <c r="AP803" s="83"/>
      <c r="AQ803" s="83"/>
      <c r="AR803" s="83"/>
      <c r="AS803" s="83"/>
      <c r="AT803" s="83"/>
      <c r="AU803" s="83"/>
      <c r="AV803" s="83"/>
      <c r="AW803" s="83"/>
      <c r="AX803" s="83"/>
      <c r="AY803" s="83"/>
      <c r="AZ803" s="83"/>
      <c r="BA803" s="83"/>
      <c r="BB803" s="83"/>
      <c r="BC803" s="83"/>
      <c r="BD803" s="83"/>
      <c r="BE803" s="83"/>
      <c r="BF803" s="83"/>
      <c r="BG803" s="83"/>
      <c r="BH803" s="83"/>
      <c r="BI803" s="83"/>
      <c r="BJ803" s="83"/>
      <c r="BK803" s="83"/>
      <c r="BL803" s="83"/>
    </row>
    <row r="804">
      <c r="A804" s="83"/>
      <c r="O804" s="88"/>
      <c r="AH804" s="47"/>
      <c r="AI804" s="47"/>
      <c r="AJ804" s="47"/>
      <c r="AK804" s="47"/>
      <c r="AL804" s="47"/>
      <c r="AM804" s="47"/>
      <c r="AN804" s="47"/>
      <c r="AO804" s="47"/>
      <c r="AP804" s="83"/>
      <c r="AQ804" s="83"/>
      <c r="AR804" s="83"/>
      <c r="AS804" s="83"/>
      <c r="AT804" s="83"/>
      <c r="AU804" s="83"/>
      <c r="AV804" s="83"/>
      <c r="AW804" s="83"/>
      <c r="AX804" s="83"/>
      <c r="AY804" s="83"/>
      <c r="AZ804" s="83"/>
      <c r="BA804" s="83"/>
      <c r="BB804" s="83"/>
      <c r="BC804" s="83"/>
      <c r="BD804" s="83"/>
      <c r="BE804" s="83"/>
      <c r="BF804" s="83"/>
      <c r="BG804" s="83"/>
      <c r="BH804" s="83"/>
      <c r="BI804" s="83"/>
      <c r="BJ804" s="83"/>
      <c r="BK804" s="83"/>
      <c r="BL804" s="83"/>
    </row>
    <row r="805">
      <c r="A805" s="83"/>
      <c r="O805" s="88"/>
      <c r="AH805" s="47"/>
      <c r="AI805" s="47"/>
      <c r="AJ805" s="47"/>
      <c r="AK805" s="47"/>
      <c r="AL805" s="47"/>
      <c r="AM805" s="47"/>
      <c r="AN805" s="47"/>
      <c r="AO805" s="47"/>
      <c r="AP805" s="83"/>
      <c r="AQ805" s="83"/>
      <c r="AR805" s="83"/>
      <c r="AS805" s="83"/>
      <c r="AT805" s="83"/>
      <c r="AU805" s="83"/>
      <c r="AV805" s="83"/>
      <c r="AW805" s="83"/>
      <c r="AX805" s="83"/>
      <c r="AY805" s="83"/>
      <c r="AZ805" s="83"/>
      <c r="BA805" s="83"/>
      <c r="BB805" s="83"/>
      <c r="BC805" s="83"/>
      <c r="BD805" s="83"/>
      <c r="BE805" s="83"/>
      <c r="BF805" s="83"/>
      <c r="BG805" s="83"/>
      <c r="BH805" s="83"/>
      <c r="BI805" s="83"/>
      <c r="BJ805" s="83"/>
      <c r="BK805" s="83"/>
      <c r="BL805" s="83"/>
    </row>
    <row r="806">
      <c r="A806" s="83"/>
      <c r="O806" s="88"/>
      <c r="AH806" s="47"/>
      <c r="AI806" s="47"/>
      <c r="AJ806" s="47"/>
      <c r="AK806" s="47"/>
      <c r="AL806" s="47"/>
      <c r="AM806" s="47"/>
      <c r="AN806" s="47"/>
      <c r="AO806" s="47"/>
      <c r="AP806" s="83"/>
      <c r="AQ806" s="83"/>
      <c r="AR806" s="83"/>
      <c r="AS806" s="83"/>
      <c r="AT806" s="83"/>
      <c r="AU806" s="83"/>
      <c r="AV806" s="83"/>
      <c r="AW806" s="83"/>
      <c r="AX806" s="83"/>
      <c r="AY806" s="83"/>
      <c r="AZ806" s="83"/>
      <c r="BA806" s="83"/>
      <c r="BB806" s="83"/>
      <c r="BC806" s="83"/>
      <c r="BD806" s="83"/>
      <c r="BE806" s="83"/>
      <c r="BF806" s="83"/>
      <c r="BG806" s="83"/>
      <c r="BH806" s="83"/>
      <c r="BI806" s="83"/>
      <c r="BJ806" s="83"/>
      <c r="BK806" s="83"/>
      <c r="BL806" s="83"/>
    </row>
    <row r="807">
      <c r="A807" s="83"/>
      <c r="O807" s="88"/>
      <c r="AH807" s="47"/>
      <c r="AI807" s="47"/>
      <c r="AJ807" s="47"/>
      <c r="AK807" s="47"/>
      <c r="AL807" s="47"/>
      <c r="AM807" s="47"/>
      <c r="AN807" s="47"/>
      <c r="AO807" s="47"/>
      <c r="AP807" s="83"/>
      <c r="AQ807" s="83"/>
      <c r="AR807" s="83"/>
      <c r="AS807" s="83"/>
      <c r="AT807" s="83"/>
      <c r="AU807" s="83"/>
      <c r="AV807" s="83"/>
      <c r="AW807" s="83"/>
      <c r="AX807" s="83"/>
      <c r="AY807" s="83"/>
      <c r="AZ807" s="83"/>
      <c r="BA807" s="83"/>
      <c r="BB807" s="83"/>
      <c r="BC807" s="83"/>
      <c r="BD807" s="83"/>
      <c r="BE807" s="83"/>
      <c r="BF807" s="83"/>
      <c r="BG807" s="83"/>
      <c r="BH807" s="83"/>
      <c r="BI807" s="83"/>
      <c r="BJ807" s="83"/>
      <c r="BK807" s="83"/>
      <c r="BL807" s="83"/>
    </row>
    <row r="808">
      <c r="A808" s="83"/>
      <c r="O808" s="88"/>
      <c r="AH808" s="47"/>
      <c r="AI808" s="47"/>
      <c r="AJ808" s="47"/>
      <c r="AK808" s="47"/>
      <c r="AL808" s="47"/>
      <c r="AM808" s="47"/>
      <c r="AN808" s="47"/>
      <c r="AO808" s="47"/>
      <c r="AP808" s="83"/>
      <c r="AQ808" s="83"/>
      <c r="AR808" s="83"/>
      <c r="AS808" s="83"/>
      <c r="AT808" s="83"/>
      <c r="AU808" s="83"/>
      <c r="AV808" s="83"/>
      <c r="AW808" s="83"/>
      <c r="AX808" s="83"/>
      <c r="AY808" s="83"/>
      <c r="AZ808" s="83"/>
      <c r="BA808" s="83"/>
      <c r="BB808" s="83"/>
      <c r="BC808" s="83"/>
      <c r="BD808" s="83"/>
      <c r="BE808" s="83"/>
      <c r="BF808" s="83"/>
      <c r="BG808" s="83"/>
      <c r="BH808" s="83"/>
      <c r="BI808" s="83"/>
      <c r="BJ808" s="83"/>
      <c r="BK808" s="83"/>
      <c r="BL808" s="83"/>
    </row>
    <row r="809">
      <c r="A809" s="83"/>
      <c r="O809" s="88"/>
      <c r="AH809" s="47"/>
      <c r="AI809" s="47"/>
      <c r="AJ809" s="47"/>
      <c r="AK809" s="47"/>
      <c r="AL809" s="47"/>
      <c r="AM809" s="47"/>
      <c r="AN809" s="47"/>
      <c r="AO809" s="47"/>
      <c r="AP809" s="83"/>
      <c r="AQ809" s="83"/>
      <c r="AR809" s="83"/>
      <c r="AS809" s="83"/>
      <c r="AT809" s="83"/>
      <c r="AU809" s="83"/>
      <c r="AV809" s="83"/>
      <c r="AW809" s="83"/>
      <c r="AX809" s="83"/>
      <c r="AY809" s="83"/>
      <c r="AZ809" s="83"/>
      <c r="BA809" s="83"/>
      <c r="BB809" s="83"/>
      <c r="BC809" s="83"/>
      <c r="BD809" s="83"/>
      <c r="BE809" s="83"/>
      <c r="BF809" s="83"/>
      <c r="BG809" s="83"/>
      <c r="BH809" s="83"/>
      <c r="BI809" s="83"/>
      <c r="BJ809" s="83"/>
      <c r="BK809" s="83"/>
      <c r="BL809" s="83"/>
    </row>
    <row r="810">
      <c r="A810" s="83"/>
      <c r="O810" s="88"/>
      <c r="AH810" s="47"/>
      <c r="AI810" s="47"/>
      <c r="AJ810" s="47"/>
      <c r="AK810" s="47"/>
      <c r="AL810" s="47"/>
      <c r="AM810" s="47"/>
      <c r="AN810" s="47"/>
      <c r="AO810" s="47"/>
      <c r="AP810" s="83"/>
      <c r="AQ810" s="83"/>
      <c r="AR810" s="83"/>
      <c r="AS810" s="83"/>
      <c r="AT810" s="83"/>
      <c r="AU810" s="83"/>
      <c r="AV810" s="83"/>
      <c r="AW810" s="83"/>
      <c r="AX810" s="83"/>
      <c r="AY810" s="83"/>
      <c r="AZ810" s="83"/>
      <c r="BA810" s="83"/>
      <c r="BB810" s="83"/>
      <c r="BC810" s="83"/>
      <c r="BD810" s="83"/>
      <c r="BE810" s="83"/>
      <c r="BF810" s="83"/>
      <c r="BG810" s="83"/>
      <c r="BH810" s="83"/>
      <c r="BI810" s="83"/>
      <c r="BJ810" s="83"/>
      <c r="BK810" s="83"/>
      <c r="BL810" s="83"/>
    </row>
    <row r="811">
      <c r="A811" s="83"/>
      <c r="O811" s="88"/>
      <c r="AH811" s="47"/>
      <c r="AI811" s="47"/>
      <c r="AJ811" s="47"/>
      <c r="AK811" s="47"/>
      <c r="AL811" s="47"/>
      <c r="AM811" s="47"/>
      <c r="AN811" s="47"/>
      <c r="AO811" s="47"/>
      <c r="AP811" s="83"/>
      <c r="AQ811" s="83"/>
      <c r="AR811" s="83"/>
      <c r="AS811" s="83"/>
      <c r="AT811" s="83"/>
      <c r="AU811" s="83"/>
      <c r="AV811" s="83"/>
      <c r="AW811" s="83"/>
      <c r="AX811" s="83"/>
      <c r="AY811" s="83"/>
      <c r="AZ811" s="83"/>
      <c r="BA811" s="83"/>
      <c r="BB811" s="83"/>
      <c r="BC811" s="83"/>
      <c r="BD811" s="83"/>
      <c r="BE811" s="83"/>
      <c r="BF811" s="83"/>
      <c r="BG811" s="83"/>
      <c r="BH811" s="83"/>
      <c r="BI811" s="83"/>
      <c r="BJ811" s="83"/>
      <c r="BK811" s="83"/>
      <c r="BL811" s="83"/>
    </row>
    <row r="812">
      <c r="A812" s="83"/>
      <c r="O812" s="88"/>
      <c r="AH812" s="47"/>
      <c r="AI812" s="47"/>
      <c r="AJ812" s="47"/>
      <c r="AK812" s="47"/>
      <c r="AL812" s="47"/>
      <c r="AM812" s="47"/>
      <c r="AN812" s="47"/>
      <c r="AO812" s="47"/>
      <c r="AP812" s="83"/>
      <c r="AQ812" s="83"/>
      <c r="AR812" s="83"/>
      <c r="AS812" s="83"/>
      <c r="AT812" s="83"/>
      <c r="AU812" s="83"/>
      <c r="AV812" s="83"/>
      <c r="AW812" s="83"/>
      <c r="AX812" s="83"/>
      <c r="AY812" s="83"/>
      <c r="AZ812" s="83"/>
      <c r="BA812" s="83"/>
      <c r="BB812" s="83"/>
      <c r="BC812" s="83"/>
      <c r="BD812" s="83"/>
      <c r="BE812" s="83"/>
      <c r="BF812" s="83"/>
      <c r="BG812" s="83"/>
      <c r="BH812" s="83"/>
      <c r="BI812" s="83"/>
      <c r="BJ812" s="83"/>
      <c r="BK812" s="83"/>
      <c r="BL812" s="83"/>
    </row>
    <row r="813">
      <c r="A813" s="83"/>
      <c r="O813" s="88"/>
      <c r="AH813" s="47"/>
      <c r="AI813" s="47"/>
      <c r="AJ813" s="47"/>
      <c r="AK813" s="47"/>
      <c r="AL813" s="47"/>
      <c r="AM813" s="47"/>
      <c r="AN813" s="47"/>
      <c r="AO813" s="47"/>
      <c r="AP813" s="83"/>
      <c r="AQ813" s="83"/>
      <c r="AR813" s="83"/>
      <c r="AS813" s="83"/>
      <c r="AT813" s="83"/>
      <c r="AU813" s="83"/>
      <c r="AV813" s="83"/>
      <c r="AW813" s="83"/>
      <c r="AX813" s="83"/>
      <c r="AY813" s="83"/>
      <c r="AZ813" s="83"/>
      <c r="BA813" s="83"/>
      <c r="BB813" s="83"/>
      <c r="BC813" s="83"/>
      <c r="BD813" s="83"/>
      <c r="BE813" s="83"/>
      <c r="BF813" s="83"/>
      <c r="BG813" s="83"/>
      <c r="BH813" s="83"/>
      <c r="BI813" s="83"/>
      <c r="BJ813" s="83"/>
      <c r="BK813" s="83"/>
      <c r="BL813" s="83"/>
    </row>
    <row r="814">
      <c r="A814" s="83"/>
      <c r="O814" s="88"/>
      <c r="AH814" s="47"/>
      <c r="AI814" s="47"/>
      <c r="AJ814" s="47"/>
      <c r="AK814" s="47"/>
      <c r="AL814" s="47"/>
      <c r="AM814" s="47"/>
      <c r="AN814" s="47"/>
      <c r="AO814" s="47"/>
      <c r="AP814" s="83"/>
      <c r="AQ814" s="83"/>
      <c r="AR814" s="83"/>
      <c r="AS814" s="83"/>
      <c r="AT814" s="83"/>
      <c r="AU814" s="83"/>
      <c r="AV814" s="83"/>
      <c r="AW814" s="83"/>
      <c r="AX814" s="83"/>
      <c r="AY814" s="83"/>
      <c r="AZ814" s="83"/>
      <c r="BA814" s="83"/>
      <c r="BB814" s="83"/>
      <c r="BC814" s="83"/>
      <c r="BD814" s="83"/>
      <c r="BE814" s="83"/>
      <c r="BF814" s="83"/>
      <c r="BG814" s="83"/>
      <c r="BH814" s="83"/>
      <c r="BI814" s="83"/>
      <c r="BJ814" s="83"/>
      <c r="BK814" s="83"/>
      <c r="BL814" s="83"/>
    </row>
    <row r="815">
      <c r="A815" s="83"/>
      <c r="O815" s="88"/>
      <c r="AH815" s="47"/>
      <c r="AI815" s="47"/>
      <c r="AJ815" s="47"/>
      <c r="AK815" s="47"/>
      <c r="AL815" s="47"/>
      <c r="AM815" s="47"/>
      <c r="AN815" s="47"/>
      <c r="AO815" s="47"/>
      <c r="AP815" s="83"/>
      <c r="AQ815" s="83"/>
      <c r="AR815" s="83"/>
      <c r="AS815" s="83"/>
      <c r="AT815" s="83"/>
      <c r="AU815" s="83"/>
      <c r="AV815" s="83"/>
      <c r="AW815" s="83"/>
      <c r="AX815" s="83"/>
      <c r="AY815" s="83"/>
      <c r="AZ815" s="83"/>
      <c r="BA815" s="83"/>
      <c r="BB815" s="83"/>
      <c r="BC815" s="83"/>
      <c r="BD815" s="83"/>
      <c r="BE815" s="83"/>
      <c r="BF815" s="83"/>
      <c r="BG815" s="83"/>
      <c r="BH815" s="83"/>
      <c r="BI815" s="83"/>
      <c r="BJ815" s="83"/>
      <c r="BK815" s="83"/>
      <c r="BL815" s="83"/>
    </row>
    <row r="816">
      <c r="A816" s="83"/>
      <c r="O816" s="88"/>
      <c r="AH816" s="47"/>
      <c r="AI816" s="47"/>
      <c r="AJ816" s="47"/>
      <c r="AK816" s="47"/>
      <c r="AL816" s="47"/>
      <c r="AM816" s="47"/>
      <c r="AN816" s="47"/>
      <c r="AO816" s="47"/>
      <c r="AP816" s="83"/>
      <c r="AQ816" s="83"/>
      <c r="AR816" s="83"/>
      <c r="AS816" s="83"/>
      <c r="AT816" s="83"/>
      <c r="AU816" s="83"/>
      <c r="AV816" s="83"/>
      <c r="AW816" s="83"/>
      <c r="AX816" s="83"/>
      <c r="AY816" s="83"/>
      <c r="AZ816" s="83"/>
      <c r="BA816" s="83"/>
      <c r="BB816" s="83"/>
      <c r="BC816" s="83"/>
      <c r="BD816" s="83"/>
      <c r="BE816" s="83"/>
      <c r="BF816" s="83"/>
      <c r="BG816" s="83"/>
      <c r="BH816" s="83"/>
      <c r="BI816" s="83"/>
      <c r="BJ816" s="83"/>
      <c r="BK816" s="83"/>
      <c r="BL816" s="83"/>
    </row>
    <row r="817">
      <c r="A817" s="83"/>
      <c r="O817" s="88"/>
      <c r="AH817" s="47"/>
      <c r="AI817" s="47"/>
      <c r="AJ817" s="47"/>
      <c r="AK817" s="47"/>
      <c r="AL817" s="47"/>
      <c r="AM817" s="47"/>
      <c r="AN817" s="47"/>
      <c r="AO817" s="47"/>
      <c r="AP817" s="83"/>
      <c r="AQ817" s="83"/>
      <c r="AR817" s="83"/>
      <c r="AS817" s="83"/>
      <c r="AT817" s="83"/>
      <c r="AU817" s="83"/>
      <c r="AV817" s="83"/>
      <c r="AW817" s="83"/>
      <c r="AX817" s="83"/>
      <c r="AY817" s="83"/>
      <c r="AZ817" s="83"/>
      <c r="BA817" s="83"/>
      <c r="BB817" s="83"/>
      <c r="BC817" s="83"/>
      <c r="BD817" s="83"/>
      <c r="BE817" s="83"/>
      <c r="BF817" s="83"/>
      <c r="BG817" s="83"/>
      <c r="BH817" s="83"/>
      <c r="BI817" s="83"/>
      <c r="BJ817" s="83"/>
      <c r="BK817" s="83"/>
      <c r="BL817" s="83"/>
    </row>
    <row r="818">
      <c r="A818" s="83"/>
      <c r="O818" s="88"/>
      <c r="AH818" s="47"/>
      <c r="AI818" s="47"/>
      <c r="AJ818" s="47"/>
      <c r="AK818" s="47"/>
      <c r="AL818" s="47"/>
      <c r="AM818" s="47"/>
      <c r="AN818" s="47"/>
      <c r="AO818" s="47"/>
      <c r="AP818" s="83"/>
      <c r="AQ818" s="83"/>
      <c r="AR818" s="83"/>
      <c r="AS818" s="83"/>
      <c r="AT818" s="83"/>
      <c r="AU818" s="83"/>
      <c r="AV818" s="83"/>
      <c r="AW818" s="83"/>
      <c r="AX818" s="83"/>
      <c r="AY818" s="83"/>
      <c r="AZ818" s="83"/>
      <c r="BA818" s="83"/>
      <c r="BB818" s="83"/>
      <c r="BC818" s="83"/>
      <c r="BD818" s="83"/>
      <c r="BE818" s="83"/>
      <c r="BF818" s="83"/>
      <c r="BG818" s="83"/>
      <c r="BH818" s="83"/>
      <c r="BI818" s="83"/>
      <c r="BJ818" s="83"/>
      <c r="BK818" s="83"/>
      <c r="BL818" s="83"/>
    </row>
    <row r="819">
      <c r="A819" s="83"/>
      <c r="O819" s="88"/>
      <c r="AH819" s="47"/>
      <c r="AI819" s="47"/>
      <c r="AJ819" s="47"/>
      <c r="AK819" s="47"/>
      <c r="AL819" s="47"/>
      <c r="AM819" s="47"/>
      <c r="AN819" s="47"/>
      <c r="AO819" s="47"/>
      <c r="AP819" s="83"/>
      <c r="AQ819" s="83"/>
      <c r="AR819" s="83"/>
      <c r="AS819" s="83"/>
      <c r="AT819" s="83"/>
      <c r="AU819" s="83"/>
      <c r="AV819" s="83"/>
      <c r="AW819" s="83"/>
      <c r="AX819" s="83"/>
      <c r="AY819" s="83"/>
      <c r="AZ819" s="83"/>
      <c r="BA819" s="83"/>
      <c r="BB819" s="83"/>
      <c r="BC819" s="83"/>
      <c r="BD819" s="83"/>
      <c r="BE819" s="83"/>
      <c r="BF819" s="83"/>
      <c r="BG819" s="83"/>
      <c r="BH819" s="83"/>
      <c r="BI819" s="83"/>
      <c r="BJ819" s="83"/>
      <c r="BK819" s="83"/>
      <c r="BL819" s="83"/>
    </row>
    <row r="820">
      <c r="A820" s="83"/>
      <c r="O820" s="88"/>
      <c r="AH820" s="47"/>
      <c r="AI820" s="47"/>
      <c r="AJ820" s="47"/>
      <c r="AK820" s="47"/>
      <c r="AL820" s="47"/>
      <c r="AM820" s="47"/>
      <c r="AN820" s="47"/>
      <c r="AO820" s="47"/>
      <c r="AP820" s="83"/>
      <c r="AQ820" s="83"/>
      <c r="AR820" s="83"/>
      <c r="AS820" s="83"/>
      <c r="AT820" s="83"/>
      <c r="AU820" s="83"/>
      <c r="AV820" s="83"/>
      <c r="AW820" s="83"/>
      <c r="AX820" s="83"/>
      <c r="AY820" s="83"/>
      <c r="AZ820" s="83"/>
      <c r="BA820" s="83"/>
      <c r="BB820" s="83"/>
      <c r="BC820" s="83"/>
      <c r="BD820" s="83"/>
      <c r="BE820" s="83"/>
      <c r="BF820" s="83"/>
      <c r="BG820" s="83"/>
      <c r="BH820" s="83"/>
      <c r="BI820" s="83"/>
      <c r="BJ820" s="83"/>
      <c r="BK820" s="83"/>
      <c r="BL820" s="83"/>
    </row>
    <row r="821">
      <c r="A821" s="83"/>
      <c r="O821" s="88"/>
      <c r="AH821" s="47"/>
      <c r="AI821" s="47"/>
      <c r="AJ821" s="47"/>
      <c r="AK821" s="47"/>
      <c r="AL821" s="47"/>
      <c r="AM821" s="47"/>
      <c r="AN821" s="47"/>
      <c r="AO821" s="47"/>
      <c r="AP821" s="83"/>
      <c r="AQ821" s="83"/>
      <c r="AR821" s="83"/>
      <c r="AS821" s="83"/>
      <c r="AT821" s="83"/>
      <c r="AU821" s="83"/>
      <c r="AV821" s="83"/>
      <c r="AW821" s="83"/>
      <c r="AX821" s="83"/>
      <c r="AY821" s="83"/>
      <c r="AZ821" s="83"/>
      <c r="BA821" s="83"/>
      <c r="BB821" s="83"/>
      <c r="BC821" s="83"/>
      <c r="BD821" s="83"/>
      <c r="BE821" s="83"/>
      <c r="BF821" s="83"/>
      <c r="BG821" s="83"/>
      <c r="BH821" s="83"/>
      <c r="BI821" s="83"/>
      <c r="BJ821" s="83"/>
      <c r="BK821" s="83"/>
      <c r="BL821" s="83"/>
    </row>
    <row r="822">
      <c r="A822" s="83"/>
      <c r="O822" s="88"/>
      <c r="AH822" s="47"/>
      <c r="AI822" s="47"/>
      <c r="AJ822" s="47"/>
      <c r="AK822" s="47"/>
      <c r="AL822" s="47"/>
      <c r="AM822" s="47"/>
      <c r="AN822" s="47"/>
      <c r="AO822" s="47"/>
      <c r="AP822" s="83"/>
      <c r="AQ822" s="83"/>
      <c r="AR822" s="83"/>
      <c r="AS822" s="83"/>
      <c r="AT822" s="83"/>
      <c r="AU822" s="83"/>
      <c r="AV822" s="83"/>
      <c r="AW822" s="83"/>
      <c r="AX822" s="83"/>
      <c r="AY822" s="83"/>
      <c r="AZ822" s="83"/>
      <c r="BA822" s="83"/>
      <c r="BB822" s="83"/>
      <c r="BC822" s="83"/>
      <c r="BD822" s="83"/>
      <c r="BE822" s="83"/>
      <c r="BF822" s="83"/>
      <c r="BG822" s="83"/>
      <c r="BH822" s="83"/>
      <c r="BI822" s="83"/>
      <c r="BJ822" s="83"/>
      <c r="BK822" s="83"/>
      <c r="BL822" s="83"/>
    </row>
    <row r="823">
      <c r="A823" s="83"/>
      <c r="O823" s="88"/>
      <c r="AH823" s="47"/>
      <c r="AI823" s="47"/>
      <c r="AJ823" s="47"/>
      <c r="AK823" s="47"/>
      <c r="AL823" s="47"/>
      <c r="AM823" s="47"/>
      <c r="AN823" s="47"/>
      <c r="AO823" s="47"/>
      <c r="AP823" s="83"/>
      <c r="AQ823" s="83"/>
      <c r="AR823" s="83"/>
      <c r="AS823" s="83"/>
      <c r="AT823" s="83"/>
      <c r="AU823" s="83"/>
      <c r="AV823" s="83"/>
      <c r="AW823" s="83"/>
      <c r="AX823" s="83"/>
      <c r="AY823" s="83"/>
      <c r="AZ823" s="83"/>
      <c r="BA823" s="83"/>
      <c r="BB823" s="83"/>
      <c r="BC823" s="83"/>
      <c r="BD823" s="83"/>
      <c r="BE823" s="83"/>
      <c r="BF823" s="83"/>
      <c r="BG823" s="83"/>
      <c r="BH823" s="83"/>
      <c r="BI823" s="83"/>
      <c r="BJ823" s="83"/>
      <c r="BK823" s="83"/>
      <c r="BL823" s="83"/>
    </row>
    <row r="824">
      <c r="A824" s="83"/>
      <c r="O824" s="88"/>
      <c r="AH824" s="47"/>
      <c r="AI824" s="47"/>
      <c r="AJ824" s="47"/>
      <c r="AK824" s="47"/>
      <c r="AL824" s="47"/>
      <c r="AM824" s="47"/>
      <c r="AN824" s="47"/>
      <c r="AO824" s="47"/>
      <c r="AP824" s="83"/>
      <c r="AQ824" s="83"/>
      <c r="AR824" s="83"/>
      <c r="AS824" s="83"/>
      <c r="AT824" s="83"/>
      <c r="AU824" s="83"/>
      <c r="AV824" s="83"/>
      <c r="AW824" s="83"/>
      <c r="AX824" s="83"/>
      <c r="AY824" s="83"/>
      <c r="AZ824" s="83"/>
      <c r="BA824" s="83"/>
      <c r="BB824" s="83"/>
      <c r="BC824" s="83"/>
      <c r="BD824" s="83"/>
      <c r="BE824" s="83"/>
      <c r="BF824" s="83"/>
      <c r="BG824" s="83"/>
      <c r="BH824" s="83"/>
      <c r="BI824" s="83"/>
      <c r="BJ824" s="83"/>
      <c r="BK824" s="83"/>
      <c r="BL824" s="83"/>
    </row>
    <row r="825">
      <c r="A825" s="83"/>
      <c r="O825" s="88"/>
      <c r="AH825" s="47"/>
      <c r="AI825" s="47"/>
      <c r="AJ825" s="47"/>
      <c r="AK825" s="47"/>
      <c r="AL825" s="47"/>
      <c r="AM825" s="47"/>
      <c r="AN825" s="47"/>
      <c r="AO825" s="47"/>
      <c r="AP825" s="83"/>
      <c r="AQ825" s="83"/>
      <c r="AR825" s="83"/>
      <c r="AS825" s="83"/>
      <c r="AT825" s="83"/>
      <c r="AU825" s="83"/>
      <c r="AV825" s="83"/>
      <c r="AW825" s="83"/>
      <c r="AX825" s="83"/>
      <c r="AY825" s="83"/>
      <c r="AZ825" s="83"/>
      <c r="BA825" s="83"/>
      <c r="BB825" s="83"/>
      <c r="BC825" s="83"/>
      <c r="BD825" s="83"/>
      <c r="BE825" s="83"/>
      <c r="BF825" s="83"/>
      <c r="BG825" s="83"/>
      <c r="BH825" s="83"/>
      <c r="BI825" s="83"/>
      <c r="BJ825" s="83"/>
      <c r="BK825" s="83"/>
      <c r="BL825" s="83"/>
    </row>
    <row r="826">
      <c r="A826" s="83"/>
      <c r="O826" s="88"/>
      <c r="AH826" s="47"/>
      <c r="AI826" s="47"/>
      <c r="AJ826" s="47"/>
      <c r="AK826" s="47"/>
      <c r="AL826" s="47"/>
      <c r="AM826" s="47"/>
      <c r="AN826" s="47"/>
      <c r="AO826" s="47"/>
      <c r="AP826" s="83"/>
      <c r="AQ826" s="83"/>
      <c r="AR826" s="83"/>
      <c r="AS826" s="83"/>
      <c r="AT826" s="83"/>
      <c r="AU826" s="83"/>
      <c r="AV826" s="83"/>
      <c r="AW826" s="83"/>
      <c r="AX826" s="83"/>
      <c r="AY826" s="83"/>
      <c r="AZ826" s="83"/>
      <c r="BA826" s="83"/>
      <c r="BB826" s="83"/>
      <c r="BC826" s="83"/>
      <c r="BD826" s="83"/>
      <c r="BE826" s="83"/>
      <c r="BF826" s="83"/>
      <c r="BG826" s="83"/>
      <c r="BH826" s="83"/>
      <c r="BI826" s="83"/>
      <c r="BJ826" s="83"/>
      <c r="BK826" s="83"/>
      <c r="BL826" s="83"/>
    </row>
    <row r="827">
      <c r="A827" s="83"/>
      <c r="O827" s="88"/>
      <c r="AH827" s="47"/>
      <c r="AI827" s="47"/>
      <c r="AJ827" s="47"/>
      <c r="AK827" s="47"/>
      <c r="AL827" s="47"/>
      <c r="AM827" s="47"/>
      <c r="AN827" s="47"/>
      <c r="AO827" s="47"/>
      <c r="AP827" s="83"/>
      <c r="AQ827" s="83"/>
      <c r="AR827" s="83"/>
      <c r="AS827" s="83"/>
      <c r="AT827" s="83"/>
      <c r="AU827" s="83"/>
      <c r="AV827" s="83"/>
      <c r="AW827" s="83"/>
      <c r="AX827" s="83"/>
      <c r="AY827" s="83"/>
      <c r="AZ827" s="83"/>
      <c r="BA827" s="83"/>
      <c r="BB827" s="83"/>
      <c r="BC827" s="83"/>
      <c r="BD827" s="83"/>
      <c r="BE827" s="83"/>
      <c r="BF827" s="83"/>
      <c r="BG827" s="83"/>
      <c r="BH827" s="83"/>
      <c r="BI827" s="83"/>
      <c r="BJ827" s="83"/>
      <c r="BK827" s="83"/>
      <c r="BL827" s="83"/>
    </row>
    <row r="828">
      <c r="A828" s="83"/>
      <c r="O828" s="88"/>
      <c r="AH828" s="47"/>
      <c r="AI828" s="47"/>
      <c r="AJ828" s="47"/>
      <c r="AK828" s="47"/>
      <c r="AL828" s="47"/>
      <c r="AM828" s="47"/>
      <c r="AN828" s="47"/>
      <c r="AO828" s="47"/>
      <c r="AP828" s="83"/>
      <c r="AQ828" s="83"/>
      <c r="AR828" s="83"/>
      <c r="AS828" s="83"/>
      <c r="AT828" s="83"/>
      <c r="AU828" s="83"/>
      <c r="AV828" s="83"/>
      <c r="AW828" s="83"/>
      <c r="AX828" s="83"/>
      <c r="AY828" s="83"/>
      <c r="AZ828" s="83"/>
      <c r="BA828" s="83"/>
      <c r="BB828" s="83"/>
      <c r="BC828" s="83"/>
      <c r="BD828" s="83"/>
      <c r="BE828" s="83"/>
      <c r="BF828" s="83"/>
      <c r="BG828" s="83"/>
      <c r="BH828" s="83"/>
      <c r="BI828" s="83"/>
      <c r="BJ828" s="83"/>
      <c r="BK828" s="83"/>
      <c r="BL828" s="83"/>
    </row>
    <row r="829">
      <c r="A829" s="83"/>
      <c r="O829" s="88"/>
      <c r="AH829" s="47"/>
      <c r="AI829" s="47"/>
      <c r="AJ829" s="47"/>
      <c r="AK829" s="47"/>
      <c r="AL829" s="47"/>
      <c r="AM829" s="47"/>
      <c r="AN829" s="47"/>
      <c r="AO829" s="47"/>
      <c r="AP829" s="83"/>
      <c r="AQ829" s="83"/>
      <c r="AR829" s="83"/>
      <c r="AS829" s="83"/>
      <c r="AT829" s="83"/>
      <c r="AU829" s="83"/>
      <c r="AV829" s="83"/>
      <c r="AW829" s="83"/>
      <c r="AX829" s="83"/>
      <c r="AY829" s="83"/>
      <c r="AZ829" s="83"/>
      <c r="BA829" s="83"/>
      <c r="BB829" s="83"/>
      <c r="BC829" s="83"/>
      <c r="BD829" s="83"/>
      <c r="BE829" s="83"/>
      <c r="BF829" s="83"/>
      <c r="BG829" s="83"/>
      <c r="BH829" s="83"/>
      <c r="BI829" s="83"/>
      <c r="BJ829" s="83"/>
      <c r="BK829" s="83"/>
      <c r="BL829" s="83"/>
    </row>
    <row r="830">
      <c r="A830" s="83"/>
      <c r="O830" s="88"/>
      <c r="AH830" s="47"/>
      <c r="AI830" s="47"/>
      <c r="AJ830" s="47"/>
      <c r="AK830" s="47"/>
      <c r="AL830" s="47"/>
      <c r="AM830" s="47"/>
      <c r="AN830" s="47"/>
      <c r="AO830" s="47"/>
      <c r="AP830" s="83"/>
      <c r="AQ830" s="83"/>
      <c r="AR830" s="83"/>
      <c r="AS830" s="83"/>
      <c r="AT830" s="83"/>
      <c r="AU830" s="83"/>
      <c r="AV830" s="83"/>
      <c r="AW830" s="83"/>
      <c r="AX830" s="83"/>
      <c r="AY830" s="83"/>
      <c r="AZ830" s="83"/>
      <c r="BA830" s="83"/>
      <c r="BB830" s="83"/>
      <c r="BC830" s="83"/>
      <c r="BD830" s="83"/>
      <c r="BE830" s="83"/>
      <c r="BF830" s="83"/>
      <c r="BG830" s="83"/>
      <c r="BH830" s="83"/>
      <c r="BI830" s="83"/>
      <c r="BJ830" s="83"/>
      <c r="BK830" s="83"/>
      <c r="BL830" s="83"/>
    </row>
    <row r="831">
      <c r="A831" s="83"/>
      <c r="O831" s="88"/>
      <c r="AH831" s="47"/>
      <c r="AI831" s="47"/>
      <c r="AJ831" s="47"/>
      <c r="AK831" s="47"/>
      <c r="AL831" s="47"/>
      <c r="AM831" s="47"/>
      <c r="AN831" s="47"/>
      <c r="AO831" s="47"/>
      <c r="AP831" s="83"/>
      <c r="AQ831" s="83"/>
      <c r="AR831" s="83"/>
      <c r="AS831" s="83"/>
      <c r="AT831" s="83"/>
      <c r="AU831" s="83"/>
      <c r="AV831" s="83"/>
      <c r="AW831" s="83"/>
      <c r="AX831" s="83"/>
      <c r="AY831" s="83"/>
      <c r="AZ831" s="83"/>
      <c r="BA831" s="83"/>
      <c r="BB831" s="83"/>
      <c r="BC831" s="83"/>
      <c r="BD831" s="83"/>
      <c r="BE831" s="83"/>
      <c r="BF831" s="83"/>
      <c r="BG831" s="83"/>
      <c r="BH831" s="83"/>
      <c r="BI831" s="83"/>
      <c r="BJ831" s="83"/>
      <c r="BK831" s="83"/>
      <c r="BL831" s="83"/>
    </row>
    <row r="832">
      <c r="A832" s="83"/>
      <c r="O832" s="88"/>
      <c r="AH832" s="47"/>
      <c r="AI832" s="47"/>
      <c r="AJ832" s="47"/>
      <c r="AK832" s="47"/>
      <c r="AL832" s="47"/>
      <c r="AM832" s="47"/>
      <c r="AN832" s="47"/>
      <c r="AO832" s="47"/>
      <c r="AP832" s="83"/>
      <c r="AQ832" s="83"/>
      <c r="AR832" s="83"/>
      <c r="AS832" s="83"/>
      <c r="AT832" s="83"/>
      <c r="AU832" s="83"/>
      <c r="AV832" s="83"/>
      <c r="AW832" s="83"/>
      <c r="AX832" s="83"/>
      <c r="AY832" s="83"/>
      <c r="AZ832" s="83"/>
      <c r="BA832" s="83"/>
      <c r="BB832" s="83"/>
      <c r="BC832" s="83"/>
      <c r="BD832" s="83"/>
      <c r="BE832" s="83"/>
      <c r="BF832" s="83"/>
      <c r="BG832" s="83"/>
      <c r="BH832" s="83"/>
      <c r="BI832" s="83"/>
      <c r="BJ832" s="83"/>
      <c r="BK832" s="83"/>
      <c r="BL832" s="83"/>
    </row>
    <row r="833">
      <c r="A833" s="83"/>
      <c r="O833" s="88"/>
      <c r="AH833" s="47"/>
      <c r="AI833" s="47"/>
      <c r="AJ833" s="47"/>
      <c r="AK833" s="47"/>
      <c r="AL833" s="47"/>
      <c r="AM833" s="47"/>
      <c r="AN833" s="47"/>
      <c r="AO833" s="47"/>
      <c r="AP833" s="83"/>
      <c r="AQ833" s="83"/>
      <c r="AR833" s="83"/>
      <c r="AS833" s="83"/>
      <c r="AT833" s="83"/>
      <c r="AU833" s="83"/>
      <c r="AV833" s="83"/>
      <c r="AW833" s="83"/>
      <c r="AX833" s="83"/>
      <c r="AY833" s="83"/>
      <c r="AZ833" s="83"/>
      <c r="BA833" s="83"/>
      <c r="BB833" s="83"/>
      <c r="BC833" s="83"/>
      <c r="BD833" s="83"/>
      <c r="BE833" s="83"/>
      <c r="BF833" s="83"/>
      <c r="BG833" s="83"/>
      <c r="BH833" s="83"/>
      <c r="BI833" s="83"/>
      <c r="BJ833" s="83"/>
      <c r="BK833" s="83"/>
      <c r="BL833" s="83"/>
    </row>
    <row r="834">
      <c r="A834" s="83"/>
      <c r="O834" s="88"/>
      <c r="AH834" s="47"/>
      <c r="AI834" s="47"/>
      <c r="AJ834" s="47"/>
      <c r="AK834" s="47"/>
      <c r="AL834" s="47"/>
      <c r="AM834" s="47"/>
      <c r="AN834" s="47"/>
      <c r="AO834" s="47"/>
      <c r="AP834" s="83"/>
      <c r="AQ834" s="83"/>
      <c r="AR834" s="83"/>
      <c r="AS834" s="83"/>
      <c r="AT834" s="83"/>
      <c r="AU834" s="83"/>
      <c r="AV834" s="83"/>
      <c r="AW834" s="83"/>
      <c r="AX834" s="83"/>
      <c r="AY834" s="83"/>
      <c r="AZ834" s="83"/>
      <c r="BA834" s="83"/>
      <c r="BB834" s="83"/>
      <c r="BC834" s="83"/>
      <c r="BD834" s="83"/>
      <c r="BE834" s="83"/>
      <c r="BF834" s="83"/>
      <c r="BG834" s="83"/>
      <c r="BH834" s="83"/>
      <c r="BI834" s="83"/>
      <c r="BJ834" s="83"/>
      <c r="BK834" s="83"/>
      <c r="BL834" s="83"/>
    </row>
    <row r="835">
      <c r="A835" s="83"/>
      <c r="O835" s="88"/>
      <c r="AH835" s="47"/>
      <c r="AI835" s="47"/>
      <c r="AJ835" s="47"/>
      <c r="AK835" s="47"/>
      <c r="AL835" s="47"/>
      <c r="AM835" s="47"/>
      <c r="AN835" s="47"/>
      <c r="AO835" s="47"/>
      <c r="AP835" s="83"/>
      <c r="AQ835" s="83"/>
      <c r="AR835" s="83"/>
      <c r="AS835" s="83"/>
      <c r="AT835" s="83"/>
      <c r="AU835" s="83"/>
      <c r="AV835" s="83"/>
      <c r="AW835" s="83"/>
      <c r="AX835" s="83"/>
      <c r="AY835" s="83"/>
      <c r="AZ835" s="83"/>
      <c r="BA835" s="83"/>
      <c r="BB835" s="83"/>
      <c r="BC835" s="83"/>
      <c r="BD835" s="83"/>
      <c r="BE835" s="83"/>
      <c r="BF835" s="83"/>
      <c r="BG835" s="83"/>
      <c r="BH835" s="83"/>
      <c r="BI835" s="83"/>
      <c r="BJ835" s="83"/>
      <c r="BK835" s="83"/>
      <c r="BL835" s="83"/>
    </row>
    <row r="836">
      <c r="A836" s="83"/>
      <c r="O836" s="88"/>
      <c r="AH836" s="47"/>
      <c r="AI836" s="47"/>
      <c r="AJ836" s="47"/>
      <c r="AK836" s="47"/>
      <c r="AL836" s="47"/>
      <c r="AM836" s="47"/>
      <c r="AN836" s="47"/>
      <c r="AO836" s="47"/>
      <c r="AP836" s="83"/>
      <c r="AQ836" s="83"/>
      <c r="AR836" s="83"/>
      <c r="AS836" s="83"/>
      <c r="AT836" s="83"/>
      <c r="AU836" s="83"/>
      <c r="AV836" s="83"/>
      <c r="AW836" s="83"/>
      <c r="AX836" s="83"/>
      <c r="AY836" s="83"/>
      <c r="AZ836" s="83"/>
      <c r="BA836" s="83"/>
      <c r="BB836" s="83"/>
      <c r="BC836" s="83"/>
      <c r="BD836" s="83"/>
      <c r="BE836" s="83"/>
      <c r="BF836" s="83"/>
      <c r="BG836" s="83"/>
      <c r="BH836" s="83"/>
      <c r="BI836" s="83"/>
      <c r="BJ836" s="83"/>
      <c r="BK836" s="83"/>
      <c r="BL836" s="83"/>
    </row>
    <row r="837">
      <c r="A837" s="83"/>
      <c r="O837" s="88"/>
      <c r="AH837" s="47"/>
      <c r="AI837" s="47"/>
      <c r="AJ837" s="47"/>
      <c r="AK837" s="47"/>
      <c r="AL837" s="47"/>
      <c r="AM837" s="47"/>
      <c r="AN837" s="47"/>
      <c r="AO837" s="47"/>
      <c r="AP837" s="83"/>
      <c r="AQ837" s="83"/>
      <c r="AR837" s="83"/>
      <c r="AS837" s="83"/>
      <c r="AT837" s="83"/>
      <c r="AU837" s="83"/>
      <c r="AV837" s="83"/>
      <c r="AW837" s="83"/>
      <c r="AX837" s="83"/>
      <c r="AY837" s="83"/>
      <c r="AZ837" s="83"/>
      <c r="BA837" s="83"/>
      <c r="BB837" s="83"/>
      <c r="BC837" s="83"/>
      <c r="BD837" s="83"/>
      <c r="BE837" s="83"/>
      <c r="BF837" s="83"/>
      <c r="BG837" s="83"/>
      <c r="BH837" s="83"/>
      <c r="BI837" s="83"/>
      <c r="BJ837" s="83"/>
      <c r="BK837" s="83"/>
      <c r="BL837" s="83"/>
    </row>
    <row r="838">
      <c r="A838" s="83"/>
      <c r="O838" s="88"/>
      <c r="AH838" s="47"/>
      <c r="AI838" s="47"/>
      <c r="AJ838" s="47"/>
      <c r="AK838" s="47"/>
      <c r="AL838" s="47"/>
      <c r="AM838" s="47"/>
      <c r="AN838" s="47"/>
      <c r="AO838" s="47"/>
      <c r="AP838" s="83"/>
      <c r="AQ838" s="83"/>
      <c r="AR838" s="83"/>
      <c r="AS838" s="83"/>
      <c r="AT838" s="83"/>
      <c r="AU838" s="83"/>
      <c r="AV838" s="83"/>
      <c r="AW838" s="83"/>
      <c r="AX838" s="83"/>
      <c r="AY838" s="83"/>
      <c r="AZ838" s="83"/>
      <c r="BA838" s="83"/>
      <c r="BB838" s="83"/>
      <c r="BC838" s="83"/>
      <c r="BD838" s="83"/>
      <c r="BE838" s="83"/>
      <c r="BF838" s="83"/>
      <c r="BG838" s="83"/>
      <c r="BH838" s="83"/>
      <c r="BI838" s="83"/>
      <c r="BJ838" s="83"/>
      <c r="BK838" s="83"/>
      <c r="BL838" s="83"/>
    </row>
    <row r="839">
      <c r="A839" s="83"/>
      <c r="O839" s="88"/>
      <c r="AH839" s="47"/>
      <c r="AI839" s="47"/>
      <c r="AJ839" s="47"/>
      <c r="AK839" s="47"/>
      <c r="AL839" s="47"/>
      <c r="AM839" s="47"/>
      <c r="AN839" s="47"/>
      <c r="AO839" s="47"/>
      <c r="AP839" s="83"/>
      <c r="AQ839" s="83"/>
      <c r="AR839" s="83"/>
      <c r="AS839" s="83"/>
      <c r="AT839" s="83"/>
      <c r="AU839" s="83"/>
      <c r="AV839" s="83"/>
      <c r="AW839" s="83"/>
      <c r="AX839" s="83"/>
      <c r="AY839" s="83"/>
      <c r="AZ839" s="83"/>
      <c r="BA839" s="83"/>
      <c r="BB839" s="83"/>
      <c r="BC839" s="83"/>
      <c r="BD839" s="83"/>
      <c r="BE839" s="83"/>
      <c r="BF839" s="83"/>
      <c r="BG839" s="83"/>
      <c r="BH839" s="83"/>
      <c r="BI839" s="83"/>
      <c r="BJ839" s="83"/>
      <c r="BK839" s="83"/>
      <c r="BL839" s="83"/>
    </row>
    <row r="840">
      <c r="A840" s="83"/>
      <c r="O840" s="88"/>
      <c r="AH840" s="47"/>
      <c r="AI840" s="47"/>
      <c r="AJ840" s="47"/>
      <c r="AK840" s="47"/>
      <c r="AL840" s="47"/>
      <c r="AM840" s="47"/>
      <c r="AN840" s="47"/>
      <c r="AO840" s="47"/>
      <c r="AP840" s="83"/>
      <c r="AQ840" s="83"/>
      <c r="AR840" s="83"/>
      <c r="AS840" s="83"/>
      <c r="AT840" s="83"/>
      <c r="AU840" s="83"/>
      <c r="AV840" s="83"/>
      <c r="AW840" s="83"/>
      <c r="AX840" s="83"/>
      <c r="AY840" s="83"/>
      <c r="AZ840" s="83"/>
      <c r="BA840" s="83"/>
      <c r="BB840" s="83"/>
      <c r="BC840" s="83"/>
      <c r="BD840" s="83"/>
      <c r="BE840" s="83"/>
      <c r="BF840" s="83"/>
      <c r="BG840" s="83"/>
      <c r="BH840" s="83"/>
      <c r="BI840" s="83"/>
      <c r="BJ840" s="83"/>
      <c r="BK840" s="83"/>
      <c r="BL840" s="83"/>
    </row>
    <row r="841">
      <c r="A841" s="83"/>
      <c r="O841" s="88"/>
      <c r="AH841" s="47"/>
      <c r="AI841" s="47"/>
      <c r="AJ841" s="47"/>
      <c r="AK841" s="47"/>
      <c r="AL841" s="47"/>
      <c r="AM841" s="47"/>
      <c r="AN841" s="47"/>
      <c r="AO841" s="47"/>
      <c r="AP841" s="83"/>
      <c r="AQ841" s="83"/>
      <c r="AR841" s="83"/>
      <c r="AS841" s="83"/>
      <c r="AT841" s="83"/>
      <c r="AU841" s="83"/>
      <c r="AV841" s="83"/>
      <c r="AW841" s="83"/>
      <c r="AX841" s="83"/>
      <c r="AY841" s="83"/>
      <c r="AZ841" s="83"/>
      <c r="BA841" s="83"/>
      <c r="BB841" s="83"/>
      <c r="BC841" s="83"/>
      <c r="BD841" s="83"/>
      <c r="BE841" s="83"/>
      <c r="BF841" s="83"/>
      <c r="BG841" s="83"/>
      <c r="BH841" s="83"/>
      <c r="BI841" s="83"/>
      <c r="BJ841" s="83"/>
      <c r="BK841" s="83"/>
      <c r="BL841" s="83"/>
    </row>
    <row r="842">
      <c r="A842" s="83"/>
      <c r="O842" s="88"/>
      <c r="AH842" s="47"/>
      <c r="AI842" s="47"/>
      <c r="AJ842" s="47"/>
      <c r="AK842" s="47"/>
      <c r="AL842" s="47"/>
      <c r="AM842" s="47"/>
      <c r="AN842" s="47"/>
      <c r="AO842" s="47"/>
      <c r="AP842" s="83"/>
      <c r="AQ842" s="83"/>
      <c r="AR842" s="83"/>
      <c r="AS842" s="83"/>
      <c r="AT842" s="83"/>
      <c r="AU842" s="83"/>
      <c r="AV842" s="83"/>
      <c r="AW842" s="83"/>
      <c r="AX842" s="83"/>
      <c r="AY842" s="83"/>
      <c r="AZ842" s="83"/>
      <c r="BA842" s="83"/>
      <c r="BB842" s="83"/>
      <c r="BC842" s="83"/>
      <c r="BD842" s="83"/>
      <c r="BE842" s="83"/>
      <c r="BF842" s="83"/>
      <c r="BG842" s="83"/>
      <c r="BH842" s="83"/>
      <c r="BI842" s="83"/>
      <c r="BJ842" s="83"/>
      <c r="BK842" s="83"/>
      <c r="BL842" s="83"/>
    </row>
    <row r="843">
      <c r="A843" s="83"/>
      <c r="O843" s="88"/>
      <c r="AH843" s="47"/>
      <c r="AI843" s="47"/>
      <c r="AJ843" s="47"/>
      <c r="AK843" s="47"/>
      <c r="AL843" s="47"/>
      <c r="AM843" s="47"/>
      <c r="AN843" s="47"/>
      <c r="AO843" s="47"/>
      <c r="AP843" s="83"/>
      <c r="AQ843" s="83"/>
      <c r="AR843" s="83"/>
      <c r="AS843" s="83"/>
      <c r="AT843" s="83"/>
      <c r="AU843" s="83"/>
      <c r="AV843" s="83"/>
      <c r="AW843" s="83"/>
      <c r="AX843" s="83"/>
      <c r="AY843" s="83"/>
      <c r="AZ843" s="83"/>
      <c r="BA843" s="83"/>
      <c r="BB843" s="83"/>
      <c r="BC843" s="83"/>
      <c r="BD843" s="83"/>
      <c r="BE843" s="83"/>
      <c r="BF843" s="83"/>
      <c r="BG843" s="83"/>
      <c r="BH843" s="83"/>
      <c r="BI843" s="83"/>
      <c r="BJ843" s="83"/>
      <c r="BK843" s="83"/>
      <c r="BL843" s="83"/>
    </row>
    <row r="844">
      <c r="A844" s="83"/>
      <c r="O844" s="88"/>
      <c r="AH844" s="47"/>
      <c r="AI844" s="47"/>
      <c r="AJ844" s="47"/>
      <c r="AK844" s="47"/>
      <c r="AL844" s="47"/>
      <c r="AM844" s="47"/>
      <c r="AN844" s="47"/>
      <c r="AO844" s="47"/>
      <c r="AP844" s="83"/>
      <c r="AQ844" s="83"/>
      <c r="AR844" s="83"/>
      <c r="AS844" s="83"/>
      <c r="AT844" s="83"/>
      <c r="AU844" s="83"/>
      <c r="AV844" s="83"/>
      <c r="AW844" s="83"/>
      <c r="AX844" s="83"/>
      <c r="AY844" s="83"/>
      <c r="AZ844" s="83"/>
      <c r="BA844" s="83"/>
      <c r="BB844" s="83"/>
      <c r="BC844" s="83"/>
      <c r="BD844" s="83"/>
      <c r="BE844" s="83"/>
      <c r="BF844" s="83"/>
      <c r="BG844" s="83"/>
      <c r="BH844" s="83"/>
      <c r="BI844" s="83"/>
      <c r="BJ844" s="83"/>
      <c r="BK844" s="83"/>
      <c r="BL844" s="83"/>
    </row>
    <row r="845">
      <c r="A845" s="83"/>
      <c r="O845" s="88"/>
      <c r="AH845" s="47"/>
      <c r="AI845" s="47"/>
      <c r="AJ845" s="47"/>
      <c r="AK845" s="47"/>
      <c r="AL845" s="47"/>
      <c r="AM845" s="47"/>
      <c r="AN845" s="47"/>
      <c r="AO845" s="47"/>
      <c r="AP845" s="83"/>
      <c r="AQ845" s="83"/>
      <c r="AR845" s="83"/>
      <c r="AS845" s="83"/>
      <c r="AT845" s="83"/>
      <c r="AU845" s="83"/>
      <c r="AV845" s="83"/>
      <c r="AW845" s="83"/>
      <c r="AX845" s="83"/>
      <c r="AY845" s="83"/>
      <c r="AZ845" s="83"/>
      <c r="BA845" s="83"/>
      <c r="BB845" s="83"/>
      <c r="BC845" s="83"/>
      <c r="BD845" s="83"/>
      <c r="BE845" s="83"/>
      <c r="BF845" s="83"/>
      <c r="BG845" s="83"/>
      <c r="BH845" s="83"/>
      <c r="BI845" s="83"/>
      <c r="BJ845" s="83"/>
      <c r="BK845" s="83"/>
      <c r="BL845" s="83"/>
    </row>
    <row r="846">
      <c r="A846" s="83"/>
      <c r="O846" s="88"/>
      <c r="AH846" s="47"/>
      <c r="AI846" s="47"/>
      <c r="AJ846" s="47"/>
      <c r="AK846" s="47"/>
      <c r="AL846" s="47"/>
      <c r="AM846" s="47"/>
      <c r="AN846" s="47"/>
      <c r="AO846" s="47"/>
      <c r="AP846" s="83"/>
      <c r="AQ846" s="83"/>
      <c r="AR846" s="83"/>
      <c r="AS846" s="83"/>
      <c r="AT846" s="83"/>
      <c r="AU846" s="83"/>
      <c r="AV846" s="83"/>
      <c r="AW846" s="83"/>
      <c r="AX846" s="83"/>
      <c r="AY846" s="83"/>
      <c r="AZ846" s="83"/>
      <c r="BA846" s="83"/>
      <c r="BB846" s="83"/>
      <c r="BC846" s="83"/>
      <c r="BD846" s="83"/>
      <c r="BE846" s="83"/>
      <c r="BF846" s="83"/>
      <c r="BG846" s="83"/>
      <c r="BH846" s="83"/>
      <c r="BI846" s="83"/>
      <c r="BJ846" s="83"/>
      <c r="BK846" s="83"/>
      <c r="BL846" s="83"/>
    </row>
    <row r="847">
      <c r="A847" s="83"/>
      <c r="O847" s="88"/>
      <c r="AH847" s="47"/>
      <c r="AI847" s="47"/>
      <c r="AJ847" s="47"/>
      <c r="AK847" s="47"/>
      <c r="AL847" s="47"/>
      <c r="AM847" s="47"/>
      <c r="AN847" s="47"/>
      <c r="AO847" s="47"/>
      <c r="AP847" s="83"/>
      <c r="AQ847" s="83"/>
      <c r="AR847" s="83"/>
      <c r="AS847" s="83"/>
      <c r="AT847" s="83"/>
      <c r="AU847" s="83"/>
      <c r="AV847" s="83"/>
      <c r="AW847" s="83"/>
      <c r="AX847" s="83"/>
      <c r="AY847" s="83"/>
      <c r="AZ847" s="83"/>
      <c r="BA847" s="83"/>
      <c r="BB847" s="83"/>
      <c r="BC847" s="83"/>
      <c r="BD847" s="83"/>
      <c r="BE847" s="83"/>
      <c r="BF847" s="83"/>
      <c r="BG847" s="83"/>
      <c r="BH847" s="83"/>
      <c r="BI847" s="83"/>
      <c r="BJ847" s="83"/>
      <c r="BK847" s="83"/>
      <c r="BL847" s="83"/>
    </row>
    <row r="848">
      <c r="A848" s="83"/>
      <c r="O848" s="88"/>
      <c r="AH848" s="47"/>
      <c r="AI848" s="47"/>
      <c r="AJ848" s="47"/>
      <c r="AK848" s="47"/>
      <c r="AL848" s="47"/>
      <c r="AM848" s="47"/>
      <c r="AN848" s="47"/>
      <c r="AO848" s="47"/>
      <c r="AP848" s="83"/>
      <c r="AQ848" s="83"/>
      <c r="AR848" s="83"/>
      <c r="AS848" s="83"/>
      <c r="AT848" s="83"/>
      <c r="AU848" s="83"/>
      <c r="AV848" s="83"/>
      <c r="AW848" s="83"/>
      <c r="AX848" s="83"/>
      <c r="AY848" s="83"/>
      <c r="AZ848" s="83"/>
      <c r="BA848" s="83"/>
      <c r="BB848" s="83"/>
      <c r="BC848" s="83"/>
      <c r="BD848" s="83"/>
      <c r="BE848" s="83"/>
      <c r="BF848" s="83"/>
      <c r="BG848" s="83"/>
      <c r="BH848" s="83"/>
      <c r="BI848" s="83"/>
      <c r="BJ848" s="83"/>
      <c r="BK848" s="83"/>
      <c r="BL848" s="83"/>
    </row>
    <row r="849">
      <c r="A849" s="83"/>
      <c r="O849" s="88"/>
      <c r="AH849" s="47"/>
      <c r="AI849" s="47"/>
      <c r="AJ849" s="47"/>
      <c r="AK849" s="47"/>
      <c r="AL849" s="47"/>
      <c r="AM849" s="47"/>
      <c r="AN849" s="47"/>
      <c r="AO849" s="47"/>
      <c r="AP849" s="83"/>
      <c r="AQ849" s="83"/>
      <c r="AR849" s="83"/>
      <c r="AS849" s="83"/>
      <c r="AT849" s="83"/>
      <c r="AU849" s="83"/>
      <c r="AV849" s="83"/>
      <c r="AW849" s="83"/>
      <c r="AX849" s="83"/>
      <c r="AY849" s="83"/>
      <c r="AZ849" s="83"/>
      <c r="BA849" s="83"/>
      <c r="BB849" s="83"/>
      <c r="BC849" s="83"/>
      <c r="BD849" s="83"/>
      <c r="BE849" s="83"/>
      <c r="BF849" s="83"/>
      <c r="BG849" s="83"/>
      <c r="BH849" s="83"/>
      <c r="BI849" s="83"/>
      <c r="BJ849" s="83"/>
      <c r="BK849" s="83"/>
      <c r="BL849" s="83"/>
    </row>
    <row r="850">
      <c r="A850" s="83"/>
      <c r="O850" s="88"/>
      <c r="AH850" s="47"/>
      <c r="AI850" s="47"/>
      <c r="AJ850" s="47"/>
      <c r="AK850" s="47"/>
      <c r="AL850" s="47"/>
      <c r="AM850" s="47"/>
      <c r="AN850" s="47"/>
      <c r="AO850" s="47"/>
      <c r="AP850" s="83"/>
      <c r="AQ850" s="83"/>
      <c r="AR850" s="83"/>
      <c r="AS850" s="83"/>
      <c r="AT850" s="83"/>
      <c r="AU850" s="83"/>
      <c r="AV850" s="83"/>
      <c r="AW850" s="83"/>
      <c r="AX850" s="83"/>
      <c r="AY850" s="83"/>
      <c r="AZ850" s="83"/>
      <c r="BA850" s="83"/>
      <c r="BB850" s="83"/>
      <c r="BC850" s="83"/>
      <c r="BD850" s="83"/>
      <c r="BE850" s="83"/>
      <c r="BF850" s="83"/>
      <c r="BG850" s="83"/>
      <c r="BH850" s="83"/>
      <c r="BI850" s="83"/>
      <c r="BJ850" s="83"/>
      <c r="BK850" s="83"/>
      <c r="BL850" s="83"/>
    </row>
    <row r="851">
      <c r="A851" s="83"/>
      <c r="O851" s="88"/>
      <c r="AH851" s="47"/>
      <c r="AI851" s="47"/>
      <c r="AJ851" s="47"/>
      <c r="AK851" s="47"/>
      <c r="AL851" s="47"/>
      <c r="AM851" s="47"/>
      <c r="AN851" s="47"/>
      <c r="AO851" s="47"/>
      <c r="AP851" s="83"/>
      <c r="AQ851" s="83"/>
      <c r="AR851" s="83"/>
      <c r="AS851" s="83"/>
      <c r="AT851" s="83"/>
      <c r="AU851" s="83"/>
      <c r="AV851" s="83"/>
      <c r="AW851" s="83"/>
      <c r="AX851" s="83"/>
      <c r="AY851" s="83"/>
      <c r="AZ851" s="83"/>
      <c r="BA851" s="83"/>
      <c r="BB851" s="83"/>
      <c r="BC851" s="83"/>
      <c r="BD851" s="83"/>
      <c r="BE851" s="83"/>
      <c r="BF851" s="83"/>
      <c r="BG851" s="83"/>
      <c r="BH851" s="83"/>
      <c r="BI851" s="83"/>
      <c r="BJ851" s="83"/>
      <c r="BK851" s="83"/>
      <c r="BL851" s="83"/>
    </row>
    <row r="852">
      <c r="A852" s="83"/>
      <c r="O852" s="88"/>
      <c r="AH852" s="47"/>
      <c r="AI852" s="47"/>
      <c r="AJ852" s="47"/>
      <c r="AK852" s="47"/>
      <c r="AL852" s="47"/>
      <c r="AM852" s="47"/>
      <c r="AN852" s="47"/>
      <c r="AO852" s="47"/>
      <c r="AP852" s="83"/>
      <c r="AQ852" s="83"/>
      <c r="AR852" s="83"/>
      <c r="AS852" s="83"/>
      <c r="AT852" s="83"/>
      <c r="AU852" s="83"/>
      <c r="AV852" s="83"/>
      <c r="AW852" s="83"/>
      <c r="AX852" s="83"/>
      <c r="AY852" s="83"/>
      <c r="AZ852" s="83"/>
      <c r="BA852" s="83"/>
      <c r="BB852" s="83"/>
      <c r="BC852" s="83"/>
      <c r="BD852" s="83"/>
      <c r="BE852" s="83"/>
      <c r="BF852" s="83"/>
      <c r="BG852" s="83"/>
      <c r="BH852" s="83"/>
      <c r="BI852" s="83"/>
      <c r="BJ852" s="83"/>
      <c r="BK852" s="83"/>
      <c r="BL852" s="83"/>
    </row>
    <row r="853">
      <c r="A853" s="83"/>
      <c r="O853" s="88"/>
      <c r="AH853" s="47"/>
      <c r="AI853" s="47"/>
      <c r="AJ853" s="47"/>
      <c r="AK853" s="47"/>
      <c r="AL853" s="47"/>
      <c r="AM853" s="47"/>
      <c r="AN853" s="47"/>
      <c r="AO853" s="47"/>
      <c r="AP853" s="83"/>
      <c r="AQ853" s="83"/>
      <c r="AR853" s="83"/>
      <c r="AS853" s="83"/>
      <c r="AT853" s="83"/>
      <c r="AU853" s="83"/>
      <c r="AV853" s="83"/>
      <c r="AW853" s="83"/>
      <c r="AX853" s="83"/>
      <c r="AY853" s="83"/>
      <c r="AZ853" s="83"/>
      <c r="BA853" s="83"/>
      <c r="BB853" s="83"/>
      <c r="BC853" s="83"/>
      <c r="BD853" s="83"/>
      <c r="BE853" s="83"/>
      <c r="BF853" s="83"/>
      <c r="BG853" s="83"/>
      <c r="BH853" s="83"/>
      <c r="BI853" s="83"/>
      <c r="BJ853" s="83"/>
      <c r="BK853" s="83"/>
      <c r="BL853" s="83"/>
    </row>
    <row r="854">
      <c r="A854" s="83"/>
      <c r="O854" s="88"/>
      <c r="AH854" s="47"/>
      <c r="AI854" s="47"/>
      <c r="AJ854" s="47"/>
      <c r="AK854" s="47"/>
      <c r="AL854" s="47"/>
      <c r="AM854" s="47"/>
      <c r="AN854" s="47"/>
      <c r="AO854" s="47"/>
      <c r="AP854" s="83"/>
      <c r="AQ854" s="83"/>
      <c r="AR854" s="83"/>
      <c r="AS854" s="83"/>
      <c r="AT854" s="83"/>
      <c r="AU854" s="83"/>
      <c r="AV854" s="83"/>
      <c r="AW854" s="83"/>
      <c r="AX854" s="83"/>
      <c r="AY854" s="83"/>
      <c r="AZ854" s="83"/>
      <c r="BA854" s="83"/>
      <c r="BB854" s="83"/>
      <c r="BC854" s="83"/>
      <c r="BD854" s="83"/>
      <c r="BE854" s="83"/>
      <c r="BF854" s="83"/>
      <c r="BG854" s="83"/>
      <c r="BH854" s="83"/>
      <c r="BI854" s="83"/>
      <c r="BJ854" s="83"/>
      <c r="BK854" s="83"/>
      <c r="BL854" s="83"/>
    </row>
    <row r="855">
      <c r="A855" s="83"/>
      <c r="O855" s="88"/>
      <c r="AH855" s="47"/>
      <c r="AI855" s="47"/>
      <c r="AJ855" s="47"/>
      <c r="AK855" s="47"/>
      <c r="AL855" s="47"/>
      <c r="AM855" s="47"/>
      <c r="AN855" s="47"/>
      <c r="AO855" s="47"/>
      <c r="AP855" s="83"/>
      <c r="AQ855" s="83"/>
      <c r="AR855" s="83"/>
      <c r="AS855" s="83"/>
      <c r="AT855" s="83"/>
      <c r="AU855" s="83"/>
      <c r="AV855" s="83"/>
      <c r="AW855" s="83"/>
      <c r="AX855" s="83"/>
      <c r="AY855" s="83"/>
      <c r="AZ855" s="83"/>
      <c r="BA855" s="83"/>
      <c r="BB855" s="83"/>
      <c r="BC855" s="83"/>
      <c r="BD855" s="83"/>
      <c r="BE855" s="83"/>
      <c r="BF855" s="83"/>
      <c r="BG855" s="83"/>
      <c r="BH855" s="83"/>
      <c r="BI855" s="83"/>
      <c r="BJ855" s="83"/>
      <c r="BK855" s="83"/>
      <c r="BL855" s="83"/>
    </row>
    <row r="856">
      <c r="A856" s="83"/>
      <c r="O856" s="88"/>
      <c r="AH856" s="47"/>
      <c r="AI856" s="47"/>
      <c r="AJ856" s="47"/>
      <c r="AK856" s="47"/>
      <c r="AL856" s="47"/>
      <c r="AM856" s="47"/>
      <c r="AN856" s="47"/>
      <c r="AO856" s="47"/>
      <c r="AP856" s="83"/>
      <c r="AQ856" s="83"/>
      <c r="AR856" s="83"/>
      <c r="AS856" s="83"/>
      <c r="AT856" s="83"/>
      <c r="AU856" s="83"/>
      <c r="AV856" s="83"/>
      <c r="AW856" s="83"/>
      <c r="AX856" s="83"/>
      <c r="AY856" s="83"/>
      <c r="AZ856" s="83"/>
      <c r="BA856" s="83"/>
      <c r="BB856" s="83"/>
      <c r="BC856" s="83"/>
      <c r="BD856" s="83"/>
      <c r="BE856" s="83"/>
      <c r="BF856" s="83"/>
      <c r="BG856" s="83"/>
      <c r="BH856" s="83"/>
      <c r="BI856" s="83"/>
      <c r="BJ856" s="83"/>
      <c r="BK856" s="83"/>
      <c r="BL856" s="83"/>
    </row>
    <row r="857">
      <c r="A857" s="83"/>
      <c r="O857" s="88"/>
      <c r="AH857" s="47"/>
      <c r="AI857" s="47"/>
      <c r="AJ857" s="47"/>
      <c r="AK857" s="47"/>
      <c r="AL857" s="47"/>
      <c r="AM857" s="47"/>
      <c r="AN857" s="47"/>
      <c r="AO857" s="47"/>
      <c r="AP857" s="83"/>
      <c r="AQ857" s="83"/>
      <c r="AR857" s="83"/>
      <c r="AS857" s="83"/>
      <c r="AT857" s="83"/>
      <c r="AU857" s="83"/>
      <c r="AV857" s="83"/>
      <c r="AW857" s="83"/>
      <c r="AX857" s="83"/>
      <c r="AY857" s="83"/>
      <c r="AZ857" s="83"/>
      <c r="BA857" s="83"/>
      <c r="BB857" s="83"/>
      <c r="BC857" s="83"/>
      <c r="BD857" s="83"/>
      <c r="BE857" s="83"/>
      <c r="BF857" s="83"/>
      <c r="BG857" s="83"/>
      <c r="BH857" s="83"/>
      <c r="BI857" s="83"/>
      <c r="BJ857" s="83"/>
      <c r="BK857" s="83"/>
      <c r="BL857" s="83"/>
    </row>
    <row r="858">
      <c r="A858" s="83"/>
      <c r="O858" s="88"/>
      <c r="AH858" s="47"/>
      <c r="AI858" s="47"/>
      <c r="AJ858" s="47"/>
      <c r="AK858" s="47"/>
      <c r="AL858" s="47"/>
      <c r="AM858" s="47"/>
      <c r="AN858" s="47"/>
      <c r="AO858" s="47"/>
      <c r="AP858" s="83"/>
      <c r="AQ858" s="83"/>
      <c r="AR858" s="83"/>
      <c r="AS858" s="83"/>
      <c r="AT858" s="83"/>
      <c r="AU858" s="83"/>
      <c r="AV858" s="83"/>
      <c r="AW858" s="83"/>
      <c r="AX858" s="83"/>
      <c r="AY858" s="83"/>
      <c r="AZ858" s="83"/>
      <c r="BA858" s="83"/>
      <c r="BB858" s="83"/>
      <c r="BC858" s="83"/>
      <c r="BD858" s="83"/>
      <c r="BE858" s="83"/>
      <c r="BF858" s="83"/>
      <c r="BG858" s="83"/>
      <c r="BH858" s="83"/>
      <c r="BI858" s="83"/>
      <c r="BJ858" s="83"/>
      <c r="BK858" s="83"/>
      <c r="BL858" s="83"/>
    </row>
    <row r="859">
      <c r="A859" s="83"/>
      <c r="O859" s="88"/>
      <c r="AH859" s="47"/>
      <c r="AI859" s="47"/>
      <c r="AJ859" s="47"/>
      <c r="AK859" s="47"/>
      <c r="AL859" s="47"/>
      <c r="AM859" s="47"/>
      <c r="AN859" s="47"/>
      <c r="AO859" s="47"/>
      <c r="AP859" s="83"/>
      <c r="AQ859" s="83"/>
      <c r="AR859" s="83"/>
      <c r="AS859" s="83"/>
      <c r="AT859" s="83"/>
      <c r="AU859" s="83"/>
      <c r="AV859" s="83"/>
      <c r="AW859" s="83"/>
      <c r="AX859" s="83"/>
      <c r="AY859" s="83"/>
      <c r="AZ859" s="83"/>
      <c r="BA859" s="83"/>
      <c r="BB859" s="83"/>
      <c r="BC859" s="83"/>
      <c r="BD859" s="83"/>
      <c r="BE859" s="83"/>
      <c r="BF859" s="83"/>
      <c r="BG859" s="83"/>
      <c r="BH859" s="83"/>
      <c r="BI859" s="83"/>
      <c r="BJ859" s="83"/>
      <c r="BK859" s="83"/>
      <c r="BL859" s="83"/>
    </row>
    <row r="860">
      <c r="A860" s="83"/>
      <c r="O860" s="88"/>
      <c r="AH860" s="47"/>
      <c r="AI860" s="47"/>
      <c r="AJ860" s="47"/>
      <c r="AK860" s="47"/>
      <c r="AL860" s="47"/>
      <c r="AM860" s="47"/>
      <c r="AN860" s="47"/>
      <c r="AO860" s="47"/>
      <c r="AP860" s="83"/>
      <c r="AQ860" s="83"/>
      <c r="AR860" s="83"/>
      <c r="AS860" s="83"/>
      <c r="AT860" s="83"/>
      <c r="AU860" s="83"/>
      <c r="AV860" s="83"/>
      <c r="AW860" s="83"/>
      <c r="AX860" s="83"/>
      <c r="AY860" s="83"/>
      <c r="AZ860" s="83"/>
      <c r="BA860" s="83"/>
      <c r="BB860" s="83"/>
      <c r="BC860" s="83"/>
      <c r="BD860" s="83"/>
      <c r="BE860" s="83"/>
      <c r="BF860" s="83"/>
      <c r="BG860" s="83"/>
      <c r="BH860" s="83"/>
      <c r="BI860" s="83"/>
      <c r="BJ860" s="83"/>
      <c r="BK860" s="83"/>
      <c r="BL860" s="83"/>
    </row>
    <row r="861">
      <c r="A861" s="83"/>
      <c r="O861" s="88"/>
      <c r="AH861" s="47"/>
      <c r="AI861" s="47"/>
      <c r="AJ861" s="47"/>
      <c r="AK861" s="47"/>
      <c r="AL861" s="47"/>
      <c r="AM861" s="47"/>
      <c r="AN861" s="47"/>
      <c r="AO861" s="47"/>
      <c r="AP861" s="83"/>
      <c r="AQ861" s="83"/>
      <c r="AR861" s="83"/>
      <c r="AS861" s="83"/>
      <c r="AT861" s="83"/>
      <c r="AU861" s="83"/>
      <c r="AV861" s="83"/>
      <c r="AW861" s="83"/>
      <c r="AX861" s="83"/>
      <c r="AY861" s="83"/>
      <c r="AZ861" s="83"/>
      <c r="BA861" s="83"/>
      <c r="BB861" s="83"/>
      <c r="BC861" s="83"/>
      <c r="BD861" s="83"/>
      <c r="BE861" s="83"/>
      <c r="BF861" s="83"/>
      <c r="BG861" s="83"/>
      <c r="BH861" s="83"/>
      <c r="BI861" s="83"/>
      <c r="BJ861" s="83"/>
      <c r="BK861" s="83"/>
      <c r="BL861" s="83"/>
    </row>
    <row r="862">
      <c r="A862" s="83"/>
      <c r="O862" s="88"/>
      <c r="AH862" s="47"/>
      <c r="AI862" s="47"/>
      <c r="AJ862" s="47"/>
      <c r="AK862" s="47"/>
      <c r="AL862" s="47"/>
      <c r="AM862" s="47"/>
      <c r="AN862" s="47"/>
      <c r="AO862" s="47"/>
      <c r="AP862" s="83"/>
      <c r="AQ862" s="83"/>
      <c r="AR862" s="83"/>
      <c r="AS862" s="83"/>
      <c r="AT862" s="83"/>
      <c r="AU862" s="83"/>
      <c r="AV862" s="83"/>
      <c r="AW862" s="83"/>
      <c r="AX862" s="83"/>
      <c r="AY862" s="83"/>
      <c r="AZ862" s="83"/>
      <c r="BA862" s="83"/>
      <c r="BB862" s="83"/>
      <c r="BC862" s="83"/>
      <c r="BD862" s="83"/>
      <c r="BE862" s="83"/>
      <c r="BF862" s="83"/>
      <c r="BG862" s="83"/>
      <c r="BH862" s="83"/>
      <c r="BI862" s="83"/>
      <c r="BJ862" s="83"/>
      <c r="BK862" s="83"/>
      <c r="BL862" s="83"/>
    </row>
    <row r="863">
      <c r="A863" s="83"/>
      <c r="O863" s="88"/>
      <c r="AH863" s="47"/>
      <c r="AI863" s="47"/>
      <c r="AJ863" s="47"/>
      <c r="AK863" s="47"/>
      <c r="AL863" s="47"/>
      <c r="AM863" s="47"/>
      <c r="AN863" s="47"/>
      <c r="AO863" s="47"/>
      <c r="AP863" s="83"/>
      <c r="AQ863" s="83"/>
      <c r="AR863" s="83"/>
      <c r="AS863" s="83"/>
      <c r="AT863" s="83"/>
      <c r="AU863" s="83"/>
      <c r="AV863" s="83"/>
      <c r="AW863" s="83"/>
      <c r="AX863" s="83"/>
      <c r="AY863" s="83"/>
      <c r="AZ863" s="83"/>
      <c r="BA863" s="83"/>
      <c r="BB863" s="83"/>
      <c r="BC863" s="83"/>
      <c r="BD863" s="83"/>
      <c r="BE863" s="83"/>
      <c r="BF863" s="83"/>
      <c r="BG863" s="83"/>
      <c r="BH863" s="83"/>
      <c r="BI863" s="83"/>
      <c r="BJ863" s="83"/>
      <c r="BK863" s="83"/>
      <c r="BL863" s="83"/>
    </row>
    <row r="864">
      <c r="A864" s="83"/>
      <c r="O864" s="88"/>
      <c r="AH864" s="47"/>
      <c r="AI864" s="47"/>
      <c r="AJ864" s="47"/>
      <c r="AK864" s="47"/>
      <c r="AL864" s="47"/>
      <c r="AM864" s="47"/>
      <c r="AN864" s="47"/>
      <c r="AO864" s="47"/>
      <c r="AP864" s="83"/>
      <c r="AQ864" s="83"/>
      <c r="AR864" s="83"/>
      <c r="AS864" s="83"/>
      <c r="AT864" s="83"/>
      <c r="AU864" s="83"/>
      <c r="AV864" s="83"/>
      <c r="AW864" s="83"/>
      <c r="AX864" s="83"/>
      <c r="AY864" s="83"/>
      <c r="AZ864" s="83"/>
      <c r="BA864" s="83"/>
      <c r="BB864" s="83"/>
      <c r="BC864" s="83"/>
      <c r="BD864" s="83"/>
      <c r="BE864" s="83"/>
      <c r="BF864" s="83"/>
      <c r="BG864" s="83"/>
      <c r="BH864" s="83"/>
      <c r="BI864" s="83"/>
      <c r="BJ864" s="83"/>
      <c r="BK864" s="83"/>
      <c r="BL864" s="83"/>
    </row>
    <row r="865">
      <c r="A865" s="83"/>
      <c r="O865" s="88"/>
      <c r="AH865" s="47"/>
      <c r="AI865" s="47"/>
      <c r="AJ865" s="47"/>
      <c r="AK865" s="47"/>
      <c r="AL865" s="47"/>
      <c r="AM865" s="47"/>
      <c r="AN865" s="47"/>
      <c r="AO865" s="47"/>
      <c r="AP865" s="83"/>
      <c r="AQ865" s="83"/>
      <c r="AR865" s="83"/>
      <c r="AS865" s="83"/>
      <c r="AT865" s="83"/>
      <c r="AU865" s="83"/>
      <c r="AV865" s="83"/>
      <c r="AW865" s="83"/>
      <c r="AX865" s="83"/>
      <c r="AY865" s="83"/>
      <c r="AZ865" s="83"/>
      <c r="BA865" s="83"/>
      <c r="BB865" s="83"/>
      <c r="BC865" s="83"/>
      <c r="BD865" s="83"/>
      <c r="BE865" s="83"/>
      <c r="BF865" s="83"/>
      <c r="BG865" s="83"/>
      <c r="BH865" s="83"/>
      <c r="BI865" s="83"/>
      <c r="BJ865" s="83"/>
      <c r="BK865" s="83"/>
      <c r="BL865" s="83"/>
    </row>
    <row r="866">
      <c r="A866" s="83"/>
      <c r="O866" s="88"/>
      <c r="AH866" s="47"/>
      <c r="AI866" s="47"/>
      <c r="AJ866" s="47"/>
      <c r="AK866" s="47"/>
      <c r="AL866" s="47"/>
      <c r="AM866" s="47"/>
      <c r="AN866" s="47"/>
      <c r="AO866" s="47"/>
      <c r="AP866" s="83"/>
      <c r="AQ866" s="83"/>
      <c r="AR866" s="83"/>
      <c r="AS866" s="83"/>
      <c r="AT866" s="83"/>
      <c r="AU866" s="83"/>
      <c r="AV866" s="83"/>
      <c r="AW866" s="83"/>
      <c r="AX866" s="83"/>
      <c r="AY866" s="83"/>
      <c r="AZ866" s="83"/>
      <c r="BA866" s="83"/>
      <c r="BB866" s="83"/>
      <c r="BC866" s="83"/>
      <c r="BD866" s="83"/>
      <c r="BE866" s="83"/>
      <c r="BF866" s="83"/>
      <c r="BG866" s="83"/>
      <c r="BH866" s="83"/>
      <c r="BI866" s="83"/>
      <c r="BJ866" s="83"/>
      <c r="BK866" s="83"/>
      <c r="BL866" s="83"/>
    </row>
    <row r="867">
      <c r="A867" s="83"/>
      <c r="O867" s="88"/>
      <c r="AH867" s="47"/>
      <c r="AI867" s="47"/>
      <c r="AJ867" s="47"/>
      <c r="AK867" s="47"/>
      <c r="AL867" s="47"/>
      <c r="AM867" s="47"/>
      <c r="AN867" s="47"/>
      <c r="AO867" s="47"/>
      <c r="AP867" s="83"/>
      <c r="AQ867" s="83"/>
      <c r="AR867" s="83"/>
      <c r="AS867" s="83"/>
      <c r="AT867" s="83"/>
      <c r="AU867" s="83"/>
      <c r="AV867" s="83"/>
      <c r="AW867" s="83"/>
      <c r="AX867" s="83"/>
      <c r="AY867" s="83"/>
      <c r="AZ867" s="83"/>
      <c r="BA867" s="83"/>
      <c r="BB867" s="83"/>
      <c r="BC867" s="83"/>
      <c r="BD867" s="83"/>
      <c r="BE867" s="83"/>
      <c r="BF867" s="83"/>
      <c r="BG867" s="83"/>
      <c r="BH867" s="83"/>
      <c r="BI867" s="83"/>
      <c r="BJ867" s="83"/>
      <c r="BK867" s="83"/>
      <c r="BL867" s="83"/>
    </row>
    <row r="868">
      <c r="A868" s="83"/>
      <c r="O868" s="88"/>
      <c r="AH868" s="47"/>
      <c r="AI868" s="47"/>
      <c r="AJ868" s="47"/>
      <c r="AK868" s="47"/>
      <c r="AL868" s="47"/>
      <c r="AM868" s="47"/>
      <c r="AN868" s="47"/>
      <c r="AO868" s="47"/>
      <c r="AP868" s="83"/>
      <c r="AQ868" s="83"/>
      <c r="AR868" s="83"/>
      <c r="AS868" s="83"/>
      <c r="AT868" s="83"/>
      <c r="AU868" s="83"/>
      <c r="AV868" s="83"/>
      <c r="AW868" s="83"/>
      <c r="AX868" s="83"/>
      <c r="AY868" s="83"/>
      <c r="AZ868" s="83"/>
      <c r="BA868" s="83"/>
      <c r="BB868" s="83"/>
      <c r="BC868" s="83"/>
      <c r="BD868" s="83"/>
      <c r="BE868" s="83"/>
      <c r="BF868" s="83"/>
      <c r="BG868" s="83"/>
      <c r="BH868" s="83"/>
      <c r="BI868" s="83"/>
      <c r="BJ868" s="83"/>
      <c r="BK868" s="83"/>
      <c r="BL868" s="83"/>
    </row>
    <row r="869">
      <c r="A869" s="83"/>
      <c r="O869" s="88"/>
      <c r="AH869" s="47"/>
      <c r="AI869" s="47"/>
      <c r="AJ869" s="47"/>
      <c r="AK869" s="47"/>
      <c r="AL869" s="47"/>
      <c r="AM869" s="47"/>
      <c r="AN869" s="47"/>
      <c r="AO869" s="47"/>
      <c r="AP869" s="83"/>
      <c r="AQ869" s="83"/>
      <c r="AR869" s="83"/>
      <c r="AS869" s="83"/>
      <c r="AT869" s="83"/>
      <c r="AU869" s="83"/>
      <c r="AV869" s="83"/>
      <c r="AW869" s="83"/>
      <c r="AX869" s="83"/>
      <c r="AY869" s="83"/>
      <c r="AZ869" s="83"/>
      <c r="BA869" s="83"/>
      <c r="BB869" s="83"/>
      <c r="BC869" s="83"/>
      <c r="BD869" s="83"/>
      <c r="BE869" s="83"/>
      <c r="BF869" s="83"/>
      <c r="BG869" s="83"/>
      <c r="BH869" s="83"/>
      <c r="BI869" s="83"/>
      <c r="BJ869" s="83"/>
      <c r="BK869" s="83"/>
      <c r="BL869" s="83"/>
    </row>
    <row r="870">
      <c r="A870" s="83"/>
      <c r="O870" s="88"/>
      <c r="AH870" s="47"/>
      <c r="AI870" s="47"/>
      <c r="AJ870" s="47"/>
      <c r="AK870" s="47"/>
      <c r="AL870" s="47"/>
      <c r="AM870" s="47"/>
      <c r="AN870" s="47"/>
      <c r="AO870" s="47"/>
      <c r="AP870" s="83"/>
      <c r="AQ870" s="83"/>
      <c r="AR870" s="83"/>
      <c r="AS870" s="83"/>
      <c r="AT870" s="83"/>
      <c r="AU870" s="83"/>
      <c r="AV870" s="83"/>
      <c r="AW870" s="83"/>
      <c r="AX870" s="83"/>
      <c r="AY870" s="83"/>
      <c r="AZ870" s="83"/>
      <c r="BA870" s="83"/>
      <c r="BB870" s="83"/>
      <c r="BC870" s="83"/>
      <c r="BD870" s="83"/>
      <c r="BE870" s="83"/>
      <c r="BF870" s="83"/>
      <c r="BG870" s="83"/>
      <c r="BH870" s="83"/>
      <c r="BI870" s="83"/>
      <c r="BJ870" s="83"/>
      <c r="BK870" s="83"/>
      <c r="BL870" s="83"/>
    </row>
    <row r="871">
      <c r="A871" s="83"/>
      <c r="O871" s="88"/>
      <c r="AH871" s="47"/>
      <c r="AI871" s="47"/>
      <c r="AJ871" s="47"/>
      <c r="AK871" s="47"/>
      <c r="AL871" s="47"/>
      <c r="AM871" s="47"/>
      <c r="AN871" s="47"/>
      <c r="AO871" s="47"/>
      <c r="AP871" s="83"/>
      <c r="AQ871" s="83"/>
      <c r="AR871" s="83"/>
      <c r="AS871" s="83"/>
      <c r="AT871" s="83"/>
      <c r="AU871" s="83"/>
      <c r="AV871" s="83"/>
      <c r="AW871" s="83"/>
      <c r="AX871" s="83"/>
      <c r="AY871" s="83"/>
      <c r="AZ871" s="83"/>
      <c r="BA871" s="83"/>
      <c r="BB871" s="83"/>
      <c r="BC871" s="83"/>
      <c r="BD871" s="83"/>
      <c r="BE871" s="83"/>
      <c r="BF871" s="83"/>
      <c r="BG871" s="83"/>
      <c r="BH871" s="83"/>
      <c r="BI871" s="83"/>
      <c r="BJ871" s="83"/>
      <c r="BK871" s="83"/>
      <c r="BL871" s="83"/>
    </row>
    <row r="872">
      <c r="A872" s="83"/>
      <c r="O872" s="88"/>
      <c r="AH872" s="47"/>
      <c r="AI872" s="47"/>
      <c r="AJ872" s="47"/>
      <c r="AK872" s="47"/>
      <c r="AL872" s="47"/>
      <c r="AM872" s="47"/>
      <c r="AN872" s="47"/>
      <c r="AO872" s="47"/>
      <c r="AP872" s="83"/>
      <c r="AQ872" s="83"/>
      <c r="AR872" s="83"/>
      <c r="AS872" s="83"/>
      <c r="AT872" s="83"/>
      <c r="AU872" s="83"/>
      <c r="AV872" s="83"/>
      <c r="AW872" s="83"/>
      <c r="AX872" s="83"/>
      <c r="AY872" s="83"/>
      <c r="AZ872" s="83"/>
      <c r="BA872" s="83"/>
      <c r="BB872" s="83"/>
      <c r="BC872" s="83"/>
      <c r="BD872" s="83"/>
      <c r="BE872" s="83"/>
      <c r="BF872" s="83"/>
      <c r="BG872" s="83"/>
      <c r="BH872" s="83"/>
      <c r="BI872" s="83"/>
      <c r="BJ872" s="83"/>
      <c r="BK872" s="83"/>
      <c r="BL872" s="83"/>
    </row>
    <row r="873">
      <c r="A873" s="83"/>
      <c r="O873" s="88"/>
      <c r="AH873" s="47"/>
      <c r="AI873" s="47"/>
      <c r="AJ873" s="47"/>
      <c r="AK873" s="47"/>
      <c r="AL873" s="47"/>
      <c r="AM873" s="47"/>
      <c r="AN873" s="47"/>
      <c r="AO873" s="47"/>
      <c r="AP873" s="83"/>
      <c r="AQ873" s="83"/>
      <c r="AR873" s="83"/>
      <c r="AS873" s="83"/>
      <c r="AT873" s="83"/>
      <c r="AU873" s="83"/>
      <c r="AV873" s="83"/>
      <c r="AW873" s="83"/>
      <c r="AX873" s="83"/>
      <c r="AY873" s="83"/>
      <c r="AZ873" s="83"/>
      <c r="BA873" s="83"/>
      <c r="BB873" s="83"/>
      <c r="BC873" s="83"/>
      <c r="BD873" s="83"/>
      <c r="BE873" s="83"/>
      <c r="BF873" s="83"/>
      <c r="BG873" s="83"/>
      <c r="BH873" s="83"/>
      <c r="BI873" s="83"/>
      <c r="BJ873" s="83"/>
      <c r="BK873" s="83"/>
      <c r="BL873" s="83"/>
    </row>
    <row r="874">
      <c r="A874" s="83"/>
      <c r="O874" s="88"/>
      <c r="AH874" s="47"/>
      <c r="AI874" s="47"/>
      <c r="AJ874" s="47"/>
      <c r="AK874" s="47"/>
      <c r="AL874" s="47"/>
      <c r="AM874" s="47"/>
      <c r="AN874" s="47"/>
      <c r="AO874" s="47"/>
      <c r="AP874" s="83"/>
      <c r="AQ874" s="83"/>
      <c r="AR874" s="83"/>
      <c r="AS874" s="83"/>
      <c r="AT874" s="83"/>
      <c r="AU874" s="83"/>
      <c r="AV874" s="83"/>
      <c r="AW874" s="83"/>
      <c r="AX874" s="83"/>
      <c r="AY874" s="83"/>
      <c r="AZ874" s="83"/>
      <c r="BA874" s="83"/>
      <c r="BB874" s="83"/>
      <c r="BC874" s="83"/>
      <c r="BD874" s="83"/>
      <c r="BE874" s="83"/>
      <c r="BF874" s="83"/>
      <c r="BG874" s="83"/>
      <c r="BH874" s="83"/>
      <c r="BI874" s="83"/>
      <c r="BJ874" s="83"/>
      <c r="BK874" s="83"/>
      <c r="BL874" s="83"/>
    </row>
    <row r="875">
      <c r="A875" s="83"/>
      <c r="O875" s="88"/>
      <c r="AH875" s="47"/>
      <c r="AI875" s="47"/>
      <c r="AJ875" s="47"/>
      <c r="AK875" s="47"/>
      <c r="AL875" s="47"/>
      <c r="AM875" s="47"/>
      <c r="AN875" s="47"/>
      <c r="AO875" s="47"/>
      <c r="AP875" s="83"/>
      <c r="AQ875" s="83"/>
      <c r="AR875" s="83"/>
      <c r="AS875" s="83"/>
      <c r="AT875" s="83"/>
      <c r="AU875" s="83"/>
      <c r="AV875" s="83"/>
      <c r="AW875" s="83"/>
      <c r="AX875" s="83"/>
      <c r="AY875" s="83"/>
      <c r="AZ875" s="83"/>
      <c r="BA875" s="83"/>
      <c r="BB875" s="83"/>
      <c r="BC875" s="83"/>
      <c r="BD875" s="83"/>
      <c r="BE875" s="83"/>
      <c r="BF875" s="83"/>
      <c r="BG875" s="83"/>
      <c r="BH875" s="83"/>
      <c r="BI875" s="83"/>
      <c r="BJ875" s="83"/>
      <c r="BK875" s="83"/>
      <c r="BL875" s="83"/>
    </row>
    <row r="876">
      <c r="A876" s="83"/>
      <c r="O876" s="88"/>
      <c r="AH876" s="47"/>
      <c r="AI876" s="47"/>
      <c r="AJ876" s="47"/>
      <c r="AK876" s="47"/>
      <c r="AL876" s="47"/>
      <c r="AM876" s="47"/>
      <c r="AN876" s="47"/>
      <c r="AO876" s="47"/>
      <c r="AP876" s="83"/>
      <c r="AQ876" s="83"/>
      <c r="AR876" s="83"/>
      <c r="AS876" s="83"/>
      <c r="AT876" s="83"/>
      <c r="AU876" s="83"/>
      <c r="AV876" s="83"/>
      <c r="AW876" s="83"/>
      <c r="AX876" s="83"/>
      <c r="AY876" s="83"/>
      <c r="AZ876" s="83"/>
      <c r="BA876" s="83"/>
      <c r="BB876" s="83"/>
      <c r="BC876" s="83"/>
      <c r="BD876" s="83"/>
      <c r="BE876" s="83"/>
      <c r="BF876" s="83"/>
      <c r="BG876" s="83"/>
      <c r="BH876" s="83"/>
      <c r="BI876" s="83"/>
      <c r="BJ876" s="83"/>
      <c r="BK876" s="83"/>
      <c r="BL876" s="83"/>
    </row>
    <row r="877">
      <c r="A877" s="83"/>
      <c r="O877" s="88"/>
      <c r="AH877" s="47"/>
      <c r="AI877" s="47"/>
      <c r="AJ877" s="47"/>
      <c r="AK877" s="47"/>
      <c r="AL877" s="47"/>
      <c r="AM877" s="47"/>
      <c r="AN877" s="47"/>
      <c r="AO877" s="47"/>
      <c r="AP877" s="83"/>
      <c r="AQ877" s="83"/>
      <c r="AR877" s="83"/>
      <c r="AS877" s="83"/>
      <c r="AT877" s="83"/>
      <c r="AU877" s="83"/>
      <c r="AV877" s="83"/>
      <c r="AW877" s="83"/>
      <c r="AX877" s="83"/>
      <c r="AY877" s="83"/>
      <c r="AZ877" s="83"/>
      <c r="BA877" s="83"/>
      <c r="BB877" s="83"/>
      <c r="BC877" s="83"/>
      <c r="BD877" s="83"/>
      <c r="BE877" s="83"/>
      <c r="BF877" s="83"/>
      <c r="BG877" s="83"/>
      <c r="BH877" s="83"/>
      <c r="BI877" s="83"/>
      <c r="BJ877" s="83"/>
      <c r="BK877" s="83"/>
      <c r="BL877" s="83"/>
    </row>
    <row r="878">
      <c r="A878" s="83"/>
      <c r="O878" s="88"/>
      <c r="AH878" s="47"/>
      <c r="AI878" s="47"/>
      <c r="AJ878" s="47"/>
      <c r="AK878" s="47"/>
      <c r="AL878" s="47"/>
      <c r="AM878" s="47"/>
      <c r="AN878" s="47"/>
      <c r="AO878" s="47"/>
      <c r="AP878" s="83"/>
      <c r="AQ878" s="83"/>
      <c r="AR878" s="83"/>
      <c r="AS878" s="83"/>
      <c r="AT878" s="83"/>
      <c r="AU878" s="83"/>
      <c r="AV878" s="83"/>
      <c r="AW878" s="83"/>
      <c r="AX878" s="83"/>
      <c r="AY878" s="83"/>
      <c r="AZ878" s="83"/>
      <c r="BA878" s="83"/>
      <c r="BB878" s="83"/>
      <c r="BC878" s="83"/>
      <c r="BD878" s="83"/>
      <c r="BE878" s="83"/>
      <c r="BF878" s="83"/>
      <c r="BG878" s="83"/>
      <c r="BH878" s="83"/>
      <c r="BI878" s="83"/>
      <c r="BJ878" s="83"/>
      <c r="BK878" s="83"/>
      <c r="BL878" s="83"/>
    </row>
    <row r="879">
      <c r="A879" s="83"/>
      <c r="O879" s="88"/>
      <c r="AH879" s="47"/>
      <c r="AI879" s="47"/>
      <c r="AJ879" s="47"/>
      <c r="AK879" s="47"/>
      <c r="AL879" s="47"/>
      <c r="AM879" s="47"/>
      <c r="AN879" s="47"/>
      <c r="AO879" s="47"/>
      <c r="AP879" s="83"/>
      <c r="AQ879" s="83"/>
      <c r="AR879" s="83"/>
      <c r="AS879" s="83"/>
      <c r="AT879" s="83"/>
      <c r="AU879" s="83"/>
      <c r="AV879" s="83"/>
      <c r="AW879" s="83"/>
      <c r="AX879" s="83"/>
      <c r="AY879" s="83"/>
      <c r="AZ879" s="83"/>
      <c r="BA879" s="83"/>
      <c r="BB879" s="83"/>
      <c r="BC879" s="83"/>
      <c r="BD879" s="83"/>
      <c r="BE879" s="83"/>
      <c r="BF879" s="83"/>
      <c r="BG879" s="83"/>
      <c r="BH879" s="83"/>
      <c r="BI879" s="83"/>
      <c r="BJ879" s="83"/>
      <c r="BK879" s="83"/>
      <c r="BL879" s="83"/>
    </row>
    <row r="880">
      <c r="A880" s="83"/>
      <c r="O880" s="88"/>
      <c r="AH880" s="47"/>
      <c r="AI880" s="47"/>
      <c r="AJ880" s="47"/>
      <c r="AK880" s="47"/>
      <c r="AL880" s="47"/>
      <c r="AM880" s="47"/>
      <c r="AN880" s="47"/>
      <c r="AO880" s="47"/>
      <c r="AP880" s="83"/>
      <c r="AQ880" s="83"/>
      <c r="AR880" s="83"/>
      <c r="AS880" s="83"/>
      <c r="AT880" s="83"/>
      <c r="AU880" s="83"/>
      <c r="AV880" s="83"/>
      <c r="AW880" s="83"/>
      <c r="AX880" s="83"/>
      <c r="AY880" s="83"/>
      <c r="AZ880" s="83"/>
      <c r="BA880" s="83"/>
      <c r="BB880" s="83"/>
      <c r="BC880" s="83"/>
      <c r="BD880" s="83"/>
      <c r="BE880" s="83"/>
      <c r="BF880" s="83"/>
      <c r="BG880" s="83"/>
      <c r="BH880" s="83"/>
      <c r="BI880" s="83"/>
      <c r="BJ880" s="83"/>
      <c r="BK880" s="83"/>
      <c r="BL880" s="83"/>
    </row>
    <row r="881">
      <c r="A881" s="83"/>
      <c r="O881" s="88"/>
      <c r="AH881" s="47"/>
      <c r="AI881" s="47"/>
      <c r="AJ881" s="47"/>
      <c r="AK881" s="47"/>
      <c r="AL881" s="47"/>
      <c r="AM881" s="47"/>
      <c r="AN881" s="47"/>
      <c r="AO881" s="47"/>
      <c r="AP881" s="83"/>
      <c r="AQ881" s="83"/>
      <c r="AR881" s="83"/>
      <c r="AS881" s="83"/>
      <c r="AT881" s="83"/>
      <c r="AU881" s="83"/>
      <c r="AV881" s="83"/>
      <c r="AW881" s="83"/>
      <c r="AX881" s="83"/>
      <c r="AY881" s="83"/>
      <c r="AZ881" s="83"/>
      <c r="BA881" s="83"/>
      <c r="BB881" s="83"/>
      <c r="BC881" s="83"/>
      <c r="BD881" s="83"/>
      <c r="BE881" s="83"/>
      <c r="BF881" s="83"/>
      <c r="BG881" s="83"/>
      <c r="BH881" s="83"/>
      <c r="BI881" s="83"/>
      <c r="BJ881" s="83"/>
      <c r="BK881" s="83"/>
      <c r="BL881" s="83"/>
    </row>
    <row r="882">
      <c r="A882" s="83"/>
      <c r="O882" s="88"/>
      <c r="AH882" s="47"/>
      <c r="AI882" s="47"/>
      <c r="AJ882" s="47"/>
      <c r="AK882" s="47"/>
      <c r="AL882" s="47"/>
      <c r="AM882" s="47"/>
      <c r="AN882" s="47"/>
      <c r="AO882" s="47"/>
      <c r="AP882" s="83"/>
      <c r="AQ882" s="83"/>
      <c r="AR882" s="83"/>
      <c r="AS882" s="83"/>
      <c r="AT882" s="83"/>
      <c r="AU882" s="83"/>
      <c r="AV882" s="83"/>
      <c r="AW882" s="83"/>
      <c r="AX882" s="83"/>
      <c r="AY882" s="83"/>
      <c r="AZ882" s="83"/>
      <c r="BA882" s="83"/>
      <c r="BB882" s="83"/>
      <c r="BC882" s="83"/>
      <c r="BD882" s="83"/>
      <c r="BE882" s="83"/>
      <c r="BF882" s="83"/>
      <c r="BG882" s="83"/>
      <c r="BH882" s="83"/>
      <c r="BI882" s="83"/>
      <c r="BJ882" s="83"/>
      <c r="BK882" s="83"/>
      <c r="BL882" s="83"/>
    </row>
    <row r="883">
      <c r="A883" s="83"/>
      <c r="O883" s="88"/>
      <c r="AH883" s="47"/>
      <c r="AI883" s="47"/>
      <c r="AJ883" s="47"/>
      <c r="AK883" s="47"/>
      <c r="AL883" s="47"/>
      <c r="AM883" s="47"/>
      <c r="AN883" s="47"/>
      <c r="AO883" s="47"/>
      <c r="AP883" s="83"/>
      <c r="AQ883" s="83"/>
      <c r="AR883" s="83"/>
      <c r="AS883" s="83"/>
      <c r="AT883" s="83"/>
      <c r="AU883" s="83"/>
      <c r="AV883" s="83"/>
      <c r="AW883" s="83"/>
      <c r="AX883" s="83"/>
      <c r="AY883" s="83"/>
      <c r="AZ883" s="83"/>
      <c r="BA883" s="83"/>
      <c r="BB883" s="83"/>
      <c r="BC883" s="83"/>
      <c r="BD883" s="83"/>
      <c r="BE883" s="83"/>
      <c r="BF883" s="83"/>
      <c r="BG883" s="83"/>
      <c r="BH883" s="83"/>
      <c r="BI883" s="83"/>
      <c r="BJ883" s="83"/>
      <c r="BK883" s="83"/>
      <c r="BL883" s="83"/>
    </row>
    <row r="884">
      <c r="A884" s="83"/>
      <c r="O884" s="88"/>
      <c r="AH884" s="47"/>
      <c r="AI884" s="47"/>
      <c r="AJ884" s="47"/>
      <c r="AK884" s="47"/>
      <c r="AL884" s="47"/>
      <c r="AM884" s="47"/>
      <c r="AN884" s="47"/>
      <c r="AO884" s="47"/>
      <c r="AP884" s="83"/>
      <c r="AQ884" s="83"/>
      <c r="AR884" s="83"/>
      <c r="AS884" s="83"/>
      <c r="AT884" s="83"/>
      <c r="AU884" s="83"/>
      <c r="AV884" s="83"/>
      <c r="AW884" s="83"/>
      <c r="AX884" s="83"/>
      <c r="AY884" s="83"/>
      <c r="AZ884" s="83"/>
      <c r="BA884" s="83"/>
      <c r="BB884" s="83"/>
      <c r="BC884" s="83"/>
      <c r="BD884" s="83"/>
      <c r="BE884" s="83"/>
      <c r="BF884" s="83"/>
      <c r="BG884" s="83"/>
      <c r="BH884" s="83"/>
      <c r="BI884" s="83"/>
      <c r="BJ884" s="83"/>
      <c r="BK884" s="83"/>
      <c r="BL884" s="83"/>
    </row>
    <row r="885">
      <c r="A885" s="83"/>
      <c r="O885" s="88"/>
      <c r="AH885" s="47"/>
      <c r="AI885" s="47"/>
      <c r="AJ885" s="47"/>
      <c r="AK885" s="47"/>
      <c r="AL885" s="47"/>
      <c r="AM885" s="47"/>
      <c r="AN885" s="47"/>
      <c r="AO885" s="47"/>
      <c r="AP885" s="83"/>
      <c r="AQ885" s="83"/>
      <c r="AR885" s="83"/>
      <c r="AS885" s="83"/>
      <c r="AT885" s="83"/>
      <c r="AU885" s="83"/>
      <c r="AV885" s="83"/>
      <c r="AW885" s="83"/>
      <c r="AX885" s="83"/>
      <c r="AY885" s="83"/>
      <c r="AZ885" s="83"/>
      <c r="BA885" s="83"/>
      <c r="BB885" s="83"/>
      <c r="BC885" s="83"/>
      <c r="BD885" s="83"/>
      <c r="BE885" s="83"/>
      <c r="BF885" s="83"/>
      <c r="BG885" s="83"/>
      <c r="BH885" s="83"/>
      <c r="BI885" s="83"/>
      <c r="BJ885" s="83"/>
      <c r="BK885" s="83"/>
      <c r="BL885" s="83"/>
    </row>
    <row r="886">
      <c r="A886" s="83"/>
      <c r="O886" s="88"/>
      <c r="AH886" s="47"/>
      <c r="AI886" s="47"/>
      <c r="AJ886" s="47"/>
      <c r="AK886" s="47"/>
      <c r="AL886" s="47"/>
      <c r="AM886" s="47"/>
      <c r="AN886" s="47"/>
      <c r="AO886" s="47"/>
      <c r="AP886" s="83"/>
      <c r="AQ886" s="83"/>
      <c r="AR886" s="83"/>
      <c r="AS886" s="83"/>
      <c r="AT886" s="83"/>
      <c r="AU886" s="83"/>
      <c r="AV886" s="83"/>
      <c r="AW886" s="83"/>
      <c r="AX886" s="83"/>
      <c r="AY886" s="83"/>
      <c r="AZ886" s="83"/>
      <c r="BA886" s="83"/>
      <c r="BB886" s="83"/>
      <c r="BC886" s="83"/>
      <c r="BD886" s="83"/>
      <c r="BE886" s="83"/>
      <c r="BF886" s="83"/>
      <c r="BG886" s="83"/>
      <c r="BH886" s="83"/>
      <c r="BI886" s="83"/>
      <c r="BJ886" s="83"/>
      <c r="BK886" s="83"/>
      <c r="BL886" s="83"/>
    </row>
    <row r="887">
      <c r="A887" s="83"/>
      <c r="O887" s="88"/>
      <c r="AH887" s="47"/>
      <c r="AI887" s="47"/>
      <c r="AJ887" s="47"/>
      <c r="AK887" s="47"/>
      <c r="AL887" s="47"/>
      <c r="AM887" s="47"/>
      <c r="AN887" s="47"/>
      <c r="AO887" s="47"/>
      <c r="AP887" s="83"/>
      <c r="AQ887" s="83"/>
      <c r="AR887" s="83"/>
      <c r="AS887" s="83"/>
      <c r="AT887" s="83"/>
      <c r="AU887" s="83"/>
      <c r="AV887" s="83"/>
      <c r="AW887" s="83"/>
      <c r="AX887" s="83"/>
      <c r="AY887" s="83"/>
      <c r="AZ887" s="83"/>
      <c r="BA887" s="83"/>
      <c r="BB887" s="83"/>
      <c r="BC887" s="83"/>
      <c r="BD887" s="83"/>
      <c r="BE887" s="83"/>
      <c r="BF887" s="83"/>
      <c r="BG887" s="83"/>
      <c r="BH887" s="83"/>
      <c r="BI887" s="83"/>
      <c r="BJ887" s="83"/>
      <c r="BK887" s="83"/>
      <c r="BL887" s="83"/>
    </row>
    <row r="888">
      <c r="A888" s="83"/>
      <c r="O888" s="88"/>
      <c r="AH888" s="47"/>
      <c r="AI888" s="47"/>
      <c r="AJ888" s="47"/>
      <c r="AK888" s="47"/>
      <c r="AL888" s="47"/>
      <c r="AM888" s="47"/>
      <c r="AN888" s="47"/>
      <c r="AO888" s="47"/>
      <c r="AP888" s="83"/>
      <c r="AQ888" s="83"/>
      <c r="AR888" s="83"/>
      <c r="AS888" s="83"/>
      <c r="AT888" s="83"/>
      <c r="AU888" s="83"/>
      <c r="AV888" s="83"/>
      <c r="AW888" s="83"/>
      <c r="AX888" s="83"/>
      <c r="AY888" s="83"/>
      <c r="AZ888" s="83"/>
      <c r="BA888" s="83"/>
      <c r="BB888" s="83"/>
      <c r="BC888" s="83"/>
      <c r="BD888" s="83"/>
      <c r="BE888" s="83"/>
      <c r="BF888" s="83"/>
      <c r="BG888" s="83"/>
      <c r="BH888" s="83"/>
      <c r="BI888" s="83"/>
      <c r="BJ888" s="83"/>
      <c r="BK888" s="83"/>
      <c r="BL888" s="83"/>
    </row>
    <row r="889">
      <c r="A889" s="83"/>
      <c r="O889" s="88"/>
      <c r="AH889" s="47"/>
      <c r="AI889" s="47"/>
      <c r="AJ889" s="47"/>
      <c r="AK889" s="47"/>
      <c r="AL889" s="47"/>
      <c r="AM889" s="47"/>
      <c r="AN889" s="47"/>
      <c r="AO889" s="47"/>
      <c r="AP889" s="83"/>
      <c r="AQ889" s="83"/>
      <c r="AR889" s="83"/>
      <c r="AS889" s="83"/>
      <c r="AT889" s="83"/>
      <c r="AU889" s="83"/>
      <c r="AV889" s="83"/>
      <c r="AW889" s="83"/>
      <c r="AX889" s="83"/>
      <c r="AY889" s="83"/>
      <c r="AZ889" s="83"/>
      <c r="BA889" s="83"/>
      <c r="BB889" s="83"/>
      <c r="BC889" s="83"/>
      <c r="BD889" s="83"/>
      <c r="BE889" s="83"/>
      <c r="BF889" s="83"/>
      <c r="BG889" s="83"/>
      <c r="BH889" s="83"/>
      <c r="BI889" s="83"/>
      <c r="BJ889" s="83"/>
      <c r="BK889" s="83"/>
      <c r="BL889" s="83"/>
    </row>
    <row r="890">
      <c r="A890" s="83"/>
      <c r="O890" s="88"/>
      <c r="AH890" s="47"/>
      <c r="AI890" s="47"/>
      <c r="AJ890" s="47"/>
      <c r="AK890" s="47"/>
      <c r="AL890" s="47"/>
      <c r="AM890" s="47"/>
      <c r="AN890" s="47"/>
      <c r="AO890" s="47"/>
      <c r="AP890" s="83"/>
      <c r="AQ890" s="83"/>
      <c r="AR890" s="83"/>
      <c r="AS890" s="83"/>
      <c r="AT890" s="83"/>
      <c r="AU890" s="83"/>
      <c r="AV890" s="83"/>
      <c r="AW890" s="83"/>
      <c r="AX890" s="83"/>
      <c r="AY890" s="83"/>
      <c r="AZ890" s="83"/>
      <c r="BA890" s="83"/>
      <c r="BB890" s="83"/>
      <c r="BC890" s="83"/>
      <c r="BD890" s="83"/>
      <c r="BE890" s="83"/>
      <c r="BF890" s="83"/>
      <c r="BG890" s="83"/>
      <c r="BH890" s="83"/>
      <c r="BI890" s="83"/>
      <c r="BJ890" s="83"/>
      <c r="BK890" s="83"/>
      <c r="BL890" s="83"/>
    </row>
    <row r="891">
      <c r="A891" s="83"/>
      <c r="O891" s="88"/>
      <c r="AH891" s="47"/>
      <c r="AI891" s="47"/>
      <c r="AJ891" s="47"/>
      <c r="AK891" s="47"/>
      <c r="AL891" s="47"/>
      <c r="AM891" s="47"/>
      <c r="AN891" s="47"/>
      <c r="AO891" s="47"/>
      <c r="AP891" s="83"/>
      <c r="AQ891" s="83"/>
      <c r="AR891" s="83"/>
      <c r="AS891" s="83"/>
      <c r="AT891" s="83"/>
      <c r="AU891" s="83"/>
      <c r="AV891" s="83"/>
      <c r="AW891" s="83"/>
      <c r="AX891" s="83"/>
      <c r="AY891" s="83"/>
      <c r="AZ891" s="83"/>
      <c r="BA891" s="83"/>
      <c r="BB891" s="83"/>
      <c r="BC891" s="83"/>
      <c r="BD891" s="83"/>
      <c r="BE891" s="83"/>
      <c r="BF891" s="83"/>
      <c r="BG891" s="83"/>
      <c r="BH891" s="83"/>
      <c r="BI891" s="83"/>
      <c r="BJ891" s="83"/>
      <c r="BK891" s="83"/>
      <c r="BL891" s="83"/>
    </row>
    <row r="892">
      <c r="A892" s="83"/>
      <c r="O892" s="88"/>
      <c r="AH892" s="47"/>
      <c r="AI892" s="47"/>
      <c r="AJ892" s="47"/>
      <c r="AK892" s="47"/>
      <c r="AL892" s="47"/>
      <c r="AM892" s="47"/>
      <c r="AN892" s="47"/>
      <c r="AO892" s="47"/>
      <c r="AP892" s="83"/>
      <c r="AQ892" s="83"/>
      <c r="AR892" s="83"/>
      <c r="AS892" s="83"/>
      <c r="AT892" s="83"/>
      <c r="AU892" s="83"/>
      <c r="AV892" s="83"/>
      <c r="AW892" s="83"/>
      <c r="AX892" s="83"/>
      <c r="AY892" s="83"/>
      <c r="AZ892" s="83"/>
      <c r="BA892" s="83"/>
      <c r="BB892" s="83"/>
      <c r="BC892" s="83"/>
      <c r="BD892" s="83"/>
      <c r="BE892" s="83"/>
      <c r="BF892" s="83"/>
      <c r="BG892" s="83"/>
      <c r="BH892" s="83"/>
      <c r="BI892" s="83"/>
      <c r="BJ892" s="83"/>
      <c r="BK892" s="83"/>
      <c r="BL892" s="83"/>
    </row>
    <row r="893">
      <c r="A893" s="83"/>
      <c r="O893" s="88"/>
      <c r="AH893" s="47"/>
      <c r="AI893" s="47"/>
      <c r="AJ893" s="47"/>
      <c r="AK893" s="47"/>
      <c r="AL893" s="47"/>
      <c r="AM893" s="47"/>
      <c r="AN893" s="47"/>
      <c r="AO893" s="47"/>
      <c r="AP893" s="83"/>
      <c r="AQ893" s="83"/>
      <c r="AR893" s="83"/>
      <c r="AS893" s="83"/>
      <c r="AT893" s="83"/>
      <c r="AU893" s="83"/>
      <c r="AV893" s="83"/>
      <c r="AW893" s="83"/>
      <c r="AX893" s="83"/>
      <c r="AY893" s="83"/>
      <c r="AZ893" s="83"/>
      <c r="BA893" s="83"/>
      <c r="BB893" s="83"/>
      <c r="BC893" s="83"/>
      <c r="BD893" s="83"/>
      <c r="BE893" s="83"/>
      <c r="BF893" s="83"/>
      <c r="BG893" s="83"/>
      <c r="BH893" s="83"/>
      <c r="BI893" s="83"/>
      <c r="BJ893" s="83"/>
      <c r="BK893" s="83"/>
      <c r="BL893" s="83"/>
    </row>
    <row r="894">
      <c r="A894" s="83"/>
      <c r="O894" s="88"/>
      <c r="AH894" s="47"/>
      <c r="AI894" s="47"/>
      <c r="AJ894" s="47"/>
      <c r="AK894" s="47"/>
      <c r="AL894" s="47"/>
      <c r="AM894" s="47"/>
      <c r="AN894" s="47"/>
      <c r="AO894" s="47"/>
      <c r="AP894" s="83"/>
      <c r="AQ894" s="83"/>
      <c r="AR894" s="83"/>
      <c r="AS894" s="83"/>
      <c r="AT894" s="83"/>
      <c r="AU894" s="83"/>
      <c r="AV894" s="83"/>
      <c r="AW894" s="83"/>
      <c r="AX894" s="83"/>
      <c r="AY894" s="83"/>
      <c r="AZ894" s="83"/>
      <c r="BA894" s="83"/>
      <c r="BB894" s="83"/>
      <c r="BC894" s="83"/>
      <c r="BD894" s="83"/>
      <c r="BE894" s="83"/>
      <c r="BF894" s="83"/>
      <c r="BG894" s="83"/>
      <c r="BH894" s="83"/>
      <c r="BI894" s="83"/>
      <c r="BJ894" s="83"/>
      <c r="BK894" s="83"/>
      <c r="BL894" s="83"/>
    </row>
    <row r="895">
      <c r="A895" s="83"/>
      <c r="O895" s="88"/>
      <c r="AH895" s="47"/>
      <c r="AI895" s="47"/>
      <c r="AJ895" s="47"/>
      <c r="AK895" s="47"/>
      <c r="AL895" s="47"/>
      <c r="AM895" s="47"/>
      <c r="AN895" s="47"/>
      <c r="AO895" s="47"/>
      <c r="AP895" s="83"/>
      <c r="AQ895" s="83"/>
      <c r="AR895" s="83"/>
      <c r="AS895" s="83"/>
      <c r="AT895" s="83"/>
      <c r="AU895" s="83"/>
      <c r="AV895" s="83"/>
      <c r="AW895" s="83"/>
      <c r="AX895" s="83"/>
      <c r="AY895" s="83"/>
      <c r="AZ895" s="83"/>
      <c r="BA895" s="83"/>
      <c r="BB895" s="83"/>
      <c r="BC895" s="83"/>
      <c r="BD895" s="83"/>
      <c r="BE895" s="83"/>
      <c r="BF895" s="83"/>
      <c r="BG895" s="83"/>
      <c r="BH895" s="83"/>
      <c r="BI895" s="83"/>
      <c r="BJ895" s="83"/>
      <c r="BK895" s="83"/>
      <c r="BL895" s="83"/>
    </row>
    <row r="896">
      <c r="A896" s="83"/>
      <c r="O896" s="88"/>
      <c r="AH896" s="47"/>
      <c r="AI896" s="47"/>
      <c r="AJ896" s="47"/>
      <c r="AK896" s="47"/>
      <c r="AL896" s="47"/>
      <c r="AM896" s="47"/>
      <c r="AN896" s="47"/>
      <c r="AO896" s="47"/>
      <c r="AP896" s="83"/>
      <c r="AQ896" s="83"/>
      <c r="AR896" s="83"/>
      <c r="AS896" s="83"/>
      <c r="AT896" s="83"/>
      <c r="AU896" s="83"/>
      <c r="AV896" s="83"/>
      <c r="AW896" s="83"/>
      <c r="AX896" s="83"/>
      <c r="AY896" s="83"/>
      <c r="AZ896" s="83"/>
      <c r="BA896" s="83"/>
      <c r="BB896" s="83"/>
      <c r="BC896" s="83"/>
      <c r="BD896" s="83"/>
      <c r="BE896" s="83"/>
      <c r="BF896" s="83"/>
      <c r="BG896" s="83"/>
      <c r="BH896" s="83"/>
      <c r="BI896" s="83"/>
      <c r="BJ896" s="83"/>
      <c r="BK896" s="83"/>
      <c r="BL896" s="83"/>
    </row>
    <row r="897">
      <c r="A897" s="83"/>
      <c r="O897" s="88"/>
      <c r="AH897" s="47"/>
      <c r="AI897" s="47"/>
      <c r="AJ897" s="47"/>
      <c r="AK897" s="47"/>
      <c r="AL897" s="47"/>
      <c r="AM897" s="47"/>
      <c r="AN897" s="47"/>
      <c r="AO897" s="47"/>
      <c r="AP897" s="83"/>
      <c r="AQ897" s="83"/>
      <c r="AR897" s="83"/>
      <c r="AS897" s="83"/>
      <c r="AT897" s="83"/>
      <c r="AU897" s="83"/>
      <c r="AV897" s="83"/>
      <c r="AW897" s="83"/>
      <c r="AX897" s="83"/>
      <c r="AY897" s="83"/>
      <c r="AZ897" s="83"/>
      <c r="BA897" s="83"/>
      <c r="BB897" s="83"/>
      <c r="BC897" s="83"/>
      <c r="BD897" s="83"/>
      <c r="BE897" s="83"/>
      <c r="BF897" s="83"/>
      <c r="BG897" s="83"/>
      <c r="BH897" s="83"/>
      <c r="BI897" s="83"/>
      <c r="BJ897" s="83"/>
      <c r="BK897" s="83"/>
      <c r="BL897" s="83"/>
    </row>
    <row r="898">
      <c r="A898" s="83"/>
      <c r="O898" s="88"/>
      <c r="AH898" s="47"/>
      <c r="AI898" s="47"/>
      <c r="AJ898" s="47"/>
      <c r="AK898" s="47"/>
      <c r="AL898" s="47"/>
      <c r="AM898" s="47"/>
      <c r="AN898" s="47"/>
      <c r="AO898" s="47"/>
      <c r="AP898" s="83"/>
      <c r="AQ898" s="83"/>
      <c r="AR898" s="83"/>
      <c r="AS898" s="83"/>
      <c r="AT898" s="83"/>
      <c r="AU898" s="83"/>
      <c r="AV898" s="83"/>
      <c r="AW898" s="83"/>
      <c r="AX898" s="83"/>
      <c r="AY898" s="83"/>
      <c r="AZ898" s="83"/>
      <c r="BA898" s="83"/>
      <c r="BB898" s="83"/>
      <c r="BC898" s="83"/>
      <c r="BD898" s="83"/>
      <c r="BE898" s="83"/>
      <c r="BF898" s="83"/>
      <c r="BG898" s="83"/>
      <c r="BH898" s="83"/>
      <c r="BI898" s="83"/>
      <c r="BJ898" s="83"/>
      <c r="BK898" s="83"/>
      <c r="BL898" s="83"/>
    </row>
    <row r="899">
      <c r="A899" s="83"/>
      <c r="O899" s="88"/>
      <c r="AH899" s="47"/>
      <c r="AI899" s="47"/>
      <c r="AJ899" s="47"/>
      <c r="AK899" s="47"/>
      <c r="AL899" s="47"/>
      <c r="AM899" s="47"/>
      <c r="AN899" s="47"/>
      <c r="AO899" s="47"/>
      <c r="AP899" s="83"/>
      <c r="AQ899" s="83"/>
      <c r="AR899" s="83"/>
      <c r="AS899" s="83"/>
      <c r="AT899" s="83"/>
      <c r="AU899" s="83"/>
      <c r="AV899" s="83"/>
      <c r="AW899" s="83"/>
      <c r="AX899" s="83"/>
      <c r="AY899" s="83"/>
      <c r="AZ899" s="83"/>
      <c r="BA899" s="83"/>
      <c r="BB899" s="83"/>
      <c r="BC899" s="83"/>
      <c r="BD899" s="83"/>
      <c r="BE899" s="83"/>
      <c r="BF899" s="83"/>
      <c r="BG899" s="83"/>
      <c r="BH899" s="83"/>
      <c r="BI899" s="83"/>
      <c r="BJ899" s="83"/>
      <c r="BK899" s="83"/>
      <c r="BL899" s="83"/>
    </row>
    <row r="900">
      <c r="A900" s="83"/>
      <c r="O900" s="88"/>
      <c r="AH900" s="47"/>
      <c r="AI900" s="47"/>
      <c r="AJ900" s="47"/>
      <c r="AK900" s="47"/>
      <c r="AL900" s="47"/>
      <c r="AM900" s="47"/>
      <c r="AN900" s="47"/>
      <c r="AO900" s="47"/>
      <c r="AP900" s="83"/>
      <c r="AQ900" s="83"/>
      <c r="AR900" s="83"/>
      <c r="AS900" s="83"/>
      <c r="AT900" s="83"/>
      <c r="AU900" s="83"/>
      <c r="AV900" s="83"/>
      <c r="AW900" s="83"/>
      <c r="AX900" s="83"/>
      <c r="AY900" s="83"/>
      <c r="AZ900" s="83"/>
      <c r="BA900" s="83"/>
      <c r="BB900" s="83"/>
      <c r="BC900" s="83"/>
      <c r="BD900" s="83"/>
      <c r="BE900" s="83"/>
      <c r="BF900" s="83"/>
      <c r="BG900" s="83"/>
      <c r="BH900" s="83"/>
      <c r="BI900" s="83"/>
      <c r="BJ900" s="83"/>
      <c r="BK900" s="83"/>
      <c r="BL900" s="83"/>
    </row>
    <row r="901">
      <c r="A901" s="83"/>
      <c r="O901" s="88"/>
      <c r="AH901" s="47"/>
      <c r="AI901" s="47"/>
      <c r="AJ901" s="47"/>
      <c r="AK901" s="47"/>
      <c r="AL901" s="47"/>
      <c r="AM901" s="47"/>
      <c r="AN901" s="47"/>
      <c r="AO901" s="47"/>
      <c r="AP901" s="83"/>
      <c r="AQ901" s="83"/>
      <c r="AR901" s="83"/>
      <c r="AS901" s="83"/>
      <c r="AT901" s="83"/>
      <c r="AU901" s="83"/>
      <c r="AV901" s="83"/>
      <c r="AW901" s="83"/>
      <c r="AX901" s="83"/>
      <c r="AY901" s="83"/>
      <c r="AZ901" s="83"/>
      <c r="BA901" s="83"/>
      <c r="BB901" s="83"/>
      <c r="BC901" s="83"/>
      <c r="BD901" s="83"/>
      <c r="BE901" s="83"/>
      <c r="BF901" s="83"/>
      <c r="BG901" s="83"/>
      <c r="BH901" s="83"/>
      <c r="BI901" s="83"/>
      <c r="BJ901" s="83"/>
      <c r="BK901" s="83"/>
      <c r="BL901" s="83"/>
    </row>
    <row r="902">
      <c r="A902" s="83"/>
      <c r="O902" s="88"/>
      <c r="AH902" s="47"/>
      <c r="AI902" s="47"/>
      <c r="AJ902" s="47"/>
      <c r="AK902" s="47"/>
      <c r="AL902" s="47"/>
      <c r="AM902" s="47"/>
      <c r="AN902" s="47"/>
      <c r="AO902" s="47"/>
      <c r="AP902" s="83"/>
      <c r="AQ902" s="83"/>
      <c r="AR902" s="83"/>
      <c r="AS902" s="83"/>
      <c r="AT902" s="83"/>
      <c r="AU902" s="83"/>
      <c r="AV902" s="83"/>
      <c r="AW902" s="83"/>
      <c r="AX902" s="83"/>
      <c r="AY902" s="83"/>
      <c r="AZ902" s="83"/>
      <c r="BA902" s="83"/>
      <c r="BB902" s="83"/>
      <c r="BC902" s="83"/>
      <c r="BD902" s="83"/>
      <c r="BE902" s="83"/>
      <c r="BF902" s="83"/>
      <c r="BG902" s="83"/>
      <c r="BH902" s="83"/>
      <c r="BI902" s="83"/>
      <c r="BJ902" s="83"/>
      <c r="BK902" s="83"/>
      <c r="BL902" s="83"/>
    </row>
    <row r="903">
      <c r="A903" s="83"/>
      <c r="O903" s="88"/>
      <c r="AH903" s="47"/>
      <c r="AI903" s="47"/>
      <c r="AJ903" s="47"/>
      <c r="AK903" s="47"/>
      <c r="AL903" s="47"/>
      <c r="AM903" s="47"/>
      <c r="AN903" s="47"/>
      <c r="AO903" s="47"/>
      <c r="AP903" s="83"/>
      <c r="AQ903" s="83"/>
      <c r="AR903" s="83"/>
      <c r="AS903" s="83"/>
      <c r="AT903" s="83"/>
      <c r="AU903" s="83"/>
      <c r="AV903" s="83"/>
      <c r="AW903" s="83"/>
      <c r="AX903" s="83"/>
      <c r="AY903" s="83"/>
      <c r="AZ903" s="83"/>
      <c r="BA903" s="83"/>
      <c r="BB903" s="83"/>
      <c r="BC903" s="83"/>
      <c r="BD903" s="83"/>
      <c r="BE903" s="83"/>
      <c r="BF903" s="83"/>
      <c r="BG903" s="83"/>
      <c r="BH903" s="83"/>
      <c r="BI903" s="83"/>
      <c r="BJ903" s="83"/>
      <c r="BK903" s="83"/>
      <c r="BL903" s="83"/>
    </row>
    <row r="904">
      <c r="A904" s="83"/>
      <c r="O904" s="88"/>
      <c r="AH904" s="47"/>
      <c r="AI904" s="47"/>
      <c r="AJ904" s="47"/>
      <c r="AK904" s="47"/>
      <c r="AL904" s="47"/>
      <c r="AM904" s="47"/>
      <c r="AN904" s="47"/>
      <c r="AO904" s="47"/>
      <c r="AP904" s="83"/>
      <c r="AQ904" s="83"/>
      <c r="AR904" s="83"/>
      <c r="AS904" s="83"/>
      <c r="AT904" s="83"/>
      <c r="AU904" s="83"/>
      <c r="AV904" s="83"/>
      <c r="AW904" s="83"/>
      <c r="AX904" s="83"/>
      <c r="AY904" s="83"/>
      <c r="AZ904" s="83"/>
      <c r="BA904" s="83"/>
      <c r="BB904" s="83"/>
      <c r="BC904" s="83"/>
      <c r="BD904" s="83"/>
      <c r="BE904" s="83"/>
      <c r="BF904" s="83"/>
      <c r="BG904" s="83"/>
      <c r="BH904" s="83"/>
      <c r="BI904" s="83"/>
      <c r="BJ904" s="83"/>
      <c r="BK904" s="83"/>
      <c r="BL904" s="83"/>
    </row>
    <row r="905">
      <c r="A905" s="83"/>
      <c r="O905" s="88"/>
      <c r="AH905" s="47"/>
      <c r="AI905" s="47"/>
      <c r="AJ905" s="47"/>
      <c r="AK905" s="47"/>
      <c r="AL905" s="47"/>
      <c r="AM905" s="47"/>
      <c r="AN905" s="47"/>
      <c r="AO905" s="47"/>
      <c r="AP905" s="83"/>
      <c r="AQ905" s="83"/>
      <c r="AR905" s="83"/>
      <c r="AS905" s="83"/>
      <c r="AT905" s="83"/>
      <c r="AU905" s="83"/>
      <c r="AV905" s="83"/>
      <c r="AW905" s="83"/>
      <c r="AX905" s="83"/>
      <c r="AY905" s="83"/>
      <c r="AZ905" s="83"/>
      <c r="BA905" s="83"/>
      <c r="BB905" s="83"/>
      <c r="BC905" s="83"/>
      <c r="BD905" s="83"/>
      <c r="BE905" s="83"/>
      <c r="BF905" s="83"/>
      <c r="BG905" s="83"/>
      <c r="BH905" s="83"/>
      <c r="BI905" s="83"/>
      <c r="BJ905" s="83"/>
      <c r="BK905" s="83"/>
      <c r="BL905" s="83"/>
    </row>
    <row r="906">
      <c r="A906" s="83"/>
      <c r="O906" s="88"/>
      <c r="AH906" s="47"/>
      <c r="AI906" s="47"/>
      <c r="AJ906" s="47"/>
      <c r="AK906" s="47"/>
      <c r="AL906" s="47"/>
      <c r="AM906" s="47"/>
      <c r="AN906" s="47"/>
      <c r="AO906" s="47"/>
      <c r="AP906" s="83"/>
      <c r="AQ906" s="83"/>
      <c r="AR906" s="83"/>
      <c r="AS906" s="83"/>
      <c r="AT906" s="83"/>
      <c r="AU906" s="83"/>
      <c r="AV906" s="83"/>
      <c r="AW906" s="83"/>
      <c r="AX906" s="83"/>
      <c r="AY906" s="83"/>
      <c r="AZ906" s="83"/>
      <c r="BA906" s="83"/>
      <c r="BB906" s="83"/>
      <c r="BC906" s="83"/>
      <c r="BD906" s="83"/>
      <c r="BE906" s="83"/>
      <c r="BF906" s="83"/>
      <c r="BG906" s="83"/>
      <c r="BH906" s="83"/>
      <c r="BI906" s="83"/>
      <c r="BJ906" s="83"/>
      <c r="BK906" s="83"/>
      <c r="BL906" s="83"/>
    </row>
    <row r="907">
      <c r="A907" s="83"/>
      <c r="O907" s="88"/>
      <c r="AH907" s="47"/>
      <c r="AI907" s="47"/>
      <c r="AJ907" s="47"/>
      <c r="AK907" s="47"/>
      <c r="AL907" s="47"/>
      <c r="AM907" s="47"/>
      <c r="AN907" s="47"/>
      <c r="AO907" s="47"/>
      <c r="AP907" s="83"/>
      <c r="AQ907" s="83"/>
      <c r="AR907" s="83"/>
      <c r="AS907" s="83"/>
      <c r="AT907" s="83"/>
      <c r="AU907" s="83"/>
      <c r="AV907" s="83"/>
      <c r="AW907" s="83"/>
      <c r="AX907" s="83"/>
      <c r="AY907" s="83"/>
      <c r="AZ907" s="83"/>
      <c r="BA907" s="83"/>
      <c r="BB907" s="83"/>
      <c r="BC907" s="83"/>
      <c r="BD907" s="83"/>
      <c r="BE907" s="83"/>
      <c r="BF907" s="83"/>
      <c r="BG907" s="83"/>
      <c r="BH907" s="83"/>
      <c r="BI907" s="83"/>
      <c r="BJ907" s="83"/>
      <c r="BK907" s="83"/>
      <c r="BL907" s="83"/>
    </row>
    <row r="908">
      <c r="A908" s="83"/>
      <c r="O908" s="88"/>
      <c r="AH908" s="47"/>
      <c r="AI908" s="47"/>
      <c r="AJ908" s="47"/>
      <c r="AK908" s="47"/>
      <c r="AL908" s="47"/>
      <c r="AM908" s="47"/>
      <c r="AN908" s="47"/>
      <c r="AO908" s="47"/>
      <c r="AP908" s="83"/>
      <c r="AQ908" s="83"/>
      <c r="AR908" s="83"/>
      <c r="AS908" s="83"/>
      <c r="AT908" s="83"/>
      <c r="AU908" s="83"/>
      <c r="AV908" s="83"/>
      <c r="AW908" s="83"/>
      <c r="AX908" s="83"/>
      <c r="AY908" s="83"/>
      <c r="AZ908" s="83"/>
      <c r="BA908" s="83"/>
      <c r="BB908" s="83"/>
      <c r="BC908" s="83"/>
      <c r="BD908" s="83"/>
      <c r="BE908" s="83"/>
      <c r="BF908" s="83"/>
      <c r="BG908" s="83"/>
      <c r="BH908" s="83"/>
      <c r="BI908" s="83"/>
      <c r="BJ908" s="83"/>
      <c r="BK908" s="83"/>
      <c r="BL908" s="83"/>
    </row>
    <row r="909">
      <c r="A909" s="83"/>
      <c r="O909" s="88"/>
      <c r="AH909" s="47"/>
      <c r="AI909" s="47"/>
      <c r="AJ909" s="47"/>
      <c r="AK909" s="47"/>
      <c r="AL909" s="47"/>
      <c r="AM909" s="47"/>
      <c r="AN909" s="47"/>
      <c r="AO909" s="47"/>
      <c r="AP909" s="83"/>
      <c r="AQ909" s="83"/>
      <c r="AR909" s="83"/>
      <c r="AS909" s="83"/>
      <c r="AT909" s="83"/>
      <c r="AU909" s="83"/>
      <c r="AV909" s="83"/>
      <c r="AW909" s="83"/>
      <c r="AX909" s="83"/>
      <c r="AY909" s="83"/>
      <c r="AZ909" s="83"/>
      <c r="BA909" s="83"/>
      <c r="BB909" s="83"/>
      <c r="BC909" s="83"/>
      <c r="BD909" s="83"/>
      <c r="BE909" s="83"/>
      <c r="BF909" s="83"/>
      <c r="BG909" s="83"/>
      <c r="BH909" s="83"/>
      <c r="BI909" s="83"/>
      <c r="BJ909" s="83"/>
      <c r="BK909" s="83"/>
      <c r="BL909" s="83"/>
    </row>
    <row r="910">
      <c r="A910" s="83"/>
      <c r="O910" s="88"/>
      <c r="AH910" s="47"/>
      <c r="AI910" s="47"/>
      <c r="AJ910" s="47"/>
      <c r="AK910" s="47"/>
      <c r="AL910" s="47"/>
      <c r="AM910" s="47"/>
      <c r="AN910" s="47"/>
      <c r="AO910" s="47"/>
      <c r="AP910" s="83"/>
      <c r="AQ910" s="83"/>
      <c r="AR910" s="83"/>
      <c r="AS910" s="83"/>
      <c r="AT910" s="83"/>
      <c r="AU910" s="83"/>
      <c r="AV910" s="83"/>
      <c r="AW910" s="83"/>
      <c r="AX910" s="83"/>
      <c r="AY910" s="83"/>
      <c r="AZ910" s="83"/>
      <c r="BA910" s="83"/>
      <c r="BB910" s="83"/>
      <c r="BC910" s="83"/>
      <c r="BD910" s="83"/>
      <c r="BE910" s="83"/>
      <c r="BF910" s="83"/>
      <c r="BG910" s="83"/>
      <c r="BH910" s="83"/>
      <c r="BI910" s="83"/>
      <c r="BJ910" s="83"/>
      <c r="BK910" s="83"/>
      <c r="BL910" s="83"/>
    </row>
    <row r="911">
      <c r="A911" s="83"/>
      <c r="O911" s="88"/>
      <c r="AH911" s="47"/>
      <c r="AI911" s="47"/>
      <c r="AJ911" s="47"/>
      <c r="AK911" s="47"/>
      <c r="AL911" s="47"/>
      <c r="AM911" s="47"/>
      <c r="AN911" s="47"/>
      <c r="AO911" s="47"/>
      <c r="AP911" s="83"/>
      <c r="AQ911" s="83"/>
      <c r="AR911" s="83"/>
      <c r="AS911" s="83"/>
      <c r="AT911" s="83"/>
      <c r="AU911" s="83"/>
      <c r="AV911" s="83"/>
      <c r="AW911" s="83"/>
      <c r="AX911" s="83"/>
      <c r="AY911" s="83"/>
      <c r="AZ911" s="83"/>
      <c r="BA911" s="83"/>
      <c r="BB911" s="83"/>
      <c r="BC911" s="83"/>
      <c r="BD911" s="83"/>
      <c r="BE911" s="83"/>
      <c r="BF911" s="83"/>
      <c r="BG911" s="83"/>
      <c r="BH911" s="83"/>
      <c r="BI911" s="83"/>
      <c r="BJ911" s="83"/>
      <c r="BK911" s="83"/>
      <c r="BL911" s="83"/>
    </row>
    <row r="912">
      <c r="A912" s="83"/>
      <c r="O912" s="88"/>
      <c r="AH912" s="47"/>
      <c r="AI912" s="47"/>
      <c r="AJ912" s="47"/>
      <c r="AK912" s="47"/>
      <c r="AL912" s="47"/>
      <c r="AM912" s="47"/>
      <c r="AN912" s="47"/>
      <c r="AO912" s="47"/>
      <c r="AP912" s="83"/>
      <c r="AQ912" s="83"/>
      <c r="AR912" s="83"/>
      <c r="AS912" s="83"/>
      <c r="AT912" s="83"/>
      <c r="AU912" s="83"/>
      <c r="AV912" s="83"/>
      <c r="AW912" s="83"/>
      <c r="AX912" s="83"/>
      <c r="AY912" s="83"/>
      <c r="AZ912" s="83"/>
      <c r="BA912" s="83"/>
      <c r="BB912" s="83"/>
      <c r="BC912" s="83"/>
      <c r="BD912" s="83"/>
      <c r="BE912" s="83"/>
      <c r="BF912" s="83"/>
      <c r="BG912" s="83"/>
      <c r="BH912" s="83"/>
      <c r="BI912" s="83"/>
      <c r="BJ912" s="83"/>
      <c r="BK912" s="83"/>
      <c r="BL912" s="83"/>
    </row>
    <row r="913">
      <c r="A913" s="83"/>
      <c r="O913" s="88"/>
      <c r="AH913" s="47"/>
      <c r="AI913" s="47"/>
      <c r="AJ913" s="47"/>
      <c r="AK913" s="47"/>
      <c r="AL913" s="47"/>
      <c r="AM913" s="47"/>
      <c r="AN913" s="47"/>
      <c r="AO913" s="47"/>
      <c r="AP913" s="83"/>
      <c r="AQ913" s="83"/>
      <c r="AR913" s="83"/>
      <c r="AS913" s="83"/>
      <c r="AT913" s="83"/>
      <c r="AU913" s="83"/>
      <c r="AV913" s="83"/>
      <c r="AW913" s="83"/>
      <c r="AX913" s="83"/>
      <c r="AY913" s="83"/>
      <c r="AZ913" s="83"/>
      <c r="BA913" s="83"/>
      <c r="BB913" s="83"/>
      <c r="BC913" s="83"/>
      <c r="BD913" s="83"/>
      <c r="BE913" s="83"/>
      <c r="BF913" s="83"/>
      <c r="BG913" s="83"/>
      <c r="BH913" s="83"/>
      <c r="BI913" s="83"/>
      <c r="BJ913" s="83"/>
      <c r="BK913" s="83"/>
      <c r="BL913" s="83"/>
    </row>
    <row r="914">
      <c r="A914" s="83"/>
      <c r="O914" s="88"/>
      <c r="AH914" s="47"/>
      <c r="AI914" s="47"/>
      <c r="AJ914" s="47"/>
      <c r="AK914" s="47"/>
      <c r="AL914" s="47"/>
      <c r="AM914" s="47"/>
      <c r="AN914" s="47"/>
      <c r="AO914" s="47"/>
      <c r="AP914" s="83"/>
      <c r="AQ914" s="83"/>
      <c r="AR914" s="83"/>
      <c r="AS914" s="83"/>
      <c r="AT914" s="83"/>
      <c r="AU914" s="83"/>
      <c r="AV914" s="83"/>
      <c r="AW914" s="83"/>
      <c r="AX914" s="83"/>
      <c r="AY914" s="83"/>
      <c r="AZ914" s="83"/>
      <c r="BA914" s="83"/>
      <c r="BB914" s="83"/>
      <c r="BC914" s="83"/>
      <c r="BD914" s="83"/>
      <c r="BE914" s="83"/>
      <c r="BF914" s="83"/>
      <c r="BG914" s="83"/>
      <c r="BH914" s="83"/>
      <c r="BI914" s="83"/>
      <c r="BJ914" s="83"/>
      <c r="BK914" s="83"/>
      <c r="BL914" s="83"/>
    </row>
    <row r="915">
      <c r="A915" s="83"/>
      <c r="O915" s="88"/>
      <c r="AH915" s="47"/>
      <c r="AI915" s="47"/>
      <c r="AJ915" s="47"/>
      <c r="AK915" s="47"/>
      <c r="AL915" s="47"/>
      <c r="AM915" s="47"/>
      <c r="AN915" s="47"/>
      <c r="AO915" s="47"/>
      <c r="AP915" s="83"/>
      <c r="AQ915" s="83"/>
      <c r="AR915" s="83"/>
      <c r="AS915" s="83"/>
      <c r="AT915" s="83"/>
      <c r="AU915" s="83"/>
      <c r="AV915" s="83"/>
      <c r="AW915" s="83"/>
      <c r="AX915" s="83"/>
      <c r="AY915" s="83"/>
      <c r="AZ915" s="83"/>
      <c r="BA915" s="83"/>
      <c r="BB915" s="83"/>
      <c r="BC915" s="83"/>
      <c r="BD915" s="83"/>
      <c r="BE915" s="83"/>
      <c r="BF915" s="83"/>
      <c r="BG915" s="83"/>
      <c r="BH915" s="83"/>
      <c r="BI915" s="83"/>
      <c r="BJ915" s="83"/>
      <c r="BK915" s="83"/>
      <c r="BL915" s="83"/>
    </row>
    <row r="916">
      <c r="A916" s="83"/>
      <c r="O916" s="88"/>
      <c r="AH916" s="47"/>
      <c r="AI916" s="47"/>
      <c r="AJ916" s="47"/>
      <c r="AK916" s="47"/>
      <c r="AL916" s="47"/>
      <c r="AM916" s="47"/>
      <c r="AN916" s="47"/>
      <c r="AO916" s="47"/>
      <c r="AP916" s="83"/>
      <c r="AQ916" s="83"/>
      <c r="AR916" s="83"/>
      <c r="AS916" s="83"/>
      <c r="AT916" s="83"/>
      <c r="AU916" s="83"/>
      <c r="AV916" s="83"/>
      <c r="AW916" s="83"/>
      <c r="AX916" s="83"/>
      <c r="AY916" s="83"/>
      <c r="AZ916" s="83"/>
      <c r="BA916" s="83"/>
      <c r="BB916" s="83"/>
      <c r="BC916" s="83"/>
      <c r="BD916" s="83"/>
      <c r="BE916" s="83"/>
      <c r="BF916" s="83"/>
      <c r="BG916" s="83"/>
      <c r="BH916" s="83"/>
      <c r="BI916" s="83"/>
      <c r="BJ916" s="83"/>
      <c r="BK916" s="83"/>
      <c r="BL916" s="83"/>
    </row>
    <row r="917">
      <c r="A917" s="83"/>
      <c r="O917" s="88"/>
      <c r="AH917" s="47"/>
      <c r="AI917" s="47"/>
      <c r="AJ917" s="47"/>
      <c r="AK917" s="47"/>
      <c r="AL917" s="47"/>
      <c r="AM917" s="47"/>
      <c r="AN917" s="47"/>
      <c r="AO917" s="47"/>
      <c r="AP917" s="83"/>
      <c r="AQ917" s="83"/>
      <c r="AR917" s="83"/>
      <c r="AS917" s="83"/>
      <c r="AT917" s="83"/>
      <c r="AU917" s="83"/>
      <c r="AV917" s="83"/>
      <c r="AW917" s="83"/>
      <c r="AX917" s="83"/>
      <c r="AY917" s="83"/>
      <c r="AZ917" s="83"/>
      <c r="BA917" s="83"/>
      <c r="BB917" s="83"/>
      <c r="BC917" s="83"/>
      <c r="BD917" s="83"/>
      <c r="BE917" s="83"/>
      <c r="BF917" s="83"/>
      <c r="BG917" s="83"/>
      <c r="BH917" s="83"/>
      <c r="BI917" s="83"/>
      <c r="BJ917" s="83"/>
      <c r="BK917" s="83"/>
      <c r="BL917" s="83"/>
    </row>
    <row r="918">
      <c r="A918" s="83"/>
      <c r="O918" s="88"/>
      <c r="AH918" s="47"/>
      <c r="AI918" s="47"/>
      <c r="AJ918" s="47"/>
      <c r="AK918" s="47"/>
      <c r="AL918" s="47"/>
      <c r="AM918" s="47"/>
      <c r="AN918" s="47"/>
      <c r="AO918" s="47"/>
      <c r="AP918" s="83"/>
      <c r="AQ918" s="83"/>
      <c r="AR918" s="83"/>
      <c r="AS918" s="83"/>
      <c r="AT918" s="83"/>
      <c r="AU918" s="83"/>
      <c r="AV918" s="83"/>
      <c r="AW918" s="83"/>
      <c r="AX918" s="83"/>
      <c r="AY918" s="83"/>
      <c r="AZ918" s="83"/>
      <c r="BA918" s="83"/>
      <c r="BB918" s="83"/>
      <c r="BC918" s="83"/>
      <c r="BD918" s="83"/>
      <c r="BE918" s="83"/>
      <c r="BF918" s="83"/>
      <c r="BG918" s="83"/>
      <c r="BH918" s="83"/>
      <c r="BI918" s="83"/>
      <c r="BJ918" s="83"/>
      <c r="BK918" s="83"/>
      <c r="BL918" s="83"/>
    </row>
    <row r="919">
      <c r="A919" s="83"/>
      <c r="O919" s="88"/>
      <c r="AH919" s="47"/>
      <c r="AI919" s="47"/>
      <c r="AJ919" s="47"/>
      <c r="AK919" s="47"/>
      <c r="AL919" s="47"/>
      <c r="AM919" s="47"/>
      <c r="AN919" s="47"/>
      <c r="AO919" s="47"/>
      <c r="AP919" s="83"/>
      <c r="AQ919" s="83"/>
      <c r="AR919" s="83"/>
      <c r="AS919" s="83"/>
      <c r="AT919" s="83"/>
      <c r="AU919" s="83"/>
      <c r="AV919" s="83"/>
      <c r="AW919" s="83"/>
      <c r="AX919" s="83"/>
      <c r="AY919" s="83"/>
      <c r="AZ919" s="83"/>
      <c r="BA919" s="83"/>
      <c r="BB919" s="83"/>
      <c r="BC919" s="83"/>
      <c r="BD919" s="83"/>
      <c r="BE919" s="83"/>
      <c r="BF919" s="83"/>
      <c r="BG919" s="83"/>
      <c r="BH919" s="83"/>
      <c r="BI919" s="83"/>
      <c r="BJ919" s="83"/>
      <c r="BK919" s="83"/>
      <c r="BL919" s="83"/>
    </row>
    <row r="920">
      <c r="A920" s="83"/>
      <c r="O920" s="88"/>
      <c r="AH920" s="47"/>
      <c r="AI920" s="47"/>
      <c r="AJ920" s="47"/>
      <c r="AK920" s="47"/>
      <c r="AL920" s="47"/>
      <c r="AM920" s="47"/>
      <c r="AN920" s="47"/>
      <c r="AO920" s="47"/>
      <c r="AP920" s="83"/>
      <c r="AQ920" s="83"/>
      <c r="AR920" s="83"/>
      <c r="AS920" s="83"/>
      <c r="AT920" s="83"/>
      <c r="AU920" s="83"/>
      <c r="AV920" s="83"/>
      <c r="AW920" s="83"/>
      <c r="AX920" s="83"/>
      <c r="AY920" s="83"/>
      <c r="AZ920" s="83"/>
      <c r="BA920" s="83"/>
      <c r="BB920" s="83"/>
      <c r="BC920" s="83"/>
      <c r="BD920" s="83"/>
      <c r="BE920" s="83"/>
      <c r="BF920" s="83"/>
      <c r="BG920" s="83"/>
      <c r="BH920" s="83"/>
      <c r="BI920" s="83"/>
      <c r="BJ920" s="83"/>
      <c r="BK920" s="83"/>
      <c r="BL920" s="83"/>
    </row>
    <row r="921">
      <c r="A921" s="83"/>
      <c r="O921" s="88"/>
      <c r="AH921" s="47"/>
      <c r="AI921" s="47"/>
      <c r="AJ921" s="47"/>
      <c r="AK921" s="47"/>
      <c r="AL921" s="47"/>
      <c r="AM921" s="47"/>
      <c r="AN921" s="47"/>
      <c r="AO921" s="47"/>
      <c r="AP921" s="83"/>
      <c r="AQ921" s="83"/>
      <c r="AR921" s="83"/>
      <c r="AS921" s="83"/>
      <c r="AT921" s="83"/>
      <c r="AU921" s="83"/>
      <c r="AV921" s="83"/>
      <c r="AW921" s="83"/>
      <c r="AX921" s="83"/>
      <c r="AY921" s="83"/>
      <c r="AZ921" s="83"/>
      <c r="BA921" s="83"/>
      <c r="BB921" s="83"/>
      <c r="BC921" s="83"/>
      <c r="BD921" s="83"/>
      <c r="BE921" s="83"/>
      <c r="BF921" s="83"/>
      <c r="BG921" s="83"/>
      <c r="BH921" s="83"/>
      <c r="BI921" s="83"/>
      <c r="BJ921" s="83"/>
      <c r="BK921" s="83"/>
      <c r="BL921" s="83"/>
    </row>
    <row r="922">
      <c r="A922" s="83"/>
      <c r="O922" s="88"/>
      <c r="AH922" s="47"/>
      <c r="AI922" s="47"/>
      <c r="AJ922" s="47"/>
      <c r="AK922" s="47"/>
      <c r="AL922" s="47"/>
      <c r="AM922" s="47"/>
      <c r="AN922" s="47"/>
      <c r="AO922" s="47"/>
      <c r="AP922" s="83"/>
      <c r="AQ922" s="83"/>
      <c r="AR922" s="83"/>
      <c r="AS922" s="83"/>
      <c r="AT922" s="83"/>
      <c r="AU922" s="83"/>
      <c r="AV922" s="83"/>
      <c r="AW922" s="83"/>
      <c r="AX922" s="83"/>
      <c r="AY922" s="83"/>
      <c r="AZ922" s="83"/>
      <c r="BA922" s="83"/>
      <c r="BB922" s="83"/>
      <c r="BC922" s="83"/>
      <c r="BD922" s="83"/>
      <c r="BE922" s="83"/>
      <c r="BF922" s="83"/>
      <c r="BG922" s="83"/>
      <c r="BH922" s="83"/>
      <c r="BI922" s="83"/>
      <c r="BJ922" s="83"/>
      <c r="BK922" s="83"/>
      <c r="BL922" s="83"/>
    </row>
    <row r="923">
      <c r="A923" s="83"/>
      <c r="O923" s="88"/>
      <c r="AH923" s="47"/>
      <c r="AI923" s="47"/>
      <c r="AJ923" s="47"/>
      <c r="AK923" s="47"/>
      <c r="AL923" s="47"/>
      <c r="AM923" s="47"/>
      <c r="AN923" s="47"/>
      <c r="AO923" s="47"/>
      <c r="AP923" s="83"/>
      <c r="AQ923" s="83"/>
      <c r="AR923" s="83"/>
      <c r="AS923" s="83"/>
      <c r="AT923" s="83"/>
      <c r="AU923" s="83"/>
      <c r="AV923" s="83"/>
      <c r="AW923" s="83"/>
      <c r="AX923" s="83"/>
      <c r="AY923" s="83"/>
      <c r="AZ923" s="83"/>
      <c r="BA923" s="83"/>
      <c r="BB923" s="83"/>
      <c r="BC923" s="83"/>
      <c r="BD923" s="83"/>
      <c r="BE923" s="83"/>
      <c r="BF923" s="83"/>
      <c r="BG923" s="83"/>
      <c r="BH923" s="83"/>
      <c r="BI923" s="83"/>
      <c r="BJ923" s="83"/>
      <c r="BK923" s="83"/>
      <c r="BL923" s="83"/>
    </row>
    <row r="924">
      <c r="A924" s="83"/>
      <c r="O924" s="88"/>
      <c r="AH924" s="47"/>
      <c r="AI924" s="47"/>
      <c r="AJ924" s="47"/>
      <c r="AK924" s="47"/>
      <c r="AL924" s="47"/>
      <c r="AM924" s="47"/>
      <c r="AN924" s="47"/>
      <c r="AO924" s="47"/>
      <c r="AP924" s="83"/>
      <c r="AQ924" s="83"/>
      <c r="AR924" s="83"/>
      <c r="AS924" s="83"/>
      <c r="AT924" s="83"/>
      <c r="AU924" s="83"/>
      <c r="AV924" s="83"/>
      <c r="AW924" s="83"/>
      <c r="AX924" s="83"/>
      <c r="AY924" s="83"/>
      <c r="AZ924" s="83"/>
      <c r="BA924" s="83"/>
      <c r="BB924" s="83"/>
      <c r="BC924" s="83"/>
      <c r="BD924" s="83"/>
      <c r="BE924" s="83"/>
      <c r="BF924" s="83"/>
      <c r="BG924" s="83"/>
      <c r="BH924" s="83"/>
      <c r="BI924" s="83"/>
      <c r="BJ924" s="83"/>
      <c r="BK924" s="83"/>
      <c r="BL924" s="83"/>
    </row>
    <row r="925">
      <c r="A925" s="83"/>
      <c r="O925" s="88"/>
      <c r="AH925" s="47"/>
      <c r="AI925" s="47"/>
      <c r="AJ925" s="47"/>
      <c r="AK925" s="47"/>
      <c r="AL925" s="47"/>
      <c r="AM925" s="47"/>
      <c r="AN925" s="47"/>
      <c r="AO925" s="47"/>
      <c r="AP925" s="83"/>
      <c r="AQ925" s="83"/>
      <c r="AR925" s="83"/>
      <c r="AS925" s="83"/>
      <c r="AT925" s="83"/>
      <c r="AU925" s="83"/>
      <c r="AV925" s="83"/>
      <c r="AW925" s="83"/>
      <c r="AX925" s="83"/>
      <c r="AY925" s="83"/>
      <c r="AZ925" s="83"/>
      <c r="BA925" s="83"/>
      <c r="BB925" s="83"/>
      <c r="BC925" s="83"/>
      <c r="BD925" s="83"/>
      <c r="BE925" s="83"/>
      <c r="BF925" s="83"/>
      <c r="BG925" s="83"/>
      <c r="BH925" s="83"/>
      <c r="BI925" s="83"/>
      <c r="BJ925" s="83"/>
      <c r="BK925" s="83"/>
      <c r="BL925" s="83"/>
    </row>
    <row r="926">
      <c r="A926" s="83"/>
      <c r="O926" s="88"/>
      <c r="AH926" s="47"/>
      <c r="AI926" s="47"/>
      <c r="AJ926" s="47"/>
      <c r="AK926" s="47"/>
      <c r="AL926" s="47"/>
      <c r="AM926" s="47"/>
      <c r="AN926" s="47"/>
      <c r="AO926" s="47"/>
      <c r="AP926" s="83"/>
      <c r="AQ926" s="83"/>
      <c r="AR926" s="83"/>
      <c r="AS926" s="83"/>
      <c r="AT926" s="83"/>
      <c r="AU926" s="83"/>
      <c r="AV926" s="83"/>
      <c r="AW926" s="83"/>
      <c r="AX926" s="83"/>
      <c r="AY926" s="83"/>
      <c r="AZ926" s="83"/>
      <c r="BA926" s="83"/>
      <c r="BB926" s="83"/>
      <c r="BC926" s="83"/>
      <c r="BD926" s="83"/>
      <c r="BE926" s="83"/>
      <c r="BF926" s="83"/>
      <c r="BG926" s="83"/>
      <c r="BH926" s="83"/>
      <c r="BI926" s="83"/>
      <c r="BJ926" s="83"/>
      <c r="BK926" s="83"/>
      <c r="BL926" s="83"/>
    </row>
    <row r="927">
      <c r="A927" s="83"/>
      <c r="O927" s="88"/>
      <c r="AH927" s="47"/>
      <c r="AI927" s="47"/>
      <c r="AJ927" s="47"/>
      <c r="AK927" s="47"/>
      <c r="AL927" s="47"/>
      <c r="AM927" s="47"/>
      <c r="AN927" s="47"/>
      <c r="AO927" s="47"/>
      <c r="AP927" s="83"/>
      <c r="AQ927" s="83"/>
      <c r="AR927" s="83"/>
      <c r="AS927" s="83"/>
      <c r="AT927" s="83"/>
      <c r="AU927" s="83"/>
      <c r="AV927" s="83"/>
      <c r="AW927" s="83"/>
      <c r="AX927" s="83"/>
      <c r="AY927" s="83"/>
      <c r="AZ927" s="83"/>
      <c r="BA927" s="83"/>
      <c r="BB927" s="83"/>
      <c r="BC927" s="83"/>
      <c r="BD927" s="83"/>
      <c r="BE927" s="83"/>
      <c r="BF927" s="83"/>
      <c r="BG927" s="83"/>
      <c r="BH927" s="83"/>
      <c r="BI927" s="83"/>
      <c r="BJ927" s="83"/>
      <c r="BK927" s="83"/>
      <c r="BL927" s="83"/>
    </row>
    <row r="928">
      <c r="A928" s="83"/>
      <c r="O928" s="88"/>
      <c r="AH928" s="47"/>
      <c r="AI928" s="47"/>
      <c r="AJ928" s="47"/>
      <c r="AK928" s="47"/>
      <c r="AL928" s="47"/>
      <c r="AM928" s="47"/>
      <c r="AN928" s="47"/>
      <c r="AO928" s="47"/>
      <c r="AP928" s="83"/>
      <c r="AQ928" s="83"/>
      <c r="AR928" s="83"/>
      <c r="AS928" s="83"/>
      <c r="AT928" s="83"/>
      <c r="AU928" s="83"/>
      <c r="AV928" s="83"/>
      <c r="AW928" s="83"/>
      <c r="AX928" s="83"/>
      <c r="AY928" s="83"/>
      <c r="AZ928" s="83"/>
      <c r="BA928" s="83"/>
      <c r="BB928" s="83"/>
      <c r="BC928" s="83"/>
      <c r="BD928" s="83"/>
      <c r="BE928" s="83"/>
      <c r="BF928" s="83"/>
      <c r="BG928" s="83"/>
      <c r="BH928" s="83"/>
      <c r="BI928" s="83"/>
      <c r="BJ928" s="83"/>
      <c r="BK928" s="83"/>
      <c r="BL928" s="83"/>
    </row>
    <row r="929">
      <c r="A929" s="83"/>
      <c r="O929" s="88"/>
      <c r="AH929" s="47"/>
      <c r="AI929" s="47"/>
      <c r="AJ929" s="47"/>
      <c r="AK929" s="47"/>
      <c r="AL929" s="47"/>
      <c r="AM929" s="47"/>
      <c r="AN929" s="47"/>
      <c r="AO929" s="47"/>
      <c r="AP929" s="83"/>
      <c r="AQ929" s="83"/>
      <c r="AR929" s="83"/>
      <c r="AS929" s="83"/>
      <c r="AT929" s="83"/>
      <c r="AU929" s="83"/>
      <c r="AV929" s="83"/>
      <c r="AW929" s="83"/>
      <c r="AX929" s="83"/>
      <c r="AY929" s="83"/>
      <c r="AZ929" s="83"/>
      <c r="BA929" s="83"/>
      <c r="BB929" s="83"/>
      <c r="BC929" s="83"/>
      <c r="BD929" s="83"/>
      <c r="BE929" s="83"/>
      <c r="BF929" s="83"/>
      <c r="BG929" s="83"/>
      <c r="BH929" s="83"/>
      <c r="BI929" s="83"/>
      <c r="BJ929" s="83"/>
      <c r="BK929" s="83"/>
      <c r="BL929" s="83"/>
    </row>
    <row r="930">
      <c r="A930" s="83"/>
      <c r="O930" s="88"/>
      <c r="AH930" s="47"/>
      <c r="AI930" s="47"/>
      <c r="AJ930" s="47"/>
      <c r="AK930" s="47"/>
      <c r="AL930" s="47"/>
      <c r="AM930" s="47"/>
      <c r="AN930" s="47"/>
      <c r="AO930" s="47"/>
      <c r="AP930" s="83"/>
      <c r="AQ930" s="83"/>
      <c r="AR930" s="83"/>
      <c r="AS930" s="83"/>
      <c r="AT930" s="83"/>
      <c r="AU930" s="83"/>
      <c r="AV930" s="83"/>
      <c r="AW930" s="83"/>
      <c r="AX930" s="83"/>
      <c r="AY930" s="83"/>
      <c r="AZ930" s="83"/>
      <c r="BA930" s="83"/>
      <c r="BB930" s="83"/>
      <c r="BC930" s="83"/>
      <c r="BD930" s="83"/>
      <c r="BE930" s="83"/>
      <c r="BF930" s="83"/>
      <c r="BG930" s="83"/>
      <c r="BH930" s="83"/>
      <c r="BI930" s="83"/>
      <c r="BJ930" s="83"/>
      <c r="BK930" s="83"/>
      <c r="BL930" s="83"/>
    </row>
    <row r="931">
      <c r="A931" s="83"/>
      <c r="O931" s="88"/>
      <c r="AH931" s="47"/>
      <c r="AI931" s="47"/>
      <c r="AJ931" s="47"/>
      <c r="AK931" s="47"/>
      <c r="AL931" s="47"/>
      <c r="AM931" s="47"/>
      <c r="AN931" s="47"/>
      <c r="AO931" s="47"/>
      <c r="AP931" s="83"/>
      <c r="AQ931" s="83"/>
      <c r="AR931" s="83"/>
      <c r="AS931" s="83"/>
      <c r="AT931" s="83"/>
      <c r="AU931" s="83"/>
      <c r="AV931" s="83"/>
      <c r="AW931" s="83"/>
      <c r="AX931" s="83"/>
      <c r="AY931" s="83"/>
      <c r="AZ931" s="83"/>
      <c r="BA931" s="83"/>
      <c r="BB931" s="83"/>
      <c r="BC931" s="83"/>
      <c r="BD931" s="83"/>
      <c r="BE931" s="83"/>
      <c r="BF931" s="83"/>
      <c r="BG931" s="83"/>
      <c r="BH931" s="83"/>
      <c r="BI931" s="83"/>
      <c r="BJ931" s="83"/>
      <c r="BK931" s="83"/>
      <c r="BL931" s="83"/>
    </row>
    <row r="932">
      <c r="A932" s="83"/>
      <c r="O932" s="88"/>
      <c r="AH932" s="47"/>
      <c r="AI932" s="47"/>
      <c r="AJ932" s="47"/>
      <c r="AK932" s="47"/>
      <c r="AL932" s="47"/>
      <c r="AM932" s="47"/>
      <c r="AN932" s="47"/>
      <c r="AO932" s="47"/>
      <c r="AP932" s="83"/>
      <c r="AQ932" s="83"/>
      <c r="AR932" s="83"/>
      <c r="AS932" s="83"/>
      <c r="AT932" s="83"/>
      <c r="AU932" s="83"/>
      <c r="AV932" s="83"/>
      <c r="AW932" s="83"/>
      <c r="AX932" s="83"/>
      <c r="AY932" s="83"/>
      <c r="AZ932" s="83"/>
      <c r="BA932" s="83"/>
      <c r="BB932" s="83"/>
      <c r="BC932" s="83"/>
      <c r="BD932" s="83"/>
      <c r="BE932" s="83"/>
      <c r="BF932" s="83"/>
      <c r="BG932" s="83"/>
      <c r="BH932" s="83"/>
      <c r="BI932" s="83"/>
      <c r="BJ932" s="83"/>
      <c r="BK932" s="83"/>
      <c r="BL932" s="83"/>
    </row>
    <row r="933">
      <c r="A933" s="83"/>
      <c r="O933" s="88"/>
      <c r="AH933" s="47"/>
      <c r="AI933" s="47"/>
      <c r="AJ933" s="47"/>
      <c r="AK933" s="47"/>
      <c r="AL933" s="47"/>
      <c r="AM933" s="47"/>
      <c r="AN933" s="47"/>
      <c r="AO933" s="47"/>
      <c r="AP933" s="83"/>
      <c r="AQ933" s="83"/>
      <c r="AR933" s="83"/>
      <c r="AS933" s="83"/>
      <c r="AT933" s="83"/>
      <c r="AU933" s="83"/>
      <c r="AV933" s="83"/>
      <c r="AW933" s="83"/>
      <c r="AX933" s="83"/>
      <c r="AY933" s="83"/>
      <c r="AZ933" s="83"/>
      <c r="BA933" s="83"/>
      <c r="BB933" s="83"/>
      <c r="BC933" s="83"/>
      <c r="BD933" s="83"/>
      <c r="BE933" s="83"/>
      <c r="BF933" s="83"/>
      <c r="BG933" s="83"/>
      <c r="BH933" s="83"/>
      <c r="BI933" s="83"/>
      <c r="BJ933" s="83"/>
      <c r="BK933" s="83"/>
      <c r="BL933" s="83"/>
    </row>
    <row r="934">
      <c r="A934" s="83"/>
      <c r="O934" s="88"/>
      <c r="AH934" s="47"/>
      <c r="AI934" s="47"/>
      <c r="AJ934" s="47"/>
      <c r="AK934" s="47"/>
      <c r="AL934" s="47"/>
      <c r="AM934" s="47"/>
      <c r="AN934" s="47"/>
      <c r="AO934" s="47"/>
      <c r="AP934" s="83"/>
      <c r="AQ934" s="83"/>
      <c r="AR934" s="83"/>
      <c r="AS934" s="83"/>
      <c r="AT934" s="83"/>
      <c r="AU934" s="83"/>
      <c r="AV934" s="83"/>
      <c r="AW934" s="83"/>
      <c r="AX934" s="83"/>
      <c r="AY934" s="83"/>
      <c r="AZ934" s="83"/>
      <c r="BA934" s="83"/>
      <c r="BB934" s="83"/>
      <c r="BC934" s="83"/>
      <c r="BD934" s="83"/>
      <c r="BE934" s="83"/>
      <c r="BF934" s="83"/>
      <c r="BG934" s="83"/>
      <c r="BH934" s="83"/>
      <c r="BI934" s="83"/>
      <c r="BJ934" s="83"/>
      <c r="BK934" s="83"/>
      <c r="BL934" s="83"/>
    </row>
    <row r="935">
      <c r="A935" s="83"/>
      <c r="O935" s="88"/>
      <c r="AH935" s="47"/>
      <c r="AI935" s="47"/>
      <c r="AJ935" s="47"/>
      <c r="AK935" s="47"/>
      <c r="AL935" s="47"/>
      <c r="AM935" s="47"/>
      <c r="AN935" s="47"/>
      <c r="AO935" s="47"/>
      <c r="AP935" s="83"/>
      <c r="AQ935" s="83"/>
      <c r="AR935" s="83"/>
      <c r="AS935" s="83"/>
      <c r="AT935" s="83"/>
      <c r="AU935" s="83"/>
      <c r="AV935" s="83"/>
      <c r="AW935" s="83"/>
      <c r="AX935" s="83"/>
      <c r="AY935" s="83"/>
      <c r="AZ935" s="83"/>
      <c r="BA935" s="83"/>
      <c r="BB935" s="83"/>
      <c r="BC935" s="83"/>
      <c r="BD935" s="83"/>
      <c r="BE935" s="83"/>
      <c r="BF935" s="83"/>
      <c r="BG935" s="83"/>
      <c r="BH935" s="83"/>
      <c r="BI935" s="83"/>
      <c r="BJ935" s="83"/>
      <c r="BK935" s="83"/>
      <c r="BL935" s="83"/>
    </row>
    <row r="936">
      <c r="A936" s="83"/>
      <c r="O936" s="88"/>
      <c r="AH936" s="47"/>
      <c r="AI936" s="47"/>
      <c r="AJ936" s="47"/>
      <c r="AK936" s="47"/>
      <c r="AL936" s="47"/>
      <c r="AM936" s="47"/>
      <c r="AN936" s="47"/>
      <c r="AO936" s="47"/>
      <c r="AP936" s="83"/>
      <c r="AQ936" s="83"/>
      <c r="AR936" s="83"/>
      <c r="AS936" s="83"/>
      <c r="AT936" s="83"/>
      <c r="AU936" s="83"/>
      <c r="AV936" s="83"/>
      <c r="AW936" s="83"/>
      <c r="AX936" s="83"/>
      <c r="AY936" s="83"/>
      <c r="AZ936" s="83"/>
      <c r="BA936" s="83"/>
      <c r="BB936" s="83"/>
      <c r="BC936" s="83"/>
      <c r="BD936" s="83"/>
      <c r="BE936" s="83"/>
      <c r="BF936" s="83"/>
      <c r="BG936" s="83"/>
      <c r="BH936" s="83"/>
      <c r="BI936" s="83"/>
      <c r="BJ936" s="83"/>
      <c r="BK936" s="83"/>
      <c r="BL936" s="83"/>
    </row>
    <row r="937">
      <c r="A937" s="83"/>
      <c r="O937" s="88"/>
      <c r="AH937" s="47"/>
      <c r="AI937" s="47"/>
      <c r="AJ937" s="47"/>
      <c r="AK937" s="47"/>
      <c r="AL937" s="47"/>
      <c r="AM937" s="47"/>
      <c r="AN937" s="47"/>
      <c r="AO937" s="47"/>
      <c r="AP937" s="83"/>
      <c r="AQ937" s="83"/>
      <c r="AR937" s="83"/>
      <c r="AS937" s="83"/>
      <c r="AT937" s="83"/>
      <c r="AU937" s="83"/>
      <c r="AV937" s="83"/>
      <c r="AW937" s="83"/>
      <c r="AX937" s="83"/>
      <c r="AY937" s="83"/>
      <c r="AZ937" s="83"/>
      <c r="BA937" s="83"/>
      <c r="BB937" s="83"/>
      <c r="BC937" s="83"/>
      <c r="BD937" s="83"/>
      <c r="BE937" s="83"/>
      <c r="BF937" s="83"/>
      <c r="BG937" s="83"/>
      <c r="BH937" s="83"/>
      <c r="BI937" s="83"/>
      <c r="BJ937" s="83"/>
      <c r="BK937" s="83"/>
      <c r="BL937" s="83"/>
    </row>
    <row r="938">
      <c r="A938" s="83"/>
      <c r="O938" s="88"/>
      <c r="AH938" s="47"/>
      <c r="AI938" s="47"/>
      <c r="AJ938" s="47"/>
      <c r="AK938" s="47"/>
      <c r="AL938" s="47"/>
      <c r="AM938" s="47"/>
      <c r="AN938" s="47"/>
      <c r="AO938" s="47"/>
      <c r="AP938" s="83"/>
      <c r="AQ938" s="83"/>
      <c r="AR938" s="83"/>
      <c r="AS938" s="83"/>
      <c r="AT938" s="83"/>
      <c r="AU938" s="83"/>
      <c r="AV938" s="83"/>
      <c r="AW938" s="83"/>
      <c r="AX938" s="83"/>
      <c r="AY938" s="83"/>
      <c r="AZ938" s="83"/>
      <c r="BA938" s="83"/>
      <c r="BB938" s="83"/>
      <c r="BC938" s="83"/>
      <c r="BD938" s="83"/>
      <c r="BE938" s="83"/>
      <c r="BF938" s="83"/>
      <c r="BG938" s="83"/>
      <c r="BH938" s="83"/>
      <c r="BI938" s="83"/>
      <c r="BJ938" s="83"/>
      <c r="BK938" s="83"/>
      <c r="BL938" s="83"/>
    </row>
    <row r="939">
      <c r="A939" s="83"/>
      <c r="O939" s="88"/>
      <c r="AH939" s="47"/>
      <c r="AI939" s="47"/>
      <c r="AJ939" s="47"/>
      <c r="AK939" s="47"/>
      <c r="AL939" s="47"/>
      <c r="AM939" s="47"/>
      <c r="AN939" s="47"/>
      <c r="AO939" s="47"/>
      <c r="AP939" s="83"/>
      <c r="AQ939" s="83"/>
      <c r="AR939" s="83"/>
      <c r="AS939" s="83"/>
      <c r="AT939" s="83"/>
      <c r="AU939" s="83"/>
      <c r="AV939" s="83"/>
      <c r="AW939" s="83"/>
      <c r="AX939" s="83"/>
      <c r="AY939" s="83"/>
      <c r="AZ939" s="83"/>
      <c r="BA939" s="83"/>
      <c r="BB939" s="83"/>
      <c r="BC939" s="83"/>
      <c r="BD939" s="83"/>
      <c r="BE939" s="83"/>
      <c r="BF939" s="83"/>
      <c r="BG939" s="83"/>
      <c r="BH939" s="83"/>
      <c r="BI939" s="83"/>
      <c r="BJ939" s="83"/>
      <c r="BK939" s="83"/>
      <c r="BL939" s="83"/>
    </row>
    <row r="940">
      <c r="A940" s="83"/>
      <c r="O940" s="88"/>
      <c r="AH940" s="47"/>
      <c r="AI940" s="47"/>
      <c r="AJ940" s="47"/>
      <c r="AK940" s="47"/>
      <c r="AL940" s="47"/>
      <c r="AM940" s="47"/>
      <c r="AN940" s="47"/>
      <c r="AO940" s="47"/>
      <c r="AP940" s="83"/>
      <c r="AQ940" s="83"/>
      <c r="AR940" s="83"/>
      <c r="AS940" s="83"/>
      <c r="AT940" s="83"/>
      <c r="AU940" s="83"/>
      <c r="AV940" s="83"/>
      <c r="AW940" s="83"/>
      <c r="AX940" s="83"/>
      <c r="AY940" s="83"/>
      <c r="AZ940" s="83"/>
      <c r="BA940" s="83"/>
      <c r="BB940" s="83"/>
      <c r="BC940" s="83"/>
      <c r="BD940" s="83"/>
      <c r="BE940" s="83"/>
      <c r="BF940" s="83"/>
      <c r="BG940" s="83"/>
      <c r="BH940" s="83"/>
      <c r="BI940" s="83"/>
      <c r="BJ940" s="83"/>
      <c r="BK940" s="83"/>
      <c r="BL940" s="83"/>
    </row>
    <row r="941">
      <c r="A941" s="83"/>
      <c r="O941" s="88"/>
      <c r="AH941" s="47"/>
      <c r="AI941" s="47"/>
      <c r="AJ941" s="47"/>
      <c r="AK941" s="47"/>
      <c r="AL941" s="47"/>
      <c r="AM941" s="47"/>
      <c r="AN941" s="47"/>
      <c r="AO941" s="47"/>
      <c r="AP941" s="83"/>
      <c r="AQ941" s="83"/>
      <c r="AR941" s="83"/>
      <c r="AS941" s="83"/>
      <c r="AT941" s="83"/>
      <c r="AU941" s="83"/>
      <c r="AV941" s="83"/>
      <c r="AW941" s="83"/>
      <c r="AX941" s="83"/>
      <c r="AY941" s="83"/>
      <c r="AZ941" s="83"/>
      <c r="BA941" s="83"/>
      <c r="BB941" s="83"/>
      <c r="BC941" s="83"/>
      <c r="BD941" s="83"/>
      <c r="BE941" s="83"/>
      <c r="BF941" s="83"/>
      <c r="BG941" s="83"/>
      <c r="BH941" s="83"/>
      <c r="BI941" s="83"/>
      <c r="BJ941" s="83"/>
      <c r="BK941" s="83"/>
      <c r="BL941" s="83"/>
    </row>
    <row r="942">
      <c r="A942" s="83"/>
      <c r="O942" s="88"/>
      <c r="AH942" s="47"/>
      <c r="AI942" s="47"/>
      <c r="AJ942" s="47"/>
      <c r="AK942" s="47"/>
      <c r="AL942" s="47"/>
      <c r="AM942" s="47"/>
      <c r="AN942" s="47"/>
      <c r="AO942" s="47"/>
      <c r="AP942" s="83"/>
      <c r="AQ942" s="83"/>
      <c r="AR942" s="83"/>
      <c r="AS942" s="83"/>
      <c r="AT942" s="83"/>
      <c r="AU942" s="83"/>
      <c r="AV942" s="83"/>
      <c r="AW942" s="83"/>
      <c r="AX942" s="83"/>
      <c r="AY942" s="83"/>
      <c r="AZ942" s="83"/>
      <c r="BA942" s="83"/>
      <c r="BB942" s="83"/>
      <c r="BC942" s="83"/>
      <c r="BD942" s="83"/>
      <c r="BE942" s="83"/>
      <c r="BF942" s="83"/>
      <c r="BG942" s="83"/>
      <c r="BH942" s="83"/>
      <c r="BI942" s="83"/>
      <c r="BJ942" s="83"/>
      <c r="BK942" s="83"/>
      <c r="BL942" s="83"/>
    </row>
    <row r="943">
      <c r="A943" s="83"/>
      <c r="O943" s="88"/>
      <c r="AH943" s="47"/>
      <c r="AI943" s="47"/>
      <c r="AJ943" s="47"/>
      <c r="AK943" s="47"/>
      <c r="AL943" s="47"/>
      <c r="AM943" s="47"/>
      <c r="AN943" s="47"/>
      <c r="AO943" s="47"/>
      <c r="AP943" s="83"/>
      <c r="AQ943" s="83"/>
      <c r="AR943" s="83"/>
      <c r="AS943" s="83"/>
      <c r="AT943" s="83"/>
      <c r="AU943" s="83"/>
      <c r="AV943" s="83"/>
      <c r="AW943" s="83"/>
      <c r="AX943" s="83"/>
      <c r="AY943" s="83"/>
      <c r="AZ943" s="83"/>
      <c r="BA943" s="83"/>
      <c r="BB943" s="83"/>
      <c r="BC943" s="83"/>
      <c r="BD943" s="83"/>
      <c r="BE943" s="83"/>
      <c r="BF943" s="83"/>
      <c r="BG943" s="83"/>
      <c r="BH943" s="83"/>
      <c r="BI943" s="83"/>
      <c r="BJ943" s="83"/>
      <c r="BK943" s="83"/>
      <c r="BL943" s="83"/>
    </row>
    <row r="944">
      <c r="A944" s="83"/>
      <c r="O944" s="88"/>
      <c r="AH944" s="47"/>
      <c r="AI944" s="47"/>
      <c r="AJ944" s="47"/>
      <c r="AK944" s="47"/>
      <c r="AL944" s="47"/>
      <c r="AM944" s="47"/>
      <c r="AN944" s="47"/>
      <c r="AO944" s="47"/>
      <c r="AP944" s="83"/>
      <c r="AQ944" s="83"/>
      <c r="AR944" s="83"/>
      <c r="AS944" s="83"/>
      <c r="AT944" s="83"/>
      <c r="AU944" s="83"/>
      <c r="AV944" s="83"/>
      <c r="AW944" s="83"/>
      <c r="AX944" s="83"/>
      <c r="AY944" s="83"/>
      <c r="AZ944" s="83"/>
      <c r="BA944" s="83"/>
      <c r="BB944" s="83"/>
      <c r="BC944" s="83"/>
      <c r="BD944" s="83"/>
      <c r="BE944" s="83"/>
      <c r="BF944" s="83"/>
      <c r="BG944" s="83"/>
      <c r="BH944" s="83"/>
      <c r="BI944" s="83"/>
      <c r="BJ944" s="83"/>
      <c r="BK944" s="83"/>
      <c r="BL944" s="83"/>
    </row>
    <row r="945">
      <c r="A945" s="83"/>
      <c r="O945" s="88"/>
      <c r="AH945" s="47"/>
      <c r="AI945" s="47"/>
      <c r="AJ945" s="47"/>
      <c r="AK945" s="47"/>
      <c r="AL945" s="47"/>
      <c r="AM945" s="47"/>
      <c r="AN945" s="47"/>
      <c r="AO945" s="47"/>
      <c r="AP945" s="83"/>
      <c r="AQ945" s="83"/>
      <c r="AR945" s="83"/>
      <c r="AS945" s="83"/>
      <c r="AT945" s="83"/>
      <c r="AU945" s="83"/>
      <c r="AV945" s="83"/>
      <c r="AW945" s="83"/>
      <c r="AX945" s="83"/>
      <c r="AY945" s="83"/>
      <c r="AZ945" s="83"/>
      <c r="BA945" s="83"/>
      <c r="BB945" s="83"/>
      <c r="BC945" s="83"/>
      <c r="BD945" s="83"/>
      <c r="BE945" s="83"/>
      <c r="BF945" s="83"/>
      <c r="BG945" s="83"/>
      <c r="BH945" s="83"/>
      <c r="BI945" s="83"/>
      <c r="BJ945" s="83"/>
      <c r="BK945" s="83"/>
      <c r="BL945" s="83"/>
    </row>
    <row r="946">
      <c r="A946" s="83"/>
      <c r="O946" s="88"/>
      <c r="AH946" s="47"/>
      <c r="AI946" s="47"/>
      <c r="AJ946" s="47"/>
      <c r="AK946" s="47"/>
      <c r="AL946" s="47"/>
      <c r="AM946" s="47"/>
      <c r="AN946" s="47"/>
      <c r="AO946" s="47"/>
      <c r="AP946" s="83"/>
      <c r="AQ946" s="83"/>
      <c r="AR946" s="83"/>
      <c r="AS946" s="83"/>
      <c r="AT946" s="83"/>
      <c r="AU946" s="83"/>
      <c r="AV946" s="83"/>
      <c r="AW946" s="83"/>
      <c r="AX946" s="83"/>
      <c r="AY946" s="83"/>
      <c r="AZ946" s="83"/>
      <c r="BA946" s="83"/>
      <c r="BB946" s="83"/>
      <c r="BC946" s="83"/>
      <c r="BD946" s="83"/>
      <c r="BE946" s="83"/>
      <c r="BF946" s="83"/>
      <c r="BG946" s="83"/>
      <c r="BH946" s="83"/>
      <c r="BI946" s="83"/>
      <c r="BJ946" s="83"/>
      <c r="BK946" s="83"/>
      <c r="BL946" s="83"/>
    </row>
    <row r="947">
      <c r="A947" s="83"/>
      <c r="O947" s="88"/>
      <c r="AH947" s="47"/>
      <c r="AI947" s="47"/>
      <c r="AJ947" s="47"/>
      <c r="AK947" s="47"/>
      <c r="AL947" s="47"/>
      <c r="AM947" s="47"/>
      <c r="AN947" s="47"/>
      <c r="AO947" s="47"/>
      <c r="AP947" s="83"/>
      <c r="AQ947" s="83"/>
      <c r="AR947" s="83"/>
      <c r="AS947" s="83"/>
      <c r="AT947" s="83"/>
      <c r="AU947" s="83"/>
      <c r="AV947" s="83"/>
      <c r="AW947" s="83"/>
      <c r="AX947" s="83"/>
      <c r="AY947" s="83"/>
      <c r="AZ947" s="83"/>
      <c r="BA947" s="83"/>
      <c r="BB947" s="83"/>
      <c r="BC947" s="83"/>
      <c r="BD947" s="83"/>
      <c r="BE947" s="83"/>
      <c r="BF947" s="83"/>
      <c r="BG947" s="83"/>
      <c r="BH947" s="83"/>
      <c r="BI947" s="83"/>
      <c r="BJ947" s="83"/>
      <c r="BK947" s="83"/>
      <c r="BL947" s="83"/>
    </row>
    <row r="948">
      <c r="A948" s="83"/>
      <c r="O948" s="88"/>
      <c r="AH948" s="47"/>
      <c r="AI948" s="47"/>
      <c r="AJ948" s="47"/>
      <c r="AK948" s="47"/>
      <c r="AL948" s="47"/>
      <c r="AM948" s="47"/>
      <c r="AN948" s="47"/>
      <c r="AO948" s="47"/>
      <c r="AP948" s="83"/>
      <c r="AQ948" s="83"/>
      <c r="AR948" s="83"/>
      <c r="AS948" s="83"/>
      <c r="AT948" s="83"/>
      <c r="AU948" s="83"/>
      <c r="AV948" s="83"/>
      <c r="AW948" s="83"/>
      <c r="AX948" s="83"/>
      <c r="AY948" s="83"/>
      <c r="AZ948" s="83"/>
      <c r="BA948" s="83"/>
      <c r="BB948" s="83"/>
      <c r="BC948" s="83"/>
      <c r="BD948" s="83"/>
      <c r="BE948" s="83"/>
      <c r="BF948" s="83"/>
      <c r="BG948" s="83"/>
      <c r="BH948" s="83"/>
      <c r="BI948" s="83"/>
      <c r="BJ948" s="83"/>
      <c r="BK948" s="83"/>
      <c r="BL948" s="83"/>
    </row>
    <row r="949">
      <c r="A949" s="83"/>
      <c r="O949" s="88"/>
      <c r="AH949" s="47"/>
      <c r="AI949" s="47"/>
      <c r="AJ949" s="47"/>
      <c r="AK949" s="47"/>
      <c r="AL949" s="47"/>
      <c r="AM949" s="47"/>
      <c r="AN949" s="47"/>
      <c r="AO949" s="47"/>
      <c r="AP949" s="83"/>
      <c r="AQ949" s="83"/>
      <c r="AR949" s="83"/>
      <c r="AS949" s="83"/>
      <c r="AT949" s="83"/>
      <c r="AU949" s="83"/>
      <c r="AV949" s="83"/>
      <c r="AW949" s="83"/>
      <c r="AX949" s="83"/>
      <c r="AY949" s="83"/>
      <c r="AZ949" s="83"/>
      <c r="BA949" s="83"/>
      <c r="BB949" s="83"/>
      <c r="BC949" s="83"/>
      <c r="BD949" s="83"/>
      <c r="BE949" s="83"/>
      <c r="BF949" s="83"/>
      <c r="BG949" s="83"/>
      <c r="BH949" s="83"/>
      <c r="BI949" s="83"/>
      <c r="BJ949" s="83"/>
      <c r="BK949" s="83"/>
      <c r="BL949" s="83"/>
    </row>
    <row r="950">
      <c r="A950" s="83"/>
      <c r="O950" s="88"/>
      <c r="AH950" s="47"/>
      <c r="AI950" s="47"/>
      <c r="AJ950" s="47"/>
      <c r="AK950" s="47"/>
      <c r="AL950" s="47"/>
      <c r="AM950" s="47"/>
      <c r="AN950" s="47"/>
      <c r="AO950" s="47"/>
      <c r="AP950" s="83"/>
      <c r="AQ950" s="83"/>
      <c r="AR950" s="83"/>
      <c r="AS950" s="83"/>
      <c r="AT950" s="83"/>
      <c r="AU950" s="83"/>
      <c r="AV950" s="83"/>
      <c r="AW950" s="83"/>
      <c r="AX950" s="83"/>
      <c r="AY950" s="83"/>
      <c r="AZ950" s="83"/>
      <c r="BA950" s="83"/>
      <c r="BB950" s="83"/>
      <c r="BC950" s="83"/>
      <c r="BD950" s="83"/>
      <c r="BE950" s="83"/>
      <c r="BF950" s="83"/>
      <c r="BG950" s="83"/>
      <c r="BH950" s="83"/>
      <c r="BI950" s="83"/>
      <c r="BJ950" s="83"/>
      <c r="BK950" s="83"/>
      <c r="BL950" s="83"/>
    </row>
    <row r="951">
      <c r="A951" s="83"/>
      <c r="O951" s="88"/>
      <c r="AH951" s="47"/>
      <c r="AI951" s="47"/>
      <c r="AJ951" s="47"/>
      <c r="AK951" s="47"/>
      <c r="AL951" s="47"/>
      <c r="AM951" s="47"/>
      <c r="AN951" s="47"/>
      <c r="AO951" s="47"/>
      <c r="AP951" s="83"/>
      <c r="AQ951" s="83"/>
      <c r="AR951" s="83"/>
      <c r="AS951" s="83"/>
      <c r="AT951" s="83"/>
      <c r="AU951" s="83"/>
      <c r="AV951" s="83"/>
      <c r="AW951" s="83"/>
      <c r="AX951" s="83"/>
      <c r="AY951" s="83"/>
      <c r="AZ951" s="83"/>
      <c r="BA951" s="83"/>
      <c r="BB951" s="83"/>
      <c r="BC951" s="83"/>
      <c r="BD951" s="83"/>
      <c r="BE951" s="83"/>
      <c r="BF951" s="83"/>
      <c r="BG951" s="83"/>
      <c r="BH951" s="83"/>
      <c r="BI951" s="83"/>
      <c r="BJ951" s="83"/>
      <c r="BK951" s="83"/>
      <c r="BL951" s="83"/>
    </row>
    <row r="952">
      <c r="A952" s="83"/>
      <c r="O952" s="88"/>
      <c r="AH952" s="47"/>
      <c r="AI952" s="47"/>
      <c r="AJ952" s="47"/>
      <c r="AK952" s="47"/>
      <c r="AL952" s="47"/>
      <c r="AM952" s="47"/>
      <c r="AN952" s="47"/>
      <c r="AO952" s="47"/>
      <c r="AP952" s="83"/>
      <c r="AQ952" s="83"/>
      <c r="AR952" s="83"/>
      <c r="AS952" s="83"/>
      <c r="AT952" s="83"/>
      <c r="AU952" s="83"/>
      <c r="AV952" s="83"/>
      <c r="AW952" s="83"/>
      <c r="AX952" s="83"/>
      <c r="AY952" s="83"/>
      <c r="AZ952" s="83"/>
      <c r="BA952" s="83"/>
      <c r="BB952" s="83"/>
      <c r="BC952" s="83"/>
      <c r="BD952" s="83"/>
      <c r="BE952" s="83"/>
      <c r="BF952" s="83"/>
      <c r="BG952" s="83"/>
      <c r="BH952" s="83"/>
      <c r="BI952" s="83"/>
      <c r="BJ952" s="83"/>
      <c r="BK952" s="83"/>
      <c r="BL952" s="83"/>
    </row>
    <row r="953">
      <c r="A953" s="83"/>
      <c r="O953" s="88"/>
      <c r="AH953" s="47"/>
      <c r="AI953" s="47"/>
      <c r="AJ953" s="47"/>
      <c r="AK953" s="47"/>
      <c r="AL953" s="47"/>
      <c r="AM953" s="47"/>
      <c r="AN953" s="47"/>
      <c r="AO953" s="47"/>
      <c r="AP953" s="83"/>
      <c r="AQ953" s="83"/>
      <c r="AR953" s="83"/>
      <c r="AS953" s="83"/>
      <c r="AT953" s="83"/>
      <c r="AU953" s="83"/>
      <c r="AV953" s="83"/>
      <c r="AW953" s="83"/>
      <c r="AX953" s="83"/>
      <c r="AY953" s="83"/>
      <c r="AZ953" s="83"/>
      <c r="BA953" s="83"/>
      <c r="BB953" s="83"/>
      <c r="BC953" s="83"/>
      <c r="BD953" s="83"/>
      <c r="BE953" s="83"/>
      <c r="BF953" s="83"/>
      <c r="BG953" s="83"/>
      <c r="BH953" s="83"/>
      <c r="BI953" s="83"/>
      <c r="BJ953" s="83"/>
      <c r="BK953" s="83"/>
      <c r="BL953" s="83"/>
    </row>
    <row r="954">
      <c r="A954" s="83"/>
      <c r="O954" s="88"/>
      <c r="AH954" s="47"/>
      <c r="AI954" s="47"/>
      <c r="AJ954" s="47"/>
      <c r="AK954" s="47"/>
      <c r="AL954" s="47"/>
      <c r="AM954" s="47"/>
      <c r="AN954" s="47"/>
      <c r="AO954" s="47"/>
      <c r="AP954" s="83"/>
      <c r="AQ954" s="83"/>
      <c r="AR954" s="83"/>
      <c r="AS954" s="83"/>
      <c r="AT954" s="83"/>
      <c r="AU954" s="83"/>
      <c r="AV954" s="83"/>
      <c r="AW954" s="83"/>
      <c r="AX954" s="83"/>
      <c r="AY954" s="83"/>
      <c r="AZ954" s="83"/>
      <c r="BA954" s="83"/>
      <c r="BB954" s="83"/>
      <c r="BC954" s="83"/>
      <c r="BD954" s="83"/>
      <c r="BE954" s="83"/>
      <c r="BF954" s="83"/>
      <c r="BG954" s="83"/>
      <c r="BH954" s="83"/>
      <c r="BI954" s="83"/>
      <c r="BJ954" s="83"/>
      <c r="BK954" s="83"/>
      <c r="BL954" s="83"/>
    </row>
    <row r="955">
      <c r="A955" s="83"/>
      <c r="O955" s="88"/>
      <c r="AH955" s="47"/>
      <c r="AI955" s="47"/>
      <c r="AJ955" s="47"/>
      <c r="AK955" s="47"/>
      <c r="AL955" s="47"/>
      <c r="AM955" s="47"/>
      <c r="AN955" s="47"/>
      <c r="AO955" s="47"/>
      <c r="AP955" s="83"/>
      <c r="AQ955" s="83"/>
      <c r="AR955" s="83"/>
      <c r="AS955" s="83"/>
      <c r="AT955" s="83"/>
      <c r="AU955" s="83"/>
      <c r="AV955" s="83"/>
      <c r="AW955" s="83"/>
      <c r="AX955" s="83"/>
      <c r="AY955" s="83"/>
      <c r="AZ955" s="83"/>
      <c r="BA955" s="83"/>
      <c r="BB955" s="83"/>
      <c r="BC955" s="83"/>
      <c r="BD955" s="83"/>
      <c r="BE955" s="83"/>
      <c r="BF955" s="83"/>
      <c r="BG955" s="83"/>
      <c r="BH955" s="83"/>
      <c r="BI955" s="83"/>
      <c r="BJ955" s="83"/>
      <c r="BK955" s="83"/>
      <c r="BL955" s="83"/>
    </row>
    <row r="956">
      <c r="A956" s="83"/>
      <c r="O956" s="88"/>
      <c r="AH956" s="47"/>
      <c r="AI956" s="47"/>
      <c r="AJ956" s="47"/>
      <c r="AK956" s="47"/>
      <c r="AL956" s="47"/>
      <c r="AM956" s="47"/>
      <c r="AN956" s="47"/>
      <c r="AO956" s="47"/>
      <c r="AP956" s="83"/>
      <c r="AQ956" s="83"/>
      <c r="AR956" s="83"/>
      <c r="AS956" s="83"/>
      <c r="AT956" s="83"/>
      <c r="AU956" s="83"/>
      <c r="AV956" s="83"/>
      <c r="AW956" s="83"/>
      <c r="AX956" s="83"/>
      <c r="AY956" s="83"/>
      <c r="AZ956" s="83"/>
      <c r="BA956" s="83"/>
      <c r="BB956" s="83"/>
      <c r="BC956" s="83"/>
      <c r="BD956" s="83"/>
      <c r="BE956" s="83"/>
      <c r="BF956" s="83"/>
      <c r="BG956" s="83"/>
      <c r="BH956" s="83"/>
      <c r="BI956" s="83"/>
      <c r="BJ956" s="83"/>
      <c r="BK956" s="83"/>
      <c r="BL956" s="83"/>
    </row>
    <row r="957">
      <c r="A957" s="83"/>
      <c r="O957" s="88"/>
      <c r="AH957" s="47"/>
      <c r="AI957" s="47"/>
      <c r="AJ957" s="47"/>
      <c r="AK957" s="47"/>
      <c r="AL957" s="47"/>
      <c r="AM957" s="47"/>
      <c r="AN957" s="47"/>
      <c r="AO957" s="47"/>
      <c r="AP957" s="83"/>
      <c r="AQ957" s="83"/>
      <c r="AR957" s="83"/>
      <c r="AS957" s="83"/>
      <c r="AT957" s="83"/>
      <c r="AU957" s="83"/>
      <c r="AV957" s="83"/>
      <c r="AW957" s="83"/>
      <c r="AX957" s="83"/>
      <c r="AY957" s="83"/>
      <c r="AZ957" s="83"/>
      <c r="BA957" s="83"/>
      <c r="BB957" s="83"/>
      <c r="BC957" s="83"/>
      <c r="BD957" s="83"/>
      <c r="BE957" s="83"/>
      <c r="BF957" s="83"/>
      <c r="BG957" s="83"/>
      <c r="BH957" s="83"/>
      <c r="BI957" s="83"/>
      <c r="BJ957" s="83"/>
      <c r="BK957" s="83"/>
      <c r="BL957" s="83"/>
    </row>
    <row r="958">
      <c r="A958" s="83"/>
      <c r="O958" s="88"/>
      <c r="AH958" s="47"/>
      <c r="AI958" s="47"/>
      <c r="AJ958" s="47"/>
      <c r="AK958" s="47"/>
      <c r="AL958" s="47"/>
      <c r="AM958" s="47"/>
      <c r="AN958" s="47"/>
      <c r="AO958" s="47"/>
      <c r="AP958" s="83"/>
      <c r="AQ958" s="83"/>
      <c r="AR958" s="83"/>
      <c r="AS958" s="83"/>
      <c r="AT958" s="83"/>
      <c r="AU958" s="83"/>
      <c r="AV958" s="83"/>
      <c r="AW958" s="83"/>
      <c r="AX958" s="83"/>
      <c r="AY958" s="83"/>
      <c r="AZ958" s="83"/>
      <c r="BA958" s="83"/>
      <c r="BB958" s="83"/>
      <c r="BC958" s="83"/>
      <c r="BD958" s="83"/>
      <c r="BE958" s="83"/>
      <c r="BF958" s="83"/>
      <c r="BG958" s="83"/>
      <c r="BH958" s="83"/>
      <c r="BI958" s="83"/>
      <c r="BJ958" s="83"/>
      <c r="BK958" s="83"/>
      <c r="BL958" s="83"/>
    </row>
    <row r="959">
      <c r="A959" s="83"/>
      <c r="O959" s="88"/>
      <c r="AH959" s="47"/>
      <c r="AI959" s="47"/>
      <c r="AJ959" s="47"/>
      <c r="AK959" s="47"/>
      <c r="AL959" s="47"/>
      <c r="AM959" s="47"/>
      <c r="AN959" s="47"/>
      <c r="AO959" s="47"/>
      <c r="AP959" s="83"/>
      <c r="AQ959" s="83"/>
      <c r="AR959" s="83"/>
      <c r="AS959" s="83"/>
      <c r="AT959" s="83"/>
      <c r="AU959" s="83"/>
      <c r="AV959" s="83"/>
      <c r="AW959" s="83"/>
      <c r="AX959" s="83"/>
      <c r="AY959" s="83"/>
      <c r="AZ959" s="83"/>
      <c r="BA959" s="83"/>
      <c r="BB959" s="83"/>
      <c r="BC959" s="83"/>
      <c r="BD959" s="83"/>
      <c r="BE959" s="83"/>
      <c r="BF959" s="83"/>
      <c r="BG959" s="83"/>
      <c r="BH959" s="83"/>
      <c r="BI959" s="83"/>
      <c r="BJ959" s="83"/>
      <c r="BK959" s="83"/>
      <c r="BL959" s="83"/>
    </row>
    <row r="960">
      <c r="A960" s="83"/>
      <c r="O960" s="88"/>
      <c r="AH960" s="47"/>
      <c r="AI960" s="47"/>
      <c r="AJ960" s="47"/>
      <c r="AK960" s="47"/>
      <c r="AL960" s="47"/>
      <c r="AM960" s="47"/>
      <c r="AN960" s="47"/>
      <c r="AO960" s="47"/>
      <c r="AP960" s="83"/>
      <c r="AQ960" s="83"/>
      <c r="AR960" s="83"/>
      <c r="AS960" s="83"/>
      <c r="AT960" s="83"/>
      <c r="AU960" s="83"/>
      <c r="AV960" s="83"/>
      <c r="AW960" s="83"/>
      <c r="AX960" s="83"/>
      <c r="AY960" s="83"/>
      <c r="AZ960" s="83"/>
      <c r="BA960" s="83"/>
      <c r="BB960" s="83"/>
      <c r="BC960" s="83"/>
      <c r="BD960" s="83"/>
      <c r="BE960" s="83"/>
      <c r="BF960" s="83"/>
      <c r="BG960" s="83"/>
      <c r="BH960" s="83"/>
      <c r="BI960" s="83"/>
      <c r="BJ960" s="83"/>
      <c r="BK960" s="83"/>
      <c r="BL960" s="83"/>
    </row>
    <row r="961">
      <c r="A961" s="83"/>
      <c r="O961" s="88"/>
      <c r="AH961" s="47"/>
      <c r="AI961" s="47"/>
      <c r="AJ961" s="47"/>
      <c r="AK961" s="47"/>
      <c r="AL961" s="47"/>
      <c r="AM961" s="47"/>
      <c r="AN961" s="47"/>
      <c r="AO961" s="47"/>
      <c r="AP961" s="83"/>
      <c r="AQ961" s="83"/>
      <c r="AR961" s="83"/>
      <c r="AS961" s="83"/>
      <c r="AT961" s="83"/>
      <c r="AU961" s="83"/>
      <c r="AV961" s="83"/>
      <c r="AW961" s="83"/>
      <c r="AX961" s="83"/>
      <c r="AY961" s="83"/>
      <c r="AZ961" s="83"/>
      <c r="BA961" s="83"/>
      <c r="BB961" s="83"/>
      <c r="BC961" s="83"/>
      <c r="BD961" s="83"/>
      <c r="BE961" s="83"/>
      <c r="BF961" s="83"/>
      <c r="BG961" s="83"/>
      <c r="BH961" s="83"/>
      <c r="BI961" s="83"/>
      <c r="BJ961" s="83"/>
      <c r="BK961" s="83"/>
      <c r="BL961" s="83"/>
    </row>
    <row r="962">
      <c r="A962" s="83"/>
      <c r="O962" s="88"/>
      <c r="AH962" s="47"/>
      <c r="AI962" s="47"/>
      <c r="AJ962" s="47"/>
      <c r="AK962" s="47"/>
      <c r="AL962" s="47"/>
      <c r="AM962" s="47"/>
      <c r="AN962" s="47"/>
      <c r="AO962" s="47"/>
      <c r="AP962" s="83"/>
      <c r="AQ962" s="83"/>
      <c r="AR962" s="83"/>
      <c r="AS962" s="83"/>
      <c r="AT962" s="83"/>
      <c r="AU962" s="83"/>
      <c r="AV962" s="83"/>
      <c r="AW962" s="83"/>
      <c r="AX962" s="83"/>
      <c r="AY962" s="83"/>
      <c r="AZ962" s="83"/>
      <c r="BA962" s="83"/>
      <c r="BB962" s="83"/>
      <c r="BC962" s="83"/>
      <c r="BD962" s="83"/>
      <c r="BE962" s="83"/>
      <c r="BF962" s="83"/>
      <c r="BG962" s="83"/>
      <c r="BH962" s="83"/>
      <c r="BI962" s="83"/>
      <c r="BJ962" s="83"/>
      <c r="BK962" s="83"/>
      <c r="BL962" s="83"/>
    </row>
    <row r="963">
      <c r="A963" s="83"/>
      <c r="O963" s="88"/>
      <c r="AH963" s="47"/>
      <c r="AI963" s="47"/>
      <c r="AJ963" s="47"/>
      <c r="AK963" s="47"/>
      <c r="AL963" s="47"/>
      <c r="AM963" s="47"/>
      <c r="AN963" s="47"/>
      <c r="AO963" s="47"/>
      <c r="AP963" s="83"/>
      <c r="AQ963" s="83"/>
      <c r="AR963" s="83"/>
      <c r="AS963" s="83"/>
      <c r="AT963" s="83"/>
      <c r="AU963" s="83"/>
      <c r="AV963" s="83"/>
      <c r="AW963" s="83"/>
      <c r="AX963" s="83"/>
      <c r="AY963" s="83"/>
      <c r="AZ963" s="83"/>
      <c r="BA963" s="83"/>
      <c r="BB963" s="83"/>
      <c r="BC963" s="83"/>
      <c r="BD963" s="83"/>
      <c r="BE963" s="83"/>
      <c r="BF963" s="83"/>
      <c r="BG963" s="83"/>
      <c r="BH963" s="83"/>
      <c r="BI963" s="83"/>
      <c r="BJ963" s="83"/>
      <c r="BK963" s="83"/>
      <c r="BL963" s="83"/>
    </row>
    <row r="964">
      <c r="A964" s="83"/>
      <c r="O964" s="88"/>
      <c r="AH964" s="47"/>
      <c r="AI964" s="47"/>
      <c r="AJ964" s="47"/>
      <c r="AK964" s="47"/>
      <c r="AL964" s="47"/>
      <c r="AM964" s="47"/>
      <c r="AN964" s="47"/>
      <c r="AO964" s="47"/>
      <c r="AP964" s="83"/>
      <c r="AQ964" s="83"/>
      <c r="AR964" s="83"/>
      <c r="AS964" s="83"/>
      <c r="AT964" s="83"/>
      <c r="AU964" s="83"/>
      <c r="AV964" s="83"/>
      <c r="AW964" s="83"/>
      <c r="AX964" s="83"/>
      <c r="AY964" s="83"/>
      <c r="AZ964" s="83"/>
      <c r="BA964" s="83"/>
      <c r="BB964" s="83"/>
      <c r="BC964" s="83"/>
      <c r="BD964" s="83"/>
      <c r="BE964" s="83"/>
      <c r="BF964" s="83"/>
      <c r="BG964" s="83"/>
      <c r="BH964" s="83"/>
      <c r="BI964" s="83"/>
      <c r="BJ964" s="83"/>
      <c r="BK964" s="83"/>
      <c r="BL964" s="83"/>
    </row>
    <row r="965">
      <c r="A965" s="83"/>
      <c r="O965" s="88"/>
      <c r="AH965" s="47"/>
      <c r="AI965" s="47"/>
      <c r="AJ965" s="47"/>
      <c r="AK965" s="47"/>
      <c r="AL965" s="47"/>
      <c r="AM965" s="47"/>
      <c r="AN965" s="47"/>
      <c r="AO965" s="47"/>
      <c r="AP965" s="83"/>
      <c r="AQ965" s="83"/>
      <c r="AR965" s="83"/>
      <c r="AS965" s="83"/>
      <c r="AT965" s="83"/>
      <c r="AU965" s="83"/>
      <c r="AV965" s="83"/>
      <c r="AW965" s="83"/>
      <c r="AX965" s="83"/>
      <c r="AY965" s="83"/>
      <c r="AZ965" s="83"/>
      <c r="BA965" s="83"/>
      <c r="BB965" s="83"/>
      <c r="BC965" s="83"/>
      <c r="BD965" s="83"/>
      <c r="BE965" s="83"/>
      <c r="BF965" s="83"/>
      <c r="BG965" s="83"/>
      <c r="BH965" s="83"/>
      <c r="BI965" s="83"/>
      <c r="BJ965" s="83"/>
      <c r="BK965" s="83"/>
      <c r="BL965" s="83"/>
    </row>
    <row r="966">
      <c r="A966" s="83"/>
      <c r="O966" s="88"/>
      <c r="AH966" s="47"/>
      <c r="AI966" s="47"/>
      <c r="AJ966" s="47"/>
      <c r="AK966" s="47"/>
      <c r="AL966" s="47"/>
      <c r="AM966" s="47"/>
      <c r="AN966" s="47"/>
      <c r="AO966" s="47"/>
      <c r="AP966" s="83"/>
      <c r="AQ966" s="83"/>
      <c r="AR966" s="83"/>
      <c r="AS966" s="83"/>
      <c r="AT966" s="83"/>
      <c r="AU966" s="83"/>
      <c r="AV966" s="83"/>
      <c r="AW966" s="83"/>
      <c r="AX966" s="83"/>
      <c r="AY966" s="83"/>
      <c r="AZ966" s="83"/>
      <c r="BA966" s="83"/>
      <c r="BB966" s="83"/>
      <c r="BC966" s="83"/>
      <c r="BD966" s="83"/>
      <c r="BE966" s="83"/>
      <c r="BF966" s="83"/>
      <c r="BG966" s="83"/>
      <c r="BH966" s="83"/>
      <c r="BI966" s="83"/>
      <c r="BJ966" s="83"/>
      <c r="BK966" s="83"/>
      <c r="BL966" s="83"/>
    </row>
    <row r="967">
      <c r="A967" s="83"/>
      <c r="O967" s="88"/>
      <c r="AH967" s="47"/>
      <c r="AI967" s="47"/>
      <c r="AJ967" s="47"/>
      <c r="AK967" s="47"/>
      <c r="AL967" s="47"/>
      <c r="AM967" s="47"/>
      <c r="AN967" s="47"/>
      <c r="AO967" s="47"/>
      <c r="AP967" s="83"/>
      <c r="AQ967" s="83"/>
      <c r="AR967" s="83"/>
      <c r="AS967" s="83"/>
      <c r="AT967" s="83"/>
      <c r="AU967" s="83"/>
      <c r="AV967" s="83"/>
      <c r="AW967" s="83"/>
      <c r="AX967" s="83"/>
      <c r="AY967" s="83"/>
      <c r="AZ967" s="83"/>
      <c r="BA967" s="83"/>
      <c r="BB967" s="83"/>
      <c r="BC967" s="83"/>
      <c r="BD967" s="83"/>
      <c r="BE967" s="83"/>
      <c r="BF967" s="83"/>
      <c r="BG967" s="83"/>
      <c r="BH967" s="83"/>
      <c r="BI967" s="83"/>
      <c r="BJ967" s="83"/>
      <c r="BK967" s="83"/>
      <c r="BL967" s="83"/>
    </row>
    <row r="968">
      <c r="A968" s="83"/>
      <c r="O968" s="88"/>
      <c r="AH968" s="47"/>
      <c r="AI968" s="47"/>
      <c r="AJ968" s="47"/>
      <c r="AK968" s="47"/>
      <c r="AL968" s="47"/>
      <c r="AM968" s="47"/>
      <c r="AN968" s="47"/>
      <c r="AO968" s="47"/>
      <c r="AP968" s="83"/>
      <c r="AQ968" s="83"/>
      <c r="AR968" s="83"/>
      <c r="AS968" s="83"/>
      <c r="AT968" s="83"/>
      <c r="AU968" s="83"/>
      <c r="AV968" s="83"/>
      <c r="AW968" s="83"/>
      <c r="AX968" s="83"/>
      <c r="AY968" s="83"/>
      <c r="AZ968" s="83"/>
      <c r="BA968" s="83"/>
      <c r="BB968" s="83"/>
      <c r="BC968" s="83"/>
      <c r="BD968" s="83"/>
      <c r="BE968" s="83"/>
      <c r="BF968" s="83"/>
      <c r="BG968" s="83"/>
      <c r="BH968" s="83"/>
      <c r="BI968" s="83"/>
      <c r="BJ968" s="83"/>
      <c r="BK968" s="83"/>
      <c r="BL968" s="83"/>
    </row>
    <row r="969">
      <c r="A969" s="83"/>
      <c r="O969" s="88"/>
      <c r="AH969" s="47"/>
      <c r="AI969" s="47"/>
      <c r="AJ969" s="47"/>
      <c r="AK969" s="47"/>
      <c r="AL969" s="47"/>
      <c r="AM969" s="47"/>
      <c r="AN969" s="47"/>
      <c r="AO969" s="47"/>
      <c r="AP969" s="83"/>
      <c r="AQ969" s="83"/>
      <c r="AR969" s="83"/>
      <c r="AS969" s="83"/>
      <c r="AT969" s="83"/>
      <c r="AU969" s="83"/>
      <c r="AV969" s="83"/>
      <c r="AW969" s="83"/>
      <c r="AX969" s="83"/>
      <c r="AY969" s="83"/>
      <c r="AZ969" s="83"/>
      <c r="BA969" s="83"/>
      <c r="BB969" s="83"/>
      <c r="BC969" s="83"/>
      <c r="BD969" s="83"/>
      <c r="BE969" s="83"/>
      <c r="BF969" s="83"/>
      <c r="BG969" s="83"/>
      <c r="BH969" s="83"/>
      <c r="BI969" s="83"/>
      <c r="BJ969" s="83"/>
      <c r="BK969" s="83"/>
      <c r="BL969" s="83"/>
    </row>
    <row r="970">
      <c r="A970" s="83"/>
      <c r="O970" s="88"/>
      <c r="AH970" s="47"/>
      <c r="AI970" s="47"/>
      <c r="AJ970" s="47"/>
      <c r="AK970" s="47"/>
      <c r="AL970" s="47"/>
      <c r="AM970" s="47"/>
      <c r="AN970" s="47"/>
      <c r="AO970" s="47"/>
      <c r="AP970" s="83"/>
      <c r="AQ970" s="83"/>
      <c r="AR970" s="83"/>
      <c r="AS970" s="83"/>
      <c r="AT970" s="83"/>
      <c r="AU970" s="83"/>
      <c r="AV970" s="83"/>
      <c r="AW970" s="83"/>
      <c r="AX970" s="83"/>
      <c r="AY970" s="83"/>
      <c r="AZ970" s="83"/>
      <c r="BA970" s="83"/>
      <c r="BB970" s="83"/>
      <c r="BC970" s="83"/>
      <c r="BD970" s="83"/>
      <c r="BE970" s="83"/>
      <c r="BF970" s="83"/>
      <c r="BG970" s="83"/>
      <c r="BH970" s="83"/>
      <c r="BI970" s="83"/>
      <c r="BJ970" s="83"/>
      <c r="BK970" s="83"/>
      <c r="BL970" s="83"/>
    </row>
    <row r="971">
      <c r="A971" s="83"/>
      <c r="O971" s="88"/>
      <c r="AH971" s="47"/>
      <c r="AI971" s="47"/>
      <c r="AJ971" s="47"/>
      <c r="AK971" s="47"/>
      <c r="AL971" s="47"/>
      <c r="AM971" s="47"/>
      <c r="AN971" s="47"/>
      <c r="AO971" s="47"/>
      <c r="AP971" s="83"/>
      <c r="AQ971" s="83"/>
      <c r="AR971" s="83"/>
      <c r="AS971" s="83"/>
      <c r="AT971" s="83"/>
      <c r="AU971" s="83"/>
      <c r="AV971" s="83"/>
      <c r="AW971" s="83"/>
      <c r="AX971" s="83"/>
      <c r="AY971" s="83"/>
      <c r="AZ971" s="83"/>
      <c r="BA971" s="83"/>
      <c r="BB971" s="83"/>
      <c r="BC971" s="83"/>
      <c r="BD971" s="83"/>
      <c r="BE971" s="83"/>
      <c r="BF971" s="83"/>
      <c r="BG971" s="83"/>
      <c r="BH971" s="83"/>
      <c r="BI971" s="83"/>
      <c r="BJ971" s="83"/>
      <c r="BK971" s="83"/>
      <c r="BL971" s="83"/>
    </row>
    <row r="972">
      <c r="A972" s="83"/>
      <c r="O972" s="88"/>
      <c r="AH972" s="47"/>
      <c r="AI972" s="47"/>
      <c r="AJ972" s="47"/>
      <c r="AK972" s="47"/>
      <c r="AL972" s="47"/>
      <c r="AM972" s="47"/>
      <c r="AN972" s="47"/>
      <c r="AO972" s="47"/>
      <c r="AP972" s="83"/>
      <c r="AQ972" s="83"/>
      <c r="AR972" s="83"/>
      <c r="AS972" s="83"/>
      <c r="AT972" s="83"/>
      <c r="AU972" s="83"/>
      <c r="AV972" s="83"/>
      <c r="AW972" s="83"/>
      <c r="AX972" s="83"/>
      <c r="AY972" s="83"/>
      <c r="AZ972" s="83"/>
      <c r="BA972" s="83"/>
      <c r="BB972" s="83"/>
      <c r="BC972" s="83"/>
      <c r="BD972" s="83"/>
      <c r="BE972" s="83"/>
      <c r="BF972" s="83"/>
      <c r="BG972" s="83"/>
      <c r="BH972" s="83"/>
      <c r="BI972" s="83"/>
      <c r="BJ972" s="83"/>
      <c r="BK972" s="83"/>
      <c r="BL972" s="83"/>
    </row>
    <row r="973">
      <c r="A973" s="83"/>
      <c r="O973" s="88"/>
      <c r="AH973" s="47"/>
      <c r="AI973" s="47"/>
      <c r="AJ973" s="47"/>
      <c r="AK973" s="47"/>
      <c r="AL973" s="47"/>
      <c r="AM973" s="47"/>
      <c r="AN973" s="47"/>
      <c r="AO973" s="47"/>
      <c r="AP973" s="83"/>
      <c r="AQ973" s="83"/>
      <c r="AR973" s="83"/>
      <c r="AS973" s="83"/>
      <c r="AT973" s="83"/>
      <c r="AU973" s="83"/>
      <c r="AV973" s="83"/>
      <c r="AW973" s="83"/>
      <c r="AX973" s="83"/>
      <c r="AY973" s="83"/>
      <c r="AZ973" s="83"/>
      <c r="BA973" s="83"/>
      <c r="BB973" s="83"/>
      <c r="BC973" s="83"/>
      <c r="BD973" s="83"/>
      <c r="BE973" s="83"/>
      <c r="BF973" s="83"/>
      <c r="BG973" s="83"/>
      <c r="BH973" s="83"/>
      <c r="BI973" s="83"/>
      <c r="BJ973" s="83"/>
      <c r="BK973" s="83"/>
      <c r="BL973" s="83"/>
    </row>
    <row r="974">
      <c r="A974" s="83"/>
      <c r="O974" s="88"/>
      <c r="AH974" s="47"/>
      <c r="AI974" s="47"/>
      <c r="AJ974" s="47"/>
      <c r="AK974" s="47"/>
      <c r="AL974" s="47"/>
      <c r="AM974" s="47"/>
      <c r="AN974" s="47"/>
      <c r="AO974" s="47"/>
      <c r="AP974" s="83"/>
      <c r="AQ974" s="83"/>
      <c r="AR974" s="83"/>
      <c r="AS974" s="83"/>
      <c r="AT974" s="83"/>
      <c r="AU974" s="83"/>
      <c r="AV974" s="83"/>
      <c r="AW974" s="83"/>
      <c r="AX974" s="83"/>
      <c r="AY974" s="83"/>
      <c r="AZ974" s="83"/>
      <c r="BA974" s="83"/>
      <c r="BB974" s="83"/>
      <c r="BC974" s="83"/>
      <c r="BD974" s="83"/>
      <c r="BE974" s="83"/>
      <c r="BF974" s="83"/>
      <c r="BG974" s="83"/>
      <c r="BH974" s="83"/>
      <c r="BI974" s="83"/>
      <c r="BJ974" s="83"/>
      <c r="BK974" s="83"/>
      <c r="BL974" s="83"/>
    </row>
    <row r="975">
      <c r="A975" s="83"/>
      <c r="O975" s="88"/>
      <c r="AH975" s="47"/>
      <c r="AI975" s="47"/>
      <c r="AJ975" s="47"/>
      <c r="AK975" s="47"/>
      <c r="AL975" s="47"/>
      <c r="AM975" s="47"/>
      <c r="AN975" s="47"/>
      <c r="AO975" s="47"/>
      <c r="AP975" s="83"/>
      <c r="AQ975" s="83"/>
      <c r="AR975" s="83"/>
      <c r="AS975" s="83"/>
      <c r="AT975" s="83"/>
      <c r="AU975" s="83"/>
      <c r="AV975" s="83"/>
      <c r="AW975" s="83"/>
      <c r="AX975" s="83"/>
      <c r="AY975" s="83"/>
      <c r="AZ975" s="83"/>
      <c r="BA975" s="83"/>
      <c r="BB975" s="83"/>
      <c r="BC975" s="83"/>
      <c r="BD975" s="83"/>
      <c r="BE975" s="83"/>
      <c r="BF975" s="83"/>
      <c r="BG975" s="83"/>
      <c r="BH975" s="83"/>
      <c r="BI975" s="83"/>
      <c r="BJ975" s="83"/>
      <c r="BK975" s="83"/>
      <c r="BL975" s="83"/>
    </row>
    <row r="976">
      <c r="A976" s="83"/>
      <c r="O976" s="88"/>
      <c r="AH976" s="47"/>
      <c r="AI976" s="47"/>
      <c r="AJ976" s="47"/>
      <c r="AK976" s="47"/>
      <c r="AL976" s="47"/>
      <c r="AM976" s="47"/>
      <c r="AN976" s="47"/>
      <c r="AO976" s="47"/>
      <c r="AP976" s="83"/>
      <c r="AQ976" s="83"/>
      <c r="AR976" s="83"/>
      <c r="AS976" s="83"/>
      <c r="AT976" s="83"/>
      <c r="AU976" s="83"/>
      <c r="AV976" s="83"/>
      <c r="AW976" s="83"/>
      <c r="AX976" s="83"/>
      <c r="AY976" s="83"/>
      <c r="AZ976" s="83"/>
      <c r="BA976" s="83"/>
      <c r="BB976" s="83"/>
      <c r="BC976" s="83"/>
      <c r="BD976" s="83"/>
      <c r="BE976" s="83"/>
      <c r="BF976" s="83"/>
      <c r="BG976" s="83"/>
      <c r="BH976" s="83"/>
      <c r="BI976" s="83"/>
      <c r="BJ976" s="83"/>
      <c r="BK976" s="83"/>
      <c r="BL976" s="83"/>
    </row>
    <row r="977">
      <c r="A977" s="83"/>
      <c r="O977" s="88"/>
      <c r="AH977" s="47"/>
      <c r="AI977" s="47"/>
      <c r="AJ977" s="47"/>
      <c r="AK977" s="47"/>
      <c r="AL977" s="47"/>
      <c r="AM977" s="47"/>
      <c r="AN977" s="47"/>
      <c r="AO977" s="47"/>
      <c r="AP977" s="83"/>
      <c r="AQ977" s="83"/>
      <c r="AR977" s="83"/>
      <c r="AS977" s="83"/>
      <c r="AT977" s="83"/>
      <c r="AU977" s="83"/>
      <c r="AV977" s="83"/>
      <c r="AW977" s="83"/>
      <c r="AX977" s="83"/>
      <c r="AY977" s="83"/>
      <c r="AZ977" s="83"/>
      <c r="BA977" s="83"/>
      <c r="BB977" s="83"/>
      <c r="BC977" s="83"/>
      <c r="BD977" s="83"/>
      <c r="BE977" s="83"/>
      <c r="BF977" s="83"/>
      <c r="BG977" s="83"/>
      <c r="BH977" s="83"/>
      <c r="BI977" s="83"/>
      <c r="BJ977" s="83"/>
      <c r="BK977" s="83"/>
      <c r="BL977" s="83"/>
    </row>
    <row r="978">
      <c r="A978" s="83"/>
      <c r="O978" s="88"/>
      <c r="AH978" s="47"/>
      <c r="AI978" s="47"/>
      <c r="AJ978" s="47"/>
      <c r="AK978" s="47"/>
      <c r="AL978" s="47"/>
      <c r="AM978" s="47"/>
      <c r="AN978" s="47"/>
      <c r="AO978" s="47"/>
      <c r="AP978" s="83"/>
      <c r="AQ978" s="83"/>
      <c r="AR978" s="83"/>
      <c r="AS978" s="83"/>
      <c r="AT978" s="83"/>
      <c r="AU978" s="83"/>
      <c r="AV978" s="83"/>
      <c r="AW978" s="83"/>
      <c r="AX978" s="83"/>
      <c r="AY978" s="83"/>
      <c r="AZ978" s="83"/>
      <c r="BA978" s="83"/>
      <c r="BB978" s="83"/>
      <c r="BC978" s="83"/>
      <c r="BD978" s="83"/>
      <c r="BE978" s="83"/>
      <c r="BF978" s="83"/>
      <c r="BG978" s="83"/>
      <c r="BH978" s="83"/>
      <c r="BI978" s="83"/>
      <c r="BJ978" s="83"/>
      <c r="BK978" s="83"/>
      <c r="BL978" s="83"/>
    </row>
    <row r="979">
      <c r="A979" s="83"/>
      <c r="O979" s="88"/>
      <c r="AH979" s="47"/>
      <c r="AI979" s="47"/>
      <c r="AJ979" s="47"/>
      <c r="AK979" s="47"/>
      <c r="AL979" s="47"/>
      <c r="AM979" s="47"/>
      <c r="AN979" s="47"/>
      <c r="AO979" s="47"/>
      <c r="AP979" s="83"/>
      <c r="AQ979" s="83"/>
      <c r="AR979" s="83"/>
      <c r="AS979" s="83"/>
      <c r="AT979" s="83"/>
      <c r="AU979" s="83"/>
      <c r="AV979" s="83"/>
      <c r="AW979" s="83"/>
      <c r="AX979" s="83"/>
      <c r="AY979" s="83"/>
      <c r="AZ979" s="83"/>
      <c r="BA979" s="83"/>
      <c r="BB979" s="83"/>
      <c r="BC979" s="83"/>
      <c r="BD979" s="83"/>
      <c r="BE979" s="83"/>
      <c r="BF979" s="83"/>
      <c r="BG979" s="83"/>
      <c r="BH979" s="83"/>
      <c r="BI979" s="83"/>
      <c r="BJ979" s="83"/>
      <c r="BK979" s="83"/>
      <c r="BL979" s="83"/>
    </row>
    <row r="980">
      <c r="A980" s="83"/>
      <c r="O980" s="88"/>
      <c r="AH980" s="47"/>
      <c r="AI980" s="47"/>
      <c r="AJ980" s="47"/>
      <c r="AK980" s="47"/>
      <c r="AL980" s="47"/>
      <c r="AM980" s="47"/>
      <c r="AN980" s="47"/>
      <c r="AO980" s="47"/>
      <c r="AP980" s="83"/>
      <c r="AQ980" s="83"/>
      <c r="AR980" s="83"/>
      <c r="AS980" s="83"/>
      <c r="AT980" s="83"/>
      <c r="AU980" s="83"/>
      <c r="AV980" s="83"/>
      <c r="AW980" s="83"/>
      <c r="AX980" s="83"/>
      <c r="AY980" s="83"/>
      <c r="AZ980" s="83"/>
      <c r="BA980" s="83"/>
      <c r="BB980" s="83"/>
      <c r="BC980" s="83"/>
      <c r="BD980" s="83"/>
      <c r="BE980" s="83"/>
      <c r="BF980" s="83"/>
      <c r="BG980" s="83"/>
      <c r="BH980" s="83"/>
      <c r="BI980" s="83"/>
      <c r="BJ980" s="83"/>
      <c r="BK980" s="83"/>
      <c r="BL980" s="83"/>
    </row>
    <row r="981">
      <c r="A981" s="83"/>
      <c r="O981" s="88"/>
      <c r="AH981" s="47"/>
      <c r="AI981" s="47"/>
      <c r="AJ981" s="47"/>
      <c r="AK981" s="47"/>
      <c r="AL981" s="47"/>
      <c r="AM981" s="47"/>
      <c r="AN981" s="47"/>
      <c r="AO981" s="47"/>
      <c r="AP981" s="83"/>
      <c r="AQ981" s="83"/>
      <c r="AR981" s="83"/>
      <c r="AS981" s="83"/>
      <c r="AT981" s="83"/>
      <c r="AU981" s="83"/>
      <c r="AV981" s="83"/>
      <c r="AW981" s="83"/>
      <c r="AX981" s="83"/>
      <c r="AY981" s="83"/>
      <c r="AZ981" s="83"/>
      <c r="BA981" s="83"/>
      <c r="BB981" s="83"/>
      <c r="BC981" s="83"/>
      <c r="BD981" s="83"/>
      <c r="BE981" s="83"/>
      <c r="BF981" s="83"/>
      <c r="BG981" s="83"/>
      <c r="BH981" s="83"/>
      <c r="BI981" s="83"/>
      <c r="BJ981" s="83"/>
      <c r="BK981" s="83"/>
      <c r="BL981" s="83"/>
    </row>
    <row r="982">
      <c r="A982" s="83"/>
      <c r="O982" s="88"/>
      <c r="AH982" s="47"/>
      <c r="AI982" s="47"/>
      <c r="AJ982" s="47"/>
      <c r="AK982" s="47"/>
      <c r="AL982" s="47"/>
      <c r="AM982" s="47"/>
      <c r="AN982" s="47"/>
      <c r="AO982" s="47"/>
      <c r="AP982" s="83"/>
      <c r="AQ982" s="83"/>
      <c r="AR982" s="83"/>
      <c r="AS982" s="83"/>
      <c r="AT982" s="83"/>
      <c r="AU982" s="83"/>
      <c r="AV982" s="83"/>
      <c r="AW982" s="83"/>
      <c r="AX982" s="83"/>
      <c r="AY982" s="83"/>
      <c r="AZ982" s="83"/>
      <c r="BA982" s="83"/>
      <c r="BB982" s="83"/>
      <c r="BC982" s="83"/>
      <c r="BD982" s="83"/>
      <c r="BE982" s="83"/>
      <c r="BF982" s="83"/>
      <c r="BG982" s="83"/>
      <c r="BH982" s="83"/>
      <c r="BI982" s="83"/>
      <c r="BJ982" s="83"/>
      <c r="BK982" s="83"/>
      <c r="BL982" s="83"/>
    </row>
    <row r="983">
      <c r="A983" s="83"/>
      <c r="O983" s="88"/>
      <c r="AH983" s="47"/>
      <c r="AI983" s="47"/>
      <c r="AJ983" s="47"/>
      <c r="AK983" s="47"/>
      <c r="AL983" s="47"/>
      <c r="AM983" s="47"/>
      <c r="AN983" s="47"/>
      <c r="AO983" s="47"/>
      <c r="AP983" s="83"/>
      <c r="AQ983" s="83"/>
      <c r="AR983" s="83"/>
      <c r="AS983" s="83"/>
      <c r="AT983" s="83"/>
      <c r="AU983" s="83"/>
      <c r="AV983" s="83"/>
      <c r="AW983" s="83"/>
      <c r="AX983" s="83"/>
      <c r="AY983" s="83"/>
      <c r="AZ983" s="83"/>
      <c r="BA983" s="83"/>
      <c r="BB983" s="83"/>
      <c r="BC983" s="83"/>
      <c r="BD983" s="83"/>
      <c r="BE983" s="83"/>
      <c r="BF983" s="83"/>
      <c r="BG983" s="83"/>
      <c r="BH983" s="83"/>
      <c r="BI983" s="83"/>
      <c r="BJ983" s="83"/>
      <c r="BK983" s="83"/>
      <c r="BL983" s="83"/>
    </row>
    <row r="984">
      <c r="A984" s="83"/>
      <c r="O984" s="88"/>
      <c r="AH984" s="47"/>
      <c r="AI984" s="47"/>
      <c r="AJ984" s="47"/>
      <c r="AK984" s="47"/>
      <c r="AL984" s="47"/>
      <c r="AM984" s="47"/>
      <c r="AN984" s="47"/>
      <c r="AO984" s="47"/>
      <c r="AP984" s="83"/>
      <c r="AQ984" s="83"/>
      <c r="AR984" s="83"/>
      <c r="AS984" s="83"/>
      <c r="AT984" s="83"/>
      <c r="AU984" s="83"/>
      <c r="AV984" s="83"/>
      <c r="AW984" s="83"/>
      <c r="AX984" s="83"/>
      <c r="AY984" s="83"/>
      <c r="AZ984" s="83"/>
      <c r="BA984" s="83"/>
      <c r="BB984" s="83"/>
      <c r="BC984" s="83"/>
      <c r="BD984" s="83"/>
      <c r="BE984" s="83"/>
      <c r="BF984" s="83"/>
      <c r="BG984" s="83"/>
      <c r="BH984" s="83"/>
      <c r="BI984" s="83"/>
      <c r="BJ984" s="83"/>
      <c r="BK984" s="83"/>
      <c r="BL984" s="83"/>
    </row>
    <row r="985">
      <c r="A985" s="83"/>
      <c r="O985" s="88"/>
      <c r="AH985" s="47"/>
      <c r="AI985" s="47"/>
      <c r="AJ985" s="47"/>
      <c r="AK985" s="47"/>
      <c r="AL985" s="47"/>
      <c r="AM985" s="47"/>
      <c r="AN985" s="47"/>
      <c r="AO985" s="47"/>
      <c r="AP985" s="83"/>
      <c r="AQ985" s="83"/>
      <c r="AR985" s="83"/>
      <c r="AS985" s="83"/>
      <c r="AT985" s="83"/>
      <c r="AU985" s="83"/>
      <c r="AV985" s="83"/>
      <c r="AW985" s="83"/>
      <c r="AX985" s="83"/>
      <c r="AY985" s="83"/>
      <c r="AZ985" s="83"/>
      <c r="BA985" s="83"/>
      <c r="BB985" s="83"/>
      <c r="BC985" s="83"/>
      <c r="BD985" s="83"/>
      <c r="BE985" s="83"/>
      <c r="BF985" s="83"/>
      <c r="BG985" s="83"/>
      <c r="BH985" s="83"/>
      <c r="BI985" s="83"/>
      <c r="BJ985" s="83"/>
      <c r="BK985" s="83"/>
      <c r="BL985" s="83"/>
    </row>
    <row r="986">
      <c r="A986" s="83"/>
      <c r="O986" s="88"/>
      <c r="AH986" s="47"/>
      <c r="AI986" s="47"/>
      <c r="AJ986" s="47"/>
      <c r="AK986" s="47"/>
      <c r="AL986" s="47"/>
      <c r="AM986" s="47"/>
      <c r="AN986" s="47"/>
      <c r="AO986" s="47"/>
      <c r="AP986" s="83"/>
      <c r="AQ986" s="83"/>
      <c r="AR986" s="83"/>
      <c r="AS986" s="83"/>
      <c r="AT986" s="83"/>
      <c r="AU986" s="83"/>
      <c r="AV986" s="83"/>
      <c r="AW986" s="83"/>
      <c r="AX986" s="83"/>
      <c r="AY986" s="83"/>
      <c r="AZ986" s="83"/>
      <c r="BA986" s="83"/>
      <c r="BB986" s="83"/>
      <c r="BC986" s="83"/>
      <c r="BD986" s="83"/>
      <c r="BE986" s="83"/>
      <c r="BF986" s="83"/>
      <c r="BG986" s="83"/>
      <c r="BH986" s="83"/>
      <c r="BI986" s="83"/>
      <c r="BJ986" s="83"/>
      <c r="BK986" s="83"/>
      <c r="BL986" s="83"/>
    </row>
    <row r="987">
      <c r="A987" s="83"/>
      <c r="O987" s="88"/>
      <c r="AH987" s="47"/>
      <c r="AI987" s="47"/>
      <c r="AJ987" s="47"/>
      <c r="AK987" s="47"/>
      <c r="AL987" s="47"/>
      <c r="AM987" s="47"/>
      <c r="AN987" s="47"/>
      <c r="AO987" s="47"/>
      <c r="AP987" s="83"/>
      <c r="AQ987" s="83"/>
      <c r="AR987" s="83"/>
      <c r="AS987" s="83"/>
      <c r="AT987" s="83"/>
      <c r="AU987" s="83"/>
      <c r="AV987" s="83"/>
      <c r="AW987" s="83"/>
      <c r="AX987" s="83"/>
      <c r="AY987" s="83"/>
      <c r="AZ987" s="83"/>
      <c r="BA987" s="83"/>
      <c r="BB987" s="83"/>
      <c r="BC987" s="83"/>
      <c r="BD987" s="83"/>
      <c r="BE987" s="83"/>
      <c r="BF987" s="83"/>
      <c r="BG987" s="83"/>
      <c r="BH987" s="83"/>
      <c r="BI987" s="83"/>
      <c r="BJ987" s="83"/>
      <c r="BK987" s="83"/>
      <c r="BL987" s="83"/>
    </row>
    <row r="988">
      <c r="A988" s="83"/>
      <c r="O988" s="88"/>
      <c r="AH988" s="47"/>
      <c r="AI988" s="47"/>
      <c r="AJ988" s="47"/>
      <c r="AK988" s="47"/>
      <c r="AL988" s="47"/>
      <c r="AM988" s="47"/>
      <c r="AN988" s="47"/>
      <c r="AO988" s="47"/>
      <c r="AP988" s="83"/>
      <c r="AQ988" s="83"/>
      <c r="AR988" s="83"/>
      <c r="AS988" s="83"/>
      <c r="AT988" s="83"/>
      <c r="AU988" s="83"/>
      <c r="AV988" s="83"/>
      <c r="AW988" s="83"/>
      <c r="AX988" s="83"/>
      <c r="AY988" s="83"/>
      <c r="AZ988" s="83"/>
      <c r="BA988" s="83"/>
      <c r="BB988" s="83"/>
      <c r="BC988" s="83"/>
      <c r="BD988" s="83"/>
      <c r="BE988" s="83"/>
      <c r="BF988" s="83"/>
      <c r="BG988" s="83"/>
      <c r="BH988" s="83"/>
      <c r="BI988" s="83"/>
      <c r="BJ988" s="83"/>
      <c r="BK988" s="83"/>
      <c r="BL988" s="83"/>
    </row>
    <row r="989">
      <c r="A989" s="83"/>
      <c r="O989" s="88"/>
      <c r="AH989" s="47"/>
      <c r="AI989" s="47"/>
      <c r="AJ989" s="47"/>
      <c r="AK989" s="47"/>
      <c r="AL989" s="47"/>
      <c r="AM989" s="47"/>
      <c r="AN989" s="47"/>
      <c r="AO989" s="47"/>
      <c r="AP989" s="83"/>
      <c r="AQ989" s="83"/>
      <c r="AR989" s="83"/>
      <c r="AS989" s="83"/>
      <c r="AT989" s="83"/>
      <c r="AU989" s="83"/>
      <c r="AV989" s="83"/>
      <c r="AW989" s="83"/>
      <c r="AX989" s="83"/>
      <c r="AY989" s="83"/>
      <c r="AZ989" s="83"/>
      <c r="BA989" s="83"/>
      <c r="BB989" s="83"/>
      <c r="BC989" s="83"/>
      <c r="BD989" s="83"/>
      <c r="BE989" s="83"/>
      <c r="BF989" s="83"/>
      <c r="BG989" s="83"/>
      <c r="BH989" s="83"/>
      <c r="BI989" s="83"/>
      <c r="BJ989" s="83"/>
      <c r="BK989" s="83"/>
      <c r="BL989" s="83"/>
    </row>
    <row r="990">
      <c r="A990" s="83"/>
      <c r="O990" s="88"/>
      <c r="AH990" s="47"/>
      <c r="AI990" s="47"/>
      <c r="AJ990" s="47"/>
      <c r="AK990" s="47"/>
      <c r="AL990" s="47"/>
      <c r="AM990" s="47"/>
      <c r="AN990" s="47"/>
      <c r="AO990" s="47"/>
      <c r="AP990" s="83"/>
      <c r="AQ990" s="83"/>
      <c r="AR990" s="83"/>
      <c r="AS990" s="83"/>
      <c r="AT990" s="83"/>
      <c r="AU990" s="83"/>
      <c r="AV990" s="83"/>
      <c r="AW990" s="83"/>
      <c r="AX990" s="83"/>
      <c r="AY990" s="83"/>
      <c r="AZ990" s="83"/>
      <c r="BA990" s="83"/>
      <c r="BB990" s="83"/>
      <c r="BC990" s="83"/>
      <c r="BD990" s="83"/>
      <c r="BE990" s="83"/>
      <c r="BF990" s="83"/>
      <c r="BG990" s="83"/>
      <c r="BH990" s="83"/>
      <c r="BI990" s="83"/>
      <c r="BJ990" s="83"/>
      <c r="BK990" s="83"/>
      <c r="BL990" s="83"/>
    </row>
    <row r="991">
      <c r="A991" s="83"/>
      <c r="O991" s="88"/>
      <c r="AH991" s="47"/>
      <c r="AI991" s="47"/>
      <c r="AJ991" s="47"/>
      <c r="AK991" s="47"/>
      <c r="AL991" s="47"/>
      <c r="AM991" s="47"/>
      <c r="AN991" s="47"/>
      <c r="AO991" s="47"/>
      <c r="AP991" s="83"/>
      <c r="AQ991" s="83"/>
      <c r="AR991" s="83"/>
      <c r="AS991" s="83"/>
      <c r="AT991" s="83"/>
      <c r="AU991" s="83"/>
      <c r="AV991" s="83"/>
      <c r="AW991" s="83"/>
      <c r="AX991" s="83"/>
      <c r="AY991" s="83"/>
      <c r="AZ991" s="83"/>
      <c r="BA991" s="83"/>
      <c r="BB991" s="83"/>
      <c r="BC991" s="83"/>
      <c r="BD991" s="83"/>
      <c r="BE991" s="83"/>
      <c r="BF991" s="83"/>
      <c r="BG991" s="83"/>
      <c r="BH991" s="83"/>
      <c r="BI991" s="83"/>
      <c r="BJ991" s="83"/>
      <c r="BK991" s="83"/>
      <c r="BL991" s="83"/>
    </row>
    <row r="992">
      <c r="A992" s="83"/>
      <c r="O992" s="88"/>
      <c r="AH992" s="47"/>
      <c r="AI992" s="47"/>
      <c r="AJ992" s="47"/>
      <c r="AK992" s="47"/>
      <c r="AL992" s="47"/>
      <c r="AM992" s="47"/>
      <c r="AN992" s="47"/>
      <c r="AO992" s="47"/>
      <c r="AP992" s="83"/>
      <c r="AQ992" s="83"/>
      <c r="AR992" s="83"/>
      <c r="AS992" s="83"/>
      <c r="AT992" s="83"/>
      <c r="AU992" s="83"/>
      <c r="AV992" s="83"/>
      <c r="AW992" s="83"/>
      <c r="AX992" s="83"/>
      <c r="AY992" s="83"/>
      <c r="AZ992" s="83"/>
      <c r="BA992" s="83"/>
      <c r="BB992" s="83"/>
      <c r="BC992" s="83"/>
      <c r="BD992" s="83"/>
      <c r="BE992" s="83"/>
      <c r="BF992" s="83"/>
      <c r="BG992" s="83"/>
      <c r="BH992" s="83"/>
      <c r="BI992" s="83"/>
      <c r="BJ992" s="83"/>
      <c r="BK992" s="83"/>
      <c r="BL992" s="83"/>
    </row>
    <row r="993">
      <c r="A993" s="83"/>
      <c r="O993" s="88"/>
      <c r="AH993" s="47"/>
      <c r="AI993" s="47"/>
      <c r="AJ993" s="47"/>
      <c r="AK993" s="47"/>
      <c r="AL993" s="47"/>
      <c r="AM993" s="47"/>
      <c r="AN993" s="47"/>
      <c r="AO993" s="47"/>
      <c r="AP993" s="83"/>
      <c r="AQ993" s="83"/>
      <c r="AR993" s="83"/>
      <c r="AS993" s="83"/>
      <c r="AT993" s="83"/>
      <c r="AU993" s="83"/>
      <c r="AV993" s="83"/>
      <c r="AW993" s="83"/>
      <c r="AX993" s="83"/>
      <c r="AY993" s="83"/>
      <c r="AZ993" s="83"/>
      <c r="BA993" s="83"/>
      <c r="BB993" s="83"/>
      <c r="BC993" s="83"/>
      <c r="BD993" s="83"/>
      <c r="BE993" s="83"/>
      <c r="BF993" s="83"/>
      <c r="BG993" s="83"/>
      <c r="BH993" s="83"/>
      <c r="BI993" s="83"/>
      <c r="BJ993" s="83"/>
      <c r="BK993" s="83"/>
      <c r="BL993" s="83"/>
    </row>
    <row r="994">
      <c r="A994" s="83"/>
      <c r="O994" s="88"/>
      <c r="AH994" s="47"/>
      <c r="AI994" s="47"/>
      <c r="AJ994" s="47"/>
      <c r="AK994" s="47"/>
      <c r="AL994" s="47"/>
      <c r="AM994" s="47"/>
      <c r="AN994" s="47"/>
      <c r="AO994" s="47"/>
      <c r="AP994" s="83"/>
      <c r="AQ994" s="83"/>
      <c r="AR994" s="83"/>
      <c r="AS994" s="83"/>
      <c r="AT994" s="83"/>
      <c r="AU994" s="83"/>
      <c r="AV994" s="83"/>
      <c r="AW994" s="83"/>
      <c r="AX994" s="83"/>
      <c r="AY994" s="83"/>
      <c r="AZ994" s="83"/>
      <c r="BA994" s="83"/>
      <c r="BB994" s="83"/>
      <c r="BC994" s="83"/>
      <c r="BD994" s="83"/>
      <c r="BE994" s="83"/>
      <c r="BF994" s="83"/>
      <c r="BG994" s="83"/>
      <c r="BH994" s="83"/>
      <c r="BI994" s="83"/>
      <c r="BJ994" s="83"/>
      <c r="BK994" s="83"/>
      <c r="BL994" s="83"/>
    </row>
    <row r="995">
      <c r="A995" s="83"/>
      <c r="O995" s="88"/>
      <c r="AH995" s="47"/>
      <c r="AI995" s="47"/>
      <c r="AJ995" s="47"/>
      <c r="AK995" s="47"/>
      <c r="AL995" s="47"/>
      <c r="AM995" s="47"/>
      <c r="AN995" s="47"/>
      <c r="AO995" s="47"/>
      <c r="AP995" s="83"/>
      <c r="AQ995" s="83"/>
      <c r="AR995" s="83"/>
      <c r="AS995" s="83"/>
      <c r="AT995" s="83"/>
      <c r="AU995" s="83"/>
      <c r="AV995" s="83"/>
      <c r="AW995" s="83"/>
      <c r="AX995" s="83"/>
      <c r="AY995" s="83"/>
      <c r="AZ995" s="83"/>
      <c r="BA995" s="83"/>
      <c r="BB995" s="83"/>
      <c r="BC995" s="83"/>
      <c r="BD995" s="83"/>
      <c r="BE995" s="83"/>
      <c r="BF995" s="83"/>
      <c r="BG995" s="83"/>
      <c r="BH995" s="83"/>
      <c r="BI995" s="83"/>
      <c r="BJ995" s="83"/>
      <c r="BK995" s="83"/>
      <c r="BL995" s="83"/>
    </row>
    <row r="996">
      <c r="A996" s="83"/>
      <c r="O996" s="88"/>
      <c r="AH996" s="47"/>
      <c r="AI996" s="47"/>
      <c r="AJ996" s="47"/>
      <c r="AK996" s="47"/>
      <c r="AL996" s="47"/>
      <c r="AM996" s="47"/>
      <c r="AN996" s="47"/>
      <c r="AO996" s="47"/>
      <c r="AP996" s="83"/>
      <c r="AQ996" s="83"/>
      <c r="AR996" s="83"/>
      <c r="AS996" s="83"/>
      <c r="AT996" s="83"/>
      <c r="AU996" s="83"/>
      <c r="AV996" s="83"/>
      <c r="AW996" s="83"/>
      <c r="AX996" s="83"/>
      <c r="AY996" s="83"/>
      <c r="AZ996" s="83"/>
      <c r="BA996" s="83"/>
      <c r="BB996" s="83"/>
      <c r="BC996" s="83"/>
      <c r="BD996" s="83"/>
      <c r="BE996" s="83"/>
      <c r="BF996" s="83"/>
      <c r="BG996" s="83"/>
      <c r="BH996" s="83"/>
      <c r="BI996" s="83"/>
      <c r="BJ996" s="83"/>
      <c r="BK996" s="83"/>
      <c r="BL996" s="83"/>
    </row>
    <row r="997">
      <c r="A997" s="83"/>
      <c r="O997" s="88"/>
      <c r="AH997" s="47"/>
      <c r="AI997" s="47"/>
      <c r="AJ997" s="47"/>
      <c r="AK997" s="47"/>
      <c r="AL997" s="47"/>
      <c r="AM997" s="47"/>
      <c r="AN997" s="47"/>
      <c r="AO997" s="47"/>
      <c r="AP997" s="83"/>
      <c r="AQ997" s="83"/>
      <c r="AR997" s="83"/>
      <c r="AS997" s="83"/>
      <c r="AT997" s="83"/>
      <c r="AU997" s="83"/>
      <c r="AV997" s="83"/>
      <c r="AW997" s="83"/>
      <c r="AX997" s="83"/>
      <c r="AY997" s="83"/>
      <c r="AZ997" s="83"/>
      <c r="BA997" s="83"/>
      <c r="BB997" s="83"/>
      <c r="BC997" s="83"/>
      <c r="BD997" s="83"/>
      <c r="BE997" s="83"/>
      <c r="BF997" s="83"/>
      <c r="BG997" s="83"/>
      <c r="BH997" s="83"/>
      <c r="BI997" s="83"/>
      <c r="BJ997" s="83"/>
      <c r="BK997" s="83"/>
      <c r="BL997" s="83"/>
    </row>
    <row r="998">
      <c r="A998" s="83"/>
      <c r="O998" s="88"/>
      <c r="AH998" s="47"/>
      <c r="AI998" s="47"/>
      <c r="AJ998" s="47"/>
      <c r="AK998" s="47"/>
      <c r="AL998" s="47"/>
      <c r="AM998" s="47"/>
      <c r="AN998" s="47"/>
      <c r="AO998" s="47"/>
      <c r="AP998" s="83"/>
      <c r="AQ998" s="83"/>
      <c r="AR998" s="83"/>
      <c r="AS998" s="83"/>
      <c r="AT998" s="83"/>
      <c r="AU998" s="83"/>
      <c r="AV998" s="83"/>
      <c r="AW998" s="83"/>
      <c r="AX998" s="83"/>
      <c r="AY998" s="83"/>
      <c r="AZ998" s="83"/>
      <c r="BA998" s="83"/>
      <c r="BB998" s="83"/>
      <c r="BC998" s="83"/>
      <c r="BD998" s="83"/>
      <c r="BE998" s="83"/>
      <c r="BF998" s="83"/>
      <c r="BG998" s="83"/>
      <c r="BH998" s="83"/>
      <c r="BI998" s="83"/>
      <c r="BJ998" s="83"/>
      <c r="BK998" s="83"/>
      <c r="BL998" s="83"/>
    </row>
    <row r="999">
      <c r="A999" s="83"/>
      <c r="O999" s="88"/>
      <c r="AH999" s="47"/>
      <c r="AI999" s="47"/>
      <c r="AJ999" s="47"/>
      <c r="AK999" s="47"/>
      <c r="AL999" s="47"/>
      <c r="AM999" s="47"/>
      <c r="AN999" s="47"/>
      <c r="AO999" s="47"/>
      <c r="AP999" s="83"/>
      <c r="AQ999" s="83"/>
      <c r="AR999" s="83"/>
      <c r="AS999" s="83"/>
      <c r="AT999" s="83"/>
      <c r="AU999" s="83"/>
      <c r="AV999" s="83"/>
      <c r="AW999" s="83"/>
      <c r="AX999" s="83"/>
      <c r="AY999" s="83"/>
      <c r="AZ999" s="83"/>
      <c r="BA999" s="83"/>
      <c r="BB999" s="83"/>
      <c r="BC999" s="83"/>
      <c r="BD999" s="83"/>
      <c r="BE999" s="83"/>
      <c r="BF999" s="83"/>
      <c r="BG999" s="83"/>
      <c r="BH999" s="83"/>
      <c r="BI999" s="83"/>
      <c r="BJ999" s="83"/>
      <c r="BK999" s="83"/>
      <c r="BL999" s="83"/>
    </row>
    <row r="1000">
      <c r="A1000" s="83"/>
      <c r="O1000" s="88"/>
      <c r="AH1000" s="47"/>
      <c r="AI1000" s="47"/>
      <c r="AJ1000" s="47"/>
      <c r="AK1000" s="47"/>
      <c r="AL1000" s="47"/>
      <c r="AM1000" s="47"/>
      <c r="AN1000" s="47"/>
      <c r="AO1000" s="47"/>
      <c r="AP1000" s="83"/>
      <c r="AQ1000" s="83"/>
      <c r="AR1000" s="83"/>
      <c r="AS1000" s="83"/>
      <c r="AT1000" s="83"/>
      <c r="AU1000" s="83"/>
      <c r="AV1000" s="83"/>
      <c r="AW1000" s="83"/>
      <c r="AX1000" s="83"/>
      <c r="AY1000" s="83"/>
      <c r="AZ1000" s="83"/>
      <c r="BA1000" s="83"/>
      <c r="BB1000" s="83"/>
      <c r="BC1000" s="83"/>
      <c r="BD1000" s="83"/>
      <c r="BE1000" s="83"/>
      <c r="BF1000" s="83"/>
      <c r="BG1000" s="83"/>
      <c r="BH1000" s="83"/>
      <c r="BI1000" s="83"/>
      <c r="BJ1000" s="83"/>
      <c r="BK1000" s="83"/>
      <c r="BL1000" s="83"/>
    </row>
  </sheetData>
  <mergeCells count="193">
    <mergeCell ref="AH1:AN2"/>
    <mergeCell ref="AH3:AN3"/>
    <mergeCell ref="B1:H2"/>
    <mergeCell ref="J1:P2"/>
    <mergeCell ref="Z1:AF2"/>
    <mergeCell ref="AP1:AX2"/>
    <mergeCell ref="B3:H3"/>
    <mergeCell ref="J3:P3"/>
    <mergeCell ref="Z3:AF3"/>
    <mergeCell ref="AP3:AX3"/>
    <mergeCell ref="X5:X6"/>
    <mergeCell ref="Z5:Z6"/>
    <mergeCell ref="AF5:AF6"/>
    <mergeCell ref="AH5:AH6"/>
    <mergeCell ref="AN5:AN6"/>
    <mergeCell ref="AP5:AP6"/>
    <mergeCell ref="AX5:AX6"/>
    <mergeCell ref="AP7:AX7"/>
    <mergeCell ref="B8:H8"/>
    <mergeCell ref="J8:P8"/>
    <mergeCell ref="R8:X8"/>
    <mergeCell ref="Z8:AF8"/>
    <mergeCell ref="AH8:AN8"/>
    <mergeCell ref="AP8:AX8"/>
    <mergeCell ref="H5:H6"/>
    <mergeCell ref="H10:H11"/>
    <mergeCell ref="P5:P6"/>
    <mergeCell ref="P10:P11"/>
    <mergeCell ref="R1:X2"/>
    <mergeCell ref="R3:X3"/>
    <mergeCell ref="B5:B6"/>
    <mergeCell ref="J5:J6"/>
    <mergeCell ref="R5:R6"/>
    <mergeCell ref="B10:B11"/>
    <mergeCell ref="J10:J11"/>
    <mergeCell ref="AP10:AP11"/>
    <mergeCell ref="AP12:AW12"/>
    <mergeCell ref="R10:R11"/>
    <mergeCell ref="X10:X11"/>
    <mergeCell ref="Z10:Z11"/>
    <mergeCell ref="AF10:AF11"/>
    <mergeCell ref="AH10:AH11"/>
    <mergeCell ref="AN10:AN11"/>
    <mergeCell ref="AX10:AX11"/>
    <mergeCell ref="P15:P16"/>
    <mergeCell ref="R15:R16"/>
    <mergeCell ref="X15:X16"/>
    <mergeCell ref="Z15:Z16"/>
    <mergeCell ref="R18:X18"/>
    <mergeCell ref="Z18:AF18"/>
    <mergeCell ref="AF15:AF16"/>
    <mergeCell ref="AH15:AH16"/>
    <mergeCell ref="AH18:AN18"/>
    <mergeCell ref="AN15:AN16"/>
    <mergeCell ref="AP15:AP16"/>
    <mergeCell ref="AP17:AW17"/>
    <mergeCell ref="AP18:AX18"/>
    <mergeCell ref="B13:H13"/>
    <mergeCell ref="J13:P13"/>
    <mergeCell ref="R13:X13"/>
    <mergeCell ref="Z13:AF13"/>
    <mergeCell ref="AH13:AN13"/>
    <mergeCell ref="AP13:AX13"/>
    <mergeCell ref="B15:B16"/>
    <mergeCell ref="AX15:AX16"/>
    <mergeCell ref="H20:H21"/>
    <mergeCell ref="H25:H26"/>
    <mergeCell ref="H15:H16"/>
    <mergeCell ref="J15:J16"/>
    <mergeCell ref="B18:H18"/>
    <mergeCell ref="J18:P18"/>
    <mergeCell ref="B20:B21"/>
    <mergeCell ref="J20:J21"/>
    <mergeCell ref="B25:B26"/>
    <mergeCell ref="AP20:AP21"/>
    <mergeCell ref="AX20:AX21"/>
    <mergeCell ref="AP22:AW22"/>
    <mergeCell ref="AP23:AX23"/>
    <mergeCell ref="P20:P21"/>
    <mergeCell ref="R20:R21"/>
    <mergeCell ref="X20:X21"/>
    <mergeCell ref="Z20:Z21"/>
    <mergeCell ref="AF20:AF21"/>
    <mergeCell ref="AH20:AH21"/>
    <mergeCell ref="AN20:AN21"/>
    <mergeCell ref="B23:H23"/>
    <mergeCell ref="J23:P23"/>
    <mergeCell ref="R23:X23"/>
    <mergeCell ref="Z23:AF23"/>
    <mergeCell ref="AH23:AN23"/>
    <mergeCell ref="AN25:AN26"/>
    <mergeCell ref="AP25:AP26"/>
    <mergeCell ref="AX25:AX26"/>
    <mergeCell ref="AP27:AW27"/>
    <mergeCell ref="J25:J26"/>
    <mergeCell ref="P25:P26"/>
    <mergeCell ref="R25:R26"/>
    <mergeCell ref="X25:X26"/>
    <mergeCell ref="Z25:Z26"/>
    <mergeCell ref="AF25:AF26"/>
    <mergeCell ref="AH25:AH26"/>
    <mergeCell ref="B28:H28"/>
    <mergeCell ref="J28:P28"/>
    <mergeCell ref="R28:X28"/>
    <mergeCell ref="Z28:AF28"/>
    <mergeCell ref="AH28:AN28"/>
    <mergeCell ref="AP28:AX28"/>
    <mergeCell ref="AF30:AF31"/>
    <mergeCell ref="AH30:AH31"/>
    <mergeCell ref="AN30:AN31"/>
    <mergeCell ref="AP30:AP31"/>
    <mergeCell ref="AX30:AX31"/>
    <mergeCell ref="AP32:AW32"/>
    <mergeCell ref="Z42:AF42"/>
    <mergeCell ref="AH42:AN42"/>
    <mergeCell ref="Z47:AF47"/>
    <mergeCell ref="AH47:AN47"/>
    <mergeCell ref="AF49:AF50"/>
    <mergeCell ref="AH49:AH50"/>
    <mergeCell ref="AN49:AN50"/>
    <mergeCell ref="AP49:AP50"/>
    <mergeCell ref="X30:X31"/>
    <mergeCell ref="X35:X36"/>
    <mergeCell ref="X39:X40"/>
    <mergeCell ref="Z39:Z40"/>
    <mergeCell ref="AF39:AF40"/>
    <mergeCell ref="AH39:AH40"/>
    <mergeCell ref="AN39:AN40"/>
    <mergeCell ref="B30:B31"/>
    <mergeCell ref="J30:J31"/>
    <mergeCell ref="R30:R31"/>
    <mergeCell ref="Z30:Z31"/>
    <mergeCell ref="B35:B36"/>
    <mergeCell ref="J35:J36"/>
    <mergeCell ref="R35:R36"/>
    <mergeCell ref="R44:R45"/>
    <mergeCell ref="X44:X45"/>
    <mergeCell ref="Z44:Z45"/>
    <mergeCell ref="H30:H31"/>
    <mergeCell ref="H35:H36"/>
    <mergeCell ref="B39:B40"/>
    <mergeCell ref="J39:J40"/>
    <mergeCell ref="B42:H42"/>
    <mergeCell ref="J42:P42"/>
    <mergeCell ref="B44:B45"/>
    <mergeCell ref="R49:R50"/>
    <mergeCell ref="X49:X50"/>
    <mergeCell ref="Z49:Z50"/>
    <mergeCell ref="B47:H47"/>
    <mergeCell ref="J47:P47"/>
    <mergeCell ref="R47:X47"/>
    <mergeCell ref="B49:B50"/>
    <mergeCell ref="H49:H50"/>
    <mergeCell ref="J49:J50"/>
    <mergeCell ref="P49:P50"/>
    <mergeCell ref="B33:H33"/>
    <mergeCell ref="J33:P33"/>
    <mergeCell ref="R33:X33"/>
    <mergeCell ref="Z33:AF33"/>
    <mergeCell ref="AH33:AN33"/>
    <mergeCell ref="AP33:AX33"/>
    <mergeCell ref="P30:P31"/>
    <mergeCell ref="P35:P36"/>
    <mergeCell ref="P39:P40"/>
    <mergeCell ref="R39:R40"/>
    <mergeCell ref="R42:X42"/>
    <mergeCell ref="Z35:Z36"/>
    <mergeCell ref="AF35:AF36"/>
    <mergeCell ref="AH35:AH36"/>
    <mergeCell ref="AN35:AN36"/>
    <mergeCell ref="AP35:AP36"/>
    <mergeCell ref="AX35:AX36"/>
    <mergeCell ref="B37:H37"/>
    <mergeCell ref="J37:P37"/>
    <mergeCell ref="R37:X37"/>
    <mergeCell ref="Z37:AF37"/>
    <mergeCell ref="AH37:AN37"/>
    <mergeCell ref="AP37:AX37"/>
    <mergeCell ref="AP39:AP40"/>
    <mergeCell ref="AX39:AX40"/>
    <mergeCell ref="AP41:AW41"/>
    <mergeCell ref="AP42:AX42"/>
    <mergeCell ref="AP47:AX47"/>
    <mergeCell ref="AX49:AX50"/>
    <mergeCell ref="H39:H40"/>
    <mergeCell ref="H44:H45"/>
    <mergeCell ref="J44:J45"/>
    <mergeCell ref="P44:P45"/>
    <mergeCell ref="AF44:AF45"/>
    <mergeCell ref="AH44:AH45"/>
    <mergeCell ref="AN44:AN45"/>
    <mergeCell ref="AP44:AP45"/>
    <mergeCell ref="AX44:AX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4.63"/>
    <col customWidth="1" min="3" max="3" width="33.38"/>
    <col customWidth="1" min="4" max="4" width="25.88"/>
    <col customWidth="1" min="5" max="5" width="20.13"/>
    <col customWidth="1" min="6" max="6" width="27.88"/>
    <col customWidth="1" min="7" max="7" width="22.38"/>
    <col customWidth="1" min="8" max="8" width="26.0"/>
    <col customWidth="1" min="9" max="9" width="25.75"/>
    <col customWidth="1" min="10" max="10" width="18.75"/>
    <col customWidth="1" min="11" max="11" width="24.13"/>
    <col customWidth="1" min="12" max="12" width="15.0"/>
    <col customWidth="1" min="13" max="13" width="20.38"/>
    <col customWidth="1" min="14" max="14" width="21.38"/>
    <col customWidth="1" min="15" max="15" width="23.0"/>
    <col customWidth="1" min="16" max="16" width="9.75"/>
    <col customWidth="1" min="19" max="19" width="18.63"/>
    <col customWidth="1" min="20" max="20" width="17.63"/>
    <col customWidth="1" min="21" max="21" width="9.63"/>
  </cols>
  <sheetData>
    <row r="1">
      <c r="A1" s="89" t="s">
        <v>69</v>
      </c>
      <c r="B1" s="90" t="s">
        <v>70</v>
      </c>
      <c r="C1" s="90" t="s">
        <v>71</v>
      </c>
      <c r="D1" s="90" t="s">
        <v>72</v>
      </c>
      <c r="E1" s="90" t="s">
        <v>73</v>
      </c>
      <c r="F1" s="90" t="s">
        <v>74</v>
      </c>
      <c r="G1" s="90" t="s">
        <v>75</v>
      </c>
      <c r="H1" s="91" t="s">
        <v>76</v>
      </c>
      <c r="I1" s="92" t="s">
        <v>77</v>
      </c>
      <c r="J1" s="90" t="s">
        <v>78</v>
      </c>
      <c r="K1" s="92" t="s">
        <v>79</v>
      </c>
      <c r="L1" s="89" t="s">
        <v>80</v>
      </c>
      <c r="M1" s="90" t="s">
        <v>81</v>
      </c>
      <c r="N1" s="92" t="s">
        <v>82</v>
      </c>
      <c r="O1" s="93"/>
      <c r="P1" s="93"/>
      <c r="Q1" s="94"/>
      <c r="R1" s="94"/>
      <c r="S1" s="95"/>
      <c r="T1" s="95"/>
      <c r="U1" s="94"/>
      <c r="V1" s="93"/>
      <c r="W1" s="93"/>
      <c r="X1" s="93"/>
      <c r="Y1" s="93"/>
      <c r="Z1" s="93"/>
    </row>
    <row r="2">
      <c r="A2" s="96" t="s">
        <v>83</v>
      </c>
      <c r="B2" s="96">
        <v>2.1998428518E10</v>
      </c>
      <c r="C2" s="96" t="s">
        <v>84</v>
      </c>
      <c r="D2" s="97"/>
      <c r="E2" s="96" t="s">
        <v>85</v>
      </c>
      <c r="F2" s="97"/>
      <c r="G2" s="96" t="s">
        <v>86</v>
      </c>
      <c r="H2" s="98"/>
      <c r="I2" s="99"/>
      <c r="J2" s="97"/>
      <c r="K2" s="99"/>
      <c r="L2" s="97"/>
      <c r="M2" s="97"/>
      <c r="N2" s="100">
        <v>45805.0</v>
      </c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96" t="s">
        <v>87</v>
      </c>
      <c r="B3" s="96">
        <v>2.1995782511E10</v>
      </c>
      <c r="C3" s="96" t="s">
        <v>88</v>
      </c>
      <c r="D3" s="97"/>
      <c r="E3" s="96" t="s">
        <v>85</v>
      </c>
      <c r="F3" s="97"/>
      <c r="G3" s="96" t="s">
        <v>86</v>
      </c>
      <c r="H3" s="98"/>
      <c r="I3" s="99"/>
      <c r="J3" s="97"/>
      <c r="K3" s="99"/>
      <c r="L3" s="97"/>
      <c r="M3" s="97"/>
      <c r="N3" s="100">
        <v>45805.0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96" t="s">
        <v>89</v>
      </c>
      <c r="B4" s="96">
        <v>2.1975708712E10</v>
      </c>
      <c r="C4" s="96" t="s">
        <v>90</v>
      </c>
      <c r="D4" s="97"/>
      <c r="E4" s="96" t="s">
        <v>85</v>
      </c>
      <c r="F4" s="97"/>
      <c r="G4" s="96" t="s">
        <v>86</v>
      </c>
      <c r="H4" s="98"/>
      <c r="I4" s="99"/>
      <c r="J4" s="97"/>
      <c r="K4" s="99"/>
      <c r="L4" s="97"/>
      <c r="M4" s="97"/>
      <c r="N4" s="100">
        <v>45805.0</v>
      </c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96" t="s">
        <v>91</v>
      </c>
      <c r="B5" s="96">
        <v>2.1982967316E10</v>
      </c>
      <c r="C5" s="96" t="s">
        <v>92</v>
      </c>
      <c r="D5" s="97"/>
      <c r="E5" s="96" t="s">
        <v>85</v>
      </c>
      <c r="F5" s="96" t="s">
        <v>93</v>
      </c>
      <c r="G5" s="96" t="s">
        <v>94</v>
      </c>
      <c r="H5" s="98"/>
      <c r="I5" s="99"/>
      <c r="J5" s="97"/>
      <c r="K5" s="99"/>
      <c r="L5" s="97"/>
      <c r="M5" s="97"/>
      <c r="N5" s="100">
        <v>45805.0</v>
      </c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96" t="s">
        <v>95</v>
      </c>
      <c r="B6" s="96">
        <v>2.198567994E10</v>
      </c>
      <c r="C6" s="96" t="s">
        <v>96</v>
      </c>
      <c r="D6" s="97"/>
      <c r="E6" s="96" t="s">
        <v>85</v>
      </c>
      <c r="F6" s="97"/>
      <c r="G6" s="96" t="s">
        <v>86</v>
      </c>
      <c r="H6" s="98"/>
      <c r="I6" s="99"/>
      <c r="J6" s="97"/>
      <c r="K6" s="99"/>
      <c r="L6" s="97"/>
      <c r="M6" s="97"/>
      <c r="N6" s="100">
        <v>45805.0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96" t="s">
        <v>97</v>
      </c>
      <c r="B7" s="96">
        <v>2.1995413241E10</v>
      </c>
      <c r="C7" s="96" t="s">
        <v>98</v>
      </c>
      <c r="D7" s="97"/>
      <c r="E7" s="96" t="s">
        <v>85</v>
      </c>
      <c r="F7" s="97"/>
      <c r="G7" s="96" t="s">
        <v>86</v>
      </c>
      <c r="H7" s="98"/>
      <c r="I7" s="99"/>
      <c r="J7" s="97"/>
      <c r="K7" s="99"/>
      <c r="L7" s="97"/>
      <c r="M7" s="97"/>
      <c r="N7" s="100">
        <v>45805.0</v>
      </c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6" t="s">
        <v>99</v>
      </c>
      <c r="B8" s="96">
        <v>2.1993862933E10</v>
      </c>
      <c r="C8" s="96" t="s">
        <v>100</v>
      </c>
      <c r="D8" s="97"/>
      <c r="E8" s="96" t="s">
        <v>85</v>
      </c>
      <c r="F8" s="97"/>
      <c r="G8" s="96" t="s">
        <v>86</v>
      </c>
      <c r="H8" s="98"/>
      <c r="I8" s="99"/>
      <c r="J8" s="97"/>
      <c r="K8" s="99"/>
      <c r="L8" s="97"/>
      <c r="M8" s="97"/>
      <c r="N8" s="100">
        <v>45805.0</v>
      </c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96" t="s">
        <v>101</v>
      </c>
      <c r="B9" s="96">
        <v>2.1979610665E10</v>
      </c>
      <c r="C9" s="96" t="s">
        <v>102</v>
      </c>
      <c r="D9" s="97"/>
      <c r="E9" s="96" t="s">
        <v>85</v>
      </c>
      <c r="F9" s="96" t="s">
        <v>103</v>
      </c>
      <c r="G9" s="96" t="s">
        <v>94</v>
      </c>
      <c r="H9" s="98"/>
      <c r="I9" s="99"/>
      <c r="J9" s="97"/>
      <c r="K9" s="99"/>
      <c r="L9" s="97"/>
      <c r="M9" s="97"/>
      <c r="N9" s="100">
        <v>45805.0</v>
      </c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96" t="s">
        <v>104</v>
      </c>
      <c r="B10" s="96">
        <v>2.2992016206E10</v>
      </c>
      <c r="C10" s="96" t="s">
        <v>105</v>
      </c>
      <c r="D10" s="97"/>
      <c r="E10" s="96" t="s">
        <v>85</v>
      </c>
      <c r="F10" s="97"/>
      <c r="G10" s="96" t="s">
        <v>86</v>
      </c>
      <c r="H10" s="98"/>
      <c r="I10" s="99"/>
      <c r="J10" s="97"/>
      <c r="K10" s="99"/>
      <c r="L10" s="97"/>
      <c r="M10" s="97"/>
      <c r="N10" s="100">
        <v>45805.0</v>
      </c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96" t="s">
        <v>106</v>
      </c>
      <c r="B11" s="96">
        <v>2.1976926986E10</v>
      </c>
      <c r="C11" s="96" t="s">
        <v>107</v>
      </c>
      <c r="D11" s="97"/>
      <c r="E11" s="96" t="s">
        <v>85</v>
      </c>
      <c r="F11" s="96" t="s">
        <v>103</v>
      </c>
      <c r="G11" s="96" t="s">
        <v>94</v>
      </c>
      <c r="H11" s="98"/>
      <c r="I11" s="99"/>
      <c r="J11" s="97"/>
      <c r="K11" s="99"/>
      <c r="L11" s="97"/>
      <c r="M11" s="97"/>
      <c r="N11" s="100">
        <v>45805.0</v>
      </c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96" t="s">
        <v>108</v>
      </c>
      <c r="B12" s="96">
        <v>2.2997999828E10</v>
      </c>
      <c r="C12" s="96" t="s">
        <v>109</v>
      </c>
      <c r="D12" s="97"/>
      <c r="E12" s="96" t="s">
        <v>85</v>
      </c>
      <c r="F12" s="97"/>
      <c r="G12" s="96" t="s">
        <v>86</v>
      </c>
      <c r="H12" s="98"/>
      <c r="I12" s="99"/>
      <c r="J12" s="97"/>
      <c r="K12" s="99"/>
      <c r="L12" s="97"/>
      <c r="M12" s="97"/>
      <c r="N12" s="100">
        <v>45805.0</v>
      </c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96" t="s">
        <v>110</v>
      </c>
      <c r="B13" s="96">
        <v>2.1987105864E10</v>
      </c>
      <c r="C13" s="97"/>
      <c r="D13" s="97"/>
      <c r="E13" s="96" t="s">
        <v>85</v>
      </c>
      <c r="F13" s="97"/>
      <c r="G13" s="96" t="s">
        <v>86</v>
      </c>
      <c r="H13" s="98"/>
      <c r="I13" s="99"/>
      <c r="J13" s="97"/>
      <c r="K13" s="99"/>
      <c r="L13" s="97"/>
      <c r="M13" s="97"/>
      <c r="N13" s="100">
        <v>45805.0</v>
      </c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96" t="s">
        <v>111</v>
      </c>
      <c r="B14" s="96">
        <v>2.1997691238E10</v>
      </c>
      <c r="C14" s="96" t="s">
        <v>112</v>
      </c>
      <c r="D14" s="97"/>
      <c r="E14" s="96" t="s">
        <v>85</v>
      </c>
      <c r="F14" s="97"/>
      <c r="G14" s="96" t="s">
        <v>86</v>
      </c>
      <c r="H14" s="98"/>
      <c r="I14" s="99"/>
      <c r="J14" s="97"/>
      <c r="K14" s="99"/>
      <c r="L14" s="97"/>
      <c r="M14" s="97"/>
      <c r="N14" s="100">
        <v>45805.0</v>
      </c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96" t="s">
        <v>113</v>
      </c>
      <c r="B15" s="96">
        <v>2.1993604949E10</v>
      </c>
      <c r="C15" s="96" t="s">
        <v>114</v>
      </c>
      <c r="D15" s="97"/>
      <c r="E15" s="96" t="s">
        <v>85</v>
      </c>
      <c r="F15" s="97"/>
      <c r="G15" s="96" t="s">
        <v>86</v>
      </c>
      <c r="H15" s="98"/>
      <c r="I15" s="99"/>
      <c r="J15" s="97"/>
      <c r="K15" s="99"/>
      <c r="L15" s="97"/>
      <c r="M15" s="97"/>
      <c r="N15" s="100">
        <v>45805.0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96" t="s">
        <v>115</v>
      </c>
      <c r="B16" s="96">
        <v>2.19652214091E11</v>
      </c>
      <c r="C16" s="96" t="s">
        <v>116</v>
      </c>
      <c r="D16" s="97"/>
      <c r="E16" s="96" t="s">
        <v>85</v>
      </c>
      <c r="F16" s="97"/>
      <c r="G16" s="96" t="s">
        <v>86</v>
      </c>
      <c r="H16" s="98"/>
      <c r="I16" s="99"/>
      <c r="J16" s="97"/>
      <c r="K16" s="99"/>
      <c r="L16" s="97"/>
      <c r="M16" s="97"/>
      <c r="N16" s="100">
        <v>45805.0</v>
      </c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>
      <c r="A17" s="96" t="s">
        <v>117</v>
      </c>
      <c r="B17" s="96">
        <v>2.4981176884E10</v>
      </c>
      <c r="C17" s="96" t="s">
        <v>118</v>
      </c>
      <c r="D17" s="97"/>
      <c r="E17" s="96" t="s">
        <v>85</v>
      </c>
      <c r="F17" s="97"/>
      <c r="G17" s="96" t="s">
        <v>86</v>
      </c>
      <c r="H17" s="98"/>
      <c r="I17" s="99"/>
      <c r="J17" s="97"/>
      <c r="K17" s="99"/>
      <c r="L17" s="97"/>
      <c r="M17" s="97"/>
      <c r="N17" s="100">
        <v>45805.0</v>
      </c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96" t="s">
        <v>119</v>
      </c>
      <c r="B18" s="96">
        <v>2.1982944292E10</v>
      </c>
      <c r="C18" s="96" t="s">
        <v>120</v>
      </c>
      <c r="D18" s="97"/>
      <c r="E18" s="96" t="s">
        <v>85</v>
      </c>
      <c r="F18" s="97"/>
      <c r="G18" s="96" t="s">
        <v>86</v>
      </c>
      <c r="H18" s="98"/>
      <c r="I18" s="99"/>
      <c r="J18" s="97"/>
      <c r="K18" s="99"/>
      <c r="L18" s="97"/>
      <c r="M18" s="97"/>
      <c r="N18" s="100">
        <v>45805.0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96" t="s">
        <v>121</v>
      </c>
      <c r="B19" s="96">
        <v>2.199463965E9</v>
      </c>
      <c r="C19" s="96" t="s">
        <v>122</v>
      </c>
      <c r="D19" s="97"/>
      <c r="E19" s="96" t="s">
        <v>85</v>
      </c>
      <c r="F19" s="97"/>
      <c r="G19" s="96" t="s">
        <v>86</v>
      </c>
      <c r="H19" s="98"/>
      <c r="I19" s="99"/>
      <c r="J19" s="97"/>
      <c r="K19" s="99"/>
      <c r="L19" s="97"/>
      <c r="M19" s="97"/>
      <c r="N19" s="100">
        <v>45805.0</v>
      </c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96" t="s">
        <v>123</v>
      </c>
      <c r="B20" s="96">
        <v>2.1964225065E10</v>
      </c>
      <c r="C20" s="96" t="s">
        <v>124</v>
      </c>
      <c r="D20" s="97"/>
      <c r="E20" s="96" t="s">
        <v>85</v>
      </c>
      <c r="F20" s="97"/>
      <c r="G20" s="96" t="s">
        <v>86</v>
      </c>
      <c r="H20" s="98"/>
      <c r="I20" s="99"/>
      <c r="J20" s="97"/>
      <c r="K20" s="99"/>
      <c r="L20" s="97"/>
      <c r="M20" s="97"/>
      <c r="N20" s="100">
        <v>45805.0</v>
      </c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>
      <c r="A21" s="96" t="s">
        <v>125</v>
      </c>
      <c r="B21" s="96">
        <v>2.1980973501E10</v>
      </c>
      <c r="C21" s="96" t="s">
        <v>126</v>
      </c>
      <c r="D21" s="97"/>
      <c r="E21" s="96" t="s">
        <v>85</v>
      </c>
      <c r="F21" s="97"/>
      <c r="G21" s="96" t="s">
        <v>86</v>
      </c>
      <c r="H21" s="98"/>
      <c r="I21" s="99"/>
      <c r="J21" s="97"/>
      <c r="K21" s="99"/>
      <c r="L21" s="97"/>
      <c r="M21" s="97"/>
      <c r="N21" s="100">
        <v>45805.0</v>
      </c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>
      <c r="A22" s="96" t="s">
        <v>127</v>
      </c>
      <c r="B22" s="96">
        <v>2.1998737294E10</v>
      </c>
      <c r="C22" s="96" t="s">
        <v>128</v>
      </c>
      <c r="D22" s="97"/>
      <c r="E22" s="96" t="s">
        <v>85</v>
      </c>
      <c r="F22" s="97"/>
      <c r="G22" s="96" t="s">
        <v>86</v>
      </c>
      <c r="H22" s="98"/>
      <c r="I22" s="99"/>
      <c r="J22" s="97"/>
      <c r="K22" s="99"/>
      <c r="L22" s="97"/>
      <c r="M22" s="97"/>
      <c r="N22" s="100">
        <v>45805.0</v>
      </c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>
      <c r="A23" s="96" t="s">
        <v>129</v>
      </c>
      <c r="B23" s="96">
        <v>2.1973177924E10</v>
      </c>
      <c r="C23" s="96" t="s">
        <v>130</v>
      </c>
      <c r="D23" s="97"/>
      <c r="E23" s="96" t="s">
        <v>85</v>
      </c>
      <c r="F23" s="97"/>
      <c r="G23" s="96" t="s">
        <v>131</v>
      </c>
      <c r="H23" s="98"/>
      <c r="I23" s="99"/>
      <c r="J23" s="97"/>
      <c r="K23" s="99"/>
      <c r="L23" s="97"/>
      <c r="M23" s="97"/>
      <c r="N23" s="100">
        <v>45805.0</v>
      </c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>
      <c r="A24" s="96" t="s">
        <v>132</v>
      </c>
      <c r="B24" s="96">
        <v>2.1971883422E10</v>
      </c>
      <c r="C24" s="96" t="s">
        <v>133</v>
      </c>
      <c r="D24" s="97"/>
      <c r="E24" s="96" t="s">
        <v>134</v>
      </c>
      <c r="F24" s="96" t="s">
        <v>93</v>
      </c>
      <c r="G24" s="96" t="s">
        <v>53</v>
      </c>
      <c r="H24" s="101">
        <v>3050.33</v>
      </c>
      <c r="I24" s="100">
        <v>45814.0</v>
      </c>
      <c r="J24" s="96">
        <v>9.6468714E7</v>
      </c>
      <c r="K24" s="100">
        <v>45839.0</v>
      </c>
      <c r="L24" s="96">
        <v>6.0</v>
      </c>
      <c r="M24" s="97"/>
      <c r="N24" s="100">
        <v>45819.0</v>
      </c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>
      <c r="A25" s="96" t="s">
        <v>135</v>
      </c>
      <c r="B25" s="96">
        <v>2.1976734191E10</v>
      </c>
      <c r="C25" s="96" t="s">
        <v>136</v>
      </c>
      <c r="D25" s="97"/>
      <c r="E25" s="96" t="s">
        <v>134</v>
      </c>
      <c r="F25" s="96" t="s">
        <v>137</v>
      </c>
      <c r="G25" s="96" t="s">
        <v>53</v>
      </c>
      <c r="H25" s="101">
        <v>1312.76</v>
      </c>
      <c r="I25" s="100">
        <v>45810.0</v>
      </c>
      <c r="J25" s="96">
        <v>9.64593887E8</v>
      </c>
      <c r="K25" s="100">
        <v>45814.0</v>
      </c>
      <c r="L25" s="96">
        <v>6.0</v>
      </c>
      <c r="M25" s="97"/>
      <c r="N25" s="100">
        <v>45819.0</v>
      </c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>
      <c r="A26" s="96" t="s">
        <v>138</v>
      </c>
      <c r="B26" s="96">
        <v>2.1996088808E10</v>
      </c>
      <c r="C26" s="96" t="s">
        <v>139</v>
      </c>
      <c r="D26" s="97"/>
      <c r="E26" s="96" t="s">
        <v>85</v>
      </c>
      <c r="F26" s="96" t="s">
        <v>140</v>
      </c>
      <c r="G26" s="96" t="s">
        <v>53</v>
      </c>
      <c r="H26" s="101">
        <v>1895.7</v>
      </c>
      <c r="I26" s="100">
        <v>45815.0</v>
      </c>
      <c r="J26" s="96">
        <v>1553142.0</v>
      </c>
      <c r="K26" s="100">
        <v>45815.0</v>
      </c>
      <c r="L26" s="96">
        <v>6.0</v>
      </c>
      <c r="M26" s="97"/>
      <c r="N26" s="100">
        <v>45819.0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>
      <c r="A27" s="96" t="s">
        <v>141</v>
      </c>
      <c r="B27" s="96">
        <v>2.1981028104E10</v>
      </c>
      <c r="C27" s="96" t="s">
        <v>142</v>
      </c>
      <c r="D27" s="97"/>
      <c r="E27" s="96" t="s">
        <v>85</v>
      </c>
      <c r="F27" s="96" t="s">
        <v>143</v>
      </c>
      <c r="G27" s="96" t="s">
        <v>53</v>
      </c>
      <c r="H27" s="101">
        <v>1391.2</v>
      </c>
      <c r="I27" s="100">
        <v>6685922.0</v>
      </c>
      <c r="J27" s="96">
        <v>1797071.0</v>
      </c>
      <c r="K27" s="100">
        <v>45814.0</v>
      </c>
      <c r="L27" s="96">
        <v>6.0</v>
      </c>
      <c r="M27" s="97"/>
      <c r="N27" s="100">
        <v>45819.0</v>
      </c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>
      <c r="A28" s="96" t="s">
        <v>144</v>
      </c>
      <c r="B28" s="96">
        <v>2.1999562199E10</v>
      </c>
      <c r="C28" s="96" t="s">
        <v>145</v>
      </c>
      <c r="D28" s="97"/>
      <c r="E28" s="96" t="s">
        <v>134</v>
      </c>
      <c r="F28" s="96" t="s">
        <v>140</v>
      </c>
      <c r="G28" s="96" t="s">
        <v>53</v>
      </c>
      <c r="H28" s="101">
        <v>1184.08</v>
      </c>
      <c r="I28" s="100">
        <v>45818.0</v>
      </c>
      <c r="J28" s="96">
        <v>1553888.0</v>
      </c>
      <c r="K28" s="100">
        <v>45818.0</v>
      </c>
      <c r="L28" s="96">
        <v>6.0</v>
      </c>
      <c r="M28" s="97"/>
      <c r="N28" s="100">
        <v>45819.0</v>
      </c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>
      <c r="A29" s="96" t="s">
        <v>146</v>
      </c>
      <c r="B29" s="96">
        <v>2.1976672626E10</v>
      </c>
      <c r="C29" s="96" t="s">
        <v>147</v>
      </c>
      <c r="D29" s="97"/>
      <c r="E29" s="96" t="s">
        <v>134</v>
      </c>
      <c r="F29" s="96" t="s">
        <v>93</v>
      </c>
      <c r="G29" s="96" t="s">
        <v>53</v>
      </c>
      <c r="H29" s="101">
        <v>420.41</v>
      </c>
      <c r="I29" s="100">
        <v>45813.0</v>
      </c>
      <c r="J29" s="96">
        <v>9.646318E7</v>
      </c>
      <c r="K29" s="100">
        <v>45828.0</v>
      </c>
      <c r="L29" s="96">
        <v>6.0</v>
      </c>
      <c r="M29" s="97"/>
      <c r="N29" s="100">
        <v>45819.0</v>
      </c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>
      <c r="A30" s="96" t="s">
        <v>148</v>
      </c>
      <c r="B30" s="96">
        <v>2.1998922893E10</v>
      </c>
      <c r="C30" s="96" t="s">
        <v>149</v>
      </c>
      <c r="D30" s="97"/>
      <c r="E30" s="96" t="s">
        <v>85</v>
      </c>
      <c r="F30" s="96" t="s">
        <v>93</v>
      </c>
      <c r="G30" s="96" t="s">
        <v>150</v>
      </c>
      <c r="H30" s="101">
        <v>376.37</v>
      </c>
      <c r="I30" s="99"/>
      <c r="J30" s="96">
        <v>9.6456762E7</v>
      </c>
      <c r="K30" s="100">
        <v>45828.0</v>
      </c>
      <c r="L30" s="97"/>
      <c r="M30" s="97"/>
      <c r="N30" s="100">
        <v>45819.0</v>
      </c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>
      <c r="A31" s="96" t="s">
        <v>151</v>
      </c>
      <c r="B31" s="96">
        <v>2.4998375113E10</v>
      </c>
      <c r="C31" s="96" t="s">
        <v>152</v>
      </c>
      <c r="D31" s="97"/>
      <c r="E31" s="96" t="s">
        <v>85</v>
      </c>
      <c r="F31" s="96" t="s">
        <v>153</v>
      </c>
      <c r="G31" s="96" t="s">
        <v>94</v>
      </c>
      <c r="H31" s="98"/>
      <c r="I31" s="99"/>
      <c r="J31" s="97"/>
      <c r="K31" s="99"/>
      <c r="L31" s="97"/>
      <c r="M31" s="97"/>
      <c r="N31" s="100">
        <v>45819.0</v>
      </c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>
      <c r="A32" s="96" t="s">
        <v>151</v>
      </c>
      <c r="B32" s="96">
        <v>2.1980911062E10</v>
      </c>
      <c r="C32" s="96" t="s">
        <v>154</v>
      </c>
      <c r="D32" s="97"/>
      <c r="E32" s="96" t="s">
        <v>85</v>
      </c>
      <c r="F32" s="96" t="s">
        <v>137</v>
      </c>
      <c r="G32" s="96" t="s">
        <v>94</v>
      </c>
      <c r="H32" s="98"/>
      <c r="I32" s="99"/>
      <c r="J32" s="97"/>
      <c r="K32" s="99"/>
      <c r="L32" s="97"/>
      <c r="M32" s="97"/>
      <c r="N32" s="100">
        <v>45819.0</v>
      </c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>
      <c r="A33" s="96" t="s">
        <v>155</v>
      </c>
      <c r="B33" s="96">
        <v>2.1976557466E10</v>
      </c>
      <c r="C33" s="96" t="s">
        <v>156</v>
      </c>
      <c r="D33" s="97"/>
      <c r="E33" s="96" t="s">
        <v>85</v>
      </c>
      <c r="F33" s="96" t="s">
        <v>93</v>
      </c>
      <c r="G33" s="96" t="s">
        <v>94</v>
      </c>
      <c r="H33" s="98"/>
      <c r="I33" s="99"/>
      <c r="J33" s="97"/>
      <c r="K33" s="99"/>
      <c r="L33" s="97"/>
      <c r="M33" s="97"/>
      <c r="N33" s="100">
        <v>45819.0</v>
      </c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>
      <c r="A34" s="96" t="s">
        <v>157</v>
      </c>
      <c r="B34" s="96">
        <v>2.1965180886E10</v>
      </c>
      <c r="C34" s="96" t="s">
        <v>158</v>
      </c>
      <c r="D34" s="97"/>
      <c r="E34" s="96" t="s">
        <v>85</v>
      </c>
      <c r="F34" s="96" t="s">
        <v>103</v>
      </c>
      <c r="G34" s="96" t="s">
        <v>150</v>
      </c>
      <c r="H34" s="101">
        <v>196.75</v>
      </c>
      <c r="I34" s="99"/>
      <c r="J34" s="96">
        <v>4.4068037E7</v>
      </c>
      <c r="K34" s="100">
        <v>45848.0</v>
      </c>
      <c r="L34" s="97"/>
      <c r="M34" s="97"/>
      <c r="N34" s="100">
        <v>45840.0</v>
      </c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>
      <c r="A35" s="96" t="s">
        <v>159</v>
      </c>
      <c r="B35" s="96">
        <v>2.1982392357E10</v>
      </c>
      <c r="C35" s="97"/>
      <c r="D35" s="97"/>
      <c r="E35" s="96" t="s">
        <v>85</v>
      </c>
      <c r="F35" s="97"/>
      <c r="G35" s="96" t="s">
        <v>86</v>
      </c>
      <c r="H35" s="98"/>
      <c r="I35" s="99"/>
      <c r="J35" s="97"/>
      <c r="K35" s="99"/>
      <c r="L35" s="97"/>
      <c r="M35" s="97"/>
      <c r="N35" s="100">
        <v>45825.0</v>
      </c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>
      <c r="A36" s="96" t="s">
        <v>160</v>
      </c>
      <c r="B36" s="96">
        <v>2.1985677328E10</v>
      </c>
      <c r="C36" s="96" t="s">
        <v>161</v>
      </c>
      <c r="D36" s="97"/>
      <c r="E36" s="96" t="s">
        <v>85</v>
      </c>
      <c r="F36" s="97"/>
      <c r="G36" s="96" t="s">
        <v>86</v>
      </c>
      <c r="H36" s="98"/>
      <c r="I36" s="99"/>
      <c r="J36" s="97"/>
      <c r="K36" s="99"/>
      <c r="L36" s="97"/>
      <c r="M36" s="97"/>
      <c r="N36" s="100">
        <v>45825.0</v>
      </c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>
      <c r="A37" s="96" t="s">
        <v>162</v>
      </c>
      <c r="B37" s="96">
        <v>2.1985058665E10</v>
      </c>
      <c r="C37" s="96" t="s">
        <v>163</v>
      </c>
      <c r="D37" s="97"/>
      <c r="E37" s="96" t="s">
        <v>85</v>
      </c>
      <c r="F37" s="97"/>
      <c r="G37" s="96" t="s">
        <v>86</v>
      </c>
      <c r="H37" s="98"/>
      <c r="I37" s="99"/>
      <c r="J37" s="97"/>
      <c r="K37" s="99"/>
      <c r="L37" s="97"/>
      <c r="M37" s="97"/>
      <c r="N37" s="100">
        <v>45825.0</v>
      </c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>
      <c r="A38" s="96" t="s">
        <v>164</v>
      </c>
      <c r="B38" s="96">
        <v>2.1987591245E10</v>
      </c>
      <c r="C38" s="97"/>
      <c r="D38" s="97"/>
      <c r="E38" s="96" t="s">
        <v>85</v>
      </c>
      <c r="F38" s="97"/>
      <c r="G38" s="96" t="s">
        <v>86</v>
      </c>
      <c r="H38" s="98"/>
      <c r="I38" s="99"/>
      <c r="J38" s="97"/>
      <c r="K38" s="99"/>
      <c r="L38" s="97"/>
      <c r="M38" s="97"/>
      <c r="N38" s="100">
        <v>45826.0</v>
      </c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>
      <c r="A39" s="96" t="s">
        <v>165</v>
      </c>
      <c r="B39" s="96">
        <v>2.1979869127E10</v>
      </c>
      <c r="C39" s="97"/>
      <c r="D39" s="96" t="s">
        <v>166</v>
      </c>
      <c r="E39" s="96" t="s">
        <v>85</v>
      </c>
      <c r="F39" s="96" t="s">
        <v>167</v>
      </c>
      <c r="G39" s="96" t="s">
        <v>94</v>
      </c>
      <c r="H39" s="101">
        <v>322.0</v>
      </c>
      <c r="I39" s="99"/>
      <c r="J39" s="97"/>
      <c r="K39" s="99"/>
      <c r="L39" s="97"/>
      <c r="M39" s="97"/>
      <c r="N39" s="100">
        <v>45826.0</v>
      </c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>
      <c r="A40" s="96" t="s">
        <v>168</v>
      </c>
      <c r="B40" s="96">
        <v>2.2992432866E10</v>
      </c>
      <c r="C40" s="96" t="s">
        <v>169</v>
      </c>
      <c r="D40" s="97"/>
      <c r="E40" s="96" t="s">
        <v>85</v>
      </c>
      <c r="F40" s="97"/>
      <c r="G40" s="96" t="s">
        <v>86</v>
      </c>
      <c r="H40" s="98"/>
      <c r="I40" s="99"/>
      <c r="J40" s="97"/>
      <c r="K40" s="99"/>
      <c r="L40" s="97"/>
      <c r="M40" s="97"/>
      <c r="N40" s="100">
        <v>45826.0</v>
      </c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>
      <c r="A41" s="96" t="s">
        <v>170</v>
      </c>
      <c r="B41" s="96">
        <v>2.1974559228E10</v>
      </c>
      <c r="C41" s="96" t="s">
        <v>171</v>
      </c>
      <c r="D41" s="97"/>
      <c r="E41" s="96" t="s">
        <v>85</v>
      </c>
      <c r="F41" s="97"/>
      <c r="G41" s="96" t="s">
        <v>86</v>
      </c>
      <c r="H41" s="98"/>
      <c r="I41" s="99"/>
      <c r="J41" s="97"/>
      <c r="K41" s="99"/>
      <c r="L41" s="97"/>
      <c r="M41" s="97"/>
      <c r="N41" s="100">
        <v>45826.0</v>
      </c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>
      <c r="A42" s="96" t="s">
        <v>172</v>
      </c>
      <c r="B42" s="96">
        <v>2.198299429E10</v>
      </c>
      <c r="C42" s="96" t="s">
        <v>173</v>
      </c>
      <c r="D42" s="97"/>
      <c r="E42" s="96" t="s">
        <v>85</v>
      </c>
      <c r="F42" s="97"/>
      <c r="G42" s="96" t="s">
        <v>86</v>
      </c>
      <c r="H42" s="98"/>
      <c r="I42" s="99"/>
      <c r="J42" s="97"/>
      <c r="K42" s="99"/>
      <c r="L42" s="97"/>
      <c r="M42" s="97"/>
      <c r="N42" s="100">
        <v>45826.0</v>
      </c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>
      <c r="A43" s="96" t="s">
        <v>165</v>
      </c>
      <c r="B43" s="96">
        <v>2.1973723757E10</v>
      </c>
      <c r="C43" s="96" t="s">
        <v>174</v>
      </c>
      <c r="D43" s="97"/>
      <c r="E43" s="96" t="s">
        <v>85</v>
      </c>
      <c r="F43" s="97"/>
      <c r="G43" s="96" t="s">
        <v>86</v>
      </c>
      <c r="H43" s="98"/>
      <c r="I43" s="99"/>
      <c r="J43" s="97"/>
      <c r="K43" s="99"/>
      <c r="L43" s="97"/>
      <c r="M43" s="97"/>
      <c r="N43" s="100">
        <v>45826.0</v>
      </c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>
      <c r="A44" s="96" t="s">
        <v>175</v>
      </c>
      <c r="B44" s="96">
        <v>2.2981718105E10</v>
      </c>
      <c r="C44" s="96" t="s">
        <v>176</v>
      </c>
      <c r="D44" s="97"/>
      <c r="E44" s="96" t="s">
        <v>85</v>
      </c>
      <c r="F44" s="97"/>
      <c r="G44" s="96" t="s">
        <v>86</v>
      </c>
      <c r="H44" s="98"/>
      <c r="I44" s="99"/>
      <c r="J44" s="97"/>
      <c r="K44" s="99"/>
      <c r="L44" s="97"/>
      <c r="M44" s="97"/>
      <c r="N44" s="100">
        <v>45826.0</v>
      </c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>
      <c r="A45" s="96" t="s">
        <v>177</v>
      </c>
      <c r="B45" s="96">
        <v>2.1977451742E10</v>
      </c>
      <c r="C45" s="96" t="s">
        <v>178</v>
      </c>
      <c r="D45" s="97"/>
      <c r="E45" s="96" t="s">
        <v>85</v>
      </c>
      <c r="F45" s="97"/>
      <c r="G45" s="96" t="s">
        <v>86</v>
      </c>
      <c r="H45" s="98"/>
      <c r="I45" s="99"/>
      <c r="J45" s="97"/>
      <c r="K45" s="99"/>
      <c r="L45" s="97"/>
      <c r="M45" s="97"/>
      <c r="N45" s="100">
        <v>45826.0</v>
      </c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>
      <c r="A46" s="96" t="s">
        <v>179</v>
      </c>
      <c r="B46" s="96">
        <v>2.1981009712E10</v>
      </c>
      <c r="C46" s="96" t="s">
        <v>180</v>
      </c>
      <c r="D46" s="96" t="s">
        <v>181</v>
      </c>
      <c r="E46" s="96" t="s">
        <v>134</v>
      </c>
      <c r="F46" s="96" t="s">
        <v>182</v>
      </c>
      <c r="G46" s="96" t="s">
        <v>53</v>
      </c>
      <c r="H46" s="101">
        <v>722.53</v>
      </c>
      <c r="I46" s="100">
        <v>45810.0</v>
      </c>
      <c r="J46" s="96">
        <v>4.4047273E7</v>
      </c>
      <c r="K46" s="100">
        <v>45839.0</v>
      </c>
      <c r="L46" s="96">
        <v>6.0</v>
      </c>
      <c r="M46" s="97"/>
      <c r="N46" s="100">
        <v>45826.0</v>
      </c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>
      <c r="A47" s="96" t="s">
        <v>183</v>
      </c>
      <c r="B47" s="96">
        <v>2.1972761647E10</v>
      </c>
      <c r="C47" s="96" t="s">
        <v>184</v>
      </c>
      <c r="D47" s="96" t="s">
        <v>185</v>
      </c>
      <c r="E47" s="96" t="s">
        <v>134</v>
      </c>
      <c r="F47" s="96" t="s">
        <v>186</v>
      </c>
      <c r="G47" s="96" t="s">
        <v>53</v>
      </c>
      <c r="H47" s="101">
        <v>695.7</v>
      </c>
      <c r="I47" s="100">
        <v>45811.0</v>
      </c>
      <c r="J47" s="96">
        <v>4.4051043E7</v>
      </c>
      <c r="K47" s="100">
        <v>45839.0</v>
      </c>
      <c r="L47" s="96">
        <v>6.0</v>
      </c>
      <c r="M47" s="97"/>
      <c r="N47" s="100">
        <v>45826.0</v>
      </c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>
      <c r="A48" s="96" t="s">
        <v>187</v>
      </c>
      <c r="B48" s="96">
        <v>2.2998164989E10</v>
      </c>
      <c r="C48" s="96" t="s">
        <v>188</v>
      </c>
      <c r="D48" s="96" t="s">
        <v>189</v>
      </c>
      <c r="E48" s="96" t="s">
        <v>85</v>
      </c>
      <c r="F48" s="96" t="s">
        <v>93</v>
      </c>
      <c r="G48" s="96" t="s">
        <v>94</v>
      </c>
      <c r="H48" s="101">
        <v>383.1</v>
      </c>
      <c r="I48" s="99"/>
      <c r="J48" s="97"/>
      <c r="K48" s="99"/>
      <c r="L48" s="97"/>
      <c r="M48" s="97"/>
      <c r="N48" s="100">
        <v>45826.0</v>
      </c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>
      <c r="A49" s="96" t="s">
        <v>190</v>
      </c>
      <c r="B49" s="96">
        <v>2.198367397E10</v>
      </c>
      <c r="C49" s="96" t="s">
        <v>191</v>
      </c>
      <c r="D49" s="97"/>
      <c r="E49" s="96" t="s">
        <v>85</v>
      </c>
      <c r="F49" s="97"/>
      <c r="G49" s="96" t="s">
        <v>86</v>
      </c>
      <c r="H49" s="98"/>
      <c r="I49" s="99"/>
      <c r="J49" s="97"/>
      <c r="K49" s="99"/>
      <c r="L49" s="97"/>
      <c r="M49" s="97"/>
      <c r="N49" s="100">
        <v>45826.0</v>
      </c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>
      <c r="A50" s="96" t="s">
        <v>192</v>
      </c>
      <c r="B50" s="96">
        <v>2.1965672033E10</v>
      </c>
      <c r="C50" s="96" t="s">
        <v>193</v>
      </c>
      <c r="D50" s="96" t="s">
        <v>194</v>
      </c>
      <c r="E50" s="96" t="s">
        <v>85</v>
      </c>
      <c r="F50" s="96" t="s">
        <v>103</v>
      </c>
      <c r="G50" s="96" t="s">
        <v>150</v>
      </c>
      <c r="H50" s="101">
        <v>289.33</v>
      </c>
      <c r="I50" s="99"/>
      <c r="J50" s="96">
        <v>4.4067785E7</v>
      </c>
      <c r="K50" s="100">
        <v>45858.0</v>
      </c>
      <c r="L50" s="97"/>
      <c r="M50" s="97"/>
      <c r="N50" s="100">
        <v>45826.0</v>
      </c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>
      <c r="A51" s="96" t="s">
        <v>104</v>
      </c>
      <c r="B51" s="96">
        <v>2.4992887745E10</v>
      </c>
      <c r="C51" s="96" t="s">
        <v>195</v>
      </c>
      <c r="D51" s="97"/>
      <c r="E51" s="96" t="s">
        <v>85</v>
      </c>
      <c r="F51" s="97"/>
      <c r="G51" s="96" t="s">
        <v>86</v>
      </c>
      <c r="H51" s="98"/>
      <c r="I51" s="99"/>
      <c r="J51" s="97"/>
      <c r="K51" s="99"/>
      <c r="L51" s="97"/>
      <c r="M51" s="97"/>
      <c r="N51" s="100">
        <v>45826.0</v>
      </c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>
      <c r="A52" s="96" t="s">
        <v>196</v>
      </c>
      <c r="B52" s="96">
        <v>2.1992345402E10</v>
      </c>
      <c r="C52" s="96" t="s">
        <v>197</v>
      </c>
      <c r="D52" s="97"/>
      <c r="E52" s="96" t="s">
        <v>85</v>
      </c>
      <c r="F52" s="97"/>
      <c r="G52" s="96" t="s">
        <v>86</v>
      </c>
      <c r="H52" s="98"/>
      <c r="I52" s="99"/>
      <c r="J52" s="97"/>
      <c r="K52" s="99"/>
      <c r="L52" s="97"/>
      <c r="M52" s="97"/>
      <c r="N52" s="100">
        <v>45826.0</v>
      </c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>
      <c r="A53" s="96" t="s">
        <v>106</v>
      </c>
      <c r="B53" s="96">
        <v>2.197567111E10</v>
      </c>
      <c r="C53" s="96" t="s">
        <v>198</v>
      </c>
      <c r="D53" s="97"/>
      <c r="E53" s="96" t="s">
        <v>85</v>
      </c>
      <c r="F53" s="97"/>
      <c r="G53" s="96" t="s">
        <v>86</v>
      </c>
      <c r="H53" s="98"/>
      <c r="I53" s="99"/>
      <c r="J53" s="97"/>
      <c r="K53" s="99"/>
      <c r="L53" s="97"/>
      <c r="M53" s="97"/>
      <c r="N53" s="100">
        <v>45826.0</v>
      </c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>
      <c r="A54" s="96" t="s">
        <v>199</v>
      </c>
      <c r="B54" s="96">
        <v>2.4998831071E10</v>
      </c>
      <c r="C54" s="96" t="s">
        <v>200</v>
      </c>
      <c r="D54" s="97"/>
      <c r="E54" s="96" t="s">
        <v>85</v>
      </c>
      <c r="F54" s="97"/>
      <c r="G54" s="96" t="s">
        <v>131</v>
      </c>
      <c r="H54" s="98"/>
      <c r="I54" s="99"/>
      <c r="J54" s="97"/>
      <c r="K54" s="99"/>
      <c r="L54" s="97"/>
      <c r="M54" s="96" t="s">
        <v>201</v>
      </c>
      <c r="N54" s="100">
        <v>45826.0</v>
      </c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>
      <c r="A55" s="96" t="s">
        <v>202</v>
      </c>
      <c r="B55" s="96">
        <v>2.1964340856E10</v>
      </c>
      <c r="C55" s="96" t="s">
        <v>203</v>
      </c>
      <c r="D55" s="97"/>
      <c r="E55" s="96" t="s">
        <v>85</v>
      </c>
      <c r="F55" s="97"/>
      <c r="G55" s="96" t="s">
        <v>86</v>
      </c>
      <c r="H55" s="98"/>
      <c r="I55" s="99"/>
      <c r="J55" s="97"/>
      <c r="K55" s="99"/>
      <c r="L55" s="97"/>
      <c r="M55" s="97"/>
      <c r="N55" s="100">
        <v>45826.0</v>
      </c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>
      <c r="A56" s="96" t="s">
        <v>204</v>
      </c>
      <c r="B56" s="96">
        <v>2.1987238523E10</v>
      </c>
      <c r="C56" s="96" t="s">
        <v>205</v>
      </c>
      <c r="D56" s="97"/>
      <c r="E56" s="96" t="s">
        <v>85</v>
      </c>
      <c r="F56" s="97"/>
      <c r="G56" s="96" t="s">
        <v>86</v>
      </c>
      <c r="H56" s="98"/>
      <c r="I56" s="99"/>
      <c r="J56" s="97"/>
      <c r="K56" s="99"/>
      <c r="L56" s="97"/>
      <c r="M56" s="97"/>
      <c r="N56" s="100">
        <v>45826.0</v>
      </c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>
      <c r="A57" s="96" t="s">
        <v>206</v>
      </c>
      <c r="B57" s="96">
        <v>2.1997671192E10</v>
      </c>
      <c r="C57" s="96" t="s">
        <v>207</v>
      </c>
      <c r="D57" s="97"/>
      <c r="E57" s="96" t="s">
        <v>85</v>
      </c>
      <c r="F57" s="97"/>
      <c r="G57" s="96" t="s">
        <v>86</v>
      </c>
      <c r="H57" s="98"/>
      <c r="I57" s="99"/>
      <c r="J57" s="97"/>
      <c r="K57" s="99"/>
      <c r="L57" s="97"/>
      <c r="M57" s="97"/>
      <c r="N57" s="100">
        <v>45826.0</v>
      </c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>
      <c r="A58" s="96" t="s">
        <v>208</v>
      </c>
      <c r="B58" s="96">
        <v>2.4992513964E10</v>
      </c>
      <c r="C58" s="96" t="s">
        <v>209</v>
      </c>
      <c r="D58" s="97"/>
      <c r="E58" s="96" t="s">
        <v>85</v>
      </c>
      <c r="F58" s="97"/>
      <c r="G58" s="96" t="s">
        <v>86</v>
      </c>
      <c r="H58" s="98"/>
      <c r="I58" s="99"/>
      <c r="J58" s="97"/>
      <c r="K58" s="99"/>
      <c r="L58" s="97"/>
      <c r="M58" s="97"/>
      <c r="N58" s="100">
        <v>45826.0</v>
      </c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>
      <c r="A59" s="96" t="s">
        <v>210</v>
      </c>
      <c r="B59" s="96">
        <v>2.1990579463E10</v>
      </c>
      <c r="C59" s="96" t="s">
        <v>211</v>
      </c>
      <c r="D59" s="97"/>
      <c r="E59" s="96" t="s">
        <v>85</v>
      </c>
      <c r="F59" s="97"/>
      <c r="G59" s="96" t="s">
        <v>86</v>
      </c>
      <c r="H59" s="98"/>
      <c r="I59" s="99"/>
      <c r="J59" s="97"/>
      <c r="K59" s="99"/>
      <c r="L59" s="97"/>
      <c r="M59" s="97"/>
      <c r="N59" s="100">
        <v>45831.0</v>
      </c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>
      <c r="A60" s="96" t="s">
        <v>212</v>
      </c>
      <c r="B60" s="96">
        <v>2.1997176608E10</v>
      </c>
      <c r="C60" s="96" t="s">
        <v>213</v>
      </c>
      <c r="D60" s="97"/>
      <c r="E60" s="96" t="s">
        <v>85</v>
      </c>
      <c r="F60" s="97"/>
      <c r="G60" s="96" t="s">
        <v>86</v>
      </c>
      <c r="H60" s="98"/>
      <c r="I60" s="99"/>
      <c r="J60" s="97"/>
      <c r="K60" s="99"/>
      <c r="L60" s="97"/>
      <c r="M60" s="97"/>
      <c r="N60" s="100">
        <v>45831.0</v>
      </c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>
      <c r="A61" s="96" t="s">
        <v>214</v>
      </c>
      <c r="B61" s="96">
        <v>2.1968604111E10</v>
      </c>
      <c r="C61" s="97"/>
      <c r="D61" s="97"/>
      <c r="E61" s="96" t="s">
        <v>85</v>
      </c>
      <c r="F61" s="97"/>
      <c r="G61" s="96" t="s">
        <v>86</v>
      </c>
      <c r="H61" s="98"/>
      <c r="I61" s="99"/>
      <c r="J61" s="97"/>
      <c r="K61" s="99"/>
      <c r="L61" s="97"/>
      <c r="M61" s="97"/>
      <c r="N61" s="100">
        <v>45831.0</v>
      </c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>
      <c r="A62" s="96" t="s">
        <v>215</v>
      </c>
      <c r="B62" s="96">
        <v>2.1997354227E10</v>
      </c>
      <c r="C62" s="96" t="s">
        <v>216</v>
      </c>
      <c r="D62" s="97"/>
      <c r="E62" s="96" t="s">
        <v>85</v>
      </c>
      <c r="F62" s="97"/>
      <c r="G62" s="96" t="s">
        <v>86</v>
      </c>
      <c r="H62" s="98"/>
      <c r="I62" s="99"/>
      <c r="J62" s="97"/>
      <c r="K62" s="99"/>
      <c r="L62" s="97"/>
      <c r="M62" s="97"/>
      <c r="N62" s="100">
        <v>45831.0</v>
      </c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>
      <c r="A63" s="96" t="s">
        <v>217</v>
      </c>
      <c r="B63" s="96">
        <v>2.199895029E10</v>
      </c>
      <c r="C63" s="96" t="s">
        <v>218</v>
      </c>
      <c r="D63" s="97"/>
      <c r="E63" s="96" t="s">
        <v>85</v>
      </c>
      <c r="F63" s="97"/>
      <c r="G63" s="96" t="s">
        <v>86</v>
      </c>
      <c r="H63" s="98"/>
      <c r="I63" s="99"/>
      <c r="J63" s="97"/>
      <c r="K63" s="99"/>
      <c r="L63" s="97"/>
      <c r="M63" s="97"/>
      <c r="N63" s="100">
        <v>45831.0</v>
      </c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>
      <c r="A64" s="96" t="s">
        <v>219</v>
      </c>
      <c r="B64" s="96">
        <v>2.1970323694E10</v>
      </c>
      <c r="C64" s="96" t="s">
        <v>220</v>
      </c>
      <c r="D64" s="97"/>
      <c r="E64" s="96" t="s">
        <v>85</v>
      </c>
      <c r="F64" s="97"/>
      <c r="G64" s="96" t="s">
        <v>86</v>
      </c>
      <c r="H64" s="98"/>
      <c r="I64" s="99"/>
      <c r="J64" s="97"/>
      <c r="K64" s="99"/>
      <c r="L64" s="97"/>
      <c r="M64" s="97"/>
      <c r="N64" s="100">
        <v>45831.0</v>
      </c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>
      <c r="A65" s="96" t="s">
        <v>221</v>
      </c>
      <c r="B65" s="96">
        <v>2.1973930215E10</v>
      </c>
      <c r="C65" s="96" t="s">
        <v>222</v>
      </c>
      <c r="D65" s="97"/>
      <c r="E65" s="96" t="s">
        <v>85</v>
      </c>
      <c r="F65" s="97"/>
      <c r="G65" s="96" t="s">
        <v>86</v>
      </c>
      <c r="H65" s="98"/>
      <c r="I65" s="99"/>
      <c r="J65" s="97"/>
      <c r="K65" s="99"/>
      <c r="L65" s="97"/>
      <c r="M65" s="97"/>
      <c r="N65" s="100">
        <v>45831.0</v>
      </c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>
      <c r="A66" s="96" t="s">
        <v>223</v>
      </c>
      <c r="B66" s="96">
        <v>2.1982627364E10</v>
      </c>
      <c r="C66" s="96" t="s">
        <v>224</v>
      </c>
      <c r="D66" s="97"/>
      <c r="E66" s="96" t="s">
        <v>85</v>
      </c>
      <c r="F66" s="97"/>
      <c r="G66" s="96" t="s">
        <v>86</v>
      </c>
      <c r="H66" s="98"/>
      <c r="I66" s="99"/>
      <c r="J66" s="97"/>
      <c r="K66" s="99"/>
      <c r="L66" s="97"/>
      <c r="M66" s="97"/>
      <c r="N66" s="100">
        <v>45831.0</v>
      </c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>
      <c r="A67" s="96" t="s">
        <v>225</v>
      </c>
      <c r="B67" s="96">
        <v>2.1986548512E10</v>
      </c>
      <c r="C67" s="97"/>
      <c r="D67" s="96" t="s">
        <v>194</v>
      </c>
      <c r="E67" s="96" t="s">
        <v>85</v>
      </c>
      <c r="F67" s="97"/>
      <c r="G67" s="96" t="s">
        <v>86</v>
      </c>
      <c r="H67" s="98"/>
      <c r="I67" s="99"/>
      <c r="J67" s="97"/>
      <c r="K67" s="99"/>
      <c r="L67" s="97"/>
      <c r="M67" s="97"/>
      <c r="N67" s="100">
        <v>45831.0</v>
      </c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>
      <c r="A68" s="96" t="s">
        <v>226</v>
      </c>
      <c r="B68" s="96">
        <v>2.1980323938E10</v>
      </c>
      <c r="C68" s="96" t="s">
        <v>227</v>
      </c>
      <c r="D68" s="97"/>
      <c r="E68" s="96" t="s">
        <v>85</v>
      </c>
      <c r="F68" s="97"/>
      <c r="G68" s="96" t="s">
        <v>86</v>
      </c>
      <c r="H68" s="98"/>
      <c r="I68" s="99"/>
      <c r="J68" s="97"/>
      <c r="K68" s="99"/>
      <c r="L68" s="97"/>
      <c r="M68" s="97"/>
      <c r="N68" s="100">
        <v>45831.0</v>
      </c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>
      <c r="A69" s="96" t="s">
        <v>190</v>
      </c>
      <c r="B69" s="96">
        <v>2.198367397E10</v>
      </c>
      <c r="C69" s="96" t="s">
        <v>191</v>
      </c>
      <c r="D69" s="97"/>
      <c r="E69" s="96" t="s">
        <v>85</v>
      </c>
      <c r="F69" s="97"/>
      <c r="G69" s="96" t="s">
        <v>131</v>
      </c>
      <c r="H69" s="98"/>
      <c r="I69" s="99"/>
      <c r="J69" s="97"/>
      <c r="K69" s="99"/>
      <c r="L69" s="97"/>
      <c r="M69" s="96" t="s">
        <v>228</v>
      </c>
      <c r="N69" s="100">
        <v>45831.0</v>
      </c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>
      <c r="A70" s="96" t="s">
        <v>229</v>
      </c>
      <c r="B70" s="96">
        <v>2.1980998968E10</v>
      </c>
      <c r="C70" s="96" t="s">
        <v>230</v>
      </c>
      <c r="D70" s="97"/>
      <c r="E70" s="96" t="s">
        <v>85</v>
      </c>
      <c r="F70" s="97"/>
      <c r="G70" s="96" t="s">
        <v>86</v>
      </c>
      <c r="H70" s="98"/>
      <c r="I70" s="99"/>
      <c r="J70" s="97"/>
      <c r="K70" s="99"/>
      <c r="L70" s="97"/>
      <c r="M70" s="97"/>
      <c r="N70" s="100">
        <v>45831.0</v>
      </c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>
      <c r="A71" s="96" t="s">
        <v>160</v>
      </c>
      <c r="B71" s="96">
        <v>2.19880679E10</v>
      </c>
      <c r="C71" s="96" t="s">
        <v>231</v>
      </c>
      <c r="D71" s="97"/>
      <c r="E71" s="96" t="s">
        <v>85</v>
      </c>
      <c r="F71" s="97"/>
      <c r="G71" s="96" t="s">
        <v>86</v>
      </c>
      <c r="H71" s="98"/>
      <c r="I71" s="99"/>
      <c r="J71" s="97"/>
      <c r="K71" s="99"/>
      <c r="L71" s="97"/>
      <c r="M71" s="97"/>
      <c r="N71" s="100">
        <v>45831.0</v>
      </c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>
      <c r="A72" s="96" t="s">
        <v>232</v>
      </c>
      <c r="B72" s="96">
        <v>2.1973949951E10</v>
      </c>
      <c r="C72" s="96" t="s">
        <v>233</v>
      </c>
      <c r="D72" s="97"/>
      <c r="E72" s="96" t="s">
        <v>85</v>
      </c>
      <c r="F72" s="97"/>
      <c r="G72" s="96" t="s">
        <v>86</v>
      </c>
      <c r="H72" s="98"/>
      <c r="I72" s="99"/>
      <c r="J72" s="97"/>
      <c r="K72" s="99"/>
      <c r="L72" s="97"/>
      <c r="M72" s="97"/>
      <c r="N72" s="100">
        <v>45831.0</v>
      </c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>
      <c r="A73" s="96" t="s">
        <v>234</v>
      </c>
      <c r="B73" s="96">
        <v>2.1970247879E10</v>
      </c>
      <c r="C73" s="96" t="s">
        <v>235</v>
      </c>
      <c r="D73" s="97"/>
      <c r="E73" s="96" t="s">
        <v>85</v>
      </c>
      <c r="F73" s="97"/>
      <c r="G73" s="96" t="s">
        <v>86</v>
      </c>
      <c r="H73" s="98"/>
      <c r="I73" s="99"/>
      <c r="J73" s="97"/>
      <c r="K73" s="99"/>
      <c r="L73" s="97"/>
      <c r="M73" s="97"/>
      <c r="N73" s="100">
        <v>45831.0</v>
      </c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>
      <c r="A74" s="96" t="s">
        <v>221</v>
      </c>
      <c r="B74" s="96">
        <v>2.1996636323E10</v>
      </c>
      <c r="C74" s="97"/>
      <c r="D74" s="96" t="s">
        <v>236</v>
      </c>
      <c r="E74" s="96" t="s">
        <v>85</v>
      </c>
      <c r="F74" s="96" t="s">
        <v>93</v>
      </c>
      <c r="G74" s="96" t="s">
        <v>94</v>
      </c>
      <c r="H74" s="101">
        <v>612.46</v>
      </c>
      <c r="I74" s="99"/>
      <c r="J74" s="97"/>
      <c r="K74" s="99"/>
      <c r="L74" s="97"/>
      <c r="M74" s="97"/>
      <c r="N74" s="100">
        <v>45831.0</v>
      </c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>
      <c r="A75" s="96" t="s">
        <v>237</v>
      </c>
      <c r="B75" s="96">
        <v>2.4992598774E10</v>
      </c>
      <c r="C75" s="96" t="s">
        <v>238</v>
      </c>
      <c r="D75" s="97"/>
      <c r="E75" s="96" t="s">
        <v>85</v>
      </c>
      <c r="F75" s="97"/>
      <c r="G75" s="96" t="s">
        <v>86</v>
      </c>
      <c r="H75" s="98"/>
      <c r="I75" s="99"/>
      <c r="J75" s="97"/>
      <c r="K75" s="99"/>
      <c r="L75" s="97"/>
      <c r="M75" s="97"/>
      <c r="N75" s="100">
        <v>45831.0</v>
      </c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>
      <c r="A76" s="96" t="s">
        <v>239</v>
      </c>
      <c r="B76" s="96">
        <v>2.1996514785E10</v>
      </c>
      <c r="C76" s="96" t="s">
        <v>240</v>
      </c>
      <c r="D76" s="97"/>
      <c r="E76" s="96" t="s">
        <v>85</v>
      </c>
      <c r="F76" s="96" t="s">
        <v>153</v>
      </c>
      <c r="G76" s="96" t="s">
        <v>94</v>
      </c>
      <c r="H76" s="101">
        <v>723.63</v>
      </c>
      <c r="I76" s="99"/>
      <c r="J76" s="97"/>
      <c r="K76" s="99"/>
      <c r="L76" s="97"/>
      <c r="M76" s="96" t="s">
        <v>241</v>
      </c>
      <c r="N76" s="100">
        <v>45831.0</v>
      </c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>
      <c r="A77" s="96" t="s">
        <v>148</v>
      </c>
      <c r="B77" s="96">
        <v>2.2999659813E10</v>
      </c>
      <c r="C77" s="96" t="s">
        <v>242</v>
      </c>
      <c r="D77" s="97"/>
      <c r="E77" s="96" t="s">
        <v>85</v>
      </c>
      <c r="F77" s="97"/>
      <c r="G77" s="96" t="s">
        <v>86</v>
      </c>
      <c r="H77" s="98"/>
      <c r="I77" s="99"/>
      <c r="J77" s="97"/>
      <c r="K77" s="99"/>
      <c r="L77" s="97"/>
      <c r="M77" s="97"/>
      <c r="N77" s="100">
        <v>45831.0</v>
      </c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>
      <c r="A78" s="96" t="s">
        <v>160</v>
      </c>
      <c r="B78" s="96">
        <v>2.2997992671E10</v>
      </c>
      <c r="C78" s="96" t="s">
        <v>243</v>
      </c>
      <c r="D78" s="97"/>
      <c r="E78" s="96" t="s">
        <v>85</v>
      </c>
      <c r="F78" s="97"/>
      <c r="G78" s="96" t="s">
        <v>86</v>
      </c>
      <c r="H78" s="98"/>
      <c r="I78" s="99"/>
      <c r="J78" s="97"/>
      <c r="K78" s="99"/>
      <c r="L78" s="97"/>
      <c r="M78" s="97"/>
      <c r="N78" s="100">
        <v>45831.0</v>
      </c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>
      <c r="A79" s="96" t="s">
        <v>244</v>
      </c>
      <c r="B79" s="96">
        <v>2.1983306748E10</v>
      </c>
      <c r="C79" s="96" t="s">
        <v>245</v>
      </c>
      <c r="D79" s="97"/>
      <c r="E79" s="96" t="s">
        <v>85</v>
      </c>
      <c r="F79" s="96" t="s">
        <v>103</v>
      </c>
      <c r="G79" s="96" t="s">
        <v>94</v>
      </c>
      <c r="H79" s="101">
        <v>359.32</v>
      </c>
      <c r="I79" s="99"/>
      <c r="J79" s="97"/>
      <c r="K79" s="99"/>
      <c r="L79" s="97"/>
      <c r="M79" s="97"/>
      <c r="N79" s="100">
        <v>45831.0</v>
      </c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>
      <c r="A80" s="96" t="s">
        <v>246</v>
      </c>
      <c r="B80" s="96">
        <v>2.1981616851E10</v>
      </c>
      <c r="C80" s="96" t="s">
        <v>247</v>
      </c>
      <c r="D80" s="97"/>
      <c r="E80" s="96" t="s">
        <v>85</v>
      </c>
      <c r="F80" s="97"/>
      <c r="G80" s="96" t="s">
        <v>86</v>
      </c>
      <c r="H80" s="98"/>
      <c r="I80" s="99"/>
      <c r="J80" s="97"/>
      <c r="K80" s="99"/>
      <c r="L80" s="97"/>
      <c r="M80" s="97"/>
      <c r="N80" s="100">
        <v>45831.0</v>
      </c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>
      <c r="A81" s="96" t="s">
        <v>248</v>
      </c>
      <c r="B81" s="96">
        <v>2.1975203871E10</v>
      </c>
      <c r="C81" s="96" t="s">
        <v>249</v>
      </c>
      <c r="D81" s="97"/>
      <c r="E81" s="96" t="s">
        <v>85</v>
      </c>
      <c r="F81" s="97"/>
      <c r="G81" s="96" t="s">
        <v>86</v>
      </c>
      <c r="H81" s="98"/>
      <c r="I81" s="99"/>
      <c r="J81" s="97"/>
      <c r="K81" s="99"/>
      <c r="L81" s="97"/>
      <c r="M81" s="97"/>
      <c r="N81" s="100">
        <v>45831.0</v>
      </c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>
      <c r="A82" s="96" t="s">
        <v>246</v>
      </c>
      <c r="B82" s="96">
        <v>2.1967428113E10</v>
      </c>
      <c r="C82" s="96" t="s">
        <v>250</v>
      </c>
      <c r="D82" s="97"/>
      <c r="E82" s="96" t="s">
        <v>85</v>
      </c>
      <c r="F82" s="97"/>
      <c r="G82" s="96" t="s">
        <v>86</v>
      </c>
      <c r="H82" s="98"/>
      <c r="I82" s="99"/>
      <c r="J82" s="97"/>
      <c r="K82" s="99"/>
      <c r="L82" s="97"/>
      <c r="M82" s="97"/>
      <c r="N82" s="100">
        <v>45831.0</v>
      </c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>
      <c r="A83" s="96" t="s">
        <v>251</v>
      </c>
      <c r="B83" s="96">
        <v>2.1960182544E10</v>
      </c>
      <c r="C83" s="96" t="s">
        <v>252</v>
      </c>
      <c r="D83" s="97"/>
      <c r="E83" s="96" t="s">
        <v>85</v>
      </c>
      <c r="F83" s="97"/>
      <c r="G83" s="96" t="s">
        <v>86</v>
      </c>
      <c r="H83" s="98"/>
      <c r="I83" s="99"/>
      <c r="J83" s="97"/>
      <c r="K83" s="99"/>
      <c r="L83" s="97"/>
      <c r="M83" s="97"/>
      <c r="N83" s="100">
        <v>45831.0</v>
      </c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>
      <c r="A84" s="96" t="s">
        <v>253</v>
      </c>
      <c r="B84" s="96">
        <v>2.1982126742E10</v>
      </c>
      <c r="C84" s="96" t="s">
        <v>254</v>
      </c>
      <c r="D84" s="97"/>
      <c r="E84" s="96" t="s">
        <v>85</v>
      </c>
      <c r="F84" s="97"/>
      <c r="G84" s="96" t="s">
        <v>86</v>
      </c>
      <c r="H84" s="98"/>
      <c r="I84" s="99"/>
      <c r="J84" s="97"/>
      <c r="K84" s="99"/>
      <c r="L84" s="97"/>
      <c r="M84" s="97"/>
      <c r="N84" s="100">
        <v>45831.0</v>
      </c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>
      <c r="A85" s="96" t="s">
        <v>255</v>
      </c>
      <c r="B85" s="96">
        <v>2.1987040047E10</v>
      </c>
      <c r="C85" s="96" t="s">
        <v>256</v>
      </c>
      <c r="D85" s="97"/>
      <c r="E85" s="96" t="s">
        <v>85</v>
      </c>
      <c r="F85" s="97"/>
      <c r="G85" s="96" t="s">
        <v>86</v>
      </c>
      <c r="H85" s="98"/>
      <c r="I85" s="99"/>
      <c r="J85" s="97"/>
      <c r="K85" s="99"/>
      <c r="L85" s="97"/>
      <c r="M85" s="97"/>
      <c r="N85" s="100">
        <v>45831.0</v>
      </c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>
      <c r="A86" s="96" t="s">
        <v>257</v>
      </c>
      <c r="B86" s="96">
        <v>2.1996190953E10</v>
      </c>
      <c r="C86" s="97"/>
      <c r="D86" s="97"/>
      <c r="E86" s="96" t="s">
        <v>85</v>
      </c>
      <c r="F86" s="97"/>
      <c r="G86" s="96" t="s">
        <v>86</v>
      </c>
      <c r="H86" s="98"/>
      <c r="I86" s="99"/>
      <c r="J86" s="97"/>
      <c r="K86" s="99"/>
      <c r="L86" s="97"/>
      <c r="M86" s="97"/>
      <c r="N86" s="100">
        <v>45831.0</v>
      </c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>
      <c r="A87" s="96" t="s">
        <v>258</v>
      </c>
      <c r="B87" s="96">
        <v>2.1999825768E10</v>
      </c>
      <c r="C87" s="96" t="s">
        <v>259</v>
      </c>
      <c r="D87" s="96" t="s">
        <v>260</v>
      </c>
      <c r="E87" s="96" t="s">
        <v>85</v>
      </c>
      <c r="F87" s="96" t="s">
        <v>261</v>
      </c>
      <c r="G87" s="96" t="s">
        <v>54</v>
      </c>
      <c r="H87" s="101">
        <v>1895.78</v>
      </c>
      <c r="I87" s="100">
        <v>45932.0</v>
      </c>
      <c r="J87" s="97"/>
      <c r="K87" s="99"/>
      <c r="L87" s="96">
        <v>10.0</v>
      </c>
      <c r="M87" s="97"/>
      <c r="N87" s="100">
        <v>45932.0</v>
      </c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>
      <c r="A88" s="96" t="s">
        <v>262</v>
      </c>
      <c r="B88" s="96">
        <v>2.2999322887E10</v>
      </c>
      <c r="C88" s="96" t="s">
        <v>263</v>
      </c>
      <c r="D88" s="97"/>
      <c r="E88" s="96" t="s">
        <v>85</v>
      </c>
      <c r="F88" s="97"/>
      <c r="G88" s="96" t="s">
        <v>86</v>
      </c>
      <c r="H88" s="98"/>
      <c r="I88" s="99"/>
      <c r="J88" s="97"/>
      <c r="K88" s="99"/>
      <c r="L88" s="97"/>
      <c r="M88" s="97"/>
      <c r="N88" s="100">
        <v>45831.0</v>
      </c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>
      <c r="A89" s="96" t="s">
        <v>160</v>
      </c>
      <c r="B89" s="96">
        <v>2.1983890029E10</v>
      </c>
      <c r="C89" s="96" t="s">
        <v>264</v>
      </c>
      <c r="D89" s="97"/>
      <c r="E89" s="96" t="s">
        <v>85</v>
      </c>
      <c r="F89" s="97"/>
      <c r="G89" s="96" t="s">
        <v>86</v>
      </c>
      <c r="H89" s="98"/>
      <c r="I89" s="99"/>
      <c r="J89" s="97"/>
      <c r="K89" s="99"/>
      <c r="L89" s="97"/>
      <c r="M89" s="97"/>
      <c r="N89" s="100">
        <v>45831.0</v>
      </c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>
      <c r="A90" s="96" t="s">
        <v>265</v>
      </c>
      <c r="B90" s="96">
        <v>2.1980525531E10</v>
      </c>
      <c r="C90" s="96" t="s">
        <v>266</v>
      </c>
      <c r="D90" s="97"/>
      <c r="E90" s="96" t="s">
        <v>85</v>
      </c>
      <c r="F90" s="96" t="s">
        <v>103</v>
      </c>
      <c r="G90" s="96" t="s">
        <v>94</v>
      </c>
      <c r="H90" s="101">
        <v>367.1</v>
      </c>
      <c r="I90" s="99"/>
      <c r="J90" s="97"/>
      <c r="K90" s="99"/>
      <c r="L90" s="97"/>
      <c r="M90" s="97"/>
      <c r="N90" s="100">
        <v>45831.0</v>
      </c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>
      <c r="A91" s="96" t="s">
        <v>267</v>
      </c>
      <c r="B91" s="96">
        <v>2.1986330177E10</v>
      </c>
      <c r="C91" s="96" t="s">
        <v>268</v>
      </c>
      <c r="D91" s="96" t="s">
        <v>269</v>
      </c>
      <c r="E91" s="96" t="s">
        <v>85</v>
      </c>
      <c r="F91" s="96" t="s">
        <v>137</v>
      </c>
      <c r="G91" s="96" t="s">
        <v>53</v>
      </c>
      <c r="H91" s="101">
        <v>1182.0</v>
      </c>
      <c r="I91" s="100">
        <v>45876.0</v>
      </c>
      <c r="J91" s="96">
        <v>1052117.0</v>
      </c>
      <c r="K91" s="100">
        <v>45889.0</v>
      </c>
      <c r="L91" s="96">
        <v>8.0</v>
      </c>
      <c r="M91" s="97"/>
      <c r="N91" s="100">
        <v>45889.0</v>
      </c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>
      <c r="A92" s="96" t="s">
        <v>270</v>
      </c>
      <c r="B92" s="96">
        <v>2.1975764227E10</v>
      </c>
      <c r="C92" s="96" t="s">
        <v>271</v>
      </c>
      <c r="D92" s="97"/>
      <c r="E92" s="96" t="s">
        <v>85</v>
      </c>
      <c r="F92" s="97"/>
      <c r="G92" s="96" t="s">
        <v>86</v>
      </c>
      <c r="H92" s="98"/>
      <c r="I92" s="99"/>
      <c r="J92" s="97"/>
      <c r="K92" s="99"/>
      <c r="L92" s="97"/>
      <c r="M92" s="97"/>
      <c r="N92" s="100">
        <v>45831.0</v>
      </c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>
      <c r="A93" s="96" t="s">
        <v>272</v>
      </c>
      <c r="B93" s="96">
        <v>2.2981543649E10</v>
      </c>
      <c r="C93" s="96" t="s">
        <v>273</v>
      </c>
      <c r="D93" s="97"/>
      <c r="E93" s="96" t="s">
        <v>85</v>
      </c>
      <c r="F93" s="97"/>
      <c r="G93" s="96" t="s">
        <v>86</v>
      </c>
      <c r="H93" s="98"/>
      <c r="I93" s="99"/>
      <c r="J93" s="97"/>
      <c r="K93" s="99"/>
      <c r="L93" s="97"/>
      <c r="M93" s="97"/>
      <c r="N93" s="100">
        <v>45831.0</v>
      </c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>
      <c r="A94" s="96" t="s">
        <v>274</v>
      </c>
      <c r="B94" s="96">
        <v>2.4981163066E10</v>
      </c>
      <c r="C94" s="96" t="s">
        <v>275</v>
      </c>
      <c r="D94" s="97"/>
      <c r="E94" s="96" t="s">
        <v>85</v>
      </c>
      <c r="F94" s="97"/>
      <c r="G94" s="96" t="s">
        <v>150</v>
      </c>
      <c r="H94" s="98"/>
      <c r="I94" s="99"/>
      <c r="J94" s="97"/>
      <c r="K94" s="99"/>
      <c r="L94" s="97"/>
      <c r="M94" s="97"/>
      <c r="N94" s="100">
        <v>45831.0</v>
      </c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>
      <c r="A95" s="96" t="s">
        <v>276</v>
      </c>
      <c r="B95" s="96">
        <v>2.1970175195E10</v>
      </c>
      <c r="C95" s="97"/>
      <c r="D95" s="97"/>
      <c r="E95" s="96" t="s">
        <v>85</v>
      </c>
      <c r="F95" s="97"/>
      <c r="G95" s="96" t="s">
        <v>86</v>
      </c>
      <c r="H95" s="98"/>
      <c r="I95" s="99"/>
      <c r="J95" s="97"/>
      <c r="K95" s="99"/>
      <c r="L95" s="97"/>
      <c r="M95" s="97"/>
      <c r="N95" s="100">
        <v>45831.0</v>
      </c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>
      <c r="A96" s="96" t="s">
        <v>110</v>
      </c>
      <c r="B96" s="96">
        <v>2.1998470932E10</v>
      </c>
      <c r="C96" s="96" t="s">
        <v>277</v>
      </c>
      <c r="D96" s="97"/>
      <c r="E96" s="96" t="s">
        <v>85</v>
      </c>
      <c r="F96" s="96" t="s">
        <v>278</v>
      </c>
      <c r="G96" s="96" t="s">
        <v>94</v>
      </c>
      <c r="H96" s="101">
        <v>376.37</v>
      </c>
      <c r="I96" s="99"/>
      <c r="J96" s="97"/>
      <c r="K96" s="99"/>
      <c r="L96" s="97"/>
      <c r="M96" s="97"/>
      <c r="N96" s="100">
        <v>45831.0</v>
      </c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>
      <c r="A97" s="96" t="s">
        <v>279</v>
      </c>
      <c r="B97" s="96">
        <v>2.4998257916E10</v>
      </c>
      <c r="C97" s="96" t="s">
        <v>280</v>
      </c>
      <c r="D97" s="96" t="s">
        <v>281</v>
      </c>
      <c r="E97" s="96" t="s">
        <v>85</v>
      </c>
      <c r="F97" s="96" t="s">
        <v>278</v>
      </c>
      <c r="G97" s="96" t="s">
        <v>94</v>
      </c>
      <c r="H97" s="101">
        <v>678.0</v>
      </c>
      <c r="I97" s="99"/>
      <c r="J97" s="97"/>
      <c r="K97" s="99"/>
      <c r="L97" s="97"/>
      <c r="M97" s="97"/>
      <c r="N97" s="100">
        <v>45831.0</v>
      </c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>
      <c r="A98" s="96" t="s">
        <v>106</v>
      </c>
      <c r="B98" s="96">
        <v>2.1975669646E10</v>
      </c>
      <c r="C98" s="96" t="s">
        <v>282</v>
      </c>
      <c r="D98" s="97"/>
      <c r="E98" s="96" t="s">
        <v>85</v>
      </c>
      <c r="F98" s="97"/>
      <c r="G98" s="96" t="s">
        <v>86</v>
      </c>
      <c r="H98" s="98"/>
      <c r="I98" s="99"/>
      <c r="J98" s="97"/>
      <c r="K98" s="99"/>
      <c r="L98" s="97"/>
      <c r="M98" s="97"/>
      <c r="N98" s="100">
        <v>45831.0</v>
      </c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>
      <c r="A99" s="96" t="s">
        <v>187</v>
      </c>
      <c r="B99" s="96">
        <v>2.2999253744E10</v>
      </c>
      <c r="C99" s="96" t="s">
        <v>283</v>
      </c>
      <c r="D99" s="97"/>
      <c r="E99" s="96" t="s">
        <v>85</v>
      </c>
      <c r="F99" s="97"/>
      <c r="G99" s="96" t="s">
        <v>86</v>
      </c>
      <c r="H99" s="98"/>
      <c r="I99" s="99"/>
      <c r="J99" s="97"/>
      <c r="K99" s="99"/>
      <c r="L99" s="97"/>
      <c r="M99" s="97"/>
      <c r="N99" s="100">
        <v>45831.0</v>
      </c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>
      <c r="A100" s="96" t="s">
        <v>284</v>
      </c>
      <c r="B100" s="96">
        <v>2.1975011523E10</v>
      </c>
      <c r="C100" s="96" t="s">
        <v>285</v>
      </c>
      <c r="D100" s="97"/>
      <c r="E100" s="96" t="s">
        <v>85</v>
      </c>
      <c r="F100" s="97"/>
      <c r="G100" s="96" t="s">
        <v>150</v>
      </c>
      <c r="H100" s="98"/>
      <c r="I100" s="99"/>
      <c r="J100" s="97"/>
      <c r="K100" s="99"/>
      <c r="L100" s="97"/>
      <c r="M100" s="97"/>
      <c r="N100" s="100">
        <v>45831.0</v>
      </c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>
      <c r="A101" s="96" t="s">
        <v>286</v>
      </c>
      <c r="B101" s="96">
        <v>2.197739675E10</v>
      </c>
      <c r="C101" s="96" t="s">
        <v>287</v>
      </c>
      <c r="D101" s="96" t="s">
        <v>288</v>
      </c>
      <c r="E101" s="96" t="s">
        <v>85</v>
      </c>
      <c r="F101" s="96" t="s">
        <v>289</v>
      </c>
      <c r="G101" s="96" t="s">
        <v>94</v>
      </c>
      <c r="H101" s="101">
        <v>1172.0</v>
      </c>
      <c r="I101" s="99"/>
      <c r="J101" s="97"/>
      <c r="K101" s="99"/>
      <c r="L101" s="97"/>
      <c r="M101" s="96" t="s">
        <v>290</v>
      </c>
      <c r="N101" s="100">
        <v>45831.0</v>
      </c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>
      <c r="A102" s="96" t="s">
        <v>291</v>
      </c>
      <c r="B102" s="96">
        <v>2.1983177217E10</v>
      </c>
      <c r="C102" s="96" t="s">
        <v>292</v>
      </c>
      <c r="D102" s="97"/>
      <c r="E102" s="96" t="s">
        <v>85</v>
      </c>
      <c r="F102" s="96" t="s">
        <v>103</v>
      </c>
      <c r="G102" s="96" t="s">
        <v>94</v>
      </c>
      <c r="H102" s="101">
        <v>162.03</v>
      </c>
      <c r="I102" s="99"/>
      <c r="J102" s="97"/>
      <c r="K102" s="99"/>
      <c r="L102" s="97"/>
      <c r="M102" s="97"/>
      <c r="N102" s="100">
        <v>45831.0</v>
      </c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>
      <c r="A103" s="96" t="s">
        <v>226</v>
      </c>
      <c r="B103" s="96">
        <v>2.2988389183E10</v>
      </c>
      <c r="C103" s="96" t="s">
        <v>293</v>
      </c>
      <c r="D103" s="96" t="s">
        <v>294</v>
      </c>
      <c r="E103" s="96" t="s">
        <v>85</v>
      </c>
      <c r="F103" s="96" t="s">
        <v>278</v>
      </c>
      <c r="G103" s="96" t="s">
        <v>94</v>
      </c>
      <c r="H103" s="101">
        <v>351.03</v>
      </c>
      <c r="I103" s="99"/>
      <c r="J103" s="97"/>
      <c r="K103" s="99"/>
      <c r="L103" s="97"/>
      <c r="M103" s="97"/>
      <c r="N103" s="100">
        <v>45831.0</v>
      </c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>
      <c r="A104" s="96" t="s">
        <v>89</v>
      </c>
      <c r="B104" s="96">
        <v>2.199236171E10</v>
      </c>
      <c r="C104" s="96" t="s">
        <v>295</v>
      </c>
      <c r="D104" s="96" t="s">
        <v>288</v>
      </c>
      <c r="E104" s="96" t="s">
        <v>85</v>
      </c>
      <c r="F104" s="96" t="s">
        <v>278</v>
      </c>
      <c r="G104" s="96" t="s">
        <v>94</v>
      </c>
      <c r="H104" s="101">
        <v>300.06</v>
      </c>
      <c r="I104" s="99"/>
      <c r="J104" s="97"/>
      <c r="K104" s="99"/>
      <c r="L104" s="97"/>
      <c r="M104" s="97"/>
      <c r="N104" s="100">
        <v>45831.0</v>
      </c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>
      <c r="A105" s="96" t="s">
        <v>165</v>
      </c>
      <c r="B105" s="96">
        <v>2.1997993392E10</v>
      </c>
      <c r="C105" s="96" t="s">
        <v>296</v>
      </c>
      <c r="D105" s="97"/>
      <c r="E105" s="96" t="s">
        <v>85</v>
      </c>
      <c r="F105" s="96" t="s">
        <v>103</v>
      </c>
      <c r="G105" s="96" t="s">
        <v>94</v>
      </c>
      <c r="H105" s="101">
        <v>162.03</v>
      </c>
      <c r="I105" s="99"/>
      <c r="J105" s="97"/>
      <c r="K105" s="99"/>
      <c r="L105" s="97"/>
      <c r="M105" s="97"/>
      <c r="N105" s="100">
        <v>45831.0</v>
      </c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>
      <c r="A106" s="96" t="s">
        <v>160</v>
      </c>
      <c r="B106" s="96">
        <v>2.1991065393E10</v>
      </c>
      <c r="C106" s="96" t="s">
        <v>297</v>
      </c>
      <c r="D106" s="96" t="s">
        <v>298</v>
      </c>
      <c r="E106" s="96" t="s">
        <v>85</v>
      </c>
      <c r="F106" s="96" t="s">
        <v>103</v>
      </c>
      <c r="G106" s="96" t="s">
        <v>94</v>
      </c>
      <c r="H106" s="101">
        <v>324.06</v>
      </c>
      <c r="I106" s="99"/>
      <c r="J106" s="97"/>
      <c r="K106" s="99"/>
      <c r="L106" s="97"/>
      <c r="M106" s="97"/>
      <c r="N106" s="100">
        <v>45831.0</v>
      </c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>
      <c r="A107" s="96" t="s">
        <v>299</v>
      </c>
      <c r="B107" s="96">
        <v>2.2997441725E10</v>
      </c>
      <c r="C107" s="96" t="s">
        <v>300</v>
      </c>
      <c r="D107" s="97"/>
      <c r="E107" s="96" t="s">
        <v>85</v>
      </c>
      <c r="F107" s="97"/>
      <c r="G107" s="96" t="s">
        <v>86</v>
      </c>
      <c r="H107" s="98"/>
      <c r="I107" s="99"/>
      <c r="J107" s="97"/>
      <c r="K107" s="99"/>
      <c r="L107" s="97"/>
      <c r="M107" s="97"/>
      <c r="N107" s="100">
        <v>45831.0</v>
      </c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>
      <c r="A108" s="96" t="s">
        <v>301</v>
      </c>
      <c r="B108" s="96">
        <v>2.1969950326E10</v>
      </c>
      <c r="C108" s="96" t="s">
        <v>302</v>
      </c>
      <c r="D108" s="97"/>
      <c r="E108" s="96" t="s">
        <v>85</v>
      </c>
      <c r="F108" s="97"/>
      <c r="G108" s="96" t="s">
        <v>86</v>
      </c>
      <c r="H108" s="98"/>
      <c r="I108" s="99"/>
      <c r="J108" s="97"/>
      <c r="K108" s="99"/>
      <c r="L108" s="97"/>
      <c r="M108" s="97"/>
      <c r="N108" s="100">
        <v>45831.0</v>
      </c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>
      <c r="A109" s="96" t="s">
        <v>303</v>
      </c>
      <c r="B109" s="96">
        <v>2.1981763917E10</v>
      </c>
      <c r="C109" s="96" t="s">
        <v>304</v>
      </c>
      <c r="D109" s="96" t="s">
        <v>305</v>
      </c>
      <c r="E109" s="96" t="s">
        <v>85</v>
      </c>
      <c r="F109" s="96" t="s">
        <v>140</v>
      </c>
      <c r="G109" s="96" t="s">
        <v>94</v>
      </c>
      <c r="H109" s="101">
        <v>1184.0</v>
      </c>
      <c r="I109" s="99"/>
      <c r="J109" s="97"/>
      <c r="K109" s="99"/>
      <c r="L109" s="97"/>
      <c r="M109" s="97"/>
      <c r="N109" s="100">
        <v>45831.0</v>
      </c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>
      <c r="A110" s="96" t="s">
        <v>221</v>
      </c>
      <c r="B110" s="96">
        <v>2.1964408117E10</v>
      </c>
      <c r="C110" s="96" t="s">
        <v>306</v>
      </c>
      <c r="D110" s="97"/>
      <c r="E110" s="96" t="s">
        <v>85</v>
      </c>
      <c r="F110" s="97"/>
      <c r="G110" s="96" t="s">
        <v>86</v>
      </c>
      <c r="H110" s="98"/>
      <c r="I110" s="99"/>
      <c r="J110" s="97"/>
      <c r="K110" s="99"/>
      <c r="L110" s="97"/>
      <c r="M110" s="97"/>
      <c r="N110" s="100">
        <v>45831.0</v>
      </c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>
      <c r="A111" s="96" t="s">
        <v>106</v>
      </c>
      <c r="B111" s="96">
        <v>2.199708321E10</v>
      </c>
      <c r="C111" s="96" t="s">
        <v>307</v>
      </c>
      <c r="D111" s="97"/>
      <c r="E111" s="96" t="s">
        <v>85</v>
      </c>
      <c r="F111" s="96" t="s">
        <v>103</v>
      </c>
      <c r="G111" s="96" t="s">
        <v>94</v>
      </c>
      <c r="H111" s="101">
        <v>162.03</v>
      </c>
      <c r="I111" s="99"/>
      <c r="J111" s="97"/>
      <c r="K111" s="99"/>
      <c r="L111" s="97"/>
      <c r="M111" s="97"/>
      <c r="N111" s="100">
        <v>45831.0</v>
      </c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>
      <c r="A112" s="96" t="s">
        <v>308</v>
      </c>
      <c r="B112" s="96">
        <v>2.1979888267E10</v>
      </c>
      <c r="C112" s="96" t="s">
        <v>309</v>
      </c>
      <c r="D112" s="96" t="s">
        <v>310</v>
      </c>
      <c r="E112" s="96" t="s">
        <v>85</v>
      </c>
      <c r="F112" s="96" t="s">
        <v>103</v>
      </c>
      <c r="G112" s="96" t="s">
        <v>94</v>
      </c>
      <c r="H112" s="101">
        <v>162.03</v>
      </c>
      <c r="I112" s="99"/>
      <c r="J112" s="97"/>
      <c r="K112" s="99"/>
      <c r="L112" s="97"/>
      <c r="M112" s="97"/>
      <c r="N112" s="100">
        <v>45831.0</v>
      </c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>
      <c r="A113" s="96" t="s">
        <v>311</v>
      </c>
      <c r="B113" s="96">
        <v>2.1972507038E10</v>
      </c>
      <c r="C113" s="96" t="s">
        <v>312</v>
      </c>
      <c r="D113" s="97"/>
      <c r="E113" s="96" t="s">
        <v>85</v>
      </c>
      <c r="F113" s="97"/>
      <c r="G113" s="96" t="s">
        <v>86</v>
      </c>
      <c r="H113" s="98"/>
      <c r="I113" s="99"/>
      <c r="J113" s="97"/>
      <c r="K113" s="99"/>
      <c r="L113" s="97"/>
      <c r="M113" s="97"/>
      <c r="N113" s="100">
        <v>45831.0</v>
      </c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>
      <c r="A114" s="96" t="s">
        <v>219</v>
      </c>
      <c r="B114" s="96">
        <v>2.199154022E10</v>
      </c>
      <c r="C114" s="96" t="s">
        <v>313</v>
      </c>
      <c r="D114" s="96" t="s">
        <v>314</v>
      </c>
      <c r="E114" s="96" t="s">
        <v>85</v>
      </c>
      <c r="F114" s="96" t="s">
        <v>278</v>
      </c>
      <c r="G114" s="96" t="s">
        <v>94</v>
      </c>
      <c r="H114" s="101">
        <v>300.36</v>
      </c>
      <c r="I114" s="99"/>
      <c r="J114" s="97"/>
      <c r="K114" s="99"/>
      <c r="L114" s="97"/>
      <c r="M114" s="97"/>
      <c r="N114" s="100">
        <v>45831.0</v>
      </c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>
      <c r="A115" s="96" t="s">
        <v>258</v>
      </c>
      <c r="B115" s="96">
        <v>2.199443813E9</v>
      </c>
      <c r="C115" s="96" t="s">
        <v>315</v>
      </c>
      <c r="D115" s="97"/>
      <c r="E115" s="96" t="s">
        <v>85</v>
      </c>
      <c r="F115" s="97"/>
      <c r="G115" s="96" t="s">
        <v>150</v>
      </c>
      <c r="H115" s="98"/>
      <c r="I115" s="99"/>
      <c r="J115" s="97"/>
      <c r="K115" s="99"/>
      <c r="L115" s="97"/>
      <c r="M115" s="97"/>
      <c r="N115" s="100">
        <v>45831.0</v>
      </c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>
      <c r="A116" s="96" t="s">
        <v>316</v>
      </c>
      <c r="B116" s="96">
        <v>2.1986232131E10</v>
      </c>
      <c r="C116" s="96" t="s">
        <v>317</v>
      </c>
      <c r="D116" s="97"/>
      <c r="E116" s="96" t="s">
        <v>85</v>
      </c>
      <c r="F116" s="97"/>
      <c r="G116" s="96" t="s">
        <v>86</v>
      </c>
      <c r="H116" s="98"/>
      <c r="I116" s="99"/>
      <c r="J116" s="97"/>
      <c r="K116" s="99"/>
      <c r="L116" s="97"/>
      <c r="M116" s="97"/>
      <c r="N116" s="100">
        <v>45831.0</v>
      </c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>
      <c r="A117" s="96" t="s">
        <v>318</v>
      </c>
      <c r="B117" s="96">
        <v>2.199212273E10</v>
      </c>
      <c r="C117" s="96" t="s">
        <v>319</v>
      </c>
      <c r="D117" s="96" t="s">
        <v>320</v>
      </c>
      <c r="E117" s="96" t="s">
        <v>85</v>
      </c>
      <c r="F117" s="96" t="s">
        <v>140</v>
      </c>
      <c r="G117" s="96" t="s">
        <v>150</v>
      </c>
      <c r="H117" s="98"/>
      <c r="I117" s="99"/>
      <c r="J117" s="97"/>
      <c r="K117" s="99"/>
      <c r="L117" s="97"/>
      <c r="M117" s="96" t="s">
        <v>321</v>
      </c>
      <c r="N117" s="100">
        <v>45831.0</v>
      </c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>
      <c r="A118" s="96" t="s">
        <v>322</v>
      </c>
      <c r="B118" s="96">
        <v>2.1976871949E10</v>
      </c>
      <c r="C118" s="96" t="s">
        <v>323</v>
      </c>
      <c r="D118" s="97"/>
      <c r="E118" s="96" t="s">
        <v>85</v>
      </c>
      <c r="F118" s="97"/>
      <c r="G118" s="96" t="s">
        <v>86</v>
      </c>
      <c r="H118" s="98"/>
      <c r="I118" s="99"/>
      <c r="J118" s="97"/>
      <c r="K118" s="99"/>
      <c r="L118" s="97"/>
      <c r="M118" s="97"/>
      <c r="N118" s="100">
        <v>45831.0</v>
      </c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>
      <c r="A119" s="96" t="s">
        <v>324</v>
      </c>
      <c r="B119" s="96">
        <v>2.1969075135E10</v>
      </c>
      <c r="C119" s="96" t="s">
        <v>325</v>
      </c>
      <c r="D119" s="96" t="s">
        <v>326</v>
      </c>
      <c r="E119" s="96" t="s">
        <v>85</v>
      </c>
      <c r="F119" s="96" t="s">
        <v>327</v>
      </c>
      <c r="G119" s="96" t="s">
        <v>94</v>
      </c>
      <c r="H119" s="101">
        <v>52.45</v>
      </c>
      <c r="I119" s="99"/>
      <c r="J119" s="97"/>
      <c r="K119" s="99"/>
      <c r="L119" s="97"/>
      <c r="M119" s="97"/>
      <c r="N119" s="100">
        <v>45831.0</v>
      </c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>
      <c r="A120" s="96" t="s">
        <v>328</v>
      </c>
      <c r="B120" s="96">
        <v>2.1997551249E10</v>
      </c>
      <c r="C120" s="96" t="s">
        <v>329</v>
      </c>
      <c r="D120" s="97"/>
      <c r="E120" s="96" t="s">
        <v>85</v>
      </c>
      <c r="F120" s="97"/>
      <c r="G120" s="96" t="s">
        <v>86</v>
      </c>
      <c r="H120" s="98"/>
      <c r="I120" s="99"/>
      <c r="J120" s="97"/>
      <c r="K120" s="99"/>
      <c r="L120" s="97"/>
      <c r="M120" s="97"/>
      <c r="N120" s="100">
        <v>45831.0</v>
      </c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>
      <c r="A121" s="96" t="s">
        <v>148</v>
      </c>
      <c r="B121" s="96">
        <v>2.1982964845E10</v>
      </c>
      <c r="C121" s="96" t="s">
        <v>330</v>
      </c>
      <c r="D121" s="97"/>
      <c r="E121" s="96" t="s">
        <v>85</v>
      </c>
      <c r="F121" s="97"/>
      <c r="G121" s="96" t="s">
        <v>86</v>
      </c>
      <c r="H121" s="98"/>
      <c r="I121" s="99"/>
      <c r="J121" s="97"/>
      <c r="K121" s="99"/>
      <c r="L121" s="97"/>
      <c r="M121" s="97"/>
      <c r="N121" s="100">
        <v>45831.0</v>
      </c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>
      <c r="A122" s="96" t="s">
        <v>316</v>
      </c>
      <c r="B122" s="96">
        <v>2.1996113613E10</v>
      </c>
      <c r="C122" s="96" t="s">
        <v>331</v>
      </c>
      <c r="D122" s="97"/>
      <c r="E122" s="96" t="s">
        <v>85</v>
      </c>
      <c r="F122" s="97"/>
      <c r="G122" s="96" t="s">
        <v>86</v>
      </c>
      <c r="H122" s="98"/>
      <c r="I122" s="99"/>
      <c r="J122" s="97"/>
      <c r="K122" s="99"/>
      <c r="L122" s="97"/>
      <c r="M122" s="97"/>
      <c r="N122" s="100">
        <v>45831.0</v>
      </c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>
      <c r="A123" s="96" t="s">
        <v>332</v>
      </c>
      <c r="B123" s="96">
        <v>2.1999374548E10</v>
      </c>
      <c r="C123" s="96" t="s">
        <v>333</v>
      </c>
      <c r="D123" s="97"/>
      <c r="E123" s="96" t="s">
        <v>85</v>
      </c>
      <c r="F123" s="96" t="s">
        <v>153</v>
      </c>
      <c r="G123" s="96" t="s">
        <v>94</v>
      </c>
      <c r="H123" s="101">
        <v>418.0</v>
      </c>
      <c r="I123" s="99"/>
      <c r="J123" s="97"/>
      <c r="K123" s="99"/>
      <c r="L123" s="97"/>
      <c r="M123" s="97"/>
      <c r="N123" s="100">
        <v>45831.0</v>
      </c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>
      <c r="A124" s="96" t="s">
        <v>334</v>
      </c>
      <c r="B124" s="96">
        <v>2.1999374548E10</v>
      </c>
      <c r="C124" s="96" t="s">
        <v>335</v>
      </c>
      <c r="D124" s="97"/>
      <c r="E124" s="96" t="s">
        <v>85</v>
      </c>
      <c r="F124" s="97"/>
      <c r="G124" s="96" t="s">
        <v>86</v>
      </c>
      <c r="H124" s="98"/>
      <c r="I124" s="99"/>
      <c r="J124" s="97"/>
      <c r="K124" s="99"/>
      <c r="L124" s="97"/>
      <c r="M124" s="97"/>
      <c r="N124" s="100">
        <v>45831.0</v>
      </c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>
      <c r="A125" s="96" t="s">
        <v>336</v>
      </c>
      <c r="B125" s="96">
        <v>2.1970041172E10</v>
      </c>
      <c r="C125" s="96" t="s">
        <v>337</v>
      </c>
      <c r="D125" s="97"/>
      <c r="E125" s="96" t="s">
        <v>85</v>
      </c>
      <c r="F125" s="97"/>
      <c r="G125" s="96" t="s">
        <v>86</v>
      </c>
      <c r="H125" s="98"/>
      <c r="I125" s="99"/>
      <c r="J125" s="97"/>
      <c r="K125" s="99"/>
      <c r="L125" s="97"/>
      <c r="M125" s="97"/>
      <c r="N125" s="100">
        <v>45831.0</v>
      </c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>
      <c r="A126" s="96" t="s">
        <v>338</v>
      </c>
      <c r="B126" s="96">
        <v>2.1970041172E10</v>
      </c>
      <c r="C126" s="97"/>
      <c r="D126" s="96" t="s">
        <v>339</v>
      </c>
      <c r="E126" s="96" t="s">
        <v>85</v>
      </c>
      <c r="F126" s="96" t="s">
        <v>137</v>
      </c>
      <c r="G126" s="96" t="s">
        <v>94</v>
      </c>
      <c r="H126" s="101">
        <v>1595.96</v>
      </c>
      <c r="I126" s="99"/>
      <c r="J126" s="97"/>
      <c r="K126" s="99"/>
      <c r="L126" s="97"/>
      <c r="M126" s="97"/>
      <c r="N126" s="100">
        <v>45831.0</v>
      </c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>
      <c r="A127" s="96" t="s">
        <v>258</v>
      </c>
      <c r="B127" s="96">
        <v>2.1968609553E10</v>
      </c>
      <c r="C127" s="97"/>
      <c r="D127" s="97"/>
      <c r="E127" s="96" t="s">
        <v>85</v>
      </c>
      <c r="F127" s="97"/>
      <c r="G127" s="96" t="s">
        <v>86</v>
      </c>
      <c r="H127" s="98"/>
      <c r="I127" s="99"/>
      <c r="J127" s="97"/>
      <c r="K127" s="99"/>
      <c r="L127" s="97"/>
      <c r="M127" s="97"/>
      <c r="N127" s="100">
        <v>45831.0</v>
      </c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>
      <c r="A128" s="96" t="s">
        <v>340</v>
      </c>
      <c r="B128" s="96">
        <v>2.1999543717E10</v>
      </c>
      <c r="C128" s="96" t="s">
        <v>341</v>
      </c>
      <c r="D128" s="96" t="s">
        <v>342</v>
      </c>
      <c r="E128" s="96" t="s">
        <v>85</v>
      </c>
      <c r="F128" s="96" t="s">
        <v>153</v>
      </c>
      <c r="G128" s="96" t="s">
        <v>94</v>
      </c>
      <c r="H128" s="101">
        <v>418.0</v>
      </c>
      <c r="I128" s="99"/>
      <c r="J128" s="97"/>
      <c r="K128" s="99"/>
      <c r="L128" s="97"/>
      <c r="M128" s="97"/>
      <c r="N128" s="100">
        <v>45831.0</v>
      </c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>
      <c r="A129" s="96" t="s">
        <v>343</v>
      </c>
      <c r="B129" s="96">
        <v>2.1974561166E10</v>
      </c>
      <c r="C129" s="96" t="s">
        <v>344</v>
      </c>
      <c r="D129" s="97"/>
      <c r="E129" s="96" t="s">
        <v>85</v>
      </c>
      <c r="F129" s="97"/>
      <c r="G129" s="96" t="s">
        <v>86</v>
      </c>
      <c r="H129" s="98"/>
      <c r="I129" s="99"/>
      <c r="J129" s="97"/>
      <c r="K129" s="99"/>
      <c r="L129" s="97"/>
      <c r="M129" s="97"/>
      <c r="N129" s="100">
        <v>45831.0</v>
      </c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>
      <c r="A130" s="96" t="s">
        <v>345</v>
      </c>
      <c r="B130" s="96">
        <v>2.1980554459E10</v>
      </c>
      <c r="C130" s="96" t="s">
        <v>346</v>
      </c>
      <c r="D130" s="97"/>
      <c r="E130" s="96" t="s">
        <v>85</v>
      </c>
      <c r="F130" s="97"/>
      <c r="G130" s="96" t="s">
        <v>86</v>
      </c>
      <c r="H130" s="98"/>
      <c r="I130" s="99"/>
      <c r="J130" s="97"/>
      <c r="K130" s="99"/>
      <c r="L130" s="97"/>
      <c r="M130" s="97"/>
      <c r="N130" s="100">
        <v>45831.0</v>
      </c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>
      <c r="A131" s="96" t="s">
        <v>347</v>
      </c>
      <c r="B131" s="96">
        <v>2.2981767168E10</v>
      </c>
      <c r="C131" s="96" t="s">
        <v>348</v>
      </c>
      <c r="D131" s="97"/>
      <c r="E131" s="96" t="s">
        <v>85</v>
      </c>
      <c r="F131" s="97"/>
      <c r="G131" s="96" t="s">
        <v>86</v>
      </c>
      <c r="H131" s="98"/>
      <c r="I131" s="99"/>
      <c r="J131" s="97"/>
      <c r="K131" s="99"/>
      <c r="L131" s="97"/>
      <c r="M131" s="97"/>
      <c r="N131" s="100">
        <v>45831.0</v>
      </c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>
      <c r="A132" s="96" t="s">
        <v>349</v>
      </c>
      <c r="B132" s="96">
        <v>2.2992149724E10</v>
      </c>
      <c r="C132" s="96" t="s">
        <v>350</v>
      </c>
      <c r="D132" s="97"/>
      <c r="E132" s="96" t="s">
        <v>85</v>
      </c>
      <c r="F132" s="97"/>
      <c r="G132" s="96" t="s">
        <v>150</v>
      </c>
      <c r="H132" s="98"/>
      <c r="I132" s="99"/>
      <c r="J132" s="97"/>
      <c r="K132" s="99"/>
      <c r="L132" s="97"/>
      <c r="M132" s="97"/>
      <c r="N132" s="100">
        <v>45831.0</v>
      </c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>
      <c r="A133" s="96" t="s">
        <v>351</v>
      </c>
      <c r="B133" s="96">
        <v>2.2992774173E10</v>
      </c>
      <c r="C133" s="96" t="s">
        <v>352</v>
      </c>
      <c r="D133" s="97"/>
      <c r="E133" s="96" t="s">
        <v>85</v>
      </c>
      <c r="F133" s="97"/>
      <c r="G133" s="96" t="s">
        <v>86</v>
      </c>
      <c r="H133" s="98"/>
      <c r="I133" s="99"/>
      <c r="J133" s="97"/>
      <c r="K133" s="99"/>
      <c r="L133" s="97"/>
      <c r="M133" s="97"/>
      <c r="N133" s="100">
        <v>45831.0</v>
      </c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>
      <c r="A134" s="96" t="s">
        <v>353</v>
      </c>
      <c r="B134" s="96">
        <v>2.196411033E10</v>
      </c>
      <c r="C134" s="96" t="s">
        <v>354</v>
      </c>
      <c r="D134" s="97"/>
      <c r="E134" s="96" t="s">
        <v>85</v>
      </c>
      <c r="F134" s="97"/>
      <c r="G134" s="96" t="s">
        <v>86</v>
      </c>
      <c r="H134" s="98"/>
      <c r="I134" s="99"/>
      <c r="J134" s="97"/>
      <c r="K134" s="99"/>
      <c r="L134" s="97"/>
      <c r="M134" s="97"/>
      <c r="N134" s="100">
        <v>45831.0</v>
      </c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>
      <c r="A135" s="96" t="s">
        <v>355</v>
      </c>
      <c r="B135" s="96">
        <v>2.19976452E10</v>
      </c>
      <c r="C135" s="96" t="s">
        <v>356</v>
      </c>
      <c r="D135" s="97"/>
      <c r="E135" s="96" t="s">
        <v>85</v>
      </c>
      <c r="F135" s="97"/>
      <c r="G135" s="96" t="s">
        <v>86</v>
      </c>
      <c r="H135" s="98"/>
      <c r="I135" s="99"/>
      <c r="J135" s="97"/>
      <c r="K135" s="99"/>
      <c r="L135" s="97"/>
      <c r="M135" s="97"/>
      <c r="N135" s="100">
        <v>45831.0</v>
      </c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>
      <c r="A136" s="96" t="s">
        <v>303</v>
      </c>
      <c r="B136" s="96">
        <v>2.1979337992E10</v>
      </c>
      <c r="C136" s="96" t="s">
        <v>357</v>
      </c>
      <c r="D136" s="97"/>
      <c r="E136" s="96" t="s">
        <v>85</v>
      </c>
      <c r="F136" s="96" t="s">
        <v>153</v>
      </c>
      <c r="G136" s="96" t="s">
        <v>94</v>
      </c>
      <c r="H136" s="101">
        <v>1943.0</v>
      </c>
      <c r="I136" s="99"/>
      <c r="J136" s="97"/>
      <c r="K136" s="99"/>
      <c r="L136" s="97"/>
      <c r="M136" s="97"/>
      <c r="N136" s="100">
        <v>45831.0</v>
      </c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>
      <c r="A137" s="96" t="s">
        <v>358</v>
      </c>
      <c r="B137" s="96">
        <v>2.1985463077E10</v>
      </c>
      <c r="C137" s="96" t="s">
        <v>359</v>
      </c>
      <c r="D137" s="97"/>
      <c r="E137" s="96" t="s">
        <v>85</v>
      </c>
      <c r="F137" s="97"/>
      <c r="G137" s="96" t="s">
        <v>86</v>
      </c>
      <c r="H137" s="98"/>
      <c r="I137" s="99"/>
      <c r="J137" s="97"/>
      <c r="K137" s="99"/>
      <c r="L137" s="97"/>
      <c r="M137" s="97"/>
      <c r="N137" s="100">
        <v>45831.0</v>
      </c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>
      <c r="A138" s="96" t="s">
        <v>351</v>
      </c>
      <c r="B138" s="96">
        <v>2.4993292289E10</v>
      </c>
      <c r="C138" s="96" t="s">
        <v>360</v>
      </c>
      <c r="D138" s="97"/>
      <c r="E138" s="96" t="s">
        <v>85</v>
      </c>
      <c r="F138" s="97"/>
      <c r="G138" s="96" t="s">
        <v>86</v>
      </c>
      <c r="H138" s="98"/>
      <c r="I138" s="99"/>
      <c r="J138" s="97"/>
      <c r="K138" s="99"/>
      <c r="L138" s="97"/>
      <c r="M138" s="97"/>
      <c r="N138" s="100">
        <v>45831.0</v>
      </c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>
      <c r="A139" s="96" t="s">
        <v>361</v>
      </c>
      <c r="B139" s="96">
        <v>2.1981825244E10</v>
      </c>
      <c r="C139" s="96" t="s">
        <v>362</v>
      </c>
      <c r="D139" s="97"/>
      <c r="E139" s="96" t="s">
        <v>85</v>
      </c>
      <c r="F139" s="97"/>
      <c r="G139" s="96" t="s">
        <v>86</v>
      </c>
      <c r="H139" s="98"/>
      <c r="I139" s="99"/>
      <c r="J139" s="97"/>
      <c r="K139" s="99"/>
      <c r="L139" s="97"/>
      <c r="M139" s="97"/>
      <c r="N139" s="100">
        <v>45831.0</v>
      </c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>
      <c r="A140" s="96" t="s">
        <v>110</v>
      </c>
      <c r="B140" s="96">
        <v>2.2998654835E10</v>
      </c>
      <c r="C140" s="96" t="s">
        <v>363</v>
      </c>
      <c r="D140" s="97"/>
      <c r="E140" s="96" t="s">
        <v>85</v>
      </c>
      <c r="F140" s="97"/>
      <c r="G140" s="96" t="s">
        <v>150</v>
      </c>
      <c r="H140" s="98"/>
      <c r="I140" s="99"/>
      <c r="J140" s="97"/>
      <c r="K140" s="99"/>
      <c r="L140" s="97"/>
      <c r="M140" s="96" t="s">
        <v>364</v>
      </c>
      <c r="N140" s="100">
        <v>45831.0</v>
      </c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>
      <c r="A141" s="96" t="s">
        <v>135</v>
      </c>
      <c r="B141" s="96">
        <v>2.199105288E10</v>
      </c>
      <c r="C141" s="96" t="s">
        <v>365</v>
      </c>
      <c r="D141" s="97"/>
      <c r="E141" s="96" t="s">
        <v>85</v>
      </c>
      <c r="F141" s="97"/>
      <c r="G141" s="96" t="s">
        <v>86</v>
      </c>
      <c r="H141" s="98"/>
      <c r="I141" s="99"/>
      <c r="J141" s="97"/>
      <c r="K141" s="99"/>
      <c r="L141" s="97"/>
      <c r="M141" s="97"/>
      <c r="N141" s="100">
        <v>45831.0</v>
      </c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>
      <c r="A142" s="96" t="s">
        <v>366</v>
      </c>
      <c r="B142" s="96">
        <v>2.1974181497E10</v>
      </c>
      <c r="C142" s="96" t="s">
        <v>367</v>
      </c>
      <c r="D142" s="96" t="s">
        <v>368</v>
      </c>
      <c r="E142" s="96" t="s">
        <v>85</v>
      </c>
      <c r="F142" s="96" t="s">
        <v>103</v>
      </c>
      <c r="G142" s="96" t="s">
        <v>94</v>
      </c>
      <c r="H142" s="101">
        <v>623.79</v>
      </c>
      <c r="I142" s="99"/>
      <c r="J142" s="97"/>
      <c r="K142" s="99"/>
      <c r="L142" s="97"/>
      <c r="M142" s="97"/>
      <c r="N142" s="100">
        <v>45831.0</v>
      </c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>
      <c r="A143" s="96" t="s">
        <v>234</v>
      </c>
      <c r="B143" s="96">
        <v>2.1994545362E10</v>
      </c>
      <c r="C143" s="96" t="s">
        <v>369</v>
      </c>
      <c r="D143" s="96" t="s">
        <v>370</v>
      </c>
      <c r="E143" s="96" t="s">
        <v>85</v>
      </c>
      <c r="F143" s="96" t="s">
        <v>182</v>
      </c>
      <c r="G143" s="96" t="s">
        <v>94</v>
      </c>
      <c r="H143" s="101">
        <v>923.34</v>
      </c>
      <c r="I143" s="99"/>
      <c r="J143" s="97"/>
      <c r="K143" s="99"/>
      <c r="L143" s="97"/>
      <c r="M143" s="97"/>
      <c r="N143" s="100">
        <v>45831.0</v>
      </c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>
      <c r="A144" s="96" t="s">
        <v>371</v>
      </c>
      <c r="B144" s="96">
        <v>2.1991536026E10</v>
      </c>
      <c r="C144" s="96" t="s">
        <v>372</v>
      </c>
      <c r="D144" s="96" t="s">
        <v>373</v>
      </c>
      <c r="E144" s="96" t="s">
        <v>85</v>
      </c>
      <c r="F144" s="96" t="s">
        <v>289</v>
      </c>
      <c r="G144" s="96" t="s">
        <v>94</v>
      </c>
      <c r="H144" s="101">
        <v>1182.0</v>
      </c>
      <c r="I144" s="99"/>
      <c r="J144" s="97"/>
      <c r="K144" s="99"/>
      <c r="L144" s="97"/>
      <c r="M144" s="97"/>
      <c r="N144" s="100">
        <v>45831.0</v>
      </c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>
      <c r="A145" s="96" t="s">
        <v>374</v>
      </c>
      <c r="B145" s="96">
        <v>2.1981660452E10</v>
      </c>
      <c r="C145" s="96">
        <v>2.1991536026E10</v>
      </c>
      <c r="D145" s="97"/>
      <c r="E145" s="96" t="s">
        <v>85</v>
      </c>
      <c r="F145" s="96" t="s">
        <v>278</v>
      </c>
      <c r="G145" s="96" t="s">
        <v>94</v>
      </c>
      <c r="H145" s="101">
        <v>505.69</v>
      </c>
      <c r="I145" s="99"/>
      <c r="J145" s="97"/>
      <c r="K145" s="99"/>
      <c r="L145" s="97"/>
      <c r="M145" s="97"/>
      <c r="N145" s="100">
        <v>45831.0</v>
      </c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>
      <c r="A146" s="96" t="s">
        <v>106</v>
      </c>
      <c r="B146" s="96">
        <v>2.1979790299E10</v>
      </c>
      <c r="C146" s="96" t="s">
        <v>375</v>
      </c>
      <c r="D146" s="97"/>
      <c r="E146" s="96" t="s">
        <v>85</v>
      </c>
      <c r="F146" s="96" t="s">
        <v>278</v>
      </c>
      <c r="G146" s="96" t="s">
        <v>94</v>
      </c>
      <c r="H146" s="101">
        <v>527.47</v>
      </c>
      <c r="I146" s="99"/>
      <c r="J146" s="97"/>
      <c r="K146" s="99"/>
      <c r="L146" s="97"/>
      <c r="M146" s="97"/>
      <c r="N146" s="100">
        <v>45831.0</v>
      </c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>
      <c r="A147" s="96" t="s">
        <v>376</v>
      </c>
      <c r="B147" s="96">
        <v>2.1985805874E10</v>
      </c>
      <c r="C147" s="96" t="s">
        <v>377</v>
      </c>
      <c r="D147" s="97"/>
      <c r="E147" s="96" t="s">
        <v>85</v>
      </c>
      <c r="F147" s="97"/>
      <c r="G147" s="96" t="s">
        <v>86</v>
      </c>
      <c r="H147" s="98"/>
      <c r="I147" s="99"/>
      <c r="J147" s="97"/>
      <c r="K147" s="99"/>
      <c r="L147" s="97"/>
      <c r="M147" s="97"/>
      <c r="N147" s="100">
        <v>45831.0</v>
      </c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>
      <c r="A148" s="96" t="s">
        <v>378</v>
      </c>
      <c r="B148" s="96">
        <v>2.1995857149E10</v>
      </c>
      <c r="C148" s="96" t="s">
        <v>379</v>
      </c>
      <c r="D148" s="96" t="s">
        <v>368</v>
      </c>
      <c r="E148" s="96" t="s">
        <v>85</v>
      </c>
      <c r="F148" s="96" t="s">
        <v>278</v>
      </c>
      <c r="G148" s="96" t="s">
        <v>94</v>
      </c>
      <c r="H148" s="101">
        <v>300.36</v>
      </c>
      <c r="I148" s="99"/>
      <c r="J148" s="97"/>
      <c r="K148" s="99"/>
      <c r="L148" s="97"/>
      <c r="M148" s="97"/>
      <c r="N148" s="100">
        <v>45831.0</v>
      </c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>
      <c r="A149" s="96" t="s">
        <v>104</v>
      </c>
      <c r="B149" s="96">
        <v>2.1981228597E10</v>
      </c>
      <c r="C149" s="96" t="s">
        <v>380</v>
      </c>
      <c r="D149" s="97"/>
      <c r="E149" s="96" t="s">
        <v>85</v>
      </c>
      <c r="F149" s="97"/>
      <c r="G149" s="96" t="s">
        <v>86</v>
      </c>
      <c r="H149" s="98"/>
      <c r="I149" s="99"/>
      <c r="J149" s="97"/>
      <c r="K149" s="99"/>
      <c r="L149" s="97"/>
      <c r="M149" s="97"/>
      <c r="N149" s="100">
        <v>45831.0</v>
      </c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>
      <c r="A150" s="96" t="s">
        <v>160</v>
      </c>
      <c r="B150" s="96">
        <v>2.1995883845E10</v>
      </c>
      <c r="C150" s="96" t="s">
        <v>381</v>
      </c>
      <c r="D150" s="97"/>
      <c r="E150" s="96" t="s">
        <v>85</v>
      </c>
      <c r="F150" s="97"/>
      <c r="G150" s="96" t="s">
        <v>86</v>
      </c>
      <c r="H150" s="98"/>
      <c r="I150" s="99"/>
      <c r="J150" s="97"/>
      <c r="K150" s="99"/>
      <c r="L150" s="97"/>
      <c r="M150" s="97"/>
      <c r="N150" s="100">
        <v>45831.0</v>
      </c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>
      <c r="A151" s="96" t="s">
        <v>382</v>
      </c>
      <c r="B151" s="96">
        <v>2.4999375467E10</v>
      </c>
      <c r="C151" s="96" t="s">
        <v>383</v>
      </c>
      <c r="D151" s="96" t="s">
        <v>384</v>
      </c>
      <c r="E151" s="96" t="s">
        <v>85</v>
      </c>
      <c r="F151" s="96" t="s">
        <v>93</v>
      </c>
      <c r="G151" s="96" t="s">
        <v>94</v>
      </c>
      <c r="H151" s="101">
        <v>890.7</v>
      </c>
      <c r="I151" s="99"/>
      <c r="J151" s="97"/>
      <c r="K151" s="99"/>
      <c r="L151" s="97"/>
      <c r="M151" s="97"/>
      <c r="N151" s="100">
        <v>45831.0</v>
      </c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>
      <c r="A152" s="96" t="s">
        <v>232</v>
      </c>
      <c r="B152" s="96">
        <v>2.1970283948E10</v>
      </c>
      <c r="C152" s="96" t="s">
        <v>385</v>
      </c>
      <c r="D152" s="96" t="s">
        <v>386</v>
      </c>
      <c r="E152" s="96" t="s">
        <v>85</v>
      </c>
      <c r="F152" s="96" t="s">
        <v>93</v>
      </c>
      <c r="G152" s="96" t="s">
        <v>94</v>
      </c>
      <c r="H152" s="101">
        <v>376.37</v>
      </c>
      <c r="I152" s="99"/>
      <c r="J152" s="97"/>
      <c r="K152" s="99"/>
      <c r="L152" s="97"/>
      <c r="M152" s="97"/>
      <c r="N152" s="100">
        <v>45831.0</v>
      </c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>
      <c r="A153" s="96" t="s">
        <v>387</v>
      </c>
      <c r="B153" s="96">
        <v>2.1969922158E10</v>
      </c>
      <c r="C153" s="96" t="s">
        <v>388</v>
      </c>
      <c r="D153" s="97"/>
      <c r="E153" s="96" t="s">
        <v>85</v>
      </c>
      <c r="F153" s="97"/>
      <c r="G153" s="96" t="s">
        <v>86</v>
      </c>
      <c r="H153" s="98"/>
      <c r="I153" s="99"/>
      <c r="J153" s="97"/>
      <c r="K153" s="99"/>
      <c r="L153" s="97"/>
      <c r="M153" s="97"/>
      <c r="N153" s="100">
        <v>45831.0</v>
      </c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>
      <c r="A154" s="96" t="s">
        <v>389</v>
      </c>
      <c r="B154" s="96">
        <v>2.197624885E9</v>
      </c>
      <c r="C154" s="96" t="s">
        <v>390</v>
      </c>
      <c r="D154" s="97"/>
      <c r="E154" s="96" t="s">
        <v>85</v>
      </c>
      <c r="F154" s="97"/>
      <c r="G154" s="96" t="s">
        <v>86</v>
      </c>
      <c r="H154" s="98"/>
      <c r="I154" s="99"/>
      <c r="J154" s="97"/>
      <c r="K154" s="99"/>
      <c r="L154" s="97"/>
      <c r="M154" s="97"/>
      <c r="N154" s="100">
        <v>45831.0</v>
      </c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>
      <c r="A155" s="96" t="s">
        <v>391</v>
      </c>
      <c r="B155" s="96">
        <v>2.1988436024E10</v>
      </c>
      <c r="C155" s="96" t="s">
        <v>392</v>
      </c>
      <c r="D155" s="97"/>
      <c r="E155" s="96" t="s">
        <v>85</v>
      </c>
      <c r="F155" s="97"/>
      <c r="G155" s="96" t="s">
        <v>86</v>
      </c>
      <c r="H155" s="98"/>
      <c r="I155" s="99"/>
      <c r="J155" s="97"/>
      <c r="K155" s="99"/>
      <c r="L155" s="97"/>
      <c r="M155" s="97"/>
      <c r="N155" s="100">
        <v>45831.0</v>
      </c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>
      <c r="A156" s="96" t="s">
        <v>393</v>
      </c>
      <c r="B156" s="96">
        <v>2.1995518137E10</v>
      </c>
      <c r="C156" s="96" t="s">
        <v>394</v>
      </c>
      <c r="D156" s="96" t="s">
        <v>298</v>
      </c>
      <c r="E156" s="96" t="s">
        <v>85</v>
      </c>
      <c r="F156" s="96" t="s">
        <v>289</v>
      </c>
      <c r="G156" s="96" t="s">
        <v>94</v>
      </c>
      <c r="H156" s="101">
        <v>752.46</v>
      </c>
      <c r="I156" s="99"/>
      <c r="J156" s="97"/>
      <c r="K156" s="99"/>
      <c r="L156" s="97"/>
      <c r="M156" s="97"/>
      <c r="N156" s="100">
        <v>45831.0</v>
      </c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>
      <c r="A157" s="96" t="s">
        <v>395</v>
      </c>
      <c r="B157" s="96">
        <v>2.2988461236E10</v>
      </c>
      <c r="C157" s="96" t="s">
        <v>396</v>
      </c>
      <c r="D157" s="97"/>
      <c r="E157" s="96" t="s">
        <v>85</v>
      </c>
      <c r="F157" s="97"/>
      <c r="G157" s="96" t="s">
        <v>86</v>
      </c>
      <c r="H157" s="98"/>
      <c r="I157" s="99"/>
      <c r="J157" s="97"/>
      <c r="K157" s="99"/>
      <c r="L157" s="97"/>
      <c r="M157" s="97"/>
      <c r="N157" s="100">
        <v>45831.0</v>
      </c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>
      <c r="A158" s="96" t="s">
        <v>397</v>
      </c>
      <c r="B158" s="96">
        <v>2.1973969806E10</v>
      </c>
      <c r="C158" s="96" t="s">
        <v>398</v>
      </c>
      <c r="D158" s="97"/>
      <c r="E158" s="96" t="s">
        <v>85</v>
      </c>
      <c r="F158" s="97"/>
      <c r="G158" s="96" t="s">
        <v>150</v>
      </c>
      <c r="H158" s="98"/>
      <c r="I158" s="99"/>
      <c r="J158" s="97"/>
      <c r="K158" s="99"/>
      <c r="L158" s="97"/>
      <c r="M158" s="97"/>
      <c r="N158" s="100">
        <v>45831.0</v>
      </c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>
      <c r="A159" s="96" t="s">
        <v>399</v>
      </c>
      <c r="B159" s="96">
        <v>2.1977223858E10</v>
      </c>
      <c r="C159" s="96" t="s">
        <v>400</v>
      </c>
      <c r="D159" s="97"/>
      <c r="E159" s="96" t="s">
        <v>85</v>
      </c>
      <c r="F159" s="97"/>
      <c r="G159" s="96" t="s">
        <v>86</v>
      </c>
      <c r="H159" s="98"/>
      <c r="I159" s="99"/>
      <c r="J159" s="97"/>
      <c r="K159" s="99"/>
      <c r="L159" s="97"/>
      <c r="M159" s="97"/>
      <c r="N159" s="100">
        <v>45831.0</v>
      </c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>
      <c r="A160" s="96" t="s">
        <v>401</v>
      </c>
      <c r="B160" s="96">
        <v>2.1996089214E10</v>
      </c>
      <c r="C160" s="96" t="s">
        <v>402</v>
      </c>
      <c r="D160" s="96" t="s">
        <v>403</v>
      </c>
      <c r="E160" s="96" t="s">
        <v>85</v>
      </c>
      <c r="F160" s="96" t="s">
        <v>278</v>
      </c>
      <c r="G160" s="96" t="s">
        <v>94</v>
      </c>
      <c r="H160" s="101">
        <v>909.68</v>
      </c>
      <c r="I160" s="99"/>
      <c r="J160" s="97"/>
      <c r="K160" s="99"/>
      <c r="L160" s="97"/>
      <c r="M160" s="97"/>
      <c r="N160" s="100">
        <v>45831.0</v>
      </c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>
      <c r="A161" s="96" t="s">
        <v>393</v>
      </c>
      <c r="B161" s="96">
        <v>2.1972261548E10</v>
      </c>
      <c r="C161" s="96" t="s">
        <v>404</v>
      </c>
      <c r="D161" s="97"/>
      <c r="E161" s="96" t="s">
        <v>85</v>
      </c>
      <c r="F161" s="97"/>
      <c r="G161" s="96" t="s">
        <v>86</v>
      </c>
      <c r="H161" s="98"/>
      <c r="I161" s="99"/>
      <c r="J161" s="97"/>
      <c r="K161" s="99"/>
      <c r="L161" s="97"/>
      <c r="M161" s="97"/>
      <c r="N161" s="100">
        <v>45831.0</v>
      </c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>
      <c r="A162" s="96" t="s">
        <v>405</v>
      </c>
      <c r="B162" s="96">
        <v>2.1996604934E10</v>
      </c>
      <c r="C162" s="96" t="s">
        <v>406</v>
      </c>
      <c r="D162" s="97"/>
      <c r="E162" s="96" t="s">
        <v>85</v>
      </c>
      <c r="F162" s="97"/>
      <c r="G162" s="96" t="s">
        <v>86</v>
      </c>
      <c r="H162" s="98"/>
      <c r="I162" s="99"/>
      <c r="J162" s="97"/>
      <c r="K162" s="99"/>
      <c r="L162" s="97"/>
      <c r="M162" s="97"/>
      <c r="N162" s="100">
        <v>45831.0</v>
      </c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>
      <c r="A163" s="96" t="s">
        <v>229</v>
      </c>
      <c r="B163" s="96">
        <v>2.1994584436E10</v>
      </c>
      <c r="C163" s="96" t="s">
        <v>407</v>
      </c>
      <c r="D163" s="97"/>
      <c r="E163" s="96" t="s">
        <v>85</v>
      </c>
      <c r="F163" s="97"/>
      <c r="G163" s="96" t="s">
        <v>150</v>
      </c>
      <c r="H163" s="98"/>
      <c r="I163" s="99"/>
      <c r="J163" s="97"/>
      <c r="K163" s="99"/>
      <c r="L163" s="97"/>
      <c r="M163" s="96" t="s">
        <v>408</v>
      </c>
      <c r="N163" s="100">
        <v>45831.0</v>
      </c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>
      <c r="A164" s="96" t="s">
        <v>409</v>
      </c>
      <c r="B164" s="96">
        <v>2.2998427993E10</v>
      </c>
      <c r="C164" s="96" t="s">
        <v>410</v>
      </c>
      <c r="D164" s="96" t="s">
        <v>411</v>
      </c>
      <c r="E164" s="96" t="s">
        <v>85</v>
      </c>
      <c r="F164" s="96" t="s">
        <v>167</v>
      </c>
      <c r="G164" s="96" t="s">
        <v>94</v>
      </c>
      <c r="H164" s="101">
        <v>1162.48</v>
      </c>
      <c r="I164" s="99"/>
      <c r="J164" s="97"/>
      <c r="K164" s="99"/>
      <c r="L164" s="97"/>
      <c r="M164" s="97"/>
      <c r="N164" s="100">
        <v>45832.0</v>
      </c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>
      <c r="A165" s="96" t="s">
        <v>412</v>
      </c>
      <c r="B165" s="96">
        <v>2.1992267635E10</v>
      </c>
      <c r="C165" s="96" t="s">
        <v>413</v>
      </c>
      <c r="D165" s="96" t="s">
        <v>185</v>
      </c>
      <c r="E165" s="96" t="s">
        <v>85</v>
      </c>
      <c r="F165" s="96" t="s">
        <v>93</v>
      </c>
      <c r="G165" s="96" t="s">
        <v>94</v>
      </c>
      <c r="H165" s="101">
        <v>706.25</v>
      </c>
      <c r="I165" s="99"/>
      <c r="J165" s="97"/>
      <c r="K165" s="99"/>
      <c r="L165" s="97"/>
      <c r="M165" s="97"/>
      <c r="N165" s="100">
        <v>45832.0</v>
      </c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>
      <c r="A166" s="96" t="s">
        <v>414</v>
      </c>
      <c r="B166" s="96">
        <v>2.1998770864E10</v>
      </c>
      <c r="C166" s="96" t="s">
        <v>415</v>
      </c>
      <c r="D166" s="97"/>
      <c r="E166" s="96" t="s">
        <v>85</v>
      </c>
      <c r="F166" s="97"/>
      <c r="G166" s="96" t="s">
        <v>86</v>
      </c>
      <c r="H166" s="98"/>
      <c r="I166" s="99"/>
      <c r="J166" s="97"/>
      <c r="K166" s="99"/>
      <c r="L166" s="97"/>
      <c r="M166" s="97"/>
      <c r="N166" s="100">
        <v>45832.0</v>
      </c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>
      <c r="A167" s="96" t="s">
        <v>416</v>
      </c>
      <c r="B167" s="96">
        <v>2.1976957124E10</v>
      </c>
      <c r="C167" s="96" t="s">
        <v>417</v>
      </c>
      <c r="D167" s="97"/>
      <c r="E167" s="96" t="s">
        <v>85</v>
      </c>
      <c r="F167" s="97"/>
      <c r="G167" s="96" t="s">
        <v>86</v>
      </c>
      <c r="H167" s="98"/>
      <c r="I167" s="99"/>
      <c r="J167" s="97"/>
      <c r="K167" s="99"/>
      <c r="L167" s="97"/>
      <c r="M167" s="97"/>
      <c r="N167" s="100">
        <v>45832.0</v>
      </c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>
      <c r="A168" s="96" t="s">
        <v>418</v>
      </c>
      <c r="B168" s="96">
        <v>2.1977335621E10</v>
      </c>
      <c r="C168" s="96" t="s">
        <v>419</v>
      </c>
      <c r="D168" s="97"/>
      <c r="E168" s="96" t="s">
        <v>85</v>
      </c>
      <c r="F168" s="96" t="s">
        <v>420</v>
      </c>
      <c r="G168" s="96" t="s">
        <v>94</v>
      </c>
      <c r="H168" s="101">
        <v>306.24</v>
      </c>
      <c r="I168" s="99"/>
      <c r="J168" s="97"/>
      <c r="K168" s="99"/>
      <c r="L168" s="97"/>
      <c r="M168" s="97"/>
      <c r="N168" s="100">
        <v>45832.0</v>
      </c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>
      <c r="A169" s="96" t="s">
        <v>160</v>
      </c>
      <c r="B169" s="96">
        <v>2.1977335621E10</v>
      </c>
      <c r="C169" s="96" t="s">
        <v>421</v>
      </c>
      <c r="D169" s="97"/>
      <c r="E169" s="96" t="s">
        <v>85</v>
      </c>
      <c r="F169" s="97"/>
      <c r="G169" s="96" t="s">
        <v>86</v>
      </c>
      <c r="H169" s="98"/>
      <c r="I169" s="99"/>
      <c r="J169" s="97"/>
      <c r="K169" s="99"/>
      <c r="L169" s="97"/>
      <c r="M169" s="97"/>
      <c r="N169" s="100">
        <v>45832.0</v>
      </c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>
      <c r="A170" s="96" t="s">
        <v>422</v>
      </c>
      <c r="B170" s="96">
        <v>2.1995223681E10</v>
      </c>
      <c r="C170" s="96" t="s">
        <v>423</v>
      </c>
      <c r="D170" s="97"/>
      <c r="E170" s="96" t="s">
        <v>85</v>
      </c>
      <c r="F170" s="97"/>
      <c r="G170" s="96" t="s">
        <v>86</v>
      </c>
      <c r="H170" s="98"/>
      <c r="I170" s="99"/>
      <c r="J170" s="97"/>
      <c r="K170" s="99"/>
      <c r="L170" s="97"/>
      <c r="M170" s="97"/>
      <c r="N170" s="100">
        <v>45832.0</v>
      </c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>
      <c r="A171" s="96" t="s">
        <v>424</v>
      </c>
      <c r="B171" s="96" t="s">
        <v>425</v>
      </c>
      <c r="C171" s="97"/>
      <c r="D171" s="96" t="s">
        <v>298</v>
      </c>
      <c r="E171" s="96" t="s">
        <v>85</v>
      </c>
      <c r="F171" s="96" t="s">
        <v>93</v>
      </c>
      <c r="G171" s="96" t="s">
        <v>94</v>
      </c>
      <c r="H171" s="101">
        <v>752.74</v>
      </c>
      <c r="I171" s="99"/>
      <c r="J171" s="97"/>
      <c r="K171" s="99"/>
      <c r="L171" s="97"/>
      <c r="M171" s="97"/>
      <c r="N171" s="100">
        <v>45832.0</v>
      </c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>
      <c r="A172" s="96" t="s">
        <v>426</v>
      </c>
      <c r="B172" s="96" t="s">
        <v>427</v>
      </c>
      <c r="C172" s="96" t="s">
        <v>428</v>
      </c>
      <c r="D172" s="96" t="s">
        <v>429</v>
      </c>
      <c r="E172" s="96" t="s">
        <v>85</v>
      </c>
      <c r="F172" s="96" t="s">
        <v>278</v>
      </c>
      <c r="G172" s="96" t="s">
        <v>94</v>
      </c>
      <c r="H172" s="101">
        <v>300.36</v>
      </c>
      <c r="I172" s="99"/>
      <c r="J172" s="97"/>
      <c r="K172" s="99"/>
      <c r="L172" s="97"/>
      <c r="M172" s="97"/>
      <c r="N172" s="100">
        <v>45832.0</v>
      </c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>
      <c r="A173" s="96" t="s">
        <v>430</v>
      </c>
      <c r="B173" s="96" t="s">
        <v>431</v>
      </c>
      <c r="C173" s="96" t="s">
        <v>432</v>
      </c>
      <c r="D173" s="96" t="s">
        <v>433</v>
      </c>
      <c r="E173" s="96" t="s">
        <v>85</v>
      </c>
      <c r="F173" s="96" t="s">
        <v>140</v>
      </c>
      <c r="G173" s="96" t="s">
        <v>53</v>
      </c>
      <c r="H173" s="101">
        <v>1184.08</v>
      </c>
      <c r="I173" s="100">
        <v>45828.0</v>
      </c>
      <c r="J173" s="96">
        <v>1557145.0</v>
      </c>
      <c r="K173" s="100">
        <v>45838.0</v>
      </c>
      <c r="L173" s="96">
        <v>6.0</v>
      </c>
      <c r="M173" s="97"/>
      <c r="N173" s="100">
        <v>45832.0</v>
      </c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>
      <c r="A174" s="96" t="s">
        <v>434</v>
      </c>
      <c r="B174" s="96">
        <v>2.196413584E10</v>
      </c>
      <c r="C174" s="96" t="s">
        <v>435</v>
      </c>
      <c r="D174" s="96" t="s">
        <v>194</v>
      </c>
      <c r="E174" s="96" t="s">
        <v>134</v>
      </c>
      <c r="F174" s="96" t="s">
        <v>436</v>
      </c>
      <c r="G174" s="96" t="s">
        <v>53</v>
      </c>
      <c r="H174" s="101">
        <v>651.95</v>
      </c>
      <c r="I174" s="100">
        <v>45824.0</v>
      </c>
      <c r="J174" s="96" t="s">
        <v>437</v>
      </c>
      <c r="K174" s="99"/>
      <c r="L174" s="96">
        <v>6.0</v>
      </c>
      <c r="M174" s="97"/>
      <c r="N174" s="100">
        <v>45832.0</v>
      </c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>
      <c r="A175" s="96" t="s">
        <v>438</v>
      </c>
      <c r="B175" s="96">
        <v>2.4999683516E10</v>
      </c>
      <c r="C175" s="96" t="s">
        <v>439</v>
      </c>
      <c r="D175" s="96" t="s">
        <v>384</v>
      </c>
      <c r="E175" s="96" t="s">
        <v>85</v>
      </c>
      <c r="F175" s="96" t="s">
        <v>278</v>
      </c>
      <c r="G175" s="96" t="s">
        <v>94</v>
      </c>
      <c r="H175" s="101">
        <v>334.09</v>
      </c>
      <c r="I175" s="99"/>
      <c r="J175" s="97"/>
      <c r="K175" s="99"/>
      <c r="L175" s="97"/>
      <c r="M175" s="97"/>
      <c r="N175" s="100">
        <v>45832.0</v>
      </c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>
      <c r="A176" s="96" t="s">
        <v>440</v>
      </c>
      <c r="B176" s="96">
        <v>2.198321348E10</v>
      </c>
      <c r="C176" s="96" t="s">
        <v>441</v>
      </c>
      <c r="D176" s="96" t="s">
        <v>442</v>
      </c>
      <c r="E176" s="96" t="s">
        <v>85</v>
      </c>
      <c r="F176" s="97"/>
      <c r="G176" s="96" t="s">
        <v>94</v>
      </c>
      <c r="H176" s="98"/>
      <c r="I176" s="99"/>
      <c r="J176" s="97"/>
      <c r="K176" s="99"/>
      <c r="L176" s="97"/>
      <c r="M176" s="97"/>
      <c r="N176" s="100">
        <v>45832.0</v>
      </c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>
      <c r="A177" s="96" t="s">
        <v>443</v>
      </c>
      <c r="B177" s="96" t="s">
        <v>444</v>
      </c>
      <c r="C177" s="96" t="s">
        <v>313</v>
      </c>
      <c r="D177" s="97"/>
      <c r="E177" s="96" t="s">
        <v>85</v>
      </c>
      <c r="F177" s="96" t="s">
        <v>278</v>
      </c>
      <c r="G177" s="96" t="s">
        <v>53</v>
      </c>
      <c r="H177" s="101">
        <v>1532.96</v>
      </c>
      <c r="I177" s="100">
        <v>45832.0</v>
      </c>
      <c r="J177" s="96">
        <v>2.0008757E7</v>
      </c>
      <c r="K177" s="100">
        <v>45870.0</v>
      </c>
      <c r="L177" s="96">
        <v>7.0</v>
      </c>
      <c r="M177" s="97"/>
      <c r="N177" s="100">
        <v>45841.0</v>
      </c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>
      <c r="A178" s="96" t="s">
        <v>445</v>
      </c>
      <c r="B178" s="96">
        <v>2.199181447E10</v>
      </c>
      <c r="C178" s="96" t="s">
        <v>446</v>
      </c>
      <c r="D178" s="97"/>
      <c r="E178" s="96" t="s">
        <v>85</v>
      </c>
      <c r="F178" s="97"/>
      <c r="G178" s="96" t="s">
        <v>150</v>
      </c>
      <c r="H178" s="98"/>
      <c r="I178" s="99"/>
      <c r="J178" s="97"/>
      <c r="K178" s="99"/>
      <c r="L178" s="97"/>
      <c r="M178" s="96" t="s">
        <v>447</v>
      </c>
      <c r="N178" s="100">
        <v>45833.0</v>
      </c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>
      <c r="A179" s="96" t="s">
        <v>157</v>
      </c>
      <c r="B179" s="96">
        <v>2.299735932E10</v>
      </c>
      <c r="C179" s="96" t="s">
        <v>448</v>
      </c>
      <c r="D179" s="97"/>
      <c r="E179" s="96" t="s">
        <v>85</v>
      </c>
      <c r="F179" s="97"/>
      <c r="G179" s="96" t="s">
        <v>86</v>
      </c>
      <c r="H179" s="98"/>
      <c r="I179" s="99"/>
      <c r="J179" s="97"/>
      <c r="K179" s="99"/>
      <c r="L179" s="97"/>
      <c r="M179" s="97"/>
      <c r="N179" s="100">
        <v>45833.0</v>
      </c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>
      <c r="A180" s="96" t="s">
        <v>449</v>
      </c>
      <c r="B180" s="96">
        <v>2.1985588224E10</v>
      </c>
      <c r="C180" s="96" t="s">
        <v>450</v>
      </c>
      <c r="D180" s="97"/>
      <c r="E180" s="96" t="s">
        <v>85</v>
      </c>
      <c r="F180" s="97"/>
      <c r="G180" s="96" t="s">
        <v>86</v>
      </c>
      <c r="H180" s="98"/>
      <c r="I180" s="99"/>
      <c r="J180" s="97"/>
      <c r="K180" s="99"/>
      <c r="L180" s="97"/>
      <c r="M180" s="97"/>
      <c r="N180" s="100">
        <v>45833.0</v>
      </c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>
      <c r="A181" s="96" t="s">
        <v>451</v>
      </c>
      <c r="B181" s="96">
        <v>2.1981024807E10</v>
      </c>
      <c r="C181" s="96" t="s">
        <v>452</v>
      </c>
      <c r="D181" s="97"/>
      <c r="E181" s="96" t="s">
        <v>85</v>
      </c>
      <c r="F181" s="97"/>
      <c r="G181" s="96" t="s">
        <v>86</v>
      </c>
      <c r="H181" s="98"/>
      <c r="I181" s="99"/>
      <c r="J181" s="97"/>
      <c r="K181" s="99"/>
      <c r="L181" s="97"/>
      <c r="M181" s="97"/>
      <c r="N181" s="100">
        <v>45833.0</v>
      </c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>
      <c r="A182" s="96" t="s">
        <v>453</v>
      </c>
      <c r="B182" s="96">
        <v>2.1999277827E10</v>
      </c>
      <c r="C182" s="96" t="s">
        <v>454</v>
      </c>
      <c r="D182" s="96" t="s">
        <v>455</v>
      </c>
      <c r="E182" s="96" t="s">
        <v>85</v>
      </c>
      <c r="F182" s="96" t="s">
        <v>278</v>
      </c>
      <c r="G182" s="96" t="s">
        <v>94</v>
      </c>
      <c r="H182" s="101">
        <v>909.68</v>
      </c>
      <c r="I182" s="99"/>
      <c r="J182" s="97"/>
      <c r="K182" s="99"/>
      <c r="L182" s="97"/>
      <c r="M182" s="97"/>
      <c r="N182" s="100">
        <v>45833.0</v>
      </c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>
      <c r="A183" s="96" t="s">
        <v>456</v>
      </c>
      <c r="B183" s="96">
        <v>2.1982554397E10</v>
      </c>
      <c r="C183" s="96" t="s">
        <v>457</v>
      </c>
      <c r="D183" s="96" t="s">
        <v>298</v>
      </c>
      <c r="E183" s="96" t="s">
        <v>85</v>
      </c>
      <c r="F183" s="96" t="s">
        <v>153</v>
      </c>
      <c r="G183" s="96" t="s">
        <v>94</v>
      </c>
      <c r="H183" s="101">
        <v>288.42</v>
      </c>
      <c r="I183" s="99"/>
      <c r="J183" s="97"/>
      <c r="K183" s="99"/>
      <c r="L183" s="97"/>
      <c r="M183" s="97"/>
      <c r="N183" s="100">
        <v>45833.0</v>
      </c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>
      <c r="A184" s="96" t="s">
        <v>458</v>
      </c>
      <c r="B184" s="96">
        <v>2.1983454754E10</v>
      </c>
      <c r="C184" s="96" t="s">
        <v>459</v>
      </c>
      <c r="D184" s="96" t="s">
        <v>310</v>
      </c>
      <c r="E184" s="96" t="s">
        <v>85</v>
      </c>
      <c r="F184" s="96" t="s">
        <v>103</v>
      </c>
      <c r="G184" s="96" t="s">
        <v>94</v>
      </c>
      <c r="H184" s="101">
        <v>239.55</v>
      </c>
      <c r="I184" s="99"/>
      <c r="J184" s="97"/>
      <c r="K184" s="99"/>
      <c r="L184" s="97"/>
      <c r="M184" s="97"/>
      <c r="N184" s="100">
        <v>45833.0</v>
      </c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>
      <c r="A185" s="96" t="s">
        <v>460</v>
      </c>
      <c r="B185" s="96">
        <v>2.1998960834E10</v>
      </c>
      <c r="C185" s="96" t="s">
        <v>461</v>
      </c>
      <c r="D185" s="97"/>
      <c r="E185" s="96" t="s">
        <v>85</v>
      </c>
      <c r="F185" s="97"/>
      <c r="G185" s="96" t="s">
        <v>86</v>
      </c>
      <c r="H185" s="98"/>
      <c r="I185" s="99"/>
      <c r="J185" s="97"/>
      <c r="K185" s="99"/>
      <c r="L185" s="97"/>
      <c r="M185" s="97"/>
      <c r="N185" s="100">
        <v>45833.0</v>
      </c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>
      <c r="A186" s="96" t="s">
        <v>462</v>
      </c>
      <c r="B186" s="96">
        <v>2.1969155915E10</v>
      </c>
      <c r="C186" s="96" t="s">
        <v>463</v>
      </c>
      <c r="D186" s="97"/>
      <c r="E186" s="96" t="s">
        <v>85</v>
      </c>
      <c r="F186" s="97"/>
      <c r="G186" s="96" t="s">
        <v>150</v>
      </c>
      <c r="H186" s="98"/>
      <c r="I186" s="99"/>
      <c r="J186" s="97"/>
      <c r="K186" s="99"/>
      <c r="L186" s="97"/>
      <c r="M186" s="96" t="s">
        <v>464</v>
      </c>
      <c r="N186" s="100">
        <v>45833.0</v>
      </c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>
      <c r="A187" s="96" t="s">
        <v>465</v>
      </c>
      <c r="B187" s="96">
        <v>2.196968023E10</v>
      </c>
      <c r="C187" s="96" t="s">
        <v>466</v>
      </c>
      <c r="D187" s="97"/>
      <c r="E187" s="96" t="s">
        <v>85</v>
      </c>
      <c r="F187" s="97"/>
      <c r="G187" s="96" t="s">
        <v>86</v>
      </c>
      <c r="H187" s="98"/>
      <c r="I187" s="99"/>
      <c r="J187" s="97"/>
      <c r="K187" s="99"/>
      <c r="L187" s="97"/>
      <c r="M187" s="97"/>
      <c r="N187" s="100">
        <v>45833.0</v>
      </c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>
      <c r="A188" s="96" t="s">
        <v>467</v>
      </c>
      <c r="B188" s="96">
        <v>2.1973178232E10</v>
      </c>
      <c r="C188" s="96" t="s">
        <v>468</v>
      </c>
      <c r="D188" s="97"/>
      <c r="E188" s="96" t="s">
        <v>85</v>
      </c>
      <c r="F188" s="97"/>
      <c r="G188" s="96" t="s">
        <v>86</v>
      </c>
      <c r="H188" s="98"/>
      <c r="I188" s="99"/>
      <c r="J188" s="97"/>
      <c r="K188" s="99"/>
      <c r="L188" s="97"/>
      <c r="M188" s="97"/>
      <c r="N188" s="100">
        <v>45833.0</v>
      </c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>
      <c r="A189" s="96" t="s">
        <v>469</v>
      </c>
      <c r="B189" s="96">
        <v>2.1994852221E10</v>
      </c>
      <c r="C189" s="96" t="s">
        <v>470</v>
      </c>
      <c r="D189" s="96" t="s">
        <v>310</v>
      </c>
      <c r="E189" s="96" t="s">
        <v>85</v>
      </c>
      <c r="F189" s="96" t="s">
        <v>103</v>
      </c>
      <c r="G189" s="96" t="s">
        <v>94</v>
      </c>
      <c r="H189" s="101">
        <v>387.44</v>
      </c>
      <c r="I189" s="99"/>
      <c r="J189" s="97"/>
      <c r="K189" s="99"/>
      <c r="L189" s="97"/>
      <c r="M189" s="97"/>
      <c r="N189" s="100">
        <v>45833.0</v>
      </c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>
      <c r="A190" s="96" t="s">
        <v>110</v>
      </c>
      <c r="B190" s="96">
        <v>2.1974115528E10</v>
      </c>
      <c r="C190" s="96" t="s">
        <v>471</v>
      </c>
      <c r="D190" s="97"/>
      <c r="E190" s="96" t="s">
        <v>85</v>
      </c>
      <c r="F190" s="97"/>
      <c r="G190" s="96" t="s">
        <v>86</v>
      </c>
      <c r="H190" s="98"/>
      <c r="I190" s="99"/>
      <c r="J190" s="97"/>
      <c r="K190" s="99"/>
      <c r="L190" s="97"/>
      <c r="M190" s="97"/>
      <c r="N190" s="100">
        <v>45833.0</v>
      </c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>
      <c r="A191" s="96" t="s">
        <v>472</v>
      </c>
      <c r="B191" s="96">
        <v>2.1987903185E10</v>
      </c>
      <c r="C191" s="96" t="s">
        <v>473</v>
      </c>
      <c r="D191" s="97"/>
      <c r="E191" s="96" t="s">
        <v>85</v>
      </c>
      <c r="F191" s="97"/>
      <c r="G191" s="96" t="s">
        <v>86</v>
      </c>
      <c r="H191" s="98"/>
      <c r="I191" s="99"/>
      <c r="J191" s="97"/>
      <c r="K191" s="99"/>
      <c r="L191" s="97"/>
      <c r="M191" s="97"/>
      <c r="N191" s="100">
        <v>45833.0</v>
      </c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>
      <c r="A192" s="96" t="s">
        <v>474</v>
      </c>
      <c r="B192" s="96">
        <v>2.1966419219E10</v>
      </c>
      <c r="C192" s="96" t="s">
        <v>475</v>
      </c>
      <c r="D192" s="97"/>
      <c r="E192" s="96" t="s">
        <v>85</v>
      </c>
      <c r="F192" s="97"/>
      <c r="G192" s="96" t="s">
        <v>86</v>
      </c>
      <c r="H192" s="98"/>
      <c r="I192" s="99"/>
      <c r="J192" s="97"/>
      <c r="K192" s="99"/>
      <c r="L192" s="97"/>
      <c r="M192" s="97"/>
      <c r="N192" s="100">
        <v>45833.0</v>
      </c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>
      <c r="A193" s="96" t="s">
        <v>106</v>
      </c>
      <c r="B193" s="96">
        <v>2.1987788785E10</v>
      </c>
      <c r="C193" s="96" t="s">
        <v>476</v>
      </c>
      <c r="D193" s="97"/>
      <c r="E193" s="96" t="s">
        <v>85</v>
      </c>
      <c r="F193" s="97"/>
      <c r="G193" s="96" t="s">
        <v>86</v>
      </c>
      <c r="H193" s="98"/>
      <c r="I193" s="99"/>
      <c r="J193" s="97"/>
      <c r="K193" s="99"/>
      <c r="L193" s="97"/>
      <c r="M193" s="97"/>
      <c r="N193" s="100">
        <v>45833.0</v>
      </c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>
      <c r="A194" s="96" t="s">
        <v>477</v>
      </c>
      <c r="B194" s="96">
        <v>2.4999990218E10</v>
      </c>
      <c r="C194" s="96" t="s">
        <v>478</v>
      </c>
      <c r="D194" s="97"/>
      <c r="E194" s="96" t="s">
        <v>85</v>
      </c>
      <c r="F194" s="97"/>
      <c r="G194" s="96" t="s">
        <v>150</v>
      </c>
      <c r="H194" s="98"/>
      <c r="I194" s="99"/>
      <c r="J194" s="97"/>
      <c r="K194" s="99"/>
      <c r="L194" s="97"/>
      <c r="M194" s="96" t="s">
        <v>479</v>
      </c>
      <c r="N194" s="100">
        <v>45833.0</v>
      </c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>
      <c r="A195" s="96" t="s">
        <v>480</v>
      </c>
      <c r="B195" s="96">
        <v>2.1967079031E10</v>
      </c>
      <c r="C195" s="96" t="s">
        <v>481</v>
      </c>
      <c r="D195" s="97"/>
      <c r="E195" s="96" t="s">
        <v>85</v>
      </c>
      <c r="F195" s="97"/>
      <c r="G195" s="96" t="s">
        <v>86</v>
      </c>
      <c r="H195" s="98"/>
      <c r="I195" s="99"/>
      <c r="J195" s="97"/>
      <c r="K195" s="99"/>
      <c r="L195" s="97"/>
      <c r="M195" s="97"/>
      <c r="N195" s="100">
        <v>45833.0</v>
      </c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>
      <c r="A196" s="96" t="s">
        <v>482</v>
      </c>
      <c r="B196" s="96">
        <v>2.1970725384E10</v>
      </c>
      <c r="C196" s="96" t="s">
        <v>483</v>
      </c>
      <c r="D196" s="97"/>
      <c r="E196" s="96" t="s">
        <v>85</v>
      </c>
      <c r="F196" s="97"/>
      <c r="G196" s="96" t="s">
        <v>86</v>
      </c>
      <c r="H196" s="98"/>
      <c r="I196" s="99"/>
      <c r="J196" s="97"/>
      <c r="K196" s="99"/>
      <c r="L196" s="97"/>
      <c r="M196" s="97"/>
      <c r="N196" s="100">
        <v>45834.0</v>
      </c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>
      <c r="A197" s="96" t="s">
        <v>484</v>
      </c>
      <c r="B197" s="96">
        <v>2.1971446483E10</v>
      </c>
      <c r="C197" s="96" t="s">
        <v>485</v>
      </c>
      <c r="D197" s="97"/>
      <c r="E197" s="96" t="s">
        <v>85</v>
      </c>
      <c r="F197" s="97"/>
      <c r="G197" s="96" t="s">
        <v>86</v>
      </c>
      <c r="H197" s="98"/>
      <c r="I197" s="99"/>
      <c r="J197" s="97"/>
      <c r="K197" s="99"/>
      <c r="L197" s="97"/>
      <c r="M197" s="97"/>
      <c r="N197" s="100">
        <v>45834.0</v>
      </c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>
      <c r="A198" s="96" t="s">
        <v>486</v>
      </c>
      <c r="B198" s="96">
        <v>2.1982819345E10</v>
      </c>
      <c r="C198" s="96" t="s">
        <v>487</v>
      </c>
      <c r="D198" s="96" t="s">
        <v>288</v>
      </c>
      <c r="E198" s="96" t="s">
        <v>85</v>
      </c>
      <c r="F198" s="96" t="s">
        <v>153</v>
      </c>
      <c r="G198" s="96" t="s">
        <v>53</v>
      </c>
      <c r="H198" s="101">
        <v>219.0</v>
      </c>
      <c r="I198" s="100">
        <v>45846.0</v>
      </c>
      <c r="J198" s="96">
        <v>1004135.0</v>
      </c>
      <c r="K198" s="100">
        <v>45889.0</v>
      </c>
      <c r="L198" s="96">
        <v>8.0</v>
      </c>
      <c r="M198" s="97"/>
      <c r="N198" s="100">
        <v>45870.0</v>
      </c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>
      <c r="A199" s="96" t="s">
        <v>226</v>
      </c>
      <c r="B199" s="96">
        <v>2.1974891078E10</v>
      </c>
      <c r="C199" s="96" t="s">
        <v>488</v>
      </c>
      <c r="D199" s="96" t="s">
        <v>489</v>
      </c>
      <c r="E199" s="96" t="s">
        <v>85</v>
      </c>
      <c r="F199" s="96" t="s">
        <v>278</v>
      </c>
      <c r="G199" s="96" t="s">
        <v>94</v>
      </c>
      <c r="H199" s="101">
        <v>505.69</v>
      </c>
      <c r="I199" s="99"/>
      <c r="J199" s="97"/>
      <c r="K199" s="99"/>
      <c r="L199" s="97"/>
      <c r="M199" s="97"/>
      <c r="N199" s="100">
        <v>45834.0</v>
      </c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>
      <c r="A200" s="96" t="s">
        <v>460</v>
      </c>
      <c r="B200" s="96">
        <v>2.2998109227E10</v>
      </c>
      <c r="C200" s="96" t="s">
        <v>490</v>
      </c>
      <c r="D200" s="96" t="s">
        <v>411</v>
      </c>
      <c r="E200" s="96" t="s">
        <v>85</v>
      </c>
      <c r="F200" s="96" t="s">
        <v>278</v>
      </c>
      <c r="G200" s="96" t="s">
        <v>94</v>
      </c>
      <c r="H200" s="101">
        <v>660.83</v>
      </c>
      <c r="I200" s="99"/>
      <c r="J200" s="97"/>
      <c r="K200" s="99"/>
      <c r="L200" s="97"/>
      <c r="M200" s="97"/>
      <c r="N200" s="100">
        <v>45834.0</v>
      </c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>
      <c r="A201" s="96" t="s">
        <v>214</v>
      </c>
      <c r="B201" s="96">
        <v>2.1997768538E10</v>
      </c>
      <c r="C201" s="96" t="s">
        <v>491</v>
      </c>
      <c r="D201" s="96" t="s">
        <v>342</v>
      </c>
      <c r="E201" s="96" t="s">
        <v>85</v>
      </c>
      <c r="F201" s="96" t="s">
        <v>140</v>
      </c>
      <c r="G201" s="96" t="s">
        <v>94</v>
      </c>
      <c r="H201" s="101">
        <v>1184.0</v>
      </c>
      <c r="I201" s="99"/>
      <c r="J201" s="97"/>
      <c r="K201" s="99"/>
      <c r="L201" s="97"/>
      <c r="M201" s="97"/>
      <c r="N201" s="100">
        <v>45834.0</v>
      </c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>
      <c r="A202" s="96" t="s">
        <v>214</v>
      </c>
      <c r="B202" s="96">
        <v>2.1977335308E10</v>
      </c>
      <c r="C202" s="96" t="s">
        <v>492</v>
      </c>
      <c r="D202" s="97"/>
      <c r="E202" s="96" t="s">
        <v>85</v>
      </c>
      <c r="F202" s="97"/>
      <c r="G202" s="96" t="s">
        <v>86</v>
      </c>
      <c r="H202" s="98"/>
      <c r="I202" s="99"/>
      <c r="J202" s="97"/>
      <c r="K202" s="99"/>
      <c r="L202" s="97"/>
      <c r="M202" s="97"/>
      <c r="N202" s="100">
        <v>45834.0</v>
      </c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>
      <c r="A203" s="96" t="s">
        <v>493</v>
      </c>
      <c r="B203" s="96">
        <v>2.1994233575E10</v>
      </c>
      <c r="C203" s="96" t="s">
        <v>494</v>
      </c>
      <c r="D203" s="96" t="s">
        <v>495</v>
      </c>
      <c r="E203" s="96" t="s">
        <v>85</v>
      </c>
      <c r="F203" s="97"/>
      <c r="G203" s="96" t="s">
        <v>94</v>
      </c>
      <c r="H203" s="101">
        <v>996.0</v>
      </c>
      <c r="I203" s="99"/>
      <c r="J203" s="97"/>
      <c r="K203" s="99"/>
      <c r="L203" s="97"/>
      <c r="M203" s="97"/>
      <c r="N203" s="100">
        <v>45834.0</v>
      </c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>
      <c r="A204" s="96" t="s">
        <v>496</v>
      </c>
      <c r="B204" s="96">
        <v>2.1979132834E10</v>
      </c>
      <c r="C204" s="96" t="s">
        <v>497</v>
      </c>
      <c r="D204" s="97"/>
      <c r="E204" s="96" t="s">
        <v>85</v>
      </c>
      <c r="F204" s="97"/>
      <c r="G204" s="96" t="s">
        <v>86</v>
      </c>
      <c r="H204" s="98"/>
      <c r="I204" s="99"/>
      <c r="J204" s="97"/>
      <c r="K204" s="99"/>
      <c r="L204" s="97"/>
      <c r="M204" s="97"/>
      <c r="N204" s="100">
        <v>45835.0</v>
      </c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>
      <c r="A205" s="96" t="s">
        <v>498</v>
      </c>
      <c r="B205" s="96">
        <v>2.1964026463E10</v>
      </c>
      <c r="C205" s="96" t="s">
        <v>499</v>
      </c>
      <c r="D205" s="97"/>
      <c r="E205" s="96" t="s">
        <v>85</v>
      </c>
      <c r="F205" s="97"/>
      <c r="G205" s="96" t="s">
        <v>86</v>
      </c>
      <c r="H205" s="98"/>
      <c r="I205" s="99"/>
      <c r="J205" s="97"/>
      <c r="K205" s="99"/>
      <c r="L205" s="97"/>
      <c r="M205" s="97"/>
      <c r="N205" s="100">
        <v>45835.0</v>
      </c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>
      <c r="A206" s="96" t="s">
        <v>500</v>
      </c>
      <c r="B206" s="96">
        <v>2.1979133143E10</v>
      </c>
      <c r="C206" s="96" t="s">
        <v>501</v>
      </c>
      <c r="D206" s="97"/>
      <c r="E206" s="96" t="s">
        <v>85</v>
      </c>
      <c r="F206" s="97"/>
      <c r="G206" s="96" t="s">
        <v>86</v>
      </c>
      <c r="H206" s="98"/>
      <c r="I206" s="99"/>
      <c r="J206" s="97"/>
      <c r="K206" s="99"/>
      <c r="L206" s="97"/>
      <c r="M206" s="97"/>
      <c r="N206" s="100">
        <v>45835.0</v>
      </c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>
      <c r="A207" s="96" t="s">
        <v>502</v>
      </c>
      <c r="B207" s="96">
        <v>2.1976734629E10</v>
      </c>
      <c r="C207" s="96" t="s">
        <v>503</v>
      </c>
      <c r="D207" s="97"/>
      <c r="E207" s="96" t="s">
        <v>85</v>
      </c>
      <c r="F207" s="97"/>
      <c r="G207" s="96" t="s">
        <v>86</v>
      </c>
      <c r="H207" s="98"/>
      <c r="I207" s="99"/>
      <c r="J207" s="97"/>
      <c r="K207" s="99"/>
      <c r="L207" s="97"/>
      <c r="M207" s="97"/>
      <c r="N207" s="100">
        <v>45835.0</v>
      </c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>
      <c r="A208" s="96" t="s">
        <v>104</v>
      </c>
      <c r="B208" s="96">
        <v>2.2999233126E10</v>
      </c>
      <c r="C208" s="96" t="s">
        <v>504</v>
      </c>
      <c r="D208" s="97"/>
      <c r="E208" s="96" t="s">
        <v>85</v>
      </c>
      <c r="F208" s="97"/>
      <c r="G208" s="96" t="s">
        <v>86</v>
      </c>
      <c r="H208" s="98"/>
      <c r="I208" s="99"/>
      <c r="J208" s="97"/>
      <c r="K208" s="99"/>
      <c r="L208" s="97"/>
      <c r="M208" s="97"/>
      <c r="N208" s="100">
        <v>45835.0</v>
      </c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>
      <c r="A209" s="96" t="s">
        <v>505</v>
      </c>
      <c r="B209" s="96">
        <v>2.1966309008E10</v>
      </c>
      <c r="C209" s="96" t="s">
        <v>506</v>
      </c>
      <c r="D209" s="97"/>
      <c r="E209" s="96" t="s">
        <v>85</v>
      </c>
      <c r="F209" s="97"/>
      <c r="G209" s="96" t="s">
        <v>86</v>
      </c>
      <c r="H209" s="98"/>
      <c r="I209" s="99"/>
      <c r="J209" s="97"/>
      <c r="K209" s="99"/>
      <c r="L209" s="97"/>
      <c r="M209" s="97"/>
      <c r="N209" s="100">
        <v>45835.0</v>
      </c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>
      <c r="A210" s="96" t="s">
        <v>343</v>
      </c>
      <c r="B210" s="96">
        <v>2.1964526376E10</v>
      </c>
      <c r="C210" s="96" t="s">
        <v>507</v>
      </c>
      <c r="D210" s="96" t="s">
        <v>508</v>
      </c>
      <c r="E210" s="96" t="s">
        <v>85</v>
      </c>
      <c r="F210" s="96" t="s">
        <v>93</v>
      </c>
      <c r="G210" s="96" t="s">
        <v>94</v>
      </c>
      <c r="H210" s="101">
        <v>580.0</v>
      </c>
      <c r="I210" s="99"/>
      <c r="J210" s="97"/>
      <c r="K210" s="99"/>
      <c r="L210" s="97"/>
      <c r="M210" s="97"/>
      <c r="N210" s="100">
        <v>45835.0</v>
      </c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>
      <c r="A211" s="96" t="s">
        <v>509</v>
      </c>
      <c r="B211" s="96">
        <v>2.1999298738E10</v>
      </c>
      <c r="C211" s="96" t="s">
        <v>510</v>
      </c>
      <c r="D211" s="97"/>
      <c r="E211" s="96" t="s">
        <v>85</v>
      </c>
      <c r="F211" s="97"/>
      <c r="G211" s="96" t="s">
        <v>86</v>
      </c>
      <c r="H211" s="98"/>
      <c r="I211" s="99"/>
      <c r="J211" s="97"/>
      <c r="K211" s="99"/>
      <c r="L211" s="97"/>
      <c r="M211" s="97"/>
      <c r="N211" s="100">
        <v>45835.0</v>
      </c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>
      <c r="A212" s="96" t="s">
        <v>511</v>
      </c>
      <c r="B212" s="96">
        <v>2.1976436845E10</v>
      </c>
      <c r="C212" s="96" t="s">
        <v>512</v>
      </c>
      <c r="D212" s="96" t="s">
        <v>281</v>
      </c>
      <c r="E212" s="96" t="s">
        <v>85</v>
      </c>
      <c r="F212" s="96" t="s">
        <v>278</v>
      </c>
      <c r="G212" s="96" t="s">
        <v>94</v>
      </c>
      <c r="H212" s="101">
        <v>503.01</v>
      </c>
      <c r="I212" s="99"/>
      <c r="J212" s="97"/>
      <c r="K212" s="99"/>
      <c r="L212" s="97"/>
      <c r="M212" s="97"/>
      <c r="N212" s="100">
        <v>45835.0</v>
      </c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>
      <c r="A213" s="96" t="s">
        <v>513</v>
      </c>
      <c r="B213" s="96">
        <v>2.1994358261E10</v>
      </c>
      <c r="C213" s="96" t="s">
        <v>514</v>
      </c>
      <c r="D213" s="96" t="s">
        <v>515</v>
      </c>
      <c r="E213" s="96" t="s">
        <v>85</v>
      </c>
      <c r="F213" s="97"/>
      <c r="G213" s="96" t="s">
        <v>94</v>
      </c>
      <c r="H213" s="101">
        <v>1769.9</v>
      </c>
      <c r="I213" s="99"/>
      <c r="J213" s="97"/>
      <c r="K213" s="99"/>
      <c r="L213" s="97"/>
      <c r="M213" s="97"/>
      <c r="N213" s="100">
        <v>45835.0</v>
      </c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>
      <c r="A214" s="96" t="s">
        <v>516</v>
      </c>
      <c r="B214" s="96">
        <v>2.1990402765E10</v>
      </c>
      <c r="C214" s="96" t="s">
        <v>517</v>
      </c>
      <c r="D214" s="96" t="s">
        <v>314</v>
      </c>
      <c r="E214" s="96" t="s">
        <v>85</v>
      </c>
      <c r="F214" s="96" t="s">
        <v>137</v>
      </c>
      <c r="G214" s="96" t="s">
        <v>94</v>
      </c>
      <c r="H214" s="101">
        <v>1066.02</v>
      </c>
      <c r="I214" s="99"/>
      <c r="J214" s="97"/>
      <c r="K214" s="99"/>
      <c r="L214" s="97"/>
      <c r="M214" s="97"/>
      <c r="N214" s="100">
        <v>45835.0</v>
      </c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>
      <c r="A215" s="96" t="s">
        <v>518</v>
      </c>
      <c r="B215" s="96">
        <v>2.2981386892E10</v>
      </c>
      <c r="C215" s="96" t="s">
        <v>519</v>
      </c>
      <c r="D215" s="96" t="s">
        <v>520</v>
      </c>
      <c r="E215" s="96" t="s">
        <v>85</v>
      </c>
      <c r="F215" s="97"/>
      <c r="G215" s="96" t="s">
        <v>94</v>
      </c>
      <c r="H215" s="101">
        <v>300.36</v>
      </c>
      <c r="I215" s="99"/>
      <c r="J215" s="97"/>
      <c r="K215" s="99"/>
      <c r="L215" s="97"/>
      <c r="M215" s="97"/>
      <c r="N215" s="100">
        <v>45835.0</v>
      </c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>
      <c r="A216" s="96" t="s">
        <v>449</v>
      </c>
      <c r="B216" s="96">
        <v>2.1990414031E10</v>
      </c>
      <c r="C216" s="96" t="s">
        <v>521</v>
      </c>
      <c r="D216" s="97"/>
      <c r="E216" s="96" t="s">
        <v>85</v>
      </c>
      <c r="F216" s="97"/>
      <c r="G216" s="96" t="s">
        <v>86</v>
      </c>
      <c r="H216" s="98"/>
      <c r="I216" s="99"/>
      <c r="J216" s="97"/>
      <c r="K216" s="99"/>
      <c r="L216" s="97"/>
      <c r="M216" s="97"/>
      <c r="N216" s="100">
        <v>45839.0</v>
      </c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>
      <c r="A217" s="96" t="s">
        <v>258</v>
      </c>
      <c r="B217" s="96">
        <v>2.1987744585E10</v>
      </c>
      <c r="C217" s="96" t="s">
        <v>522</v>
      </c>
      <c r="D217" s="97"/>
      <c r="E217" s="96" t="s">
        <v>85</v>
      </c>
      <c r="F217" s="96" t="s">
        <v>420</v>
      </c>
      <c r="G217" s="96" t="s">
        <v>94</v>
      </c>
      <c r="H217" s="101">
        <v>318.0</v>
      </c>
      <c r="I217" s="99"/>
      <c r="J217" s="97"/>
      <c r="K217" s="99"/>
      <c r="L217" s="97"/>
      <c r="M217" s="97"/>
      <c r="N217" s="100">
        <v>45839.0</v>
      </c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>
      <c r="A218" s="96" t="s">
        <v>523</v>
      </c>
      <c r="B218" s="96">
        <v>2.199645167E10</v>
      </c>
      <c r="C218" s="96" t="s">
        <v>524</v>
      </c>
      <c r="D218" s="97"/>
      <c r="E218" s="96" t="s">
        <v>85</v>
      </c>
      <c r="F218" s="97"/>
      <c r="G218" s="96" t="s">
        <v>86</v>
      </c>
      <c r="H218" s="98"/>
      <c r="I218" s="99"/>
      <c r="J218" s="97"/>
      <c r="K218" s="99"/>
      <c r="L218" s="97"/>
      <c r="M218" s="97"/>
      <c r="N218" s="100">
        <v>45839.0</v>
      </c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>
      <c r="A219" s="96" t="s">
        <v>462</v>
      </c>
      <c r="B219" s="96">
        <v>2.1971573325E10</v>
      </c>
      <c r="C219" s="96" t="s">
        <v>525</v>
      </c>
      <c r="D219" s="97"/>
      <c r="E219" s="96" t="s">
        <v>85</v>
      </c>
      <c r="F219" s="97"/>
      <c r="G219" s="96" t="s">
        <v>86</v>
      </c>
      <c r="H219" s="98"/>
      <c r="I219" s="99"/>
      <c r="J219" s="97"/>
      <c r="K219" s="99"/>
      <c r="L219" s="97"/>
      <c r="M219" s="97"/>
      <c r="N219" s="100">
        <v>45839.0</v>
      </c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>
      <c r="A220" s="96" t="s">
        <v>526</v>
      </c>
      <c r="B220" s="96">
        <v>2.1972282534E10</v>
      </c>
      <c r="C220" s="96" t="s">
        <v>527</v>
      </c>
      <c r="D220" s="97"/>
      <c r="E220" s="96" t="s">
        <v>85</v>
      </c>
      <c r="F220" s="97"/>
      <c r="G220" s="96" t="s">
        <v>86</v>
      </c>
      <c r="H220" s="98"/>
      <c r="I220" s="99"/>
      <c r="J220" s="97"/>
      <c r="K220" s="99"/>
      <c r="L220" s="97"/>
      <c r="M220" s="97"/>
      <c r="N220" s="100">
        <v>45839.0</v>
      </c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>
      <c r="A221" s="96" t="s">
        <v>160</v>
      </c>
      <c r="B221" s="96">
        <v>2.1982307697E10</v>
      </c>
      <c r="C221" s="96" t="s">
        <v>528</v>
      </c>
      <c r="D221" s="96" t="s">
        <v>529</v>
      </c>
      <c r="E221" s="96" t="s">
        <v>85</v>
      </c>
      <c r="F221" s="96" t="s">
        <v>93</v>
      </c>
      <c r="G221" s="96" t="s">
        <v>53</v>
      </c>
      <c r="H221" s="101">
        <v>830.17</v>
      </c>
      <c r="I221" s="100">
        <v>45847.0</v>
      </c>
      <c r="J221" s="96">
        <v>9.6525127E7</v>
      </c>
      <c r="K221" s="100">
        <v>45870.0</v>
      </c>
      <c r="L221" s="96">
        <v>7.0</v>
      </c>
      <c r="M221" s="97"/>
      <c r="N221" s="100">
        <v>45839.0</v>
      </c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>
      <c r="A222" s="96" t="s">
        <v>530</v>
      </c>
      <c r="B222" s="96">
        <v>2.1969805698E10</v>
      </c>
      <c r="C222" s="96" t="s">
        <v>531</v>
      </c>
      <c r="D222" s="97"/>
      <c r="E222" s="96" t="s">
        <v>85</v>
      </c>
      <c r="F222" s="96" t="s">
        <v>140</v>
      </c>
      <c r="G222" s="96" t="s">
        <v>94</v>
      </c>
      <c r="H222" s="101">
        <v>2368.0</v>
      </c>
      <c r="I222" s="99"/>
      <c r="J222" s="97"/>
      <c r="K222" s="99"/>
      <c r="L222" s="97"/>
      <c r="M222" s="97"/>
      <c r="N222" s="100">
        <v>45839.0</v>
      </c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>
      <c r="A223" s="96" t="s">
        <v>258</v>
      </c>
      <c r="B223" s="96">
        <v>2.1973957512E10</v>
      </c>
      <c r="C223" s="96" t="s">
        <v>532</v>
      </c>
      <c r="D223" s="97"/>
      <c r="E223" s="96" t="s">
        <v>85</v>
      </c>
      <c r="F223" s="97"/>
      <c r="G223" s="96" t="s">
        <v>86</v>
      </c>
      <c r="H223" s="98"/>
      <c r="I223" s="99"/>
      <c r="J223" s="97"/>
      <c r="K223" s="99"/>
      <c r="L223" s="97"/>
      <c r="M223" s="97"/>
      <c r="N223" s="100">
        <v>45839.0</v>
      </c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>
      <c r="A224" s="96" t="s">
        <v>533</v>
      </c>
      <c r="B224" s="96">
        <v>2.2997211818E10</v>
      </c>
      <c r="C224" s="96" t="s">
        <v>534</v>
      </c>
      <c r="D224" s="97"/>
      <c r="E224" s="96" t="s">
        <v>85</v>
      </c>
      <c r="F224" s="96" t="s">
        <v>137</v>
      </c>
      <c r="G224" s="96" t="s">
        <v>94</v>
      </c>
      <c r="H224" s="101">
        <v>3649.74</v>
      </c>
      <c r="I224" s="99"/>
      <c r="J224" s="97"/>
      <c r="K224" s="99"/>
      <c r="L224" s="97"/>
      <c r="M224" s="97"/>
      <c r="N224" s="100">
        <v>45839.0</v>
      </c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>
      <c r="A225" s="96" t="s">
        <v>535</v>
      </c>
      <c r="B225" s="96">
        <v>2.1972265786E10</v>
      </c>
      <c r="C225" s="96" t="s">
        <v>536</v>
      </c>
      <c r="D225" s="97"/>
      <c r="E225" s="96" t="s">
        <v>85</v>
      </c>
      <c r="F225" s="97"/>
      <c r="G225" s="96" t="s">
        <v>86</v>
      </c>
      <c r="H225" s="98"/>
      <c r="I225" s="99"/>
      <c r="J225" s="97"/>
      <c r="K225" s="99"/>
      <c r="L225" s="97"/>
      <c r="M225" s="97"/>
      <c r="N225" s="100">
        <v>45839.0</v>
      </c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>
      <c r="A226" s="96" t="s">
        <v>537</v>
      </c>
      <c r="B226" s="96">
        <v>2.1993840073E10</v>
      </c>
      <c r="C226" s="96" t="s">
        <v>538</v>
      </c>
      <c r="D226" s="97"/>
      <c r="E226" s="96" t="s">
        <v>85</v>
      </c>
      <c r="F226" s="97"/>
      <c r="G226" s="96" t="s">
        <v>86</v>
      </c>
      <c r="H226" s="98"/>
      <c r="I226" s="99"/>
      <c r="J226" s="97"/>
      <c r="K226" s="99"/>
      <c r="L226" s="97"/>
      <c r="M226" s="97"/>
      <c r="N226" s="100">
        <v>45839.0</v>
      </c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>
      <c r="A227" s="96" t="s">
        <v>539</v>
      </c>
      <c r="B227" s="96">
        <v>2.2974008178E10</v>
      </c>
      <c r="C227" s="96" t="s">
        <v>540</v>
      </c>
      <c r="D227" s="97"/>
      <c r="E227" s="96" t="s">
        <v>85</v>
      </c>
      <c r="F227" s="97"/>
      <c r="G227" s="96" t="s">
        <v>86</v>
      </c>
      <c r="H227" s="98"/>
      <c r="I227" s="99"/>
      <c r="J227" s="97"/>
      <c r="K227" s="99"/>
      <c r="L227" s="97"/>
      <c r="M227" s="97"/>
      <c r="N227" s="100">
        <v>45839.0</v>
      </c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>
      <c r="A228" s="96" t="s">
        <v>541</v>
      </c>
      <c r="B228" s="96">
        <v>2.19958419E10</v>
      </c>
      <c r="C228" s="96" t="s">
        <v>542</v>
      </c>
      <c r="D228" s="97"/>
      <c r="E228" s="96" t="s">
        <v>85</v>
      </c>
      <c r="F228" s="96" t="s">
        <v>140</v>
      </c>
      <c r="G228" s="96" t="s">
        <v>94</v>
      </c>
      <c r="H228" s="101">
        <v>1184.08</v>
      </c>
      <c r="I228" s="99"/>
      <c r="J228" s="97"/>
      <c r="K228" s="99"/>
      <c r="L228" s="97"/>
      <c r="M228" s="97"/>
      <c r="N228" s="100">
        <v>45839.0</v>
      </c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>
      <c r="A229" s="96" t="s">
        <v>543</v>
      </c>
      <c r="B229" s="96">
        <v>2.1985066053E10</v>
      </c>
      <c r="C229" s="96" t="s">
        <v>544</v>
      </c>
      <c r="D229" s="97"/>
      <c r="E229" s="96" t="s">
        <v>85</v>
      </c>
      <c r="F229" s="96" t="s">
        <v>103</v>
      </c>
      <c r="G229" s="96" t="s">
        <v>94</v>
      </c>
      <c r="H229" s="101">
        <v>178.07</v>
      </c>
      <c r="I229" s="99"/>
      <c r="J229" s="97"/>
      <c r="K229" s="99"/>
      <c r="L229" s="97"/>
      <c r="M229" s="97"/>
      <c r="N229" s="100">
        <v>45839.0</v>
      </c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>
      <c r="A230" s="96" t="s">
        <v>276</v>
      </c>
      <c r="B230" s="96">
        <v>2.1972025883E10</v>
      </c>
      <c r="C230" s="96" t="s">
        <v>545</v>
      </c>
      <c r="D230" s="97"/>
      <c r="E230" s="96" t="s">
        <v>85</v>
      </c>
      <c r="F230" s="96" t="s">
        <v>103</v>
      </c>
      <c r="G230" s="96" t="s">
        <v>94</v>
      </c>
      <c r="H230" s="101">
        <v>178.07</v>
      </c>
      <c r="I230" s="99"/>
      <c r="J230" s="97"/>
      <c r="K230" s="99"/>
      <c r="L230" s="97"/>
      <c r="M230" s="97"/>
      <c r="N230" s="100">
        <v>45839.0</v>
      </c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>
      <c r="A231" s="96" t="s">
        <v>460</v>
      </c>
      <c r="B231" s="96">
        <v>2.1972924862E10</v>
      </c>
      <c r="C231" s="96" t="s">
        <v>546</v>
      </c>
      <c r="D231" s="97"/>
      <c r="E231" s="96" t="s">
        <v>85</v>
      </c>
      <c r="F231" s="97"/>
      <c r="G231" s="96" t="s">
        <v>86</v>
      </c>
      <c r="H231" s="98"/>
      <c r="I231" s="99"/>
      <c r="J231" s="97"/>
      <c r="K231" s="99"/>
      <c r="L231" s="97"/>
      <c r="M231" s="97"/>
      <c r="N231" s="100">
        <v>45839.0</v>
      </c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>
      <c r="A232" s="96" t="s">
        <v>160</v>
      </c>
      <c r="B232" s="96">
        <v>2.1992656871E10</v>
      </c>
      <c r="C232" s="96" t="s">
        <v>547</v>
      </c>
      <c r="D232" s="97"/>
      <c r="E232" s="96" t="s">
        <v>85</v>
      </c>
      <c r="F232" s="97"/>
      <c r="G232" s="96" t="s">
        <v>86</v>
      </c>
      <c r="H232" s="98"/>
      <c r="I232" s="99"/>
      <c r="J232" s="97"/>
      <c r="K232" s="99"/>
      <c r="L232" s="97"/>
      <c r="M232" s="97"/>
      <c r="N232" s="100">
        <v>45839.0</v>
      </c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>
      <c r="A233" s="96" t="s">
        <v>255</v>
      </c>
      <c r="B233" s="96">
        <v>2.1964942514E10</v>
      </c>
      <c r="C233" s="96" t="s">
        <v>548</v>
      </c>
      <c r="D233" s="97"/>
      <c r="E233" s="96" t="s">
        <v>85</v>
      </c>
      <c r="F233" s="96" t="s">
        <v>93</v>
      </c>
      <c r="G233" s="96" t="s">
        <v>94</v>
      </c>
      <c r="H233" s="101">
        <v>580.78</v>
      </c>
      <c r="I233" s="99"/>
      <c r="J233" s="97"/>
      <c r="K233" s="99"/>
      <c r="L233" s="97"/>
      <c r="M233" s="97"/>
      <c r="N233" s="100">
        <v>45839.0</v>
      </c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>
      <c r="A234" s="96" t="s">
        <v>146</v>
      </c>
      <c r="B234" s="96">
        <v>2.1972861598E10</v>
      </c>
      <c r="C234" s="96" t="s">
        <v>549</v>
      </c>
      <c r="D234" s="96" t="s">
        <v>550</v>
      </c>
      <c r="E234" s="96" t="s">
        <v>85</v>
      </c>
      <c r="F234" s="96" t="s">
        <v>103</v>
      </c>
      <c r="G234" s="96" t="s">
        <v>94</v>
      </c>
      <c r="H234" s="101">
        <v>178.0</v>
      </c>
      <c r="I234" s="99"/>
      <c r="J234" s="97"/>
      <c r="K234" s="99"/>
      <c r="L234" s="97"/>
      <c r="M234" s="97"/>
      <c r="N234" s="100">
        <v>45841.0</v>
      </c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>
      <c r="A235" s="96" t="s">
        <v>551</v>
      </c>
      <c r="B235" s="96">
        <v>2.198071898E10</v>
      </c>
      <c r="C235" s="96" t="s">
        <v>552</v>
      </c>
      <c r="D235" s="96" t="s">
        <v>553</v>
      </c>
      <c r="E235" s="96" t="s">
        <v>85</v>
      </c>
      <c r="F235" s="96" t="s">
        <v>137</v>
      </c>
      <c r="G235" s="96" t="s">
        <v>94</v>
      </c>
      <c r="H235" s="101">
        <v>521.0</v>
      </c>
      <c r="I235" s="99"/>
      <c r="J235" s="97"/>
      <c r="K235" s="99"/>
      <c r="L235" s="97"/>
      <c r="M235" s="97"/>
      <c r="N235" s="100">
        <v>45841.0</v>
      </c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>
      <c r="A236" s="96" t="s">
        <v>458</v>
      </c>
      <c r="B236" s="96">
        <v>2.1983168218E10</v>
      </c>
      <c r="C236" s="97"/>
      <c r="D236" s="96" t="s">
        <v>554</v>
      </c>
      <c r="E236" s="96" t="s">
        <v>85</v>
      </c>
      <c r="F236" s="96" t="s">
        <v>278</v>
      </c>
      <c r="G236" s="96" t="s">
        <v>94</v>
      </c>
      <c r="H236" s="101">
        <v>711.02</v>
      </c>
      <c r="I236" s="99"/>
      <c r="J236" s="97"/>
      <c r="K236" s="99"/>
      <c r="L236" s="97"/>
      <c r="M236" s="97"/>
      <c r="N236" s="100">
        <v>45841.0</v>
      </c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>
      <c r="A237" s="96" t="s">
        <v>106</v>
      </c>
      <c r="B237" s="96">
        <v>2.1964212652E10</v>
      </c>
      <c r="C237" s="96" t="s">
        <v>555</v>
      </c>
      <c r="D237" s="96" t="s">
        <v>370</v>
      </c>
      <c r="E237" s="96" t="s">
        <v>85</v>
      </c>
      <c r="F237" s="96" t="s">
        <v>140</v>
      </c>
      <c r="G237" s="96" t="s">
        <v>94</v>
      </c>
      <c r="H237" s="101">
        <v>1895.71</v>
      </c>
      <c r="I237" s="99"/>
      <c r="J237" s="97"/>
      <c r="K237" s="99"/>
      <c r="L237" s="97"/>
      <c r="M237" s="97"/>
      <c r="N237" s="100">
        <v>45841.0</v>
      </c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>
      <c r="A238" s="96" t="s">
        <v>146</v>
      </c>
      <c r="B238" s="96">
        <v>2.1998619596E10</v>
      </c>
      <c r="C238" s="96" t="s">
        <v>556</v>
      </c>
      <c r="D238" s="96" t="s">
        <v>557</v>
      </c>
      <c r="E238" s="96" t="s">
        <v>85</v>
      </c>
      <c r="F238" s="96" t="s">
        <v>289</v>
      </c>
      <c r="G238" s="96" t="s">
        <v>53</v>
      </c>
      <c r="H238" s="101">
        <v>456.8</v>
      </c>
      <c r="I238" s="100">
        <v>45842.0</v>
      </c>
      <c r="J238" s="96">
        <v>1.7515794548161E13</v>
      </c>
      <c r="K238" s="99"/>
      <c r="L238" s="96">
        <v>7.0</v>
      </c>
      <c r="M238" s="97"/>
      <c r="N238" s="100">
        <v>45841.0</v>
      </c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>
      <c r="A239" s="96" t="s">
        <v>108</v>
      </c>
      <c r="B239" s="96">
        <v>2.1992565959E10</v>
      </c>
      <c r="C239" s="96" t="s">
        <v>558</v>
      </c>
      <c r="D239" s="97"/>
      <c r="E239" s="96" t="s">
        <v>85</v>
      </c>
      <c r="F239" s="97"/>
      <c r="G239" s="96" t="s">
        <v>86</v>
      </c>
      <c r="H239" s="98"/>
      <c r="I239" s="99"/>
      <c r="J239" s="97"/>
      <c r="K239" s="99"/>
      <c r="L239" s="97"/>
      <c r="M239" s="97"/>
      <c r="N239" s="100">
        <v>45841.0</v>
      </c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>
      <c r="A240" s="96" t="s">
        <v>162</v>
      </c>
      <c r="B240" s="96">
        <v>2.1986521012E10</v>
      </c>
      <c r="C240" s="96" t="s">
        <v>559</v>
      </c>
      <c r="D240" s="96" t="s">
        <v>560</v>
      </c>
      <c r="E240" s="96" t="s">
        <v>85</v>
      </c>
      <c r="F240" s="96" t="s">
        <v>289</v>
      </c>
      <c r="G240" s="96" t="s">
        <v>94</v>
      </c>
      <c r="H240" s="101">
        <v>576.21</v>
      </c>
      <c r="I240" s="99"/>
      <c r="J240" s="97"/>
      <c r="K240" s="99"/>
      <c r="L240" s="97"/>
      <c r="M240" s="97"/>
      <c r="N240" s="100">
        <v>45841.0</v>
      </c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>
      <c r="A241" s="96" t="s">
        <v>246</v>
      </c>
      <c r="B241" s="96">
        <v>2.199639174E10</v>
      </c>
      <c r="C241" s="96" t="s">
        <v>561</v>
      </c>
      <c r="D241" s="97"/>
      <c r="E241" s="96" t="s">
        <v>85</v>
      </c>
      <c r="F241" s="97"/>
      <c r="G241" s="96" t="s">
        <v>86</v>
      </c>
      <c r="H241" s="98"/>
      <c r="I241" s="99"/>
      <c r="J241" s="97"/>
      <c r="K241" s="99"/>
      <c r="L241" s="97"/>
      <c r="M241" s="97"/>
      <c r="N241" s="100">
        <v>45841.0</v>
      </c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>
      <c r="A242" s="96" t="s">
        <v>562</v>
      </c>
      <c r="B242" s="96">
        <v>2.299934064E10</v>
      </c>
      <c r="C242" s="96" t="s">
        <v>563</v>
      </c>
      <c r="D242" s="97"/>
      <c r="E242" s="96" t="s">
        <v>85</v>
      </c>
      <c r="F242" s="97"/>
      <c r="G242" s="96" t="s">
        <v>86</v>
      </c>
      <c r="H242" s="98"/>
      <c r="I242" s="99"/>
      <c r="J242" s="97"/>
      <c r="K242" s="99"/>
      <c r="L242" s="97"/>
      <c r="M242" s="97"/>
      <c r="N242" s="100">
        <v>45841.0</v>
      </c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>
      <c r="A243" s="96" t="s">
        <v>106</v>
      </c>
      <c r="B243" s="96">
        <v>2.2998831216E10</v>
      </c>
      <c r="C243" s="96" t="s">
        <v>564</v>
      </c>
      <c r="D243" s="96" t="s">
        <v>565</v>
      </c>
      <c r="E243" s="96" t="s">
        <v>85</v>
      </c>
      <c r="F243" s="96" t="s">
        <v>137</v>
      </c>
      <c r="G243" s="96" t="s">
        <v>94</v>
      </c>
      <c r="H243" s="101">
        <v>1156.5</v>
      </c>
      <c r="I243" s="99"/>
      <c r="J243" s="97"/>
      <c r="K243" s="99"/>
      <c r="L243" s="97"/>
      <c r="M243" s="97"/>
      <c r="N243" s="100">
        <v>45841.0</v>
      </c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>
      <c r="A244" s="96" t="s">
        <v>340</v>
      </c>
      <c r="B244" s="96">
        <v>2.199969499E10</v>
      </c>
      <c r="C244" s="96" t="s">
        <v>566</v>
      </c>
      <c r="D244" s="97"/>
      <c r="E244" s="96" t="s">
        <v>85</v>
      </c>
      <c r="F244" s="97"/>
      <c r="G244" s="96" t="s">
        <v>86</v>
      </c>
      <c r="H244" s="98"/>
      <c r="I244" s="99"/>
      <c r="J244" s="97"/>
      <c r="K244" s="99"/>
      <c r="L244" s="97"/>
      <c r="M244" s="97"/>
      <c r="N244" s="100">
        <v>45841.0</v>
      </c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>
      <c r="A245" s="96" t="s">
        <v>567</v>
      </c>
      <c r="B245" s="96">
        <v>2.1972210663E10</v>
      </c>
      <c r="C245" s="96" t="s">
        <v>568</v>
      </c>
      <c r="D245" s="97"/>
      <c r="E245" s="96" t="s">
        <v>85</v>
      </c>
      <c r="F245" s="97"/>
      <c r="G245" s="96" t="s">
        <v>86</v>
      </c>
      <c r="H245" s="98"/>
      <c r="I245" s="99"/>
      <c r="J245" s="97"/>
      <c r="K245" s="99"/>
      <c r="L245" s="97"/>
      <c r="M245" s="97"/>
      <c r="N245" s="100">
        <v>45841.0</v>
      </c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>
      <c r="A246" s="96" t="s">
        <v>106</v>
      </c>
      <c r="B246" s="96">
        <v>2.2997284958E10</v>
      </c>
      <c r="C246" s="96" t="s">
        <v>569</v>
      </c>
      <c r="D246" s="97"/>
      <c r="E246" s="96" t="s">
        <v>85</v>
      </c>
      <c r="F246" s="97"/>
      <c r="G246" s="96" t="s">
        <v>86</v>
      </c>
      <c r="H246" s="98"/>
      <c r="I246" s="99"/>
      <c r="J246" s="97"/>
      <c r="K246" s="99"/>
      <c r="L246" s="97"/>
      <c r="M246" s="97"/>
      <c r="N246" s="100">
        <v>45841.0</v>
      </c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>
      <c r="A247" s="96" t="s">
        <v>570</v>
      </c>
      <c r="B247" s="96">
        <v>2.1993918578E10</v>
      </c>
      <c r="C247" s="96" t="s">
        <v>571</v>
      </c>
      <c r="D247" s="96" t="s">
        <v>288</v>
      </c>
      <c r="E247" s="96" t="s">
        <v>85</v>
      </c>
      <c r="F247" s="96" t="s">
        <v>182</v>
      </c>
      <c r="G247" s="96" t="s">
        <v>94</v>
      </c>
      <c r="H247" s="101">
        <v>601.71</v>
      </c>
      <c r="I247" s="99"/>
      <c r="J247" s="97"/>
      <c r="K247" s="99"/>
      <c r="L247" s="97"/>
      <c r="M247" s="97"/>
      <c r="N247" s="100">
        <v>45841.0</v>
      </c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>
      <c r="A248" s="96" t="s">
        <v>572</v>
      </c>
      <c r="B248" s="96">
        <v>2.1997627738E10</v>
      </c>
      <c r="C248" s="96" t="s">
        <v>573</v>
      </c>
      <c r="D248" s="97"/>
      <c r="E248" s="96" t="s">
        <v>85</v>
      </c>
      <c r="F248" s="97"/>
      <c r="G248" s="96" t="s">
        <v>86</v>
      </c>
      <c r="H248" s="98"/>
      <c r="I248" s="99"/>
      <c r="J248" s="97"/>
      <c r="K248" s="99"/>
      <c r="L248" s="97"/>
      <c r="M248" s="97"/>
      <c r="N248" s="100">
        <v>45841.0</v>
      </c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>
      <c r="A249" s="96" t="s">
        <v>322</v>
      </c>
      <c r="B249" s="96">
        <v>2.1969307104E10</v>
      </c>
      <c r="C249" s="96" t="s">
        <v>574</v>
      </c>
      <c r="D249" s="97"/>
      <c r="E249" s="96" t="s">
        <v>85</v>
      </c>
      <c r="F249" s="97"/>
      <c r="G249" s="96" t="s">
        <v>86</v>
      </c>
      <c r="H249" s="98"/>
      <c r="I249" s="99"/>
      <c r="J249" s="97"/>
      <c r="K249" s="99"/>
      <c r="L249" s="97"/>
      <c r="M249" s="97"/>
      <c r="N249" s="100">
        <v>45841.0</v>
      </c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>
      <c r="A250" s="96" t="s">
        <v>530</v>
      </c>
      <c r="B250" s="96">
        <v>2.1999878787E10</v>
      </c>
      <c r="C250" s="96" t="s">
        <v>575</v>
      </c>
      <c r="D250" s="97"/>
      <c r="E250" s="96" t="s">
        <v>85</v>
      </c>
      <c r="F250" s="97"/>
      <c r="G250" s="96" t="s">
        <v>86</v>
      </c>
      <c r="H250" s="98"/>
      <c r="I250" s="99"/>
      <c r="J250" s="97"/>
      <c r="K250" s="99"/>
      <c r="L250" s="97"/>
      <c r="M250" s="97"/>
      <c r="N250" s="100">
        <v>45841.0</v>
      </c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>
      <c r="A251" s="96" t="s">
        <v>576</v>
      </c>
      <c r="B251" s="96">
        <v>2.1968903246E10</v>
      </c>
      <c r="C251" s="96" t="s">
        <v>577</v>
      </c>
      <c r="D251" s="96" t="s">
        <v>578</v>
      </c>
      <c r="E251" s="96" t="s">
        <v>85</v>
      </c>
      <c r="F251" s="96" t="s">
        <v>278</v>
      </c>
      <c r="G251" s="96" t="s">
        <v>94</v>
      </c>
      <c r="H251" s="101">
        <v>300.36</v>
      </c>
      <c r="I251" s="99"/>
      <c r="J251" s="97"/>
      <c r="K251" s="99"/>
      <c r="L251" s="97"/>
      <c r="M251" s="97"/>
      <c r="N251" s="100">
        <v>45841.0</v>
      </c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>
      <c r="A252" s="96" t="s">
        <v>579</v>
      </c>
      <c r="B252" s="96">
        <v>2.4988100495E10</v>
      </c>
      <c r="C252" s="96" t="s">
        <v>580</v>
      </c>
      <c r="D252" s="97"/>
      <c r="E252" s="96" t="s">
        <v>85</v>
      </c>
      <c r="F252" s="97"/>
      <c r="G252" s="96" t="s">
        <v>86</v>
      </c>
      <c r="H252" s="98"/>
      <c r="I252" s="99"/>
      <c r="J252" s="97"/>
      <c r="K252" s="99"/>
      <c r="L252" s="97"/>
      <c r="M252" s="97"/>
      <c r="N252" s="100">
        <v>45841.0</v>
      </c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>
      <c r="A253" s="96" t="s">
        <v>581</v>
      </c>
      <c r="B253" s="96">
        <v>2.1986747342E10</v>
      </c>
      <c r="C253" s="96" t="s">
        <v>582</v>
      </c>
      <c r="D253" s="97"/>
      <c r="E253" s="96" t="s">
        <v>85</v>
      </c>
      <c r="F253" s="96" t="s">
        <v>103</v>
      </c>
      <c r="G253" s="96" t="s">
        <v>94</v>
      </c>
      <c r="H253" s="101">
        <v>356.14</v>
      </c>
      <c r="I253" s="99"/>
      <c r="J253" s="97"/>
      <c r="K253" s="99"/>
      <c r="L253" s="97"/>
      <c r="M253" s="97"/>
      <c r="N253" s="100">
        <v>45841.0</v>
      </c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>
      <c r="A254" s="96" t="s">
        <v>583</v>
      </c>
      <c r="B254" s="96">
        <v>2.1964542171E10</v>
      </c>
      <c r="C254" s="96" t="s">
        <v>584</v>
      </c>
      <c r="D254" s="96" t="s">
        <v>585</v>
      </c>
      <c r="E254" s="96" t="s">
        <v>85</v>
      </c>
      <c r="F254" s="96" t="s">
        <v>93</v>
      </c>
      <c r="G254" s="96" t="s">
        <v>53</v>
      </c>
      <c r="H254" s="101">
        <v>560.86</v>
      </c>
      <c r="I254" s="100">
        <v>45843.0</v>
      </c>
      <c r="J254" s="96">
        <v>9.6551359E7</v>
      </c>
      <c r="K254" s="100">
        <v>45879.0</v>
      </c>
      <c r="L254" s="96">
        <v>8.0</v>
      </c>
      <c r="M254" s="97"/>
      <c r="N254" s="100">
        <v>45870.0</v>
      </c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>
      <c r="A255" s="96" t="s">
        <v>516</v>
      </c>
      <c r="B255" s="96">
        <v>2.1992669255E10</v>
      </c>
      <c r="C255" s="97"/>
      <c r="D255" s="96" t="s">
        <v>586</v>
      </c>
      <c r="E255" s="96" t="s">
        <v>85</v>
      </c>
      <c r="F255" s="97"/>
      <c r="G255" s="96" t="s">
        <v>86</v>
      </c>
      <c r="H255" s="98"/>
      <c r="I255" s="99"/>
      <c r="J255" s="97"/>
      <c r="K255" s="99"/>
      <c r="L255" s="97"/>
      <c r="M255" s="97"/>
      <c r="N255" s="100">
        <v>45842.0</v>
      </c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>
      <c r="A256" s="96" t="s">
        <v>587</v>
      </c>
      <c r="B256" s="96">
        <v>2.1970285383E10</v>
      </c>
      <c r="C256" s="97"/>
      <c r="D256" s="96" t="s">
        <v>529</v>
      </c>
      <c r="E256" s="96" t="s">
        <v>85</v>
      </c>
      <c r="F256" s="97"/>
      <c r="G256" s="96" t="s">
        <v>86</v>
      </c>
      <c r="H256" s="98"/>
      <c r="I256" s="99"/>
      <c r="J256" s="97"/>
      <c r="K256" s="99"/>
      <c r="L256" s="97"/>
      <c r="M256" s="97"/>
      <c r="N256" s="100">
        <v>45842.0</v>
      </c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>
      <c r="A257" s="96" t="s">
        <v>588</v>
      </c>
      <c r="B257" s="96">
        <v>5.521998385334E12</v>
      </c>
      <c r="C257" s="97"/>
      <c r="D257" s="97"/>
      <c r="E257" s="96" t="s">
        <v>85</v>
      </c>
      <c r="F257" s="97"/>
      <c r="G257" s="96" t="s">
        <v>86</v>
      </c>
      <c r="H257" s="98"/>
      <c r="I257" s="99"/>
      <c r="J257" s="97"/>
      <c r="K257" s="99"/>
      <c r="L257" s="97"/>
      <c r="M257" s="97"/>
      <c r="N257" s="100">
        <v>45842.0</v>
      </c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>
      <c r="A258" s="96" t="s">
        <v>589</v>
      </c>
      <c r="B258" s="96">
        <v>2.1979058333E10</v>
      </c>
      <c r="C258" s="96" t="s">
        <v>590</v>
      </c>
      <c r="D258" s="96" t="s">
        <v>591</v>
      </c>
      <c r="E258" s="96" t="s">
        <v>134</v>
      </c>
      <c r="F258" s="96" t="s">
        <v>289</v>
      </c>
      <c r="G258" s="96" t="s">
        <v>53</v>
      </c>
      <c r="H258" s="101">
        <v>1787.34</v>
      </c>
      <c r="I258" s="100">
        <v>45847.0</v>
      </c>
      <c r="J258" s="96">
        <v>1.7516570174283E13</v>
      </c>
      <c r="K258" s="99"/>
      <c r="L258" s="96">
        <v>7.0</v>
      </c>
      <c r="M258" s="97"/>
      <c r="N258" s="100">
        <v>45842.0</v>
      </c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>
      <c r="A259" s="96" t="s">
        <v>414</v>
      </c>
      <c r="B259" s="96">
        <v>2.1999077471E10</v>
      </c>
      <c r="C259" s="96" t="s">
        <v>592</v>
      </c>
      <c r="D259" s="96" t="s">
        <v>529</v>
      </c>
      <c r="E259" s="96" t="s">
        <v>134</v>
      </c>
      <c r="F259" s="96" t="s">
        <v>140</v>
      </c>
      <c r="G259" s="96" t="s">
        <v>53</v>
      </c>
      <c r="H259" s="101">
        <v>1895.71</v>
      </c>
      <c r="I259" s="100">
        <v>45846.0</v>
      </c>
      <c r="J259" s="96">
        <v>1562906.0</v>
      </c>
      <c r="K259" s="99"/>
      <c r="L259" s="96">
        <v>7.0</v>
      </c>
      <c r="M259" s="97"/>
      <c r="N259" s="100">
        <v>45846.0</v>
      </c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>
      <c r="A260" s="96" t="s">
        <v>593</v>
      </c>
      <c r="B260" s="96">
        <v>2.1998102785E10</v>
      </c>
      <c r="C260" s="96" t="s">
        <v>594</v>
      </c>
      <c r="D260" s="96" t="s">
        <v>595</v>
      </c>
      <c r="E260" s="96" t="s">
        <v>134</v>
      </c>
      <c r="F260" s="96" t="s">
        <v>596</v>
      </c>
      <c r="G260" s="96" t="s">
        <v>53</v>
      </c>
      <c r="H260" s="101">
        <v>1600.0</v>
      </c>
      <c r="I260" s="100">
        <v>45853.0</v>
      </c>
      <c r="J260" s="96" t="s">
        <v>597</v>
      </c>
      <c r="K260" s="100">
        <v>45854.0</v>
      </c>
      <c r="L260" s="96">
        <v>7.0</v>
      </c>
      <c r="M260" s="97"/>
      <c r="N260" s="100">
        <v>45847.0</v>
      </c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>
      <c r="A261" s="96" t="s">
        <v>598</v>
      </c>
      <c r="B261" s="96">
        <v>2.1972545126E10</v>
      </c>
      <c r="C261" s="96" t="s">
        <v>599</v>
      </c>
      <c r="D261" s="96" t="s">
        <v>600</v>
      </c>
      <c r="E261" s="96" t="s">
        <v>134</v>
      </c>
      <c r="F261" s="96" t="s">
        <v>140</v>
      </c>
      <c r="G261" s="96" t="s">
        <v>53</v>
      </c>
      <c r="H261" s="101">
        <v>903.88</v>
      </c>
      <c r="I261" s="100">
        <v>45847.0</v>
      </c>
      <c r="J261" s="96">
        <v>1563006.0</v>
      </c>
      <c r="K261" s="100">
        <v>45855.0</v>
      </c>
      <c r="L261" s="96">
        <v>7.0</v>
      </c>
      <c r="M261" s="97"/>
      <c r="N261" s="100">
        <v>45847.0</v>
      </c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>
      <c r="A262" s="96" t="s">
        <v>135</v>
      </c>
      <c r="B262" s="96">
        <v>2.1968009184E10</v>
      </c>
      <c r="C262" s="96" t="s">
        <v>601</v>
      </c>
      <c r="D262" s="97"/>
      <c r="E262" s="96" t="s">
        <v>85</v>
      </c>
      <c r="F262" s="97"/>
      <c r="G262" s="96" t="s">
        <v>86</v>
      </c>
      <c r="H262" s="98"/>
      <c r="I262" s="99"/>
      <c r="J262" s="97"/>
      <c r="K262" s="99"/>
      <c r="L262" s="97"/>
      <c r="M262" s="97"/>
      <c r="N262" s="100">
        <v>45847.0</v>
      </c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>
      <c r="A263" s="96" t="s">
        <v>187</v>
      </c>
      <c r="B263" s="96">
        <v>2.1973807303E10</v>
      </c>
      <c r="C263" s="96" t="s">
        <v>602</v>
      </c>
      <c r="D263" s="97"/>
      <c r="E263" s="96" t="s">
        <v>85</v>
      </c>
      <c r="F263" s="97"/>
      <c r="G263" s="96" t="s">
        <v>86</v>
      </c>
      <c r="H263" s="98"/>
      <c r="I263" s="99"/>
      <c r="J263" s="97"/>
      <c r="K263" s="99"/>
      <c r="L263" s="97"/>
      <c r="M263" s="97"/>
      <c r="N263" s="100">
        <v>45847.0</v>
      </c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>
      <c r="A264" s="96" t="s">
        <v>603</v>
      </c>
      <c r="B264" s="96">
        <v>2.196921329E10</v>
      </c>
      <c r="C264" s="96" t="s">
        <v>604</v>
      </c>
      <c r="D264" s="97"/>
      <c r="E264" s="96" t="s">
        <v>85</v>
      </c>
      <c r="F264" s="97"/>
      <c r="G264" s="96" t="s">
        <v>86</v>
      </c>
      <c r="H264" s="98"/>
      <c r="I264" s="99"/>
      <c r="J264" s="97"/>
      <c r="K264" s="99"/>
      <c r="L264" s="97"/>
      <c r="M264" s="97"/>
      <c r="N264" s="100">
        <v>45847.0</v>
      </c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>
      <c r="A265" s="96" t="s">
        <v>605</v>
      </c>
      <c r="B265" s="96">
        <v>2.296900409E10</v>
      </c>
      <c r="C265" s="96" t="s">
        <v>606</v>
      </c>
      <c r="D265" s="97"/>
      <c r="E265" s="96" t="s">
        <v>85</v>
      </c>
      <c r="F265" s="97"/>
      <c r="G265" s="96" t="s">
        <v>86</v>
      </c>
      <c r="H265" s="98"/>
      <c r="I265" s="99"/>
      <c r="J265" s="97"/>
      <c r="K265" s="99"/>
      <c r="L265" s="97"/>
      <c r="M265" s="96" t="s">
        <v>607</v>
      </c>
      <c r="N265" s="100">
        <v>45847.0</v>
      </c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>
      <c r="A266" s="96" t="s">
        <v>608</v>
      </c>
      <c r="B266" s="96">
        <v>2.1998559324E10</v>
      </c>
      <c r="C266" s="96" t="s">
        <v>609</v>
      </c>
      <c r="D266" s="96" t="s">
        <v>610</v>
      </c>
      <c r="E266" s="96" t="s">
        <v>85</v>
      </c>
      <c r="F266" s="96" t="s">
        <v>289</v>
      </c>
      <c r="G266" s="96" t="s">
        <v>94</v>
      </c>
      <c r="H266" s="101">
        <v>2247.44</v>
      </c>
      <c r="I266" s="99"/>
      <c r="J266" s="97"/>
      <c r="K266" s="99"/>
      <c r="L266" s="97"/>
      <c r="M266" s="97"/>
      <c r="N266" s="100">
        <v>45847.0</v>
      </c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>
      <c r="A267" s="96" t="s">
        <v>611</v>
      </c>
      <c r="B267" s="96">
        <v>2.1996849992E10</v>
      </c>
      <c r="C267" s="96" t="s">
        <v>612</v>
      </c>
      <c r="D267" s="96" t="s">
        <v>194</v>
      </c>
      <c r="E267" s="96" t="s">
        <v>85</v>
      </c>
      <c r="F267" s="96" t="s">
        <v>289</v>
      </c>
      <c r="G267" s="96" t="s">
        <v>94</v>
      </c>
      <c r="H267" s="101">
        <v>1182.86</v>
      </c>
      <c r="I267" s="99"/>
      <c r="J267" s="97"/>
      <c r="K267" s="99"/>
      <c r="L267" s="97"/>
      <c r="M267" s="97"/>
      <c r="N267" s="100">
        <v>45847.0</v>
      </c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>
      <c r="A268" s="96" t="s">
        <v>613</v>
      </c>
      <c r="B268" s="96">
        <v>2.1964141532E10</v>
      </c>
      <c r="C268" s="96" t="s">
        <v>614</v>
      </c>
      <c r="D268" s="96" t="s">
        <v>403</v>
      </c>
      <c r="E268" s="96" t="s">
        <v>85</v>
      </c>
      <c r="F268" s="96" t="s">
        <v>140</v>
      </c>
      <c r="G268" s="96" t="s">
        <v>94</v>
      </c>
      <c r="H268" s="101">
        <v>1184.08</v>
      </c>
      <c r="I268" s="99"/>
      <c r="J268" s="97"/>
      <c r="K268" s="99"/>
      <c r="L268" s="97"/>
      <c r="M268" s="97"/>
      <c r="N268" s="100">
        <v>45847.0</v>
      </c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>
      <c r="A269" s="96" t="s">
        <v>615</v>
      </c>
      <c r="B269" s="96">
        <v>2.4981112942E10</v>
      </c>
      <c r="C269" s="96" t="s">
        <v>616</v>
      </c>
      <c r="D269" s="96" t="s">
        <v>617</v>
      </c>
      <c r="E269" s="96" t="s">
        <v>85</v>
      </c>
      <c r="F269" s="96" t="s">
        <v>93</v>
      </c>
      <c r="G269" s="96" t="s">
        <v>94</v>
      </c>
      <c r="H269" s="101">
        <v>888.29</v>
      </c>
      <c r="I269" s="99"/>
      <c r="J269" s="97"/>
      <c r="K269" s="99"/>
      <c r="L269" s="97"/>
      <c r="M269" s="97"/>
      <c r="N269" s="100">
        <v>45847.0</v>
      </c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>
      <c r="A270" s="96" t="s">
        <v>618</v>
      </c>
      <c r="B270" s="96">
        <v>2.4988112809E10</v>
      </c>
      <c r="C270" s="96" t="s">
        <v>619</v>
      </c>
      <c r="D270" s="96" t="s">
        <v>617</v>
      </c>
      <c r="E270" s="96" t="s">
        <v>85</v>
      </c>
      <c r="F270" s="97"/>
      <c r="G270" s="96" t="s">
        <v>150</v>
      </c>
      <c r="H270" s="98"/>
      <c r="I270" s="99"/>
      <c r="J270" s="97"/>
      <c r="K270" s="99"/>
      <c r="L270" s="97"/>
      <c r="M270" s="96" t="s">
        <v>620</v>
      </c>
      <c r="N270" s="100">
        <v>45847.0</v>
      </c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>
      <c r="A271" s="96" t="s">
        <v>106</v>
      </c>
      <c r="B271" s="96">
        <v>2.1983509158E10</v>
      </c>
      <c r="C271" s="96" t="s">
        <v>621</v>
      </c>
      <c r="D271" s="96" t="s">
        <v>622</v>
      </c>
      <c r="E271" s="96" t="s">
        <v>85</v>
      </c>
      <c r="F271" s="96" t="s">
        <v>103</v>
      </c>
      <c r="G271" s="96" t="s">
        <v>94</v>
      </c>
      <c r="H271" s="101">
        <v>178.07</v>
      </c>
      <c r="I271" s="99"/>
      <c r="J271" s="97"/>
      <c r="K271" s="99"/>
      <c r="L271" s="97"/>
      <c r="M271" s="97"/>
      <c r="N271" s="100">
        <v>45847.0</v>
      </c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>
      <c r="A272" s="96" t="s">
        <v>623</v>
      </c>
      <c r="B272" s="96">
        <v>2.2997736563E10</v>
      </c>
      <c r="C272" s="96" t="s">
        <v>624</v>
      </c>
      <c r="D272" s="96" t="s">
        <v>189</v>
      </c>
      <c r="E272" s="96" t="s">
        <v>85</v>
      </c>
      <c r="F272" s="96" t="s">
        <v>137</v>
      </c>
      <c r="G272" s="96" t="s">
        <v>94</v>
      </c>
      <c r="H272" s="101">
        <v>1156.86</v>
      </c>
      <c r="I272" s="99"/>
      <c r="J272" s="97"/>
      <c r="K272" s="99"/>
      <c r="L272" s="97"/>
      <c r="M272" s="97"/>
      <c r="N272" s="100">
        <v>45847.0</v>
      </c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>
      <c r="A273" s="96" t="s">
        <v>625</v>
      </c>
      <c r="B273" s="96">
        <v>2.1981935296E10</v>
      </c>
      <c r="C273" s="96" t="s">
        <v>626</v>
      </c>
      <c r="D273" s="97"/>
      <c r="E273" s="96" t="s">
        <v>85</v>
      </c>
      <c r="F273" s="97"/>
      <c r="G273" s="96" t="s">
        <v>150</v>
      </c>
      <c r="H273" s="98"/>
      <c r="I273" s="99"/>
      <c r="J273" s="97"/>
      <c r="K273" s="99"/>
      <c r="L273" s="97"/>
      <c r="M273" s="96" t="s">
        <v>627</v>
      </c>
      <c r="N273" s="100">
        <v>45847.0</v>
      </c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>
      <c r="A274" s="96" t="s">
        <v>628</v>
      </c>
      <c r="B274" s="96">
        <v>2.2999203652E10</v>
      </c>
      <c r="C274" s="96" t="s">
        <v>629</v>
      </c>
      <c r="D274" s="96" t="s">
        <v>630</v>
      </c>
      <c r="E274" s="96" t="s">
        <v>85</v>
      </c>
      <c r="F274" s="96" t="s">
        <v>278</v>
      </c>
      <c r="G274" s="96" t="s">
        <v>94</v>
      </c>
      <c r="H274" s="101">
        <v>390.45</v>
      </c>
      <c r="I274" s="99"/>
      <c r="J274" s="97"/>
      <c r="K274" s="99"/>
      <c r="L274" s="97"/>
      <c r="M274" s="97"/>
      <c r="N274" s="100">
        <v>45847.0</v>
      </c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>
      <c r="A275" s="96" t="s">
        <v>631</v>
      </c>
      <c r="B275" s="96">
        <v>2.1964194903E10</v>
      </c>
      <c r="C275" s="96" t="s">
        <v>632</v>
      </c>
      <c r="D275" s="97"/>
      <c r="E275" s="96" t="s">
        <v>85</v>
      </c>
      <c r="F275" s="97"/>
      <c r="G275" s="96" t="s">
        <v>86</v>
      </c>
      <c r="H275" s="98"/>
      <c r="I275" s="99"/>
      <c r="J275" s="97"/>
      <c r="K275" s="99"/>
      <c r="L275" s="97"/>
      <c r="M275" s="97"/>
      <c r="N275" s="100">
        <v>45847.0</v>
      </c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>
      <c r="A276" s="96" t="s">
        <v>593</v>
      </c>
      <c r="B276" s="96">
        <v>2.2992739034E10</v>
      </c>
      <c r="C276" s="96" t="s">
        <v>633</v>
      </c>
      <c r="D276" s="97"/>
      <c r="E276" s="96" t="s">
        <v>85</v>
      </c>
      <c r="F276" s="97"/>
      <c r="G276" s="96" t="s">
        <v>86</v>
      </c>
      <c r="H276" s="98"/>
      <c r="I276" s="99"/>
      <c r="J276" s="97"/>
      <c r="K276" s="99"/>
      <c r="L276" s="97"/>
      <c r="M276" s="97"/>
      <c r="N276" s="100">
        <v>45847.0</v>
      </c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>
      <c r="A277" s="96" t="s">
        <v>511</v>
      </c>
      <c r="B277" s="96">
        <v>2.1988920514E10</v>
      </c>
      <c r="C277" s="96" t="s">
        <v>634</v>
      </c>
      <c r="D277" s="96" t="s">
        <v>635</v>
      </c>
      <c r="E277" s="96" t="s">
        <v>85</v>
      </c>
      <c r="F277" s="96" t="s">
        <v>140</v>
      </c>
      <c r="G277" s="96" t="s">
        <v>94</v>
      </c>
      <c r="H277" s="101">
        <v>1184.08</v>
      </c>
      <c r="I277" s="99"/>
      <c r="J277" s="97"/>
      <c r="K277" s="99"/>
      <c r="L277" s="97"/>
      <c r="M277" s="97"/>
      <c r="N277" s="100">
        <v>45847.0</v>
      </c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>
      <c r="A278" s="96" t="s">
        <v>106</v>
      </c>
      <c r="B278" s="96">
        <v>2.198750743E10</v>
      </c>
      <c r="C278" s="97"/>
      <c r="D278" s="97"/>
      <c r="E278" s="96" t="s">
        <v>85</v>
      </c>
      <c r="F278" s="97"/>
      <c r="G278" s="96" t="s">
        <v>86</v>
      </c>
      <c r="H278" s="98"/>
      <c r="I278" s="99"/>
      <c r="J278" s="97"/>
      <c r="K278" s="99"/>
      <c r="L278" s="97"/>
      <c r="M278" s="97"/>
      <c r="N278" s="100">
        <v>45847.0</v>
      </c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>
      <c r="A279" s="96" t="s">
        <v>636</v>
      </c>
      <c r="B279" s="96">
        <v>2.1991905706E10</v>
      </c>
      <c r="C279" s="96" t="s">
        <v>637</v>
      </c>
      <c r="D279" s="96" t="s">
        <v>339</v>
      </c>
      <c r="E279" s="96" t="s">
        <v>85</v>
      </c>
      <c r="F279" s="96" t="s">
        <v>289</v>
      </c>
      <c r="G279" s="96" t="s">
        <v>94</v>
      </c>
      <c r="H279" s="101">
        <v>3395.96</v>
      </c>
      <c r="I279" s="99"/>
      <c r="J279" s="97"/>
      <c r="K279" s="99"/>
      <c r="L279" s="97"/>
      <c r="M279" s="97"/>
      <c r="N279" s="100">
        <v>45847.0</v>
      </c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>
      <c r="A280" s="96" t="s">
        <v>638</v>
      </c>
      <c r="B280" s="96">
        <v>2.1999491265E10</v>
      </c>
      <c r="C280" s="96" t="s">
        <v>639</v>
      </c>
      <c r="D280" s="97"/>
      <c r="E280" s="96" t="s">
        <v>85</v>
      </c>
      <c r="F280" s="97"/>
      <c r="G280" s="96" t="s">
        <v>86</v>
      </c>
      <c r="H280" s="98"/>
      <c r="I280" s="99"/>
      <c r="J280" s="97"/>
      <c r="K280" s="99"/>
      <c r="L280" s="97"/>
      <c r="M280" s="97"/>
      <c r="N280" s="100">
        <v>45847.0</v>
      </c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>
      <c r="A281" s="96" t="s">
        <v>434</v>
      </c>
      <c r="B281" s="96">
        <v>2.1993533639E10</v>
      </c>
      <c r="C281" s="96" t="s">
        <v>640</v>
      </c>
      <c r="D281" s="97"/>
      <c r="E281" s="96" t="s">
        <v>85</v>
      </c>
      <c r="F281" s="97"/>
      <c r="G281" s="96" t="s">
        <v>86</v>
      </c>
      <c r="H281" s="98"/>
      <c r="I281" s="99"/>
      <c r="J281" s="97"/>
      <c r="K281" s="99"/>
      <c r="L281" s="97"/>
      <c r="M281" s="97"/>
      <c r="N281" s="100">
        <v>45847.0</v>
      </c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>
      <c r="A282" s="96" t="s">
        <v>641</v>
      </c>
      <c r="B282" s="96">
        <v>2.1981315322E10</v>
      </c>
      <c r="C282" s="96" t="s">
        <v>642</v>
      </c>
      <c r="D282" s="97"/>
      <c r="E282" s="96" t="s">
        <v>85</v>
      </c>
      <c r="F282" s="97"/>
      <c r="G282" s="96" t="s">
        <v>86</v>
      </c>
      <c r="H282" s="98"/>
      <c r="I282" s="99"/>
      <c r="J282" s="97"/>
      <c r="K282" s="99"/>
      <c r="L282" s="97"/>
      <c r="M282" s="97"/>
      <c r="N282" s="100">
        <v>45847.0</v>
      </c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>
      <c r="A283" s="96" t="s">
        <v>643</v>
      </c>
      <c r="B283" s="96">
        <v>2.2998122025E10</v>
      </c>
      <c r="C283" s="96" t="s">
        <v>644</v>
      </c>
      <c r="D283" s="96" t="s">
        <v>189</v>
      </c>
      <c r="E283" s="96" t="s">
        <v>85</v>
      </c>
      <c r="F283" s="96" t="s">
        <v>93</v>
      </c>
      <c r="G283" s="96" t="s">
        <v>53</v>
      </c>
      <c r="H283" s="101">
        <v>1106.89</v>
      </c>
      <c r="I283" s="100">
        <v>45856.0</v>
      </c>
      <c r="J283" s="96">
        <v>9.6543778E7</v>
      </c>
      <c r="K283" s="100">
        <v>45870.0</v>
      </c>
      <c r="L283" s="96">
        <v>7.0</v>
      </c>
      <c r="M283" s="97"/>
      <c r="N283" s="100">
        <v>45847.0</v>
      </c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>
      <c r="A284" s="96" t="s">
        <v>183</v>
      </c>
      <c r="B284" s="96">
        <v>2.1980490929E10</v>
      </c>
      <c r="C284" s="96" t="s">
        <v>645</v>
      </c>
      <c r="D284" s="97"/>
      <c r="E284" s="96" t="s">
        <v>85</v>
      </c>
      <c r="F284" s="97"/>
      <c r="G284" s="96" t="s">
        <v>86</v>
      </c>
      <c r="H284" s="98"/>
      <c r="I284" s="99"/>
      <c r="J284" s="97"/>
      <c r="K284" s="99"/>
      <c r="L284" s="97"/>
      <c r="M284" s="97"/>
      <c r="N284" s="100">
        <v>45847.0</v>
      </c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>
      <c r="A285" s="96" t="s">
        <v>646</v>
      </c>
      <c r="B285" s="96">
        <v>2.1977200192E10</v>
      </c>
      <c r="C285" s="96" t="s">
        <v>647</v>
      </c>
      <c r="D285" s="97"/>
      <c r="E285" s="96" t="s">
        <v>85</v>
      </c>
      <c r="F285" s="97"/>
      <c r="G285" s="96" t="s">
        <v>86</v>
      </c>
      <c r="H285" s="98"/>
      <c r="I285" s="99"/>
      <c r="J285" s="97"/>
      <c r="K285" s="99"/>
      <c r="L285" s="97"/>
      <c r="M285" s="97"/>
      <c r="N285" s="100">
        <v>45847.0</v>
      </c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>
      <c r="A286" s="96" t="s">
        <v>135</v>
      </c>
      <c r="B286" s="96">
        <v>2.1968009184E10</v>
      </c>
      <c r="C286" s="96" t="s">
        <v>601</v>
      </c>
      <c r="D286" s="97"/>
      <c r="E286" s="96" t="s">
        <v>85</v>
      </c>
      <c r="F286" s="97"/>
      <c r="G286" s="96" t="s">
        <v>86</v>
      </c>
      <c r="H286" s="98"/>
      <c r="I286" s="99"/>
      <c r="J286" s="97"/>
      <c r="K286" s="99"/>
      <c r="L286" s="97"/>
      <c r="M286" s="97"/>
      <c r="N286" s="100">
        <v>45847.0</v>
      </c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>
      <c r="A287" s="96" t="s">
        <v>187</v>
      </c>
      <c r="B287" s="96">
        <v>2.1973807303E10</v>
      </c>
      <c r="C287" s="96" t="s">
        <v>602</v>
      </c>
      <c r="D287" s="97"/>
      <c r="E287" s="96" t="s">
        <v>85</v>
      </c>
      <c r="F287" s="97"/>
      <c r="G287" s="96" t="s">
        <v>86</v>
      </c>
      <c r="H287" s="98"/>
      <c r="I287" s="99"/>
      <c r="J287" s="97"/>
      <c r="K287" s="99"/>
      <c r="L287" s="97"/>
      <c r="M287" s="97"/>
      <c r="N287" s="100">
        <v>45847.0</v>
      </c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>
      <c r="A288" s="96" t="s">
        <v>648</v>
      </c>
      <c r="B288" s="96">
        <v>2.197622205E10</v>
      </c>
      <c r="C288" s="97"/>
      <c r="D288" s="96" t="s">
        <v>298</v>
      </c>
      <c r="E288" s="96" t="s">
        <v>649</v>
      </c>
      <c r="F288" s="96" t="s">
        <v>137</v>
      </c>
      <c r="G288" s="96" t="s">
        <v>94</v>
      </c>
      <c r="H288" s="101">
        <v>1198.48</v>
      </c>
      <c r="I288" s="99"/>
      <c r="J288" s="97"/>
      <c r="K288" s="99"/>
      <c r="L288" s="97"/>
      <c r="M288" s="97"/>
      <c r="N288" s="100">
        <v>45848.0</v>
      </c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>
      <c r="A289" s="96" t="s">
        <v>650</v>
      </c>
      <c r="B289" s="96">
        <v>2.1976113434E10</v>
      </c>
      <c r="C289" s="97"/>
      <c r="D289" s="96" t="s">
        <v>314</v>
      </c>
      <c r="E289" s="96" t="s">
        <v>649</v>
      </c>
      <c r="F289" s="97"/>
      <c r="G289" s="96" t="s">
        <v>94</v>
      </c>
      <c r="H289" s="101">
        <v>3395.96</v>
      </c>
      <c r="I289" s="99"/>
      <c r="J289" s="97"/>
      <c r="K289" s="99"/>
      <c r="L289" s="97"/>
      <c r="M289" s="96" t="s">
        <v>651</v>
      </c>
      <c r="N289" s="100">
        <v>45848.0</v>
      </c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>
      <c r="A290" s="96" t="s">
        <v>226</v>
      </c>
      <c r="B290" s="96">
        <v>2.1983754039E10</v>
      </c>
      <c r="C290" s="96" t="s">
        <v>652</v>
      </c>
      <c r="D290" s="96" t="s">
        <v>508</v>
      </c>
      <c r="E290" s="96" t="s">
        <v>85</v>
      </c>
      <c r="F290" s="96" t="s">
        <v>167</v>
      </c>
      <c r="G290" s="96" t="s">
        <v>150</v>
      </c>
      <c r="H290" s="101">
        <v>692.08</v>
      </c>
      <c r="I290" s="100">
        <v>45869.0</v>
      </c>
      <c r="J290" s="97"/>
      <c r="K290" s="99"/>
      <c r="L290" s="97"/>
      <c r="M290" s="97"/>
      <c r="N290" s="100">
        <v>45870.0</v>
      </c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>
      <c r="A291" s="96" t="s">
        <v>653</v>
      </c>
      <c r="B291" s="96">
        <v>2.1974895476E10</v>
      </c>
      <c r="C291" s="96" t="s">
        <v>654</v>
      </c>
      <c r="D291" s="97"/>
      <c r="E291" s="96" t="s">
        <v>655</v>
      </c>
      <c r="F291" s="97"/>
      <c r="G291" s="96" t="s">
        <v>86</v>
      </c>
      <c r="H291" s="98"/>
      <c r="I291" s="99"/>
      <c r="J291" s="97"/>
      <c r="K291" s="99"/>
      <c r="L291" s="97"/>
      <c r="M291" s="97"/>
      <c r="N291" s="100">
        <v>45848.0</v>
      </c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>
      <c r="A292" s="96" t="s">
        <v>656</v>
      </c>
      <c r="B292" s="96">
        <v>2.1976170156E10</v>
      </c>
      <c r="C292" s="96" t="s">
        <v>657</v>
      </c>
      <c r="D292" s="96" t="s">
        <v>554</v>
      </c>
      <c r="E292" s="96" t="s">
        <v>655</v>
      </c>
      <c r="F292" s="96" t="s">
        <v>137</v>
      </c>
      <c r="G292" s="96" t="s">
        <v>94</v>
      </c>
      <c r="H292" s="101">
        <v>1098.17</v>
      </c>
      <c r="I292" s="99"/>
      <c r="J292" s="97"/>
      <c r="K292" s="99"/>
      <c r="L292" s="97"/>
      <c r="M292" s="97"/>
      <c r="N292" s="100">
        <v>45848.0</v>
      </c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>
      <c r="A293" s="96" t="s">
        <v>416</v>
      </c>
      <c r="B293" s="96">
        <v>2.1994291415E10</v>
      </c>
      <c r="C293" s="96" t="s">
        <v>658</v>
      </c>
      <c r="D293" s="97"/>
      <c r="E293" s="96" t="s">
        <v>655</v>
      </c>
      <c r="F293" s="97"/>
      <c r="G293" s="96" t="s">
        <v>86</v>
      </c>
      <c r="H293" s="98"/>
      <c r="I293" s="99"/>
      <c r="J293" s="97"/>
      <c r="K293" s="99"/>
      <c r="L293" s="97"/>
      <c r="M293" s="97"/>
      <c r="N293" s="100">
        <v>45848.0</v>
      </c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>
      <c r="A294" s="96" t="s">
        <v>659</v>
      </c>
      <c r="B294" s="96">
        <v>2.1981925133E10</v>
      </c>
      <c r="C294" s="96" t="s">
        <v>660</v>
      </c>
      <c r="D294" s="97"/>
      <c r="E294" s="96" t="s">
        <v>655</v>
      </c>
      <c r="F294" s="97"/>
      <c r="G294" s="96" t="s">
        <v>150</v>
      </c>
      <c r="H294" s="98"/>
      <c r="I294" s="99"/>
      <c r="J294" s="97"/>
      <c r="K294" s="99"/>
      <c r="L294" s="97"/>
      <c r="M294" s="96" t="s">
        <v>661</v>
      </c>
      <c r="N294" s="100">
        <v>45848.0</v>
      </c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>
      <c r="A295" s="96" t="s">
        <v>662</v>
      </c>
      <c r="B295" s="96">
        <v>2.2998860049E10</v>
      </c>
      <c r="C295" s="96" t="s">
        <v>663</v>
      </c>
      <c r="D295" s="96" t="s">
        <v>617</v>
      </c>
      <c r="E295" s="96" t="s">
        <v>655</v>
      </c>
      <c r="F295" s="97"/>
      <c r="G295" s="96" t="s">
        <v>150</v>
      </c>
      <c r="H295" s="98"/>
      <c r="I295" s="99"/>
      <c r="J295" s="97"/>
      <c r="K295" s="99"/>
      <c r="L295" s="97"/>
      <c r="M295" s="96" t="s">
        <v>664</v>
      </c>
      <c r="N295" s="100">
        <v>45848.0</v>
      </c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>
      <c r="A296" s="96" t="s">
        <v>279</v>
      </c>
      <c r="B296" s="96">
        <v>2.1964347129E10</v>
      </c>
      <c r="C296" s="96" t="s">
        <v>665</v>
      </c>
      <c r="D296" s="96" t="s">
        <v>600</v>
      </c>
      <c r="E296" s="96" t="s">
        <v>134</v>
      </c>
      <c r="F296" s="96" t="s">
        <v>596</v>
      </c>
      <c r="G296" s="96" t="s">
        <v>53</v>
      </c>
      <c r="H296" s="101">
        <v>3460.38</v>
      </c>
      <c r="I296" s="100">
        <v>45854.0</v>
      </c>
      <c r="J296" s="96" t="s">
        <v>666</v>
      </c>
      <c r="K296" s="99"/>
      <c r="L296" s="96">
        <v>7.0</v>
      </c>
      <c r="M296" s="97"/>
      <c r="N296" s="100">
        <v>45853.0</v>
      </c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>
      <c r="A297" s="96" t="s">
        <v>351</v>
      </c>
      <c r="B297" s="96">
        <v>2.197220674E10</v>
      </c>
      <c r="C297" s="96" t="s">
        <v>667</v>
      </c>
      <c r="D297" s="97"/>
      <c r="E297" s="96" t="s">
        <v>85</v>
      </c>
      <c r="F297" s="97"/>
      <c r="G297" s="96" t="s">
        <v>86</v>
      </c>
      <c r="H297" s="98"/>
      <c r="I297" s="99"/>
      <c r="J297" s="97"/>
      <c r="K297" s="99"/>
      <c r="L297" s="97"/>
      <c r="M297" s="97"/>
      <c r="N297" s="100">
        <v>45855.0</v>
      </c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>
      <c r="A298" s="96" t="s">
        <v>374</v>
      </c>
      <c r="B298" s="96">
        <v>2.1971871452E10</v>
      </c>
      <c r="C298" s="96" t="s">
        <v>668</v>
      </c>
      <c r="D298" s="96" t="s">
        <v>455</v>
      </c>
      <c r="E298" s="96" t="s">
        <v>85</v>
      </c>
      <c r="F298" s="96" t="s">
        <v>103</v>
      </c>
      <c r="G298" s="96" t="s">
        <v>94</v>
      </c>
      <c r="H298" s="101">
        <v>636.94</v>
      </c>
      <c r="I298" s="99"/>
      <c r="J298" s="97"/>
      <c r="K298" s="99"/>
      <c r="L298" s="97"/>
      <c r="M298" s="97"/>
      <c r="N298" s="100">
        <v>45855.0</v>
      </c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>
      <c r="A299" s="96" t="s">
        <v>460</v>
      </c>
      <c r="B299" s="96">
        <v>2.1973885512E10</v>
      </c>
      <c r="C299" s="96" t="s">
        <v>669</v>
      </c>
      <c r="D299" s="97"/>
      <c r="E299" s="96" t="s">
        <v>85</v>
      </c>
      <c r="F299" s="97"/>
      <c r="G299" s="96" t="s">
        <v>86</v>
      </c>
      <c r="H299" s="98"/>
      <c r="I299" s="99"/>
      <c r="J299" s="97"/>
      <c r="K299" s="99"/>
      <c r="L299" s="97"/>
      <c r="M299" s="97"/>
      <c r="N299" s="100">
        <v>45855.0</v>
      </c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>
      <c r="A300" s="96" t="s">
        <v>219</v>
      </c>
      <c r="B300" s="96">
        <v>2.199178828E10</v>
      </c>
      <c r="C300" s="96" t="s">
        <v>670</v>
      </c>
      <c r="D300" s="97"/>
      <c r="E300" s="96" t="s">
        <v>671</v>
      </c>
      <c r="F300" s="97"/>
      <c r="G300" s="96" t="s">
        <v>86</v>
      </c>
      <c r="H300" s="98"/>
      <c r="I300" s="99"/>
      <c r="J300" s="97"/>
      <c r="K300" s="99"/>
      <c r="L300" s="97"/>
      <c r="M300" s="97"/>
      <c r="N300" s="100">
        <v>45855.0</v>
      </c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>
      <c r="A301" s="96" t="s">
        <v>672</v>
      </c>
      <c r="B301" s="96">
        <v>2.1993343262E10</v>
      </c>
      <c r="C301" s="96" t="s">
        <v>673</v>
      </c>
      <c r="D301" s="97"/>
      <c r="E301" s="96" t="s">
        <v>85</v>
      </c>
      <c r="F301" s="97"/>
      <c r="G301" s="96" t="s">
        <v>86</v>
      </c>
      <c r="H301" s="98"/>
      <c r="I301" s="99"/>
      <c r="J301" s="97"/>
      <c r="K301" s="99"/>
      <c r="L301" s="97"/>
      <c r="M301" s="97"/>
      <c r="N301" s="100">
        <v>45855.0</v>
      </c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>
      <c r="A302" s="96" t="s">
        <v>674</v>
      </c>
      <c r="B302" s="96">
        <v>2.2998246523E10</v>
      </c>
      <c r="C302" s="96" t="s">
        <v>675</v>
      </c>
      <c r="D302" s="96" t="s">
        <v>630</v>
      </c>
      <c r="E302" s="96" t="s">
        <v>85</v>
      </c>
      <c r="F302" s="96" t="s">
        <v>596</v>
      </c>
      <c r="G302" s="96" t="s">
        <v>94</v>
      </c>
      <c r="H302" s="101">
        <v>3462.01</v>
      </c>
      <c r="I302" s="99"/>
      <c r="J302" s="97"/>
      <c r="K302" s="99"/>
      <c r="L302" s="97"/>
      <c r="M302" s="97"/>
      <c r="N302" s="100">
        <v>45855.0</v>
      </c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>
      <c r="A303" s="96" t="s">
        <v>676</v>
      </c>
      <c r="B303" s="97"/>
      <c r="C303" s="96" t="s">
        <v>677</v>
      </c>
      <c r="D303" s="96" t="s">
        <v>678</v>
      </c>
      <c r="E303" s="96" t="s">
        <v>85</v>
      </c>
      <c r="F303" s="96" t="s">
        <v>420</v>
      </c>
      <c r="G303" s="96" t="s">
        <v>94</v>
      </c>
      <c r="H303" s="101">
        <v>318.47</v>
      </c>
      <c r="I303" s="99"/>
      <c r="J303" s="97"/>
      <c r="K303" s="99"/>
      <c r="L303" s="97"/>
      <c r="M303" s="97"/>
      <c r="N303" s="100">
        <v>45855.0</v>
      </c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>
      <c r="A304" s="96" t="s">
        <v>679</v>
      </c>
      <c r="B304" s="96">
        <v>2.1998163644E10</v>
      </c>
      <c r="C304" s="96" t="s">
        <v>680</v>
      </c>
      <c r="D304" s="97"/>
      <c r="E304" s="96" t="s">
        <v>85</v>
      </c>
      <c r="F304" s="97"/>
      <c r="G304" s="96" t="s">
        <v>86</v>
      </c>
      <c r="H304" s="98"/>
      <c r="I304" s="99"/>
      <c r="J304" s="97"/>
      <c r="K304" s="99"/>
      <c r="L304" s="97"/>
      <c r="M304" s="97"/>
      <c r="N304" s="100">
        <v>45855.0</v>
      </c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>
      <c r="A305" s="96" t="s">
        <v>215</v>
      </c>
      <c r="B305" s="96">
        <v>2.1965726852E10</v>
      </c>
      <c r="C305" s="96" t="s">
        <v>681</v>
      </c>
      <c r="D305" s="97"/>
      <c r="E305" s="96" t="s">
        <v>85</v>
      </c>
      <c r="F305" s="97"/>
      <c r="G305" s="96" t="s">
        <v>86</v>
      </c>
      <c r="H305" s="98"/>
      <c r="I305" s="99"/>
      <c r="J305" s="97"/>
      <c r="K305" s="99"/>
      <c r="L305" s="97"/>
      <c r="M305" s="97"/>
      <c r="N305" s="100">
        <v>45855.0</v>
      </c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>
      <c r="A306" s="96" t="s">
        <v>659</v>
      </c>
      <c r="B306" s="96">
        <v>2.197621445E10</v>
      </c>
      <c r="C306" s="96" t="s">
        <v>682</v>
      </c>
      <c r="D306" s="96" t="s">
        <v>288</v>
      </c>
      <c r="E306" s="96" t="s">
        <v>85</v>
      </c>
      <c r="F306" s="96" t="s">
        <v>278</v>
      </c>
      <c r="G306" s="96" t="s">
        <v>94</v>
      </c>
      <c r="H306" s="101">
        <v>322.14</v>
      </c>
      <c r="I306" s="99"/>
      <c r="J306" s="97"/>
      <c r="K306" s="99"/>
      <c r="L306" s="97"/>
      <c r="M306" s="97"/>
      <c r="N306" s="100">
        <v>45855.0</v>
      </c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>
      <c r="A307" s="96" t="s">
        <v>208</v>
      </c>
      <c r="B307" s="96">
        <v>2.1972175196E10</v>
      </c>
      <c r="C307" s="96" t="s">
        <v>683</v>
      </c>
      <c r="D307" s="97"/>
      <c r="E307" s="96" t="s">
        <v>85</v>
      </c>
      <c r="F307" s="97"/>
      <c r="G307" s="96" t="s">
        <v>86</v>
      </c>
      <c r="H307" s="98"/>
      <c r="I307" s="99"/>
      <c r="J307" s="97"/>
      <c r="K307" s="99"/>
      <c r="L307" s="97"/>
      <c r="M307" s="97"/>
      <c r="N307" s="100">
        <v>45855.0</v>
      </c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>
      <c r="A308" s="96" t="s">
        <v>684</v>
      </c>
      <c r="B308" s="96">
        <v>2.1974964334E10</v>
      </c>
      <c r="C308" s="96" t="s">
        <v>685</v>
      </c>
      <c r="D308" s="97"/>
      <c r="E308" s="96" t="s">
        <v>85</v>
      </c>
      <c r="F308" s="97"/>
      <c r="G308" s="96" t="s">
        <v>86</v>
      </c>
      <c r="H308" s="98"/>
      <c r="I308" s="99"/>
      <c r="J308" s="97"/>
      <c r="K308" s="99"/>
      <c r="L308" s="97"/>
      <c r="M308" s="97"/>
      <c r="N308" s="100">
        <v>45855.0</v>
      </c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>
      <c r="A309" s="96" t="s">
        <v>686</v>
      </c>
      <c r="B309" s="96">
        <v>2.1970983162E10</v>
      </c>
      <c r="C309" s="96" t="s">
        <v>687</v>
      </c>
      <c r="D309" s="96" t="s">
        <v>688</v>
      </c>
      <c r="E309" s="96" t="s">
        <v>85</v>
      </c>
      <c r="F309" s="96" t="s">
        <v>420</v>
      </c>
      <c r="G309" s="96" t="s">
        <v>94</v>
      </c>
      <c r="H309" s="101">
        <v>318.47</v>
      </c>
      <c r="I309" s="99"/>
      <c r="J309" s="97"/>
      <c r="K309" s="99"/>
      <c r="L309" s="97"/>
      <c r="M309" s="97"/>
      <c r="N309" s="100">
        <v>45855.0</v>
      </c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>
      <c r="A310" s="96" t="s">
        <v>516</v>
      </c>
      <c r="B310" s="96">
        <v>2.4999865205E10</v>
      </c>
      <c r="C310" s="96" t="s">
        <v>689</v>
      </c>
      <c r="D310" s="96" t="s">
        <v>690</v>
      </c>
      <c r="E310" s="96" t="s">
        <v>85</v>
      </c>
      <c r="F310" s="96" t="s">
        <v>327</v>
      </c>
      <c r="G310" s="96" t="s">
        <v>94</v>
      </c>
      <c r="H310" s="101">
        <v>134.55</v>
      </c>
      <c r="I310" s="99"/>
      <c r="J310" s="97"/>
      <c r="K310" s="99"/>
      <c r="L310" s="97"/>
      <c r="M310" s="97"/>
      <c r="N310" s="100">
        <v>45855.0</v>
      </c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>
      <c r="A311" s="96" t="s">
        <v>691</v>
      </c>
      <c r="B311" s="96">
        <v>2.1971129044E10</v>
      </c>
      <c r="C311" s="96" t="s">
        <v>692</v>
      </c>
      <c r="D311" s="97"/>
      <c r="E311" s="96" t="s">
        <v>85</v>
      </c>
      <c r="F311" s="97"/>
      <c r="G311" s="96" t="s">
        <v>86</v>
      </c>
      <c r="H311" s="98"/>
      <c r="I311" s="99"/>
      <c r="J311" s="97"/>
      <c r="K311" s="99"/>
      <c r="L311" s="97"/>
      <c r="M311" s="97"/>
      <c r="N311" s="100">
        <v>45855.0</v>
      </c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>
      <c r="A312" s="96" t="s">
        <v>693</v>
      </c>
      <c r="B312" s="96">
        <v>2.2988020467E10</v>
      </c>
      <c r="C312" s="96" t="s">
        <v>694</v>
      </c>
      <c r="D312" s="97"/>
      <c r="E312" s="96" t="s">
        <v>85</v>
      </c>
      <c r="F312" s="97"/>
      <c r="G312" s="96" t="s">
        <v>86</v>
      </c>
      <c r="H312" s="98"/>
      <c r="I312" s="99"/>
      <c r="J312" s="97"/>
      <c r="K312" s="99"/>
      <c r="L312" s="97"/>
      <c r="M312" s="97"/>
      <c r="N312" s="100">
        <v>45855.0</v>
      </c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>
      <c r="A313" s="96" t="s">
        <v>695</v>
      </c>
      <c r="B313" s="96">
        <v>2.2997258646E10</v>
      </c>
      <c r="C313" s="96" t="s">
        <v>696</v>
      </c>
      <c r="D313" s="96" t="s">
        <v>411</v>
      </c>
      <c r="E313" s="96" t="s">
        <v>85</v>
      </c>
      <c r="F313" s="96" t="s">
        <v>153</v>
      </c>
      <c r="G313" s="96" t="s">
        <v>94</v>
      </c>
      <c r="H313" s="101">
        <v>947.2</v>
      </c>
      <c r="I313" s="99"/>
      <c r="J313" s="97"/>
      <c r="K313" s="99"/>
      <c r="L313" s="97"/>
      <c r="M313" s="97"/>
      <c r="N313" s="100">
        <v>45855.0</v>
      </c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>
      <c r="A314" s="96" t="s">
        <v>697</v>
      </c>
      <c r="B314" s="96">
        <v>2.1966950163E10</v>
      </c>
      <c r="C314" s="96" t="s">
        <v>698</v>
      </c>
      <c r="D314" s="96" t="s">
        <v>310</v>
      </c>
      <c r="E314" s="96" t="s">
        <v>85</v>
      </c>
      <c r="F314" s="96" t="s">
        <v>93</v>
      </c>
      <c r="G314" s="96" t="s">
        <v>94</v>
      </c>
      <c r="H314" s="101">
        <v>693.23</v>
      </c>
      <c r="I314" s="99"/>
      <c r="J314" s="97"/>
      <c r="K314" s="99"/>
      <c r="L314" s="97"/>
      <c r="M314" s="97"/>
      <c r="N314" s="100">
        <v>45855.0</v>
      </c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>
      <c r="A315" s="96" t="s">
        <v>699</v>
      </c>
      <c r="B315" s="96">
        <v>2.1964662219E10</v>
      </c>
      <c r="C315" s="96" t="s">
        <v>700</v>
      </c>
      <c r="D315" s="96" t="s">
        <v>508</v>
      </c>
      <c r="E315" s="96" t="s">
        <v>85</v>
      </c>
      <c r="F315" s="96" t="s">
        <v>93</v>
      </c>
      <c r="G315" s="96" t="s">
        <v>94</v>
      </c>
      <c r="H315" s="101">
        <v>420.41</v>
      </c>
      <c r="I315" s="99"/>
      <c r="J315" s="97"/>
      <c r="K315" s="99"/>
      <c r="L315" s="97"/>
      <c r="M315" s="97"/>
      <c r="N315" s="100">
        <v>45855.0</v>
      </c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>
      <c r="A316" s="96" t="s">
        <v>108</v>
      </c>
      <c r="B316" s="96">
        <v>2.196887124E10</v>
      </c>
      <c r="C316" s="96" t="s">
        <v>701</v>
      </c>
      <c r="D316" s="96" t="s">
        <v>702</v>
      </c>
      <c r="E316" s="96" t="s">
        <v>671</v>
      </c>
      <c r="F316" s="96" t="s">
        <v>703</v>
      </c>
      <c r="G316" s="96" t="s">
        <v>94</v>
      </c>
      <c r="H316" s="101">
        <v>5763.85</v>
      </c>
      <c r="I316" s="99"/>
      <c r="J316" s="97"/>
      <c r="K316" s="99"/>
      <c r="L316" s="97"/>
      <c r="M316" s="97"/>
      <c r="N316" s="100">
        <v>45855.0</v>
      </c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>
      <c r="A317" s="96" t="s">
        <v>704</v>
      </c>
      <c r="B317" s="96">
        <v>2.4998594046E10</v>
      </c>
      <c r="C317" s="96" t="s">
        <v>705</v>
      </c>
      <c r="D317" s="97"/>
      <c r="E317" s="96" t="s">
        <v>85</v>
      </c>
      <c r="F317" s="97"/>
      <c r="G317" s="96" t="s">
        <v>86</v>
      </c>
      <c r="H317" s="98"/>
      <c r="I317" s="99"/>
      <c r="J317" s="97"/>
      <c r="K317" s="99"/>
      <c r="L317" s="97"/>
      <c r="M317" s="97"/>
      <c r="N317" s="100">
        <v>45855.0</v>
      </c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>
      <c r="A318" s="96" t="s">
        <v>272</v>
      </c>
      <c r="B318" s="96">
        <v>2.1991824335E10</v>
      </c>
      <c r="C318" s="96" t="s">
        <v>706</v>
      </c>
      <c r="D318" s="97"/>
      <c r="E318" s="96" t="s">
        <v>85</v>
      </c>
      <c r="F318" s="97"/>
      <c r="G318" s="96" t="s">
        <v>86</v>
      </c>
      <c r="H318" s="98"/>
      <c r="I318" s="99"/>
      <c r="J318" s="97"/>
      <c r="K318" s="99"/>
      <c r="L318" s="97"/>
      <c r="M318" s="97"/>
      <c r="N318" s="100">
        <v>45855.0</v>
      </c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>
      <c r="A319" s="96" t="s">
        <v>579</v>
      </c>
      <c r="B319" s="96">
        <v>2.199365791E10</v>
      </c>
      <c r="C319" s="96" t="s">
        <v>707</v>
      </c>
      <c r="D319" s="96" t="s">
        <v>688</v>
      </c>
      <c r="E319" s="96" t="s">
        <v>85</v>
      </c>
      <c r="F319" s="96" t="s">
        <v>93</v>
      </c>
      <c r="G319" s="96" t="s">
        <v>94</v>
      </c>
      <c r="H319" s="101">
        <v>693.23</v>
      </c>
      <c r="I319" s="99"/>
      <c r="J319" s="97"/>
      <c r="K319" s="99"/>
      <c r="L319" s="97"/>
      <c r="M319" s="97"/>
      <c r="N319" s="100">
        <v>45855.0</v>
      </c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>
      <c r="A320" s="96" t="s">
        <v>708</v>
      </c>
      <c r="B320" s="96">
        <v>2.1966297232E10</v>
      </c>
      <c r="C320" s="96" t="s">
        <v>709</v>
      </c>
      <c r="D320" s="97"/>
      <c r="E320" s="96" t="s">
        <v>85</v>
      </c>
      <c r="F320" s="97"/>
      <c r="G320" s="96" t="s">
        <v>86</v>
      </c>
      <c r="H320" s="98"/>
      <c r="I320" s="99"/>
      <c r="J320" s="97"/>
      <c r="K320" s="99"/>
      <c r="L320" s="97"/>
      <c r="M320" s="97"/>
      <c r="N320" s="100">
        <v>45855.0</v>
      </c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>
      <c r="A321" s="96" t="s">
        <v>710</v>
      </c>
      <c r="B321" s="96">
        <v>8.598855066E10</v>
      </c>
      <c r="C321" s="96" t="s">
        <v>711</v>
      </c>
      <c r="D321" s="97"/>
      <c r="E321" s="96" t="s">
        <v>671</v>
      </c>
      <c r="F321" s="97"/>
      <c r="G321" s="96" t="s">
        <v>86</v>
      </c>
      <c r="H321" s="98"/>
      <c r="I321" s="99"/>
      <c r="J321" s="97"/>
      <c r="K321" s="99"/>
      <c r="L321" s="97"/>
      <c r="M321" s="97"/>
      <c r="N321" s="100">
        <v>45855.0</v>
      </c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>
      <c r="A322" s="96" t="s">
        <v>226</v>
      </c>
      <c r="B322" s="96">
        <v>2.1975480705E10</v>
      </c>
      <c r="C322" s="96" t="s">
        <v>712</v>
      </c>
      <c r="D322" s="96" t="s">
        <v>368</v>
      </c>
      <c r="E322" s="96" t="s">
        <v>85</v>
      </c>
      <c r="F322" s="96" t="s">
        <v>137</v>
      </c>
      <c r="G322" s="96" t="s">
        <v>94</v>
      </c>
      <c r="H322" s="101">
        <v>1252.88</v>
      </c>
      <c r="I322" s="99"/>
      <c r="J322" s="97"/>
      <c r="K322" s="99"/>
      <c r="L322" s="97"/>
      <c r="M322" s="97"/>
      <c r="N322" s="100">
        <v>45855.0</v>
      </c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>
      <c r="A323" s="96" t="s">
        <v>713</v>
      </c>
      <c r="B323" s="96">
        <v>2.1966845566E10</v>
      </c>
      <c r="C323" s="96" t="s">
        <v>714</v>
      </c>
      <c r="D323" s="97"/>
      <c r="E323" s="96" t="s">
        <v>85</v>
      </c>
      <c r="F323" s="97"/>
      <c r="G323" s="96" t="s">
        <v>86</v>
      </c>
      <c r="H323" s="98"/>
      <c r="I323" s="99"/>
      <c r="J323" s="97"/>
      <c r="K323" s="99"/>
      <c r="L323" s="97"/>
      <c r="M323" s="97"/>
      <c r="N323" s="100">
        <v>45855.0</v>
      </c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>
      <c r="A324" s="96" t="s">
        <v>715</v>
      </c>
      <c r="B324" s="96">
        <v>2.197334404E10</v>
      </c>
      <c r="C324" s="97"/>
      <c r="D324" s="96" t="s">
        <v>529</v>
      </c>
      <c r="E324" s="96" t="s">
        <v>85</v>
      </c>
      <c r="F324" s="97"/>
      <c r="G324" s="96" t="s">
        <v>86</v>
      </c>
      <c r="H324" s="98"/>
      <c r="I324" s="99"/>
      <c r="J324" s="97"/>
      <c r="K324" s="99"/>
      <c r="L324" s="97"/>
      <c r="M324" s="97"/>
      <c r="N324" s="100">
        <v>45855.0</v>
      </c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>
      <c r="A325" s="96" t="s">
        <v>716</v>
      </c>
      <c r="B325" s="96">
        <v>2.1987079525E10</v>
      </c>
      <c r="C325" s="96" t="s">
        <v>717</v>
      </c>
      <c r="D325" s="96" t="s">
        <v>314</v>
      </c>
      <c r="E325" s="96" t="s">
        <v>85</v>
      </c>
      <c r="F325" s="96" t="s">
        <v>718</v>
      </c>
      <c r="G325" s="96" t="s">
        <v>53</v>
      </c>
      <c r="H325" s="101">
        <v>1192.73</v>
      </c>
      <c r="I325" s="100">
        <v>45860.0</v>
      </c>
      <c r="J325" s="96">
        <v>4.4090187E7</v>
      </c>
      <c r="K325" s="100">
        <v>45870.0</v>
      </c>
      <c r="L325" s="96">
        <v>7.0</v>
      </c>
      <c r="M325" s="97"/>
      <c r="N325" s="100">
        <v>45855.0</v>
      </c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>
      <c r="A326" s="96" t="s">
        <v>719</v>
      </c>
      <c r="B326" s="96">
        <v>2.2998265149E10</v>
      </c>
      <c r="C326" s="96" t="s">
        <v>720</v>
      </c>
      <c r="D326" s="97"/>
      <c r="E326" s="96" t="s">
        <v>85</v>
      </c>
      <c r="F326" s="97"/>
      <c r="G326" s="96" t="s">
        <v>86</v>
      </c>
      <c r="H326" s="98"/>
      <c r="I326" s="99"/>
      <c r="J326" s="97"/>
      <c r="K326" s="99"/>
      <c r="L326" s="97"/>
      <c r="M326" s="97"/>
      <c r="N326" s="100">
        <v>45855.0</v>
      </c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>
      <c r="A327" s="96" t="s">
        <v>721</v>
      </c>
      <c r="B327" s="96">
        <v>2.1972107314E10</v>
      </c>
      <c r="C327" s="96" t="s">
        <v>722</v>
      </c>
      <c r="D327" s="97"/>
      <c r="E327" s="96" t="s">
        <v>85</v>
      </c>
      <c r="F327" s="97"/>
      <c r="G327" s="96" t="s">
        <v>86</v>
      </c>
      <c r="H327" s="98"/>
      <c r="I327" s="99"/>
      <c r="J327" s="97"/>
      <c r="K327" s="99"/>
      <c r="L327" s="97"/>
      <c r="M327" s="97"/>
      <c r="N327" s="100">
        <v>45855.0</v>
      </c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>
      <c r="A328" s="96" t="s">
        <v>179</v>
      </c>
      <c r="B328" s="96">
        <v>2.1972107314E10</v>
      </c>
      <c r="C328" s="96" t="s">
        <v>723</v>
      </c>
      <c r="D328" s="97"/>
      <c r="E328" s="96" t="s">
        <v>85</v>
      </c>
      <c r="F328" s="97"/>
      <c r="G328" s="96" t="s">
        <v>86</v>
      </c>
      <c r="H328" s="98"/>
      <c r="I328" s="99"/>
      <c r="J328" s="97"/>
      <c r="K328" s="99"/>
      <c r="L328" s="97"/>
      <c r="M328" s="97"/>
      <c r="N328" s="100">
        <v>45855.0</v>
      </c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>
      <c r="A329" s="96" t="s">
        <v>724</v>
      </c>
      <c r="B329" s="96">
        <v>2.2988778901E10</v>
      </c>
      <c r="C329" s="96" t="s">
        <v>725</v>
      </c>
      <c r="D329" s="97"/>
      <c r="E329" s="96" t="s">
        <v>85</v>
      </c>
      <c r="F329" s="97"/>
      <c r="G329" s="96" t="s">
        <v>86</v>
      </c>
      <c r="H329" s="98"/>
      <c r="I329" s="99"/>
      <c r="J329" s="97"/>
      <c r="K329" s="99"/>
      <c r="L329" s="97"/>
      <c r="M329" s="97"/>
      <c r="N329" s="100">
        <v>45855.0</v>
      </c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>
      <c r="A330" s="96" t="s">
        <v>246</v>
      </c>
      <c r="B330" s="96">
        <v>2.1998379664E10</v>
      </c>
      <c r="C330" s="96" t="s">
        <v>726</v>
      </c>
      <c r="D330" s="97"/>
      <c r="E330" s="96" t="s">
        <v>85</v>
      </c>
      <c r="F330" s="97"/>
      <c r="G330" s="96" t="s">
        <v>86</v>
      </c>
      <c r="H330" s="98"/>
      <c r="I330" s="99"/>
      <c r="J330" s="97"/>
      <c r="K330" s="99"/>
      <c r="L330" s="97"/>
      <c r="M330" s="97"/>
      <c r="N330" s="100">
        <v>45855.0</v>
      </c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>
      <c r="A331" s="96" t="s">
        <v>340</v>
      </c>
      <c r="B331" s="96">
        <v>2.1970396808E10</v>
      </c>
      <c r="C331" s="97"/>
      <c r="D331" s="96" t="s">
        <v>727</v>
      </c>
      <c r="E331" s="96" t="s">
        <v>85</v>
      </c>
      <c r="F331" s="96" t="s">
        <v>93</v>
      </c>
      <c r="G331" s="96" t="s">
        <v>94</v>
      </c>
      <c r="H331" s="101">
        <v>752.46</v>
      </c>
      <c r="I331" s="99"/>
      <c r="J331" s="97"/>
      <c r="K331" s="99"/>
      <c r="L331" s="97"/>
      <c r="M331" s="97"/>
      <c r="N331" s="100">
        <v>45855.0</v>
      </c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>
      <c r="A332" s="96" t="s">
        <v>160</v>
      </c>
      <c r="B332" s="96">
        <v>2.1994741986E10</v>
      </c>
      <c r="C332" s="96" t="s">
        <v>728</v>
      </c>
      <c r="D332" s="96" t="s">
        <v>729</v>
      </c>
      <c r="E332" s="96" t="s">
        <v>85</v>
      </c>
      <c r="F332" s="96" t="s">
        <v>103</v>
      </c>
      <c r="G332" s="96" t="s">
        <v>94</v>
      </c>
      <c r="H332" s="101">
        <v>225.0</v>
      </c>
      <c r="I332" s="99"/>
      <c r="J332" s="97"/>
      <c r="K332" s="99"/>
      <c r="L332" s="97"/>
      <c r="M332" s="97"/>
      <c r="N332" s="100">
        <v>45855.0</v>
      </c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>
      <c r="A333" s="96" t="s">
        <v>730</v>
      </c>
      <c r="B333" s="96">
        <v>2.199258027E9</v>
      </c>
      <c r="C333" s="96" t="s">
        <v>731</v>
      </c>
      <c r="D333" s="97"/>
      <c r="E333" s="96" t="s">
        <v>85</v>
      </c>
      <c r="F333" s="97"/>
      <c r="G333" s="96" t="s">
        <v>86</v>
      </c>
      <c r="H333" s="98"/>
      <c r="I333" s="99"/>
      <c r="J333" s="97"/>
      <c r="K333" s="99"/>
      <c r="L333" s="97"/>
      <c r="M333" s="97"/>
      <c r="N333" s="100">
        <v>45855.0</v>
      </c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>
      <c r="A334" s="96" t="s">
        <v>465</v>
      </c>
      <c r="B334" s="96">
        <v>2.19651277E10</v>
      </c>
      <c r="C334" s="96" t="s">
        <v>732</v>
      </c>
      <c r="D334" s="97"/>
      <c r="E334" s="96" t="s">
        <v>85</v>
      </c>
      <c r="F334" s="97"/>
      <c r="G334" s="96" t="s">
        <v>86</v>
      </c>
      <c r="H334" s="98"/>
      <c r="I334" s="99"/>
      <c r="J334" s="97"/>
      <c r="K334" s="99"/>
      <c r="L334" s="97"/>
      <c r="M334" s="97"/>
      <c r="N334" s="100">
        <v>45855.0</v>
      </c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>
      <c r="A335" s="96" t="s">
        <v>733</v>
      </c>
      <c r="B335" s="96">
        <v>2.1995058389E10</v>
      </c>
      <c r="C335" s="96" t="s">
        <v>734</v>
      </c>
      <c r="D335" s="97"/>
      <c r="E335" s="96" t="s">
        <v>85</v>
      </c>
      <c r="F335" s="96" t="s">
        <v>93</v>
      </c>
      <c r="G335" s="96" t="s">
        <v>94</v>
      </c>
      <c r="H335" s="101">
        <v>376.37</v>
      </c>
      <c r="I335" s="99"/>
      <c r="J335" s="97"/>
      <c r="K335" s="99"/>
      <c r="L335" s="97"/>
      <c r="M335" s="97"/>
      <c r="N335" s="100">
        <v>45857.0</v>
      </c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>
      <c r="A336" s="96" t="s">
        <v>659</v>
      </c>
      <c r="B336" s="96">
        <v>2.1960150368E10</v>
      </c>
      <c r="C336" s="96" t="s">
        <v>735</v>
      </c>
      <c r="D336" s="97"/>
      <c r="E336" s="96" t="s">
        <v>671</v>
      </c>
      <c r="F336" s="97"/>
      <c r="G336" s="96" t="s">
        <v>86</v>
      </c>
      <c r="H336" s="98"/>
      <c r="I336" s="99"/>
      <c r="J336" s="97"/>
      <c r="K336" s="99"/>
      <c r="L336" s="97"/>
      <c r="M336" s="97"/>
      <c r="N336" s="100">
        <v>45857.0</v>
      </c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>
      <c r="A337" s="96" t="s">
        <v>736</v>
      </c>
      <c r="B337" s="96">
        <v>2.1979948884E10</v>
      </c>
      <c r="C337" s="96" t="s">
        <v>737</v>
      </c>
      <c r="D337" s="97"/>
      <c r="E337" s="96" t="s">
        <v>85</v>
      </c>
      <c r="F337" s="97"/>
      <c r="G337" s="96" t="s">
        <v>86</v>
      </c>
      <c r="H337" s="98"/>
      <c r="I337" s="99"/>
      <c r="J337" s="97"/>
      <c r="K337" s="99"/>
      <c r="L337" s="97"/>
      <c r="M337" s="97"/>
      <c r="N337" s="100">
        <v>45857.0</v>
      </c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>
      <c r="A338" s="96" t="s">
        <v>646</v>
      </c>
      <c r="B338" s="96">
        <v>2.1993257349E10</v>
      </c>
      <c r="C338" s="96" t="s">
        <v>738</v>
      </c>
      <c r="D338" s="96" t="s">
        <v>739</v>
      </c>
      <c r="E338" s="96" t="s">
        <v>85</v>
      </c>
      <c r="F338" s="96" t="s">
        <v>278</v>
      </c>
      <c r="G338" s="96" t="s">
        <v>94</v>
      </c>
      <c r="H338" s="101">
        <v>334.09</v>
      </c>
      <c r="I338" s="99"/>
      <c r="J338" s="97"/>
      <c r="K338" s="99"/>
      <c r="L338" s="97"/>
      <c r="M338" s="97"/>
      <c r="N338" s="100">
        <v>45857.0</v>
      </c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>
      <c r="A339" s="96" t="s">
        <v>353</v>
      </c>
      <c r="B339" s="96">
        <v>2.1977186397E10</v>
      </c>
      <c r="C339" s="96" t="s">
        <v>740</v>
      </c>
      <c r="D339" s="96" t="s">
        <v>185</v>
      </c>
      <c r="E339" s="96" t="s">
        <v>85</v>
      </c>
      <c r="F339" s="96" t="s">
        <v>93</v>
      </c>
      <c r="G339" s="96" t="s">
        <v>94</v>
      </c>
      <c r="H339" s="101">
        <v>376.37</v>
      </c>
      <c r="I339" s="99"/>
      <c r="J339" s="97"/>
      <c r="K339" s="99"/>
      <c r="L339" s="97"/>
      <c r="M339" s="97"/>
      <c r="N339" s="100">
        <v>45857.0</v>
      </c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>
      <c r="A340" s="96" t="s">
        <v>741</v>
      </c>
      <c r="B340" s="96">
        <v>2.1975743928E10</v>
      </c>
      <c r="C340" s="96" t="s">
        <v>742</v>
      </c>
      <c r="D340" s="97"/>
      <c r="E340" s="96" t="s">
        <v>85</v>
      </c>
      <c r="F340" s="97"/>
      <c r="G340" s="96" t="s">
        <v>86</v>
      </c>
      <c r="H340" s="98"/>
      <c r="I340" s="99"/>
      <c r="J340" s="97"/>
      <c r="K340" s="99"/>
      <c r="L340" s="97"/>
      <c r="M340" s="97"/>
      <c r="N340" s="100">
        <v>45857.0</v>
      </c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>
      <c r="A341" s="96" t="s">
        <v>743</v>
      </c>
      <c r="B341" s="96" t="s">
        <v>744</v>
      </c>
      <c r="C341" s="96" t="s">
        <v>745</v>
      </c>
      <c r="D341" s="97"/>
      <c r="E341" s="96" t="s">
        <v>85</v>
      </c>
      <c r="F341" s="97"/>
      <c r="G341" s="96" t="s">
        <v>86</v>
      </c>
      <c r="H341" s="98"/>
      <c r="I341" s="99"/>
      <c r="J341" s="97"/>
      <c r="K341" s="99"/>
      <c r="L341" s="97"/>
      <c r="M341" s="97"/>
      <c r="N341" s="100">
        <v>45857.0</v>
      </c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>
      <c r="A342" s="96" t="s">
        <v>111</v>
      </c>
      <c r="B342" s="96">
        <v>2.1981765699E10</v>
      </c>
      <c r="C342" s="96" t="s">
        <v>746</v>
      </c>
      <c r="D342" s="97"/>
      <c r="E342" s="96" t="s">
        <v>85</v>
      </c>
      <c r="F342" s="97"/>
      <c r="G342" s="96" t="s">
        <v>86</v>
      </c>
      <c r="H342" s="98"/>
      <c r="I342" s="99"/>
      <c r="J342" s="97"/>
      <c r="K342" s="99"/>
      <c r="L342" s="97"/>
      <c r="M342" s="97"/>
      <c r="N342" s="100">
        <v>45857.0</v>
      </c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>
      <c r="A343" s="96" t="s">
        <v>747</v>
      </c>
      <c r="B343" s="96">
        <v>2.2997600757E10</v>
      </c>
      <c r="C343" s="96" t="s">
        <v>748</v>
      </c>
      <c r="D343" s="97"/>
      <c r="E343" s="96" t="s">
        <v>85</v>
      </c>
      <c r="F343" s="97"/>
      <c r="G343" s="96" t="s">
        <v>86</v>
      </c>
      <c r="H343" s="98"/>
      <c r="I343" s="99"/>
      <c r="J343" s="97"/>
      <c r="K343" s="99"/>
      <c r="L343" s="97"/>
      <c r="M343" s="97"/>
      <c r="N343" s="100">
        <v>45857.0</v>
      </c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>
      <c r="A344" s="96" t="s">
        <v>516</v>
      </c>
      <c r="B344" s="96">
        <v>2.2998582826E10</v>
      </c>
      <c r="C344" s="96" t="s">
        <v>749</v>
      </c>
      <c r="D344" s="97"/>
      <c r="E344" s="96" t="s">
        <v>655</v>
      </c>
      <c r="F344" s="97"/>
      <c r="G344" s="96" t="s">
        <v>86</v>
      </c>
      <c r="H344" s="98"/>
      <c r="I344" s="99"/>
      <c r="J344" s="97"/>
      <c r="K344" s="99"/>
      <c r="L344" s="97"/>
      <c r="M344" s="97"/>
      <c r="N344" s="100">
        <v>45857.0</v>
      </c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>
      <c r="A345" s="96" t="s">
        <v>750</v>
      </c>
      <c r="B345" s="96">
        <v>2.1998944076E10</v>
      </c>
      <c r="C345" s="96" t="s">
        <v>751</v>
      </c>
      <c r="D345" s="97"/>
      <c r="E345" s="96" t="s">
        <v>655</v>
      </c>
      <c r="F345" s="97"/>
      <c r="G345" s="96" t="s">
        <v>86</v>
      </c>
      <c r="H345" s="98"/>
      <c r="I345" s="99"/>
      <c r="J345" s="97"/>
      <c r="K345" s="99"/>
      <c r="L345" s="97"/>
      <c r="M345" s="97"/>
      <c r="N345" s="100">
        <v>45857.0</v>
      </c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>
      <c r="A346" s="96" t="s">
        <v>623</v>
      </c>
      <c r="B346" s="96">
        <v>2.198675996E10</v>
      </c>
      <c r="C346" s="96" t="s">
        <v>752</v>
      </c>
      <c r="D346" s="96" t="s">
        <v>298</v>
      </c>
      <c r="E346" s="96" t="s">
        <v>655</v>
      </c>
      <c r="F346" s="96" t="s">
        <v>93</v>
      </c>
      <c r="G346" s="96" t="s">
        <v>94</v>
      </c>
      <c r="H346" s="101">
        <v>696.99</v>
      </c>
      <c r="I346" s="99"/>
      <c r="J346" s="97"/>
      <c r="K346" s="99"/>
      <c r="L346" s="97"/>
      <c r="M346" s="97"/>
      <c r="N346" s="100">
        <v>45857.0</v>
      </c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>
      <c r="A347" s="96" t="s">
        <v>659</v>
      </c>
      <c r="B347" s="96">
        <v>2.1993181082E10</v>
      </c>
      <c r="C347" s="96" t="s">
        <v>753</v>
      </c>
      <c r="D347" s="97"/>
      <c r="E347" s="96" t="s">
        <v>655</v>
      </c>
      <c r="F347" s="97"/>
      <c r="G347" s="96" t="s">
        <v>86</v>
      </c>
      <c r="H347" s="98"/>
      <c r="I347" s="99"/>
      <c r="J347" s="97"/>
      <c r="K347" s="99"/>
      <c r="L347" s="97"/>
      <c r="M347" s="97"/>
      <c r="N347" s="100">
        <v>45857.0</v>
      </c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>
      <c r="A348" s="96" t="s">
        <v>754</v>
      </c>
      <c r="B348" s="96">
        <v>2.1980341703E10</v>
      </c>
      <c r="C348" s="96" t="s">
        <v>755</v>
      </c>
      <c r="D348" s="96" t="s">
        <v>314</v>
      </c>
      <c r="E348" s="96" t="s">
        <v>85</v>
      </c>
      <c r="F348" s="96" t="s">
        <v>140</v>
      </c>
      <c r="G348" s="96" t="s">
        <v>53</v>
      </c>
      <c r="H348" s="101">
        <v>1895.71</v>
      </c>
      <c r="I348" s="99"/>
      <c r="J348" s="96">
        <v>1566488.0</v>
      </c>
      <c r="K348" s="99"/>
      <c r="L348" s="96">
        <v>7.0</v>
      </c>
      <c r="M348" s="97"/>
      <c r="N348" s="100">
        <v>45859.0</v>
      </c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>
      <c r="A349" s="96" t="s">
        <v>570</v>
      </c>
      <c r="B349" s="96">
        <v>2.1988493265E10</v>
      </c>
      <c r="C349" s="96" t="s">
        <v>756</v>
      </c>
      <c r="D349" s="97"/>
      <c r="E349" s="96" t="s">
        <v>85</v>
      </c>
      <c r="F349" s="97"/>
      <c r="G349" s="96" t="s">
        <v>86</v>
      </c>
      <c r="H349" s="98"/>
      <c r="I349" s="99"/>
      <c r="J349" s="97"/>
      <c r="K349" s="99"/>
      <c r="L349" s="97"/>
      <c r="M349" s="97"/>
      <c r="N349" s="100">
        <v>45861.0</v>
      </c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>
      <c r="A350" s="96" t="s">
        <v>486</v>
      </c>
      <c r="B350" s="96">
        <v>2.4988129031E10</v>
      </c>
      <c r="C350" s="96" t="s">
        <v>757</v>
      </c>
      <c r="D350" s="97"/>
      <c r="E350" s="96" t="s">
        <v>85</v>
      </c>
      <c r="F350" s="97"/>
      <c r="G350" s="96" t="s">
        <v>86</v>
      </c>
      <c r="H350" s="98"/>
      <c r="I350" s="99"/>
      <c r="J350" s="97"/>
      <c r="K350" s="99"/>
      <c r="L350" s="97"/>
      <c r="M350" s="97"/>
      <c r="N350" s="100">
        <v>45861.0</v>
      </c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>
      <c r="A351" s="96" t="s">
        <v>758</v>
      </c>
      <c r="B351" s="96">
        <v>2.1981898755E10</v>
      </c>
      <c r="C351" s="96" t="s">
        <v>759</v>
      </c>
      <c r="D351" s="96" t="s">
        <v>326</v>
      </c>
      <c r="E351" s="96" t="s">
        <v>85</v>
      </c>
      <c r="F351" s="96" t="s">
        <v>93</v>
      </c>
      <c r="G351" s="96" t="s">
        <v>53</v>
      </c>
      <c r="H351" s="101">
        <v>580.58</v>
      </c>
      <c r="I351" s="100">
        <v>45860.0</v>
      </c>
      <c r="J351" s="96">
        <v>9.6551359E7</v>
      </c>
      <c r="K351" s="100">
        <v>45889.0</v>
      </c>
      <c r="L351" s="96">
        <v>8.0</v>
      </c>
      <c r="M351" s="97"/>
      <c r="N351" s="100">
        <v>45870.0</v>
      </c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>
      <c r="A352" s="96" t="s">
        <v>526</v>
      </c>
      <c r="B352" s="96">
        <v>2.1988558649E10</v>
      </c>
      <c r="C352" s="96" t="s">
        <v>760</v>
      </c>
      <c r="D352" s="97"/>
      <c r="E352" s="96" t="s">
        <v>85</v>
      </c>
      <c r="F352" s="97"/>
      <c r="G352" s="96" t="s">
        <v>86</v>
      </c>
      <c r="H352" s="98"/>
      <c r="I352" s="99"/>
      <c r="J352" s="97"/>
      <c r="K352" s="99"/>
      <c r="L352" s="97"/>
      <c r="M352" s="97"/>
      <c r="N352" s="100">
        <v>45861.0</v>
      </c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>
      <c r="A353" s="96" t="s">
        <v>328</v>
      </c>
      <c r="B353" s="96">
        <v>2.1974720323E10</v>
      </c>
      <c r="C353" s="96" t="s">
        <v>761</v>
      </c>
      <c r="D353" s="96" t="s">
        <v>762</v>
      </c>
      <c r="E353" s="96" t="s">
        <v>85</v>
      </c>
      <c r="F353" s="96" t="s">
        <v>420</v>
      </c>
      <c r="G353" s="96" t="s">
        <v>94</v>
      </c>
      <c r="H353" s="101">
        <v>318.47</v>
      </c>
      <c r="I353" s="99"/>
      <c r="J353" s="97"/>
      <c r="K353" s="99"/>
      <c r="L353" s="97"/>
      <c r="M353" s="97"/>
      <c r="N353" s="100">
        <v>45861.0</v>
      </c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>
      <c r="A354" s="96" t="s">
        <v>382</v>
      </c>
      <c r="B354" s="96">
        <v>2.1975787749E10</v>
      </c>
      <c r="C354" s="96" t="s">
        <v>763</v>
      </c>
      <c r="D354" s="97"/>
      <c r="E354" s="96" t="s">
        <v>85</v>
      </c>
      <c r="F354" s="97"/>
      <c r="G354" s="96" t="s">
        <v>86</v>
      </c>
      <c r="H354" s="98"/>
      <c r="I354" s="99"/>
      <c r="J354" s="97"/>
      <c r="K354" s="99"/>
      <c r="L354" s="97"/>
      <c r="M354" s="97"/>
      <c r="N354" s="100">
        <v>45861.0</v>
      </c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>
      <c r="A355" s="96" t="s">
        <v>412</v>
      </c>
      <c r="B355" s="96">
        <v>2.1990942576E10</v>
      </c>
      <c r="C355" s="96" t="s">
        <v>764</v>
      </c>
      <c r="D355" s="97"/>
      <c r="E355" s="96" t="s">
        <v>85</v>
      </c>
      <c r="F355" s="97"/>
      <c r="G355" s="96" t="s">
        <v>86</v>
      </c>
      <c r="H355" s="98"/>
      <c r="I355" s="99"/>
      <c r="J355" s="97"/>
      <c r="K355" s="99"/>
      <c r="L355" s="97"/>
      <c r="M355" s="97"/>
      <c r="N355" s="100">
        <v>45861.0</v>
      </c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>
      <c r="A356" s="96" t="s">
        <v>765</v>
      </c>
      <c r="B356" s="96">
        <v>2.4999016868E10</v>
      </c>
      <c r="C356" s="96" t="s">
        <v>766</v>
      </c>
      <c r="D356" s="96" t="s">
        <v>630</v>
      </c>
      <c r="E356" s="96" t="s">
        <v>85</v>
      </c>
      <c r="F356" s="96" t="s">
        <v>278</v>
      </c>
      <c r="G356" s="96" t="s">
        <v>94</v>
      </c>
      <c r="H356" s="101">
        <v>539.42</v>
      </c>
      <c r="I356" s="99"/>
      <c r="J356" s="97"/>
      <c r="K356" s="99"/>
      <c r="L356" s="97"/>
      <c r="M356" s="97"/>
      <c r="N356" s="100">
        <v>45861.0</v>
      </c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>
      <c r="A357" s="96" t="s">
        <v>160</v>
      </c>
      <c r="B357" s="96">
        <v>2.199229383E10</v>
      </c>
      <c r="C357" s="96" t="s">
        <v>767</v>
      </c>
      <c r="D357" s="96" t="s">
        <v>288</v>
      </c>
      <c r="E357" s="96" t="s">
        <v>85</v>
      </c>
      <c r="F357" s="96" t="s">
        <v>278</v>
      </c>
      <c r="G357" s="96" t="s">
        <v>94</v>
      </c>
      <c r="H357" s="101">
        <v>527.47</v>
      </c>
      <c r="I357" s="99"/>
      <c r="J357" s="97"/>
      <c r="K357" s="99"/>
      <c r="L357" s="97"/>
      <c r="M357" s="97"/>
      <c r="N357" s="100">
        <v>45861.0</v>
      </c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>
      <c r="A358" s="96" t="s">
        <v>160</v>
      </c>
      <c r="B358" s="96">
        <v>2.2981878741E10</v>
      </c>
      <c r="C358" s="96" t="s">
        <v>768</v>
      </c>
      <c r="D358" s="96" t="s">
        <v>630</v>
      </c>
      <c r="E358" s="96" t="s">
        <v>85</v>
      </c>
      <c r="F358" s="96" t="s">
        <v>718</v>
      </c>
      <c r="G358" s="96" t="s">
        <v>94</v>
      </c>
      <c r="H358" s="101">
        <v>720.26</v>
      </c>
      <c r="I358" s="99"/>
      <c r="J358" s="97"/>
      <c r="K358" s="99"/>
      <c r="L358" s="97"/>
      <c r="M358" s="97"/>
      <c r="N358" s="100">
        <v>45861.0</v>
      </c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>
      <c r="A359" s="96" t="s">
        <v>653</v>
      </c>
      <c r="B359" s="96">
        <v>2.2992647353E10</v>
      </c>
      <c r="C359" s="96" t="s">
        <v>769</v>
      </c>
      <c r="D359" s="97"/>
      <c r="E359" s="96" t="s">
        <v>85</v>
      </c>
      <c r="F359" s="97"/>
      <c r="G359" s="96" t="s">
        <v>86</v>
      </c>
      <c r="H359" s="98"/>
      <c r="I359" s="99"/>
      <c r="J359" s="97"/>
      <c r="K359" s="99"/>
      <c r="L359" s="97"/>
      <c r="M359" s="97"/>
      <c r="N359" s="100">
        <v>45861.0</v>
      </c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>
      <c r="A360" s="96" t="s">
        <v>653</v>
      </c>
      <c r="B360" s="96">
        <v>2.1979540385E10</v>
      </c>
      <c r="C360" s="96" t="s">
        <v>770</v>
      </c>
      <c r="D360" s="97"/>
      <c r="E360" s="96" t="s">
        <v>655</v>
      </c>
      <c r="F360" s="97"/>
      <c r="G360" s="96" t="s">
        <v>86</v>
      </c>
      <c r="H360" s="98"/>
      <c r="I360" s="99"/>
      <c r="J360" s="97"/>
      <c r="K360" s="99"/>
      <c r="L360" s="97"/>
      <c r="M360" s="97"/>
      <c r="N360" s="100">
        <v>45867.0</v>
      </c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>
      <c r="A361" s="96" t="s">
        <v>771</v>
      </c>
      <c r="B361" s="96">
        <v>2.1973371539E10</v>
      </c>
      <c r="C361" s="96" t="s">
        <v>772</v>
      </c>
      <c r="D361" s="96" t="s">
        <v>678</v>
      </c>
      <c r="E361" s="96" t="s">
        <v>85</v>
      </c>
      <c r="F361" s="96" t="s">
        <v>93</v>
      </c>
      <c r="G361" s="96" t="s">
        <v>94</v>
      </c>
      <c r="H361" s="101">
        <v>320.62</v>
      </c>
      <c r="I361" s="99"/>
      <c r="J361" s="97"/>
      <c r="K361" s="99"/>
      <c r="L361" s="97"/>
      <c r="M361" s="97"/>
      <c r="N361" s="100">
        <v>45867.0</v>
      </c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>
      <c r="A362" s="96" t="s">
        <v>434</v>
      </c>
      <c r="B362" s="96">
        <v>2.1992700563E10</v>
      </c>
      <c r="C362" s="96" t="s">
        <v>773</v>
      </c>
      <c r="D362" s="97"/>
      <c r="E362" s="96" t="s">
        <v>85</v>
      </c>
      <c r="F362" s="97"/>
      <c r="G362" s="96" t="s">
        <v>86</v>
      </c>
      <c r="H362" s="98"/>
      <c r="I362" s="99"/>
      <c r="J362" s="97"/>
      <c r="K362" s="99"/>
      <c r="L362" s="97"/>
      <c r="M362" s="97"/>
      <c r="N362" s="100">
        <v>45867.0</v>
      </c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>
      <c r="A363" s="96" t="s">
        <v>674</v>
      </c>
      <c r="B363" s="96">
        <v>2.1985606255E10</v>
      </c>
      <c r="C363" s="96" t="s">
        <v>774</v>
      </c>
      <c r="D363" s="97"/>
      <c r="E363" s="96" t="s">
        <v>85</v>
      </c>
      <c r="F363" s="97"/>
      <c r="G363" s="96" t="s">
        <v>86</v>
      </c>
      <c r="H363" s="98"/>
      <c r="I363" s="99"/>
      <c r="J363" s="97"/>
      <c r="K363" s="99"/>
      <c r="L363" s="97"/>
      <c r="M363" s="97"/>
      <c r="N363" s="100">
        <v>45867.0</v>
      </c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>
      <c r="A364" s="96" t="s">
        <v>775</v>
      </c>
      <c r="B364" s="96">
        <v>2.1975584343E10</v>
      </c>
      <c r="C364" s="96" t="s">
        <v>776</v>
      </c>
      <c r="D364" s="97"/>
      <c r="E364" s="96" t="s">
        <v>85</v>
      </c>
      <c r="F364" s="97"/>
      <c r="G364" s="96" t="s">
        <v>86</v>
      </c>
      <c r="H364" s="98"/>
      <c r="I364" s="99"/>
      <c r="J364" s="97"/>
      <c r="K364" s="99"/>
      <c r="L364" s="97"/>
      <c r="M364" s="97"/>
      <c r="N364" s="100">
        <v>45867.0</v>
      </c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>
      <c r="A365" s="96" t="s">
        <v>412</v>
      </c>
      <c r="B365" s="96">
        <v>2.1965327269E10</v>
      </c>
      <c r="C365" s="97"/>
      <c r="D365" s="97"/>
      <c r="E365" s="96" t="s">
        <v>85</v>
      </c>
      <c r="F365" s="97"/>
      <c r="G365" s="96" t="s">
        <v>86</v>
      </c>
      <c r="H365" s="98"/>
      <c r="I365" s="99"/>
      <c r="J365" s="97"/>
      <c r="K365" s="99"/>
      <c r="L365" s="97"/>
      <c r="M365" s="97"/>
      <c r="N365" s="100">
        <v>45867.0</v>
      </c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>
      <c r="A366" s="96" t="s">
        <v>777</v>
      </c>
      <c r="B366" s="96">
        <v>2.1989564168E10</v>
      </c>
      <c r="C366" s="97"/>
      <c r="D366" s="96" t="s">
        <v>185</v>
      </c>
      <c r="E366" s="96" t="s">
        <v>85</v>
      </c>
      <c r="F366" s="97"/>
      <c r="G366" s="96" t="s">
        <v>86</v>
      </c>
      <c r="H366" s="98"/>
      <c r="I366" s="99"/>
      <c r="J366" s="97"/>
      <c r="K366" s="99"/>
      <c r="L366" s="97"/>
      <c r="M366" s="97"/>
      <c r="N366" s="100">
        <v>45867.0</v>
      </c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>
      <c r="A367" s="96" t="s">
        <v>778</v>
      </c>
      <c r="B367" s="96">
        <v>2.2974032622E10</v>
      </c>
      <c r="C367" s="96" t="s">
        <v>779</v>
      </c>
      <c r="D367" s="96" t="s">
        <v>630</v>
      </c>
      <c r="E367" s="96" t="s">
        <v>85</v>
      </c>
      <c r="F367" s="96" t="s">
        <v>278</v>
      </c>
      <c r="G367" s="96" t="s">
        <v>94</v>
      </c>
      <c r="H367" s="101">
        <v>376.28</v>
      </c>
      <c r="I367" s="99"/>
      <c r="J367" s="97"/>
      <c r="K367" s="99"/>
      <c r="L367" s="97"/>
      <c r="M367" s="97"/>
      <c r="N367" s="100">
        <v>45867.0</v>
      </c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>
      <c r="A368" s="96" t="s">
        <v>780</v>
      </c>
      <c r="B368" s="96">
        <v>2.1999581762E10</v>
      </c>
      <c r="C368" s="96" t="s">
        <v>781</v>
      </c>
      <c r="D368" s="97"/>
      <c r="E368" s="96" t="s">
        <v>85</v>
      </c>
      <c r="F368" s="97"/>
      <c r="G368" s="96" t="s">
        <v>86</v>
      </c>
      <c r="H368" s="98"/>
      <c r="I368" s="99"/>
      <c r="J368" s="97"/>
      <c r="K368" s="99"/>
      <c r="L368" s="97"/>
      <c r="M368" s="97"/>
      <c r="N368" s="100">
        <v>45867.0</v>
      </c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>
      <c r="A369" s="96" t="s">
        <v>782</v>
      </c>
      <c r="B369" s="96">
        <v>2.1967546867E10</v>
      </c>
      <c r="C369" s="96" t="s">
        <v>783</v>
      </c>
      <c r="D369" s="96" t="s">
        <v>288</v>
      </c>
      <c r="E369" s="96" t="s">
        <v>85</v>
      </c>
      <c r="F369" s="96" t="s">
        <v>289</v>
      </c>
      <c r="G369" s="96" t="s">
        <v>94</v>
      </c>
      <c r="H369" s="101">
        <v>752.46</v>
      </c>
      <c r="I369" s="99"/>
      <c r="J369" s="97"/>
      <c r="K369" s="99"/>
      <c r="L369" s="97"/>
      <c r="M369" s="97"/>
      <c r="N369" s="100">
        <v>45867.0</v>
      </c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>
      <c r="A370" s="96" t="s">
        <v>106</v>
      </c>
      <c r="B370" s="96">
        <v>2.4999618313E10</v>
      </c>
      <c r="C370" s="96" t="s">
        <v>784</v>
      </c>
      <c r="D370" s="97"/>
      <c r="E370" s="96" t="s">
        <v>85</v>
      </c>
      <c r="F370" s="97"/>
      <c r="G370" s="96" t="s">
        <v>86</v>
      </c>
      <c r="H370" s="98"/>
      <c r="I370" s="99"/>
      <c r="J370" s="97"/>
      <c r="K370" s="99"/>
      <c r="L370" s="97"/>
      <c r="M370" s="97"/>
      <c r="N370" s="100">
        <v>45867.0</v>
      </c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>
      <c r="A371" s="96" t="s">
        <v>697</v>
      </c>
      <c r="B371" s="96">
        <v>2.198226768E10</v>
      </c>
      <c r="C371" s="96" t="s">
        <v>785</v>
      </c>
      <c r="D371" s="96" t="s">
        <v>529</v>
      </c>
      <c r="E371" s="96" t="s">
        <v>85</v>
      </c>
      <c r="F371" s="96" t="s">
        <v>93</v>
      </c>
      <c r="G371" s="96" t="s">
        <v>94</v>
      </c>
      <c r="H371" s="101">
        <v>1413.54</v>
      </c>
      <c r="I371" s="99"/>
      <c r="J371" s="97"/>
      <c r="K371" s="99"/>
      <c r="L371" s="97"/>
      <c r="M371" s="97"/>
      <c r="N371" s="100">
        <v>45867.0</v>
      </c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>
      <c r="A372" s="96" t="s">
        <v>518</v>
      </c>
      <c r="B372" s="97"/>
      <c r="C372" s="96" t="s">
        <v>786</v>
      </c>
      <c r="D372" s="97"/>
      <c r="E372" s="96" t="s">
        <v>85</v>
      </c>
      <c r="F372" s="97"/>
      <c r="G372" s="96" t="s">
        <v>86</v>
      </c>
      <c r="H372" s="98"/>
      <c r="I372" s="99"/>
      <c r="J372" s="97"/>
      <c r="K372" s="99"/>
      <c r="L372" s="97"/>
      <c r="M372" s="97"/>
      <c r="N372" s="100">
        <v>45867.0</v>
      </c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>
      <c r="A373" s="96" t="s">
        <v>787</v>
      </c>
      <c r="B373" s="96">
        <v>2.1993236327E10</v>
      </c>
      <c r="C373" s="96" t="s">
        <v>788</v>
      </c>
      <c r="D373" s="96" t="s">
        <v>560</v>
      </c>
      <c r="E373" s="96" t="s">
        <v>671</v>
      </c>
      <c r="F373" s="96" t="s">
        <v>140</v>
      </c>
      <c r="G373" s="96" t="s">
        <v>94</v>
      </c>
      <c r="H373" s="101">
        <v>900.82</v>
      </c>
      <c r="I373" s="99"/>
      <c r="J373" s="97"/>
      <c r="K373" s="99"/>
      <c r="L373" s="97"/>
      <c r="M373" s="97"/>
      <c r="N373" s="100">
        <v>45868.0</v>
      </c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>
      <c r="A374" s="96" t="s">
        <v>246</v>
      </c>
      <c r="B374" s="96">
        <v>2.1986874325E10</v>
      </c>
      <c r="C374" s="96" t="s">
        <v>789</v>
      </c>
      <c r="D374" s="97"/>
      <c r="E374" s="96" t="s">
        <v>671</v>
      </c>
      <c r="F374" s="97"/>
      <c r="G374" s="96" t="s">
        <v>86</v>
      </c>
      <c r="H374" s="98"/>
      <c r="I374" s="99"/>
      <c r="J374" s="97"/>
      <c r="K374" s="99"/>
      <c r="L374" s="97"/>
      <c r="M374" s="97"/>
      <c r="N374" s="100">
        <v>45870.0</v>
      </c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>
      <c r="A375" s="96" t="s">
        <v>653</v>
      </c>
      <c r="B375" s="96">
        <v>2.199965272E10</v>
      </c>
      <c r="C375" s="96" t="s">
        <v>790</v>
      </c>
      <c r="D375" s="96" t="s">
        <v>339</v>
      </c>
      <c r="E375" s="96" t="s">
        <v>671</v>
      </c>
      <c r="F375" s="96" t="s">
        <v>140</v>
      </c>
      <c r="G375" s="96" t="s">
        <v>94</v>
      </c>
      <c r="H375" s="101">
        <v>1416.0</v>
      </c>
      <c r="I375" s="99"/>
      <c r="J375" s="97"/>
      <c r="K375" s="99"/>
      <c r="L375" s="97"/>
      <c r="M375" s="97"/>
      <c r="N375" s="100">
        <v>45870.0</v>
      </c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>
      <c r="A376" s="96" t="s">
        <v>791</v>
      </c>
      <c r="B376" s="96">
        <v>2.1995692253E10</v>
      </c>
      <c r="C376" s="96" t="s">
        <v>792</v>
      </c>
      <c r="D376" s="96" t="s">
        <v>314</v>
      </c>
      <c r="E376" s="96" t="s">
        <v>671</v>
      </c>
      <c r="F376" s="96" t="s">
        <v>137</v>
      </c>
      <c r="G376" s="96" t="s">
        <v>94</v>
      </c>
      <c r="H376" s="101">
        <v>1346.94</v>
      </c>
      <c r="I376" s="99"/>
      <c r="J376" s="97"/>
      <c r="K376" s="99"/>
      <c r="L376" s="97"/>
      <c r="M376" s="97"/>
      <c r="N376" s="100">
        <v>45870.0</v>
      </c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>
      <c r="A377" s="96" t="s">
        <v>793</v>
      </c>
      <c r="B377" s="96">
        <v>2.1997790035E10</v>
      </c>
      <c r="C377" s="96" t="s">
        <v>794</v>
      </c>
      <c r="D377" s="97"/>
      <c r="E377" s="96" t="s">
        <v>671</v>
      </c>
      <c r="F377" s="97"/>
      <c r="G377" s="96" t="s">
        <v>86</v>
      </c>
      <c r="H377" s="98"/>
      <c r="I377" s="99"/>
      <c r="J377" s="97"/>
      <c r="K377" s="99"/>
      <c r="L377" s="97"/>
      <c r="M377" s="97"/>
      <c r="N377" s="100">
        <v>45870.0</v>
      </c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>
      <c r="A378" s="96" t="s">
        <v>328</v>
      </c>
      <c r="B378" s="96">
        <v>2.1969583626E10</v>
      </c>
      <c r="C378" s="96" t="s">
        <v>795</v>
      </c>
      <c r="D378" s="96" t="s">
        <v>495</v>
      </c>
      <c r="E378" s="96" t="s">
        <v>796</v>
      </c>
      <c r="F378" s="96" t="s">
        <v>93</v>
      </c>
      <c r="G378" s="96" t="s">
        <v>53</v>
      </c>
      <c r="H378" s="101">
        <v>1215.72</v>
      </c>
      <c r="I378" s="100">
        <v>45870.0</v>
      </c>
      <c r="J378" s="96">
        <v>9.6567908E7</v>
      </c>
      <c r="K378" s="100">
        <v>45889.0</v>
      </c>
      <c r="L378" s="96">
        <v>8.0</v>
      </c>
      <c r="M378" s="97"/>
      <c r="N378" s="100">
        <v>45870.0</v>
      </c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>
      <c r="A379" s="96" t="s">
        <v>797</v>
      </c>
      <c r="B379" s="96">
        <v>2.1999809194E10</v>
      </c>
      <c r="C379" s="96" t="s">
        <v>798</v>
      </c>
      <c r="D379" s="96" t="s">
        <v>288</v>
      </c>
      <c r="E379" s="96" t="s">
        <v>655</v>
      </c>
      <c r="F379" s="96" t="s">
        <v>289</v>
      </c>
      <c r="G379" s="96" t="s">
        <v>94</v>
      </c>
      <c r="H379" s="101">
        <v>377.52</v>
      </c>
      <c r="I379" s="99"/>
      <c r="J379" s="97"/>
      <c r="K379" s="99"/>
      <c r="L379" s="97"/>
      <c r="M379" s="97"/>
      <c r="N379" s="100">
        <v>45874.0</v>
      </c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>
      <c r="A380" s="96" t="s">
        <v>160</v>
      </c>
      <c r="B380" s="96">
        <v>2.1971028661E10</v>
      </c>
      <c r="C380" s="96" t="s">
        <v>799</v>
      </c>
      <c r="D380" s="97"/>
      <c r="E380" s="96" t="s">
        <v>655</v>
      </c>
      <c r="F380" s="97"/>
      <c r="G380" s="96" t="s">
        <v>86</v>
      </c>
      <c r="H380" s="98"/>
      <c r="I380" s="99"/>
      <c r="J380" s="97"/>
      <c r="K380" s="99"/>
      <c r="L380" s="97"/>
      <c r="M380" s="97"/>
      <c r="N380" s="100">
        <v>45874.0</v>
      </c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>
      <c r="A381" s="96" t="s">
        <v>800</v>
      </c>
      <c r="B381" s="96">
        <v>2.1994825127E10</v>
      </c>
      <c r="C381" s="96" t="s">
        <v>801</v>
      </c>
      <c r="D381" s="96" t="s">
        <v>403</v>
      </c>
      <c r="E381" s="96" t="s">
        <v>655</v>
      </c>
      <c r="F381" s="96" t="s">
        <v>103</v>
      </c>
      <c r="G381" s="96" t="s">
        <v>94</v>
      </c>
      <c r="H381" s="98"/>
      <c r="I381" s="99"/>
      <c r="J381" s="97"/>
      <c r="K381" s="99"/>
      <c r="L381" s="97"/>
      <c r="M381" s="97"/>
      <c r="N381" s="100">
        <v>45874.0</v>
      </c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>
      <c r="A382" s="96" t="s">
        <v>570</v>
      </c>
      <c r="B382" s="96">
        <v>2.1978790874E10</v>
      </c>
      <c r="C382" s="96" t="s">
        <v>802</v>
      </c>
      <c r="D382" s="96" t="s">
        <v>600</v>
      </c>
      <c r="E382" s="96" t="s">
        <v>803</v>
      </c>
      <c r="F382" s="96" t="s">
        <v>804</v>
      </c>
      <c r="G382" s="96" t="s">
        <v>53</v>
      </c>
      <c r="H382" s="101">
        <v>317.72</v>
      </c>
      <c r="I382" s="100">
        <v>45876.0</v>
      </c>
      <c r="J382" s="96">
        <v>824200.0</v>
      </c>
      <c r="K382" s="99"/>
      <c r="L382" s="96">
        <v>8.0</v>
      </c>
      <c r="M382" s="97"/>
      <c r="N382" s="100">
        <v>45877.0</v>
      </c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>
      <c r="A383" s="96" t="s">
        <v>89</v>
      </c>
      <c r="B383" s="96">
        <v>2.1967704447E10</v>
      </c>
      <c r="C383" s="96" t="s">
        <v>805</v>
      </c>
      <c r="D383" s="96" t="s">
        <v>314</v>
      </c>
      <c r="E383" s="96" t="s">
        <v>134</v>
      </c>
      <c r="F383" s="96" t="s">
        <v>143</v>
      </c>
      <c r="G383" s="96" t="s">
        <v>54</v>
      </c>
      <c r="H383" s="101">
        <v>2174.97</v>
      </c>
      <c r="I383" s="99"/>
      <c r="J383" s="97"/>
      <c r="K383" s="99"/>
      <c r="L383" s="96">
        <v>11.0</v>
      </c>
      <c r="M383" s="97"/>
      <c r="N383" s="100">
        <v>45964.0</v>
      </c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>
      <c r="A384" s="96" t="s">
        <v>460</v>
      </c>
      <c r="B384" s="96">
        <v>2.1970311455E10</v>
      </c>
      <c r="C384" s="96" t="s">
        <v>806</v>
      </c>
      <c r="D384" s="97"/>
      <c r="E384" s="96" t="s">
        <v>85</v>
      </c>
      <c r="F384" s="97"/>
      <c r="G384" s="96" t="s">
        <v>86</v>
      </c>
      <c r="H384" s="98"/>
      <c r="I384" s="99"/>
      <c r="J384" s="97"/>
      <c r="K384" s="99"/>
      <c r="L384" s="97"/>
      <c r="M384" s="97"/>
      <c r="N384" s="100">
        <v>45877.0</v>
      </c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>
      <c r="A385" s="96" t="s">
        <v>659</v>
      </c>
      <c r="B385" s="96">
        <v>2.1998848772E10</v>
      </c>
      <c r="C385" s="96" t="s">
        <v>807</v>
      </c>
      <c r="D385" s="96" t="s">
        <v>339</v>
      </c>
      <c r="E385" s="96" t="s">
        <v>803</v>
      </c>
      <c r="F385" s="96" t="s">
        <v>93</v>
      </c>
      <c r="G385" s="96" t="s">
        <v>53</v>
      </c>
      <c r="H385" s="101">
        <v>1224.01</v>
      </c>
      <c r="I385" s="100">
        <v>45877.0</v>
      </c>
      <c r="J385" s="96">
        <v>9.6582545E7</v>
      </c>
      <c r="K385" s="100">
        <v>45870.0</v>
      </c>
      <c r="L385" s="96">
        <v>8.0</v>
      </c>
      <c r="M385" s="97"/>
      <c r="N385" s="100">
        <v>45877.0</v>
      </c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>
      <c r="A386" s="96" t="s">
        <v>808</v>
      </c>
      <c r="B386" s="96">
        <v>2.1985575984E10</v>
      </c>
      <c r="C386" s="96" t="s">
        <v>809</v>
      </c>
      <c r="D386" s="97"/>
      <c r="E386" s="96" t="s">
        <v>85</v>
      </c>
      <c r="F386" s="97"/>
      <c r="G386" s="96" t="s">
        <v>86</v>
      </c>
      <c r="H386" s="98"/>
      <c r="I386" s="99"/>
      <c r="J386" s="97"/>
      <c r="K386" s="99"/>
      <c r="L386" s="97"/>
      <c r="M386" s="97"/>
      <c r="N386" s="100">
        <v>45877.0</v>
      </c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>
      <c r="A387" s="96" t="s">
        <v>810</v>
      </c>
      <c r="B387" s="96">
        <v>2.1987363325E10</v>
      </c>
      <c r="C387" s="96" t="s">
        <v>811</v>
      </c>
      <c r="D387" s="97"/>
      <c r="E387" s="96" t="s">
        <v>85</v>
      </c>
      <c r="F387" s="97"/>
      <c r="G387" s="96" t="s">
        <v>86</v>
      </c>
      <c r="H387" s="98"/>
      <c r="I387" s="99"/>
      <c r="J387" s="97"/>
      <c r="K387" s="99"/>
      <c r="L387" s="97"/>
      <c r="M387" s="96" t="s">
        <v>812</v>
      </c>
      <c r="N387" s="100">
        <v>45877.0</v>
      </c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>
      <c r="A388" s="96" t="s">
        <v>653</v>
      </c>
      <c r="B388" s="96">
        <v>2.2992059761E10</v>
      </c>
      <c r="C388" s="96" t="s">
        <v>813</v>
      </c>
      <c r="D388" s="97"/>
      <c r="E388" s="96" t="s">
        <v>85</v>
      </c>
      <c r="F388" s="97"/>
      <c r="G388" s="96" t="s">
        <v>86</v>
      </c>
      <c r="H388" s="98"/>
      <c r="I388" s="99"/>
      <c r="J388" s="97"/>
      <c r="K388" s="99"/>
      <c r="L388" s="97"/>
      <c r="M388" s="97"/>
      <c r="N388" s="100">
        <v>45877.0</v>
      </c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>
      <c r="A389" s="96" t="s">
        <v>814</v>
      </c>
      <c r="B389" s="96">
        <v>2.1981532347E10</v>
      </c>
      <c r="C389" s="96" t="s">
        <v>815</v>
      </c>
      <c r="D389" s="96" t="s">
        <v>622</v>
      </c>
      <c r="E389" s="96" t="s">
        <v>85</v>
      </c>
      <c r="F389" s="96" t="s">
        <v>93</v>
      </c>
      <c r="G389" s="96" t="s">
        <v>94</v>
      </c>
      <c r="H389" s="101">
        <v>580.58</v>
      </c>
      <c r="I389" s="99"/>
      <c r="J389" s="97"/>
      <c r="K389" s="99"/>
      <c r="L389" s="97"/>
      <c r="M389" s="97"/>
      <c r="N389" s="100">
        <v>45877.0</v>
      </c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>
      <c r="A390" s="96" t="s">
        <v>168</v>
      </c>
      <c r="B390" s="96">
        <v>2.4998392501E10</v>
      </c>
      <c r="C390" s="96" t="s">
        <v>816</v>
      </c>
      <c r="D390" s="96" t="s">
        <v>817</v>
      </c>
      <c r="E390" s="96" t="s">
        <v>85</v>
      </c>
      <c r="F390" s="96" t="s">
        <v>278</v>
      </c>
      <c r="G390" s="96" t="s">
        <v>94</v>
      </c>
      <c r="H390" s="101">
        <v>376.43</v>
      </c>
      <c r="I390" s="99"/>
      <c r="J390" s="97"/>
      <c r="K390" s="99"/>
      <c r="L390" s="97"/>
      <c r="M390" s="97"/>
      <c r="N390" s="100">
        <v>45877.0</v>
      </c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>
      <c r="A391" s="96" t="s">
        <v>106</v>
      </c>
      <c r="B391" s="96">
        <v>2.2997230938E10</v>
      </c>
      <c r="C391" s="96" t="s">
        <v>818</v>
      </c>
      <c r="D391" s="97"/>
      <c r="E391" s="96" t="s">
        <v>85</v>
      </c>
      <c r="F391" s="97"/>
      <c r="G391" s="96" t="s">
        <v>86</v>
      </c>
      <c r="H391" s="98"/>
      <c r="I391" s="99"/>
      <c r="J391" s="97"/>
      <c r="K391" s="99"/>
      <c r="L391" s="97"/>
      <c r="M391" s="97"/>
      <c r="N391" s="100">
        <v>45877.0</v>
      </c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>
      <c r="A392" s="96" t="s">
        <v>146</v>
      </c>
      <c r="B392" s="96">
        <v>2.19984532E10</v>
      </c>
      <c r="C392" s="97"/>
      <c r="D392" s="96" t="s">
        <v>298</v>
      </c>
      <c r="E392" s="96" t="s">
        <v>85</v>
      </c>
      <c r="F392" s="96" t="s">
        <v>143</v>
      </c>
      <c r="G392" s="96" t="s">
        <v>94</v>
      </c>
      <c r="H392" s="101">
        <v>1521.61</v>
      </c>
      <c r="I392" s="99"/>
      <c r="J392" s="97"/>
      <c r="K392" s="99"/>
      <c r="L392" s="97"/>
      <c r="M392" s="97"/>
      <c r="N392" s="100">
        <v>45877.0</v>
      </c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>
      <c r="A393" s="96" t="s">
        <v>819</v>
      </c>
      <c r="B393" s="96">
        <v>2.4992993333E10</v>
      </c>
      <c r="C393" s="96" t="s">
        <v>820</v>
      </c>
      <c r="D393" s="96" t="s">
        <v>384</v>
      </c>
      <c r="E393" s="96" t="s">
        <v>85</v>
      </c>
      <c r="F393" s="96" t="s">
        <v>167</v>
      </c>
      <c r="G393" s="96" t="s">
        <v>94</v>
      </c>
      <c r="H393" s="101">
        <v>987.21</v>
      </c>
      <c r="I393" s="99"/>
      <c r="J393" s="97"/>
      <c r="K393" s="99"/>
      <c r="L393" s="97"/>
      <c r="M393" s="97"/>
      <c r="N393" s="100">
        <v>45877.0</v>
      </c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>
      <c r="A394" s="96" t="s">
        <v>430</v>
      </c>
      <c r="B394" s="96">
        <v>2.2988433653E10</v>
      </c>
      <c r="C394" s="96" t="s">
        <v>821</v>
      </c>
      <c r="D394" s="96" t="s">
        <v>822</v>
      </c>
      <c r="E394" s="96" t="s">
        <v>85</v>
      </c>
      <c r="F394" s="96" t="s">
        <v>596</v>
      </c>
      <c r="G394" s="96" t="s">
        <v>94</v>
      </c>
      <c r="H394" s="101">
        <v>2619.14</v>
      </c>
      <c r="I394" s="99"/>
      <c r="J394" s="97"/>
      <c r="K394" s="99"/>
      <c r="L394" s="97"/>
      <c r="M394" s="97"/>
      <c r="N394" s="100">
        <v>45877.0</v>
      </c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>
      <c r="A395" s="96" t="s">
        <v>246</v>
      </c>
      <c r="B395" s="96">
        <v>2.1991320574E10</v>
      </c>
      <c r="C395" s="96" t="s">
        <v>823</v>
      </c>
      <c r="D395" s="96" t="s">
        <v>442</v>
      </c>
      <c r="E395" s="96" t="s">
        <v>85</v>
      </c>
      <c r="F395" s="96" t="s">
        <v>93</v>
      </c>
      <c r="G395" s="96" t="s">
        <v>94</v>
      </c>
      <c r="H395" s="101">
        <v>580.58</v>
      </c>
      <c r="I395" s="99"/>
      <c r="J395" s="97"/>
      <c r="K395" s="99"/>
      <c r="L395" s="97"/>
      <c r="M395" s="97"/>
      <c r="N395" s="100">
        <v>45877.0</v>
      </c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>
      <c r="A396" s="96" t="s">
        <v>106</v>
      </c>
      <c r="B396" s="96">
        <v>2.1999670649E10</v>
      </c>
      <c r="C396" s="96" t="s">
        <v>824</v>
      </c>
      <c r="D396" s="97"/>
      <c r="E396" s="96" t="s">
        <v>85</v>
      </c>
      <c r="F396" s="97"/>
      <c r="G396" s="96" t="s">
        <v>86</v>
      </c>
      <c r="H396" s="98"/>
      <c r="I396" s="99"/>
      <c r="J396" s="97"/>
      <c r="K396" s="99"/>
      <c r="L396" s="97"/>
      <c r="M396" s="97"/>
      <c r="N396" s="100">
        <v>45877.0</v>
      </c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>
      <c r="A397" s="96" t="s">
        <v>710</v>
      </c>
      <c r="B397" s="96">
        <v>2.1999926674E10</v>
      </c>
      <c r="C397" s="96" t="s">
        <v>825</v>
      </c>
      <c r="D397" s="97"/>
      <c r="E397" s="96" t="s">
        <v>85</v>
      </c>
      <c r="F397" s="97"/>
      <c r="G397" s="96" t="s">
        <v>86</v>
      </c>
      <c r="H397" s="98"/>
      <c r="I397" s="99"/>
      <c r="J397" s="97"/>
      <c r="K397" s="99"/>
      <c r="L397" s="97"/>
      <c r="M397" s="97"/>
      <c r="N397" s="100">
        <v>45877.0</v>
      </c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>
      <c r="A398" s="96" t="s">
        <v>826</v>
      </c>
      <c r="B398" s="96">
        <v>2.1965523735E10</v>
      </c>
      <c r="C398" s="96" t="s">
        <v>827</v>
      </c>
      <c r="D398" s="96" t="s">
        <v>828</v>
      </c>
      <c r="E398" s="96" t="s">
        <v>85</v>
      </c>
      <c r="F398" s="96" t="s">
        <v>93</v>
      </c>
      <c r="G398" s="96" t="s">
        <v>94</v>
      </c>
      <c r="H398" s="101">
        <v>236.09</v>
      </c>
      <c r="I398" s="99"/>
      <c r="J398" s="97"/>
      <c r="K398" s="99"/>
      <c r="L398" s="97"/>
      <c r="M398" s="97"/>
      <c r="N398" s="100">
        <v>45877.0</v>
      </c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>
      <c r="A399" s="96" t="s">
        <v>458</v>
      </c>
      <c r="B399" s="96">
        <v>2.1994845419E10</v>
      </c>
      <c r="C399" s="96" t="s">
        <v>829</v>
      </c>
      <c r="D399" s="96" t="s">
        <v>529</v>
      </c>
      <c r="E399" s="96" t="s">
        <v>85</v>
      </c>
      <c r="F399" s="96" t="s">
        <v>596</v>
      </c>
      <c r="G399" s="96" t="s">
        <v>94</v>
      </c>
      <c r="H399" s="101">
        <v>5630.71</v>
      </c>
      <c r="I399" s="99"/>
      <c r="J399" s="97"/>
      <c r="K399" s="99"/>
      <c r="L399" s="97"/>
      <c r="M399" s="97"/>
      <c r="N399" s="100">
        <v>45877.0</v>
      </c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>
      <c r="A400" s="96" t="s">
        <v>830</v>
      </c>
      <c r="B400" s="96">
        <v>2.4999318473E10</v>
      </c>
      <c r="C400" s="96" t="s">
        <v>831</v>
      </c>
      <c r="D400" s="97"/>
      <c r="E400" s="96" t="s">
        <v>85</v>
      </c>
      <c r="F400" s="97"/>
      <c r="G400" s="96" t="s">
        <v>86</v>
      </c>
      <c r="H400" s="98"/>
      <c r="I400" s="99"/>
      <c r="J400" s="97"/>
      <c r="K400" s="99"/>
      <c r="L400" s="97"/>
      <c r="M400" s="97"/>
      <c r="N400" s="100">
        <v>45877.0</v>
      </c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>
      <c r="A401" s="96" t="s">
        <v>832</v>
      </c>
      <c r="B401" s="96">
        <v>2.1967512461E10</v>
      </c>
      <c r="C401" s="96" t="s">
        <v>833</v>
      </c>
      <c r="D401" s="97"/>
      <c r="E401" s="96" t="s">
        <v>85</v>
      </c>
      <c r="F401" s="97"/>
      <c r="G401" s="96" t="s">
        <v>86</v>
      </c>
      <c r="H401" s="98"/>
      <c r="I401" s="99"/>
      <c r="J401" s="97"/>
      <c r="K401" s="99"/>
      <c r="L401" s="97"/>
      <c r="M401" s="97"/>
      <c r="N401" s="100">
        <v>45877.0</v>
      </c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>
      <c r="A402" s="96" t="s">
        <v>834</v>
      </c>
      <c r="B402" s="96">
        <v>2.1968051824E10</v>
      </c>
      <c r="C402" s="96" t="s">
        <v>835</v>
      </c>
      <c r="D402" s="97"/>
      <c r="E402" s="96" t="s">
        <v>85</v>
      </c>
      <c r="F402" s="97"/>
      <c r="G402" s="96" t="s">
        <v>86</v>
      </c>
      <c r="H402" s="98"/>
      <c r="I402" s="99"/>
      <c r="J402" s="97"/>
      <c r="K402" s="99"/>
      <c r="L402" s="97"/>
      <c r="M402" s="97"/>
      <c r="N402" s="100">
        <v>45877.0</v>
      </c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>
      <c r="A403" s="96" t="s">
        <v>332</v>
      </c>
      <c r="B403" s="96">
        <v>2.1968195317E10</v>
      </c>
      <c r="C403" s="96" t="s">
        <v>836</v>
      </c>
      <c r="D403" s="97"/>
      <c r="E403" s="96" t="s">
        <v>85</v>
      </c>
      <c r="F403" s="97"/>
      <c r="G403" s="96" t="s">
        <v>86</v>
      </c>
      <c r="H403" s="98"/>
      <c r="I403" s="99"/>
      <c r="J403" s="97"/>
      <c r="K403" s="99"/>
      <c r="L403" s="97"/>
      <c r="M403" s="97"/>
      <c r="N403" s="100">
        <v>45877.0</v>
      </c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>
      <c r="A404" s="96" t="s">
        <v>232</v>
      </c>
      <c r="B404" s="96">
        <v>2.1981783241E10</v>
      </c>
      <c r="C404" s="96" t="s">
        <v>837</v>
      </c>
      <c r="D404" s="97"/>
      <c r="E404" s="96" t="s">
        <v>85</v>
      </c>
      <c r="F404" s="97"/>
      <c r="G404" s="96" t="s">
        <v>86</v>
      </c>
      <c r="H404" s="98"/>
      <c r="I404" s="99"/>
      <c r="J404" s="97"/>
      <c r="K404" s="99"/>
      <c r="L404" s="97"/>
      <c r="M404" s="97"/>
      <c r="N404" s="100">
        <v>45877.0</v>
      </c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>
      <c r="A405" s="96" t="s">
        <v>838</v>
      </c>
      <c r="B405" s="96">
        <v>2.1988994789E10</v>
      </c>
      <c r="C405" s="96" t="s">
        <v>839</v>
      </c>
      <c r="D405" s="97"/>
      <c r="E405" s="96" t="s">
        <v>85</v>
      </c>
      <c r="F405" s="97"/>
      <c r="G405" s="96" t="s">
        <v>86</v>
      </c>
      <c r="H405" s="98"/>
      <c r="I405" s="99"/>
      <c r="J405" s="97"/>
      <c r="K405" s="99"/>
      <c r="L405" s="97"/>
      <c r="M405" s="97"/>
      <c r="N405" s="100">
        <v>45877.0</v>
      </c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>
      <c r="A406" s="96" t="s">
        <v>840</v>
      </c>
      <c r="B406" s="96">
        <v>2.2998420354E10</v>
      </c>
      <c r="C406" s="96" t="s">
        <v>841</v>
      </c>
      <c r="D406" s="97"/>
      <c r="E406" s="96" t="s">
        <v>85</v>
      </c>
      <c r="F406" s="97"/>
      <c r="G406" s="96" t="s">
        <v>86</v>
      </c>
      <c r="H406" s="98"/>
      <c r="I406" s="99"/>
      <c r="J406" s="97"/>
      <c r="K406" s="99"/>
      <c r="L406" s="97"/>
      <c r="M406" s="97"/>
      <c r="N406" s="100">
        <v>45877.0</v>
      </c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>
      <c r="A407" s="96" t="s">
        <v>842</v>
      </c>
      <c r="B407" s="96">
        <v>2.4988336524E10</v>
      </c>
      <c r="C407" s="96" t="s">
        <v>843</v>
      </c>
      <c r="D407" s="97"/>
      <c r="E407" s="96" t="s">
        <v>85</v>
      </c>
      <c r="F407" s="97"/>
      <c r="G407" s="96" t="s">
        <v>86</v>
      </c>
      <c r="H407" s="98"/>
      <c r="I407" s="99"/>
      <c r="J407" s="97"/>
      <c r="K407" s="99"/>
      <c r="L407" s="97"/>
      <c r="M407" s="97"/>
      <c r="N407" s="100">
        <v>45877.0</v>
      </c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>
      <c r="A408" s="96" t="s">
        <v>172</v>
      </c>
      <c r="B408" s="96">
        <v>2.1970749459E10</v>
      </c>
      <c r="C408" s="96" t="s">
        <v>844</v>
      </c>
      <c r="D408" s="97"/>
      <c r="E408" s="96" t="s">
        <v>85</v>
      </c>
      <c r="F408" s="97"/>
      <c r="G408" s="96" t="s">
        <v>86</v>
      </c>
      <c r="H408" s="98"/>
      <c r="I408" s="99"/>
      <c r="J408" s="97"/>
      <c r="K408" s="99"/>
      <c r="L408" s="97"/>
      <c r="M408" s="97"/>
      <c r="N408" s="100">
        <v>45877.0</v>
      </c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>
      <c r="A409" s="96" t="s">
        <v>845</v>
      </c>
      <c r="B409" s="96">
        <v>2.197964605E10</v>
      </c>
      <c r="C409" s="96" t="s">
        <v>846</v>
      </c>
      <c r="D409" s="97"/>
      <c r="E409" s="96" t="s">
        <v>85</v>
      </c>
      <c r="F409" s="97"/>
      <c r="G409" s="96" t="s">
        <v>86</v>
      </c>
      <c r="H409" s="98"/>
      <c r="I409" s="99"/>
      <c r="J409" s="97"/>
      <c r="K409" s="99"/>
      <c r="L409" s="97"/>
      <c r="M409" s="97"/>
      <c r="N409" s="100">
        <v>45877.0</v>
      </c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>
      <c r="A410" s="96" t="s">
        <v>847</v>
      </c>
      <c r="B410" s="96">
        <v>2.1990739729E10</v>
      </c>
      <c r="C410" s="96" t="s">
        <v>848</v>
      </c>
      <c r="D410" s="97"/>
      <c r="E410" s="96" t="s">
        <v>671</v>
      </c>
      <c r="F410" s="97"/>
      <c r="G410" s="96" t="s">
        <v>86</v>
      </c>
      <c r="H410" s="98"/>
      <c r="I410" s="99"/>
      <c r="J410" s="97"/>
      <c r="K410" s="99"/>
      <c r="L410" s="97"/>
      <c r="M410" s="97"/>
      <c r="N410" s="100">
        <v>45880.0</v>
      </c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>
      <c r="A411" s="96" t="s">
        <v>588</v>
      </c>
      <c r="B411" s="96">
        <v>2.199159267E10</v>
      </c>
      <c r="C411" s="96" t="s">
        <v>849</v>
      </c>
      <c r="D411" s="97"/>
      <c r="E411" s="96" t="s">
        <v>671</v>
      </c>
      <c r="F411" s="97"/>
      <c r="G411" s="96" t="s">
        <v>86</v>
      </c>
      <c r="H411" s="98"/>
      <c r="I411" s="99"/>
      <c r="J411" s="97"/>
      <c r="K411" s="99"/>
      <c r="L411" s="97"/>
      <c r="M411" s="97"/>
      <c r="N411" s="100">
        <v>45880.0</v>
      </c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>
      <c r="A412" s="96" t="s">
        <v>850</v>
      </c>
      <c r="B412" s="96">
        <v>2.1983626199E10</v>
      </c>
      <c r="C412" s="96" t="s">
        <v>851</v>
      </c>
      <c r="D412" s="97"/>
      <c r="E412" s="96" t="s">
        <v>671</v>
      </c>
      <c r="F412" s="97"/>
      <c r="G412" s="96" t="s">
        <v>86</v>
      </c>
      <c r="H412" s="98"/>
      <c r="I412" s="99"/>
      <c r="J412" s="97"/>
      <c r="K412" s="99"/>
      <c r="L412" s="97"/>
      <c r="M412" s="97"/>
      <c r="N412" s="100">
        <v>45880.0</v>
      </c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>
      <c r="A413" s="96" t="s">
        <v>518</v>
      </c>
      <c r="B413" s="96">
        <v>2.1987236802E10</v>
      </c>
      <c r="C413" s="96" t="s">
        <v>852</v>
      </c>
      <c r="D413" s="97"/>
      <c r="E413" s="96" t="s">
        <v>671</v>
      </c>
      <c r="F413" s="97"/>
      <c r="G413" s="96" t="s">
        <v>86</v>
      </c>
      <c r="H413" s="98"/>
      <c r="I413" s="99"/>
      <c r="J413" s="97"/>
      <c r="K413" s="99"/>
      <c r="L413" s="97"/>
      <c r="M413" s="97"/>
      <c r="N413" s="100">
        <v>45880.0</v>
      </c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>
      <c r="A414" s="96" t="s">
        <v>221</v>
      </c>
      <c r="B414" s="96">
        <v>2.1995421801E10</v>
      </c>
      <c r="C414" s="96" t="s">
        <v>853</v>
      </c>
      <c r="D414" s="96" t="s">
        <v>854</v>
      </c>
      <c r="E414" s="96" t="s">
        <v>671</v>
      </c>
      <c r="F414" s="96" t="s">
        <v>93</v>
      </c>
      <c r="G414" s="96" t="s">
        <v>94</v>
      </c>
      <c r="H414" s="101">
        <v>580.56</v>
      </c>
      <c r="I414" s="99"/>
      <c r="J414" s="97"/>
      <c r="K414" s="99"/>
      <c r="L414" s="97"/>
      <c r="M414" s="97"/>
      <c r="N414" s="100">
        <v>45880.0</v>
      </c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>
      <c r="A415" s="96" t="s">
        <v>334</v>
      </c>
      <c r="B415" s="96">
        <v>2.1975885138E10</v>
      </c>
      <c r="C415" s="96" t="s">
        <v>855</v>
      </c>
      <c r="D415" s="97"/>
      <c r="E415" s="96" t="s">
        <v>671</v>
      </c>
      <c r="F415" s="97"/>
      <c r="G415" s="96" t="s">
        <v>86</v>
      </c>
      <c r="H415" s="98"/>
      <c r="I415" s="99"/>
      <c r="J415" s="97"/>
      <c r="K415" s="99"/>
      <c r="L415" s="97"/>
      <c r="M415" s="97"/>
      <c r="N415" s="100">
        <v>45880.0</v>
      </c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>
      <c r="A416" s="96" t="s">
        <v>511</v>
      </c>
      <c r="B416" s="96">
        <v>2.2997197443E10</v>
      </c>
      <c r="C416" s="96" t="s">
        <v>856</v>
      </c>
      <c r="D416" s="97"/>
      <c r="E416" s="96" t="s">
        <v>671</v>
      </c>
      <c r="F416" s="97"/>
      <c r="G416" s="96" t="s">
        <v>86</v>
      </c>
      <c r="H416" s="98"/>
      <c r="I416" s="99"/>
      <c r="J416" s="97"/>
      <c r="K416" s="99"/>
      <c r="L416" s="97"/>
      <c r="M416" s="97"/>
      <c r="N416" s="100">
        <v>45880.0</v>
      </c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>
      <c r="A417" s="96" t="s">
        <v>144</v>
      </c>
      <c r="B417" s="96">
        <v>2.1978972427E10</v>
      </c>
      <c r="C417" s="96" t="s">
        <v>857</v>
      </c>
      <c r="D417" s="97"/>
      <c r="E417" s="96" t="s">
        <v>671</v>
      </c>
      <c r="F417" s="97"/>
      <c r="G417" s="96" t="s">
        <v>94</v>
      </c>
      <c r="H417" s="98"/>
      <c r="I417" s="99"/>
      <c r="J417" s="97"/>
      <c r="K417" s="99"/>
      <c r="L417" s="97"/>
      <c r="M417" s="97"/>
      <c r="N417" s="100">
        <v>45880.0</v>
      </c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>
      <c r="A418" s="96" t="s">
        <v>858</v>
      </c>
      <c r="B418" s="96">
        <v>2.1968783289E10</v>
      </c>
      <c r="C418" s="96" t="s">
        <v>859</v>
      </c>
      <c r="D418" s="97"/>
      <c r="E418" s="96" t="s">
        <v>671</v>
      </c>
      <c r="F418" s="97"/>
      <c r="G418" s="96" t="s">
        <v>86</v>
      </c>
      <c r="H418" s="98"/>
      <c r="I418" s="99"/>
      <c r="J418" s="97"/>
      <c r="K418" s="99"/>
      <c r="L418" s="97"/>
      <c r="M418" s="97"/>
      <c r="N418" s="100">
        <v>45880.0</v>
      </c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>
      <c r="A419" s="96" t="s">
        <v>179</v>
      </c>
      <c r="B419" s="96">
        <v>2.1979876609E10</v>
      </c>
      <c r="C419" s="96" t="s">
        <v>860</v>
      </c>
      <c r="D419" s="97"/>
      <c r="E419" s="96" t="s">
        <v>671</v>
      </c>
      <c r="F419" s="97"/>
      <c r="G419" s="96" t="s">
        <v>86</v>
      </c>
      <c r="H419" s="98"/>
      <c r="I419" s="99"/>
      <c r="J419" s="97"/>
      <c r="K419" s="99"/>
      <c r="L419" s="97"/>
      <c r="M419" s="97"/>
      <c r="N419" s="100">
        <v>45880.0</v>
      </c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>
      <c r="A420" s="96" t="s">
        <v>279</v>
      </c>
      <c r="B420" s="96">
        <v>2.2992218204E10</v>
      </c>
      <c r="C420" s="96" t="s">
        <v>861</v>
      </c>
      <c r="D420" s="96" t="s">
        <v>294</v>
      </c>
      <c r="E420" s="96" t="s">
        <v>655</v>
      </c>
      <c r="F420" s="96" t="s">
        <v>278</v>
      </c>
      <c r="G420" s="96" t="s">
        <v>53</v>
      </c>
      <c r="H420" s="101">
        <v>300.36</v>
      </c>
      <c r="I420" s="100">
        <v>45882.0</v>
      </c>
      <c r="J420" s="96">
        <v>2.0012977E7</v>
      </c>
      <c r="K420" s="100">
        <v>45905.0</v>
      </c>
      <c r="L420" s="96">
        <v>8.0</v>
      </c>
      <c r="M420" s="97"/>
      <c r="N420" s="100">
        <v>45882.0</v>
      </c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>
      <c r="A421" s="96" t="s">
        <v>106</v>
      </c>
      <c r="B421" s="96">
        <v>2.1995338772E10</v>
      </c>
      <c r="C421" s="97"/>
      <c r="D421" s="96" t="s">
        <v>342</v>
      </c>
      <c r="E421" s="96" t="s">
        <v>85</v>
      </c>
      <c r="F421" s="96" t="s">
        <v>140</v>
      </c>
      <c r="G421" s="96" t="s">
        <v>150</v>
      </c>
      <c r="H421" s="101">
        <v>1895.7</v>
      </c>
      <c r="I421" s="100">
        <v>45882.0</v>
      </c>
      <c r="J421" s="97"/>
      <c r="K421" s="99"/>
      <c r="L421" s="97"/>
      <c r="M421" s="97"/>
      <c r="N421" s="100">
        <v>45882.0</v>
      </c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>
      <c r="A422" s="96" t="s">
        <v>862</v>
      </c>
      <c r="B422" s="96">
        <v>2.1990917319E10</v>
      </c>
      <c r="C422" s="96" t="s">
        <v>863</v>
      </c>
      <c r="D422" s="96" t="s">
        <v>185</v>
      </c>
      <c r="E422" s="96" t="s">
        <v>85</v>
      </c>
      <c r="F422" s="96" t="s">
        <v>278</v>
      </c>
      <c r="G422" s="96" t="s">
        <v>53</v>
      </c>
      <c r="H422" s="101">
        <v>505.69</v>
      </c>
      <c r="I422" s="100">
        <v>45884.0</v>
      </c>
      <c r="J422" s="96">
        <v>2.0013208E7</v>
      </c>
      <c r="K422" s="100">
        <v>45910.0</v>
      </c>
      <c r="L422" s="96">
        <v>8.0</v>
      </c>
      <c r="M422" s="97"/>
      <c r="N422" s="100">
        <v>45888.0</v>
      </c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>
      <c r="A423" s="96" t="s">
        <v>814</v>
      </c>
      <c r="B423" s="96">
        <v>2.1997326079E10</v>
      </c>
      <c r="C423" s="96" t="s">
        <v>864</v>
      </c>
      <c r="D423" s="96" t="s">
        <v>865</v>
      </c>
      <c r="E423" s="96" t="s">
        <v>134</v>
      </c>
      <c r="F423" s="96" t="s">
        <v>93</v>
      </c>
      <c r="G423" s="96" t="s">
        <v>53</v>
      </c>
      <c r="H423" s="101">
        <v>1666.72</v>
      </c>
      <c r="I423" s="100">
        <v>45888.0</v>
      </c>
      <c r="J423" s="96">
        <v>9.662563E7</v>
      </c>
      <c r="K423" s="100">
        <v>45931.0</v>
      </c>
      <c r="L423" s="96">
        <v>9.0</v>
      </c>
      <c r="M423" s="97"/>
      <c r="N423" s="100">
        <v>45903.0</v>
      </c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>
      <c r="A424" s="96" t="s">
        <v>866</v>
      </c>
      <c r="B424" s="96">
        <v>2.1970311455E10</v>
      </c>
      <c r="C424" s="96" t="s">
        <v>867</v>
      </c>
      <c r="D424" s="97"/>
      <c r="E424" s="96" t="s">
        <v>85</v>
      </c>
      <c r="F424" s="97"/>
      <c r="G424" s="96" t="s">
        <v>86</v>
      </c>
      <c r="H424" s="98"/>
      <c r="I424" s="99"/>
      <c r="J424" s="97"/>
      <c r="K424" s="99"/>
      <c r="L424" s="97"/>
      <c r="M424" s="97"/>
      <c r="N424" s="100">
        <v>45889.0</v>
      </c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>
      <c r="A425" s="96" t="s">
        <v>868</v>
      </c>
      <c r="B425" s="96">
        <v>2.1973797557E10</v>
      </c>
      <c r="C425" s="96" t="s">
        <v>869</v>
      </c>
      <c r="D425" s="97"/>
      <c r="E425" s="96" t="s">
        <v>85</v>
      </c>
      <c r="F425" s="97"/>
      <c r="G425" s="96" t="s">
        <v>86</v>
      </c>
      <c r="H425" s="98"/>
      <c r="I425" s="99"/>
      <c r="J425" s="97"/>
      <c r="K425" s="99"/>
      <c r="L425" s="97"/>
      <c r="M425" s="97"/>
      <c r="N425" s="100">
        <v>45889.0</v>
      </c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>
      <c r="A426" s="96" t="s">
        <v>695</v>
      </c>
      <c r="B426" s="96">
        <v>2.2999352054E10</v>
      </c>
      <c r="C426" s="96" t="s">
        <v>870</v>
      </c>
      <c r="D426" s="96" t="s">
        <v>411</v>
      </c>
      <c r="E426" s="96" t="s">
        <v>85</v>
      </c>
      <c r="F426" s="96" t="s">
        <v>278</v>
      </c>
      <c r="G426" s="96" t="s">
        <v>94</v>
      </c>
      <c r="H426" s="101">
        <v>388.55</v>
      </c>
      <c r="I426" s="99"/>
      <c r="J426" s="97"/>
      <c r="K426" s="99"/>
      <c r="L426" s="97"/>
      <c r="M426" s="97"/>
      <c r="N426" s="100">
        <v>45889.0</v>
      </c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>
      <c r="A427" s="96" t="s">
        <v>871</v>
      </c>
      <c r="B427" s="96">
        <v>2.19989303E10</v>
      </c>
      <c r="C427" s="96" t="s">
        <v>872</v>
      </c>
      <c r="D427" s="97"/>
      <c r="E427" s="96" t="s">
        <v>85</v>
      </c>
      <c r="F427" s="97"/>
      <c r="G427" s="96" t="s">
        <v>86</v>
      </c>
      <c r="H427" s="98"/>
      <c r="I427" s="99"/>
      <c r="J427" s="97"/>
      <c r="K427" s="99"/>
      <c r="L427" s="97"/>
      <c r="M427" s="96" t="s">
        <v>873</v>
      </c>
      <c r="N427" s="100">
        <v>45889.0</v>
      </c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>
      <c r="A428" s="96" t="s">
        <v>106</v>
      </c>
      <c r="B428" s="96">
        <v>2.1975808929E10</v>
      </c>
      <c r="C428" s="96" t="s">
        <v>874</v>
      </c>
      <c r="D428" s="97"/>
      <c r="E428" s="96" t="s">
        <v>85</v>
      </c>
      <c r="F428" s="97"/>
      <c r="G428" s="96" t="s">
        <v>86</v>
      </c>
      <c r="H428" s="98"/>
      <c r="I428" s="99"/>
      <c r="J428" s="97"/>
      <c r="K428" s="99"/>
      <c r="L428" s="97"/>
      <c r="M428" s="97"/>
      <c r="N428" s="100">
        <v>45889.0</v>
      </c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>
      <c r="A429" s="96" t="s">
        <v>875</v>
      </c>
      <c r="B429" s="96">
        <v>2.1998025448E10</v>
      </c>
      <c r="C429" s="96" t="s">
        <v>876</v>
      </c>
      <c r="D429" s="97"/>
      <c r="E429" s="96" t="s">
        <v>85</v>
      </c>
      <c r="F429" s="97"/>
      <c r="G429" s="96" t="s">
        <v>86</v>
      </c>
      <c r="H429" s="98"/>
      <c r="I429" s="99"/>
      <c r="J429" s="97"/>
      <c r="K429" s="99"/>
      <c r="L429" s="97"/>
      <c r="M429" s="97"/>
      <c r="N429" s="100">
        <v>45889.0</v>
      </c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>
      <c r="A430" s="96" t="s">
        <v>648</v>
      </c>
      <c r="B430" s="96">
        <v>2.1982420344E10</v>
      </c>
      <c r="C430" s="96" t="s">
        <v>877</v>
      </c>
      <c r="D430" s="97"/>
      <c r="E430" s="96" t="s">
        <v>85</v>
      </c>
      <c r="F430" s="97"/>
      <c r="G430" s="96" t="s">
        <v>86</v>
      </c>
      <c r="H430" s="98"/>
      <c r="I430" s="99"/>
      <c r="J430" s="97"/>
      <c r="K430" s="99"/>
      <c r="L430" s="97"/>
      <c r="M430" s="97"/>
      <c r="N430" s="100">
        <v>45889.0</v>
      </c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>
      <c r="A431" s="96" t="s">
        <v>179</v>
      </c>
      <c r="B431" s="96">
        <v>2.2997343066E10</v>
      </c>
      <c r="C431" s="96" t="s">
        <v>878</v>
      </c>
      <c r="D431" s="96" t="s">
        <v>411</v>
      </c>
      <c r="E431" s="96" t="s">
        <v>85</v>
      </c>
      <c r="F431" s="96" t="s">
        <v>436</v>
      </c>
      <c r="G431" s="96" t="s">
        <v>94</v>
      </c>
      <c r="H431" s="101">
        <v>1099.21</v>
      </c>
      <c r="I431" s="99"/>
      <c r="J431" s="97"/>
      <c r="K431" s="99"/>
      <c r="L431" s="97"/>
      <c r="M431" s="97"/>
      <c r="N431" s="100">
        <v>45889.0</v>
      </c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>
      <c r="A432" s="96" t="s">
        <v>636</v>
      </c>
      <c r="B432" s="96">
        <v>2.1964656381E10</v>
      </c>
      <c r="C432" s="96" t="s">
        <v>879</v>
      </c>
      <c r="D432" s="97"/>
      <c r="E432" s="96" t="s">
        <v>85</v>
      </c>
      <c r="F432" s="97"/>
      <c r="G432" s="96" t="s">
        <v>86</v>
      </c>
      <c r="H432" s="98"/>
      <c r="I432" s="99"/>
      <c r="J432" s="97"/>
      <c r="K432" s="99"/>
      <c r="L432" s="97"/>
      <c r="M432" s="97"/>
      <c r="N432" s="100">
        <v>45889.0</v>
      </c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>
      <c r="A433" s="96" t="s">
        <v>697</v>
      </c>
      <c r="B433" s="96">
        <v>2.1987254256E10</v>
      </c>
      <c r="C433" s="96" t="s">
        <v>880</v>
      </c>
      <c r="D433" s="97"/>
      <c r="E433" s="96" t="s">
        <v>85</v>
      </c>
      <c r="F433" s="96" t="s">
        <v>881</v>
      </c>
      <c r="G433" s="96" t="s">
        <v>94</v>
      </c>
      <c r="H433" s="101">
        <v>132.9</v>
      </c>
      <c r="I433" s="99"/>
      <c r="J433" s="97"/>
      <c r="K433" s="99"/>
      <c r="L433" s="97"/>
      <c r="M433" s="97"/>
      <c r="N433" s="100">
        <v>45889.0</v>
      </c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>
      <c r="A434" s="96" t="s">
        <v>882</v>
      </c>
      <c r="B434" s="96">
        <v>2.1964023179E10</v>
      </c>
      <c r="C434" s="97"/>
      <c r="D434" s="96" t="s">
        <v>883</v>
      </c>
      <c r="E434" s="96" t="s">
        <v>85</v>
      </c>
      <c r="F434" s="96" t="s">
        <v>103</v>
      </c>
      <c r="G434" s="96" t="s">
        <v>94</v>
      </c>
      <c r="H434" s="101">
        <v>171.44</v>
      </c>
      <c r="I434" s="99"/>
      <c r="J434" s="97"/>
      <c r="K434" s="99"/>
      <c r="L434" s="97"/>
      <c r="M434" s="97"/>
      <c r="N434" s="100">
        <v>45889.0</v>
      </c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>
      <c r="A435" s="96" t="s">
        <v>884</v>
      </c>
      <c r="B435" s="96">
        <v>2.1995250318E10</v>
      </c>
      <c r="C435" s="96" t="s">
        <v>885</v>
      </c>
      <c r="D435" s="97"/>
      <c r="E435" s="96" t="s">
        <v>85</v>
      </c>
      <c r="F435" s="97"/>
      <c r="G435" s="96" t="s">
        <v>86</v>
      </c>
      <c r="H435" s="98"/>
      <c r="I435" s="99"/>
      <c r="J435" s="97"/>
      <c r="K435" s="99"/>
      <c r="L435" s="97"/>
      <c r="M435" s="97"/>
      <c r="N435" s="100">
        <v>45889.0</v>
      </c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>
      <c r="A436" s="96" t="s">
        <v>886</v>
      </c>
      <c r="B436" s="96">
        <v>2.1997484751E10</v>
      </c>
      <c r="C436" s="96" t="s">
        <v>887</v>
      </c>
      <c r="D436" s="97"/>
      <c r="E436" s="96" t="s">
        <v>85</v>
      </c>
      <c r="F436" s="97"/>
      <c r="G436" s="96" t="s">
        <v>86</v>
      </c>
      <c r="H436" s="98"/>
      <c r="I436" s="99"/>
      <c r="J436" s="97"/>
      <c r="K436" s="99"/>
      <c r="L436" s="97"/>
      <c r="M436" s="97"/>
      <c r="N436" s="100">
        <v>45889.0</v>
      </c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>
      <c r="A437" s="96" t="s">
        <v>523</v>
      </c>
      <c r="B437" s="96">
        <v>2.1983329653E10</v>
      </c>
      <c r="C437" s="96" t="s">
        <v>888</v>
      </c>
      <c r="D437" s="97"/>
      <c r="E437" s="96" t="s">
        <v>85</v>
      </c>
      <c r="F437" s="97"/>
      <c r="G437" s="96" t="s">
        <v>86</v>
      </c>
      <c r="H437" s="98"/>
      <c r="I437" s="99"/>
      <c r="J437" s="97"/>
      <c r="K437" s="99"/>
      <c r="L437" s="97"/>
      <c r="M437" s="97"/>
      <c r="N437" s="100">
        <v>45889.0</v>
      </c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>
      <c r="A438" s="96" t="s">
        <v>160</v>
      </c>
      <c r="B438" s="96">
        <v>2.1991681213E10</v>
      </c>
      <c r="C438" s="96" t="s">
        <v>889</v>
      </c>
      <c r="D438" s="96" t="s">
        <v>194</v>
      </c>
      <c r="E438" s="96" t="s">
        <v>85</v>
      </c>
      <c r="F438" s="96" t="s">
        <v>278</v>
      </c>
      <c r="G438" s="96" t="s">
        <v>94</v>
      </c>
      <c r="H438" s="101">
        <v>252.55</v>
      </c>
      <c r="I438" s="99"/>
      <c r="J438" s="97"/>
      <c r="K438" s="99"/>
      <c r="L438" s="97"/>
      <c r="M438" s="97"/>
      <c r="N438" s="100">
        <v>45889.0</v>
      </c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>
      <c r="A439" s="96" t="s">
        <v>646</v>
      </c>
      <c r="B439" s="96">
        <v>2.1978617441E10</v>
      </c>
      <c r="C439" s="96" t="s">
        <v>890</v>
      </c>
      <c r="D439" s="97"/>
      <c r="E439" s="96" t="s">
        <v>85</v>
      </c>
      <c r="F439" s="97"/>
      <c r="G439" s="96" t="s">
        <v>86</v>
      </c>
      <c r="H439" s="98"/>
      <c r="I439" s="99"/>
      <c r="J439" s="97"/>
      <c r="K439" s="99"/>
      <c r="L439" s="97"/>
      <c r="M439" s="97"/>
      <c r="N439" s="100">
        <v>45889.0</v>
      </c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>
      <c r="A440" s="96" t="s">
        <v>891</v>
      </c>
      <c r="B440" s="96">
        <v>2.1979739693E10</v>
      </c>
      <c r="C440" s="96" t="s">
        <v>892</v>
      </c>
      <c r="D440" s="97"/>
      <c r="E440" s="96" t="s">
        <v>85</v>
      </c>
      <c r="F440" s="96" t="s">
        <v>103</v>
      </c>
      <c r="G440" s="96" t="s">
        <v>94</v>
      </c>
      <c r="H440" s="101">
        <v>685.76</v>
      </c>
      <c r="I440" s="99"/>
      <c r="J440" s="97"/>
      <c r="K440" s="99"/>
      <c r="L440" s="97"/>
      <c r="M440" s="97"/>
      <c r="N440" s="100">
        <v>45889.0</v>
      </c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>
      <c r="A441" s="96" t="s">
        <v>893</v>
      </c>
      <c r="B441" s="96">
        <v>2.1979118413E10</v>
      </c>
      <c r="C441" s="96" t="s">
        <v>894</v>
      </c>
      <c r="D441" s="97"/>
      <c r="E441" s="96" t="s">
        <v>85</v>
      </c>
      <c r="F441" s="96" t="s">
        <v>895</v>
      </c>
      <c r="G441" s="96" t="s">
        <v>94</v>
      </c>
      <c r="H441" s="101">
        <v>1993.1</v>
      </c>
      <c r="I441" s="99"/>
      <c r="J441" s="97"/>
      <c r="K441" s="99"/>
      <c r="L441" s="97"/>
      <c r="M441" s="97"/>
      <c r="N441" s="100">
        <v>45890.0</v>
      </c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>
      <c r="A442" s="96" t="s">
        <v>896</v>
      </c>
      <c r="B442" s="96">
        <v>2.2998133523E10</v>
      </c>
      <c r="C442" s="96" t="s">
        <v>897</v>
      </c>
      <c r="D442" s="97"/>
      <c r="E442" s="96" t="s">
        <v>85</v>
      </c>
      <c r="F442" s="97"/>
      <c r="G442" s="96" t="s">
        <v>86</v>
      </c>
      <c r="H442" s="98"/>
      <c r="I442" s="99"/>
      <c r="J442" s="97"/>
      <c r="K442" s="99"/>
      <c r="L442" s="97"/>
      <c r="M442" s="97"/>
      <c r="N442" s="100">
        <v>45890.0</v>
      </c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>
      <c r="A443" s="96" t="s">
        <v>898</v>
      </c>
      <c r="B443" s="96">
        <v>2.1996292986E10</v>
      </c>
      <c r="C443" s="96" t="s">
        <v>899</v>
      </c>
      <c r="D443" s="97"/>
      <c r="E443" s="96" t="s">
        <v>85</v>
      </c>
      <c r="F443" s="97"/>
      <c r="G443" s="96" t="s">
        <v>94</v>
      </c>
      <c r="H443" s="98"/>
      <c r="I443" s="99"/>
      <c r="J443" s="97"/>
      <c r="K443" s="99"/>
      <c r="L443" s="97"/>
      <c r="M443" s="96" t="s">
        <v>900</v>
      </c>
      <c r="N443" s="100">
        <v>45890.0</v>
      </c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>
      <c r="A444" s="96" t="s">
        <v>160</v>
      </c>
      <c r="B444" s="96">
        <v>2.1980391729E10</v>
      </c>
      <c r="C444" s="96" t="s">
        <v>901</v>
      </c>
      <c r="D444" s="96" t="s">
        <v>902</v>
      </c>
      <c r="E444" s="96" t="s">
        <v>85</v>
      </c>
      <c r="F444" s="96" t="s">
        <v>93</v>
      </c>
      <c r="G444" s="96" t="s">
        <v>94</v>
      </c>
      <c r="H444" s="101">
        <v>320.62</v>
      </c>
      <c r="I444" s="99"/>
      <c r="J444" s="97"/>
      <c r="K444" s="99"/>
      <c r="L444" s="97"/>
      <c r="M444" s="97"/>
      <c r="N444" s="100">
        <v>45890.0</v>
      </c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>
      <c r="A445" s="96" t="s">
        <v>719</v>
      </c>
      <c r="B445" s="96">
        <v>2.29921331E10</v>
      </c>
      <c r="C445" s="96" t="s">
        <v>903</v>
      </c>
      <c r="D445" s="96" t="s">
        <v>189</v>
      </c>
      <c r="E445" s="96" t="s">
        <v>85</v>
      </c>
      <c r="F445" s="97"/>
      <c r="G445" s="96" t="s">
        <v>150</v>
      </c>
      <c r="H445" s="98"/>
      <c r="I445" s="99"/>
      <c r="J445" s="97"/>
      <c r="K445" s="99"/>
      <c r="L445" s="97"/>
      <c r="M445" s="96" t="s">
        <v>904</v>
      </c>
      <c r="N445" s="100">
        <v>45890.0</v>
      </c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>
      <c r="A446" s="96" t="s">
        <v>782</v>
      </c>
      <c r="B446" s="96">
        <v>2.1987361657E10</v>
      </c>
      <c r="C446" s="96" t="s">
        <v>905</v>
      </c>
      <c r="D446" s="97"/>
      <c r="E446" s="96" t="s">
        <v>85</v>
      </c>
      <c r="F446" s="97"/>
      <c r="G446" s="96" t="s">
        <v>86</v>
      </c>
      <c r="H446" s="98"/>
      <c r="I446" s="99"/>
      <c r="J446" s="97"/>
      <c r="K446" s="99"/>
      <c r="L446" s="97"/>
      <c r="M446" s="97"/>
      <c r="N446" s="100">
        <v>45890.0</v>
      </c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>
      <c r="A447" s="96" t="s">
        <v>906</v>
      </c>
      <c r="B447" s="96">
        <v>2.1994345585E10</v>
      </c>
      <c r="C447" s="96" t="s">
        <v>907</v>
      </c>
      <c r="D447" s="97"/>
      <c r="E447" s="96" t="s">
        <v>85</v>
      </c>
      <c r="F447" s="97"/>
      <c r="G447" s="96" t="s">
        <v>86</v>
      </c>
      <c r="H447" s="98"/>
      <c r="I447" s="99"/>
      <c r="J447" s="97"/>
      <c r="K447" s="99"/>
      <c r="L447" s="97"/>
      <c r="M447" s="97"/>
      <c r="N447" s="100">
        <v>45890.0</v>
      </c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>
      <c r="A448" s="96" t="s">
        <v>160</v>
      </c>
      <c r="B448" s="96">
        <v>2.1997302729E10</v>
      </c>
      <c r="C448" s="96" t="s">
        <v>908</v>
      </c>
      <c r="D448" s="96" t="s">
        <v>909</v>
      </c>
      <c r="E448" s="96" t="s">
        <v>85</v>
      </c>
      <c r="F448" s="96" t="s">
        <v>289</v>
      </c>
      <c r="G448" s="96" t="s">
        <v>94</v>
      </c>
      <c r="H448" s="101">
        <v>1542.48</v>
      </c>
      <c r="I448" s="99"/>
      <c r="J448" s="97"/>
      <c r="K448" s="99"/>
      <c r="L448" s="97"/>
      <c r="M448" s="97"/>
      <c r="N448" s="100">
        <v>45890.0</v>
      </c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>
      <c r="A449" s="96" t="s">
        <v>910</v>
      </c>
      <c r="B449" s="96">
        <v>2.4998187152E10</v>
      </c>
      <c r="C449" s="96" t="s">
        <v>911</v>
      </c>
      <c r="D449" s="97"/>
      <c r="E449" s="96" t="s">
        <v>85</v>
      </c>
      <c r="F449" s="97"/>
      <c r="G449" s="96" t="s">
        <v>86</v>
      </c>
      <c r="H449" s="98"/>
      <c r="I449" s="99"/>
      <c r="J449" s="97"/>
      <c r="K449" s="99"/>
      <c r="L449" s="97"/>
      <c r="M449" s="97"/>
      <c r="N449" s="100">
        <v>45890.0</v>
      </c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>
      <c r="A450" s="96" t="s">
        <v>106</v>
      </c>
      <c r="B450" s="96">
        <v>2.1982088809E10</v>
      </c>
      <c r="C450" s="96" t="s">
        <v>912</v>
      </c>
      <c r="D450" s="97"/>
      <c r="E450" s="96" t="s">
        <v>85</v>
      </c>
      <c r="F450" s="97"/>
      <c r="G450" s="96" t="s">
        <v>150</v>
      </c>
      <c r="H450" s="98"/>
      <c r="I450" s="99"/>
      <c r="J450" s="97"/>
      <c r="K450" s="99"/>
      <c r="L450" s="97"/>
      <c r="M450" s="96" t="s">
        <v>913</v>
      </c>
      <c r="N450" s="100">
        <v>45890.0</v>
      </c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>
      <c r="A451" s="96" t="s">
        <v>523</v>
      </c>
      <c r="B451" s="96">
        <v>2.1969382731E10</v>
      </c>
      <c r="C451" s="96" t="s">
        <v>914</v>
      </c>
      <c r="D451" s="96" t="s">
        <v>585</v>
      </c>
      <c r="E451" s="96" t="s">
        <v>134</v>
      </c>
      <c r="F451" s="96" t="s">
        <v>915</v>
      </c>
      <c r="G451" s="96" t="s">
        <v>53</v>
      </c>
      <c r="H451" s="101">
        <v>596.38</v>
      </c>
      <c r="I451" s="100">
        <v>45894.0</v>
      </c>
      <c r="J451" s="96">
        <v>836212.0</v>
      </c>
      <c r="K451" s="100">
        <v>45909.0</v>
      </c>
      <c r="L451" s="96">
        <v>8.0</v>
      </c>
      <c r="M451" s="97"/>
      <c r="N451" s="100">
        <v>45894.0</v>
      </c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>
      <c r="A452" s="96" t="s">
        <v>916</v>
      </c>
      <c r="B452" s="96">
        <v>2.1987616475E10</v>
      </c>
      <c r="C452" s="96" t="s">
        <v>917</v>
      </c>
      <c r="D452" s="96" t="s">
        <v>298</v>
      </c>
      <c r="E452" s="96" t="s">
        <v>655</v>
      </c>
      <c r="F452" s="96" t="s">
        <v>278</v>
      </c>
      <c r="G452" s="96" t="s">
        <v>53</v>
      </c>
      <c r="H452" s="101">
        <v>334.09</v>
      </c>
      <c r="I452" s="100">
        <v>45892.0</v>
      </c>
      <c r="J452" s="96">
        <v>2.0013795E7</v>
      </c>
      <c r="K452" s="100">
        <v>45910.0</v>
      </c>
      <c r="L452" s="96">
        <v>8.0</v>
      </c>
      <c r="M452" s="97"/>
      <c r="N452" s="100">
        <v>45900.0</v>
      </c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>
      <c r="A453" s="96" t="s">
        <v>322</v>
      </c>
      <c r="B453" s="96">
        <v>2.1976996076E10</v>
      </c>
      <c r="C453" s="96" t="s">
        <v>918</v>
      </c>
      <c r="D453" s="96" t="s">
        <v>919</v>
      </c>
      <c r="E453" s="96" t="s">
        <v>803</v>
      </c>
      <c r="F453" s="96" t="s">
        <v>137</v>
      </c>
      <c r="G453" s="96" t="s">
        <v>53</v>
      </c>
      <c r="H453" s="101">
        <v>406.81</v>
      </c>
      <c r="I453" s="100">
        <v>45895.0</v>
      </c>
      <c r="J453" s="96">
        <v>9.6615438E7</v>
      </c>
      <c r="K453" s="100">
        <v>45903.0</v>
      </c>
      <c r="L453" s="96">
        <v>9.0</v>
      </c>
      <c r="M453" s="97"/>
      <c r="N453" s="100">
        <v>45905.0</v>
      </c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>
      <c r="A454" s="96" t="s">
        <v>588</v>
      </c>
      <c r="B454" s="96">
        <v>2.1997563522E10</v>
      </c>
      <c r="C454" s="96" t="s">
        <v>920</v>
      </c>
      <c r="D454" s="96" t="s">
        <v>600</v>
      </c>
      <c r="E454" s="96" t="s">
        <v>655</v>
      </c>
      <c r="F454" s="96" t="s">
        <v>289</v>
      </c>
      <c r="G454" s="96" t="s">
        <v>54</v>
      </c>
      <c r="H454" s="101">
        <v>578.36</v>
      </c>
      <c r="I454" s="100">
        <v>45895.0</v>
      </c>
      <c r="J454" s="97"/>
      <c r="K454" s="99"/>
      <c r="L454" s="96">
        <v>8.0</v>
      </c>
      <c r="M454" s="97"/>
      <c r="N454" s="100">
        <v>45895.0</v>
      </c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>
      <c r="A455" s="96" t="s">
        <v>921</v>
      </c>
      <c r="B455" s="96">
        <v>2.1991276425E10</v>
      </c>
      <c r="C455" s="96" t="s">
        <v>922</v>
      </c>
      <c r="D455" s="96" t="s">
        <v>529</v>
      </c>
      <c r="E455" s="96" t="s">
        <v>134</v>
      </c>
      <c r="F455" s="96" t="s">
        <v>137</v>
      </c>
      <c r="G455" s="96" t="s">
        <v>53</v>
      </c>
      <c r="H455" s="101">
        <v>1143.78</v>
      </c>
      <c r="I455" s="100">
        <v>45896.0</v>
      </c>
      <c r="J455" s="96">
        <v>9.6625408E7</v>
      </c>
      <c r="K455" s="100">
        <v>45924.0</v>
      </c>
      <c r="L455" s="96">
        <v>9.0</v>
      </c>
      <c r="M455" s="97"/>
      <c r="N455" s="100">
        <v>45903.0</v>
      </c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>
      <c r="A456" s="96" t="s">
        <v>160</v>
      </c>
      <c r="B456" s="96">
        <v>2.1996265092E10</v>
      </c>
      <c r="C456" s="96" t="s">
        <v>923</v>
      </c>
      <c r="D456" s="96" t="s">
        <v>617</v>
      </c>
      <c r="E456" s="96" t="s">
        <v>134</v>
      </c>
      <c r="F456" s="96" t="s">
        <v>289</v>
      </c>
      <c r="G456" s="96" t="s">
        <v>53</v>
      </c>
      <c r="H456" s="101">
        <v>1323.96</v>
      </c>
      <c r="I456" s="100">
        <v>45903.0</v>
      </c>
      <c r="J456" s="96">
        <v>1.7567341651166E13</v>
      </c>
      <c r="K456" s="100">
        <v>45904.0</v>
      </c>
      <c r="L456" s="96">
        <v>10.0</v>
      </c>
      <c r="M456" s="97"/>
      <c r="N456" s="100">
        <v>45905.0</v>
      </c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>
      <c r="A457" s="96" t="s">
        <v>924</v>
      </c>
      <c r="B457" s="96">
        <v>2.1985204488E10</v>
      </c>
      <c r="C457" s="96" t="s">
        <v>925</v>
      </c>
      <c r="D457" s="96" t="s">
        <v>326</v>
      </c>
      <c r="E457" s="96" t="s">
        <v>134</v>
      </c>
      <c r="F457" s="96" t="s">
        <v>289</v>
      </c>
      <c r="G457" s="96" t="s">
        <v>54</v>
      </c>
      <c r="H457" s="101">
        <v>1787.34</v>
      </c>
      <c r="I457" s="100">
        <v>45904.0</v>
      </c>
      <c r="J457" s="97"/>
      <c r="K457" s="99"/>
      <c r="L457" s="96">
        <v>10.0</v>
      </c>
      <c r="M457" s="97"/>
      <c r="N457" s="100">
        <v>45933.0</v>
      </c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>
      <c r="A458" s="96" t="s">
        <v>343</v>
      </c>
      <c r="B458" s="96">
        <v>2.1982925872E10</v>
      </c>
      <c r="C458" s="96" t="s">
        <v>926</v>
      </c>
      <c r="D458" s="96" t="s">
        <v>927</v>
      </c>
      <c r="E458" s="96" t="s">
        <v>85</v>
      </c>
      <c r="F458" s="96" t="s">
        <v>93</v>
      </c>
      <c r="G458" s="96" t="s">
        <v>94</v>
      </c>
      <c r="H458" s="101">
        <v>1841.36</v>
      </c>
      <c r="I458" s="99"/>
      <c r="J458" s="97"/>
      <c r="K458" s="99"/>
      <c r="L458" s="97"/>
      <c r="M458" s="97"/>
      <c r="N458" s="100">
        <v>45904.0</v>
      </c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>
      <c r="A459" s="96" t="s">
        <v>160</v>
      </c>
      <c r="B459" s="96">
        <v>2.1959004525E10</v>
      </c>
      <c r="C459" s="96" t="s">
        <v>928</v>
      </c>
      <c r="D459" s="96" t="s">
        <v>185</v>
      </c>
      <c r="E459" s="96" t="s">
        <v>85</v>
      </c>
      <c r="F459" s="96" t="s">
        <v>420</v>
      </c>
      <c r="G459" s="96" t="s">
        <v>94</v>
      </c>
      <c r="H459" s="101">
        <v>318.47</v>
      </c>
      <c r="I459" s="99"/>
      <c r="J459" s="97"/>
      <c r="K459" s="99"/>
      <c r="L459" s="97"/>
      <c r="M459" s="97"/>
      <c r="N459" s="100">
        <v>45904.0</v>
      </c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>
      <c r="A460" s="96" t="s">
        <v>929</v>
      </c>
      <c r="B460" s="96">
        <v>2.2998470862E10</v>
      </c>
      <c r="C460" s="96" t="s">
        <v>930</v>
      </c>
      <c r="D460" s="96" t="s">
        <v>931</v>
      </c>
      <c r="E460" s="96" t="s">
        <v>85</v>
      </c>
      <c r="F460" s="96" t="s">
        <v>278</v>
      </c>
      <c r="G460" s="96" t="s">
        <v>94</v>
      </c>
      <c r="H460" s="101">
        <v>535.12</v>
      </c>
      <c r="I460" s="99"/>
      <c r="J460" s="97"/>
      <c r="K460" s="99"/>
      <c r="L460" s="97"/>
      <c r="M460" s="97"/>
      <c r="N460" s="100">
        <v>45904.0</v>
      </c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>
      <c r="A461" s="96" t="s">
        <v>932</v>
      </c>
      <c r="B461" s="96">
        <v>2.1972054045E10</v>
      </c>
      <c r="C461" s="96" t="s">
        <v>933</v>
      </c>
      <c r="D461" s="96" t="s">
        <v>442</v>
      </c>
      <c r="E461" s="96" t="s">
        <v>85</v>
      </c>
      <c r="F461" s="96" t="s">
        <v>153</v>
      </c>
      <c r="G461" s="96" t="s">
        <v>94</v>
      </c>
      <c r="H461" s="101">
        <v>1046.16</v>
      </c>
      <c r="I461" s="99"/>
      <c r="J461" s="97"/>
      <c r="K461" s="99"/>
      <c r="L461" s="97"/>
      <c r="M461" s="97"/>
      <c r="N461" s="100">
        <v>45904.0</v>
      </c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>
      <c r="A462" s="96" t="s">
        <v>146</v>
      </c>
      <c r="B462" s="96">
        <v>2.1987335789E10</v>
      </c>
      <c r="C462" s="96" t="s">
        <v>934</v>
      </c>
      <c r="D462" s="97"/>
      <c r="E462" s="96" t="s">
        <v>85</v>
      </c>
      <c r="F462" s="97"/>
      <c r="G462" s="96" t="s">
        <v>86</v>
      </c>
      <c r="H462" s="98"/>
      <c r="I462" s="99"/>
      <c r="J462" s="97"/>
      <c r="K462" s="99"/>
      <c r="L462" s="97"/>
      <c r="M462" s="97"/>
      <c r="N462" s="100">
        <v>45904.0</v>
      </c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>
      <c r="A463" s="96" t="s">
        <v>935</v>
      </c>
      <c r="B463" s="96">
        <v>2.1974048979E10</v>
      </c>
      <c r="C463" s="96" t="s">
        <v>936</v>
      </c>
      <c r="D463" s="97"/>
      <c r="E463" s="96" t="s">
        <v>85</v>
      </c>
      <c r="F463" s="97"/>
      <c r="G463" s="96" t="s">
        <v>86</v>
      </c>
      <c r="H463" s="98"/>
      <c r="I463" s="99"/>
      <c r="J463" s="97"/>
      <c r="K463" s="99"/>
      <c r="L463" s="97"/>
      <c r="M463" s="97"/>
      <c r="N463" s="100">
        <v>45904.0</v>
      </c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>
      <c r="A464" s="96" t="s">
        <v>937</v>
      </c>
      <c r="B464" s="96">
        <v>2.1992702519E10</v>
      </c>
      <c r="C464" s="96" t="s">
        <v>938</v>
      </c>
      <c r="D464" s="97"/>
      <c r="E464" s="96" t="s">
        <v>85</v>
      </c>
      <c r="F464" s="97"/>
      <c r="G464" s="96" t="s">
        <v>86</v>
      </c>
      <c r="H464" s="98"/>
      <c r="I464" s="99"/>
      <c r="J464" s="97"/>
      <c r="K464" s="99"/>
      <c r="L464" s="97"/>
      <c r="M464" s="97"/>
      <c r="N464" s="100">
        <v>45904.0</v>
      </c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>
      <c r="A465" s="96" t="s">
        <v>155</v>
      </c>
      <c r="B465" s="96">
        <v>2.1993784455E10</v>
      </c>
      <c r="C465" s="96" t="s">
        <v>939</v>
      </c>
      <c r="D465" s="96" t="s">
        <v>940</v>
      </c>
      <c r="E465" s="96" t="s">
        <v>85</v>
      </c>
      <c r="F465" s="96" t="s">
        <v>93</v>
      </c>
      <c r="G465" s="96" t="s">
        <v>94</v>
      </c>
      <c r="H465" s="101">
        <v>376.37</v>
      </c>
      <c r="I465" s="99"/>
      <c r="J465" s="97"/>
      <c r="K465" s="99"/>
      <c r="L465" s="97"/>
      <c r="M465" s="97"/>
      <c r="N465" s="100">
        <v>45904.0</v>
      </c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>
      <c r="A466" s="96" t="s">
        <v>160</v>
      </c>
      <c r="B466" s="96">
        <v>2.4981357251E10</v>
      </c>
      <c r="C466" s="96" t="s">
        <v>941</v>
      </c>
      <c r="D466" s="96" t="s">
        <v>942</v>
      </c>
      <c r="E466" s="96" t="s">
        <v>85</v>
      </c>
      <c r="F466" s="96" t="s">
        <v>278</v>
      </c>
      <c r="G466" s="96" t="s">
        <v>94</v>
      </c>
      <c r="H466" s="101">
        <v>252.55</v>
      </c>
      <c r="I466" s="99"/>
      <c r="J466" s="97"/>
      <c r="K466" s="99"/>
      <c r="L466" s="97"/>
      <c r="M466" s="97"/>
      <c r="N466" s="100">
        <v>45904.0</v>
      </c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>
      <c r="A467" s="96" t="s">
        <v>943</v>
      </c>
      <c r="B467" s="96">
        <v>2.2998503689E10</v>
      </c>
      <c r="C467" s="96" t="s">
        <v>944</v>
      </c>
      <c r="D467" s="97"/>
      <c r="E467" s="96" t="s">
        <v>85</v>
      </c>
      <c r="F467" s="97"/>
      <c r="G467" s="96" t="s">
        <v>86</v>
      </c>
      <c r="H467" s="98"/>
      <c r="I467" s="99"/>
      <c r="J467" s="97"/>
      <c r="K467" s="99"/>
      <c r="L467" s="97"/>
      <c r="M467" s="97"/>
      <c r="N467" s="100">
        <v>45904.0</v>
      </c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>
      <c r="A468" s="96" t="s">
        <v>449</v>
      </c>
      <c r="B468" s="96">
        <v>2.299777789E10</v>
      </c>
      <c r="C468" s="96" t="s">
        <v>945</v>
      </c>
      <c r="D468" s="96" t="s">
        <v>822</v>
      </c>
      <c r="E468" s="96" t="s">
        <v>85</v>
      </c>
      <c r="F468" s="96" t="s">
        <v>153</v>
      </c>
      <c r="G468" s="96" t="s">
        <v>53</v>
      </c>
      <c r="H468" s="101">
        <v>328.91</v>
      </c>
      <c r="I468" s="99"/>
      <c r="J468" s="96">
        <v>1006267.0</v>
      </c>
      <c r="K468" s="100">
        <v>45925.0</v>
      </c>
      <c r="L468" s="96">
        <v>9.0</v>
      </c>
      <c r="M468" s="97"/>
      <c r="N468" s="100">
        <v>45904.0</v>
      </c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>
      <c r="A469" s="96" t="s">
        <v>239</v>
      </c>
      <c r="B469" s="96">
        <v>2.1964710455E10</v>
      </c>
      <c r="C469" s="96" t="s">
        <v>946</v>
      </c>
      <c r="D469" s="96" t="s">
        <v>288</v>
      </c>
      <c r="E469" s="96" t="s">
        <v>85</v>
      </c>
      <c r="F469" s="96" t="s">
        <v>103</v>
      </c>
      <c r="G469" s="96" t="s">
        <v>94</v>
      </c>
      <c r="H469" s="101">
        <v>1357.04</v>
      </c>
      <c r="I469" s="99"/>
      <c r="J469" s="97"/>
      <c r="K469" s="99"/>
      <c r="L469" s="97"/>
      <c r="M469" s="97"/>
      <c r="N469" s="100">
        <v>45904.0</v>
      </c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>
      <c r="A470" s="96" t="s">
        <v>615</v>
      </c>
      <c r="B470" s="96">
        <v>2.1979514885E10</v>
      </c>
      <c r="C470" s="96" t="s">
        <v>947</v>
      </c>
      <c r="D470" s="96" t="s">
        <v>729</v>
      </c>
      <c r="E470" s="96" t="s">
        <v>85</v>
      </c>
      <c r="F470" s="96" t="s">
        <v>93</v>
      </c>
      <c r="G470" s="96" t="s">
        <v>94</v>
      </c>
      <c r="H470" s="101">
        <v>376.37</v>
      </c>
      <c r="I470" s="99"/>
      <c r="J470" s="97"/>
      <c r="K470" s="99"/>
      <c r="L470" s="97"/>
      <c r="M470" s="97"/>
      <c r="N470" s="100">
        <v>45904.0</v>
      </c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>
      <c r="A471" s="96" t="s">
        <v>262</v>
      </c>
      <c r="B471" s="96">
        <v>2.1996366977E10</v>
      </c>
      <c r="C471" s="96" t="s">
        <v>948</v>
      </c>
      <c r="D471" s="97"/>
      <c r="E471" s="96" t="s">
        <v>85</v>
      </c>
      <c r="F471" s="97"/>
      <c r="G471" s="96" t="s">
        <v>86</v>
      </c>
      <c r="H471" s="98"/>
      <c r="I471" s="99"/>
      <c r="J471" s="97"/>
      <c r="K471" s="99"/>
      <c r="L471" s="97"/>
      <c r="M471" s="97"/>
      <c r="N471" s="100">
        <v>45904.0</v>
      </c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>
      <c r="A472" s="96" t="s">
        <v>949</v>
      </c>
      <c r="B472" s="96">
        <v>2.1959348267E10</v>
      </c>
      <c r="C472" s="96" t="s">
        <v>950</v>
      </c>
      <c r="D472" s="97"/>
      <c r="E472" s="96" t="s">
        <v>85</v>
      </c>
      <c r="F472" s="97"/>
      <c r="G472" s="96" t="s">
        <v>86</v>
      </c>
      <c r="H472" s="98"/>
      <c r="I472" s="99"/>
      <c r="J472" s="97"/>
      <c r="K472" s="99"/>
      <c r="L472" s="97"/>
      <c r="M472" s="97"/>
      <c r="N472" s="100">
        <v>45904.0</v>
      </c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>
      <c r="A473" s="96" t="s">
        <v>862</v>
      </c>
      <c r="B473" s="96">
        <v>2.2997587708E10</v>
      </c>
      <c r="C473" s="96" t="s">
        <v>951</v>
      </c>
      <c r="D473" s="96" t="s">
        <v>411</v>
      </c>
      <c r="E473" s="96" t="s">
        <v>85</v>
      </c>
      <c r="F473" s="96" t="s">
        <v>436</v>
      </c>
      <c r="G473" s="96" t="s">
        <v>94</v>
      </c>
      <c r="H473" s="101">
        <v>1263.2</v>
      </c>
      <c r="I473" s="99"/>
      <c r="J473" s="97"/>
      <c r="K473" s="99"/>
      <c r="L473" s="97"/>
      <c r="M473" s="97"/>
      <c r="N473" s="100">
        <v>45904.0</v>
      </c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>
      <c r="A474" s="96" t="s">
        <v>952</v>
      </c>
      <c r="B474" s="96">
        <v>2.2988019948E10</v>
      </c>
      <c r="C474" s="96" t="s">
        <v>953</v>
      </c>
      <c r="D474" s="96" t="s">
        <v>954</v>
      </c>
      <c r="E474" s="96" t="s">
        <v>85</v>
      </c>
      <c r="F474" s="96" t="s">
        <v>278</v>
      </c>
      <c r="G474" s="96" t="s">
        <v>94</v>
      </c>
      <c r="H474" s="101">
        <v>252.25</v>
      </c>
      <c r="I474" s="99"/>
      <c r="J474" s="97"/>
      <c r="K474" s="99"/>
      <c r="L474" s="97"/>
      <c r="M474" s="97"/>
      <c r="N474" s="100">
        <v>45904.0</v>
      </c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>
      <c r="A475" s="96" t="s">
        <v>955</v>
      </c>
      <c r="B475" s="96">
        <v>2.1971288201E10</v>
      </c>
      <c r="C475" s="96" t="s">
        <v>956</v>
      </c>
      <c r="D475" s="97"/>
      <c r="E475" s="96" t="s">
        <v>85</v>
      </c>
      <c r="F475" s="97"/>
      <c r="G475" s="96" t="s">
        <v>86</v>
      </c>
      <c r="H475" s="98"/>
      <c r="I475" s="99"/>
      <c r="J475" s="97"/>
      <c r="K475" s="99"/>
      <c r="L475" s="97"/>
      <c r="M475" s="97"/>
      <c r="N475" s="100">
        <v>45904.0</v>
      </c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>
      <c r="A476" s="96" t="s">
        <v>291</v>
      </c>
      <c r="B476" s="96">
        <v>2.4974041088E10</v>
      </c>
      <c r="C476" s="96" t="s">
        <v>957</v>
      </c>
      <c r="D476" s="96" t="s">
        <v>690</v>
      </c>
      <c r="E476" s="96" t="s">
        <v>85</v>
      </c>
      <c r="F476" s="96" t="s">
        <v>143</v>
      </c>
      <c r="G476" s="96" t="s">
        <v>94</v>
      </c>
      <c r="H476" s="101">
        <v>1720.65</v>
      </c>
      <c r="I476" s="99"/>
      <c r="J476" s="97"/>
      <c r="K476" s="99"/>
      <c r="L476" s="97"/>
      <c r="M476" s="97"/>
      <c r="N476" s="100">
        <v>45904.0</v>
      </c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>
      <c r="A477" s="96" t="s">
        <v>148</v>
      </c>
      <c r="B477" s="96">
        <v>2.1966176803E10</v>
      </c>
      <c r="C477" s="96" t="s">
        <v>958</v>
      </c>
      <c r="D477" s="97"/>
      <c r="E477" s="96" t="s">
        <v>85</v>
      </c>
      <c r="F477" s="97"/>
      <c r="G477" s="96" t="s">
        <v>86</v>
      </c>
      <c r="H477" s="98"/>
      <c r="I477" s="99"/>
      <c r="J477" s="97"/>
      <c r="K477" s="99"/>
      <c r="L477" s="97"/>
      <c r="M477" s="97"/>
      <c r="N477" s="100">
        <v>45904.0</v>
      </c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>
      <c r="A478" s="96" t="s">
        <v>826</v>
      </c>
      <c r="B478" s="96">
        <v>2.196425363E10</v>
      </c>
      <c r="C478" s="96" t="s">
        <v>959</v>
      </c>
      <c r="D478" s="96" t="s">
        <v>919</v>
      </c>
      <c r="E478" s="96" t="s">
        <v>85</v>
      </c>
      <c r="F478" s="96" t="s">
        <v>93</v>
      </c>
      <c r="G478" s="96" t="s">
        <v>94</v>
      </c>
      <c r="H478" s="101">
        <v>580.58</v>
      </c>
      <c r="I478" s="99"/>
      <c r="J478" s="97"/>
      <c r="K478" s="99"/>
      <c r="L478" s="97"/>
      <c r="M478" s="96" t="s">
        <v>960</v>
      </c>
      <c r="N478" s="100">
        <v>45904.0</v>
      </c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>
      <c r="A479" s="96" t="s">
        <v>961</v>
      </c>
      <c r="B479" s="96">
        <v>2.1964802272E10</v>
      </c>
      <c r="C479" s="96" t="s">
        <v>962</v>
      </c>
      <c r="D479" s="97"/>
      <c r="E479" s="96" t="s">
        <v>85</v>
      </c>
      <c r="F479" s="97"/>
      <c r="G479" s="96" t="s">
        <v>86</v>
      </c>
      <c r="H479" s="98"/>
      <c r="I479" s="99"/>
      <c r="J479" s="97"/>
      <c r="K479" s="99"/>
      <c r="L479" s="97"/>
      <c r="M479" s="97"/>
      <c r="N479" s="100">
        <v>45904.0</v>
      </c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>
      <c r="A480" s="96" t="s">
        <v>963</v>
      </c>
      <c r="B480" s="96">
        <v>2.1988915705E10</v>
      </c>
      <c r="C480" s="96" t="s">
        <v>964</v>
      </c>
      <c r="D480" s="97"/>
      <c r="E480" s="96" t="s">
        <v>85</v>
      </c>
      <c r="F480" s="96" t="s">
        <v>93</v>
      </c>
      <c r="G480" s="96" t="s">
        <v>94</v>
      </c>
      <c r="H480" s="101">
        <v>693.23</v>
      </c>
      <c r="I480" s="99"/>
      <c r="J480" s="97"/>
      <c r="K480" s="99"/>
      <c r="L480" s="97"/>
      <c r="M480" s="97"/>
      <c r="N480" s="100">
        <v>45904.0</v>
      </c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>
      <c r="A481" s="96" t="s">
        <v>965</v>
      </c>
      <c r="B481" s="96">
        <v>2.1989408853E10</v>
      </c>
      <c r="C481" s="96" t="s">
        <v>966</v>
      </c>
      <c r="D481" s="97"/>
      <c r="E481" s="96" t="s">
        <v>85</v>
      </c>
      <c r="F481" s="97"/>
      <c r="G481" s="96" t="s">
        <v>150</v>
      </c>
      <c r="H481" s="98"/>
      <c r="I481" s="99"/>
      <c r="J481" s="97"/>
      <c r="K481" s="99"/>
      <c r="L481" s="97"/>
      <c r="M481" s="96" t="s">
        <v>967</v>
      </c>
      <c r="N481" s="100">
        <v>45904.0</v>
      </c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>
      <c r="A482" s="96" t="s">
        <v>212</v>
      </c>
      <c r="B482" s="96">
        <v>2.4993206047E10</v>
      </c>
      <c r="C482" s="96" t="s">
        <v>968</v>
      </c>
      <c r="D482" s="97"/>
      <c r="E482" s="96" t="s">
        <v>85</v>
      </c>
      <c r="F482" s="97"/>
      <c r="G482" s="96" t="s">
        <v>150</v>
      </c>
      <c r="H482" s="98"/>
      <c r="I482" s="99"/>
      <c r="J482" s="97"/>
      <c r="K482" s="99"/>
      <c r="L482" s="97"/>
      <c r="M482" s="96" t="s">
        <v>967</v>
      </c>
      <c r="N482" s="100">
        <v>45904.0</v>
      </c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>
      <c r="A483" s="96" t="s">
        <v>963</v>
      </c>
      <c r="B483" s="96">
        <v>2.1988504744E10</v>
      </c>
      <c r="C483" s="96" t="s">
        <v>969</v>
      </c>
      <c r="D483" s="97"/>
      <c r="E483" s="96" t="s">
        <v>85</v>
      </c>
      <c r="F483" s="96" t="s">
        <v>970</v>
      </c>
      <c r="G483" s="96" t="s">
        <v>94</v>
      </c>
      <c r="H483" s="98"/>
      <c r="I483" s="99"/>
      <c r="J483" s="97"/>
      <c r="K483" s="99"/>
      <c r="L483" s="97"/>
      <c r="M483" s="97"/>
      <c r="N483" s="100">
        <v>45904.0</v>
      </c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>
      <c r="A484" s="96" t="s">
        <v>255</v>
      </c>
      <c r="B484" s="96">
        <v>2.198988688E10</v>
      </c>
      <c r="C484" s="96" t="s">
        <v>971</v>
      </c>
      <c r="D484" s="97"/>
      <c r="E484" s="96" t="s">
        <v>85</v>
      </c>
      <c r="F484" s="97"/>
      <c r="G484" s="96" t="s">
        <v>150</v>
      </c>
      <c r="H484" s="98"/>
      <c r="I484" s="99"/>
      <c r="J484" s="97"/>
      <c r="K484" s="99"/>
      <c r="L484" s="97"/>
      <c r="M484" s="96" t="s">
        <v>967</v>
      </c>
      <c r="N484" s="100">
        <v>45904.0</v>
      </c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>
      <c r="A485" s="96" t="s">
        <v>643</v>
      </c>
      <c r="B485" s="96">
        <v>2.2999574418E10</v>
      </c>
      <c r="C485" s="96" t="s">
        <v>972</v>
      </c>
      <c r="D485" s="97"/>
      <c r="E485" s="96" t="s">
        <v>85</v>
      </c>
      <c r="F485" s="97"/>
      <c r="G485" s="96" t="s">
        <v>86</v>
      </c>
      <c r="H485" s="98"/>
      <c r="I485" s="99"/>
      <c r="J485" s="97"/>
      <c r="K485" s="99"/>
      <c r="L485" s="97"/>
      <c r="M485" s="97"/>
      <c r="N485" s="100">
        <v>45904.0</v>
      </c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>
      <c r="A486" s="96" t="s">
        <v>973</v>
      </c>
      <c r="B486" s="96">
        <v>2.1951002201E10</v>
      </c>
      <c r="C486" s="96" t="s">
        <v>974</v>
      </c>
      <c r="D486" s="97"/>
      <c r="E486" s="96" t="s">
        <v>85</v>
      </c>
      <c r="F486" s="97"/>
      <c r="G486" s="96" t="s">
        <v>86</v>
      </c>
      <c r="H486" s="98"/>
      <c r="I486" s="99"/>
      <c r="J486" s="97"/>
      <c r="K486" s="99"/>
      <c r="L486" s="97"/>
      <c r="M486" s="97"/>
      <c r="N486" s="100">
        <v>45904.0</v>
      </c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>
      <c r="A487" s="96" t="s">
        <v>975</v>
      </c>
      <c r="B487" s="96">
        <v>2.193080693E9</v>
      </c>
      <c r="C487" s="96" t="s">
        <v>976</v>
      </c>
      <c r="D487" s="97"/>
      <c r="E487" s="96" t="s">
        <v>85</v>
      </c>
      <c r="F487" s="97"/>
      <c r="G487" s="96" t="s">
        <v>86</v>
      </c>
      <c r="H487" s="98"/>
      <c r="I487" s="99"/>
      <c r="J487" s="97"/>
      <c r="K487" s="99"/>
      <c r="L487" s="97"/>
      <c r="M487" s="97"/>
      <c r="N487" s="100">
        <v>45904.0</v>
      </c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>
      <c r="A488" s="96" t="s">
        <v>192</v>
      </c>
      <c r="B488" s="96">
        <v>2.1974841605E10</v>
      </c>
      <c r="C488" s="96" t="s">
        <v>977</v>
      </c>
      <c r="D488" s="96" t="s">
        <v>411</v>
      </c>
      <c r="E488" s="96" t="s">
        <v>85</v>
      </c>
      <c r="F488" s="96" t="s">
        <v>153</v>
      </c>
      <c r="G488" s="96" t="s">
        <v>94</v>
      </c>
      <c r="H488" s="101">
        <v>749.24</v>
      </c>
      <c r="I488" s="99"/>
      <c r="J488" s="97"/>
      <c r="K488" s="99"/>
      <c r="L488" s="97"/>
      <c r="M488" s="97"/>
      <c r="N488" s="100">
        <v>45904.0</v>
      </c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>
      <c r="A489" s="96" t="s">
        <v>208</v>
      </c>
      <c r="B489" s="96">
        <v>2.2992901686E10</v>
      </c>
      <c r="C489" s="96" t="s">
        <v>978</v>
      </c>
      <c r="D489" s="96" t="s">
        <v>979</v>
      </c>
      <c r="E489" s="96" t="s">
        <v>85</v>
      </c>
      <c r="F489" s="96" t="s">
        <v>278</v>
      </c>
      <c r="G489" s="96" t="s">
        <v>94</v>
      </c>
      <c r="H489" s="101">
        <v>744.75</v>
      </c>
      <c r="I489" s="99"/>
      <c r="J489" s="97"/>
      <c r="K489" s="99"/>
      <c r="L489" s="97"/>
      <c r="M489" s="97"/>
      <c r="N489" s="100">
        <v>45904.0</v>
      </c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>
      <c r="A490" s="96" t="s">
        <v>875</v>
      </c>
      <c r="B490" s="96">
        <v>2.1992416734E10</v>
      </c>
      <c r="C490" s="96" t="s">
        <v>980</v>
      </c>
      <c r="D490" s="96" t="s">
        <v>305</v>
      </c>
      <c r="E490" s="96" t="s">
        <v>85</v>
      </c>
      <c r="F490" s="96" t="s">
        <v>93</v>
      </c>
      <c r="G490" s="96" t="s">
        <v>94</v>
      </c>
      <c r="H490" s="101">
        <v>1413.54</v>
      </c>
      <c r="I490" s="99"/>
      <c r="J490" s="97"/>
      <c r="K490" s="99"/>
      <c r="L490" s="97"/>
      <c r="M490" s="97"/>
      <c r="N490" s="100">
        <v>45904.0</v>
      </c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>
      <c r="A491" s="96" t="s">
        <v>981</v>
      </c>
      <c r="B491" s="96">
        <v>2.1972875461E10</v>
      </c>
      <c r="C491" s="96" t="s">
        <v>982</v>
      </c>
      <c r="D491" s="96" t="s">
        <v>411</v>
      </c>
      <c r="E491" s="96" t="s">
        <v>85</v>
      </c>
      <c r="F491" s="96" t="s">
        <v>278</v>
      </c>
      <c r="G491" s="96" t="s">
        <v>94</v>
      </c>
      <c r="H491" s="101">
        <v>300.36</v>
      </c>
      <c r="I491" s="99"/>
      <c r="J491" s="97"/>
      <c r="K491" s="99"/>
      <c r="L491" s="97"/>
      <c r="M491" s="97"/>
      <c r="N491" s="100">
        <v>45904.0</v>
      </c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>
      <c r="A492" s="96" t="s">
        <v>175</v>
      </c>
      <c r="B492" s="96">
        <v>2.1965003048E10</v>
      </c>
      <c r="C492" s="96" t="s">
        <v>983</v>
      </c>
      <c r="D492" s="97"/>
      <c r="E492" s="96" t="s">
        <v>85</v>
      </c>
      <c r="F492" s="97"/>
      <c r="G492" s="96" t="s">
        <v>86</v>
      </c>
      <c r="H492" s="98"/>
      <c r="I492" s="99"/>
      <c r="J492" s="97"/>
      <c r="K492" s="99"/>
      <c r="L492" s="97"/>
      <c r="M492" s="97"/>
      <c r="N492" s="100">
        <v>45904.0</v>
      </c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>
      <c r="A493" s="96" t="s">
        <v>984</v>
      </c>
      <c r="B493" s="96">
        <v>2.1967777844E10</v>
      </c>
      <c r="C493" s="96" t="s">
        <v>985</v>
      </c>
      <c r="D493" s="96" t="s">
        <v>314</v>
      </c>
      <c r="E493" s="96" t="s">
        <v>85</v>
      </c>
      <c r="F493" s="96" t="s">
        <v>93</v>
      </c>
      <c r="G493" s="96" t="s">
        <v>94</v>
      </c>
      <c r="H493" s="101">
        <v>376.37</v>
      </c>
      <c r="I493" s="99"/>
      <c r="J493" s="97"/>
      <c r="K493" s="99"/>
      <c r="L493" s="97"/>
      <c r="M493" s="97"/>
      <c r="N493" s="100">
        <v>45904.0</v>
      </c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>
      <c r="A494" s="96" t="s">
        <v>986</v>
      </c>
      <c r="B494" s="96">
        <v>2.1996591542E10</v>
      </c>
      <c r="C494" s="96" t="s">
        <v>987</v>
      </c>
      <c r="D494" s="96" t="s">
        <v>185</v>
      </c>
      <c r="E494" s="96" t="s">
        <v>85</v>
      </c>
      <c r="F494" s="96" t="s">
        <v>140</v>
      </c>
      <c r="G494" s="96" t="s">
        <v>94</v>
      </c>
      <c r="H494" s="101">
        <v>1184.0</v>
      </c>
      <c r="I494" s="99"/>
      <c r="J494" s="97"/>
      <c r="K494" s="99"/>
      <c r="L494" s="97"/>
      <c r="M494" s="97"/>
      <c r="N494" s="100">
        <v>45904.0</v>
      </c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>
      <c r="A495" s="96" t="s">
        <v>793</v>
      </c>
      <c r="B495" s="96">
        <v>2.197413907E10</v>
      </c>
      <c r="C495" s="96" t="s">
        <v>988</v>
      </c>
      <c r="D495" s="97"/>
      <c r="E495" s="96" t="s">
        <v>85</v>
      </c>
      <c r="F495" s="97"/>
      <c r="G495" s="96" t="s">
        <v>86</v>
      </c>
      <c r="H495" s="98"/>
      <c r="I495" s="99"/>
      <c r="J495" s="97"/>
      <c r="K495" s="99"/>
      <c r="L495" s="97"/>
      <c r="M495" s="97"/>
      <c r="N495" s="100">
        <v>45904.0</v>
      </c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>
      <c r="A496" s="96" t="s">
        <v>989</v>
      </c>
      <c r="B496" s="96">
        <v>2.2999399874E10</v>
      </c>
      <c r="C496" s="96" t="s">
        <v>990</v>
      </c>
      <c r="D496" s="97"/>
      <c r="E496" s="96" t="s">
        <v>85</v>
      </c>
      <c r="F496" s="97"/>
      <c r="G496" s="96" t="s">
        <v>86</v>
      </c>
      <c r="H496" s="98"/>
      <c r="I496" s="99"/>
      <c r="J496" s="97"/>
      <c r="K496" s="99"/>
      <c r="L496" s="97"/>
      <c r="M496" s="97"/>
      <c r="N496" s="100">
        <v>45904.0</v>
      </c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>
      <c r="A497" s="96" t="s">
        <v>179</v>
      </c>
      <c r="B497" s="96">
        <v>2.1970226571E10</v>
      </c>
      <c r="C497" s="96" t="s">
        <v>991</v>
      </c>
      <c r="D497" s="97"/>
      <c r="E497" s="96" t="s">
        <v>85</v>
      </c>
      <c r="F497" s="97"/>
      <c r="G497" s="96" t="s">
        <v>86</v>
      </c>
      <c r="H497" s="98"/>
      <c r="I497" s="99"/>
      <c r="J497" s="97"/>
      <c r="K497" s="99"/>
      <c r="L497" s="97"/>
      <c r="M497" s="97"/>
      <c r="N497" s="100">
        <v>45904.0</v>
      </c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>
      <c r="A498" s="96" t="s">
        <v>334</v>
      </c>
      <c r="B498" s="96">
        <v>2.4999586866E10</v>
      </c>
      <c r="C498" s="96" t="s">
        <v>992</v>
      </c>
      <c r="D498" s="97"/>
      <c r="E498" s="96" t="s">
        <v>85</v>
      </c>
      <c r="F498" s="97"/>
      <c r="G498" s="96" t="s">
        <v>86</v>
      </c>
      <c r="H498" s="98"/>
      <c r="I498" s="99"/>
      <c r="J498" s="97"/>
      <c r="K498" s="99"/>
      <c r="L498" s="97"/>
      <c r="M498" s="97"/>
      <c r="N498" s="100">
        <v>45904.0</v>
      </c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>
      <c r="A499" s="96" t="s">
        <v>993</v>
      </c>
      <c r="B499" s="96">
        <v>2.1965131525E10</v>
      </c>
      <c r="C499" s="96" t="s">
        <v>994</v>
      </c>
      <c r="D499" s="97"/>
      <c r="E499" s="96" t="s">
        <v>85</v>
      </c>
      <c r="F499" s="97"/>
      <c r="G499" s="96" t="s">
        <v>86</v>
      </c>
      <c r="H499" s="98"/>
      <c r="I499" s="99"/>
      <c r="J499" s="97"/>
      <c r="K499" s="99"/>
      <c r="L499" s="97"/>
      <c r="M499" s="97"/>
      <c r="N499" s="100">
        <v>45904.0</v>
      </c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>
      <c r="A500" s="96" t="s">
        <v>995</v>
      </c>
      <c r="B500" s="96">
        <v>2.1999623296E10</v>
      </c>
      <c r="C500" s="96" t="s">
        <v>996</v>
      </c>
      <c r="D500" s="97"/>
      <c r="E500" s="96" t="s">
        <v>85</v>
      </c>
      <c r="F500" s="97"/>
      <c r="G500" s="96" t="s">
        <v>86</v>
      </c>
      <c r="H500" s="98"/>
      <c r="I500" s="99"/>
      <c r="J500" s="97"/>
      <c r="K500" s="99"/>
      <c r="L500" s="97"/>
      <c r="M500" s="97"/>
      <c r="N500" s="100">
        <v>45904.0</v>
      </c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>
      <c r="A501" s="96" t="s">
        <v>374</v>
      </c>
      <c r="B501" s="96">
        <v>2.1993754725E10</v>
      </c>
      <c r="C501" s="96" t="s">
        <v>997</v>
      </c>
      <c r="D501" s="96" t="s">
        <v>288</v>
      </c>
      <c r="E501" s="96" t="s">
        <v>85</v>
      </c>
      <c r="F501" s="96" t="s">
        <v>103</v>
      </c>
      <c r="G501" s="96" t="s">
        <v>150</v>
      </c>
      <c r="H501" s="101">
        <v>208.0</v>
      </c>
      <c r="I501" s="99"/>
      <c r="J501" s="97"/>
      <c r="K501" s="99"/>
      <c r="L501" s="97"/>
      <c r="M501" s="96" t="s">
        <v>998</v>
      </c>
      <c r="N501" s="100">
        <v>45904.0</v>
      </c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>
      <c r="A502" s="96" t="s">
        <v>999</v>
      </c>
      <c r="B502" s="96">
        <v>2.1999364267E10</v>
      </c>
      <c r="C502" s="96" t="s">
        <v>1000</v>
      </c>
      <c r="D502" s="96" t="s">
        <v>1001</v>
      </c>
      <c r="E502" s="96" t="s">
        <v>85</v>
      </c>
      <c r="F502" s="96" t="s">
        <v>103</v>
      </c>
      <c r="G502" s="96" t="s">
        <v>94</v>
      </c>
      <c r="H502" s="101">
        <v>252.06</v>
      </c>
      <c r="I502" s="99"/>
      <c r="J502" s="97"/>
      <c r="K502" s="99"/>
      <c r="L502" s="97"/>
      <c r="M502" s="96" t="s">
        <v>1002</v>
      </c>
      <c r="N502" s="100">
        <v>45904.0</v>
      </c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>
      <c r="A503" s="96" t="s">
        <v>1003</v>
      </c>
      <c r="B503" s="96">
        <v>2.1986929926E10</v>
      </c>
      <c r="C503" s="96" t="s">
        <v>1004</v>
      </c>
      <c r="D503" s="97"/>
      <c r="E503" s="96" t="s">
        <v>85</v>
      </c>
      <c r="F503" s="97"/>
      <c r="G503" s="96" t="s">
        <v>86</v>
      </c>
      <c r="H503" s="98"/>
      <c r="I503" s="99"/>
      <c r="J503" s="97"/>
      <c r="K503" s="99"/>
      <c r="L503" s="97"/>
      <c r="M503" s="97"/>
      <c r="N503" s="100">
        <v>45904.0</v>
      </c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>
      <c r="A504" s="96" t="s">
        <v>177</v>
      </c>
      <c r="B504" s="96">
        <v>2.187813801E9</v>
      </c>
      <c r="C504" s="96" t="s">
        <v>1005</v>
      </c>
      <c r="D504" s="97"/>
      <c r="E504" s="96" t="s">
        <v>85</v>
      </c>
      <c r="F504" s="97"/>
      <c r="G504" s="96" t="s">
        <v>86</v>
      </c>
      <c r="H504" s="98"/>
      <c r="I504" s="99"/>
      <c r="J504" s="97"/>
      <c r="K504" s="99"/>
      <c r="L504" s="97"/>
      <c r="M504" s="97"/>
      <c r="N504" s="100">
        <v>45904.0</v>
      </c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>
      <c r="A505" s="96" t="s">
        <v>106</v>
      </c>
      <c r="B505" s="96">
        <v>2.1987630121E10</v>
      </c>
      <c r="C505" s="96" t="s">
        <v>1006</v>
      </c>
      <c r="D505" s="97"/>
      <c r="E505" s="96" t="s">
        <v>85</v>
      </c>
      <c r="F505" s="96" t="s">
        <v>140</v>
      </c>
      <c r="G505" s="96" t="s">
        <v>94</v>
      </c>
      <c r="H505" s="101">
        <v>1895.0</v>
      </c>
      <c r="I505" s="99"/>
      <c r="J505" s="97"/>
      <c r="K505" s="99"/>
      <c r="L505" s="97"/>
      <c r="M505" s="96" t="s">
        <v>1007</v>
      </c>
      <c r="N505" s="100">
        <v>45904.0</v>
      </c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>
      <c r="A506" s="96" t="s">
        <v>1008</v>
      </c>
      <c r="B506" s="96">
        <v>2.4999491568E10</v>
      </c>
      <c r="C506" s="96" t="s">
        <v>1009</v>
      </c>
      <c r="D506" s="97"/>
      <c r="E506" s="96" t="s">
        <v>85</v>
      </c>
      <c r="F506" s="97"/>
      <c r="G506" s="96" t="s">
        <v>86</v>
      </c>
      <c r="H506" s="98"/>
      <c r="I506" s="99"/>
      <c r="J506" s="97"/>
      <c r="K506" s="99"/>
      <c r="L506" s="97"/>
      <c r="M506" s="97"/>
      <c r="N506" s="100">
        <v>45904.0</v>
      </c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>
      <c r="A507" s="96" t="s">
        <v>1010</v>
      </c>
      <c r="B507" s="96">
        <v>2.1996394807E10</v>
      </c>
      <c r="C507" s="96" t="s">
        <v>1011</v>
      </c>
      <c r="D507" s="97"/>
      <c r="E507" s="96" t="s">
        <v>85</v>
      </c>
      <c r="F507" s="97"/>
      <c r="G507" s="96" t="s">
        <v>86</v>
      </c>
      <c r="H507" s="98"/>
      <c r="I507" s="99"/>
      <c r="J507" s="97"/>
      <c r="K507" s="99"/>
      <c r="L507" s="97"/>
      <c r="M507" s="97"/>
      <c r="N507" s="100">
        <v>45904.0</v>
      </c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>
      <c r="A508" s="96" t="s">
        <v>716</v>
      </c>
      <c r="B508" s="96">
        <v>2.2997383191E10</v>
      </c>
      <c r="C508" s="96" t="s">
        <v>1012</v>
      </c>
      <c r="D508" s="97"/>
      <c r="E508" s="96" t="s">
        <v>85</v>
      </c>
      <c r="F508" s="97"/>
      <c r="G508" s="96" t="s">
        <v>86</v>
      </c>
      <c r="H508" s="98"/>
      <c r="I508" s="99"/>
      <c r="J508" s="97"/>
      <c r="K508" s="99"/>
      <c r="L508" s="97"/>
      <c r="M508" s="97"/>
      <c r="N508" s="100">
        <v>45904.0</v>
      </c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>
      <c r="A509" s="96" t="s">
        <v>1013</v>
      </c>
      <c r="B509" s="96">
        <v>2.1999501804E10</v>
      </c>
      <c r="C509" s="96" t="s">
        <v>1014</v>
      </c>
      <c r="D509" s="97"/>
      <c r="E509" s="96" t="s">
        <v>85</v>
      </c>
      <c r="F509" s="97"/>
      <c r="G509" s="96" t="s">
        <v>86</v>
      </c>
      <c r="H509" s="98"/>
      <c r="I509" s="99"/>
      <c r="J509" s="97"/>
      <c r="K509" s="99"/>
      <c r="L509" s="97"/>
      <c r="M509" s="97"/>
      <c r="N509" s="100">
        <v>45904.0</v>
      </c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>
      <c r="A510" s="96" t="s">
        <v>1015</v>
      </c>
      <c r="B510" s="96">
        <v>2.4998312125E10</v>
      </c>
      <c r="C510" s="96" t="s">
        <v>1016</v>
      </c>
      <c r="D510" s="96" t="s">
        <v>384</v>
      </c>
      <c r="E510" s="96" t="s">
        <v>85</v>
      </c>
      <c r="F510" s="97"/>
      <c r="G510" s="96" t="s">
        <v>150</v>
      </c>
      <c r="H510" s="98"/>
      <c r="I510" s="99"/>
      <c r="J510" s="97"/>
      <c r="K510" s="99"/>
      <c r="L510" s="97"/>
      <c r="M510" s="96" t="s">
        <v>1017</v>
      </c>
      <c r="N510" s="100">
        <v>45904.0</v>
      </c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>
      <c r="A511" s="96" t="s">
        <v>697</v>
      </c>
      <c r="B511" s="96">
        <v>2.1996220363E10</v>
      </c>
      <c r="C511" s="96" t="s">
        <v>1018</v>
      </c>
      <c r="D511" s="96" t="s">
        <v>373</v>
      </c>
      <c r="E511" s="96" t="s">
        <v>85</v>
      </c>
      <c r="F511" s="96" t="s">
        <v>93</v>
      </c>
      <c r="G511" s="96" t="s">
        <v>53</v>
      </c>
      <c r="H511" s="101">
        <v>3845.4</v>
      </c>
      <c r="I511" s="99"/>
      <c r="J511" s="96">
        <v>9.6639644E7</v>
      </c>
      <c r="K511" s="100">
        <v>45940.0</v>
      </c>
      <c r="L511" s="96">
        <v>10.0</v>
      </c>
      <c r="M511" s="96" t="s">
        <v>1019</v>
      </c>
      <c r="N511" s="100">
        <v>45933.0</v>
      </c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>
      <c r="A512" s="96" t="s">
        <v>777</v>
      </c>
      <c r="B512" s="96">
        <v>2.1979494352E10</v>
      </c>
      <c r="C512" s="96" t="s">
        <v>1020</v>
      </c>
      <c r="D512" s="97"/>
      <c r="E512" s="96" t="s">
        <v>85</v>
      </c>
      <c r="F512" s="96" t="s">
        <v>140</v>
      </c>
      <c r="G512" s="96" t="s">
        <v>94</v>
      </c>
      <c r="H512" s="101">
        <v>1184.0</v>
      </c>
      <c r="I512" s="99"/>
      <c r="J512" s="97"/>
      <c r="K512" s="99"/>
      <c r="L512" s="97"/>
      <c r="M512" s="97"/>
      <c r="N512" s="100">
        <v>45904.0</v>
      </c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>
      <c r="A513" s="96" t="s">
        <v>179</v>
      </c>
      <c r="B513" s="96">
        <v>2.197748741E10</v>
      </c>
      <c r="C513" s="96" t="s">
        <v>1021</v>
      </c>
      <c r="D513" s="96" t="s">
        <v>1022</v>
      </c>
      <c r="E513" s="96" t="s">
        <v>85</v>
      </c>
      <c r="F513" s="96" t="s">
        <v>93</v>
      </c>
      <c r="G513" s="96" t="s">
        <v>94</v>
      </c>
      <c r="H513" s="101">
        <v>472.18</v>
      </c>
      <c r="I513" s="99"/>
      <c r="J513" s="97"/>
      <c r="K513" s="99"/>
      <c r="L513" s="97"/>
      <c r="M513" s="97"/>
      <c r="N513" s="100">
        <v>45904.0</v>
      </c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>
      <c r="A514" s="96" t="s">
        <v>646</v>
      </c>
      <c r="B514" s="96">
        <v>2.1966514044E10</v>
      </c>
      <c r="C514" s="96" t="s">
        <v>1023</v>
      </c>
      <c r="D514" s="97"/>
      <c r="E514" s="96" t="s">
        <v>85</v>
      </c>
      <c r="F514" s="97"/>
      <c r="G514" s="97"/>
      <c r="H514" s="98"/>
      <c r="I514" s="99"/>
      <c r="J514" s="97"/>
      <c r="K514" s="99"/>
      <c r="L514" s="97"/>
      <c r="M514" s="97"/>
      <c r="N514" s="100">
        <v>45904.0</v>
      </c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>
      <c r="A515" s="96" t="s">
        <v>866</v>
      </c>
      <c r="B515" s="96">
        <v>2.1966727691E10</v>
      </c>
      <c r="C515" s="96" t="s">
        <v>1024</v>
      </c>
      <c r="D515" s="97"/>
      <c r="E515" s="96" t="s">
        <v>85</v>
      </c>
      <c r="F515" s="97"/>
      <c r="G515" s="97"/>
      <c r="H515" s="98"/>
      <c r="I515" s="99"/>
      <c r="J515" s="97"/>
      <c r="K515" s="99"/>
      <c r="L515" s="97"/>
      <c r="M515" s="97"/>
      <c r="N515" s="100">
        <v>45904.0</v>
      </c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>
      <c r="A516" s="96" t="s">
        <v>328</v>
      </c>
      <c r="B516" s="96">
        <v>2.1973826474E10</v>
      </c>
      <c r="C516" s="96" t="s">
        <v>1025</v>
      </c>
      <c r="D516" s="96" t="s">
        <v>585</v>
      </c>
      <c r="E516" s="96" t="s">
        <v>85</v>
      </c>
      <c r="F516" s="96" t="s">
        <v>93</v>
      </c>
      <c r="G516" s="96" t="s">
        <v>94</v>
      </c>
      <c r="H516" s="101">
        <v>320.62</v>
      </c>
      <c r="I516" s="99"/>
      <c r="J516" s="97"/>
      <c r="K516" s="99"/>
      <c r="L516" s="97"/>
      <c r="M516" s="97"/>
      <c r="N516" s="100">
        <v>45904.0</v>
      </c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>
      <c r="A517" s="96" t="s">
        <v>1026</v>
      </c>
      <c r="B517" s="96">
        <v>2.1993543264E10</v>
      </c>
      <c r="C517" s="96" t="s">
        <v>1027</v>
      </c>
      <c r="D517" s="97"/>
      <c r="E517" s="96" t="s">
        <v>85</v>
      </c>
      <c r="F517" s="97"/>
      <c r="G517" s="96" t="s">
        <v>86</v>
      </c>
      <c r="H517" s="98"/>
      <c r="I517" s="99"/>
      <c r="J517" s="97"/>
      <c r="K517" s="99"/>
      <c r="L517" s="97"/>
      <c r="M517" s="97"/>
      <c r="N517" s="100">
        <v>45904.0</v>
      </c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>
      <c r="A518" s="96" t="s">
        <v>1028</v>
      </c>
      <c r="B518" s="96">
        <v>2.1992035971E10</v>
      </c>
      <c r="C518" s="96" t="s">
        <v>1029</v>
      </c>
      <c r="D518" s="97"/>
      <c r="E518" s="96" t="s">
        <v>85</v>
      </c>
      <c r="F518" s="97"/>
      <c r="G518" s="96" t="s">
        <v>86</v>
      </c>
      <c r="H518" s="98"/>
      <c r="I518" s="99"/>
      <c r="J518" s="97"/>
      <c r="K518" s="99"/>
      <c r="L518" s="97"/>
      <c r="M518" s="97"/>
      <c r="N518" s="100">
        <v>45904.0</v>
      </c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>
      <c r="A519" s="96" t="s">
        <v>106</v>
      </c>
      <c r="B519" s="96">
        <v>2.1967597766E10</v>
      </c>
      <c r="C519" s="96" t="s">
        <v>1030</v>
      </c>
      <c r="D519" s="97"/>
      <c r="E519" s="96" t="s">
        <v>85</v>
      </c>
      <c r="F519" s="96" t="s">
        <v>420</v>
      </c>
      <c r="G519" s="96" t="s">
        <v>94</v>
      </c>
      <c r="H519" s="101">
        <v>318.0</v>
      </c>
      <c r="I519" s="99"/>
      <c r="J519" s="97"/>
      <c r="K519" s="99"/>
      <c r="L519" s="97"/>
      <c r="M519" s="97"/>
      <c r="N519" s="100">
        <v>45904.0</v>
      </c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>
      <c r="A520" s="96" t="s">
        <v>179</v>
      </c>
      <c r="B520" s="96">
        <v>2.1985882043E10</v>
      </c>
      <c r="C520" s="96" t="s">
        <v>1031</v>
      </c>
      <c r="D520" s="97"/>
      <c r="E520" s="96" t="s">
        <v>85</v>
      </c>
      <c r="F520" s="97"/>
      <c r="G520" s="96" t="s">
        <v>86</v>
      </c>
      <c r="H520" s="98"/>
      <c r="I520" s="99"/>
      <c r="J520" s="97"/>
      <c r="K520" s="99"/>
      <c r="L520" s="97"/>
      <c r="M520" s="97"/>
      <c r="N520" s="100">
        <v>45904.0</v>
      </c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>
      <c r="A521" s="96" t="s">
        <v>1032</v>
      </c>
      <c r="B521" s="96">
        <v>2.4988813252E10</v>
      </c>
      <c r="C521" s="96" t="s">
        <v>1033</v>
      </c>
      <c r="D521" s="97"/>
      <c r="E521" s="96" t="s">
        <v>85</v>
      </c>
      <c r="F521" s="97"/>
      <c r="G521" s="96" t="s">
        <v>150</v>
      </c>
      <c r="H521" s="98"/>
      <c r="I521" s="99"/>
      <c r="J521" s="97"/>
      <c r="K521" s="99"/>
      <c r="L521" s="97"/>
      <c r="M521" s="96" t="s">
        <v>1034</v>
      </c>
      <c r="N521" s="100">
        <v>45904.0</v>
      </c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>
      <c r="A522" s="96" t="s">
        <v>653</v>
      </c>
      <c r="B522" s="96">
        <v>2.1997377426E10</v>
      </c>
      <c r="C522" s="96" t="s">
        <v>1035</v>
      </c>
      <c r="D522" s="96" t="s">
        <v>1036</v>
      </c>
      <c r="E522" s="96" t="s">
        <v>85</v>
      </c>
      <c r="F522" s="96" t="s">
        <v>137</v>
      </c>
      <c r="G522" s="96" t="s">
        <v>94</v>
      </c>
      <c r="H522" s="101">
        <v>1166.7</v>
      </c>
      <c r="I522" s="99"/>
      <c r="J522" s="97"/>
      <c r="K522" s="99"/>
      <c r="L522" s="97"/>
      <c r="M522" s="97"/>
      <c r="N522" s="100">
        <v>45904.0</v>
      </c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>
      <c r="A523" s="96" t="s">
        <v>1037</v>
      </c>
      <c r="B523" s="96">
        <v>2.2992766145E10</v>
      </c>
      <c r="C523" s="96" t="s">
        <v>1038</v>
      </c>
      <c r="D523" s="96" t="s">
        <v>294</v>
      </c>
      <c r="E523" s="96" t="s">
        <v>85</v>
      </c>
      <c r="F523" s="96" t="s">
        <v>278</v>
      </c>
      <c r="G523" s="96" t="s">
        <v>94</v>
      </c>
      <c r="H523" s="101">
        <v>535.12</v>
      </c>
      <c r="I523" s="99"/>
      <c r="J523" s="97"/>
      <c r="K523" s="99"/>
      <c r="L523" s="97"/>
      <c r="M523" s="97"/>
      <c r="N523" s="100">
        <v>45904.0</v>
      </c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>
      <c r="A524" s="96" t="s">
        <v>1039</v>
      </c>
      <c r="B524" s="96">
        <v>2.2997618252E10</v>
      </c>
      <c r="C524" s="96" t="s">
        <v>1040</v>
      </c>
      <c r="D524" s="97"/>
      <c r="E524" s="96" t="s">
        <v>85</v>
      </c>
      <c r="F524" s="97"/>
      <c r="G524" s="96" t="s">
        <v>86</v>
      </c>
      <c r="H524" s="98"/>
      <c r="I524" s="99"/>
      <c r="J524" s="97"/>
      <c r="K524" s="99"/>
      <c r="L524" s="97"/>
      <c r="M524" s="97"/>
      <c r="N524" s="100">
        <v>45904.0</v>
      </c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>
      <c r="A525" s="96" t="s">
        <v>1041</v>
      </c>
      <c r="B525" s="96">
        <v>2.1991156115E10</v>
      </c>
      <c r="C525" s="96" t="s">
        <v>1042</v>
      </c>
      <c r="D525" s="96" t="s">
        <v>554</v>
      </c>
      <c r="E525" s="96" t="s">
        <v>85</v>
      </c>
      <c r="F525" s="96" t="s">
        <v>93</v>
      </c>
      <c r="G525" s="96" t="s">
        <v>94</v>
      </c>
      <c r="H525" s="101">
        <v>848.55</v>
      </c>
      <c r="I525" s="99"/>
      <c r="J525" s="97"/>
      <c r="K525" s="99"/>
      <c r="L525" s="97"/>
      <c r="M525" s="97"/>
      <c r="N525" s="100">
        <v>45904.0</v>
      </c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>
      <c r="A526" s="96" t="s">
        <v>187</v>
      </c>
      <c r="B526" s="96" t="s">
        <v>1043</v>
      </c>
      <c r="C526" s="96" t="s">
        <v>1044</v>
      </c>
      <c r="D526" s="96" t="s">
        <v>865</v>
      </c>
      <c r="E526" s="96" t="s">
        <v>85</v>
      </c>
      <c r="F526" s="96" t="s">
        <v>103</v>
      </c>
      <c r="G526" s="96" t="s">
        <v>53</v>
      </c>
      <c r="H526" s="101">
        <v>228.11</v>
      </c>
      <c r="I526" s="100">
        <v>45903.0</v>
      </c>
      <c r="J526" s="96">
        <v>4.4122361E7</v>
      </c>
      <c r="K526" s="100">
        <v>45920.0</v>
      </c>
      <c r="L526" s="96">
        <v>9.0</v>
      </c>
      <c r="M526" s="97"/>
      <c r="N526" s="100">
        <v>45904.0</v>
      </c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>
      <c r="A527" s="96" t="s">
        <v>1045</v>
      </c>
      <c r="B527" s="96">
        <v>2.1992184534E10</v>
      </c>
      <c r="C527" s="96" t="s">
        <v>1046</v>
      </c>
      <c r="D527" s="96" t="s">
        <v>600</v>
      </c>
      <c r="E527" s="96" t="s">
        <v>803</v>
      </c>
      <c r="F527" s="96" t="s">
        <v>93</v>
      </c>
      <c r="G527" s="96" t="s">
        <v>54</v>
      </c>
      <c r="H527" s="101">
        <v>236.09</v>
      </c>
      <c r="I527" s="100">
        <v>45904.0</v>
      </c>
      <c r="J527" s="96">
        <v>9.6635092E7</v>
      </c>
      <c r="K527" s="100">
        <v>45950.0</v>
      </c>
      <c r="L527" s="96">
        <v>10.0</v>
      </c>
      <c r="M527" s="97"/>
      <c r="N527" s="100">
        <v>45933.0</v>
      </c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>
      <c r="A528" s="96" t="s">
        <v>1047</v>
      </c>
      <c r="B528" s="96">
        <v>2.1981758978E10</v>
      </c>
      <c r="C528" s="96" t="s">
        <v>1048</v>
      </c>
      <c r="D528" s="96" t="s">
        <v>298</v>
      </c>
      <c r="E528" s="96" t="s">
        <v>655</v>
      </c>
      <c r="F528" s="97"/>
      <c r="G528" s="97"/>
      <c r="H528" s="98"/>
      <c r="I528" s="99"/>
      <c r="J528" s="97"/>
      <c r="K528" s="99"/>
      <c r="L528" s="97"/>
      <c r="M528" s="97"/>
      <c r="N528" s="100">
        <v>45905.0</v>
      </c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>
      <c r="A529" s="96" t="s">
        <v>1049</v>
      </c>
      <c r="B529" s="96">
        <v>2.1988427097E10</v>
      </c>
      <c r="C529" s="96" t="s">
        <v>1050</v>
      </c>
      <c r="D529" s="96" t="s">
        <v>298</v>
      </c>
      <c r="E529" s="96" t="s">
        <v>655</v>
      </c>
      <c r="F529" s="96" t="s">
        <v>137</v>
      </c>
      <c r="G529" s="96" t="s">
        <v>94</v>
      </c>
      <c r="H529" s="101">
        <v>1346.94</v>
      </c>
      <c r="I529" s="99"/>
      <c r="J529" s="97"/>
      <c r="K529" s="99"/>
      <c r="L529" s="97"/>
      <c r="M529" s="97"/>
      <c r="N529" s="100">
        <v>45905.0</v>
      </c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>
      <c r="A530" s="96" t="s">
        <v>973</v>
      </c>
      <c r="B530" s="96">
        <v>2.1976751353E10</v>
      </c>
      <c r="C530" s="96" t="s">
        <v>1051</v>
      </c>
      <c r="D530" s="97"/>
      <c r="E530" s="96" t="s">
        <v>655</v>
      </c>
      <c r="F530" s="97"/>
      <c r="G530" s="97"/>
      <c r="H530" s="98"/>
      <c r="I530" s="99"/>
      <c r="J530" s="97"/>
      <c r="K530" s="99"/>
      <c r="L530" s="97"/>
      <c r="M530" s="97"/>
      <c r="N530" s="100">
        <v>45905.0</v>
      </c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>
      <c r="A531" s="96" t="s">
        <v>226</v>
      </c>
      <c r="B531" s="96">
        <v>2.1983754039E10</v>
      </c>
      <c r="C531" s="96" t="s">
        <v>652</v>
      </c>
      <c r="D531" s="96" t="s">
        <v>508</v>
      </c>
      <c r="E531" s="96" t="s">
        <v>85</v>
      </c>
      <c r="F531" s="96" t="s">
        <v>915</v>
      </c>
      <c r="G531" s="96" t="s">
        <v>54</v>
      </c>
      <c r="H531" s="101">
        <v>715.45</v>
      </c>
      <c r="I531" s="100">
        <v>45907.0</v>
      </c>
      <c r="J531" s="97"/>
      <c r="K531" s="100">
        <v>45952.0</v>
      </c>
      <c r="L531" s="96">
        <v>10.0</v>
      </c>
      <c r="M531" s="97"/>
      <c r="N531" s="100">
        <v>45933.0</v>
      </c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>
      <c r="A532" s="96" t="s">
        <v>480</v>
      </c>
      <c r="B532" s="96">
        <v>2.1980947559E10</v>
      </c>
      <c r="C532" s="96" t="s">
        <v>1052</v>
      </c>
      <c r="D532" s="96" t="s">
        <v>442</v>
      </c>
      <c r="E532" s="96" t="s">
        <v>655</v>
      </c>
      <c r="F532" s="96" t="s">
        <v>278</v>
      </c>
      <c r="G532" s="96" t="s">
        <v>53</v>
      </c>
      <c r="H532" s="101">
        <v>322.14</v>
      </c>
      <c r="I532" s="100">
        <v>45909.0</v>
      </c>
      <c r="J532" s="96">
        <v>2.0014633E7</v>
      </c>
      <c r="K532" s="100">
        <v>45935.0</v>
      </c>
      <c r="L532" s="96">
        <v>10.0</v>
      </c>
      <c r="M532" s="97"/>
      <c r="N532" s="100">
        <v>45933.0</v>
      </c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>
      <c r="A533" s="96" t="s">
        <v>535</v>
      </c>
      <c r="B533" s="96">
        <v>2.1969427455E10</v>
      </c>
      <c r="C533" s="96" t="s">
        <v>1053</v>
      </c>
      <c r="D533" s="97"/>
      <c r="E533" s="96" t="s">
        <v>655</v>
      </c>
      <c r="F533" s="97"/>
      <c r="G533" s="97"/>
      <c r="H533" s="98"/>
      <c r="I533" s="99"/>
      <c r="J533" s="97"/>
      <c r="K533" s="99"/>
      <c r="L533" s="97"/>
      <c r="M533" s="97"/>
      <c r="N533" s="100">
        <v>45908.0</v>
      </c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>
      <c r="A534" s="96" t="s">
        <v>1054</v>
      </c>
      <c r="B534" s="96">
        <v>2.1999616283E10</v>
      </c>
      <c r="C534" s="96" t="s">
        <v>1055</v>
      </c>
      <c r="D534" s="97"/>
      <c r="E534" s="96" t="s">
        <v>655</v>
      </c>
      <c r="F534" s="97"/>
      <c r="G534" s="97"/>
      <c r="H534" s="98"/>
      <c r="I534" s="99"/>
      <c r="J534" s="97"/>
      <c r="K534" s="99"/>
      <c r="L534" s="97"/>
      <c r="M534" s="97"/>
      <c r="N534" s="100">
        <v>45908.0</v>
      </c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>
      <c r="A535" s="96" t="s">
        <v>866</v>
      </c>
      <c r="B535" s="96">
        <v>2.1969317632E10</v>
      </c>
      <c r="C535" s="96" t="s">
        <v>1056</v>
      </c>
      <c r="D535" s="97"/>
      <c r="E535" s="96" t="s">
        <v>655</v>
      </c>
      <c r="F535" s="97"/>
      <c r="G535" s="97"/>
      <c r="H535" s="98"/>
      <c r="I535" s="99"/>
      <c r="J535" s="97"/>
      <c r="K535" s="99"/>
      <c r="L535" s="97"/>
      <c r="M535" s="97"/>
      <c r="N535" s="100">
        <v>45908.0</v>
      </c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>
      <c r="A536" s="96" t="s">
        <v>1057</v>
      </c>
      <c r="B536" s="96">
        <v>2.1973029265E10</v>
      </c>
      <c r="C536" s="96" t="s">
        <v>1058</v>
      </c>
      <c r="D536" s="97"/>
      <c r="E536" s="96" t="s">
        <v>671</v>
      </c>
      <c r="F536" s="97"/>
      <c r="G536" s="97"/>
      <c r="H536" s="98"/>
      <c r="I536" s="99"/>
      <c r="J536" s="97"/>
      <c r="K536" s="99"/>
      <c r="L536" s="97"/>
      <c r="M536" s="97"/>
      <c r="N536" s="100">
        <v>45908.0</v>
      </c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>
      <c r="A537" s="96" t="s">
        <v>1059</v>
      </c>
      <c r="B537" s="96">
        <v>2.1994655965E10</v>
      </c>
      <c r="C537" s="96" t="s">
        <v>1060</v>
      </c>
      <c r="D537" s="97"/>
      <c r="E537" s="96" t="s">
        <v>671</v>
      </c>
      <c r="F537" s="97"/>
      <c r="G537" s="97"/>
      <c r="H537" s="98"/>
      <c r="I537" s="99"/>
      <c r="J537" s="97"/>
      <c r="K537" s="99"/>
      <c r="L537" s="97"/>
      <c r="M537" s="97"/>
      <c r="N537" s="100">
        <v>45908.0</v>
      </c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>
      <c r="A538" s="96" t="s">
        <v>1061</v>
      </c>
      <c r="B538" s="96">
        <v>2.1981797E10</v>
      </c>
      <c r="C538" s="96" t="s">
        <v>1062</v>
      </c>
      <c r="D538" s="97"/>
      <c r="E538" s="96" t="s">
        <v>671</v>
      </c>
      <c r="F538" s="97"/>
      <c r="G538" s="97"/>
      <c r="H538" s="98"/>
      <c r="I538" s="99"/>
      <c r="J538" s="97"/>
      <c r="K538" s="99"/>
      <c r="L538" s="97"/>
      <c r="M538" s="97"/>
      <c r="N538" s="100">
        <v>45908.0</v>
      </c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>
      <c r="A539" s="96" t="s">
        <v>1063</v>
      </c>
      <c r="B539" s="96">
        <v>2.1992211391E10</v>
      </c>
      <c r="C539" s="96" t="s">
        <v>1064</v>
      </c>
      <c r="D539" s="96" t="s">
        <v>373</v>
      </c>
      <c r="E539" s="96" t="s">
        <v>655</v>
      </c>
      <c r="F539" s="96" t="s">
        <v>182</v>
      </c>
      <c r="G539" s="96" t="s">
        <v>53</v>
      </c>
      <c r="H539" s="101">
        <v>987.81</v>
      </c>
      <c r="I539" s="100">
        <v>45908.0</v>
      </c>
      <c r="J539" s="96">
        <v>4.4131243E7</v>
      </c>
      <c r="K539" s="100">
        <v>45931.0</v>
      </c>
      <c r="L539" s="96">
        <v>9.0</v>
      </c>
      <c r="M539" s="97"/>
      <c r="N539" s="100">
        <v>45908.0</v>
      </c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>
      <c r="A540" s="96" t="s">
        <v>656</v>
      </c>
      <c r="B540" s="96">
        <v>2.1976170456E10</v>
      </c>
      <c r="C540" s="96" t="s">
        <v>1065</v>
      </c>
      <c r="D540" s="96" t="s">
        <v>298</v>
      </c>
      <c r="E540" s="96" t="s">
        <v>85</v>
      </c>
      <c r="F540" s="96" t="s">
        <v>1066</v>
      </c>
      <c r="G540" s="96" t="s">
        <v>53</v>
      </c>
      <c r="H540" s="101">
        <v>832.53</v>
      </c>
      <c r="I540" s="100">
        <v>45908.0</v>
      </c>
      <c r="J540" s="96">
        <v>1.7575284512982E13</v>
      </c>
      <c r="K540" s="100">
        <v>45931.0</v>
      </c>
      <c r="L540" s="96">
        <v>9.0</v>
      </c>
      <c r="M540" s="97"/>
      <c r="N540" s="100">
        <v>45908.0</v>
      </c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>
      <c r="A541" s="96" t="s">
        <v>486</v>
      </c>
      <c r="B541" s="96">
        <v>2.199959839E10</v>
      </c>
      <c r="C541" s="96" t="s">
        <v>1067</v>
      </c>
      <c r="D541" s="97"/>
      <c r="E541" s="96" t="s">
        <v>655</v>
      </c>
      <c r="F541" s="97"/>
      <c r="G541" s="96" t="s">
        <v>86</v>
      </c>
      <c r="H541" s="98"/>
      <c r="I541" s="99"/>
      <c r="J541" s="97"/>
      <c r="K541" s="99"/>
      <c r="L541" s="97"/>
      <c r="M541" s="97"/>
      <c r="N541" s="100">
        <v>45909.0</v>
      </c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>
      <c r="A542" s="96" t="s">
        <v>422</v>
      </c>
      <c r="B542" s="96">
        <v>2.2988267129E10</v>
      </c>
      <c r="C542" s="96" t="s">
        <v>1068</v>
      </c>
      <c r="D542" s="96" t="s">
        <v>189</v>
      </c>
      <c r="E542" s="96" t="s">
        <v>655</v>
      </c>
      <c r="F542" s="96" t="s">
        <v>436</v>
      </c>
      <c r="G542" s="96" t="s">
        <v>94</v>
      </c>
      <c r="H542" s="101">
        <v>1203.4</v>
      </c>
      <c r="I542" s="99"/>
      <c r="J542" s="97"/>
      <c r="K542" s="99"/>
      <c r="L542" s="97"/>
      <c r="M542" s="97"/>
      <c r="N542" s="100">
        <v>45909.0</v>
      </c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>
      <c r="A543" s="96" t="s">
        <v>1069</v>
      </c>
      <c r="B543" s="96">
        <v>2.1999207518E10</v>
      </c>
      <c r="C543" s="96" t="s">
        <v>1070</v>
      </c>
      <c r="D543" s="97"/>
      <c r="E543" s="96" t="s">
        <v>655</v>
      </c>
      <c r="F543" s="97"/>
      <c r="G543" s="96" t="s">
        <v>150</v>
      </c>
      <c r="H543" s="98"/>
      <c r="I543" s="99"/>
      <c r="J543" s="97"/>
      <c r="K543" s="99"/>
      <c r="L543" s="97"/>
      <c r="M543" s="96" t="s">
        <v>1071</v>
      </c>
      <c r="N543" s="100">
        <v>45909.0</v>
      </c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>
      <c r="A544" s="96" t="s">
        <v>1072</v>
      </c>
      <c r="B544" s="96">
        <v>2.1964839655E10</v>
      </c>
      <c r="C544" s="96" t="s">
        <v>1073</v>
      </c>
      <c r="D544" s="97"/>
      <c r="E544" s="96" t="s">
        <v>85</v>
      </c>
      <c r="F544" s="97"/>
      <c r="G544" s="96" t="s">
        <v>86</v>
      </c>
      <c r="H544" s="98"/>
      <c r="I544" s="99"/>
      <c r="J544" s="97"/>
      <c r="K544" s="99"/>
      <c r="L544" s="97"/>
      <c r="M544" s="97"/>
      <c r="N544" s="100">
        <v>45909.0</v>
      </c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>
      <c r="A545" s="96" t="s">
        <v>160</v>
      </c>
      <c r="B545" s="96">
        <v>2.197457145E10</v>
      </c>
      <c r="C545" s="96" t="s">
        <v>1074</v>
      </c>
      <c r="D545" s="97"/>
      <c r="E545" s="97"/>
      <c r="F545" s="97"/>
      <c r="G545" s="97"/>
      <c r="H545" s="98"/>
      <c r="I545" s="99"/>
      <c r="J545" s="97"/>
      <c r="K545" s="99"/>
      <c r="L545" s="97"/>
      <c r="M545" s="97"/>
      <c r="N545" s="100">
        <v>45909.0</v>
      </c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>
      <c r="A546" s="96" t="s">
        <v>1075</v>
      </c>
      <c r="B546" s="96">
        <v>2.2998320347E10</v>
      </c>
      <c r="C546" s="96" t="s">
        <v>1076</v>
      </c>
      <c r="D546" s="97"/>
      <c r="E546" s="97"/>
      <c r="F546" s="97"/>
      <c r="G546" s="97"/>
      <c r="H546" s="98"/>
      <c r="I546" s="99"/>
      <c r="J546" s="97"/>
      <c r="K546" s="99"/>
      <c r="L546" s="97"/>
      <c r="M546" s="97"/>
      <c r="N546" s="100">
        <v>45909.0</v>
      </c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>
      <c r="A547" s="96" t="s">
        <v>1077</v>
      </c>
      <c r="B547" s="96">
        <v>2.2998082768E10</v>
      </c>
      <c r="C547" s="96" t="s">
        <v>1078</v>
      </c>
      <c r="D547" s="97"/>
      <c r="E547" s="97"/>
      <c r="F547" s="97"/>
      <c r="G547" s="97"/>
      <c r="H547" s="98"/>
      <c r="I547" s="99"/>
      <c r="J547" s="97"/>
      <c r="K547" s="99"/>
      <c r="L547" s="97"/>
      <c r="M547" s="97"/>
      <c r="N547" s="100">
        <v>45911.0</v>
      </c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>
      <c r="A548" s="96" t="s">
        <v>225</v>
      </c>
      <c r="B548" s="96">
        <v>2.1976078931E10</v>
      </c>
      <c r="C548" s="96" t="s">
        <v>1079</v>
      </c>
      <c r="D548" s="96" t="s">
        <v>702</v>
      </c>
      <c r="E548" s="97"/>
      <c r="F548" s="96" t="s">
        <v>103</v>
      </c>
      <c r="G548" s="96" t="s">
        <v>54</v>
      </c>
      <c r="H548" s="101">
        <v>171.44</v>
      </c>
      <c r="I548" s="100">
        <v>45922.0</v>
      </c>
      <c r="J548" s="96">
        <v>4.4139559E7</v>
      </c>
      <c r="K548" s="100">
        <v>45950.0</v>
      </c>
      <c r="L548" s="96">
        <v>10.0</v>
      </c>
      <c r="M548" s="97"/>
      <c r="N548" s="100">
        <v>45933.0</v>
      </c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>
      <c r="A549" s="96" t="s">
        <v>177</v>
      </c>
      <c r="B549" s="96">
        <v>2.1968444112E10</v>
      </c>
      <c r="C549" s="96" t="s">
        <v>1080</v>
      </c>
      <c r="D549" s="97"/>
      <c r="E549" s="97"/>
      <c r="F549" s="97"/>
      <c r="G549" s="97"/>
      <c r="H549" s="98"/>
      <c r="I549" s="99"/>
      <c r="J549" s="97"/>
      <c r="K549" s="99"/>
      <c r="L549" s="97"/>
      <c r="M549" s="97"/>
      <c r="N549" s="100">
        <v>45911.0</v>
      </c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>
      <c r="A550" s="96" t="s">
        <v>106</v>
      </c>
      <c r="B550" s="96">
        <v>2.1980372204E10</v>
      </c>
      <c r="C550" s="96" t="s">
        <v>1081</v>
      </c>
      <c r="D550" s="97"/>
      <c r="E550" s="97"/>
      <c r="F550" s="97"/>
      <c r="G550" s="97"/>
      <c r="H550" s="98"/>
      <c r="I550" s="99"/>
      <c r="J550" s="97"/>
      <c r="K550" s="99"/>
      <c r="L550" s="97"/>
      <c r="M550" s="97"/>
      <c r="N550" s="100">
        <v>45911.0</v>
      </c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>
      <c r="A551" s="96" t="s">
        <v>1082</v>
      </c>
      <c r="B551" s="96">
        <v>2.1992833097E10</v>
      </c>
      <c r="C551" s="96" t="s">
        <v>1083</v>
      </c>
      <c r="D551" s="97"/>
      <c r="E551" s="97"/>
      <c r="F551" s="97"/>
      <c r="G551" s="97"/>
      <c r="H551" s="98"/>
      <c r="I551" s="99"/>
      <c r="J551" s="97"/>
      <c r="K551" s="99"/>
      <c r="L551" s="97"/>
      <c r="M551" s="97"/>
      <c r="N551" s="99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>
      <c r="A552" s="96" t="s">
        <v>511</v>
      </c>
      <c r="B552" s="97"/>
      <c r="C552" s="96" t="s">
        <v>1084</v>
      </c>
      <c r="D552" s="96" t="s">
        <v>411</v>
      </c>
      <c r="E552" s="96" t="s">
        <v>85</v>
      </c>
      <c r="F552" s="96" t="s">
        <v>436</v>
      </c>
      <c r="G552" s="96" t="s">
        <v>94</v>
      </c>
      <c r="H552" s="101">
        <v>1711.76</v>
      </c>
      <c r="I552" s="99"/>
      <c r="J552" s="97"/>
      <c r="K552" s="99"/>
      <c r="L552" s="97"/>
      <c r="M552" s="97"/>
      <c r="N552" s="100">
        <v>45911.0</v>
      </c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>
      <c r="A553" s="96" t="s">
        <v>160</v>
      </c>
      <c r="B553" s="96">
        <v>2.1996133497E10</v>
      </c>
      <c r="C553" s="96" t="s">
        <v>1085</v>
      </c>
      <c r="D553" s="96" t="s">
        <v>595</v>
      </c>
      <c r="E553" s="96" t="s">
        <v>134</v>
      </c>
      <c r="F553" s="96" t="s">
        <v>289</v>
      </c>
      <c r="G553" s="96" t="s">
        <v>53</v>
      </c>
      <c r="H553" s="101">
        <v>1323.96</v>
      </c>
      <c r="I553" s="100">
        <v>45911.0</v>
      </c>
      <c r="J553" s="96">
        <v>1.7576167160478E13</v>
      </c>
      <c r="K553" s="100">
        <v>45912.0</v>
      </c>
      <c r="L553" s="96">
        <v>9.0</v>
      </c>
      <c r="M553" s="97"/>
      <c r="N553" s="100">
        <v>45911.0</v>
      </c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>
      <c r="A554" s="96" t="s">
        <v>214</v>
      </c>
      <c r="B554" s="96">
        <v>2.1998535566E10</v>
      </c>
      <c r="C554" s="96" t="s">
        <v>1086</v>
      </c>
      <c r="D554" s="96" t="s">
        <v>595</v>
      </c>
      <c r="E554" s="96" t="s">
        <v>134</v>
      </c>
      <c r="F554" s="96" t="s">
        <v>289</v>
      </c>
      <c r="G554" s="96" t="s">
        <v>53</v>
      </c>
      <c r="H554" s="101">
        <v>1323.96</v>
      </c>
      <c r="I554" s="100">
        <v>45912.0</v>
      </c>
      <c r="J554" s="96">
        <v>1.7577050705581E13</v>
      </c>
      <c r="K554" s="100">
        <v>45916.0</v>
      </c>
      <c r="L554" s="96">
        <v>9.0</v>
      </c>
      <c r="M554" s="97"/>
      <c r="N554" s="100">
        <v>45912.0</v>
      </c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>
      <c r="A555" s="96" t="s">
        <v>347</v>
      </c>
      <c r="B555" s="96">
        <v>2.199211005E10</v>
      </c>
      <c r="C555" s="96" t="s">
        <v>1087</v>
      </c>
      <c r="D555" s="96" t="s">
        <v>600</v>
      </c>
      <c r="E555" s="96" t="s">
        <v>803</v>
      </c>
      <c r="F555" s="96" t="s">
        <v>182</v>
      </c>
      <c r="G555" s="96" t="s">
        <v>53</v>
      </c>
      <c r="H555" s="101">
        <v>2273.94</v>
      </c>
      <c r="I555" s="100">
        <v>45915.0</v>
      </c>
      <c r="J555" s="96">
        <v>4.4135374E7</v>
      </c>
      <c r="K555" s="100">
        <v>45940.0</v>
      </c>
      <c r="L555" s="96">
        <v>10.0</v>
      </c>
      <c r="M555" s="97"/>
      <c r="N555" s="100">
        <v>45933.0</v>
      </c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>
      <c r="A556" s="96" t="s">
        <v>106</v>
      </c>
      <c r="B556" s="96">
        <v>2.1987630121E10</v>
      </c>
      <c r="C556" s="96" t="s">
        <v>1006</v>
      </c>
      <c r="D556" s="96" t="s">
        <v>339</v>
      </c>
      <c r="E556" s="96" t="s">
        <v>85</v>
      </c>
      <c r="F556" s="96" t="s">
        <v>1088</v>
      </c>
      <c r="G556" s="96" t="s">
        <v>53</v>
      </c>
      <c r="H556" s="101">
        <v>1828.43</v>
      </c>
      <c r="I556" s="100">
        <v>45916.0</v>
      </c>
      <c r="J556" s="96">
        <v>1984379.0</v>
      </c>
      <c r="K556" s="100">
        <v>45930.0</v>
      </c>
      <c r="L556" s="96">
        <v>9.0</v>
      </c>
      <c r="M556" s="97"/>
      <c r="N556" s="100">
        <v>45930.0</v>
      </c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>
      <c r="A557" s="96" t="s">
        <v>579</v>
      </c>
      <c r="B557" s="96">
        <v>2.1996131144E10</v>
      </c>
      <c r="C557" s="96" t="s">
        <v>1089</v>
      </c>
      <c r="D557" s="97"/>
      <c r="E557" s="96" t="s">
        <v>85</v>
      </c>
      <c r="F557" s="97"/>
      <c r="G557" s="97"/>
      <c r="H557" s="98"/>
      <c r="I557" s="99"/>
      <c r="J557" s="97"/>
      <c r="K557" s="99"/>
      <c r="L557" s="97"/>
      <c r="M557" s="97"/>
      <c r="N557" s="100">
        <v>45917.0</v>
      </c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>
      <c r="A558" s="96" t="s">
        <v>1090</v>
      </c>
      <c r="B558" s="96">
        <v>2.1986366176E10</v>
      </c>
      <c r="C558" s="96" t="s">
        <v>1091</v>
      </c>
      <c r="D558" s="97"/>
      <c r="E558" s="96" t="s">
        <v>85</v>
      </c>
      <c r="F558" s="97"/>
      <c r="G558" s="97"/>
      <c r="H558" s="98"/>
      <c r="I558" s="99"/>
      <c r="J558" s="97"/>
      <c r="K558" s="99"/>
      <c r="L558" s="97"/>
      <c r="M558" s="97"/>
      <c r="N558" s="100">
        <v>45917.0</v>
      </c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>
      <c r="A559" s="96" t="s">
        <v>1092</v>
      </c>
      <c r="B559" s="96">
        <v>2.2998833306E10</v>
      </c>
      <c r="C559" s="97"/>
      <c r="D559" s="97"/>
      <c r="E559" s="96" t="s">
        <v>85</v>
      </c>
      <c r="F559" s="97"/>
      <c r="G559" s="97"/>
      <c r="H559" s="98"/>
      <c r="I559" s="99"/>
      <c r="J559" s="97"/>
      <c r="K559" s="99"/>
      <c r="L559" s="97"/>
      <c r="M559" s="97"/>
      <c r="N559" s="100">
        <v>45917.0</v>
      </c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>
      <c r="A560" s="96" t="s">
        <v>1037</v>
      </c>
      <c r="B560" s="96">
        <v>2.199100879E10</v>
      </c>
      <c r="C560" s="96" t="s">
        <v>1093</v>
      </c>
      <c r="D560" s="97"/>
      <c r="E560" s="96" t="s">
        <v>85</v>
      </c>
      <c r="F560" s="97"/>
      <c r="G560" s="97"/>
      <c r="H560" s="98"/>
      <c r="I560" s="99"/>
      <c r="J560" s="97"/>
      <c r="K560" s="99"/>
      <c r="L560" s="97"/>
      <c r="M560" s="97"/>
      <c r="N560" s="100">
        <v>45917.0</v>
      </c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>
      <c r="A561" s="96" t="s">
        <v>1094</v>
      </c>
      <c r="B561" s="96">
        <v>2.1991400506E10</v>
      </c>
      <c r="C561" s="96" t="s">
        <v>1095</v>
      </c>
      <c r="D561" s="97"/>
      <c r="E561" s="96" t="s">
        <v>85</v>
      </c>
      <c r="F561" s="97"/>
      <c r="G561" s="97"/>
      <c r="H561" s="98"/>
      <c r="I561" s="99"/>
      <c r="J561" s="97"/>
      <c r="K561" s="99"/>
      <c r="L561" s="97"/>
      <c r="M561" s="97"/>
      <c r="N561" s="100">
        <v>45917.0</v>
      </c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>
      <c r="A562" s="96" t="s">
        <v>135</v>
      </c>
      <c r="B562" s="96">
        <v>2.1967867767E10</v>
      </c>
      <c r="C562" s="96" t="s">
        <v>1096</v>
      </c>
      <c r="D562" s="97"/>
      <c r="E562" s="96" t="s">
        <v>85</v>
      </c>
      <c r="F562" s="97"/>
      <c r="G562" s="97"/>
      <c r="H562" s="98"/>
      <c r="I562" s="99"/>
      <c r="J562" s="97"/>
      <c r="K562" s="99"/>
      <c r="L562" s="97"/>
      <c r="M562" s="97"/>
      <c r="N562" s="100">
        <v>45917.0</v>
      </c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>
      <c r="A563" s="96" t="s">
        <v>1097</v>
      </c>
      <c r="B563" s="96">
        <v>2.2981348232E10</v>
      </c>
      <c r="C563" s="96" t="s">
        <v>1098</v>
      </c>
      <c r="D563" s="96" t="s">
        <v>1099</v>
      </c>
      <c r="E563" s="96" t="s">
        <v>85</v>
      </c>
      <c r="F563" s="96" t="s">
        <v>278</v>
      </c>
      <c r="G563" s="96" t="s">
        <v>94</v>
      </c>
      <c r="H563" s="101">
        <v>334.09</v>
      </c>
      <c r="I563" s="99"/>
      <c r="J563" s="97"/>
      <c r="K563" s="99"/>
      <c r="L563" s="97"/>
      <c r="M563" s="97"/>
      <c r="N563" s="100">
        <v>45917.0</v>
      </c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>
      <c r="A564" s="96" t="s">
        <v>144</v>
      </c>
      <c r="B564" s="96">
        <v>2.1951119316E10</v>
      </c>
      <c r="C564" s="96" t="s">
        <v>1100</v>
      </c>
      <c r="D564" s="97"/>
      <c r="E564" s="97"/>
      <c r="F564" s="97"/>
      <c r="G564" s="97"/>
      <c r="H564" s="98"/>
      <c r="I564" s="99"/>
      <c r="J564" s="97"/>
      <c r="K564" s="99"/>
      <c r="L564" s="97"/>
      <c r="M564" s="97"/>
      <c r="N564" s="100">
        <v>45917.0</v>
      </c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>
      <c r="A565" s="96" t="s">
        <v>303</v>
      </c>
      <c r="B565" s="96">
        <v>2.1976902626E10</v>
      </c>
      <c r="C565" s="96" t="s">
        <v>1101</v>
      </c>
      <c r="D565" s="97"/>
      <c r="E565" s="96" t="s">
        <v>85</v>
      </c>
      <c r="F565" s="97"/>
      <c r="G565" s="97"/>
      <c r="H565" s="98"/>
      <c r="I565" s="99"/>
      <c r="J565" s="97"/>
      <c r="K565" s="99"/>
      <c r="L565" s="97"/>
      <c r="M565" s="97"/>
      <c r="N565" s="100">
        <v>45919.0</v>
      </c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>
      <c r="A566" s="96" t="s">
        <v>1102</v>
      </c>
      <c r="B566" s="96">
        <v>2.1971876469E10</v>
      </c>
      <c r="C566" s="96" t="s">
        <v>1103</v>
      </c>
      <c r="D566" s="97"/>
      <c r="E566" s="97"/>
      <c r="F566" s="97"/>
      <c r="G566" s="97"/>
      <c r="H566" s="98"/>
      <c r="I566" s="99"/>
      <c r="J566" s="97"/>
      <c r="K566" s="99"/>
      <c r="L566" s="97"/>
      <c r="M566" s="97"/>
      <c r="N566" s="100">
        <v>45919.0</v>
      </c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>
      <c r="A567" s="96" t="s">
        <v>1104</v>
      </c>
      <c r="B567" s="96">
        <v>2.1982578902E10</v>
      </c>
      <c r="C567" s="96" t="s">
        <v>1105</v>
      </c>
      <c r="D567" s="97"/>
      <c r="E567" s="97"/>
      <c r="F567" s="97"/>
      <c r="G567" s="97"/>
      <c r="H567" s="98"/>
      <c r="I567" s="99"/>
      <c r="J567" s="97"/>
      <c r="K567" s="99"/>
      <c r="L567" s="97"/>
      <c r="M567" s="97"/>
      <c r="N567" s="100">
        <v>45919.0</v>
      </c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>
      <c r="A568" s="96" t="s">
        <v>1106</v>
      </c>
      <c r="B568" s="96">
        <v>2.1974333818E10</v>
      </c>
      <c r="C568" s="96" t="s">
        <v>1107</v>
      </c>
      <c r="D568" s="97"/>
      <c r="E568" s="97"/>
      <c r="F568" s="97"/>
      <c r="G568" s="97"/>
      <c r="H568" s="98"/>
      <c r="I568" s="99"/>
      <c r="J568" s="97"/>
      <c r="K568" s="99"/>
      <c r="L568" s="97"/>
      <c r="M568" s="97"/>
      <c r="N568" s="100">
        <v>45919.0</v>
      </c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>
      <c r="A569" s="96" t="s">
        <v>1108</v>
      </c>
      <c r="B569" s="96">
        <v>2.1994386908E10</v>
      </c>
      <c r="C569" s="96" t="s">
        <v>1109</v>
      </c>
      <c r="D569" s="96" t="s">
        <v>314</v>
      </c>
      <c r="E569" s="96" t="s">
        <v>85</v>
      </c>
      <c r="F569" s="96" t="s">
        <v>289</v>
      </c>
      <c r="G569" s="96" t="s">
        <v>94</v>
      </c>
      <c r="H569" s="101">
        <v>1857.92</v>
      </c>
      <c r="I569" s="99"/>
      <c r="J569" s="97"/>
      <c r="K569" s="99"/>
      <c r="L569" s="97"/>
      <c r="M569" s="97"/>
      <c r="N569" s="100">
        <v>45919.0</v>
      </c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>
      <c r="A570" s="96" t="s">
        <v>576</v>
      </c>
      <c r="B570" s="96">
        <v>2.1959323879E10</v>
      </c>
      <c r="C570" s="96" t="s">
        <v>1110</v>
      </c>
      <c r="D570" s="97"/>
      <c r="E570" s="96" t="s">
        <v>85</v>
      </c>
      <c r="F570" s="97"/>
      <c r="G570" s="96" t="s">
        <v>86</v>
      </c>
      <c r="H570" s="98"/>
      <c r="I570" s="99"/>
      <c r="J570" s="97"/>
      <c r="K570" s="99"/>
      <c r="L570" s="97"/>
      <c r="M570" s="97"/>
      <c r="N570" s="100">
        <v>45919.0</v>
      </c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>
      <c r="A571" s="96" t="s">
        <v>1111</v>
      </c>
      <c r="B571" s="96">
        <v>2.1976375646E10</v>
      </c>
      <c r="C571" s="96" t="s">
        <v>1112</v>
      </c>
      <c r="D571" s="97"/>
      <c r="E571" s="96" t="s">
        <v>85</v>
      </c>
      <c r="F571" s="97"/>
      <c r="G571" s="96" t="s">
        <v>86</v>
      </c>
      <c r="H571" s="98"/>
      <c r="I571" s="99"/>
      <c r="J571" s="97"/>
      <c r="K571" s="99"/>
      <c r="L571" s="97"/>
      <c r="M571" s="97"/>
      <c r="N571" s="100">
        <v>45919.0</v>
      </c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>
      <c r="A572" s="96" t="s">
        <v>151</v>
      </c>
      <c r="B572" s="96">
        <v>2.1987432605E10</v>
      </c>
      <c r="C572" s="96" t="s">
        <v>1113</v>
      </c>
      <c r="D572" s="97"/>
      <c r="E572" s="96" t="s">
        <v>85</v>
      </c>
      <c r="F572" s="97"/>
      <c r="G572" s="96" t="s">
        <v>86</v>
      </c>
      <c r="H572" s="98"/>
      <c r="I572" s="99"/>
      <c r="J572" s="97"/>
      <c r="K572" s="99"/>
      <c r="L572" s="97"/>
      <c r="M572" s="97"/>
      <c r="N572" s="100">
        <v>45919.0</v>
      </c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>
      <c r="A573" s="96" t="s">
        <v>345</v>
      </c>
      <c r="B573" s="96">
        <v>2.1969926507E10</v>
      </c>
      <c r="C573" s="96" t="s">
        <v>1114</v>
      </c>
      <c r="D573" s="97"/>
      <c r="E573" s="96" t="s">
        <v>85</v>
      </c>
      <c r="F573" s="97"/>
      <c r="G573" s="96" t="s">
        <v>86</v>
      </c>
      <c r="H573" s="98"/>
      <c r="I573" s="99"/>
      <c r="J573" s="97"/>
      <c r="K573" s="99"/>
      <c r="L573" s="97"/>
      <c r="M573" s="97"/>
      <c r="N573" s="100">
        <v>45919.0</v>
      </c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>
      <c r="A574" s="96" t="s">
        <v>1115</v>
      </c>
      <c r="B574" s="96">
        <v>2.1968039151E10</v>
      </c>
      <c r="C574" s="96" t="s">
        <v>1116</v>
      </c>
      <c r="D574" s="97"/>
      <c r="E574" s="96" t="s">
        <v>85</v>
      </c>
      <c r="F574" s="97"/>
      <c r="G574" s="96" t="s">
        <v>86</v>
      </c>
      <c r="H574" s="98"/>
      <c r="I574" s="99"/>
      <c r="J574" s="97"/>
      <c r="K574" s="99"/>
      <c r="L574" s="97"/>
      <c r="M574" s="97"/>
      <c r="N574" s="100">
        <v>45919.0</v>
      </c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>
      <c r="A575" s="96" t="s">
        <v>106</v>
      </c>
      <c r="B575" s="96">
        <v>2.4993097272E10</v>
      </c>
      <c r="C575" s="96" t="s">
        <v>1117</v>
      </c>
      <c r="D575" s="96" t="s">
        <v>314</v>
      </c>
      <c r="E575" s="96" t="s">
        <v>85</v>
      </c>
      <c r="F575" s="96" t="s">
        <v>93</v>
      </c>
      <c r="G575" s="96" t="s">
        <v>53</v>
      </c>
      <c r="H575" s="101">
        <v>376.37</v>
      </c>
      <c r="I575" s="100">
        <v>45919.0</v>
      </c>
      <c r="J575" s="96">
        <v>9661563.0</v>
      </c>
      <c r="K575" s="100">
        <v>45940.0</v>
      </c>
      <c r="L575" s="96">
        <v>9.0</v>
      </c>
      <c r="M575" s="97"/>
      <c r="N575" s="100">
        <v>45919.0</v>
      </c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>
      <c r="A576" s="96" t="s">
        <v>303</v>
      </c>
      <c r="B576" s="96">
        <v>2.299872272E10</v>
      </c>
      <c r="C576" s="96" t="s">
        <v>1118</v>
      </c>
      <c r="D576" s="96" t="s">
        <v>822</v>
      </c>
      <c r="E576" s="96" t="s">
        <v>85</v>
      </c>
      <c r="F576" s="96" t="s">
        <v>1088</v>
      </c>
      <c r="G576" s="96" t="s">
        <v>94</v>
      </c>
      <c r="H576" s="101">
        <v>3658.86</v>
      </c>
      <c r="I576" s="99"/>
      <c r="J576" s="97"/>
      <c r="K576" s="99"/>
      <c r="L576" s="97"/>
      <c r="M576" s="97"/>
      <c r="N576" s="100">
        <v>45919.0</v>
      </c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>
      <c r="A577" s="96" t="s">
        <v>1119</v>
      </c>
      <c r="B577" s="96">
        <v>2.198168081E10</v>
      </c>
      <c r="C577" s="96" t="s">
        <v>1120</v>
      </c>
      <c r="D577" s="96" t="s">
        <v>1121</v>
      </c>
      <c r="E577" s="96" t="s">
        <v>85</v>
      </c>
      <c r="F577" s="96" t="s">
        <v>93</v>
      </c>
      <c r="G577" s="96" t="s">
        <v>94</v>
      </c>
      <c r="H577" s="101">
        <v>612.46</v>
      </c>
      <c r="I577" s="99"/>
      <c r="J577" s="97"/>
      <c r="K577" s="99"/>
      <c r="L577" s="97"/>
      <c r="M577" s="97"/>
      <c r="N577" s="100">
        <v>45919.0</v>
      </c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>
      <c r="A578" s="96" t="s">
        <v>123</v>
      </c>
      <c r="B578" s="96">
        <v>2.2999914537E10</v>
      </c>
      <c r="C578" s="96" t="s">
        <v>1122</v>
      </c>
      <c r="D578" s="96" t="s">
        <v>305</v>
      </c>
      <c r="E578" s="96" t="s">
        <v>85</v>
      </c>
      <c r="F578" s="96" t="s">
        <v>93</v>
      </c>
      <c r="G578" s="96" t="s">
        <v>94</v>
      </c>
      <c r="H578" s="101">
        <v>376.37</v>
      </c>
      <c r="I578" s="99"/>
      <c r="J578" s="97"/>
      <c r="K578" s="99"/>
      <c r="L578" s="97"/>
      <c r="M578" s="97"/>
      <c r="N578" s="100">
        <v>45919.0</v>
      </c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>
      <c r="A579" s="96" t="s">
        <v>106</v>
      </c>
      <c r="B579" s="96">
        <v>2.1971925444E10</v>
      </c>
      <c r="C579" s="96" t="s">
        <v>1123</v>
      </c>
      <c r="D579" s="97"/>
      <c r="E579" s="96" t="s">
        <v>85</v>
      </c>
      <c r="F579" s="97"/>
      <c r="G579" s="96" t="s">
        <v>86</v>
      </c>
      <c r="H579" s="98"/>
      <c r="I579" s="99"/>
      <c r="J579" s="97"/>
      <c r="K579" s="99"/>
      <c r="L579" s="97"/>
      <c r="M579" s="97"/>
      <c r="N579" s="100">
        <v>45919.0</v>
      </c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>
      <c r="A580" s="96" t="s">
        <v>1124</v>
      </c>
      <c r="B580" s="96">
        <v>2.4998794768E10</v>
      </c>
      <c r="C580" s="96" t="s">
        <v>1125</v>
      </c>
      <c r="D580" s="97"/>
      <c r="E580" s="96" t="s">
        <v>85</v>
      </c>
      <c r="F580" s="97"/>
      <c r="G580" s="96" t="s">
        <v>86</v>
      </c>
      <c r="H580" s="98"/>
      <c r="I580" s="99"/>
      <c r="J580" s="97"/>
      <c r="K580" s="99"/>
      <c r="L580" s="97"/>
      <c r="M580" s="97"/>
      <c r="N580" s="100">
        <v>45919.0</v>
      </c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>
      <c r="A581" s="96" t="s">
        <v>160</v>
      </c>
      <c r="B581" s="96">
        <v>2.1987622813E10</v>
      </c>
      <c r="C581" s="96" t="s">
        <v>1126</v>
      </c>
      <c r="D581" s="96" t="s">
        <v>1127</v>
      </c>
      <c r="E581" s="96" t="s">
        <v>85</v>
      </c>
      <c r="F581" s="97"/>
      <c r="G581" s="96" t="s">
        <v>150</v>
      </c>
      <c r="H581" s="98"/>
      <c r="I581" s="99"/>
      <c r="J581" s="97"/>
      <c r="K581" s="99"/>
      <c r="L581" s="97"/>
      <c r="M581" s="96" t="s">
        <v>1128</v>
      </c>
      <c r="N581" s="100">
        <v>45919.0</v>
      </c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>
      <c r="A582" s="96" t="s">
        <v>1129</v>
      </c>
      <c r="B582" s="96">
        <v>2.1979037832E10</v>
      </c>
      <c r="C582" s="96" t="s">
        <v>1130</v>
      </c>
      <c r="D582" s="97"/>
      <c r="E582" s="96" t="s">
        <v>85</v>
      </c>
      <c r="F582" s="97"/>
      <c r="G582" s="96" t="s">
        <v>86</v>
      </c>
      <c r="H582" s="98"/>
      <c r="I582" s="99"/>
      <c r="J582" s="97"/>
      <c r="K582" s="99"/>
      <c r="L582" s="97"/>
      <c r="M582" s="97"/>
      <c r="N582" s="100">
        <v>45919.0</v>
      </c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>
      <c r="A583" s="96" t="s">
        <v>1131</v>
      </c>
      <c r="B583" s="96">
        <v>2.1995054897E10</v>
      </c>
      <c r="C583" s="96" t="s">
        <v>1132</v>
      </c>
      <c r="D583" s="96" t="s">
        <v>342</v>
      </c>
      <c r="E583" s="96" t="s">
        <v>85</v>
      </c>
      <c r="F583" s="97"/>
      <c r="G583" s="96" t="s">
        <v>150</v>
      </c>
      <c r="H583" s="98"/>
      <c r="I583" s="99"/>
      <c r="J583" s="97"/>
      <c r="K583" s="99"/>
      <c r="L583" s="97"/>
      <c r="M583" s="96" t="s">
        <v>1133</v>
      </c>
      <c r="N583" s="100">
        <v>45919.0</v>
      </c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>
      <c r="A584" s="96" t="s">
        <v>1134</v>
      </c>
      <c r="B584" s="96">
        <v>2.1998530232E10</v>
      </c>
      <c r="C584" s="96" t="s">
        <v>1135</v>
      </c>
      <c r="D584" s="96" t="s">
        <v>595</v>
      </c>
      <c r="E584" s="96" t="s">
        <v>85</v>
      </c>
      <c r="F584" s="96" t="s">
        <v>289</v>
      </c>
      <c r="G584" s="96" t="s">
        <v>94</v>
      </c>
      <c r="H584" s="101">
        <v>1857.92</v>
      </c>
      <c r="I584" s="99"/>
      <c r="J584" s="97"/>
      <c r="K584" s="99"/>
      <c r="L584" s="97"/>
      <c r="M584" s="96" t="s">
        <v>1136</v>
      </c>
      <c r="N584" s="100">
        <v>45919.0</v>
      </c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>
      <c r="A585" s="96" t="s">
        <v>526</v>
      </c>
      <c r="B585" s="96">
        <v>2.1974628044E10</v>
      </c>
      <c r="C585" s="96" t="s">
        <v>1137</v>
      </c>
      <c r="D585" s="97"/>
      <c r="E585" s="96" t="s">
        <v>85</v>
      </c>
      <c r="F585" s="97"/>
      <c r="G585" s="96" t="s">
        <v>150</v>
      </c>
      <c r="H585" s="98"/>
      <c r="I585" s="99"/>
      <c r="J585" s="97"/>
      <c r="K585" s="99"/>
      <c r="L585" s="97"/>
      <c r="M585" s="96" t="s">
        <v>1138</v>
      </c>
      <c r="N585" s="100">
        <v>45919.0</v>
      </c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>
      <c r="A586" s="96" t="s">
        <v>445</v>
      </c>
      <c r="B586" s="96">
        <v>2.1994162237E10</v>
      </c>
      <c r="C586" s="96" t="s">
        <v>1139</v>
      </c>
      <c r="D586" s="97"/>
      <c r="E586" s="96" t="s">
        <v>85</v>
      </c>
      <c r="F586" s="97"/>
      <c r="G586" s="96" t="s">
        <v>86</v>
      </c>
      <c r="H586" s="98"/>
      <c r="I586" s="99"/>
      <c r="J586" s="97"/>
      <c r="K586" s="99"/>
      <c r="L586" s="97"/>
      <c r="M586" s="97"/>
      <c r="N586" s="100">
        <v>45919.0</v>
      </c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>
      <c r="A587" s="96" t="s">
        <v>187</v>
      </c>
      <c r="B587" s="96">
        <v>2.1993655612E10</v>
      </c>
      <c r="C587" s="96" t="s">
        <v>1140</v>
      </c>
      <c r="D587" s="97"/>
      <c r="E587" s="97"/>
      <c r="F587" s="97"/>
      <c r="G587" s="97"/>
      <c r="H587" s="98"/>
      <c r="I587" s="99"/>
      <c r="J587" s="97"/>
      <c r="K587" s="99"/>
      <c r="L587" s="97"/>
      <c r="M587" s="97"/>
      <c r="N587" s="100">
        <v>45919.0</v>
      </c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>
      <c r="A588" s="96" t="s">
        <v>1141</v>
      </c>
      <c r="B588" s="96">
        <v>2.1973103624E10</v>
      </c>
      <c r="C588" s="96" t="s">
        <v>1142</v>
      </c>
      <c r="D588" s="96" t="s">
        <v>600</v>
      </c>
      <c r="E588" s="96" t="s">
        <v>803</v>
      </c>
      <c r="F588" s="96" t="s">
        <v>93</v>
      </c>
      <c r="G588" s="96" t="s">
        <v>53</v>
      </c>
      <c r="H588" s="101">
        <v>556.71</v>
      </c>
      <c r="I588" s="100">
        <v>45924.0</v>
      </c>
      <c r="J588" s="96">
        <v>9.6670007E7</v>
      </c>
      <c r="K588" s="100">
        <v>45940.0</v>
      </c>
      <c r="L588" s="96">
        <v>10.0</v>
      </c>
      <c r="M588" s="97"/>
      <c r="N588" s="100">
        <v>45933.0</v>
      </c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>
      <c r="A589" s="96" t="s">
        <v>1143</v>
      </c>
      <c r="B589" s="96">
        <v>2.1997266261E10</v>
      </c>
      <c r="C589" s="96" t="s">
        <v>1144</v>
      </c>
      <c r="D589" s="96" t="s">
        <v>1145</v>
      </c>
      <c r="E589" s="96" t="s">
        <v>85</v>
      </c>
      <c r="F589" s="96" t="s">
        <v>1146</v>
      </c>
      <c r="G589" s="96" t="s">
        <v>94</v>
      </c>
      <c r="H589" s="101">
        <v>1872.59</v>
      </c>
      <c r="I589" s="99"/>
      <c r="J589" s="97"/>
      <c r="K589" s="99"/>
      <c r="L589" s="97"/>
      <c r="M589" s="97"/>
      <c r="N589" s="100">
        <v>45924.0</v>
      </c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>
      <c r="A590" s="96" t="s">
        <v>1147</v>
      </c>
      <c r="B590" s="96">
        <v>2.198869202E10</v>
      </c>
      <c r="C590" s="96" t="s">
        <v>1148</v>
      </c>
      <c r="D590" s="97"/>
      <c r="E590" s="96" t="s">
        <v>85</v>
      </c>
      <c r="F590" s="97"/>
      <c r="G590" s="96" t="s">
        <v>86</v>
      </c>
      <c r="H590" s="98"/>
      <c r="I590" s="99"/>
      <c r="J590" s="97"/>
      <c r="K590" s="99"/>
      <c r="L590" s="97"/>
      <c r="M590" s="97"/>
      <c r="N590" s="100">
        <v>45924.0</v>
      </c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>
      <c r="A591" s="96" t="s">
        <v>1149</v>
      </c>
      <c r="B591" s="96">
        <v>2.1983135588E10</v>
      </c>
      <c r="C591" s="96" t="s">
        <v>1150</v>
      </c>
      <c r="D591" s="97"/>
      <c r="E591" s="96" t="s">
        <v>85</v>
      </c>
      <c r="F591" s="97"/>
      <c r="G591" s="96" t="s">
        <v>86</v>
      </c>
      <c r="H591" s="98"/>
      <c r="I591" s="99"/>
      <c r="J591" s="97"/>
      <c r="K591" s="99"/>
      <c r="L591" s="97"/>
      <c r="M591" s="97"/>
      <c r="N591" s="100">
        <v>45924.0</v>
      </c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>
      <c r="A592" s="96" t="s">
        <v>144</v>
      </c>
      <c r="B592" s="96">
        <v>2.199588051E10</v>
      </c>
      <c r="C592" s="96" t="s">
        <v>1151</v>
      </c>
      <c r="D592" s="96" t="s">
        <v>1145</v>
      </c>
      <c r="E592" s="96" t="s">
        <v>85</v>
      </c>
      <c r="F592" s="96" t="s">
        <v>137</v>
      </c>
      <c r="G592" s="96" t="s">
        <v>94</v>
      </c>
      <c r="H592" s="101">
        <v>486.15</v>
      </c>
      <c r="I592" s="99"/>
      <c r="J592" s="97"/>
      <c r="K592" s="99"/>
      <c r="L592" s="97"/>
      <c r="M592" s="97"/>
      <c r="N592" s="100">
        <v>45924.0</v>
      </c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>
      <c r="A593" s="96" t="s">
        <v>246</v>
      </c>
      <c r="B593" s="96">
        <v>2.1976758502E10</v>
      </c>
      <c r="C593" s="96" t="s">
        <v>1152</v>
      </c>
      <c r="D593" s="96" t="s">
        <v>310</v>
      </c>
      <c r="E593" s="96" t="s">
        <v>85</v>
      </c>
      <c r="F593" s="96" t="s">
        <v>153</v>
      </c>
      <c r="G593" s="96" t="s">
        <v>94</v>
      </c>
      <c r="H593" s="101">
        <v>556.64</v>
      </c>
      <c r="I593" s="99"/>
      <c r="J593" s="97"/>
      <c r="K593" s="99"/>
      <c r="L593" s="97"/>
      <c r="M593" s="97"/>
      <c r="N593" s="100">
        <v>45924.0</v>
      </c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>
      <c r="A594" s="96" t="s">
        <v>1153</v>
      </c>
      <c r="B594" s="96">
        <v>2.2998443354E10</v>
      </c>
      <c r="C594" s="96" t="s">
        <v>1154</v>
      </c>
      <c r="D594" s="96" t="s">
        <v>1155</v>
      </c>
      <c r="E594" s="96" t="s">
        <v>85</v>
      </c>
      <c r="F594" s="96" t="s">
        <v>278</v>
      </c>
      <c r="G594" s="96" t="s">
        <v>94</v>
      </c>
      <c r="H594" s="101">
        <v>388.55</v>
      </c>
      <c r="I594" s="99"/>
      <c r="J594" s="97"/>
      <c r="K594" s="99"/>
      <c r="L594" s="97"/>
      <c r="M594" s="97"/>
      <c r="N594" s="100">
        <v>45924.0</v>
      </c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>
      <c r="A595" s="96" t="s">
        <v>95</v>
      </c>
      <c r="B595" s="96">
        <v>2.1990231333E10</v>
      </c>
      <c r="C595" s="96" t="s">
        <v>1156</v>
      </c>
      <c r="D595" s="97"/>
      <c r="E595" s="96" t="s">
        <v>85</v>
      </c>
      <c r="F595" s="97"/>
      <c r="G595" s="96" t="s">
        <v>86</v>
      </c>
      <c r="H595" s="98"/>
      <c r="I595" s="99"/>
      <c r="J595" s="97"/>
      <c r="K595" s="99"/>
      <c r="L595" s="97"/>
      <c r="M595" s="97"/>
      <c r="N595" s="100">
        <v>45924.0</v>
      </c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>
      <c r="A596" s="96" t="s">
        <v>1115</v>
      </c>
      <c r="B596" s="96">
        <v>2.1986873591E10</v>
      </c>
      <c r="C596" s="96" t="s">
        <v>1157</v>
      </c>
      <c r="D596" s="97"/>
      <c r="E596" s="96" t="s">
        <v>85</v>
      </c>
      <c r="F596" s="97"/>
      <c r="G596" s="96" t="s">
        <v>86</v>
      </c>
      <c r="H596" s="101" t="s">
        <v>1158</v>
      </c>
      <c r="I596" s="99"/>
      <c r="J596" s="97"/>
      <c r="K596" s="99"/>
      <c r="L596" s="97"/>
      <c r="M596" s="97"/>
      <c r="N596" s="100">
        <v>45924.0</v>
      </c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>
      <c r="A597" s="96" t="s">
        <v>1159</v>
      </c>
      <c r="B597" s="96">
        <v>2.2998204821E10</v>
      </c>
      <c r="C597" s="96" t="s">
        <v>1160</v>
      </c>
      <c r="D597" s="97"/>
      <c r="E597" s="96" t="s">
        <v>85</v>
      </c>
      <c r="F597" s="97"/>
      <c r="G597" s="96" t="s">
        <v>86</v>
      </c>
      <c r="H597" s="98"/>
      <c r="I597" s="99"/>
      <c r="J597" s="97"/>
      <c r="K597" s="99"/>
      <c r="L597" s="97"/>
      <c r="M597" s="97"/>
      <c r="N597" s="100">
        <v>45924.0</v>
      </c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>
      <c r="A598" s="96" t="s">
        <v>445</v>
      </c>
      <c r="B598" s="96">
        <v>2.1966993436E10</v>
      </c>
      <c r="C598" s="96" t="s">
        <v>1161</v>
      </c>
      <c r="D598" s="97"/>
      <c r="E598" s="96" t="s">
        <v>85</v>
      </c>
      <c r="F598" s="97"/>
      <c r="G598" s="96" t="s">
        <v>86</v>
      </c>
      <c r="H598" s="98"/>
      <c r="I598" s="99"/>
      <c r="J598" s="97"/>
      <c r="K598" s="99"/>
      <c r="L598" s="97"/>
      <c r="M598" s="97"/>
      <c r="N598" s="100">
        <v>45924.0</v>
      </c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>
      <c r="A599" s="96" t="s">
        <v>588</v>
      </c>
      <c r="B599" s="96">
        <v>2.1999040341E10</v>
      </c>
      <c r="C599" s="96" t="s">
        <v>1162</v>
      </c>
      <c r="D599" s="96" t="s">
        <v>442</v>
      </c>
      <c r="E599" s="96" t="s">
        <v>85</v>
      </c>
      <c r="F599" s="96" t="s">
        <v>93</v>
      </c>
      <c r="G599" s="96" t="s">
        <v>94</v>
      </c>
      <c r="H599" s="101">
        <v>656.5</v>
      </c>
      <c r="I599" s="99"/>
      <c r="J599" s="97"/>
      <c r="K599" s="99"/>
      <c r="L599" s="97"/>
      <c r="M599" s="97"/>
      <c r="N599" s="100">
        <v>45924.0</v>
      </c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>
      <c r="A600" s="96" t="s">
        <v>157</v>
      </c>
      <c r="B600" s="96">
        <v>2.1984201017E10</v>
      </c>
      <c r="C600" s="96" t="s">
        <v>1163</v>
      </c>
      <c r="D600" s="97"/>
      <c r="E600" s="96" t="s">
        <v>85</v>
      </c>
      <c r="F600" s="97"/>
      <c r="G600" s="96" t="s">
        <v>86</v>
      </c>
      <c r="H600" s="98"/>
      <c r="I600" s="99"/>
      <c r="J600" s="97"/>
      <c r="K600" s="99"/>
      <c r="L600" s="97"/>
      <c r="M600" s="97"/>
      <c r="N600" s="100">
        <v>45924.0</v>
      </c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>
      <c r="A601" s="96" t="s">
        <v>1164</v>
      </c>
      <c r="B601" s="96">
        <v>2.1994930404E10</v>
      </c>
      <c r="C601" s="96" t="s">
        <v>1165</v>
      </c>
      <c r="D601" s="96" t="s">
        <v>339</v>
      </c>
      <c r="E601" s="96" t="s">
        <v>85</v>
      </c>
      <c r="F601" s="96" t="s">
        <v>167</v>
      </c>
      <c r="G601" s="96" t="s">
        <v>94</v>
      </c>
      <c r="H601" s="101">
        <v>4567.15</v>
      </c>
      <c r="I601" s="99"/>
      <c r="J601" s="97"/>
      <c r="K601" s="99"/>
      <c r="L601" s="97"/>
      <c r="M601" s="97"/>
      <c r="N601" s="100">
        <v>45924.0</v>
      </c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>
      <c r="A602" s="96" t="s">
        <v>214</v>
      </c>
      <c r="B602" s="96">
        <v>2.1983951264E10</v>
      </c>
      <c r="C602" s="96" t="s">
        <v>1166</v>
      </c>
      <c r="D602" s="97"/>
      <c r="E602" s="96" t="s">
        <v>1167</v>
      </c>
      <c r="F602" s="97"/>
      <c r="G602" s="97"/>
      <c r="H602" s="98"/>
      <c r="I602" s="99"/>
      <c r="J602" s="97"/>
      <c r="K602" s="99"/>
      <c r="L602" s="97"/>
      <c r="M602" s="97"/>
      <c r="N602" s="100">
        <v>45924.0</v>
      </c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>
      <c r="A603" s="96" t="s">
        <v>1168</v>
      </c>
      <c r="B603" s="96">
        <v>2.1987229359E10</v>
      </c>
      <c r="C603" s="96" t="s">
        <v>1169</v>
      </c>
      <c r="D603" s="96" t="s">
        <v>595</v>
      </c>
      <c r="E603" s="96" t="s">
        <v>134</v>
      </c>
      <c r="F603" s="96" t="s">
        <v>1170</v>
      </c>
      <c r="G603" s="96" t="s">
        <v>53</v>
      </c>
      <c r="H603" s="101">
        <v>85.69</v>
      </c>
      <c r="I603" s="100">
        <v>45930.0</v>
      </c>
      <c r="J603" s="96">
        <v>9014676.0</v>
      </c>
      <c r="K603" s="100">
        <v>45927.0</v>
      </c>
      <c r="L603" s="96">
        <v>9.0</v>
      </c>
      <c r="M603" s="97"/>
      <c r="N603" s="100">
        <v>45930.0</v>
      </c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>
      <c r="A604" s="96" t="s">
        <v>445</v>
      </c>
      <c r="B604" s="96">
        <v>2.1971749545E10</v>
      </c>
      <c r="C604" s="96" t="s">
        <v>1171</v>
      </c>
      <c r="D604" s="97"/>
      <c r="E604" s="96" t="s">
        <v>85</v>
      </c>
      <c r="F604" s="97"/>
      <c r="G604" s="97"/>
      <c r="H604" s="98"/>
      <c r="I604" s="99"/>
      <c r="J604" s="97"/>
      <c r="K604" s="99"/>
      <c r="L604" s="97"/>
      <c r="M604" s="97"/>
      <c r="N604" s="100">
        <v>45938.0</v>
      </c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>
      <c r="A605" s="96" t="s">
        <v>389</v>
      </c>
      <c r="B605" s="96">
        <v>2.1998718232E10</v>
      </c>
      <c r="C605" s="96" t="s">
        <v>1172</v>
      </c>
      <c r="D605" s="97"/>
      <c r="E605" s="96" t="s">
        <v>85</v>
      </c>
      <c r="F605" s="97"/>
      <c r="G605" s="97"/>
      <c r="H605" s="98"/>
      <c r="I605" s="99"/>
      <c r="J605" s="97"/>
      <c r="K605" s="99"/>
      <c r="L605" s="97"/>
      <c r="M605" s="97"/>
      <c r="N605" s="100">
        <v>45938.0</v>
      </c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>
      <c r="A606" s="96" t="s">
        <v>674</v>
      </c>
      <c r="B606" s="96">
        <v>2.1994836537E10</v>
      </c>
      <c r="C606" s="96" t="s">
        <v>1173</v>
      </c>
      <c r="D606" s="97"/>
      <c r="E606" s="96" t="s">
        <v>85</v>
      </c>
      <c r="F606" s="97"/>
      <c r="G606" s="97"/>
      <c r="H606" s="98"/>
      <c r="I606" s="99"/>
      <c r="J606" s="97"/>
      <c r="K606" s="99"/>
      <c r="L606" s="97"/>
      <c r="M606" s="97"/>
      <c r="N606" s="100">
        <v>45938.0</v>
      </c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>
      <c r="A607" s="96" t="s">
        <v>108</v>
      </c>
      <c r="B607" s="96">
        <v>2.1981815445E10</v>
      </c>
      <c r="C607" s="96" t="s">
        <v>1174</v>
      </c>
      <c r="D607" s="97"/>
      <c r="E607" s="96" t="s">
        <v>85</v>
      </c>
      <c r="F607" s="97"/>
      <c r="G607" s="97"/>
      <c r="H607" s="98"/>
      <c r="I607" s="99"/>
      <c r="J607" s="97"/>
      <c r="K607" s="99"/>
      <c r="L607" s="97"/>
      <c r="M607" s="97"/>
      <c r="N607" s="100">
        <v>45938.0</v>
      </c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>
      <c r="A608" s="96" t="s">
        <v>449</v>
      </c>
      <c r="B608" s="96">
        <v>2.1965751606E10</v>
      </c>
      <c r="C608" s="96" t="s">
        <v>1175</v>
      </c>
      <c r="D608" s="97"/>
      <c r="E608" s="96" t="s">
        <v>85</v>
      </c>
      <c r="F608" s="97"/>
      <c r="G608" s="97"/>
      <c r="H608" s="98"/>
      <c r="I608" s="99"/>
      <c r="J608" s="97"/>
      <c r="K608" s="99"/>
      <c r="L608" s="97"/>
      <c r="M608" s="97"/>
      <c r="N608" s="100">
        <v>45938.0</v>
      </c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>
      <c r="A609" s="96" t="s">
        <v>1176</v>
      </c>
      <c r="B609" s="96">
        <v>2.1989835817E10</v>
      </c>
      <c r="C609" s="96" t="s">
        <v>1177</v>
      </c>
      <c r="D609" s="97"/>
      <c r="E609" s="96" t="s">
        <v>85</v>
      </c>
      <c r="F609" s="97"/>
      <c r="G609" s="97"/>
      <c r="H609" s="98"/>
      <c r="I609" s="99"/>
      <c r="J609" s="97"/>
      <c r="K609" s="99"/>
      <c r="L609" s="97"/>
      <c r="M609" s="97"/>
      <c r="N609" s="100">
        <v>45938.0</v>
      </c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>
      <c r="A610" s="96" t="s">
        <v>1178</v>
      </c>
      <c r="B610" s="96">
        <v>2.197654439E10</v>
      </c>
      <c r="C610" s="96" t="s">
        <v>1179</v>
      </c>
      <c r="D610" s="97"/>
      <c r="E610" s="96" t="s">
        <v>85</v>
      </c>
      <c r="F610" s="97"/>
      <c r="G610" s="97"/>
      <c r="H610" s="98"/>
      <c r="I610" s="99"/>
      <c r="J610" s="97"/>
      <c r="K610" s="99"/>
      <c r="L610" s="97"/>
      <c r="M610" s="97"/>
      <c r="N610" s="100">
        <v>45938.0</v>
      </c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>
      <c r="A611" s="96" t="s">
        <v>1180</v>
      </c>
      <c r="B611" s="96">
        <v>2.1966827714E10</v>
      </c>
      <c r="C611" s="96" t="s">
        <v>1181</v>
      </c>
      <c r="D611" s="97"/>
      <c r="E611" s="96" t="s">
        <v>85</v>
      </c>
      <c r="F611" s="97"/>
      <c r="G611" s="97"/>
      <c r="H611" s="98"/>
      <c r="I611" s="99"/>
      <c r="J611" s="97"/>
      <c r="K611" s="99"/>
      <c r="L611" s="97"/>
      <c r="M611" s="97"/>
      <c r="N611" s="100">
        <v>45938.0</v>
      </c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>
      <c r="A612" s="96" t="s">
        <v>1037</v>
      </c>
      <c r="B612" s="96">
        <v>2.1977040017E10</v>
      </c>
      <c r="C612" s="96" t="s">
        <v>1182</v>
      </c>
      <c r="D612" s="97"/>
      <c r="E612" s="96" t="s">
        <v>85</v>
      </c>
      <c r="F612" s="97"/>
      <c r="G612" s="97"/>
      <c r="H612" s="98"/>
      <c r="I612" s="99"/>
      <c r="J612" s="97"/>
      <c r="K612" s="99"/>
      <c r="L612" s="97"/>
      <c r="M612" s="97"/>
      <c r="N612" s="100">
        <v>45938.0</v>
      </c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>
      <c r="A613" s="96" t="s">
        <v>303</v>
      </c>
      <c r="B613" s="96">
        <v>2.2981435272E10</v>
      </c>
      <c r="C613" s="96" t="s">
        <v>1183</v>
      </c>
      <c r="D613" s="97"/>
      <c r="E613" s="96" t="s">
        <v>85</v>
      </c>
      <c r="F613" s="97"/>
      <c r="G613" s="97"/>
      <c r="H613" s="98"/>
      <c r="I613" s="99"/>
      <c r="J613" s="97"/>
      <c r="K613" s="99"/>
      <c r="L613" s="97"/>
      <c r="M613" s="97"/>
      <c r="N613" s="100">
        <v>45938.0</v>
      </c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>
      <c r="A614" s="96" t="s">
        <v>797</v>
      </c>
      <c r="B614" s="96">
        <v>2.1988999603E10</v>
      </c>
      <c r="C614" s="96" t="s">
        <v>1184</v>
      </c>
      <c r="D614" s="97"/>
      <c r="E614" s="96" t="s">
        <v>85</v>
      </c>
      <c r="F614" s="97"/>
      <c r="G614" s="97"/>
      <c r="H614" s="98"/>
      <c r="I614" s="99"/>
      <c r="J614" s="97"/>
      <c r="K614" s="99"/>
      <c r="L614" s="97"/>
      <c r="M614" s="97"/>
      <c r="N614" s="100">
        <v>45938.0</v>
      </c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>
      <c r="A615" s="96" t="s">
        <v>445</v>
      </c>
      <c r="B615" s="96">
        <v>2.1986022296E10</v>
      </c>
      <c r="C615" s="96" t="s">
        <v>1185</v>
      </c>
      <c r="D615" s="97"/>
      <c r="E615" s="96" t="s">
        <v>85</v>
      </c>
      <c r="F615" s="97"/>
      <c r="G615" s="97"/>
      <c r="H615" s="98"/>
      <c r="I615" s="99"/>
      <c r="J615" s="97"/>
      <c r="K615" s="99"/>
      <c r="L615" s="97"/>
      <c r="M615" s="97"/>
      <c r="N615" s="100">
        <v>45938.0</v>
      </c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>
      <c r="A616" s="96" t="s">
        <v>1186</v>
      </c>
      <c r="B616" s="96">
        <v>2.4988649941E10</v>
      </c>
      <c r="C616" s="96" t="s">
        <v>1187</v>
      </c>
      <c r="D616" s="97"/>
      <c r="E616" s="96" t="s">
        <v>85</v>
      </c>
      <c r="F616" s="97"/>
      <c r="G616" s="97"/>
      <c r="H616" s="98"/>
      <c r="I616" s="99"/>
      <c r="J616" s="97"/>
      <c r="K616" s="99"/>
      <c r="L616" s="97"/>
      <c r="M616" s="97"/>
      <c r="N616" s="100">
        <v>45938.0</v>
      </c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>
      <c r="A617" s="96" t="s">
        <v>1188</v>
      </c>
      <c r="B617" s="96">
        <v>2.1974014793E10</v>
      </c>
      <c r="C617" s="96" t="s">
        <v>1189</v>
      </c>
      <c r="D617" s="96" t="s">
        <v>1190</v>
      </c>
      <c r="E617" s="96" t="s">
        <v>85</v>
      </c>
      <c r="F617" s="96" t="s">
        <v>1191</v>
      </c>
      <c r="G617" s="96" t="s">
        <v>94</v>
      </c>
      <c r="H617" s="101">
        <v>529.3</v>
      </c>
      <c r="I617" s="99"/>
      <c r="J617" s="97"/>
      <c r="K617" s="99"/>
      <c r="L617" s="97"/>
      <c r="M617" s="97"/>
      <c r="N617" s="100">
        <v>45938.0</v>
      </c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>
      <c r="A618" s="96" t="s">
        <v>1192</v>
      </c>
      <c r="B618" s="96">
        <v>2.2992726292E10</v>
      </c>
      <c r="C618" s="96" t="s">
        <v>1193</v>
      </c>
      <c r="D618" s="96" t="s">
        <v>630</v>
      </c>
      <c r="E618" s="96" t="s">
        <v>85</v>
      </c>
      <c r="F618" s="97"/>
      <c r="G618" s="96" t="s">
        <v>150</v>
      </c>
      <c r="H618" s="98"/>
      <c r="I618" s="99"/>
      <c r="J618" s="97"/>
      <c r="K618" s="99"/>
      <c r="L618" s="97"/>
      <c r="M618" s="96" t="s">
        <v>1194</v>
      </c>
      <c r="N618" s="100">
        <v>45938.0</v>
      </c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>
      <c r="A619" s="96" t="s">
        <v>1195</v>
      </c>
      <c r="B619" s="96">
        <v>2.1991005217E10</v>
      </c>
      <c r="C619" s="96" t="s">
        <v>1196</v>
      </c>
      <c r="D619" s="96" t="s">
        <v>1121</v>
      </c>
      <c r="E619" s="96" t="s">
        <v>85</v>
      </c>
      <c r="F619" s="96" t="s">
        <v>93</v>
      </c>
      <c r="G619" s="96" t="s">
        <v>94</v>
      </c>
      <c r="H619" s="101">
        <v>376.37</v>
      </c>
      <c r="I619" s="99"/>
      <c r="J619" s="97"/>
      <c r="K619" s="99"/>
      <c r="L619" s="97"/>
      <c r="M619" s="97"/>
      <c r="N619" s="100">
        <v>45938.0</v>
      </c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>
      <c r="A620" s="96" t="s">
        <v>1197</v>
      </c>
      <c r="B620" s="96">
        <v>2.1976958174E10</v>
      </c>
      <c r="C620" s="96" t="s">
        <v>1198</v>
      </c>
      <c r="D620" s="96" t="s">
        <v>1199</v>
      </c>
      <c r="E620" s="97"/>
      <c r="F620" s="96" t="s">
        <v>143</v>
      </c>
      <c r="G620" s="96" t="s">
        <v>94</v>
      </c>
      <c r="H620" s="101">
        <v>4058.03</v>
      </c>
      <c r="I620" s="99"/>
      <c r="J620" s="97"/>
      <c r="K620" s="99"/>
      <c r="L620" s="97"/>
      <c r="M620" s="97"/>
      <c r="N620" s="100">
        <v>45938.0</v>
      </c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>
      <c r="A621" s="96" t="s">
        <v>179</v>
      </c>
      <c r="B621" s="96">
        <v>2.1982271684E10</v>
      </c>
      <c r="C621" s="96" t="s">
        <v>1200</v>
      </c>
      <c r="D621" s="97"/>
      <c r="E621" s="97"/>
      <c r="F621" s="97"/>
      <c r="G621" s="97"/>
      <c r="H621" s="98"/>
      <c r="I621" s="99"/>
      <c r="J621" s="97"/>
      <c r="K621" s="99"/>
      <c r="L621" s="97"/>
      <c r="M621" s="97"/>
      <c r="N621" s="100">
        <v>45938.0</v>
      </c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>
      <c r="A622" s="96" t="s">
        <v>151</v>
      </c>
      <c r="B622" s="96">
        <v>2.1987432605E10</v>
      </c>
      <c r="C622" s="96" t="s">
        <v>1113</v>
      </c>
      <c r="D622" s="96" t="s">
        <v>919</v>
      </c>
      <c r="E622" s="96" t="s">
        <v>85</v>
      </c>
      <c r="F622" s="96" t="s">
        <v>153</v>
      </c>
      <c r="G622" s="96" t="s">
        <v>54</v>
      </c>
      <c r="H622" s="101">
        <v>3511.81</v>
      </c>
      <c r="I622" s="100">
        <v>45937.0</v>
      </c>
      <c r="J622" s="96">
        <v>1008060.0</v>
      </c>
      <c r="K622" s="100">
        <v>45966.0</v>
      </c>
      <c r="L622" s="96">
        <v>11.0</v>
      </c>
      <c r="M622" s="97"/>
      <c r="N622" s="100">
        <v>45964.0</v>
      </c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>
      <c r="A623" s="96" t="s">
        <v>106</v>
      </c>
      <c r="B623" s="96">
        <v>2.19861417E10</v>
      </c>
      <c r="C623" s="96" t="s">
        <v>1201</v>
      </c>
      <c r="D623" s="96" t="s">
        <v>600</v>
      </c>
      <c r="E623" s="96" t="s">
        <v>803</v>
      </c>
      <c r="F623" s="96" t="s">
        <v>140</v>
      </c>
      <c r="G623" s="96" t="s">
        <v>53</v>
      </c>
      <c r="H623" s="101">
        <v>2598.52</v>
      </c>
      <c r="I623" s="100">
        <v>45940.0</v>
      </c>
      <c r="J623" s="96">
        <v>1596581.0</v>
      </c>
      <c r="K623" s="100">
        <v>45958.0</v>
      </c>
      <c r="L623" s="96">
        <v>10.0</v>
      </c>
      <c r="M623" s="97"/>
      <c r="N623" s="100">
        <v>45941.0</v>
      </c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>
      <c r="A624" s="96" t="s">
        <v>862</v>
      </c>
      <c r="B624" s="96">
        <v>2.1990917319E10</v>
      </c>
      <c r="C624" s="96" t="s">
        <v>1202</v>
      </c>
      <c r="D624" s="96" t="s">
        <v>1022</v>
      </c>
      <c r="E624" s="96" t="s">
        <v>85</v>
      </c>
      <c r="F624" s="96" t="s">
        <v>93</v>
      </c>
      <c r="G624" s="96" t="s">
        <v>54</v>
      </c>
      <c r="H624" s="101">
        <v>612.46</v>
      </c>
      <c r="I624" s="100">
        <v>45939.0</v>
      </c>
      <c r="J624" s="96">
        <v>9.6697001E7</v>
      </c>
      <c r="K624" s="100">
        <v>45971.0</v>
      </c>
      <c r="L624" s="96">
        <v>11.0</v>
      </c>
      <c r="M624" s="97"/>
      <c r="N624" s="100">
        <v>45964.0</v>
      </c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>
      <c r="A625" s="96" t="s">
        <v>160</v>
      </c>
      <c r="B625" s="96">
        <v>2.1972797018E10</v>
      </c>
      <c r="C625" s="96" t="s">
        <v>1203</v>
      </c>
      <c r="D625" s="96" t="s">
        <v>326</v>
      </c>
      <c r="E625" s="96" t="s">
        <v>134</v>
      </c>
      <c r="F625" s="96" t="s">
        <v>93</v>
      </c>
      <c r="G625" s="96" t="s">
        <v>54</v>
      </c>
      <c r="H625" s="101">
        <v>706.49</v>
      </c>
      <c r="I625" s="100">
        <v>45946.0</v>
      </c>
      <c r="J625" s="96">
        <v>9.6711875E7</v>
      </c>
      <c r="K625" s="100">
        <v>45971.0</v>
      </c>
      <c r="L625" s="96">
        <v>11.0</v>
      </c>
      <c r="M625" s="97"/>
      <c r="N625" s="100">
        <v>45964.0</v>
      </c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>
      <c r="A626" s="102" t="s">
        <v>1204</v>
      </c>
      <c r="B626" s="96">
        <v>2.199210534E10</v>
      </c>
      <c r="C626" s="96" t="s">
        <v>1205</v>
      </c>
      <c r="D626" s="96" t="s">
        <v>902</v>
      </c>
      <c r="E626" s="96" t="s">
        <v>85</v>
      </c>
      <c r="F626" s="96" t="s">
        <v>103</v>
      </c>
      <c r="G626" s="96" t="s">
        <v>54</v>
      </c>
      <c r="H626" s="101">
        <v>216.99</v>
      </c>
      <c r="I626" s="100">
        <v>45947.0</v>
      </c>
      <c r="J626" s="96">
        <v>4415859.0</v>
      </c>
      <c r="K626" s="100">
        <v>45971.0</v>
      </c>
      <c r="L626" s="96">
        <v>11.0</v>
      </c>
      <c r="M626" s="97"/>
      <c r="N626" s="103">
        <v>45964.0</v>
      </c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>
      <c r="A627" s="96" t="s">
        <v>1206</v>
      </c>
      <c r="B627" s="96">
        <v>2.1972736257E10</v>
      </c>
      <c r="C627" s="96" t="s">
        <v>1207</v>
      </c>
      <c r="D627" s="96" t="s">
        <v>1208</v>
      </c>
      <c r="E627" s="96" t="s">
        <v>85</v>
      </c>
      <c r="F627" s="96" t="s">
        <v>182</v>
      </c>
      <c r="G627" s="96" t="s">
        <v>54</v>
      </c>
      <c r="H627" s="101">
        <v>2892.19</v>
      </c>
      <c r="I627" s="100">
        <v>45952.0</v>
      </c>
      <c r="J627" s="96">
        <v>4.416021E7</v>
      </c>
      <c r="K627" s="100">
        <v>46001.0</v>
      </c>
      <c r="L627" s="96">
        <v>12.0</v>
      </c>
      <c r="M627" s="97"/>
      <c r="N627" s="103">
        <v>45964.0</v>
      </c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>
      <c r="A628" s="104"/>
      <c r="B628" s="97"/>
      <c r="C628" s="97"/>
      <c r="D628" s="97"/>
      <c r="E628" s="97"/>
      <c r="F628" s="97"/>
      <c r="G628" s="97"/>
      <c r="H628" s="98"/>
      <c r="I628" s="99"/>
      <c r="J628" s="97"/>
      <c r="K628" s="99"/>
      <c r="L628" s="97"/>
      <c r="M628" s="97"/>
      <c r="N628" s="105">
        <v>45954.492476886575</v>
      </c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>
      <c r="A629" s="96" t="s">
        <v>1209</v>
      </c>
      <c r="B629" s="96">
        <v>2.1987572111E10</v>
      </c>
      <c r="C629" s="97"/>
      <c r="D629" s="96" t="s">
        <v>595</v>
      </c>
      <c r="E629" s="96" t="s">
        <v>134</v>
      </c>
      <c r="F629" s="96" t="s">
        <v>140</v>
      </c>
      <c r="G629" s="96" t="s">
        <v>53</v>
      </c>
      <c r="H629" s="101">
        <v>1895.78</v>
      </c>
      <c r="I629" s="100">
        <v>45953.0</v>
      </c>
      <c r="J629" s="96">
        <v>1602165.0</v>
      </c>
      <c r="K629" s="100">
        <v>45957.0</v>
      </c>
      <c r="L629" s="96">
        <v>10.0</v>
      </c>
      <c r="M629" s="97"/>
      <c r="N629" s="105">
        <v>45954.492988819446</v>
      </c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>
      <c r="A630" s="96" t="s">
        <v>1210</v>
      </c>
      <c r="B630" s="96">
        <v>2.1987572111E10</v>
      </c>
      <c r="C630" s="97"/>
      <c r="D630" s="96" t="s">
        <v>595</v>
      </c>
      <c r="E630" s="96" t="s">
        <v>134</v>
      </c>
      <c r="F630" s="96" t="s">
        <v>140</v>
      </c>
      <c r="G630" s="96" t="s">
        <v>53</v>
      </c>
      <c r="H630" s="101">
        <v>1895.78</v>
      </c>
      <c r="I630" s="100">
        <v>45953.0</v>
      </c>
      <c r="J630" s="96">
        <v>1602158.0</v>
      </c>
      <c r="K630" s="100">
        <v>45957.0</v>
      </c>
      <c r="L630" s="97"/>
      <c r="M630" s="97"/>
      <c r="N630" s="105">
        <v>45954.494363958336</v>
      </c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>
      <c r="A631" s="96" t="s">
        <v>1211</v>
      </c>
      <c r="B631" s="96">
        <v>2.1998530232E10</v>
      </c>
      <c r="C631" s="96" t="s">
        <v>1135</v>
      </c>
      <c r="D631" s="96" t="s">
        <v>595</v>
      </c>
      <c r="E631" s="96" t="s">
        <v>85</v>
      </c>
      <c r="F631" s="96" t="s">
        <v>289</v>
      </c>
      <c r="G631" s="96" t="s">
        <v>54</v>
      </c>
      <c r="H631" s="101">
        <v>1857.92</v>
      </c>
      <c r="I631" s="100">
        <v>45954.0</v>
      </c>
      <c r="J631" s="97"/>
      <c r="K631" s="99"/>
      <c r="L631" s="97"/>
      <c r="M631" s="97"/>
      <c r="N631" s="105">
        <v>45954.49500876157</v>
      </c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>
      <c r="A632" s="97"/>
      <c r="B632" s="97"/>
      <c r="C632" s="97"/>
      <c r="D632" s="97"/>
      <c r="E632" s="97"/>
      <c r="F632" s="97"/>
      <c r="G632" s="97"/>
      <c r="H632" s="98"/>
      <c r="I632" s="99"/>
      <c r="J632" s="97"/>
      <c r="K632" s="99"/>
      <c r="L632" s="97"/>
      <c r="M632" s="97"/>
      <c r="N632" s="99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>
      <c r="A633" s="97"/>
      <c r="B633" s="97"/>
      <c r="C633" s="97"/>
      <c r="D633" s="97"/>
      <c r="E633" s="97"/>
      <c r="F633" s="97"/>
      <c r="G633" s="97"/>
      <c r="H633" s="98"/>
      <c r="I633" s="99"/>
      <c r="J633" s="97"/>
      <c r="K633" s="99"/>
      <c r="L633" s="97"/>
      <c r="M633" s="97"/>
      <c r="N633" s="99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>
      <c r="A634" s="97"/>
      <c r="B634" s="97"/>
      <c r="C634" s="97"/>
      <c r="D634" s="97"/>
      <c r="E634" s="97"/>
      <c r="F634" s="97"/>
      <c r="G634" s="97"/>
      <c r="H634" s="98"/>
      <c r="I634" s="99"/>
      <c r="J634" s="97"/>
      <c r="K634" s="99"/>
      <c r="L634" s="97"/>
      <c r="M634" s="97"/>
      <c r="N634" s="99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>
      <c r="A635" s="97"/>
      <c r="B635" s="97"/>
      <c r="C635" s="97"/>
      <c r="D635" s="97"/>
      <c r="E635" s="97"/>
      <c r="F635" s="97"/>
      <c r="G635" s="97"/>
      <c r="H635" s="98"/>
      <c r="I635" s="99"/>
      <c r="J635" s="97"/>
      <c r="K635" s="99"/>
      <c r="L635" s="97"/>
      <c r="M635" s="97"/>
      <c r="N635" s="99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>
      <c r="A636" s="97"/>
      <c r="B636" s="97"/>
      <c r="C636" s="97"/>
      <c r="D636" s="97"/>
      <c r="E636" s="97"/>
      <c r="F636" s="97"/>
      <c r="G636" s="97"/>
      <c r="H636" s="98"/>
      <c r="I636" s="99"/>
      <c r="J636" s="97"/>
      <c r="K636" s="99"/>
      <c r="L636" s="97"/>
      <c r="M636" s="97"/>
      <c r="N636" s="99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>
      <c r="A637" s="97"/>
      <c r="B637" s="97"/>
      <c r="C637" s="97"/>
      <c r="D637" s="97"/>
      <c r="E637" s="97"/>
      <c r="F637" s="97"/>
      <c r="G637" s="97"/>
      <c r="H637" s="98"/>
      <c r="I637" s="99"/>
      <c r="J637" s="97"/>
      <c r="K637" s="99"/>
      <c r="L637" s="97"/>
      <c r="M637" s="97"/>
      <c r="N637" s="99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>
      <c r="A638" s="97"/>
      <c r="B638" s="97"/>
      <c r="C638" s="97"/>
      <c r="D638" s="97"/>
      <c r="E638" s="97"/>
      <c r="F638" s="97"/>
      <c r="G638" s="97"/>
      <c r="H638" s="98"/>
      <c r="I638" s="99"/>
      <c r="J638" s="97"/>
      <c r="K638" s="99"/>
      <c r="L638" s="97"/>
      <c r="M638" s="97"/>
      <c r="N638" s="99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>
      <c r="A639" s="97"/>
      <c r="B639" s="97"/>
      <c r="C639" s="97"/>
      <c r="D639" s="97"/>
      <c r="E639" s="97"/>
      <c r="F639" s="97"/>
      <c r="G639" s="97"/>
      <c r="H639" s="98"/>
      <c r="I639" s="99"/>
      <c r="J639" s="97"/>
      <c r="K639" s="99"/>
      <c r="L639" s="97"/>
      <c r="M639" s="97"/>
      <c r="N639" s="99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>
      <c r="A640" s="97"/>
      <c r="B640" s="97"/>
      <c r="C640" s="97"/>
      <c r="D640" s="97"/>
      <c r="E640" s="97"/>
      <c r="F640" s="97"/>
      <c r="G640" s="97"/>
      <c r="H640" s="98"/>
      <c r="I640" s="99"/>
      <c r="J640" s="97"/>
      <c r="K640" s="99"/>
      <c r="L640" s="97"/>
      <c r="M640" s="97"/>
      <c r="N640" s="99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>
      <c r="A641" s="97"/>
      <c r="B641" s="97"/>
      <c r="C641" s="97"/>
      <c r="D641" s="97"/>
      <c r="E641" s="97"/>
      <c r="F641" s="97"/>
      <c r="G641" s="97"/>
      <c r="H641" s="98"/>
      <c r="I641" s="99"/>
      <c r="J641" s="97"/>
      <c r="K641" s="99"/>
      <c r="L641" s="97"/>
      <c r="M641" s="97"/>
      <c r="N641" s="99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>
      <c r="A642" s="97"/>
      <c r="B642" s="97"/>
      <c r="C642" s="97"/>
      <c r="D642" s="97"/>
      <c r="E642" s="97"/>
      <c r="F642" s="97"/>
      <c r="G642" s="97"/>
      <c r="H642" s="98"/>
      <c r="I642" s="99"/>
      <c r="J642" s="97"/>
      <c r="K642" s="99"/>
      <c r="L642" s="97"/>
      <c r="M642" s="97"/>
      <c r="N642" s="99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>
      <c r="A643" s="97"/>
      <c r="B643" s="97"/>
      <c r="C643" s="97"/>
      <c r="D643" s="97"/>
      <c r="E643" s="97"/>
      <c r="F643" s="97"/>
      <c r="G643" s="97"/>
      <c r="H643" s="98"/>
      <c r="I643" s="99"/>
      <c r="J643" s="97"/>
      <c r="K643" s="99"/>
      <c r="L643" s="97"/>
      <c r="M643" s="97"/>
      <c r="N643" s="99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>
      <c r="A644" s="97"/>
      <c r="B644" s="97"/>
      <c r="C644" s="97"/>
      <c r="D644" s="97"/>
      <c r="E644" s="97"/>
      <c r="F644" s="97"/>
      <c r="G644" s="97"/>
      <c r="H644" s="98"/>
      <c r="I644" s="99"/>
      <c r="J644" s="97"/>
      <c r="K644" s="99"/>
      <c r="L644" s="97"/>
      <c r="M644" s="97"/>
      <c r="N644" s="99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>
      <c r="A645" s="97"/>
      <c r="B645" s="97"/>
      <c r="C645" s="97"/>
      <c r="D645" s="97"/>
      <c r="E645" s="97"/>
      <c r="F645" s="97"/>
      <c r="G645" s="97"/>
      <c r="H645" s="98"/>
      <c r="I645" s="99"/>
      <c r="J645" s="97"/>
      <c r="K645" s="99"/>
      <c r="L645" s="97"/>
      <c r="M645" s="97"/>
      <c r="N645" s="99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>
      <c r="A646" s="97"/>
      <c r="B646" s="97"/>
      <c r="C646" s="97"/>
      <c r="D646" s="97"/>
      <c r="E646" s="97"/>
      <c r="F646" s="97"/>
      <c r="G646" s="97"/>
      <c r="H646" s="98"/>
      <c r="I646" s="99"/>
      <c r="J646" s="97"/>
      <c r="K646" s="99"/>
      <c r="L646" s="97"/>
      <c r="M646" s="97"/>
      <c r="N646" s="99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>
      <c r="A647" s="97"/>
      <c r="B647" s="97"/>
      <c r="C647" s="97"/>
      <c r="D647" s="97"/>
      <c r="E647" s="97"/>
      <c r="F647" s="97"/>
      <c r="G647" s="97"/>
      <c r="H647" s="98"/>
      <c r="I647" s="99"/>
      <c r="J647" s="97"/>
      <c r="K647" s="99"/>
      <c r="L647" s="97"/>
      <c r="M647" s="97"/>
      <c r="N647" s="99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>
      <c r="A648" s="97"/>
      <c r="B648" s="97"/>
      <c r="C648" s="97"/>
      <c r="D648" s="97"/>
      <c r="E648" s="97"/>
      <c r="F648" s="97"/>
      <c r="G648" s="97"/>
      <c r="H648" s="98"/>
      <c r="I648" s="99"/>
      <c r="J648" s="97"/>
      <c r="K648" s="99"/>
      <c r="L648" s="97"/>
      <c r="M648" s="97"/>
      <c r="N648" s="99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>
      <c r="A649" s="97"/>
      <c r="B649" s="97"/>
      <c r="C649" s="97"/>
      <c r="D649" s="97"/>
      <c r="E649" s="97"/>
      <c r="F649" s="97"/>
      <c r="G649" s="97"/>
      <c r="H649" s="98"/>
      <c r="I649" s="99"/>
      <c r="J649" s="97"/>
      <c r="K649" s="99"/>
      <c r="L649" s="97"/>
      <c r="M649" s="97"/>
      <c r="N649" s="99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>
      <c r="A650" s="97"/>
      <c r="B650" s="97"/>
      <c r="C650" s="97"/>
      <c r="D650" s="97"/>
      <c r="E650" s="97"/>
      <c r="F650" s="97"/>
      <c r="G650" s="97"/>
      <c r="H650" s="98"/>
      <c r="I650" s="99"/>
      <c r="J650" s="97"/>
      <c r="K650" s="99"/>
      <c r="L650" s="97"/>
      <c r="M650" s="97"/>
      <c r="N650" s="99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>
      <c r="A651" s="97"/>
      <c r="B651" s="97"/>
      <c r="C651" s="97"/>
      <c r="D651" s="97"/>
      <c r="E651" s="97"/>
      <c r="F651" s="97"/>
      <c r="G651" s="97"/>
      <c r="H651" s="98"/>
      <c r="I651" s="99"/>
      <c r="J651" s="97"/>
      <c r="K651" s="99"/>
      <c r="L651" s="97"/>
      <c r="M651" s="97"/>
      <c r="N651" s="99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>
      <c r="A652" s="97"/>
      <c r="B652" s="97"/>
      <c r="C652" s="97"/>
      <c r="D652" s="97"/>
      <c r="E652" s="97"/>
      <c r="F652" s="97"/>
      <c r="G652" s="97"/>
      <c r="H652" s="98"/>
      <c r="I652" s="99"/>
      <c r="J652" s="97"/>
      <c r="K652" s="99"/>
      <c r="L652" s="97"/>
      <c r="M652" s="97"/>
      <c r="N652" s="99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>
      <c r="A653" s="97"/>
      <c r="B653" s="97"/>
      <c r="C653" s="97"/>
      <c r="D653" s="97"/>
      <c r="E653" s="97"/>
      <c r="F653" s="97"/>
      <c r="G653" s="97"/>
      <c r="H653" s="98"/>
      <c r="I653" s="99"/>
      <c r="J653" s="97"/>
      <c r="K653" s="99"/>
      <c r="L653" s="97"/>
      <c r="M653" s="97"/>
      <c r="N653" s="99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>
      <c r="A654" s="97"/>
      <c r="B654" s="97"/>
      <c r="C654" s="97"/>
      <c r="D654" s="97"/>
      <c r="E654" s="97"/>
      <c r="F654" s="97"/>
      <c r="G654" s="97"/>
      <c r="H654" s="98"/>
      <c r="I654" s="99"/>
      <c r="J654" s="97"/>
      <c r="K654" s="99"/>
      <c r="L654" s="97"/>
      <c r="M654" s="97"/>
      <c r="N654" s="99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>
      <c r="A655" s="97"/>
      <c r="B655" s="97"/>
      <c r="C655" s="97"/>
      <c r="D655" s="97"/>
      <c r="E655" s="97"/>
      <c r="F655" s="97"/>
      <c r="G655" s="97"/>
      <c r="H655" s="98"/>
      <c r="I655" s="99"/>
      <c r="J655" s="97"/>
      <c r="K655" s="99"/>
      <c r="L655" s="97"/>
      <c r="M655" s="97"/>
      <c r="N655" s="99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>
      <c r="A656" s="97"/>
      <c r="B656" s="97"/>
      <c r="C656" s="97"/>
      <c r="D656" s="97"/>
      <c r="E656" s="97"/>
      <c r="F656" s="97"/>
      <c r="G656" s="97"/>
      <c r="H656" s="98"/>
      <c r="I656" s="99"/>
      <c r="J656" s="97"/>
      <c r="K656" s="99"/>
      <c r="L656" s="97"/>
      <c r="M656" s="97"/>
      <c r="N656" s="99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>
      <c r="A657" s="97"/>
      <c r="B657" s="97"/>
      <c r="C657" s="97"/>
      <c r="D657" s="97"/>
      <c r="E657" s="97"/>
      <c r="F657" s="97"/>
      <c r="G657" s="97"/>
      <c r="H657" s="98"/>
      <c r="I657" s="99"/>
      <c r="J657" s="97"/>
      <c r="K657" s="99"/>
      <c r="L657" s="97"/>
      <c r="M657" s="97"/>
      <c r="N657" s="99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>
      <c r="A658" s="97"/>
      <c r="B658" s="97"/>
      <c r="C658" s="97"/>
      <c r="D658" s="97"/>
      <c r="E658" s="97"/>
      <c r="F658" s="97"/>
      <c r="G658" s="97"/>
      <c r="H658" s="98"/>
      <c r="I658" s="99"/>
      <c r="J658" s="97"/>
      <c r="K658" s="99"/>
      <c r="L658" s="97"/>
      <c r="M658" s="97"/>
      <c r="N658" s="99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>
      <c r="A659" s="97"/>
      <c r="B659" s="97"/>
      <c r="C659" s="97"/>
      <c r="D659" s="97"/>
      <c r="E659" s="97"/>
      <c r="F659" s="97"/>
      <c r="G659" s="97"/>
      <c r="H659" s="98"/>
      <c r="I659" s="99"/>
      <c r="J659" s="97"/>
      <c r="K659" s="99"/>
      <c r="L659" s="97"/>
      <c r="M659" s="97"/>
      <c r="N659" s="99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>
      <c r="A660" s="97"/>
      <c r="B660" s="97"/>
      <c r="C660" s="97"/>
      <c r="D660" s="97"/>
      <c r="E660" s="97"/>
      <c r="F660" s="97"/>
      <c r="G660" s="97"/>
      <c r="H660" s="98"/>
      <c r="I660" s="99"/>
      <c r="J660" s="97"/>
      <c r="K660" s="99"/>
      <c r="L660" s="97"/>
      <c r="M660" s="97"/>
      <c r="N660" s="99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>
      <c r="A661" s="97"/>
      <c r="B661" s="97"/>
      <c r="C661" s="97"/>
      <c r="D661" s="97"/>
      <c r="E661" s="97"/>
      <c r="F661" s="97"/>
      <c r="G661" s="97"/>
      <c r="H661" s="98"/>
      <c r="I661" s="99"/>
      <c r="J661" s="97"/>
      <c r="K661" s="99"/>
      <c r="L661" s="97"/>
      <c r="M661" s="97"/>
      <c r="N661" s="99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>
      <c r="A662" s="97"/>
      <c r="B662" s="97"/>
      <c r="C662" s="97"/>
      <c r="D662" s="97"/>
      <c r="E662" s="97"/>
      <c r="F662" s="97"/>
      <c r="G662" s="97"/>
      <c r="H662" s="98"/>
      <c r="I662" s="99"/>
      <c r="J662" s="97"/>
      <c r="K662" s="99"/>
      <c r="L662" s="97"/>
      <c r="M662" s="97"/>
      <c r="N662" s="99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>
      <c r="A663" s="97"/>
      <c r="B663" s="97"/>
      <c r="C663" s="97"/>
      <c r="D663" s="97"/>
      <c r="E663" s="97"/>
      <c r="F663" s="97"/>
      <c r="G663" s="97"/>
      <c r="H663" s="98"/>
      <c r="I663" s="99"/>
      <c r="J663" s="97"/>
      <c r="K663" s="99"/>
      <c r="L663" s="97"/>
      <c r="M663" s="97"/>
      <c r="N663" s="99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>
      <c r="A664" s="97"/>
      <c r="B664" s="97"/>
      <c r="C664" s="97"/>
      <c r="D664" s="97"/>
      <c r="E664" s="97"/>
      <c r="F664" s="97"/>
      <c r="G664" s="97"/>
      <c r="H664" s="98"/>
      <c r="I664" s="99"/>
      <c r="J664" s="97"/>
      <c r="K664" s="99"/>
      <c r="L664" s="97"/>
      <c r="M664" s="97"/>
      <c r="N664" s="99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>
      <c r="A665" s="97"/>
      <c r="B665" s="97"/>
      <c r="C665" s="97"/>
      <c r="D665" s="97"/>
      <c r="E665" s="97"/>
      <c r="F665" s="97"/>
      <c r="G665" s="97"/>
      <c r="H665" s="98"/>
      <c r="I665" s="99"/>
      <c r="J665" s="97"/>
      <c r="K665" s="99"/>
      <c r="L665" s="97"/>
      <c r="M665" s="97"/>
      <c r="N665" s="99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>
      <c r="A666" s="97"/>
      <c r="B666" s="97"/>
      <c r="C666" s="97"/>
      <c r="D666" s="97"/>
      <c r="E666" s="97"/>
      <c r="F666" s="97"/>
      <c r="G666" s="97"/>
      <c r="H666" s="98"/>
      <c r="I666" s="99"/>
      <c r="J666" s="97"/>
      <c r="K666" s="99"/>
      <c r="L666" s="97"/>
      <c r="M666" s="97"/>
      <c r="N666" s="99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>
      <c r="A667" s="97"/>
      <c r="B667" s="97"/>
      <c r="C667" s="97"/>
      <c r="D667" s="97"/>
      <c r="E667" s="97"/>
      <c r="F667" s="97"/>
      <c r="G667" s="97"/>
      <c r="H667" s="98"/>
      <c r="I667" s="99"/>
      <c r="J667" s="97"/>
      <c r="K667" s="99"/>
      <c r="L667" s="97"/>
      <c r="M667" s="97"/>
      <c r="N667" s="99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>
      <c r="A668" s="97"/>
      <c r="B668" s="97"/>
      <c r="C668" s="97"/>
      <c r="D668" s="97"/>
      <c r="E668" s="97"/>
      <c r="F668" s="97"/>
      <c r="G668" s="97"/>
      <c r="H668" s="98"/>
      <c r="I668" s="99"/>
      <c r="J668" s="97"/>
      <c r="K668" s="99"/>
      <c r="L668" s="97"/>
      <c r="M668" s="97"/>
      <c r="N668" s="99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>
      <c r="A669" s="97"/>
      <c r="B669" s="97"/>
      <c r="C669" s="97"/>
      <c r="D669" s="97"/>
      <c r="E669" s="97"/>
      <c r="F669" s="97"/>
      <c r="G669" s="97"/>
      <c r="H669" s="98"/>
      <c r="I669" s="99"/>
      <c r="J669" s="97"/>
      <c r="K669" s="99"/>
      <c r="L669" s="97"/>
      <c r="M669" s="97"/>
      <c r="N669" s="99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>
      <c r="A670" s="97"/>
      <c r="B670" s="97"/>
      <c r="C670" s="97"/>
      <c r="D670" s="97"/>
      <c r="E670" s="97"/>
      <c r="F670" s="97"/>
      <c r="G670" s="97"/>
      <c r="H670" s="98"/>
      <c r="I670" s="99"/>
      <c r="J670" s="97"/>
      <c r="K670" s="99"/>
      <c r="L670" s="97"/>
      <c r="M670" s="97"/>
      <c r="N670" s="99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>
      <c r="A671" s="97"/>
      <c r="B671" s="97"/>
      <c r="C671" s="97"/>
      <c r="D671" s="97"/>
      <c r="E671" s="97"/>
      <c r="F671" s="97"/>
      <c r="G671" s="97"/>
      <c r="H671" s="98"/>
      <c r="I671" s="99"/>
      <c r="J671" s="97"/>
      <c r="K671" s="99"/>
      <c r="L671" s="97"/>
      <c r="M671" s="97"/>
      <c r="N671" s="99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>
      <c r="A672" s="97"/>
      <c r="B672" s="97"/>
      <c r="C672" s="97"/>
      <c r="D672" s="97"/>
      <c r="E672" s="97"/>
      <c r="F672" s="97"/>
      <c r="G672" s="97"/>
      <c r="H672" s="98"/>
      <c r="I672" s="99"/>
      <c r="J672" s="97"/>
      <c r="K672" s="99"/>
      <c r="L672" s="97"/>
      <c r="M672" s="97"/>
      <c r="N672" s="99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>
      <c r="A673" s="97"/>
      <c r="B673" s="97"/>
      <c r="C673" s="97"/>
      <c r="D673" s="97"/>
      <c r="E673" s="97"/>
      <c r="F673" s="97"/>
      <c r="G673" s="97"/>
      <c r="H673" s="98"/>
      <c r="I673" s="99"/>
      <c r="J673" s="97"/>
      <c r="K673" s="99"/>
      <c r="L673" s="97"/>
      <c r="M673" s="97"/>
      <c r="N673" s="99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>
      <c r="A674" s="97"/>
      <c r="B674" s="97"/>
      <c r="C674" s="97"/>
      <c r="D674" s="97"/>
      <c r="E674" s="97"/>
      <c r="F674" s="97"/>
      <c r="G674" s="97"/>
      <c r="H674" s="98"/>
      <c r="I674" s="99"/>
      <c r="J674" s="97"/>
      <c r="K674" s="99"/>
      <c r="L674" s="97"/>
      <c r="M674" s="97"/>
      <c r="N674" s="99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>
      <c r="A675" s="97"/>
      <c r="B675" s="97"/>
      <c r="C675" s="97"/>
      <c r="D675" s="97"/>
      <c r="E675" s="97"/>
      <c r="F675" s="97"/>
      <c r="G675" s="97"/>
      <c r="H675" s="98"/>
      <c r="I675" s="99"/>
      <c r="J675" s="97"/>
      <c r="K675" s="99"/>
      <c r="L675" s="97"/>
      <c r="M675" s="97"/>
      <c r="N675" s="99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>
      <c r="A676" s="97"/>
      <c r="B676" s="97"/>
      <c r="C676" s="97"/>
      <c r="D676" s="97"/>
      <c r="E676" s="97"/>
      <c r="F676" s="97"/>
      <c r="G676" s="97"/>
      <c r="H676" s="98"/>
      <c r="I676" s="99"/>
      <c r="J676" s="97"/>
      <c r="K676" s="99"/>
      <c r="L676" s="97"/>
      <c r="M676" s="97"/>
      <c r="N676" s="99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>
      <c r="A677" s="97"/>
      <c r="B677" s="97"/>
      <c r="C677" s="97"/>
      <c r="D677" s="97"/>
      <c r="E677" s="97"/>
      <c r="F677" s="97"/>
      <c r="G677" s="97"/>
      <c r="H677" s="98"/>
      <c r="I677" s="99"/>
      <c r="J677" s="97"/>
      <c r="K677" s="99"/>
      <c r="L677" s="97"/>
      <c r="M677" s="97"/>
      <c r="N677" s="99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>
      <c r="A678" s="97"/>
      <c r="B678" s="97"/>
      <c r="C678" s="97"/>
      <c r="D678" s="97"/>
      <c r="E678" s="97"/>
      <c r="F678" s="97"/>
      <c r="G678" s="97"/>
      <c r="H678" s="98"/>
      <c r="I678" s="99"/>
      <c r="J678" s="97"/>
      <c r="K678" s="99"/>
      <c r="L678" s="97"/>
      <c r="M678" s="97"/>
      <c r="N678" s="99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>
      <c r="A679" s="97"/>
      <c r="B679" s="97"/>
      <c r="C679" s="97"/>
      <c r="D679" s="97"/>
      <c r="E679" s="97"/>
      <c r="F679" s="97"/>
      <c r="G679" s="97"/>
      <c r="H679" s="98"/>
      <c r="I679" s="99"/>
      <c r="J679" s="97"/>
      <c r="K679" s="99"/>
      <c r="L679" s="97"/>
      <c r="M679" s="97"/>
      <c r="N679" s="99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>
      <c r="A680" s="97"/>
      <c r="B680" s="97"/>
      <c r="C680" s="97"/>
      <c r="D680" s="97"/>
      <c r="E680" s="97"/>
      <c r="F680" s="97"/>
      <c r="G680" s="97"/>
      <c r="H680" s="98"/>
      <c r="I680" s="99"/>
      <c r="J680" s="97"/>
      <c r="K680" s="99"/>
      <c r="L680" s="97"/>
      <c r="M680" s="97"/>
      <c r="N680" s="99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>
      <c r="A681" s="97"/>
      <c r="B681" s="97"/>
      <c r="C681" s="97"/>
      <c r="D681" s="97"/>
      <c r="E681" s="97"/>
      <c r="F681" s="97"/>
      <c r="G681" s="97"/>
      <c r="H681" s="98"/>
      <c r="I681" s="99"/>
      <c r="J681" s="97"/>
      <c r="K681" s="99"/>
      <c r="L681" s="97"/>
      <c r="M681" s="97"/>
      <c r="N681" s="99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>
      <c r="A682" s="97"/>
      <c r="B682" s="97"/>
      <c r="C682" s="97"/>
      <c r="D682" s="97"/>
      <c r="E682" s="97"/>
      <c r="F682" s="97"/>
      <c r="G682" s="97"/>
      <c r="H682" s="98"/>
      <c r="I682" s="99"/>
      <c r="J682" s="97"/>
      <c r="K682" s="99"/>
      <c r="L682" s="97"/>
      <c r="M682" s="97"/>
      <c r="N682" s="99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>
      <c r="A683" s="97"/>
      <c r="B683" s="97"/>
      <c r="C683" s="97"/>
      <c r="D683" s="97"/>
      <c r="E683" s="97"/>
      <c r="F683" s="97"/>
      <c r="G683" s="97"/>
      <c r="H683" s="98"/>
      <c r="I683" s="99"/>
      <c r="J683" s="97"/>
      <c r="K683" s="99"/>
      <c r="L683" s="97"/>
      <c r="M683" s="97"/>
      <c r="N683" s="99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>
      <c r="A684" s="97"/>
      <c r="B684" s="97"/>
      <c r="C684" s="97"/>
      <c r="D684" s="97"/>
      <c r="E684" s="97"/>
      <c r="F684" s="97"/>
      <c r="G684" s="97"/>
      <c r="H684" s="98"/>
      <c r="I684" s="99"/>
      <c r="J684" s="97"/>
      <c r="K684" s="99"/>
      <c r="L684" s="97"/>
      <c r="M684" s="97"/>
      <c r="N684" s="99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>
      <c r="A685" s="97"/>
      <c r="B685" s="97"/>
      <c r="C685" s="97"/>
      <c r="D685" s="97"/>
      <c r="E685" s="97"/>
      <c r="F685" s="97"/>
      <c r="G685" s="97"/>
      <c r="H685" s="98"/>
      <c r="I685" s="99"/>
      <c r="J685" s="97"/>
      <c r="K685" s="99"/>
      <c r="L685" s="97"/>
      <c r="M685" s="97"/>
      <c r="N685" s="99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>
      <c r="A686" s="97"/>
      <c r="B686" s="97"/>
      <c r="C686" s="97"/>
      <c r="D686" s="97"/>
      <c r="E686" s="97"/>
      <c r="F686" s="97"/>
      <c r="G686" s="97"/>
      <c r="H686" s="98"/>
      <c r="I686" s="99"/>
      <c r="J686" s="97"/>
      <c r="K686" s="99"/>
      <c r="L686" s="97"/>
      <c r="M686" s="97"/>
      <c r="N686" s="99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>
      <c r="A687" s="97"/>
      <c r="B687" s="97"/>
      <c r="C687" s="97"/>
      <c r="D687" s="97"/>
      <c r="E687" s="97"/>
      <c r="F687" s="97"/>
      <c r="G687" s="97"/>
      <c r="H687" s="98"/>
      <c r="I687" s="99"/>
      <c r="J687" s="97"/>
      <c r="K687" s="99"/>
      <c r="L687" s="97"/>
      <c r="M687" s="97"/>
      <c r="N687" s="99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>
      <c r="A688" s="97"/>
      <c r="B688" s="97"/>
      <c r="C688" s="97"/>
      <c r="D688" s="97"/>
      <c r="E688" s="97"/>
      <c r="F688" s="97"/>
      <c r="G688" s="97"/>
      <c r="H688" s="98"/>
      <c r="I688" s="99"/>
      <c r="J688" s="97"/>
      <c r="K688" s="99"/>
      <c r="L688" s="97"/>
      <c r="M688" s="97"/>
      <c r="N688" s="99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>
      <c r="A689" s="97"/>
      <c r="B689" s="97"/>
      <c r="C689" s="97"/>
      <c r="D689" s="97"/>
      <c r="E689" s="97"/>
      <c r="F689" s="97"/>
      <c r="G689" s="97"/>
      <c r="H689" s="98"/>
      <c r="I689" s="99"/>
      <c r="J689" s="97"/>
      <c r="K689" s="99"/>
      <c r="L689" s="97"/>
      <c r="M689" s="97"/>
      <c r="N689" s="99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>
      <c r="A690" s="97"/>
      <c r="B690" s="97"/>
      <c r="C690" s="97"/>
      <c r="D690" s="97"/>
      <c r="E690" s="97"/>
      <c r="F690" s="97"/>
      <c r="G690" s="97"/>
      <c r="H690" s="98"/>
      <c r="I690" s="99"/>
      <c r="J690" s="97"/>
      <c r="K690" s="99"/>
      <c r="L690" s="97"/>
      <c r="M690" s="97"/>
      <c r="N690" s="99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>
      <c r="A691" s="97"/>
      <c r="B691" s="97"/>
      <c r="C691" s="97"/>
      <c r="D691" s="97"/>
      <c r="E691" s="97"/>
      <c r="F691" s="97"/>
      <c r="G691" s="97"/>
      <c r="H691" s="98"/>
      <c r="I691" s="99"/>
      <c r="J691" s="97"/>
      <c r="K691" s="99"/>
      <c r="L691" s="97"/>
      <c r="M691" s="97"/>
      <c r="N691" s="99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>
      <c r="A692" s="97"/>
      <c r="B692" s="97"/>
      <c r="C692" s="97"/>
      <c r="D692" s="97"/>
      <c r="E692" s="97"/>
      <c r="F692" s="97"/>
      <c r="G692" s="97"/>
      <c r="H692" s="98"/>
      <c r="I692" s="99"/>
      <c r="J692" s="97"/>
      <c r="K692" s="99"/>
      <c r="L692" s="97"/>
      <c r="M692" s="97"/>
      <c r="N692" s="99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>
      <c r="A693" s="97"/>
      <c r="B693" s="97"/>
      <c r="C693" s="97"/>
      <c r="D693" s="97"/>
      <c r="E693" s="97"/>
      <c r="F693" s="97"/>
      <c r="G693" s="97"/>
      <c r="H693" s="98"/>
      <c r="I693" s="99"/>
      <c r="J693" s="97"/>
      <c r="K693" s="99"/>
      <c r="L693" s="97"/>
      <c r="M693" s="97"/>
      <c r="N693" s="99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>
      <c r="A694" s="97"/>
      <c r="B694" s="97"/>
      <c r="C694" s="97"/>
      <c r="D694" s="97"/>
      <c r="E694" s="97"/>
      <c r="F694" s="97"/>
      <c r="G694" s="97"/>
      <c r="H694" s="98"/>
      <c r="I694" s="99"/>
      <c r="J694" s="97"/>
      <c r="K694" s="99"/>
      <c r="L694" s="97"/>
      <c r="M694" s="97"/>
      <c r="N694" s="99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>
      <c r="A695" s="97"/>
      <c r="B695" s="97"/>
      <c r="C695" s="97"/>
      <c r="D695" s="97"/>
      <c r="E695" s="97"/>
      <c r="F695" s="97"/>
      <c r="G695" s="97"/>
      <c r="H695" s="98"/>
      <c r="I695" s="99"/>
      <c r="J695" s="97"/>
      <c r="K695" s="99"/>
      <c r="L695" s="97"/>
      <c r="M695" s="97"/>
      <c r="N695" s="99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>
      <c r="A696" s="97"/>
      <c r="B696" s="97"/>
      <c r="C696" s="97"/>
      <c r="D696" s="97"/>
      <c r="E696" s="97"/>
      <c r="F696" s="97"/>
      <c r="G696" s="97"/>
      <c r="H696" s="98"/>
      <c r="I696" s="99"/>
      <c r="J696" s="97"/>
      <c r="K696" s="99"/>
      <c r="L696" s="97"/>
      <c r="M696" s="97"/>
      <c r="N696" s="99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>
      <c r="A697" s="97"/>
      <c r="B697" s="97"/>
      <c r="C697" s="97"/>
      <c r="D697" s="97"/>
      <c r="E697" s="97"/>
      <c r="F697" s="97"/>
      <c r="G697" s="97"/>
      <c r="H697" s="98"/>
      <c r="I697" s="99"/>
      <c r="J697" s="97"/>
      <c r="K697" s="99"/>
      <c r="L697" s="97"/>
      <c r="M697" s="97"/>
      <c r="N697" s="99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>
      <c r="A698" s="97"/>
      <c r="B698" s="97"/>
      <c r="C698" s="97"/>
      <c r="D698" s="97"/>
      <c r="E698" s="97"/>
      <c r="F698" s="97"/>
      <c r="G698" s="97"/>
      <c r="H698" s="98"/>
      <c r="I698" s="99"/>
      <c r="J698" s="97"/>
      <c r="K698" s="99"/>
      <c r="L698" s="97"/>
      <c r="M698" s="97"/>
      <c r="N698" s="99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>
      <c r="A699" s="97"/>
      <c r="B699" s="97"/>
      <c r="C699" s="97"/>
      <c r="D699" s="97"/>
      <c r="E699" s="97"/>
      <c r="F699" s="97"/>
      <c r="G699" s="97"/>
      <c r="H699" s="98"/>
      <c r="I699" s="99"/>
      <c r="J699" s="97"/>
      <c r="K699" s="99"/>
      <c r="L699" s="97"/>
      <c r="M699" s="97"/>
      <c r="N699" s="99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>
      <c r="A700" s="97"/>
      <c r="B700" s="97"/>
      <c r="C700" s="97"/>
      <c r="D700" s="97"/>
      <c r="E700" s="97"/>
      <c r="F700" s="97"/>
      <c r="G700" s="97"/>
      <c r="H700" s="98"/>
      <c r="I700" s="99"/>
      <c r="J700" s="97"/>
      <c r="K700" s="99"/>
      <c r="L700" s="97"/>
      <c r="M700" s="97"/>
      <c r="N700" s="99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>
      <c r="A701" s="97"/>
      <c r="B701" s="97"/>
      <c r="C701" s="97"/>
      <c r="D701" s="97"/>
      <c r="E701" s="97"/>
      <c r="F701" s="97"/>
      <c r="G701" s="97"/>
      <c r="H701" s="98"/>
      <c r="I701" s="99"/>
      <c r="J701" s="97"/>
      <c r="K701" s="99"/>
      <c r="L701" s="97"/>
      <c r="M701" s="97"/>
      <c r="N701" s="99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>
      <c r="A702" s="97"/>
      <c r="B702" s="97"/>
      <c r="C702" s="97"/>
      <c r="D702" s="97"/>
      <c r="E702" s="97"/>
      <c r="F702" s="97"/>
      <c r="G702" s="97"/>
      <c r="H702" s="98"/>
      <c r="I702" s="99"/>
      <c r="J702" s="97"/>
      <c r="K702" s="99"/>
      <c r="L702" s="97"/>
      <c r="M702" s="97"/>
      <c r="N702" s="99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>
      <c r="A703" s="97"/>
      <c r="B703" s="97"/>
      <c r="C703" s="97"/>
      <c r="D703" s="97"/>
      <c r="E703" s="97"/>
      <c r="F703" s="97"/>
      <c r="G703" s="97"/>
      <c r="H703" s="98"/>
      <c r="I703" s="99"/>
      <c r="J703" s="97"/>
      <c r="K703" s="99"/>
      <c r="L703" s="97"/>
      <c r="M703" s="97"/>
      <c r="N703" s="99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>
      <c r="A704" s="97"/>
      <c r="B704" s="97"/>
      <c r="C704" s="97"/>
      <c r="D704" s="97"/>
      <c r="E704" s="97"/>
      <c r="F704" s="97"/>
      <c r="G704" s="97"/>
      <c r="H704" s="98"/>
      <c r="I704" s="99"/>
      <c r="J704" s="97"/>
      <c r="K704" s="99"/>
      <c r="L704" s="97"/>
      <c r="M704" s="97"/>
      <c r="N704" s="99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>
      <c r="A705" s="97"/>
      <c r="B705" s="97"/>
      <c r="C705" s="97"/>
      <c r="D705" s="97"/>
      <c r="E705" s="97"/>
      <c r="F705" s="97"/>
      <c r="G705" s="97"/>
      <c r="H705" s="98"/>
      <c r="I705" s="99"/>
      <c r="J705" s="97"/>
      <c r="K705" s="99"/>
      <c r="L705" s="97"/>
      <c r="M705" s="97"/>
      <c r="N705" s="99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>
      <c r="A706" s="97"/>
      <c r="B706" s="97"/>
      <c r="C706" s="97"/>
      <c r="D706" s="97"/>
      <c r="E706" s="97"/>
      <c r="F706" s="97"/>
      <c r="G706" s="97"/>
      <c r="H706" s="98"/>
      <c r="I706" s="99"/>
      <c r="J706" s="97"/>
      <c r="K706" s="99"/>
      <c r="L706" s="97"/>
      <c r="M706" s="97"/>
      <c r="N706" s="99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>
      <c r="A707" s="97"/>
      <c r="B707" s="97"/>
      <c r="C707" s="97"/>
      <c r="D707" s="97"/>
      <c r="E707" s="97"/>
      <c r="F707" s="97"/>
      <c r="G707" s="97"/>
      <c r="H707" s="98"/>
      <c r="I707" s="99"/>
      <c r="J707" s="97"/>
      <c r="K707" s="99"/>
      <c r="L707" s="97"/>
      <c r="M707" s="97"/>
      <c r="N707" s="99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>
      <c r="A708" s="97"/>
      <c r="B708" s="97"/>
      <c r="C708" s="97"/>
      <c r="D708" s="97"/>
      <c r="E708" s="97"/>
      <c r="F708" s="97"/>
      <c r="G708" s="97"/>
      <c r="H708" s="98"/>
      <c r="I708" s="99"/>
      <c r="J708" s="97"/>
      <c r="K708" s="99"/>
      <c r="L708" s="97"/>
      <c r="M708" s="97"/>
      <c r="N708" s="99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>
      <c r="A709" s="97"/>
      <c r="B709" s="97"/>
      <c r="C709" s="97"/>
      <c r="D709" s="97"/>
      <c r="E709" s="97"/>
      <c r="F709" s="97"/>
      <c r="G709" s="97"/>
      <c r="H709" s="98"/>
      <c r="I709" s="99"/>
      <c r="J709" s="97"/>
      <c r="K709" s="99"/>
      <c r="L709" s="97"/>
      <c r="M709" s="97"/>
      <c r="N709" s="99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>
      <c r="A710" s="97"/>
      <c r="B710" s="97"/>
      <c r="C710" s="97"/>
      <c r="D710" s="97"/>
      <c r="E710" s="97"/>
      <c r="F710" s="97"/>
      <c r="G710" s="97"/>
      <c r="H710" s="98"/>
      <c r="I710" s="99"/>
      <c r="J710" s="97"/>
      <c r="K710" s="99"/>
      <c r="L710" s="97"/>
      <c r="M710" s="97"/>
      <c r="N710" s="99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>
      <c r="A711" s="97"/>
      <c r="B711" s="97"/>
      <c r="C711" s="97"/>
      <c r="D711" s="97"/>
      <c r="E711" s="97"/>
      <c r="F711" s="97"/>
      <c r="G711" s="97"/>
      <c r="H711" s="98"/>
      <c r="I711" s="99"/>
      <c r="J711" s="97"/>
      <c r="K711" s="99"/>
      <c r="L711" s="97"/>
      <c r="M711" s="97"/>
      <c r="N711" s="99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>
      <c r="A712" s="97"/>
      <c r="B712" s="97"/>
      <c r="C712" s="97"/>
      <c r="D712" s="97"/>
      <c r="E712" s="97"/>
      <c r="F712" s="97"/>
      <c r="G712" s="97"/>
      <c r="H712" s="98"/>
      <c r="I712" s="99"/>
      <c r="J712" s="97"/>
      <c r="K712" s="99"/>
      <c r="L712" s="97"/>
      <c r="M712" s="97"/>
      <c r="N712" s="99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>
      <c r="A713" s="97"/>
      <c r="B713" s="97"/>
      <c r="C713" s="97"/>
      <c r="D713" s="97"/>
      <c r="E713" s="97"/>
      <c r="F713" s="97"/>
      <c r="G713" s="97"/>
      <c r="H713" s="98"/>
      <c r="I713" s="99"/>
      <c r="J713" s="97"/>
      <c r="K713" s="99"/>
      <c r="L713" s="97"/>
      <c r="M713" s="97"/>
      <c r="N713" s="99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>
      <c r="A714" s="97"/>
      <c r="B714" s="97"/>
      <c r="C714" s="97"/>
      <c r="D714" s="97"/>
      <c r="E714" s="97"/>
      <c r="F714" s="97"/>
      <c r="G714" s="97"/>
      <c r="H714" s="98"/>
      <c r="I714" s="99"/>
      <c r="J714" s="97"/>
      <c r="K714" s="99"/>
      <c r="L714" s="97"/>
      <c r="M714" s="97"/>
      <c r="N714" s="99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>
      <c r="A715" s="97"/>
      <c r="B715" s="97"/>
      <c r="C715" s="97"/>
      <c r="D715" s="97"/>
      <c r="E715" s="97"/>
      <c r="F715" s="97"/>
      <c r="G715" s="97"/>
      <c r="H715" s="98"/>
      <c r="I715" s="99"/>
      <c r="J715" s="97"/>
      <c r="K715" s="99"/>
      <c r="L715" s="97"/>
      <c r="M715" s="97"/>
      <c r="N715" s="99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>
      <c r="A716" s="97"/>
      <c r="B716" s="97"/>
      <c r="C716" s="97"/>
      <c r="D716" s="97"/>
      <c r="E716" s="97"/>
      <c r="F716" s="97"/>
      <c r="G716" s="97"/>
      <c r="H716" s="98"/>
      <c r="I716" s="99"/>
      <c r="J716" s="97"/>
      <c r="K716" s="99"/>
      <c r="L716" s="97"/>
      <c r="M716" s="97"/>
      <c r="N716" s="99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>
      <c r="A717" s="97"/>
      <c r="B717" s="97"/>
      <c r="C717" s="97"/>
      <c r="D717" s="97"/>
      <c r="E717" s="97"/>
      <c r="F717" s="97"/>
      <c r="G717" s="97"/>
      <c r="H717" s="98"/>
      <c r="I717" s="99"/>
      <c r="J717" s="97"/>
      <c r="K717" s="99"/>
      <c r="L717" s="97"/>
      <c r="M717" s="97"/>
      <c r="N717" s="99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>
      <c r="A718" s="97"/>
      <c r="B718" s="97"/>
      <c r="C718" s="97"/>
      <c r="D718" s="97"/>
      <c r="E718" s="97"/>
      <c r="F718" s="97"/>
      <c r="G718" s="97"/>
      <c r="H718" s="98"/>
      <c r="I718" s="99"/>
      <c r="J718" s="97"/>
      <c r="K718" s="99"/>
      <c r="L718" s="97"/>
      <c r="M718" s="97"/>
      <c r="N718" s="99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>
      <c r="A719" s="97"/>
      <c r="B719" s="97"/>
      <c r="C719" s="97"/>
      <c r="D719" s="97"/>
      <c r="E719" s="97"/>
      <c r="F719" s="97"/>
      <c r="G719" s="97"/>
      <c r="H719" s="98"/>
      <c r="I719" s="99"/>
      <c r="J719" s="97"/>
      <c r="K719" s="99"/>
      <c r="L719" s="97"/>
      <c r="M719" s="97"/>
      <c r="N719" s="99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>
      <c r="A720" s="97"/>
      <c r="B720" s="97"/>
      <c r="C720" s="97"/>
      <c r="D720" s="97"/>
      <c r="E720" s="97"/>
      <c r="F720" s="97"/>
      <c r="G720" s="97"/>
      <c r="H720" s="98"/>
      <c r="I720" s="99"/>
      <c r="J720" s="97"/>
      <c r="K720" s="99"/>
      <c r="L720" s="97"/>
      <c r="M720" s="97"/>
      <c r="N720" s="99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>
      <c r="A721" s="97"/>
      <c r="B721" s="97"/>
      <c r="C721" s="97"/>
      <c r="D721" s="97"/>
      <c r="E721" s="97"/>
      <c r="F721" s="97"/>
      <c r="G721" s="97"/>
      <c r="H721" s="98"/>
      <c r="I721" s="99"/>
      <c r="J721" s="97"/>
      <c r="K721" s="99"/>
      <c r="L721" s="97"/>
      <c r="M721" s="97"/>
      <c r="N721" s="99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>
      <c r="A722" s="97"/>
      <c r="B722" s="97"/>
      <c r="C722" s="97"/>
      <c r="D722" s="97"/>
      <c r="E722" s="97"/>
      <c r="F722" s="97"/>
      <c r="G722" s="97"/>
      <c r="H722" s="98"/>
      <c r="I722" s="99"/>
      <c r="J722" s="97"/>
      <c r="K722" s="99"/>
      <c r="L722" s="97"/>
      <c r="M722" s="97"/>
      <c r="N722" s="99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>
      <c r="A723" s="97"/>
      <c r="B723" s="97"/>
      <c r="C723" s="97"/>
      <c r="D723" s="97"/>
      <c r="E723" s="97"/>
      <c r="F723" s="97"/>
      <c r="G723" s="97"/>
      <c r="H723" s="98"/>
      <c r="I723" s="99"/>
      <c r="J723" s="97"/>
      <c r="K723" s="99"/>
      <c r="L723" s="97"/>
      <c r="M723" s="97"/>
      <c r="N723" s="99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>
      <c r="A724" s="97"/>
      <c r="B724" s="97"/>
      <c r="C724" s="97"/>
      <c r="D724" s="97"/>
      <c r="E724" s="97"/>
      <c r="F724" s="97"/>
      <c r="G724" s="97"/>
      <c r="H724" s="98"/>
      <c r="I724" s="99"/>
      <c r="J724" s="97"/>
      <c r="K724" s="99"/>
      <c r="L724" s="97"/>
      <c r="M724" s="97"/>
      <c r="N724" s="99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>
      <c r="A725" s="97"/>
      <c r="B725" s="97"/>
      <c r="C725" s="97"/>
      <c r="D725" s="97"/>
      <c r="E725" s="97"/>
      <c r="F725" s="97"/>
      <c r="G725" s="97"/>
      <c r="H725" s="98"/>
      <c r="I725" s="99"/>
      <c r="J725" s="97"/>
      <c r="K725" s="99"/>
      <c r="L725" s="97"/>
      <c r="M725" s="97"/>
      <c r="N725" s="99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>
      <c r="A726" s="97"/>
      <c r="B726" s="97"/>
      <c r="C726" s="97"/>
      <c r="D726" s="97"/>
      <c r="E726" s="97"/>
      <c r="F726" s="97"/>
      <c r="G726" s="97"/>
      <c r="H726" s="98"/>
      <c r="I726" s="99"/>
      <c r="J726" s="97"/>
      <c r="K726" s="99"/>
      <c r="L726" s="97"/>
      <c r="M726" s="97"/>
      <c r="N726" s="99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>
      <c r="A727" s="97"/>
      <c r="B727" s="97"/>
      <c r="C727" s="97"/>
      <c r="D727" s="97"/>
      <c r="E727" s="97"/>
      <c r="F727" s="97"/>
      <c r="G727" s="97"/>
      <c r="H727" s="98"/>
      <c r="I727" s="99"/>
      <c r="J727" s="97"/>
      <c r="K727" s="99"/>
      <c r="L727" s="97"/>
      <c r="M727" s="97"/>
      <c r="N727" s="99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>
      <c r="A728" s="97"/>
      <c r="B728" s="97"/>
      <c r="C728" s="97"/>
      <c r="D728" s="97"/>
      <c r="E728" s="97"/>
      <c r="F728" s="97"/>
      <c r="G728" s="97"/>
      <c r="H728" s="98"/>
      <c r="I728" s="99"/>
      <c r="J728" s="97"/>
      <c r="K728" s="99"/>
      <c r="L728" s="97"/>
      <c r="M728" s="97"/>
      <c r="N728" s="99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>
      <c r="A729" s="97"/>
      <c r="B729" s="97"/>
      <c r="C729" s="97"/>
      <c r="D729" s="97"/>
      <c r="E729" s="97"/>
      <c r="F729" s="97"/>
      <c r="G729" s="97"/>
      <c r="H729" s="98"/>
      <c r="I729" s="99"/>
      <c r="J729" s="97"/>
      <c r="K729" s="99"/>
      <c r="L729" s="97"/>
      <c r="M729" s="97"/>
      <c r="N729" s="99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>
      <c r="A730" s="97"/>
      <c r="B730" s="97"/>
      <c r="C730" s="97"/>
      <c r="D730" s="97"/>
      <c r="E730" s="97"/>
      <c r="F730" s="97"/>
      <c r="G730" s="97"/>
      <c r="H730" s="98"/>
      <c r="I730" s="99"/>
      <c r="J730" s="97"/>
      <c r="K730" s="99"/>
      <c r="L730" s="97"/>
      <c r="M730" s="97"/>
      <c r="N730" s="99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>
      <c r="A731" s="97"/>
      <c r="B731" s="97"/>
      <c r="C731" s="97"/>
      <c r="D731" s="97"/>
      <c r="E731" s="97"/>
      <c r="F731" s="97"/>
      <c r="G731" s="97"/>
      <c r="H731" s="98"/>
      <c r="I731" s="99"/>
      <c r="J731" s="97"/>
      <c r="K731" s="99"/>
      <c r="L731" s="97"/>
      <c r="M731" s="97"/>
      <c r="N731" s="99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>
      <c r="A732" s="97"/>
      <c r="B732" s="97"/>
      <c r="C732" s="97"/>
      <c r="D732" s="97"/>
      <c r="E732" s="97"/>
      <c r="F732" s="97"/>
      <c r="G732" s="97"/>
      <c r="H732" s="98"/>
      <c r="I732" s="99"/>
      <c r="J732" s="97"/>
      <c r="K732" s="99"/>
      <c r="L732" s="97"/>
      <c r="M732" s="97"/>
      <c r="N732" s="99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>
      <c r="A733" s="97"/>
      <c r="B733" s="97"/>
      <c r="C733" s="97"/>
      <c r="D733" s="97"/>
      <c r="E733" s="97"/>
      <c r="F733" s="97"/>
      <c r="G733" s="97"/>
      <c r="H733" s="98"/>
      <c r="I733" s="99"/>
      <c r="J733" s="97"/>
      <c r="K733" s="99"/>
      <c r="L733" s="97"/>
      <c r="M733" s="97"/>
      <c r="N733" s="99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>
      <c r="A734" s="97"/>
      <c r="B734" s="97"/>
      <c r="C734" s="97"/>
      <c r="D734" s="97"/>
      <c r="E734" s="97"/>
      <c r="F734" s="97"/>
      <c r="G734" s="97"/>
      <c r="H734" s="98"/>
      <c r="I734" s="99"/>
      <c r="J734" s="97"/>
      <c r="K734" s="99"/>
      <c r="L734" s="97"/>
      <c r="M734" s="97"/>
      <c r="N734" s="99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>
      <c r="A735" s="97"/>
      <c r="B735" s="97"/>
      <c r="C735" s="97"/>
      <c r="D735" s="97"/>
      <c r="E735" s="97"/>
      <c r="F735" s="97"/>
      <c r="G735" s="97"/>
      <c r="H735" s="98"/>
      <c r="I735" s="99"/>
      <c r="J735" s="97"/>
      <c r="K735" s="99"/>
      <c r="L735" s="97"/>
      <c r="M735" s="97"/>
      <c r="N735" s="99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>
      <c r="A736" s="97"/>
      <c r="B736" s="97"/>
      <c r="C736" s="97"/>
      <c r="D736" s="97"/>
      <c r="E736" s="97"/>
      <c r="F736" s="97"/>
      <c r="G736" s="97"/>
      <c r="H736" s="98"/>
      <c r="I736" s="99"/>
      <c r="J736" s="97"/>
      <c r="K736" s="99"/>
      <c r="L736" s="97"/>
      <c r="M736" s="97"/>
      <c r="N736" s="99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>
      <c r="A737" s="97"/>
      <c r="B737" s="97"/>
      <c r="C737" s="97"/>
      <c r="D737" s="97"/>
      <c r="E737" s="97"/>
      <c r="F737" s="97"/>
      <c r="G737" s="97"/>
      <c r="H737" s="98"/>
      <c r="I737" s="99"/>
      <c r="J737" s="97"/>
      <c r="K737" s="99"/>
      <c r="L737" s="97"/>
      <c r="M737" s="97"/>
      <c r="N737" s="99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>
      <c r="A738" s="97"/>
      <c r="B738" s="97"/>
      <c r="C738" s="97"/>
      <c r="D738" s="97"/>
      <c r="E738" s="97"/>
      <c r="F738" s="97"/>
      <c r="G738" s="97"/>
      <c r="H738" s="98"/>
      <c r="I738" s="99"/>
      <c r="J738" s="97"/>
      <c r="K738" s="99"/>
      <c r="L738" s="97"/>
      <c r="M738" s="97"/>
      <c r="N738" s="99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>
      <c r="A739" s="97"/>
      <c r="B739" s="97"/>
      <c r="C739" s="97"/>
      <c r="D739" s="97"/>
      <c r="E739" s="97"/>
      <c r="F739" s="97"/>
      <c r="G739" s="97"/>
      <c r="H739" s="98"/>
      <c r="I739" s="99"/>
      <c r="J739" s="97"/>
      <c r="K739" s="99"/>
      <c r="L739" s="97"/>
      <c r="M739" s="97"/>
      <c r="N739" s="99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>
      <c r="A740" s="97"/>
      <c r="B740" s="97"/>
      <c r="C740" s="97"/>
      <c r="D740" s="97"/>
      <c r="E740" s="97"/>
      <c r="F740" s="97"/>
      <c r="G740" s="97"/>
      <c r="H740" s="98"/>
      <c r="I740" s="99"/>
      <c r="J740" s="97"/>
      <c r="K740" s="99"/>
      <c r="L740" s="97"/>
      <c r="M740" s="97"/>
      <c r="N740" s="99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>
      <c r="A741" s="97"/>
      <c r="B741" s="97"/>
      <c r="C741" s="97"/>
      <c r="D741" s="97"/>
      <c r="E741" s="97"/>
      <c r="F741" s="97"/>
      <c r="G741" s="97"/>
      <c r="H741" s="98"/>
      <c r="I741" s="99"/>
      <c r="J741" s="97"/>
      <c r="K741" s="99"/>
      <c r="L741" s="97"/>
      <c r="M741" s="97"/>
      <c r="N741" s="99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>
      <c r="A742" s="97"/>
      <c r="B742" s="97"/>
      <c r="C742" s="97"/>
      <c r="D742" s="97"/>
      <c r="E742" s="97"/>
      <c r="F742" s="97"/>
      <c r="G742" s="97"/>
      <c r="H742" s="98"/>
      <c r="I742" s="99"/>
      <c r="J742" s="97"/>
      <c r="K742" s="99"/>
      <c r="L742" s="97"/>
      <c r="M742" s="97"/>
      <c r="N742" s="99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>
      <c r="A743" s="97"/>
      <c r="B743" s="97"/>
      <c r="C743" s="97"/>
      <c r="D743" s="97"/>
      <c r="E743" s="97"/>
      <c r="F743" s="97"/>
      <c r="G743" s="97"/>
      <c r="H743" s="98"/>
      <c r="I743" s="99"/>
      <c r="J743" s="97"/>
      <c r="K743" s="99"/>
      <c r="L743" s="97"/>
      <c r="M743" s="97"/>
      <c r="N743" s="99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>
      <c r="A744" s="97"/>
      <c r="B744" s="97"/>
      <c r="C744" s="97"/>
      <c r="D744" s="97"/>
      <c r="E744" s="97"/>
      <c r="F744" s="97"/>
      <c r="G744" s="97"/>
      <c r="H744" s="98"/>
      <c r="I744" s="99"/>
      <c r="J744" s="97"/>
      <c r="K744" s="99"/>
      <c r="L744" s="97"/>
      <c r="M744" s="97"/>
      <c r="N744" s="99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>
      <c r="A745" s="97"/>
      <c r="B745" s="97"/>
      <c r="C745" s="97"/>
      <c r="D745" s="97"/>
      <c r="E745" s="97"/>
      <c r="F745" s="97"/>
      <c r="G745" s="97"/>
      <c r="H745" s="98"/>
      <c r="I745" s="99"/>
      <c r="J745" s="97"/>
      <c r="K745" s="99"/>
      <c r="L745" s="97"/>
      <c r="M745" s="97"/>
      <c r="N745" s="99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>
      <c r="A746" s="97"/>
      <c r="B746" s="97"/>
      <c r="C746" s="97"/>
      <c r="D746" s="97"/>
      <c r="E746" s="97"/>
      <c r="F746" s="97"/>
      <c r="G746" s="97"/>
      <c r="H746" s="98"/>
      <c r="I746" s="99"/>
      <c r="J746" s="97"/>
      <c r="K746" s="99"/>
      <c r="L746" s="97"/>
      <c r="M746" s="97"/>
      <c r="N746" s="99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>
      <c r="A747" s="97"/>
      <c r="B747" s="97"/>
      <c r="C747" s="97"/>
      <c r="D747" s="97"/>
      <c r="E747" s="97"/>
      <c r="F747" s="97"/>
      <c r="G747" s="97"/>
      <c r="H747" s="98"/>
      <c r="I747" s="99"/>
      <c r="J747" s="97"/>
      <c r="K747" s="99"/>
      <c r="L747" s="97"/>
      <c r="M747" s="97"/>
      <c r="N747" s="99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>
      <c r="A748" s="97"/>
      <c r="B748" s="97"/>
      <c r="C748" s="97"/>
      <c r="D748" s="97"/>
      <c r="E748" s="97"/>
      <c r="F748" s="97"/>
      <c r="G748" s="97"/>
      <c r="H748" s="98"/>
      <c r="I748" s="99"/>
      <c r="J748" s="97"/>
      <c r="K748" s="99"/>
      <c r="L748" s="97"/>
      <c r="M748" s="97"/>
      <c r="N748" s="99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>
      <c r="A749" s="97"/>
      <c r="B749" s="97"/>
      <c r="C749" s="97"/>
      <c r="D749" s="97"/>
      <c r="E749" s="97"/>
      <c r="F749" s="97"/>
      <c r="G749" s="97"/>
      <c r="H749" s="98"/>
      <c r="I749" s="99"/>
      <c r="J749" s="97"/>
      <c r="K749" s="99"/>
      <c r="L749" s="97"/>
      <c r="M749" s="97"/>
      <c r="N749" s="99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>
      <c r="A750" s="97"/>
      <c r="B750" s="97"/>
      <c r="C750" s="97"/>
      <c r="D750" s="97"/>
      <c r="E750" s="97"/>
      <c r="F750" s="97"/>
      <c r="G750" s="97"/>
      <c r="H750" s="98"/>
      <c r="I750" s="99"/>
      <c r="J750" s="97"/>
      <c r="K750" s="99"/>
      <c r="L750" s="97"/>
      <c r="M750" s="97"/>
      <c r="N750" s="99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>
      <c r="A751" s="97"/>
      <c r="B751" s="97"/>
      <c r="C751" s="97"/>
      <c r="D751" s="97"/>
      <c r="E751" s="97"/>
      <c r="F751" s="97"/>
      <c r="G751" s="97"/>
      <c r="H751" s="98"/>
      <c r="I751" s="99"/>
      <c r="J751" s="97"/>
      <c r="K751" s="99"/>
      <c r="L751" s="97"/>
      <c r="M751" s="97"/>
      <c r="N751" s="99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>
      <c r="A752" s="97"/>
      <c r="B752" s="97"/>
      <c r="C752" s="97"/>
      <c r="D752" s="97"/>
      <c r="E752" s="97"/>
      <c r="F752" s="97"/>
      <c r="G752" s="97"/>
      <c r="H752" s="98"/>
      <c r="I752" s="99"/>
      <c r="J752" s="97"/>
      <c r="K752" s="99"/>
      <c r="L752" s="97"/>
      <c r="M752" s="97"/>
      <c r="N752" s="99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>
      <c r="A753" s="97"/>
      <c r="B753" s="97"/>
      <c r="C753" s="97"/>
      <c r="D753" s="97"/>
      <c r="E753" s="97"/>
      <c r="F753" s="97"/>
      <c r="G753" s="97"/>
      <c r="H753" s="98"/>
      <c r="I753" s="99"/>
      <c r="J753" s="97"/>
      <c r="K753" s="99"/>
      <c r="L753" s="97"/>
      <c r="M753" s="97"/>
      <c r="N753" s="99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>
      <c r="A754" s="97"/>
      <c r="B754" s="97"/>
      <c r="C754" s="97"/>
      <c r="D754" s="97"/>
      <c r="E754" s="97"/>
      <c r="F754" s="97"/>
      <c r="G754" s="97"/>
      <c r="H754" s="98"/>
      <c r="I754" s="99"/>
      <c r="J754" s="97"/>
      <c r="K754" s="99"/>
      <c r="L754" s="97"/>
      <c r="M754" s="97"/>
      <c r="N754" s="99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>
      <c r="A755" s="97"/>
      <c r="B755" s="97"/>
      <c r="C755" s="97"/>
      <c r="D755" s="97"/>
      <c r="E755" s="97"/>
      <c r="F755" s="97"/>
      <c r="G755" s="97"/>
      <c r="H755" s="98"/>
      <c r="I755" s="99"/>
      <c r="J755" s="97"/>
      <c r="K755" s="99"/>
      <c r="L755" s="97"/>
      <c r="M755" s="97"/>
      <c r="N755" s="99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>
      <c r="A756" s="97"/>
      <c r="B756" s="97"/>
      <c r="C756" s="97"/>
      <c r="D756" s="97"/>
      <c r="E756" s="97"/>
      <c r="F756" s="97"/>
      <c r="G756" s="97"/>
      <c r="H756" s="98"/>
      <c r="I756" s="99"/>
      <c r="J756" s="97"/>
      <c r="K756" s="99"/>
      <c r="L756" s="97"/>
      <c r="M756" s="97"/>
      <c r="N756" s="99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>
      <c r="A757" s="97"/>
      <c r="B757" s="97"/>
      <c r="C757" s="97"/>
      <c r="D757" s="97"/>
      <c r="E757" s="97"/>
      <c r="F757" s="97"/>
      <c r="G757" s="97"/>
      <c r="H757" s="98"/>
      <c r="I757" s="99"/>
      <c r="J757" s="97"/>
      <c r="K757" s="99"/>
      <c r="L757" s="97"/>
      <c r="M757" s="97"/>
      <c r="N757" s="99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>
      <c r="A758" s="97"/>
      <c r="B758" s="97"/>
      <c r="C758" s="97"/>
      <c r="D758" s="97"/>
      <c r="E758" s="97"/>
      <c r="F758" s="97"/>
      <c r="G758" s="97"/>
      <c r="H758" s="98"/>
      <c r="I758" s="99"/>
      <c r="J758" s="97"/>
      <c r="K758" s="99"/>
      <c r="L758" s="97"/>
      <c r="M758" s="97"/>
      <c r="N758" s="99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>
      <c r="A759" s="97"/>
      <c r="B759" s="97"/>
      <c r="C759" s="97"/>
      <c r="D759" s="97"/>
      <c r="E759" s="97"/>
      <c r="F759" s="97"/>
      <c r="G759" s="97"/>
      <c r="H759" s="98"/>
      <c r="I759" s="99"/>
      <c r="J759" s="97"/>
      <c r="K759" s="99"/>
      <c r="L759" s="97"/>
      <c r="M759" s="97"/>
      <c r="N759" s="99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>
      <c r="A760" s="97"/>
      <c r="B760" s="97"/>
      <c r="C760" s="97"/>
      <c r="D760" s="97"/>
      <c r="E760" s="97"/>
      <c r="F760" s="97"/>
      <c r="G760" s="97"/>
      <c r="H760" s="98"/>
      <c r="I760" s="99"/>
      <c r="J760" s="97"/>
      <c r="K760" s="99"/>
      <c r="L760" s="97"/>
      <c r="M760" s="97"/>
      <c r="N760" s="99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>
      <c r="A761" s="97"/>
      <c r="B761" s="97"/>
      <c r="C761" s="97"/>
      <c r="D761" s="97"/>
      <c r="E761" s="97"/>
      <c r="F761" s="97"/>
      <c r="G761" s="97"/>
      <c r="H761" s="98"/>
      <c r="I761" s="99"/>
      <c r="J761" s="97"/>
      <c r="K761" s="99"/>
      <c r="L761" s="97"/>
      <c r="M761" s="97"/>
      <c r="N761" s="99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>
      <c r="A762" s="97"/>
      <c r="B762" s="97"/>
      <c r="C762" s="97"/>
      <c r="D762" s="97"/>
      <c r="E762" s="97"/>
      <c r="F762" s="97"/>
      <c r="G762" s="97"/>
      <c r="H762" s="98"/>
      <c r="I762" s="99"/>
      <c r="J762" s="97"/>
      <c r="K762" s="99"/>
      <c r="L762" s="97"/>
      <c r="M762" s="97"/>
      <c r="N762" s="99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>
      <c r="A763" s="97"/>
      <c r="B763" s="97"/>
      <c r="C763" s="97"/>
      <c r="D763" s="97"/>
      <c r="E763" s="97"/>
      <c r="F763" s="97"/>
      <c r="G763" s="97"/>
      <c r="H763" s="98"/>
      <c r="I763" s="99"/>
      <c r="J763" s="97"/>
      <c r="K763" s="99"/>
      <c r="L763" s="97"/>
      <c r="M763" s="97"/>
      <c r="N763" s="99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>
      <c r="A764" s="97"/>
      <c r="B764" s="97"/>
      <c r="C764" s="97"/>
      <c r="D764" s="97"/>
      <c r="E764" s="97"/>
      <c r="F764" s="97"/>
      <c r="G764" s="97"/>
      <c r="H764" s="98"/>
      <c r="I764" s="99"/>
      <c r="J764" s="97"/>
      <c r="K764" s="99"/>
      <c r="L764" s="97"/>
      <c r="M764" s="97"/>
      <c r="N764" s="99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>
      <c r="A765" s="97"/>
      <c r="B765" s="97"/>
      <c r="C765" s="97"/>
      <c r="D765" s="97"/>
      <c r="E765" s="97"/>
      <c r="F765" s="97"/>
      <c r="G765" s="97"/>
      <c r="H765" s="98"/>
      <c r="I765" s="99"/>
      <c r="J765" s="97"/>
      <c r="K765" s="99"/>
      <c r="L765" s="97"/>
      <c r="M765" s="97"/>
      <c r="N765" s="99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>
      <c r="A766" s="97"/>
      <c r="B766" s="97"/>
      <c r="C766" s="97"/>
      <c r="D766" s="97"/>
      <c r="E766" s="97"/>
      <c r="F766" s="97"/>
      <c r="G766" s="97"/>
      <c r="H766" s="98"/>
      <c r="I766" s="99"/>
      <c r="J766" s="97"/>
      <c r="K766" s="99"/>
      <c r="L766" s="97"/>
      <c r="M766" s="97"/>
      <c r="N766" s="99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>
      <c r="A767" s="97"/>
      <c r="B767" s="97"/>
      <c r="C767" s="97"/>
      <c r="D767" s="97"/>
      <c r="E767" s="97"/>
      <c r="F767" s="97"/>
      <c r="G767" s="97"/>
      <c r="H767" s="98"/>
      <c r="I767" s="99"/>
      <c r="J767" s="97"/>
      <c r="K767" s="99"/>
      <c r="L767" s="97"/>
      <c r="M767" s="97"/>
      <c r="N767" s="99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>
      <c r="A768" s="97"/>
      <c r="B768" s="97"/>
      <c r="C768" s="97"/>
      <c r="D768" s="97"/>
      <c r="E768" s="97"/>
      <c r="F768" s="97"/>
      <c r="G768" s="97"/>
      <c r="H768" s="98"/>
      <c r="I768" s="99"/>
      <c r="J768" s="97"/>
      <c r="K768" s="99"/>
      <c r="L768" s="97"/>
      <c r="M768" s="97"/>
      <c r="N768" s="99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>
      <c r="A769" s="97"/>
      <c r="B769" s="97"/>
      <c r="C769" s="97"/>
      <c r="D769" s="97"/>
      <c r="E769" s="97"/>
      <c r="F769" s="97"/>
      <c r="G769" s="97"/>
      <c r="H769" s="98"/>
      <c r="I769" s="99"/>
      <c r="J769" s="97"/>
      <c r="K769" s="99"/>
      <c r="L769" s="97"/>
      <c r="M769" s="97"/>
      <c r="N769" s="99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>
      <c r="A770" s="97"/>
      <c r="B770" s="97"/>
      <c r="C770" s="97"/>
      <c r="D770" s="97"/>
      <c r="E770" s="97"/>
      <c r="F770" s="97"/>
      <c r="G770" s="97"/>
      <c r="H770" s="98"/>
      <c r="I770" s="99"/>
      <c r="J770" s="97"/>
      <c r="K770" s="99"/>
      <c r="L770" s="97"/>
      <c r="M770" s="97"/>
      <c r="N770" s="99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>
      <c r="A771" s="97"/>
      <c r="B771" s="97"/>
      <c r="C771" s="97"/>
      <c r="D771" s="97"/>
      <c r="E771" s="97"/>
      <c r="F771" s="97"/>
      <c r="G771" s="97"/>
      <c r="H771" s="98"/>
      <c r="I771" s="99"/>
      <c r="J771" s="97"/>
      <c r="K771" s="99"/>
      <c r="L771" s="97"/>
      <c r="M771" s="97"/>
      <c r="N771" s="99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>
      <c r="A772" s="97"/>
      <c r="B772" s="97"/>
      <c r="C772" s="97"/>
      <c r="D772" s="97"/>
      <c r="E772" s="97"/>
      <c r="F772" s="97"/>
      <c r="G772" s="97"/>
      <c r="H772" s="98"/>
      <c r="I772" s="99"/>
      <c r="J772" s="97"/>
      <c r="K772" s="99"/>
      <c r="L772" s="97"/>
      <c r="M772" s="97"/>
      <c r="N772" s="99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>
      <c r="A773" s="97"/>
      <c r="B773" s="97"/>
      <c r="C773" s="97"/>
      <c r="D773" s="97"/>
      <c r="E773" s="97"/>
      <c r="F773" s="97"/>
      <c r="G773" s="97"/>
      <c r="H773" s="98"/>
      <c r="I773" s="99"/>
      <c r="J773" s="97"/>
      <c r="K773" s="99"/>
      <c r="L773" s="97"/>
      <c r="M773" s="97"/>
      <c r="N773" s="99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>
      <c r="A774" s="97"/>
      <c r="B774" s="97"/>
      <c r="C774" s="97"/>
      <c r="D774" s="97"/>
      <c r="E774" s="97"/>
      <c r="F774" s="97"/>
      <c r="G774" s="97"/>
      <c r="H774" s="98"/>
      <c r="I774" s="99"/>
      <c r="J774" s="97"/>
      <c r="K774" s="99"/>
      <c r="L774" s="97"/>
      <c r="M774" s="97"/>
      <c r="N774" s="99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>
      <c r="A775" s="97"/>
      <c r="B775" s="97"/>
      <c r="C775" s="97"/>
      <c r="D775" s="97"/>
      <c r="E775" s="97"/>
      <c r="F775" s="97"/>
      <c r="G775" s="97"/>
      <c r="H775" s="98"/>
      <c r="I775" s="99"/>
      <c r="J775" s="97"/>
      <c r="K775" s="99"/>
      <c r="L775" s="97"/>
      <c r="M775" s="97"/>
      <c r="N775" s="99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>
      <c r="A776" s="97"/>
      <c r="B776" s="97"/>
      <c r="C776" s="97"/>
      <c r="D776" s="97"/>
      <c r="E776" s="97"/>
      <c r="F776" s="97"/>
      <c r="G776" s="97"/>
      <c r="H776" s="98"/>
      <c r="I776" s="99"/>
      <c r="J776" s="97"/>
      <c r="K776" s="99"/>
      <c r="L776" s="97"/>
      <c r="M776" s="97"/>
      <c r="N776" s="99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>
      <c r="A777" s="97"/>
      <c r="B777" s="97"/>
      <c r="C777" s="97"/>
      <c r="D777" s="97"/>
      <c r="E777" s="97"/>
      <c r="F777" s="97"/>
      <c r="G777" s="97"/>
      <c r="H777" s="98"/>
      <c r="I777" s="99"/>
      <c r="J777" s="97"/>
      <c r="K777" s="99"/>
      <c r="L777" s="97"/>
      <c r="M777" s="97"/>
      <c r="N777" s="99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>
      <c r="A778" s="97"/>
      <c r="B778" s="97"/>
      <c r="C778" s="97"/>
      <c r="D778" s="97"/>
      <c r="E778" s="97"/>
      <c r="F778" s="97"/>
      <c r="G778" s="97"/>
      <c r="H778" s="98"/>
      <c r="I778" s="99"/>
      <c r="J778" s="97"/>
      <c r="K778" s="99"/>
      <c r="L778" s="97"/>
      <c r="M778" s="97"/>
      <c r="N778" s="99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>
      <c r="A779" s="97"/>
      <c r="B779" s="97"/>
      <c r="C779" s="97"/>
      <c r="D779" s="97"/>
      <c r="E779" s="97"/>
      <c r="F779" s="97"/>
      <c r="G779" s="97"/>
      <c r="H779" s="98"/>
      <c r="I779" s="99"/>
      <c r="J779" s="97"/>
      <c r="K779" s="99"/>
      <c r="L779" s="97"/>
      <c r="M779" s="97"/>
      <c r="N779" s="99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>
      <c r="A780" s="97"/>
      <c r="B780" s="97"/>
      <c r="C780" s="97"/>
      <c r="D780" s="97"/>
      <c r="E780" s="97"/>
      <c r="F780" s="97"/>
      <c r="G780" s="97"/>
      <c r="H780" s="98"/>
      <c r="I780" s="99"/>
      <c r="J780" s="97"/>
      <c r="K780" s="99"/>
      <c r="L780" s="97"/>
      <c r="M780" s="97"/>
      <c r="N780" s="99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>
      <c r="A781" s="97"/>
      <c r="B781" s="97"/>
      <c r="C781" s="97"/>
      <c r="D781" s="97"/>
      <c r="E781" s="97"/>
      <c r="F781" s="97"/>
      <c r="G781" s="97"/>
      <c r="H781" s="98"/>
      <c r="I781" s="99"/>
      <c r="J781" s="97"/>
      <c r="K781" s="99"/>
      <c r="L781" s="97"/>
      <c r="M781" s="97"/>
      <c r="N781" s="99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>
      <c r="A782" s="97"/>
      <c r="B782" s="97"/>
      <c r="C782" s="97"/>
      <c r="D782" s="97"/>
      <c r="E782" s="97"/>
      <c r="F782" s="97"/>
      <c r="G782" s="97"/>
      <c r="H782" s="98"/>
      <c r="I782" s="99"/>
      <c r="J782" s="97"/>
      <c r="K782" s="99"/>
      <c r="L782" s="97"/>
      <c r="M782" s="97"/>
      <c r="N782" s="99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>
      <c r="A783" s="97"/>
      <c r="B783" s="97"/>
      <c r="C783" s="97"/>
      <c r="D783" s="97"/>
      <c r="E783" s="97"/>
      <c r="F783" s="97"/>
      <c r="G783" s="97"/>
      <c r="H783" s="98"/>
      <c r="I783" s="99"/>
      <c r="J783" s="97"/>
      <c r="K783" s="99"/>
      <c r="L783" s="97"/>
      <c r="M783" s="97"/>
      <c r="N783" s="99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>
      <c r="A784" s="97"/>
      <c r="B784" s="97"/>
      <c r="C784" s="97"/>
      <c r="D784" s="97"/>
      <c r="E784" s="97"/>
      <c r="F784" s="97"/>
      <c r="G784" s="97"/>
      <c r="H784" s="98"/>
      <c r="I784" s="99"/>
      <c r="J784" s="97"/>
      <c r="K784" s="99"/>
      <c r="L784" s="97"/>
      <c r="M784" s="97"/>
      <c r="N784" s="99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>
      <c r="A785" s="97"/>
      <c r="B785" s="97"/>
      <c r="C785" s="97"/>
      <c r="D785" s="97"/>
      <c r="E785" s="97"/>
      <c r="F785" s="97"/>
      <c r="G785" s="97"/>
      <c r="H785" s="98"/>
      <c r="I785" s="99"/>
      <c r="J785" s="97"/>
      <c r="K785" s="99"/>
      <c r="L785" s="97"/>
      <c r="M785" s="97"/>
      <c r="N785" s="99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>
      <c r="A786" s="97"/>
      <c r="B786" s="97"/>
      <c r="C786" s="97"/>
      <c r="D786" s="97"/>
      <c r="E786" s="97"/>
      <c r="F786" s="97"/>
      <c r="G786" s="97"/>
      <c r="H786" s="98"/>
      <c r="I786" s="99"/>
      <c r="J786" s="97"/>
      <c r="K786" s="99"/>
      <c r="L786" s="97"/>
      <c r="M786" s="97"/>
      <c r="N786" s="99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>
      <c r="A787" s="97"/>
      <c r="B787" s="97"/>
      <c r="C787" s="97"/>
      <c r="D787" s="97"/>
      <c r="E787" s="97"/>
      <c r="F787" s="97"/>
      <c r="G787" s="97"/>
      <c r="H787" s="98"/>
      <c r="I787" s="99"/>
      <c r="J787" s="97"/>
      <c r="K787" s="99"/>
      <c r="L787" s="97"/>
      <c r="M787" s="97"/>
      <c r="N787" s="99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>
      <c r="A788" s="97"/>
      <c r="B788" s="97"/>
      <c r="C788" s="97"/>
      <c r="D788" s="97"/>
      <c r="E788" s="97"/>
      <c r="F788" s="97"/>
      <c r="G788" s="97"/>
      <c r="H788" s="98"/>
      <c r="I788" s="99"/>
      <c r="J788" s="97"/>
      <c r="K788" s="99"/>
      <c r="L788" s="97"/>
      <c r="M788" s="97"/>
      <c r="N788" s="99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>
      <c r="A789" s="97"/>
      <c r="B789" s="97"/>
      <c r="C789" s="97"/>
      <c r="D789" s="97"/>
      <c r="E789" s="97"/>
      <c r="F789" s="97"/>
      <c r="G789" s="97"/>
      <c r="H789" s="98"/>
      <c r="I789" s="99"/>
      <c r="J789" s="97"/>
      <c r="K789" s="99"/>
      <c r="L789" s="97"/>
      <c r="M789" s="97"/>
      <c r="N789" s="99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>
      <c r="A790" s="97"/>
      <c r="B790" s="97"/>
      <c r="C790" s="97"/>
      <c r="D790" s="97"/>
      <c r="E790" s="97"/>
      <c r="F790" s="97"/>
      <c r="G790" s="97"/>
      <c r="H790" s="98"/>
      <c r="I790" s="99"/>
      <c r="J790" s="97"/>
      <c r="K790" s="99"/>
      <c r="L790" s="97"/>
      <c r="M790" s="97"/>
      <c r="N790" s="99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>
      <c r="A791" s="97"/>
      <c r="B791" s="97"/>
      <c r="C791" s="97"/>
      <c r="D791" s="97"/>
      <c r="E791" s="97"/>
      <c r="F791" s="97"/>
      <c r="G791" s="97"/>
      <c r="H791" s="98"/>
      <c r="I791" s="99"/>
      <c r="J791" s="97"/>
      <c r="K791" s="99"/>
      <c r="L791" s="97"/>
      <c r="M791" s="97"/>
      <c r="N791" s="99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>
      <c r="A792" s="97"/>
      <c r="B792" s="97"/>
      <c r="C792" s="97"/>
      <c r="D792" s="97"/>
      <c r="E792" s="97"/>
      <c r="F792" s="97"/>
      <c r="G792" s="97"/>
      <c r="H792" s="98"/>
      <c r="I792" s="99"/>
      <c r="J792" s="97"/>
      <c r="K792" s="99"/>
      <c r="L792" s="97"/>
      <c r="M792" s="97"/>
      <c r="N792" s="99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>
      <c r="A793" s="97"/>
      <c r="B793" s="97"/>
      <c r="C793" s="97"/>
      <c r="D793" s="97"/>
      <c r="E793" s="97"/>
      <c r="F793" s="97"/>
      <c r="G793" s="97"/>
      <c r="H793" s="98"/>
      <c r="I793" s="99"/>
      <c r="J793" s="97"/>
      <c r="K793" s="99"/>
      <c r="L793" s="97"/>
      <c r="M793" s="97"/>
      <c r="N793" s="99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>
      <c r="A794" s="97"/>
      <c r="B794" s="97"/>
      <c r="C794" s="97"/>
      <c r="D794" s="97"/>
      <c r="E794" s="97"/>
      <c r="F794" s="97"/>
      <c r="G794" s="97"/>
      <c r="H794" s="98"/>
      <c r="I794" s="99"/>
      <c r="J794" s="97"/>
      <c r="K794" s="99"/>
      <c r="L794" s="97"/>
      <c r="M794" s="97"/>
      <c r="N794" s="99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>
      <c r="A795" s="97"/>
      <c r="B795" s="97"/>
      <c r="C795" s="97"/>
      <c r="D795" s="97"/>
      <c r="E795" s="97"/>
      <c r="F795" s="97"/>
      <c r="G795" s="97"/>
      <c r="H795" s="98"/>
      <c r="I795" s="99"/>
      <c r="J795" s="97"/>
      <c r="K795" s="99"/>
      <c r="L795" s="97"/>
      <c r="M795" s="97"/>
      <c r="N795" s="99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>
      <c r="A796" s="97"/>
      <c r="B796" s="97"/>
      <c r="C796" s="97"/>
      <c r="D796" s="97"/>
      <c r="E796" s="97"/>
      <c r="F796" s="97"/>
      <c r="G796" s="97"/>
      <c r="H796" s="98"/>
      <c r="I796" s="99"/>
      <c r="J796" s="97"/>
      <c r="K796" s="99"/>
      <c r="L796" s="97"/>
      <c r="M796" s="97"/>
      <c r="N796" s="99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>
      <c r="A797" s="97"/>
      <c r="B797" s="97"/>
      <c r="C797" s="97"/>
      <c r="D797" s="97"/>
      <c r="E797" s="97"/>
      <c r="F797" s="97"/>
      <c r="G797" s="97"/>
      <c r="H797" s="98"/>
      <c r="I797" s="99"/>
      <c r="J797" s="97"/>
      <c r="K797" s="99"/>
      <c r="L797" s="97"/>
      <c r="M797" s="97"/>
      <c r="N797" s="99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>
      <c r="A798" s="97"/>
      <c r="B798" s="97"/>
      <c r="C798" s="97"/>
      <c r="D798" s="97"/>
      <c r="E798" s="97"/>
      <c r="F798" s="97"/>
      <c r="G798" s="97"/>
      <c r="H798" s="98"/>
      <c r="I798" s="99"/>
      <c r="J798" s="97"/>
      <c r="K798" s="99"/>
      <c r="L798" s="97"/>
      <c r="M798" s="97"/>
      <c r="N798" s="99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>
      <c r="A799" s="97"/>
      <c r="B799" s="97"/>
      <c r="C799" s="97"/>
      <c r="D799" s="97"/>
      <c r="E799" s="97"/>
      <c r="F799" s="97"/>
      <c r="G799" s="97"/>
      <c r="H799" s="98"/>
      <c r="I799" s="99"/>
      <c r="J799" s="97"/>
      <c r="K799" s="99"/>
      <c r="L799" s="97"/>
      <c r="M799" s="97"/>
      <c r="N799" s="99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>
      <c r="A800" s="97"/>
      <c r="B800" s="97"/>
      <c r="C800" s="97"/>
      <c r="D800" s="97"/>
      <c r="E800" s="97"/>
      <c r="F800" s="97"/>
      <c r="G800" s="97"/>
      <c r="H800" s="98"/>
      <c r="I800" s="99"/>
      <c r="J800" s="97"/>
      <c r="K800" s="99"/>
      <c r="L800" s="97"/>
      <c r="M800" s="97"/>
      <c r="N800" s="99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>
      <c r="A801" s="97"/>
      <c r="B801" s="97"/>
      <c r="C801" s="97"/>
      <c r="D801" s="97"/>
      <c r="E801" s="97"/>
      <c r="F801" s="97"/>
      <c r="G801" s="97"/>
      <c r="H801" s="98"/>
      <c r="I801" s="99"/>
      <c r="J801" s="97"/>
      <c r="K801" s="99"/>
      <c r="L801" s="97"/>
      <c r="M801" s="97"/>
      <c r="N801" s="99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>
      <c r="A802" s="97"/>
      <c r="B802" s="97"/>
      <c r="C802" s="97"/>
      <c r="D802" s="97"/>
      <c r="E802" s="97"/>
      <c r="F802" s="97"/>
      <c r="G802" s="97"/>
      <c r="H802" s="98"/>
      <c r="I802" s="99"/>
      <c r="J802" s="97"/>
      <c r="K802" s="99"/>
      <c r="L802" s="97"/>
      <c r="M802" s="97"/>
      <c r="N802" s="99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>
      <c r="A803" s="97"/>
      <c r="B803" s="97"/>
      <c r="C803" s="97"/>
      <c r="D803" s="97"/>
      <c r="E803" s="97"/>
      <c r="F803" s="97"/>
      <c r="G803" s="97"/>
      <c r="H803" s="98"/>
      <c r="I803" s="99"/>
      <c r="J803" s="97"/>
      <c r="K803" s="99"/>
      <c r="L803" s="97"/>
      <c r="M803" s="97"/>
      <c r="N803" s="99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>
      <c r="A804" s="97"/>
      <c r="B804" s="97"/>
      <c r="C804" s="97"/>
      <c r="D804" s="97"/>
      <c r="E804" s="97"/>
      <c r="F804" s="97"/>
      <c r="G804" s="97"/>
      <c r="H804" s="98"/>
      <c r="I804" s="99"/>
      <c r="J804" s="97"/>
      <c r="K804" s="99"/>
      <c r="L804" s="97"/>
      <c r="M804" s="97"/>
      <c r="N804" s="99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>
      <c r="A805" s="97"/>
      <c r="B805" s="97"/>
      <c r="C805" s="97"/>
      <c r="D805" s="97"/>
      <c r="E805" s="97"/>
      <c r="F805" s="97"/>
      <c r="G805" s="97"/>
      <c r="H805" s="98"/>
      <c r="I805" s="99"/>
      <c r="J805" s="97"/>
      <c r="K805" s="99"/>
      <c r="L805" s="97"/>
      <c r="M805" s="97"/>
      <c r="N805" s="99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>
      <c r="A806" s="97"/>
      <c r="B806" s="97"/>
      <c r="C806" s="97"/>
      <c r="D806" s="97"/>
      <c r="E806" s="97"/>
      <c r="F806" s="97"/>
      <c r="G806" s="97"/>
      <c r="H806" s="98"/>
      <c r="I806" s="99"/>
      <c r="J806" s="97"/>
      <c r="K806" s="99"/>
      <c r="L806" s="97"/>
      <c r="M806" s="97"/>
      <c r="N806" s="99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>
      <c r="A807" s="97"/>
      <c r="B807" s="97"/>
      <c r="C807" s="97"/>
      <c r="D807" s="97"/>
      <c r="E807" s="97"/>
      <c r="F807" s="97"/>
      <c r="G807" s="97"/>
      <c r="H807" s="98"/>
      <c r="I807" s="99"/>
      <c r="J807" s="97"/>
      <c r="K807" s="99"/>
      <c r="L807" s="97"/>
      <c r="M807" s="97"/>
      <c r="N807" s="99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>
      <c r="A808" s="97"/>
      <c r="B808" s="97"/>
      <c r="C808" s="97"/>
      <c r="D808" s="97"/>
      <c r="E808" s="97"/>
      <c r="F808" s="97"/>
      <c r="G808" s="97"/>
      <c r="H808" s="98"/>
      <c r="I808" s="99"/>
      <c r="J808" s="97"/>
      <c r="K808" s="99"/>
      <c r="L808" s="97"/>
      <c r="M808" s="97"/>
      <c r="N808" s="99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>
      <c r="A809" s="97"/>
      <c r="B809" s="97"/>
      <c r="C809" s="97"/>
      <c r="D809" s="97"/>
      <c r="E809" s="97"/>
      <c r="F809" s="97"/>
      <c r="G809" s="97"/>
      <c r="H809" s="98"/>
      <c r="I809" s="99"/>
      <c r="J809" s="97"/>
      <c r="K809" s="99"/>
      <c r="L809" s="97"/>
      <c r="M809" s="97"/>
      <c r="N809" s="99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>
      <c r="A810" s="97"/>
      <c r="B810" s="97"/>
      <c r="C810" s="97"/>
      <c r="D810" s="97"/>
      <c r="E810" s="97"/>
      <c r="F810" s="97"/>
      <c r="G810" s="97"/>
      <c r="H810" s="98"/>
      <c r="I810" s="99"/>
      <c r="J810" s="97"/>
      <c r="K810" s="99"/>
      <c r="L810" s="97"/>
      <c r="M810" s="97"/>
      <c r="N810" s="99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>
      <c r="A811" s="97"/>
      <c r="B811" s="97"/>
      <c r="C811" s="97"/>
      <c r="D811" s="97"/>
      <c r="E811" s="97"/>
      <c r="F811" s="97"/>
      <c r="G811" s="97"/>
      <c r="H811" s="98"/>
      <c r="I811" s="99"/>
      <c r="J811" s="97"/>
      <c r="K811" s="99"/>
      <c r="L811" s="97"/>
      <c r="M811" s="97"/>
      <c r="N811" s="99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>
      <c r="A812" s="97"/>
      <c r="B812" s="97"/>
      <c r="C812" s="97"/>
      <c r="D812" s="97"/>
      <c r="E812" s="97"/>
      <c r="F812" s="97"/>
      <c r="G812" s="97"/>
      <c r="H812" s="98"/>
      <c r="I812" s="99"/>
      <c r="J812" s="97"/>
      <c r="K812" s="99"/>
      <c r="L812" s="97"/>
      <c r="M812" s="97"/>
      <c r="N812" s="99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>
      <c r="A813" s="97"/>
      <c r="B813" s="97"/>
      <c r="C813" s="97"/>
      <c r="D813" s="97"/>
      <c r="E813" s="97"/>
      <c r="F813" s="97"/>
      <c r="G813" s="97"/>
      <c r="H813" s="98"/>
      <c r="I813" s="99"/>
      <c r="J813" s="97"/>
      <c r="K813" s="99"/>
      <c r="L813" s="97"/>
      <c r="M813" s="97"/>
      <c r="N813" s="99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>
      <c r="A814" s="97"/>
      <c r="B814" s="97"/>
      <c r="C814" s="97"/>
      <c r="D814" s="97"/>
      <c r="E814" s="97"/>
      <c r="F814" s="97"/>
      <c r="G814" s="97"/>
      <c r="H814" s="98"/>
      <c r="I814" s="99"/>
      <c r="J814" s="97"/>
      <c r="K814" s="99"/>
      <c r="L814" s="97"/>
      <c r="M814" s="97"/>
      <c r="N814" s="99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>
      <c r="A815" s="97"/>
      <c r="B815" s="97"/>
      <c r="C815" s="97"/>
      <c r="D815" s="97"/>
      <c r="E815" s="97"/>
      <c r="F815" s="97"/>
      <c r="G815" s="97"/>
      <c r="H815" s="98"/>
      <c r="I815" s="99"/>
      <c r="J815" s="97"/>
      <c r="K815" s="99"/>
      <c r="L815" s="97"/>
      <c r="M815" s="97"/>
      <c r="N815" s="99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>
      <c r="A816" s="97"/>
      <c r="B816" s="97"/>
      <c r="C816" s="97"/>
      <c r="D816" s="97"/>
      <c r="E816" s="97"/>
      <c r="F816" s="97"/>
      <c r="G816" s="97"/>
      <c r="H816" s="98"/>
      <c r="I816" s="99"/>
      <c r="J816" s="97"/>
      <c r="K816" s="99"/>
      <c r="L816" s="97"/>
      <c r="M816" s="97"/>
      <c r="N816" s="99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>
      <c r="A817" s="97"/>
      <c r="B817" s="97"/>
      <c r="C817" s="97"/>
      <c r="D817" s="97"/>
      <c r="E817" s="97"/>
      <c r="F817" s="97"/>
      <c r="G817" s="97"/>
      <c r="H817" s="98"/>
      <c r="I817" s="99"/>
      <c r="J817" s="97"/>
      <c r="K817" s="99"/>
      <c r="L817" s="97"/>
      <c r="M817" s="97"/>
      <c r="N817" s="99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>
      <c r="A818" s="97"/>
      <c r="B818" s="97"/>
      <c r="C818" s="97"/>
      <c r="D818" s="97"/>
      <c r="E818" s="97"/>
      <c r="F818" s="97"/>
      <c r="G818" s="97"/>
      <c r="H818" s="98"/>
      <c r="I818" s="99"/>
      <c r="J818" s="97"/>
      <c r="K818" s="99"/>
      <c r="L818" s="97"/>
      <c r="M818" s="97"/>
      <c r="N818" s="99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>
      <c r="A819" s="97"/>
      <c r="B819" s="97"/>
      <c r="C819" s="97"/>
      <c r="D819" s="97"/>
      <c r="E819" s="97"/>
      <c r="F819" s="97"/>
      <c r="G819" s="97"/>
      <c r="H819" s="98"/>
      <c r="I819" s="99"/>
      <c r="J819" s="97"/>
      <c r="K819" s="99"/>
      <c r="L819" s="97"/>
      <c r="M819" s="97"/>
      <c r="N819" s="99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>
      <c r="A820" s="97"/>
      <c r="B820" s="97"/>
      <c r="C820" s="97"/>
      <c r="D820" s="97"/>
      <c r="E820" s="97"/>
      <c r="F820" s="97"/>
      <c r="G820" s="97"/>
      <c r="H820" s="98"/>
      <c r="I820" s="99"/>
      <c r="J820" s="97"/>
      <c r="K820" s="99"/>
      <c r="L820" s="97"/>
      <c r="M820" s="97"/>
      <c r="N820" s="99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>
      <c r="A821" s="97"/>
      <c r="B821" s="97"/>
      <c r="C821" s="97"/>
      <c r="D821" s="97"/>
      <c r="E821" s="97"/>
      <c r="F821" s="97"/>
      <c r="G821" s="97"/>
      <c r="H821" s="98"/>
      <c r="I821" s="99"/>
      <c r="J821" s="97"/>
      <c r="K821" s="99"/>
      <c r="L821" s="97"/>
      <c r="M821" s="97"/>
      <c r="N821" s="99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>
      <c r="A822" s="97"/>
      <c r="B822" s="97"/>
      <c r="C822" s="97"/>
      <c r="D822" s="97"/>
      <c r="E822" s="97"/>
      <c r="F822" s="97"/>
      <c r="G822" s="97"/>
      <c r="H822" s="98"/>
      <c r="I822" s="99"/>
      <c r="J822" s="97"/>
      <c r="K822" s="99"/>
      <c r="L822" s="97"/>
      <c r="M822" s="97"/>
      <c r="N822" s="99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>
      <c r="A823" s="97"/>
      <c r="B823" s="97"/>
      <c r="C823" s="97"/>
      <c r="D823" s="97"/>
      <c r="E823" s="97"/>
      <c r="F823" s="97"/>
      <c r="G823" s="97"/>
      <c r="H823" s="98"/>
      <c r="I823" s="99"/>
      <c r="J823" s="97"/>
      <c r="K823" s="99"/>
      <c r="L823" s="97"/>
      <c r="M823" s="97"/>
      <c r="N823" s="99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>
      <c r="A824" s="97"/>
      <c r="B824" s="97"/>
      <c r="C824" s="97"/>
      <c r="D824" s="97"/>
      <c r="E824" s="97"/>
      <c r="F824" s="97"/>
      <c r="G824" s="97"/>
      <c r="H824" s="98"/>
      <c r="I824" s="99"/>
      <c r="J824" s="97"/>
      <c r="K824" s="99"/>
      <c r="L824" s="97"/>
      <c r="M824" s="97"/>
      <c r="N824" s="99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>
      <c r="A825" s="97"/>
      <c r="B825" s="97"/>
      <c r="C825" s="97"/>
      <c r="D825" s="97"/>
      <c r="E825" s="97"/>
      <c r="F825" s="97"/>
      <c r="G825" s="97"/>
      <c r="H825" s="98"/>
      <c r="I825" s="99"/>
      <c r="J825" s="97"/>
      <c r="K825" s="99"/>
      <c r="L825" s="97"/>
      <c r="M825" s="97"/>
      <c r="N825" s="99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>
      <c r="A826" s="97"/>
      <c r="B826" s="97"/>
      <c r="C826" s="97"/>
      <c r="D826" s="97"/>
      <c r="E826" s="97"/>
      <c r="F826" s="97"/>
      <c r="G826" s="97"/>
      <c r="H826" s="98"/>
      <c r="I826" s="99"/>
      <c r="J826" s="97"/>
      <c r="K826" s="99"/>
      <c r="L826" s="97"/>
      <c r="M826" s="97"/>
      <c r="N826" s="99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>
      <c r="A827" s="97"/>
      <c r="B827" s="97"/>
      <c r="C827" s="97"/>
      <c r="D827" s="97"/>
      <c r="E827" s="97"/>
      <c r="F827" s="97"/>
      <c r="G827" s="97"/>
      <c r="H827" s="98"/>
      <c r="I827" s="99"/>
      <c r="J827" s="97"/>
      <c r="K827" s="99"/>
      <c r="L827" s="97"/>
      <c r="M827" s="97"/>
      <c r="N827" s="99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>
      <c r="A828" s="97"/>
      <c r="B828" s="97"/>
      <c r="C828" s="97"/>
      <c r="D828" s="97"/>
      <c r="E828" s="97"/>
      <c r="F828" s="97"/>
      <c r="G828" s="97"/>
      <c r="H828" s="98"/>
      <c r="I828" s="99"/>
      <c r="J828" s="97"/>
      <c r="K828" s="99"/>
      <c r="L828" s="97"/>
      <c r="M828" s="97"/>
      <c r="N828" s="99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>
      <c r="A829" s="97"/>
      <c r="B829" s="97"/>
      <c r="C829" s="97"/>
      <c r="D829" s="97"/>
      <c r="E829" s="97"/>
      <c r="F829" s="97"/>
      <c r="G829" s="97"/>
      <c r="H829" s="98"/>
      <c r="I829" s="99"/>
      <c r="J829" s="97"/>
      <c r="K829" s="99"/>
      <c r="L829" s="97"/>
      <c r="M829" s="97"/>
      <c r="N829" s="99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>
      <c r="A830" s="97"/>
      <c r="B830" s="97"/>
      <c r="C830" s="97"/>
      <c r="D830" s="97"/>
      <c r="E830" s="97"/>
      <c r="F830" s="97"/>
      <c r="G830" s="97"/>
      <c r="H830" s="98"/>
      <c r="I830" s="99"/>
      <c r="J830" s="97"/>
      <c r="K830" s="99"/>
      <c r="L830" s="97"/>
      <c r="M830" s="97"/>
      <c r="N830" s="99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>
      <c r="A831" s="97"/>
      <c r="B831" s="97"/>
      <c r="C831" s="97"/>
      <c r="D831" s="97"/>
      <c r="E831" s="97"/>
      <c r="F831" s="97"/>
      <c r="G831" s="97"/>
      <c r="H831" s="98"/>
      <c r="I831" s="99"/>
      <c r="J831" s="97"/>
      <c r="K831" s="99"/>
      <c r="L831" s="97"/>
      <c r="M831" s="97"/>
      <c r="N831" s="99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>
      <c r="A832" s="97"/>
      <c r="B832" s="97"/>
      <c r="C832" s="97"/>
      <c r="D832" s="97"/>
      <c r="E832" s="97"/>
      <c r="F832" s="97"/>
      <c r="G832" s="97"/>
      <c r="H832" s="98"/>
      <c r="I832" s="99"/>
      <c r="J832" s="97"/>
      <c r="K832" s="99"/>
      <c r="L832" s="97"/>
      <c r="M832" s="97"/>
      <c r="N832" s="99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>
      <c r="A833" s="97"/>
      <c r="B833" s="97"/>
      <c r="C833" s="97"/>
      <c r="D833" s="97"/>
      <c r="E833" s="97"/>
      <c r="F833" s="97"/>
      <c r="G833" s="97"/>
      <c r="H833" s="98"/>
      <c r="I833" s="99"/>
      <c r="J833" s="97"/>
      <c r="K833" s="99"/>
      <c r="L833" s="97"/>
      <c r="M833" s="97"/>
      <c r="N833" s="99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>
      <c r="A834" s="97"/>
      <c r="B834" s="97"/>
      <c r="C834" s="97"/>
      <c r="D834" s="97"/>
      <c r="E834" s="97"/>
      <c r="F834" s="97"/>
      <c r="G834" s="97"/>
      <c r="H834" s="98"/>
      <c r="I834" s="99"/>
      <c r="J834" s="97"/>
      <c r="K834" s="99"/>
      <c r="L834" s="97"/>
      <c r="M834" s="97"/>
      <c r="N834" s="99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>
      <c r="A835" s="97"/>
      <c r="B835" s="97"/>
      <c r="C835" s="97"/>
      <c r="D835" s="97"/>
      <c r="E835" s="97"/>
      <c r="F835" s="97"/>
      <c r="G835" s="97"/>
      <c r="H835" s="98"/>
      <c r="I835" s="99"/>
      <c r="J835" s="97"/>
      <c r="K835" s="99"/>
      <c r="L835" s="97"/>
      <c r="M835" s="97"/>
      <c r="N835" s="99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>
      <c r="A836" s="97"/>
      <c r="B836" s="97"/>
      <c r="C836" s="97"/>
      <c r="D836" s="97"/>
      <c r="E836" s="97"/>
      <c r="F836" s="97"/>
      <c r="G836" s="97"/>
      <c r="H836" s="98"/>
      <c r="I836" s="99"/>
      <c r="J836" s="97"/>
      <c r="K836" s="99"/>
      <c r="L836" s="97"/>
      <c r="M836" s="97"/>
      <c r="N836" s="99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>
      <c r="A837" s="97"/>
      <c r="B837" s="97"/>
      <c r="C837" s="97"/>
      <c r="D837" s="97"/>
      <c r="E837" s="97"/>
      <c r="F837" s="97"/>
      <c r="G837" s="97"/>
      <c r="H837" s="98"/>
      <c r="I837" s="99"/>
      <c r="J837" s="97"/>
      <c r="K837" s="99"/>
      <c r="L837" s="97"/>
      <c r="M837" s="97"/>
      <c r="N837" s="99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>
      <c r="A838" s="97"/>
      <c r="B838" s="97"/>
      <c r="C838" s="97"/>
      <c r="D838" s="97"/>
      <c r="E838" s="97"/>
      <c r="F838" s="97"/>
      <c r="G838" s="97"/>
      <c r="H838" s="98"/>
      <c r="I838" s="99"/>
      <c r="J838" s="97"/>
      <c r="K838" s="99"/>
      <c r="L838" s="97"/>
      <c r="M838" s="97"/>
      <c r="N838" s="99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>
      <c r="A839" s="97"/>
      <c r="B839" s="97"/>
      <c r="C839" s="97"/>
      <c r="D839" s="97"/>
      <c r="E839" s="97"/>
      <c r="F839" s="97"/>
      <c r="G839" s="97"/>
      <c r="H839" s="98"/>
      <c r="I839" s="99"/>
      <c r="J839" s="97"/>
      <c r="K839" s="99"/>
      <c r="L839" s="97"/>
      <c r="M839" s="97"/>
      <c r="N839" s="99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>
      <c r="A840" s="97"/>
      <c r="B840" s="97"/>
      <c r="C840" s="97"/>
      <c r="D840" s="97"/>
      <c r="E840" s="97"/>
      <c r="F840" s="97"/>
      <c r="G840" s="97"/>
      <c r="H840" s="98"/>
      <c r="I840" s="99"/>
      <c r="J840" s="97"/>
      <c r="K840" s="99"/>
      <c r="L840" s="97"/>
      <c r="M840" s="97"/>
      <c r="N840" s="99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>
      <c r="A841" s="97"/>
      <c r="B841" s="97"/>
      <c r="C841" s="97"/>
      <c r="D841" s="97"/>
      <c r="E841" s="97"/>
      <c r="F841" s="97"/>
      <c r="G841" s="97"/>
      <c r="H841" s="98"/>
      <c r="I841" s="99"/>
      <c r="J841" s="97"/>
      <c r="K841" s="99"/>
      <c r="L841" s="97"/>
      <c r="M841" s="97"/>
      <c r="N841" s="99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>
      <c r="A842" s="97"/>
      <c r="B842" s="97"/>
      <c r="C842" s="97"/>
      <c r="D842" s="97"/>
      <c r="E842" s="97"/>
      <c r="F842" s="97"/>
      <c r="G842" s="97"/>
      <c r="H842" s="98"/>
      <c r="I842" s="99"/>
      <c r="J842" s="97"/>
      <c r="K842" s="99"/>
      <c r="L842" s="97"/>
      <c r="M842" s="97"/>
      <c r="N842" s="99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>
      <c r="A843" s="97"/>
      <c r="B843" s="97"/>
      <c r="C843" s="97"/>
      <c r="D843" s="97"/>
      <c r="E843" s="97"/>
      <c r="F843" s="97"/>
      <c r="G843" s="97"/>
      <c r="H843" s="98"/>
      <c r="I843" s="99"/>
      <c r="J843" s="97"/>
      <c r="K843" s="99"/>
      <c r="L843" s="97"/>
      <c r="M843" s="97"/>
      <c r="N843" s="99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>
      <c r="A844" s="97"/>
      <c r="B844" s="97"/>
      <c r="C844" s="97"/>
      <c r="D844" s="97"/>
      <c r="E844" s="97"/>
      <c r="F844" s="97"/>
      <c r="G844" s="97"/>
      <c r="H844" s="98"/>
      <c r="I844" s="99"/>
      <c r="J844" s="97"/>
      <c r="K844" s="99"/>
      <c r="L844" s="97"/>
      <c r="M844" s="97"/>
      <c r="N844" s="99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>
      <c r="A845" s="97"/>
      <c r="B845" s="97"/>
      <c r="C845" s="97"/>
      <c r="D845" s="97"/>
      <c r="E845" s="97"/>
      <c r="F845" s="97"/>
      <c r="G845" s="97"/>
      <c r="H845" s="98"/>
      <c r="I845" s="99"/>
      <c r="J845" s="97"/>
      <c r="K845" s="99"/>
      <c r="L845" s="97"/>
      <c r="M845" s="97"/>
      <c r="N845" s="99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>
      <c r="A846" s="97"/>
      <c r="B846" s="97"/>
      <c r="C846" s="97"/>
      <c r="D846" s="97"/>
      <c r="E846" s="97"/>
      <c r="F846" s="97"/>
      <c r="G846" s="97"/>
      <c r="H846" s="98"/>
      <c r="I846" s="99"/>
      <c r="J846" s="97"/>
      <c r="K846" s="99"/>
      <c r="L846" s="97"/>
      <c r="M846" s="97"/>
      <c r="N846" s="99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>
      <c r="A847" s="97"/>
      <c r="B847" s="97"/>
      <c r="C847" s="97"/>
      <c r="D847" s="97"/>
      <c r="E847" s="97"/>
      <c r="F847" s="97"/>
      <c r="G847" s="97"/>
      <c r="H847" s="98"/>
      <c r="I847" s="99"/>
      <c r="J847" s="97"/>
      <c r="K847" s="99"/>
      <c r="L847" s="97"/>
      <c r="M847" s="97"/>
      <c r="N847" s="99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>
      <c r="A848" s="97"/>
      <c r="B848" s="97"/>
      <c r="C848" s="97"/>
      <c r="D848" s="97"/>
      <c r="E848" s="97"/>
      <c r="F848" s="97"/>
      <c r="G848" s="97"/>
      <c r="H848" s="98"/>
      <c r="I848" s="99"/>
      <c r="J848" s="97"/>
      <c r="K848" s="99"/>
      <c r="L848" s="97"/>
      <c r="M848" s="97"/>
      <c r="N848" s="99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>
      <c r="A849" s="97"/>
      <c r="B849" s="97"/>
      <c r="C849" s="97"/>
      <c r="D849" s="97"/>
      <c r="E849" s="97"/>
      <c r="F849" s="97"/>
      <c r="G849" s="97"/>
      <c r="H849" s="98"/>
      <c r="I849" s="99"/>
      <c r="J849" s="97"/>
      <c r="K849" s="99"/>
      <c r="L849" s="97"/>
      <c r="M849" s="97"/>
      <c r="N849" s="99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>
      <c r="A850" s="97"/>
      <c r="B850" s="97"/>
      <c r="C850" s="97"/>
      <c r="D850" s="97"/>
      <c r="E850" s="97"/>
      <c r="F850" s="97"/>
      <c r="G850" s="97"/>
      <c r="H850" s="98"/>
      <c r="I850" s="99"/>
      <c r="J850" s="97"/>
      <c r="K850" s="99"/>
      <c r="L850" s="97"/>
      <c r="M850" s="97"/>
      <c r="N850" s="99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>
      <c r="A851" s="97"/>
      <c r="B851" s="97"/>
      <c r="C851" s="97"/>
      <c r="D851" s="97"/>
      <c r="E851" s="97"/>
      <c r="F851" s="97"/>
      <c r="G851" s="97"/>
      <c r="H851" s="98"/>
      <c r="I851" s="99"/>
      <c r="J851" s="97"/>
      <c r="K851" s="99"/>
      <c r="L851" s="97"/>
      <c r="M851" s="97"/>
      <c r="N851" s="99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>
      <c r="A852" s="97"/>
      <c r="B852" s="97"/>
      <c r="C852" s="97"/>
      <c r="D852" s="97"/>
      <c r="E852" s="97"/>
      <c r="F852" s="97"/>
      <c r="G852" s="97"/>
      <c r="H852" s="98"/>
      <c r="I852" s="99"/>
      <c r="J852" s="97"/>
      <c r="K852" s="99"/>
      <c r="L852" s="97"/>
      <c r="M852" s="97"/>
      <c r="N852" s="99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>
      <c r="A853" s="97"/>
      <c r="B853" s="97"/>
      <c r="C853" s="97"/>
      <c r="D853" s="97"/>
      <c r="E853" s="97"/>
      <c r="F853" s="97"/>
      <c r="G853" s="97"/>
      <c r="H853" s="98"/>
      <c r="I853" s="99"/>
      <c r="J853" s="97"/>
      <c r="K853" s="99"/>
      <c r="L853" s="97"/>
      <c r="M853" s="97"/>
      <c r="N853" s="99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>
      <c r="A854" s="97"/>
      <c r="B854" s="97"/>
      <c r="C854" s="97"/>
      <c r="D854" s="97"/>
      <c r="E854" s="97"/>
      <c r="F854" s="97"/>
      <c r="G854" s="97"/>
      <c r="H854" s="98"/>
      <c r="I854" s="99"/>
      <c r="J854" s="97"/>
      <c r="K854" s="99"/>
      <c r="L854" s="97"/>
      <c r="M854" s="97"/>
      <c r="N854" s="99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>
      <c r="A855" s="97"/>
      <c r="B855" s="97"/>
      <c r="C855" s="97"/>
      <c r="D855" s="97"/>
      <c r="E855" s="97"/>
      <c r="F855" s="97"/>
      <c r="G855" s="97"/>
      <c r="H855" s="98"/>
      <c r="I855" s="99"/>
      <c r="J855" s="97"/>
      <c r="K855" s="99"/>
      <c r="L855" s="97"/>
      <c r="M855" s="97"/>
      <c r="N855" s="99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>
      <c r="A856" s="97"/>
      <c r="B856" s="97"/>
      <c r="C856" s="97"/>
      <c r="D856" s="97"/>
      <c r="E856" s="97"/>
      <c r="F856" s="97"/>
      <c r="G856" s="97"/>
      <c r="H856" s="98"/>
      <c r="I856" s="99"/>
      <c r="J856" s="97"/>
      <c r="K856" s="99"/>
      <c r="L856" s="97"/>
      <c r="M856" s="97"/>
      <c r="N856" s="99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>
      <c r="A857" s="97"/>
      <c r="B857" s="97"/>
      <c r="C857" s="97"/>
      <c r="D857" s="97"/>
      <c r="E857" s="97"/>
      <c r="F857" s="97"/>
      <c r="G857" s="97"/>
      <c r="H857" s="98"/>
      <c r="I857" s="99"/>
      <c r="J857" s="97"/>
      <c r="K857" s="99"/>
      <c r="L857" s="97"/>
      <c r="M857" s="97"/>
      <c r="N857" s="99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>
      <c r="A858" s="97"/>
      <c r="B858" s="97"/>
      <c r="C858" s="97"/>
      <c r="D858" s="97"/>
      <c r="E858" s="97"/>
      <c r="F858" s="97"/>
      <c r="G858" s="97"/>
      <c r="H858" s="98"/>
      <c r="I858" s="99"/>
      <c r="J858" s="97"/>
      <c r="K858" s="99"/>
      <c r="L858" s="97"/>
      <c r="M858" s="97"/>
      <c r="N858" s="99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>
      <c r="A859" s="97"/>
      <c r="B859" s="97"/>
      <c r="C859" s="97"/>
      <c r="D859" s="97"/>
      <c r="E859" s="97"/>
      <c r="F859" s="97"/>
      <c r="G859" s="97"/>
      <c r="H859" s="98"/>
      <c r="I859" s="99"/>
      <c r="J859" s="97"/>
      <c r="K859" s="99"/>
      <c r="L859" s="97"/>
      <c r="M859" s="97"/>
      <c r="N859" s="99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>
      <c r="A860" s="97"/>
      <c r="B860" s="97"/>
      <c r="C860" s="97"/>
      <c r="D860" s="97"/>
      <c r="E860" s="97"/>
      <c r="F860" s="97"/>
      <c r="G860" s="97"/>
      <c r="H860" s="98"/>
      <c r="I860" s="99"/>
      <c r="J860" s="97"/>
      <c r="K860" s="99"/>
      <c r="L860" s="97"/>
      <c r="M860" s="97"/>
      <c r="N860" s="99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>
      <c r="A861" s="97"/>
      <c r="B861" s="97"/>
      <c r="C861" s="97"/>
      <c r="D861" s="97"/>
      <c r="E861" s="97"/>
      <c r="F861" s="97"/>
      <c r="G861" s="97"/>
      <c r="H861" s="98"/>
      <c r="I861" s="99"/>
      <c r="J861" s="97"/>
      <c r="K861" s="99"/>
      <c r="L861" s="97"/>
      <c r="M861" s="97"/>
      <c r="N861" s="99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>
      <c r="A862" s="97"/>
      <c r="B862" s="97"/>
      <c r="C862" s="97"/>
      <c r="D862" s="97"/>
      <c r="E862" s="97"/>
      <c r="F862" s="97"/>
      <c r="G862" s="97"/>
      <c r="H862" s="98"/>
      <c r="I862" s="99"/>
      <c r="J862" s="97"/>
      <c r="K862" s="99"/>
      <c r="L862" s="97"/>
      <c r="M862" s="97"/>
      <c r="N862" s="99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>
      <c r="A863" s="97"/>
      <c r="B863" s="97"/>
      <c r="C863" s="97"/>
      <c r="D863" s="97"/>
      <c r="E863" s="97"/>
      <c r="F863" s="97"/>
      <c r="G863" s="97"/>
      <c r="H863" s="98"/>
      <c r="I863" s="99"/>
      <c r="J863" s="97"/>
      <c r="K863" s="99"/>
      <c r="L863" s="97"/>
      <c r="M863" s="97"/>
      <c r="N863" s="99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>
      <c r="A864" s="97"/>
      <c r="B864" s="97"/>
      <c r="C864" s="97"/>
      <c r="D864" s="97"/>
      <c r="E864" s="97"/>
      <c r="F864" s="97"/>
      <c r="G864" s="97"/>
      <c r="H864" s="98"/>
      <c r="I864" s="99"/>
      <c r="J864" s="97"/>
      <c r="K864" s="99"/>
      <c r="L864" s="97"/>
      <c r="M864" s="97"/>
      <c r="N864" s="99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>
      <c r="A865" s="97"/>
      <c r="B865" s="97"/>
      <c r="C865" s="97"/>
      <c r="D865" s="97"/>
      <c r="E865" s="97"/>
      <c r="F865" s="97"/>
      <c r="G865" s="97"/>
      <c r="H865" s="98"/>
      <c r="I865" s="99"/>
      <c r="J865" s="97"/>
      <c r="K865" s="99"/>
      <c r="L865" s="97"/>
      <c r="M865" s="97"/>
      <c r="N865" s="99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>
      <c r="A866" s="97"/>
      <c r="B866" s="97"/>
      <c r="C866" s="97"/>
      <c r="D866" s="97"/>
      <c r="E866" s="97"/>
      <c r="F866" s="97"/>
      <c r="G866" s="97"/>
      <c r="H866" s="98"/>
      <c r="I866" s="99"/>
      <c r="J866" s="97"/>
      <c r="K866" s="99"/>
      <c r="L866" s="97"/>
      <c r="M866" s="97"/>
      <c r="N866" s="99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>
      <c r="A867" s="97"/>
      <c r="B867" s="97"/>
      <c r="C867" s="97"/>
      <c r="D867" s="97"/>
      <c r="E867" s="97"/>
      <c r="F867" s="97"/>
      <c r="G867" s="97"/>
      <c r="H867" s="98"/>
      <c r="I867" s="99"/>
      <c r="J867" s="97"/>
      <c r="K867" s="99"/>
      <c r="L867" s="97"/>
      <c r="M867" s="97"/>
      <c r="N867" s="99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>
      <c r="A868" s="97"/>
      <c r="B868" s="97"/>
      <c r="C868" s="97"/>
      <c r="D868" s="97"/>
      <c r="E868" s="97"/>
      <c r="F868" s="97"/>
      <c r="G868" s="97"/>
      <c r="H868" s="98"/>
      <c r="I868" s="99"/>
      <c r="J868" s="97"/>
      <c r="K868" s="99"/>
      <c r="L868" s="97"/>
      <c r="M868" s="97"/>
      <c r="N868" s="99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>
      <c r="A869" s="97"/>
      <c r="B869" s="97"/>
      <c r="C869" s="97"/>
      <c r="D869" s="97"/>
      <c r="E869" s="97"/>
      <c r="F869" s="97"/>
      <c r="G869" s="97"/>
      <c r="H869" s="98"/>
      <c r="I869" s="99"/>
      <c r="J869" s="97"/>
      <c r="K869" s="99"/>
      <c r="L869" s="97"/>
      <c r="M869" s="97"/>
      <c r="N869" s="99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>
      <c r="A870" s="97"/>
      <c r="B870" s="97"/>
      <c r="C870" s="97"/>
      <c r="D870" s="97"/>
      <c r="E870" s="97"/>
      <c r="F870" s="97"/>
      <c r="G870" s="97"/>
      <c r="H870" s="98"/>
      <c r="I870" s="99"/>
      <c r="J870" s="97"/>
      <c r="K870" s="99"/>
      <c r="L870" s="97"/>
      <c r="M870" s="97"/>
      <c r="N870" s="99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>
      <c r="A871" s="97"/>
      <c r="B871" s="97"/>
      <c r="C871" s="97"/>
      <c r="D871" s="97"/>
      <c r="E871" s="97"/>
      <c r="F871" s="97"/>
      <c r="G871" s="97"/>
      <c r="H871" s="98"/>
      <c r="I871" s="99"/>
      <c r="J871" s="97"/>
      <c r="K871" s="99"/>
      <c r="L871" s="97"/>
      <c r="M871" s="97"/>
      <c r="N871" s="99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>
      <c r="A872" s="97"/>
      <c r="B872" s="97"/>
      <c r="C872" s="97"/>
      <c r="D872" s="97"/>
      <c r="E872" s="97"/>
      <c r="F872" s="97"/>
      <c r="G872" s="97"/>
      <c r="H872" s="98"/>
      <c r="I872" s="99"/>
      <c r="J872" s="97"/>
      <c r="K872" s="99"/>
      <c r="L872" s="97"/>
      <c r="M872" s="97"/>
      <c r="N872" s="99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>
      <c r="A873" s="97"/>
      <c r="B873" s="97"/>
      <c r="C873" s="97"/>
      <c r="D873" s="97"/>
      <c r="E873" s="97"/>
      <c r="F873" s="97"/>
      <c r="G873" s="97"/>
      <c r="H873" s="98"/>
      <c r="I873" s="99"/>
      <c r="J873" s="97"/>
      <c r="K873" s="99"/>
      <c r="L873" s="97"/>
      <c r="M873" s="97"/>
      <c r="N873" s="99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>
      <c r="A874" s="97"/>
      <c r="B874" s="97"/>
      <c r="C874" s="97"/>
      <c r="D874" s="97"/>
      <c r="E874" s="97"/>
      <c r="F874" s="97"/>
      <c r="G874" s="97"/>
      <c r="H874" s="98"/>
      <c r="I874" s="99"/>
      <c r="J874" s="97"/>
      <c r="K874" s="99"/>
      <c r="L874" s="97"/>
      <c r="M874" s="97"/>
      <c r="N874" s="99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>
      <c r="A875" s="97"/>
      <c r="B875" s="97"/>
      <c r="C875" s="97"/>
      <c r="D875" s="97"/>
      <c r="E875" s="97"/>
      <c r="F875" s="97"/>
      <c r="G875" s="97"/>
      <c r="H875" s="98"/>
      <c r="I875" s="99"/>
      <c r="J875" s="97"/>
      <c r="K875" s="99"/>
      <c r="L875" s="97"/>
      <c r="M875" s="97"/>
      <c r="N875" s="99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>
      <c r="A876" s="97"/>
      <c r="B876" s="97"/>
      <c r="C876" s="97"/>
      <c r="D876" s="97"/>
      <c r="E876" s="97"/>
      <c r="F876" s="97"/>
      <c r="G876" s="97"/>
      <c r="H876" s="98"/>
      <c r="I876" s="99"/>
      <c r="J876" s="97"/>
      <c r="K876" s="99"/>
      <c r="L876" s="97"/>
      <c r="M876" s="97"/>
      <c r="N876" s="99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>
      <c r="A877" s="97"/>
      <c r="B877" s="97"/>
      <c r="C877" s="97"/>
      <c r="D877" s="97"/>
      <c r="E877" s="97"/>
      <c r="F877" s="97"/>
      <c r="G877" s="97"/>
      <c r="H877" s="98"/>
      <c r="I877" s="99"/>
      <c r="J877" s="97"/>
      <c r="K877" s="99"/>
      <c r="L877" s="97"/>
      <c r="M877" s="97"/>
      <c r="N877" s="99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>
      <c r="A878" s="97"/>
      <c r="B878" s="97"/>
      <c r="C878" s="97"/>
      <c r="D878" s="97"/>
      <c r="E878" s="97"/>
      <c r="F878" s="97"/>
      <c r="G878" s="97"/>
      <c r="H878" s="98"/>
      <c r="I878" s="99"/>
      <c r="J878" s="97"/>
      <c r="K878" s="99"/>
      <c r="L878" s="97"/>
      <c r="M878" s="97"/>
      <c r="N878" s="99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>
      <c r="A879" s="97"/>
      <c r="B879" s="97"/>
      <c r="C879" s="97"/>
      <c r="D879" s="97"/>
      <c r="E879" s="97"/>
      <c r="F879" s="97"/>
      <c r="G879" s="97"/>
      <c r="H879" s="98"/>
      <c r="I879" s="99"/>
      <c r="J879" s="97"/>
      <c r="K879" s="99"/>
      <c r="L879" s="97"/>
      <c r="M879" s="97"/>
      <c r="N879" s="99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>
      <c r="A880" s="97"/>
      <c r="B880" s="97"/>
      <c r="C880" s="97"/>
      <c r="D880" s="97"/>
      <c r="E880" s="97"/>
      <c r="F880" s="97"/>
      <c r="G880" s="97"/>
      <c r="H880" s="98"/>
      <c r="I880" s="99"/>
      <c r="J880" s="97"/>
      <c r="K880" s="99"/>
      <c r="L880" s="97"/>
      <c r="M880" s="97"/>
      <c r="N880" s="99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>
      <c r="A881" s="97"/>
      <c r="B881" s="97"/>
      <c r="C881" s="97"/>
      <c r="D881" s="97"/>
      <c r="E881" s="97"/>
      <c r="F881" s="97"/>
      <c r="G881" s="97"/>
      <c r="H881" s="98"/>
      <c r="I881" s="99"/>
      <c r="J881" s="97"/>
      <c r="K881" s="99"/>
      <c r="L881" s="97"/>
      <c r="M881" s="97"/>
      <c r="N881" s="99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>
      <c r="A882" s="97"/>
      <c r="B882" s="97"/>
      <c r="C882" s="97"/>
      <c r="D882" s="97"/>
      <c r="E882" s="97"/>
      <c r="F882" s="97"/>
      <c r="G882" s="97"/>
      <c r="H882" s="98"/>
      <c r="I882" s="99"/>
      <c r="J882" s="97"/>
      <c r="K882" s="99"/>
      <c r="L882" s="97"/>
      <c r="M882" s="97"/>
      <c r="N882" s="99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>
      <c r="A883" s="97"/>
      <c r="B883" s="97"/>
      <c r="C883" s="97"/>
      <c r="D883" s="97"/>
      <c r="E883" s="97"/>
      <c r="F883" s="97"/>
      <c r="G883" s="97"/>
      <c r="H883" s="98"/>
      <c r="I883" s="99"/>
      <c r="J883" s="97"/>
      <c r="K883" s="99"/>
      <c r="L883" s="97"/>
      <c r="M883" s="97"/>
      <c r="N883" s="99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>
      <c r="A884" s="97"/>
      <c r="B884" s="97"/>
      <c r="C884" s="97"/>
      <c r="D884" s="97"/>
      <c r="E884" s="97"/>
      <c r="F884" s="97"/>
      <c r="G884" s="97"/>
      <c r="H884" s="98"/>
      <c r="I884" s="99"/>
      <c r="J884" s="97"/>
      <c r="K884" s="99"/>
      <c r="L884" s="97"/>
      <c r="M884" s="97"/>
      <c r="N884" s="99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>
      <c r="A885" s="97"/>
      <c r="B885" s="97"/>
      <c r="C885" s="97"/>
      <c r="D885" s="97"/>
      <c r="E885" s="97"/>
      <c r="F885" s="97"/>
      <c r="G885" s="97"/>
      <c r="H885" s="98"/>
      <c r="I885" s="99"/>
      <c r="J885" s="97"/>
      <c r="K885" s="99"/>
      <c r="L885" s="97"/>
      <c r="M885" s="97"/>
      <c r="N885" s="99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>
      <c r="A886" s="97"/>
      <c r="B886" s="97"/>
      <c r="C886" s="97"/>
      <c r="D886" s="97"/>
      <c r="E886" s="97"/>
      <c r="F886" s="97"/>
      <c r="G886" s="97"/>
      <c r="H886" s="98"/>
      <c r="I886" s="99"/>
      <c r="J886" s="97"/>
      <c r="K886" s="99"/>
      <c r="L886" s="97"/>
      <c r="M886" s="97"/>
      <c r="N886" s="99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>
      <c r="A887" s="97"/>
      <c r="B887" s="97"/>
      <c r="C887" s="97"/>
      <c r="D887" s="97"/>
      <c r="E887" s="97"/>
      <c r="F887" s="97"/>
      <c r="G887" s="97"/>
      <c r="H887" s="98"/>
      <c r="I887" s="99"/>
      <c r="J887" s="97"/>
      <c r="K887" s="99"/>
      <c r="L887" s="97"/>
      <c r="M887" s="97"/>
      <c r="N887" s="99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>
      <c r="A888" s="97"/>
      <c r="B888" s="97"/>
      <c r="C888" s="97"/>
      <c r="D888" s="97"/>
      <c r="E888" s="97"/>
      <c r="F888" s="97"/>
      <c r="G888" s="97"/>
      <c r="H888" s="98"/>
      <c r="I888" s="99"/>
      <c r="J888" s="97"/>
      <c r="K888" s="99"/>
      <c r="L888" s="97"/>
      <c r="M888" s="97"/>
      <c r="N888" s="99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>
      <c r="A889" s="97"/>
      <c r="B889" s="97"/>
      <c r="C889" s="97"/>
      <c r="D889" s="97"/>
      <c r="E889" s="97"/>
      <c r="F889" s="97"/>
      <c r="G889" s="97"/>
      <c r="H889" s="98"/>
      <c r="I889" s="99"/>
      <c r="J889" s="97"/>
      <c r="K889" s="99"/>
      <c r="L889" s="97"/>
      <c r="M889" s="97"/>
      <c r="N889" s="99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>
      <c r="A890" s="97"/>
      <c r="B890" s="97"/>
      <c r="C890" s="97"/>
      <c r="D890" s="97"/>
      <c r="E890" s="97"/>
      <c r="F890" s="97"/>
      <c r="G890" s="97"/>
      <c r="H890" s="98"/>
      <c r="I890" s="99"/>
      <c r="J890" s="97"/>
      <c r="K890" s="99"/>
      <c r="L890" s="97"/>
      <c r="M890" s="97"/>
      <c r="N890" s="99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>
      <c r="A891" s="97"/>
      <c r="B891" s="97"/>
      <c r="C891" s="97"/>
      <c r="D891" s="97"/>
      <c r="E891" s="97"/>
      <c r="F891" s="97"/>
      <c r="G891" s="97"/>
      <c r="H891" s="98"/>
      <c r="I891" s="99"/>
      <c r="J891" s="97"/>
      <c r="K891" s="99"/>
      <c r="L891" s="97"/>
      <c r="M891" s="97"/>
      <c r="N891" s="99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>
      <c r="A892" s="97"/>
      <c r="B892" s="97"/>
      <c r="C892" s="97"/>
      <c r="D892" s="97"/>
      <c r="E892" s="97"/>
      <c r="F892" s="97"/>
      <c r="G892" s="97"/>
      <c r="H892" s="98"/>
      <c r="I892" s="99"/>
      <c r="J892" s="97"/>
      <c r="K892" s="99"/>
      <c r="L892" s="97"/>
      <c r="M892" s="97"/>
      <c r="N892" s="99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>
      <c r="A893" s="97"/>
      <c r="B893" s="97"/>
      <c r="C893" s="97"/>
      <c r="D893" s="97"/>
      <c r="E893" s="97"/>
      <c r="F893" s="97"/>
      <c r="G893" s="97"/>
      <c r="H893" s="98"/>
      <c r="I893" s="99"/>
      <c r="J893" s="97"/>
      <c r="K893" s="99"/>
      <c r="L893" s="97"/>
      <c r="M893" s="97"/>
      <c r="N893" s="99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>
      <c r="A894" s="97"/>
      <c r="B894" s="97"/>
      <c r="C894" s="97"/>
      <c r="D894" s="97"/>
      <c r="E894" s="97"/>
      <c r="F894" s="97"/>
      <c r="G894" s="97"/>
      <c r="H894" s="98"/>
      <c r="I894" s="99"/>
      <c r="J894" s="97"/>
      <c r="K894" s="99"/>
      <c r="L894" s="97"/>
      <c r="M894" s="97"/>
      <c r="N894" s="99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>
      <c r="A895" s="97"/>
      <c r="B895" s="97"/>
      <c r="C895" s="97"/>
      <c r="D895" s="97"/>
      <c r="E895" s="97"/>
      <c r="F895" s="97"/>
      <c r="G895" s="97"/>
      <c r="H895" s="98"/>
      <c r="I895" s="99"/>
      <c r="J895" s="97"/>
      <c r="K895" s="99"/>
      <c r="L895" s="97"/>
      <c r="M895" s="97"/>
      <c r="N895" s="99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>
      <c r="A896" s="97"/>
      <c r="B896" s="97"/>
      <c r="C896" s="97"/>
      <c r="D896" s="97"/>
      <c r="E896" s="97"/>
      <c r="F896" s="97"/>
      <c r="G896" s="97"/>
      <c r="H896" s="98"/>
      <c r="I896" s="99"/>
      <c r="J896" s="97"/>
      <c r="K896" s="99"/>
      <c r="L896" s="97"/>
      <c r="M896" s="97"/>
      <c r="N896" s="99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>
      <c r="A897" s="97"/>
      <c r="B897" s="97"/>
      <c r="C897" s="97"/>
      <c r="D897" s="97"/>
      <c r="E897" s="97"/>
      <c r="F897" s="97"/>
      <c r="G897" s="97"/>
      <c r="H897" s="98"/>
      <c r="I897" s="99"/>
      <c r="J897" s="97"/>
      <c r="K897" s="99"/>
      <c r="L897" s="97"/>
      <c r="M897" s="97"/>
      <c r="N897" s="99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>
      <c r="A898" s="97"/>
      <c r="B898" s="97"/>
      <c r="C898" s="97"/>
      <c r="D898" s="97"/>
      <c r="E898" s="97"/>
      <c r="F898" s="97"/>
      <c r="G898" s="97"/>
      <c r="H898" s="98"/>
      <c r="I898" s="99"/>
      <c r="J898" s="97"/>
      <c r="K898" s="99"/>
      <c r="L898" s="97"/>
      <c r="M898" s="97"/>
      <c r="N898" s="99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>
      <c r="A899" s="97"/>
      <c r="B899" s="97"/>
      <c r="C899" s="97"/>
      <c r="D899" s="97"/>
      <c r="E899" s="97"/>
      <c r="F899" s="97"/>
      <c r="G899" s="97"/>
      <c r="H899" s="98"/>
      <c r="I899" s="99"/>
      <c r="J899" s="97"/>
      <c r="K899" s="99"/>
      <c r="L899" s="97"/>
      <c r="M899" s="97"/>
      <c r="N899" s="99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>
      <c r="A900" s="97"/>
      <c r="B900" s="97"/>
      <c r="C900" s="97"/>
      <c r="D900" s="97"/>
      <c r="E900" s="97"/>
      <c r="F900" s="97"/>
      <c r="G900" s="97"/>
      <c r="H900" s="98"/>
      <c r="I900" s="99"/>
      <c r="J900" s="97"/>
      <c r="K900" s="99"/>
      <c r="L900" s="97"/>
      <c r="M900" s="97"/>
      <c r="N900" s="99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>
      <c r="A901" s="97"/>
      <c r="B901" s="97"/>
      <c r="C901" s="97"/>
      <c r="D901" s="97"/>
      <c r="E901" s="97"/>
      <c r="F901" s="97"/>
      <c r="G901" s="97"/>
      <c r="H901" s="98"/>
      <c r="I901" s="99"/>
      <c r="J901" s="97"/>
      <c r="K901" s="99"/>
      <c r="L901" s="97"/>
      <c r="M901" s="97"/>
      <c r="N901" s="99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>
      <c r="A902" s="97"/>
      <c r="B902" s="97"/>
      <c r="C902" s="97"/>
      <c r="D902" s="97"/>
      <c r="E902" s="97"/>
      <c r="F902" s="97"/>
      <c r="G902" s="97"/>
      <c r="H902" s="98"/>
      <c r="I902" s="99"/>
      <c r="J902" s="97"/>
      <c r="K902" s="99"/>
      <c r="L902" s="97"/>
      <c r="M902" s="97"/>
      <c r="N902" s="99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>
      <c r="A903" s="97"/>
      <c r="B903" s="97"/>
      <c r="C903" s="97"/>
      <c r="D903" s="97"/>
      <c r="E903" s="97"/>
      <c r="F903" s="97"/>
      <c r="G903" s="97"/>
      <c r="H903" s="98"/>
      <c r="I903" s="99"/>
      <c r="J903" s="97"/>
      <c r="K903" s="99"/>
      <c r="L903" s="97"/>
      <c r="M903" s="97"/>
      <c r="N903" s="99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>
      <c r="A904" s="97"/>
      <c r="B904" s="97"/>
      <c r="C904" s="97"/>
      <c r="D904" s="97"/>
      <c r="E904" s="97"/>
      <c r="F904" s="97"/>
      <c r="G904" s="97"/>
      <c r="H904" s="98"/>
      <c r="I904" s="99"/>
      <c r="J904" s="97"/>
      <c r="K904" s="99"/>
      <c r="L904" s="97"/>
      <c r="M904" s="97"/>
      <c r="N904" s="99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>
      <c r="A905" s="97"/>
      <c r="B905" s="97"/>
      <c r="C905" s="97"/>
      <c r="D905" s="97"/>
      <c r="E905" s="97"/>
      <c r="F905" s="97"/>
      <c r="G905" s="97"/>
      <c r="H905" s="98"/>
      <c r="I905" s="99"/>
      <c r="J905" s="97"/>
      <c r="K905" s="99"/>
      <c r="L905" s="97"/>
      <c r="M905" s="97"/>
      <c r="N905" s="99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>
      <c r="A906" s="97"/>
      <c r="B906" s="97"/>
      <c r="C906" s="97"/>
      <c r="D906" s="97"/>
      <c r="E906" s="97"/>
      <c r="F906" s="97"/>
      <c r="G906" s="97"/>
      <c r="H906" s="98"/>
      <c r="I906" s="99"/>
      <c r="J906" s="97"/>
      <c r="K906" s="99"/>
      <c r="L906" s="97"/>
      <c r="M906" s="97"/>
      <c r="N906" s="99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>
      <c r="A907" s="97"/>
      <c r="B907" s="97"/>
      <c r="C907" s="97"/>
      <c r="D907" s="97"/>
      <c r="E907" s="97"/>
      <c r="F907" s="97"/>
      <c r="G907" s="97"/>
      <c r="H907" s="98"/>
      <c r="I907" s="99"/>
      <c r="J907" s="97"/>
      <c r="K907" s="99"/>
      <c r="L907" s="97"/>
      <c r="M907" s="97"/>
      <c r="N907" s="99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>
      <c r="A908" s="97"/>
      <c r="B908" s="97"/>
      <c r="C908" s="97"/>
      <c r="D908" s="97"/>
      <c r="E908" s="97"/>
      <c r="F908" s="97"/>
      <c r="G908" s="97"/>
      <c r="H908" s="98"/>
      <c r="I908" s="99"/>
      <c r="J908" s="97"/>
      <c r="K908" s="99"/>
      <c r="L908" s="97"/>
      <c r="M908" s="97"/>
      <c r="N908" s="99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>
      <c r="A909" s="97"/>
      <c r="B909" s="97"/>
      <c r="C909" s="97"/>
      <c r="D909" s="97"/>
      <c r="E909" s="97"/>
      <c r="F909" s="97"/>
      <c r="G909" s="97"/>
      <c r="H909" s="98"/>
      <c r="I909" s="99"/>
      <c r="J909" s="97"/>
      <c r="K909" s="99"/>
      <c r="L909" s="97"/>
      <c r="M909" s="97"/>
      <c r="N909" s="99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>
      <c r="A910" s="97"/>
      <c r="B910" s="97"/>
      <c r="C910" s="97"/>
      <c r="D910" s="97"/>
      <c r="E910" s="97"/>
      <c r="F910" s="97"/>
      <c r="G910" s="97"/>
      <c r="H910" s="98"/>
      <c r="I910" s="99"/>
      <c r="J910" s="97"/>
      <c r="K910" s="99"/>
      <c r="L910" s="97"/>
      <c r="M910" s="97"/>
      <c r="N910" s="99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>
      <c r="A911" s="97"/>
      <c r="B911" s="97"/>
      <c r="C911" s="97"/>
      <c r="D911" s="97"/>
      <c r="E911" s="97"/>
      <c r="F911" s="97"/>
      <c r="G911" s="97"/>
      <c r="H911" s="98"/>
      <c r="I911" s="99"/>
      <c r="J911" s="97"/>
      <c r="K911" s="99"/>
      <c r="L911" s="97"/>
      <c r="M911" s="97"/>
      <c r="N911" s="99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>
      <c r="A912" s="97"/>
      <c r="B912" s="97"/>
      <c r="C912" s="97"/>
      <c r="D912" s="97"/>
      <c r="E912" s="97"/>
      <c r="F912" s="97"/>
      <c r="G912" s="97"/>
      <c r="H912" s="98"/>
      <c r="I912" s="99"/>
      <c r="J912" s="97"/>
      <c r="K912" s="99"/>
      <c r="L912" s="97"/>
      <c r="M912" s="97"/>
      <c r="N912" s="99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>
      <c r="A913" s="97"/>
      <c r="B913" s="97"/>
      <c r="C913" s="97"/>
      <c r="D913" s="97"/>
      <c r="E913" s="97"/>
      <c r="F913" s="97"/>
      <c r="G913" s="97"/>
      <c r="H913" s="98"/>
      <c r="I913" s="99"/>
      <c r="J913" s="97"/>
      <c r="K913" s="99"/>
      <c r="L913" s="97"/>
      <c r="M913" s="97"/>
      <c r="N913" s="99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>
      <c r="A914" s="97"/>
      <c r="B914" s="97"/>
      <c r="C914" s="97"/>
      <c r="D914" s="97"/>
      <c r="E914" s="97"/>
      <c r="F914" s="97"/>
      <c r="G914" s="97"/>
      <c r="H914" s="98"/>
      <c r="I914" s="99"/>
      <c r="J914" s="97"/>
      <c r="K914" s="99"/>
      <c r="L914" s="97"/>
      <c r="M914" s="97"/>
      <c r="N914" s="99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>
      <c r="A915" s="97"/>
      <c r="B915" s="97"/>
      <c r="C915" s="97"/>
      <c r="D915" s="97"/>
      <c r="E915" s="97"/>
      <c r="F915" s="97"/>
      <c r="G915" s="97"/>
      <c r="H915" s="98"/>
      <c r="I915" s="99"/>
      <c r="J915" s="97"/>
      <c r="K915" s="99"/>
      <c r="L915" s="97"/>
      <c r="M915" s="97"/>
      <c r="N915" s="99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>
      <c r="A916" s="97"/>
      <c r="B916" s="97"/>
      <c r="C916" s="97"/>
      <c r="D916" s="97"/>
      <c r="E916" s="97"/>
      <c r="F916" s="97"/>
      <c r="G916" s="97"/>
      <c r="H916" s="98"/>
      <c r="I916" s="99"/>
      <c r="J916" s="97"/>
      <c r="K916" s="99"/>
      <c r="L916" s="97"/>
      <c r="M916" s="97"/>
      <c r="N916" s="99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>
      <c r="A917" s="97"/>
      <c r="B917" s="97"/>
      <c r="C917" s="97"/>
      <c r="D917" s="97"/>
      <c r="E917" s="97"/>
      <c r="F917" s="97"/>
      <c r="G917" s="97"/>
      <c r="H917" s="98"/>
      <c r="I917" s="99"/>
      <c r="J917" s="97"/>
      <c r="K917" s="99"/>
      <c r="L917" s="97"/>
      <c r="M917" s="97"/>
      <c r="N917" s="99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>
      <c r="A918" s="97"/>
      <c r="B918" s="97"/>
      <c r="C918" s="97"/>
      <c r="D918" s="97"/>
      <c r="E918" s="97"/>
      <c r="F918" s="97"/>
      <c r="G918" s="97"/>
      <c r="H918" s="98"/>
      <c r="I918" s="99"/>
      <c r="J918" s="97"/>
      <c r="K918" s="99"/>
      <c r="L918" s="97"/>
      <c r="M918" s="97"/>
      <c r="N918" s="99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>
      <c r="A919" s="97"/>
      <c r="B919" s="97"/>
      <c r="C919" s="97"/>
      <c r="D919" s="97"/>
      <c r="E919" s="97"/>
      <c r="F919" s="97"/>
      <c r="G919" s="97"/>
      <c r="H919" s="98"/>
      <c r="I919" s="99"/>
      <c r="J919" s="97"/>
      <c r="K919" s="99"/>
      <c r="L919" s="97"/>
      <c r="M919" s="97"/>
      <c r="N919" s="99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>
      <c r="A920" s="97"/>
      <c r="B920" s="97"/>
      <c r="C920" s="97"/>
      <c r="D920" s="97"/>
      <c r="E920" s="97"/>
      <c r="F920" s="97"/>
      <c r="G920" s="97"/>
      <c r="H920" s="98"/>
      <c r="I920" s="99"/>
      <c r="J920" s="97"/>
      <c r="K920" s="99"/>
      <c r="L920" s="97"/>
      <c r="M920" s="97"/>
      <c r="N920" s="99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>
      <c r="A921" s="97"/>
      <c r="B921" s="97"/>
      <c r="C921" s="97"/>
      <c r="D921" s="97"/>
      <c r="E921" s="97"/>
      <c r="F921" s="97"/>
      <c r="G921" s="97"/>
      <c r="H921" s="98"/>
      <c r="I921" s="99"/>
      <c r="J921" s="97"/>
      <c r="K921" s="99"/>
      <c r="L921" s="97"/>
      <c r="M921" s="97"/>
      <c r="N921" s="99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>
      <c r="A922" s="97"/>
      <c r="B922" s="97"/>
      <c r="C922" s="97"/>
      <c r="D922" s="97"/>
      <c r="E922" s="97"/>
      <c r="F922" s="97"/>
      <c r="G922" s="97"/>
      <c r="H922" s="98"/>
      <c r="I922" s="99"/>
      <c r="J922" s="97"/>
      <c r="K922" s="99"/>
      <c r="L922" s="97"/>
      <c r="M922" s="97"/>
      <c r="N922" s="99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>
      <c r="A923" s="97"/>
      <c r="B923" s="97"/>
      <c r="C923" s="97"/>
      <c r="D923" s="97"/>
      <c r="E923" s="97"/>
      <c r="F923" s="97"/>
      <c r="G923" s="97"/>
      <c r="H923" s="98"/>
      <c r="I923" s="99"/>
      <c r="J923" s="97"/>
      <c r="K923" s="99"/>
      <c r="L923" s="97"/>
      <c r="M923" s="97"/>
      <c r="N923" s="99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>
      <c r="A924" s="97"/>
      <c r="B924" s="97"/>
      <c r="C924" s="97"/>
      <c r="D924" s="97"/>
      <c r="E924" s="97"/>
      <c r="F924" s="97"/>
      <c r="G924" s="97"/>
      <c r="H924" s="98"/>
      <c r="I924" s="99"/>
      <c r="J924" s="97"/>
      <c r="K924" s="99"/>
      <c r="L924" s="97"/>
      <c r="M924" s="97"/>
      <c r="N924" s="99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>
      <c r="A925" s="97"/>
      <c r="B925" s="97"/>
      <c r="C925" s="97"/>
      <c r="D925" s="97"/>
      <c r="E925" s="97"/>
      <c r="F925" s="97"/>
      <c r="G925" s="97"/>
      <c r="H925" s="98"/>
      <c r="I925" s="99"/>
      <c r="J925" s="97"/>
      <c r="K925" s="99"/>
      <c r="L925" s="97"/>
      <c r="M925" s="97"/>
      <c r="N925" s="99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>
      <c r="A926" s="97"/>
      <c r="B926" s="97"/>
      <c r="C926" s="97"/>
      <c r="D926" s="97"/>
      <c r="E926" s="97"/>
      <c r="F926" s="97"/>
      <c r="G926" s="97"/>
      <c r="H926" s="98"/>
      <c r="I926" s="99"/>
      <c r="J926" s="97"/>
      <c r="K926" s="99"/>
      <c r="L926" s="97"/>
      <c r="M926" s="97"/>
      <c r="N926" s="99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>
      <c r="A927" s="97"/>
      <c r="B927" s="97"/>
      <c r="C927" s="97"/>
      <c r="D927" s="97"/>
      <c r="E927" s="97"/>
      <c r="F927" s="97"/>
      <c r="G927" s="97"/>
      <c r="H927" s="98"/>
      <c r="I927" s="99"/>
      <c r="J927" s="97"/>
      <c r="K927" s="99"/>
      <c r="L927" s="97"/>
      <c r="M927" s="97"/>
      <c r="N927" s="99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>
      <c r="A928" s="97"/>
      <c r="B928" s="97"/>
      <c r="C928" s="97"/>
      <c r="D928" s="97"/>
      <c r="E928" s="97"/>
      <c r="F928" s="97"/>
      <c r="G928" s="97"/>
      <c r="H928" s="98"/>
      <c r="I928" s="99"/>
      <c r="J928" s="97"/>
      <c r="K928" s="99"/>
      <c r="L928" s="97"/>
      <c r="M928" s="97"/>
      <c r="N928" s="99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>
      <c r="A929" s="97"/>
      <c r="B929" s="97"/>
      <c r="C929" s="97"/>
      <c r="D929" s="97"/>
      <c r="E929" s="97"/>
      <c r="F929" s="97"/>
      <c r="G929" s="97"/>
      <c r="H929" s="98"/>
      <c r="I929" s="99"/>
      <c r="J929" s="97"/>
      <c r="K929" s="99"/>
      <c r="L929" s="97"/>
      <c r="M929" s="97"/>
      <c r="N929" s="99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>
      <c r="A930" s="97"/>
      <c r="B930" s="97"/>
      <c r="C930" s="97"/>
      <c r="D930" s="97"/>
      <c r="E930" s="97"/>
      <c r="F930" s="97"/>
      <c r="G930" s="97"/>
      <c r="H930" s="98"/>
      <c r="I930" s="99"/>
      <c r="J930" s="97"/>
      <c r="K930" s="99"/>
      <c r="L930" s="97"/>
      <c r="M930" s="97"/>
      <c r="N930" s="99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>
      <c r="A931" s="97"/>
      <c r="B931" s="97"/>
      <c r="C931" s="97"/>
      <c r="D931" s="97"/>
      <c r="E931" s="97"/>
      <c r="F931" s="97"/>
      <c r="G931" s="97"/>
      <c r="H931" s="98"/>
      <c r="I931" s="99"/>
      <c r="J931" s="97"/>
      <c r="K931" s="99"/>
      <c r="L931" s="97"/>
      <c r="M931" s="97"/>
      <c r="N931" s="99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>
      <c r="A932" s="97"/>
      <c r="B932" s="97"/>
      <c r="C932" s="97"/>
      <c r="D932" s="97"/>
      <c r="E932" s="97"/>
      <c r="F932" s="97"/>
      <c r="G932" s="97"/>
      <c r="H932" s="98"/>
      <c r="I932" s="99"/>
      <c r="J932" s="97"/>
      <c r="K932" s="99"/>
      <c r="L932" s="97"/>
      <c r="M932" s="97"/>
      <c r="N932" s="99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>
      <c r="A933" s="97"/>
      <c r="B933" s="97"/>
      <c r="C933" s="97"/>
      <c r="D933" s="97"/>
      <c r="E933" s="97"/>
      <c r="F933" s="97"/>
      <c r="G933" s="97"/>
      <c r="H933" s="98"/>
      <c r="I933" s="99"/>
      <c r="J933" s="97"/>
      <c r="K933" s="99"/>
      <c r="L933" s="97"/>
      <c r="M933" s="97"/>
      <c r="N933" s="99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>
      <c r="A934" s="97"/>
      <c r="B934" s="97"/>
      <c r="C934" s="97"/>
      <c r="D934" s="97"/>
      <c r="E934" s="97"/>
      <c r="F934" s="97"/>
      <c r="G934" s="97"/>
      <c r="H934" s="98"/>
      <c r="I934" s="99"/>
      <c r="J934" s="97"/>
      <c r="K934" s="99"/>
      <c r="L934" s="97"/>
      <c r="M934" s="97"/>
      <c r="N934" s="99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>
      <c r="A935" s="97"/>
      <c r="B935" s="97"/>
      <c r="C935" s="97"/>
      <c r="D935" s="97"/>
      <c r="E935" s="97"/>
      <c r="F935" s="97"/>
      <c r="G935" s="97"/>
      <c r="H935" s="98"/>
      <c r="I935" s="99"/>
      <c r="J935" s="97"/>
      <c r="K935" s="99"/>
      <c r="L935" s="97"/>
      <c r="M935" s="97"/>
      <c r="N935" s="99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>
      <c r="A936" s="97"/>
      <c r="B936" s="97"/>
      <c r="C936" s="97"/>
      <c r="D936" s="97"/>
      <c r="E936" s="97"/>
      <c r="F936" s="97"/>
      <c r="G936" s="97"/>
      <c r="H936" s="98"/>
      <c r="I936" s="99"/>
      <c r="J936" s="97"/>
      <c r="K936" s="99"/>
      <c r="L936" s="97"/>
      <c r="M936" s="97"/>
      <c r="N936" s="99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>
      <c r="A937" s="97"/>
      <c r="B937" s="97"/>
      <c r="C937" s="97"/>
      <c r="D937" s="97"/>
      <c r="E937" s="97"/>
      <c r="F937" s="97"/>
      <c r="G937" s="97"/>
      <c r="H937" s="98"/>
      <c r="I937" s="99"/>
      <c r="J937" s="97"/>
      <c r="K937" s="99"/>
      <c r="L937" s="97"/>
      <c r="M937" s="97"/>
      <c r="N937" s="99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>
      <c r="A938" s="97"/>
      <c r="B938" s="97"/>
      <c r="C938" s="97"/>
      <c r="D938" s="97"/>
      <c r="E938" s="97"/>
      <c r="F938" s="97"/>
      <c r="G938" s="97"/>
      <c r="H938" s="98"/>
      <c r="I938" s="99"/>
      <c r="J938" s="97"/>
      <c r="K938" s="99"/>
      <c r="L938" s="97"/>
      <c r="M938" s="97"/>
      <c r="N938" s="99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>
      <c r="A939" s="97"/>
      <c r="B939" s="97"/>
      <c r="C939" s="97"/>
      <c r="D939" s="97"/>
      <c r="E939" s="97"/>
      <c r="F939" s="97"/>
      <c r="G939" s="97"/>
      <c r="H939" s="98"/>
      <c r="I939" s="99"/>
      <c r="J939" s="97"/>
      <c r="K939" s="99"/>
      <c r="L939" s="97"/>
      <c r="M939" s="97"/>
      <c r="N939" s="99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>
      <c r="A940" s="97"/>
      <c r="B940" s="97"/>
      <c r="C940" s="97"/>
      <c r="D940" s="97"/>
      <c r="E940" s="97"/>
      <c r="F940" s="97"/>
      <c r="G940" s="97"/>
      <c r="H940" s="98"/>
      <c r="I940" s="99"/>
      <c r="J940" s="97"/>
      <c r="K940" s="99"/>
      <c r="L940" s="97"/>
      <c r="M940" s="97"/>
      <c r="N940" s="99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>
      <c r="A941" s="97"/>
      <c r="B941" s="97"/>
      <c r="C941" s="97"/>
      <c r="D941" s="97"/>
      <c r="E941" s="97"/>
      <c r="F941" s="97"/>
      <c r="G941" s="97"/>
      <c r="H941" s="98"/>
      <c r="I941" s="99"/>
      <c r="J941" s="97"/>
      <c r="K941" s="99"/>
      <c r="L941" s="97"/>
      <c r="M941" s="97"/>
      <c r="N941" s="99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>
      <c r="A942" s="97"/>
      <c r="B942" s="97"/>
      <c r="C942" s="97"/>
      <c r="D942" s="97"/>
      <c r="E942" s="97"/>
      <c r="F942" s="97"/>
      <c r="G942" s="97"/>
      <c r="H942" s="98"/>
      <c r="I942" s="99"/>
      <c r="J942" s="97"/>
      <c r="K942" s="99"/>
      <c r="L942" s="97"/>
      <c r="M942" s="97"/>
      <c r="N942" s="99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>
      <c r="A943" s="97"/>
      <c r="B943" s="97"/>
      <c r="C943" s="97"/>
      <c r="D943" s="97"/>
      <c r="E943" s="97"/>
      <c r="F943" s="97"/>
      <c r="G943" s="97"/>
      <c r="H943" s="98"/>
      <c r="I943" s="99"/>
      <c r="J943" s="97"/>
      <c r="K943" s="99"/>
      <c r="L943" s="97"/>
      <c r="M943" s="97"/>
      <c r="N943" s="99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>
      <c r="A944" s="97"/>
      <c r="B944" s="97"/>
      <c r="C944" s="97"/>
      <c r="D944" s="97"/>
      <c r="E944" s="97"/>
      <c r="F944" s="97"/>
      <c r="G944" s="97"/>
      <c r="H944" s="98"/>
      <c r="I944" s="99"/>
      <c r="J944" s="97"/>
      <c r="K944" s="99"/>
      <c r="L944" s="97"/>
      <c r="M944" s="97"/>
      <c r="N944" s="99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>
      <c r="A945" s="97"/>
      <c r="B945" s="97"/>
      <c r="C945" s="97"/>
      <c r="D945" s="97"/>
      <c r="E945" s="97"/>
      <c r="F945" s="97"/>
      <c r="G945" s="97"/>
      <c r="H945" s="98"/>
      <c r="I945" s="99"/>
      <c r="J945" s="97"/>
      <c r="K945" s="99"/>
      <c r="L945" s="97"/>
      <c r="M945" s="97"/>
      <c r="N945" s="99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>
      <c r="A946" s="97"/>
      <c r="B946" s="97"/>
      <c r="C946" s="97"/>
      <c r="D946" s="97"/>
      <c r="E946" s="97"/>
      <c r="F946" s="97"/>
      <c r="G946" s="97"/>
      <c r="H946" s="98"/>
      <c r="I946" s="99"/>
      <c r="J946" s="97"/>
      <c r="K946" s="99"/>
      <c r="L946" s="97"/>
      <c r="M946" s="97"/>
      <c r="N946" s="99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>
      <c r="A947" s="97"/>
      <c r="B947" s="97"/>
      <c r="C947" s="97"/>
      <c r="D947" s="97"/>
      <c r="E947" s="97"/>
      <c r="F947" s="97"/>
      <c r="G947" s="97"/>
      <c r="H947" s="98"/>
      <c r="I947" s="99"/>
      <c r="J947" s="97"/>
      <c r="K947" s="99"/>
      <c r="L947" s="97"/>
      <c r="M947" s="97"/>
      <c r="N947" s="99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>
      <c r="A948" s="97"/>
      <c r="B948" s="97"/>
      <c r="C948" s="97"/>
      <c r="D948" s="97"/>
      <c r="E948" s="97"/>
      <c r="F948" s="97"/>
      <c r="G948" s="97"/>
      <c r="H948" s="98"/>
      <c r="I948" s="99"/>
      <c r="J948" s="97"/>
      <c r="K948" s="99"/>
      <c r="L948" s="97"/>
      <c r="M948" s="97"/>
      <c r="N948" s="99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>
      <c r="A949" s="97"/>
      <c r="B949" s="97"/>
      <c r="C949" s="97"/>
      <c r="D949" s="97"/>
      <c r="E949" s="97"/>
      <c r="F949" s="97"/>
      <c r="G949" s="97"/>
      <c r="H949" s="98"/>
      <c r="I949" s="99"/>
      <c r="J949" s="97"/>
      <c r="K949" s="99"/>
      <c r="L949" s="97"/>
      <c r="M949" s="97"/>
      <c r="N949" s="99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>
      <c r="A950" s="97"/>
      <c r="B950" s="97"/>
      <c r="C950" s="97"/>
      <c r="D950" s="97"/>
      <c r="E950" s="97"/>
      <c r="F950" s="97"/>
      <c r="G950" s="97"/>
      <c r="H950" s="98"/>
      <c r="I950" s="99"/>
      <c r="J950" s="97"/>
      <c r="K950" s="99"/>
      <c r="L950" s="97"/>
      <c r="M950" s="97"/>
      <c r="N950" s="99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>
      <c r="A951" s="97"/>
      <c r="B951" s="97"/>
      <c r="C951" s="97"/>
      <c r="D951" s="97"/>
      <c r="E951" s="97"/>
      <c r="F951" s="97"/>
      <c r="G951" s="97"/>
      <c r="H951" s="98"/>
      <c r="I951" s="99"/>
      <c r="J951" s="97"/>
      <c r="K951" s="99"/>
      <c r="L951" s="97"/>
      <c r="M951" s="97"/>
      <c r="N951" s="99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>
      <c r="A952" s="97"/>
      <c r="B952" s="97"/>
      <c r="C952" s="97"/>
      <c r="D952" s="97"/>
      <c r="E952" s="97"/>
      <c r="F952" s="97"/>
      <c r="G952" s="97"/>
      <c r="H952" s="98"/>
      <c r="I952" s="99"/>
      <c r="J952" s="97"/>
      <c r="K952" s="99"/>
      <c r="L952" s="97"/>
      <c r="M952" s="97"/>
      <c r="N952" s="99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>
      <c r="A953" s="97"/>
      <c r="B953" s="97"/>
      <c r="C953" s="97"/>
      <c r="D953" s="97"/>
      <c r="E953" s="97"/>
      <c r="F953" s="97"/>
      <c r="G953" s="97"/>
      <c r="H953" s="98"/>
      <c r="I953" s="99"/>
      <c r="J953" s="97"/>
      <c r="K953" s="99"/>
      <c r="L953" s="97"/>
      <c r="M953" s="97"/>
      <c r="N953" s="99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>
      <c r="A954" s="97"/>
      <c r="B954" s="97"/>
      <c r="C954" s="97"/>
      <c r="D954" s="97"/>
      <c r="E954" s="97"/>
      <c r="F954" s="97"/>
      <c r="G954" s="97"/>
      <c r="H954" s="98"/>
      <c r="I954" s="99"/>
      <c r="J954" s="97"/>
      <c r="K954" s="99"/>
      <c r="L954" s="97"/>
      <c r="M954" s="97"/>
      <c r="N954" s="99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>
      <c r="A955" s="97"/>
      <c r="B955" s="97"/>
      <c r="C955" s="97"/>
      <c r="D955" s="97"/>
      <c r="E955" s="97"/>
      <c r="F955" s="97"/>
      <c r="G955" s="97"/>
      <c r="H955" s="98"/>
      <c r="I955" s="99"/>
      <c r="J955" s="97"/>
      <c r="K955" s="99"/>
      <c r="L955" s="97"/>
      <c r="M955" s="97"/>
      <c r="N955" s="99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>
      <c r="A956" s="97"/>
      <c r="B956" s="97"/>
      <c r="C956" s="97"/>
      <c r="D956" s="97"/>
      <c r="E956" s="97"/>
      <c r="F956" s="97"/>
      <c r="G956" s="97"/>
      <c r="H956" s="98"/>
      <c r="I956" s="99"/>
      <c r="J956" s="97"/>
      <c r="K956" s="99"/>
      <c r="L956" s="97"/>
      <c r="M956" s="97"/>
      <c r="N956" s="99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>
      <c r="A957" s="97"/>
      <c r="B957" s="97"/>
      <c r="C957" s="97"/>
      <c r="D957" s="97"/>
      <c r="E957" s="97"/>
      <c r="F957" s="97"/>
      <c r="G957" s="97"/>
      <c r="H957" s="98"/>
      <c r="I957" s="99"/>
      <c r="J957" s="97"/>
      <c r="K957" s="99"/>
      <c r="L957" s="97"/>
      <c r="M957" s="97"/>
      <c r="N957" s="99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>
      <c r="A958" s="97"/>
      <c r="B958" s="97"/>
      <c r="C958" s="97"/>
      <c r="D958" s="97"/>
      <c r="E958" s="97"/>
      <c r="F958" s="97"/>
      <c r="G958" s="97"/>
      <c r="H958" s="98"/>
      <c r="I958" s="99"/>
      <c r="J958" s="97"/>
      <c r="K958" s="99"/>
      <c r="L958" s="97"/>
      <c r="M958" s="97"/>
      <c r="N958" s="99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>
      <c r="A959" s="97"/>
      <c r="B959" s="97"/>
      <c r="C959" s="97"/>
      <c r="D959" s="97"/>
      <c r="E959" s="97"/>
      <c r="F959" s="97"/>
      <c r="G959" s="97"/>
      <c r="H959" s="98"/>
      <c r="I959" s="99"/>
      <c r="J959" s="97"/>
      <c r="K959" s="99"/>
      <c r="L959" s="97"/>
      <c r="M959" s="97"/>
      <c r="N959" s="99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>
      <c r="A960" s="97"/>
      <c r="B960" s="97"/>
      <c r="C960" s="97"/>
      <c r="D960" s="97"/>
      <c r="E960" s="97"/>
      <c r="F960" s="97"/>
      <c r="G960" s="97"/>
      <c r="H960" s="98"/>
      <c r="I960" s="99"/>
      <c r="J960" s="97"/>
      <c r="K960" s="99"/>
      <c r="L960" s="97"/>
      <c r="M960" s="97"/>
      <c r="N960" s="99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>
      <c r="A961" s="97"/>
      <c r="B961" s="97"/>
      <c r="C961" s="97"/>
      <c r="D961" s="97"/>
      <c r="E961" s="97"/>
      <c r="F961" s="97"/>
      <c r="G961" s="97"/>
      <c r="H961" s="98"/>
      <c r="I961" s="99"/>
      <c r="J961" s="97"/>
      <c r="K961" s="99"/>
      <c r="L961" s="97"/>
      <c r="M961" s="97"/>
      <c r="N961" s="99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>
      <c r="A962" s="97"/>
      <c r="B962" s="97"/>
      <c r="C962" s="97"/>
      <c r="D962" s="97"/>
      <c r="E962" s="97"/>
      <c r="F962" s="97"/>
      <c r="G962" s="97"/>
      <c r="H962" s="98"/>
      <c r="I962" s="99"/>
      <c r="J962" s="97"/>
      <c r="K962" s="99"/>
      <c r="L962" s="97"/>
      <c r="M962" s="97"/>
      <c r="N962" s="99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>
      <c r="A963" s="97"/>
      <c r="B963" s="97"/>
      <c r="C963" s="97"/>
      <c r="D963" s="97"/>
      <c r="E963" s="97"/>
      <c r="F963" s="97"/>
      <c r="G963" s="97"/>
      <c r="H963" s="98"/>
      <c r="I963" s="99"/>
      <c r="J963" s="97"/>
      <c r="K963" s="99"/>
      <c r="L963" s="97"/>
      <c r="M963" s="97"/>
      <c r="N963" s="99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>
      <c r="A964" s="97"/>
      <c r="B964" s="97"/>
      <c r="C964" s="97"/>
      <c r="D964" s="97"/>
      <c r="E964" s="97"/>
      <c r="F964" s="97"/>
      <c r="G964" s="97"/>
      <c r="H964" s="98"/>
      <c r="I964" s="99"/>
      <c r="J964" s="97"/>
      <c r="K964" s="99"/>
      <c r="L964" s="97"/>
      <c r="M964" s="97"/>
      <c r="N964" s="99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>
      <c r="A965" s="97"/>
      <c r="B965" s="97"/>
      <c r="C965" s="97"/>
      <c r="D965" s="97"/>
      <c r="E965" s="97"/>
      <c r="F965" s="97"/>
      <c r="G965" s="97"/>
      <c r="H965" s="98"/>
      <c r="I965" s="99"/>
      <c r="J965" s="97"/>
      <c r="K965" s="99"/>
      <c r="L965" s="97"/>
      <c r="M965" s="97"/>
      <c r="N965" s="99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>
      <c r="A966" s="97"/>
      <c r="B966" s="97"/>
      <c r="C966" s="97"/>
      <c r="D966" s="97"/>
      <c r="E966" s="97"/>
      <c r="F966" s="97"/>
      <c r="G966" s="97"/>
      <c r="H966" s="98"/>
      <c r="I966" s="99"/>
      <c r="J966" s="97"/>
      <c r="K966" s="99"/>
      <c r="L966" s="97"/>
      <c r="M966" s="97"/>
      <c r="N966" s="99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>
      <c r="A967" s="97"/>
      <c r="B967" s="97"/>
      <c r="C967" s="97"/>
      <c r="D967" s="97"/>
      <c r="E967" s="97"/>
      <c r="F967" s="97"/>
      <c r="G967" s="97"/>
      <c r="H967" s="98"/>
      <c r="I967" s="99"/>
      <c r="J967" s="97"/>
      <c r="K967" s="99"/>
      <c r="L967" s="97"/>
      <c r="M967" s="97"/>
      <c r="N967" s="99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>
      <c r="A968" s="97"/>
      <c r="B968" s="97"/>
      <c r="C968" s="97"/>
      <c r="D968" s="97"/>
      <c r="E968" s="97"/>
      <c r="F968" s="97"/>
      <c r="G968" s="97"/>
      <c r="H968" s="98"/>
      <c r="I968" s="99"/>
      <c r="J968" s="97"/>
      <c r="K968" s="99"/>
      <c r="L968" s="97"/>
      <c r="M968" s="97"/>
      <c r="N968" s="99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>
      <c r="A969" s="97"/>
      <c r="B969" s="97"/>
      <c r="C969" s="97"/>
      <c r="D969" s="97"/>
      <c r="E969" s="97"/>
      <c r="F969" s="97"/>
      <c r="G969" s="97"/>
      <c r="H969" s="98"/>
      <c r="I969" s="99"/>
      <c r="J969" s="97"/>
      <c r="K969" s="99"/>
      <c r="L969" s="97"/>
      <c r="M969" s="97"/>
      <c r="N969" s="99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>
      <c r="A970" s="97"/>
      <c r="B970" s="97"/>
      <c r="C970" s="97"/>
      <c r="D970" s="97"/>
      <c r="E970" s="97"/>
      <c r="F970" s="97"/>
      <c r="G970" s="97"/>
      <c r="H970" s="98"/>
      <c r="I970" s="99"/>
      <c r="J970" s="97"/>
      <c r="K970" s="99"/>
      <c r="L970" s="97"/>
      <c r="M970" s="97"/>
      <c r="N970" s="99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>
      <c r="A971" s="97"/>
      <c r="B971" s="97"/>
      <c r="C971" s="97"/>
      <c r="D971" s="97"/>
      <c r="E971" s="97"/>
      <c r="F971" s="97"/>
      <c r="G971" s="97"/>
      <c r="H971" s="98"/>
      <c r="I971" s="99"/>
      <c r="J971" s="97"/>
      <c r="K971" s="99"/>
      <c r="L971" s="97"/>
      <c r="M971" s="97"/>
      <c r="N971" s="99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>
      <c r="A972" s="97"/>
      <c r="B972" s="97"/>
      <c r="C972" s="97"/>
      <c r="D972" s="97"/>
      <c r="E972" s="97"/>
      <c r="F972" s="97"/>
      <c r="G972" s="97"/>
      <c r="H972" s="98"/>
      <c r="I972" s="99"/>
      <c r="J972" s="97"/>
      <c r="K972" s="99"/>
      <c r="L972" s="97"/>
      <c r="M972" s="97"/>
      <c r="N972" s="99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>
      <c r="A973" s="97"/>
      <c r="B973" s="97"/>
      <c r="C973" s="97"/>
      <c r="D973" s="97"/>
      <c r="E973" s="97"/>
      <c r="F973" s="97"/>
      <c r="G973" s="97"/>
      <c r="H973" s="98"/>
      <c r="I973" s="99"/>
      <c r="J973" s="97"/>
      <c r="K973" s="99"/>
      <c r="L973" s="97"/>
      <c r="M973" s="97"/>
      <c r="N973" s="99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>
      <c r="A974" s="97"/>
      <c r="B974" s="97"/>
      <c r="C974" s="97"/>
      <c r="D974" s="97"/>
      <c r="E974" s="97"/>
      <c r="F974" s="97"/>
      <c r="G974" s="97"/>
      <c r="H974" s="98"/>
      <c r="I974" s="99"/>
      <c r="J974" s="97"/>
      <c r="K974" s="99"/>
      <c r="L974" s="97"/>
      <c r="M974" s="97"/>
      <c r="N974" s="99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>
      <c r="A975" s="97"/>
      <c r="B975" s="97"/>
      <c r="C975" s="97"/>
      <c r="D975" s="97"/>
      <c r="E975" s="97"/>
      <c r="F975" s="97"/>
      <c r="G975" s="97"/>
      <c r="H975" s="98"/>
      <c r="I975" s="99"/>
      <c r="J975" s="97"/>
      <c r="K975" s="99"/>
      <c r="L975" s="97"/>
      <c r="M975" s="97"/>
      <c r="N975" s="99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>
      <c r="A976" s="97"/>
      <c r="B976" s="97"/>
      <c r="C976" s="97"/>
      <c r="D976" s="97"/>
      <c r="E976" s="97"/>
      <c r="F976" s="97"/>
      <c r="G976" s="97"/>
      <c r="H976" s="98"/>
      <c r="I976" s="99"/>
      <c r="J976" s="97"/>
      <c r="K976" s="99"/>
      <c r="L976" s="97"/>
      <c r="M976" s="97"/>
      <c r="N976" s="99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>
      <c r="A977" s="97"/>
      <c r="B977" s="97"/>
      <c r="C977" s="97"/>
      <c r="D977" s="97"/>
      <c r="E977" s="97"/>
      <c r="F977" s="97"/>
      <c r="G977" s="97"/>
      <c r="H977" s="98"/>
      <c r="I977" s="99"/>
      <c r="J977" s="97"/>
      <c r="K977" s="99"/>
      <c r="L977" s="97"/>
      <c r="M977" s="97"/>
      <c r="N977" s="99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>
      <c r="A978" s="97"/>
      <c r="B978" s="97"/>
      <c r="C978" s="97"/>
      <c r="D978" s="97"/>
      <c r="E978" s="97"/>
      <c r="F978" s="97"/>
      <c r="G978" s="97"/>
      <c r="H978" s="98"/>
      <c r="I978" s="99"/>
      <c r="J978" s="97"/>
      <c r="K978" s="99"/>
      <c r="L978" s="97"/>
      <c r="M978" s="97"/>
      <c r="N978" s="99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>
      <c r="A979" s="97"/>
      <c r="B979" s="97"/>
      <c r="C979" s="97"/>
      <c r="D979" s="97"/>
      <c r="E979" s="97"/>
      <c r="F979" s="97"/>
      <c r="G979" s="97"/>
      <c r="H979" s="98"/>
      <c r="I979" s="99"/>
      <c r="J979" s="97"/>
      <c r="K979" s="99"/>
      <c r="L979" s="97"/>
      <c r="M979" s="97"/>
      <c r="N979" s="99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>
      <c r="A980" s="97"/>
      <c r="B980" s="97"/>
      <c r="C980" s="97"/>
      <c r="D980" s="97"/>
      <c r="E980" s="97"/>
      <c r="F980" s="97"/>
      <c r="G980" s="97"/>
      <c r="H980" s="98"/>
      <c r="I980" s="99"/>
      <c r="J980" s="97"/>
      <c r="K980" s="99"/>
      <c r="L980" s="97"/>
      <c r="M980" s="97"/>
      <c r="N980" s="99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>
      <c r="A981" s="97"/>
      <c r="B981" s="97"/>
      <c r="C981" s="97"/>
      <c r="D981" s="97"/>
      <c r="E981" s="97"/>
      <c r="F981" s="97"/>
      <c r="G981" s="97"/>
      <c r="H981" s="98"/>
      <c r="I981" s="99"/>
      <c r="J981" s="97"/>
      <c r="K981" s="99"/>
      <c r="L981" s="97"/>
      <c r="M981" s="97"/>
      <c r="N981" s="99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>
      <c r="A982" s="97"/>
      <c r="B982" s="97"/>
      <c r="C982" s="97"/>
      <c r="D982" s="97"/>
      <c r="E982" s="97"/>
      <c r="F982" s="97"/>
      <c r="G982" s="97"/>
      <c r="H982" s="98"/>
      <c r="I982" s="99"/>
      <c r="J982" s="97"/>
      <c r="K982" s="99"/>
      <c r="L982" s="97"/>
      <c r="M982" s="97"/>
      <c r="N982" s="99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>
      <c r="A983" s="97"/>
      <c r="B983" s="97"/>
      <c r="C983" s="97"/>
      <c r="D983" s="97"/>
      <c r="E983" s="97"/>
      <c r="F983" s="97"/>
      <c r="G983" s="97"/>
      <c r="H983" s="98"/>
      <c r="I983" s="99"/>
      <c r="J983" s="97"/>
      <c r="K983" s="99"/>
      <c r="L983" s="97"/>
      <c r="M983" s="97"/>
      <c r="N983" s="99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>
      <c r="A984" s="97"/>
      <c r="B984" s="97"/>
      <c r="C984" s="97"/>
      <c r="D984" s="97"/>
      <c r="E984" s="97"/>
      <c r="F984" s="97"/>
      <c r="G984" s="97"/>
      <c r="H984" s="98"/>
      <c r="I984" s="99"/>
      <c r="J984" s="97"/>
      <c r="K984" s="99"/>
      <c r="L984" s="97"/>
      <c r="M984" s="97"/>
      <c r="N984" s="99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>
      <c r="A985" s="97"/>
      <c r="B985" s="97"/>
      <c r="C985" s="97"/>
      <c r="D985" s="97"/>
      <c r="E985" s="97"/>
      <c r="F985" s="97"/>
      <c r="G985" s="97"/>
      <c r="H985" s="98"/>
      <c r="I985" s="99"/>
      <c r="J985" s="97"/>
      <c r="K985" s="99"/>
      <c r="L985" s="97"/>
      <c r="M985" s="97"/>
      <c r="N985" s="99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>
      <c r="A986" s="97"/>
      <c r="B986" s="97"/>
      <c r="C986" s="97"/>
      <c r="D986" s="97"/>
      <c r="E986" s="97"/>
      <c r="F986" s="97"/>
      <c r="G986" s="97"/>
      <c r="H986" s="98"/>
      <c r="I986" s="99"/>
      <c r="J986" s="97"/>
      <c r="K986" s="99"/>
      <c r="L986" s="97"/>
      <c r="M986" s="97"/>
      <c r="N986" s="99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>
      <c r="A987" s="97"/>
      <c r="B987" s="97"/>
      <c r="C987" s="97"/>
      <c r="D987" s="97"/>
      <c r="E987" s="97"/>
      <c r="F987" s="97"/>
      <c r="G987" s="97"/>
      <c r="H987" s="98"/>
      <c r="I987" s="99"/>
      <c r="J987" s="97"/>
      <c r="K987" s="99"/>
      <c r="L987" s="97"/>
      <c r="M987" s="97"/>
      <c r="N987" s="99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>
      <c r="A988" s="97"/>
      <c r="B988" s="97"/>
      <c r="C988" s="97"/>
      <c r="D988" s="97"/>
      <c r="E988" s="97"/>
      <c r="F988" s="97"/>
      <c r="G988" s="97"/>
      <c r="H988" s="98"/>
      <c r="I988" s="99"/>
      <c r="J988" s="97"/>
      <c r="K988" s="99"/>
      <c r="L988" s="97"/>
      <c r="M988" s="97"/>
      <c r="N988" s="99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>
      <c r="A989" s="97"/>
      <c r="B989" s="97"/>
      <c r="C989" s="97"/>
      <c r="D989" s="97"/>
      <c r="E989" s="97"/>
      <c r="F989" s="97"/>
      <c r="G989" s="97"/>
      <c r="H989" s="98"/>
      <c r="I989" s="99"/>
      <c r="J989" s="97"/>
      <c r="K989" s="99"/>
      <c r="L989" s="97"/>
      <c r="M989" s="97"/>
      <c r="N989" s="99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>
      <c r="A990" s="97"/>
      <c r="B990" s="97"/>
      <c r="C990" s="97"/>
      <c r="D990" s="97"/>
      <c r="E990" s="97"/>
      <c r="F990" s="97"/>
      <c r="G990" s="97"/>
      <c r="H990" s="98"/>
      <c r="I990" s="99"/>
      <c r="J990" s="97"/>
      <c r="K990" s="99"/>
      <c r="L990" s="97"/>
      <c r="M990" s="97"/>
      <c r="N990" s="99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>
      <c r="A991" s="97"/>
      <c r="B991" s="97"/>
      <c r="C991" s="97"/>
      <c r="D991" s="97"/>
      <c r="E991" s="97"/>
      <c r="F991" s="97"/>
      <c r="G991" s="97"/>
      <c r="H991" s="98"/>
      <c r="I991" s="99"/>
      <c r="J991" s="97"/>
      <c r="K991" s="99"/>
      <c r="L991" s="97"/>
      <c r="M991" s="97"/>
      <c r="N991" s="99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>
      <c r="A992" s="97"/>
      <c r="B992" s="97"/>
      <c r="C992" s="97"/>
      <c r="D992" s="97"/>
      <c r="E992" s="97"/>
      <c r="F992" s="97"/>
      <c r="G992" s="97"/>
      <c r="H992" s="98"/>
      <c r="I992" s="99"/>
      <c r="J992" s="97"/>
      <c r="K992" s="99"/>
      <c r="L992" s="97"/>
      <c r="M992" s="97"/>
      <c r="N992" s="99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>
      <c r="A993" s="97"/>
      <c r="B993" s="97"/>
      <c r="C993" s="97"/>
      <c r="D993" s="97"/>
      <c r="E993" s="97"/>
      <c r="F993" s="97"/>
      <c r="G993" s="97"/>
      <c r="H993" s="98"/>
      <c r="I993" s="99"/>
      <c r="J993" s="97"/>
      <c r="K993" s="99"/>
      <c r="L993" s="97"/>
      <c r="M993" s="97"/>
      <c r="N993" s="99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>
      <c r="A994" s="97"/>
      <c r="B994" s="97"/>
      <c r="C994" s="97"/>
      <c r="D994" s="97"/>
      <c r="E994" s="97"/>
      <c r="F994" s="97"/>
      <c r="G994" s="97"/>
      <c r="H994" s="98"/>
      <c r="I994" s="99"/>
      <c r="J994" s="97"/>
      <c r="K994" s="99"/>
      <c r="L994" s="97"/>
      <c r="M994" s="97"/>
      <c r="N994" s="99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>
      <c r="A995" s="97"/>
      <c r="B995" s="97"/>
      <c r="C995" s="97"/>
      <c r="D995" s="97"/>
      <c r="E995" s="97"/>
      <c r="F995" s="97"/>
      <c r="G995" s="97"/>
      <c r="H995" s="98"/>
      <c r="I995" s="99"/>
      <c r="J995" s="97"/>
      <c r="K995" s="99"/>
      <c r="L995" s="97"/>
      <c r="M995" s="97"/>
      <c r="N995" s="99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>
      <c r="A996" s="97"/>
      <c r="B996" s="97"/>
      <c r="C996" s="97"/>
      <c r="D996" s="97"/>
      <c r="E996" s="97"/>
      <c r="F996" s="97"/>
      <c r="G996" s="97"/>
      <c r="H996" s="98"/>
      <c r="I996" s="99"/>
      <c r="J996" s="97"/>
      <c r="K996" s="99"/>
      <c r="L996" s="97"/>
      <c r="M996" s="97"/>
      <c r="N996" s="99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>
      <c r="A997" s="97"/>
      <c r="B997" s="97"/>
      <c r="C997" s="97"/>
      <c r="D997" s="97"/>
      <c r="E997" s="97"/>
      <c r="F997" s="97"/>
      <c r="G997" s="97"/>
      <c r="H997" s="98"/>
      <c r="I997" s="99"/>
      <c r="J997" s="97"/>
      <c r="K997" s="99"/>
      <c r="L997" s="97"/>
      <c r="M997" s="97"/>
      <c r="N997" s="99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>
      <c r="A998" s="97"/>
      <c r="B998" s="97"/>
      <c r="C998" s="97"/>
      <c r="D998" s="97"/>
      <c r="E998" s="97"/>
      <c r="F998" s="97"/>
      <c r="G998" s="97"/>
      <c r="H998" s="98"/>
      <c r="I998" s="99"/>
      <c r="J998" s="97"/>
      <c r="K998" s="99"/>
      <c r="L998" s="97"/>
      <c r="M998" s="97"/>
      <c r="N998" s="99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>
      <c r="A999" s="97"/>
      <c r="B999" s="97"/>
      <c r="C999" s="97"/>
      <c r="D999" s="97"/>
      <c r="E999" s="97"/>
      <c r="F999" s="97"/>
      <c r="G999" s="97"/>
      <c r="H999" s="98"/>
      <c r="I999" s="99"/>
      <c r="J999" s="97"/>
      <c r="K999" s="99"/>
      <c r="L999" s="97"/>
      <c r="M999" s="97"/>
      <c r="N999" s="99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>
      <c r="A1000" s="97"/>
      <c r="B1000" s="97"/>
      <c r="C1000" s="97"/>
      <c r="D1000" s="97"/>
      <c r="E1000" s="97"/>
      <c r="F1000" s="97"/>
      <c r="G1000" s="97"/>
      <c r="H1000" s="98"/>
      <c r="I1000" s="99"/>
      <c r="J1000" s="97"/>
      <c r="K1000" s="99"/>
      <c r="L1000" s="97"/>
      <c r="M1000" s="97"/>
      <c r="N1000" s="99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autoFilter ref="$A$1:$N$1000"/>
  <dataValidations>
    <dataValidation type="list" allowBlank="1" showErrorMessage="1" sqref="E2:E990">
      <formula1>ValidacaoDados!$C$2:$C$25</formula1>
    </dataValidation>
    <dataValidation type="list" allowBlank="1" showErrorMessage="1" sqref="L2:L990">
      <formula1>ValidacaoDados!$D$2:$D$13</formula1>
    </dataValidation>
    <dataValidation type="list" allowBlank="1" showErrorMessage="1" sqref="F2:F990">
      <formula1>ValidacaoDados!$A$2:$A$36</formula1>
    </dataValidation>
    <dataValidation type="list" allowBlank="1" showErrorMessage="1" sqref="G2:G990">
      <formula1>ValidacaoDados!$B$2:$B$11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4.63"/>
    <col customWidth="1" min="3" max="3" width="23.5"/>
    <col customWidth="1" min="4" max="4" width="25.88"/>
    <col customWidth="1" min="5" max="5" width="20.13"/>
    <col customWidth="1" min="6" max="6" width="27.88"/>
    <col customWidth="1" min="7" max="7" width="22.38"/>
    <col customWidth="1" min="8" max="8" width="26.0"/>
    <col customWidth="1" min="9" max="9" width="25.75"/>
    <col customWidth="1" min="10" max="10" width="18.75"/>
    <col customWidth="1" min="11" max="11" width="24.13"/>
    <col customWidth="1" min="12" max="12" width="15.0"/>
    <col customWidth="1" min="13" max="13" width="20.38"/>
    <col customWidth="1" min="14" max="14" width="21.38"/>
    <col customWidth="1" min="15" max="15" width="23.0"/>
    <col customWidth="1" min="16" max="16" width="9.75"/>
    <col customWidth="1" min="19" max="19" width="18.63"/>
    <col customWidth="1" min="20" max="20" width="17.63"/>
    <col customWidth="1" min="21" max="21" width="9.63"/>
  </cols>
  <sheetData>
    <row r="1">
      <c r="A1" s="89" t="s">
        <v>69</v>
      </c>
      <c r="B1" s="90" t="s">
        <v>70</v>
      </c>
      <c r="C1" s="90" t="s">
        <v>71</v>
      </c>
      <c r="D1" s="90" t="s">
        <v>72</v>
      </c>
      <c r="E1" s="90" t="s">
        <v>73</v>
      </c>
      <c r="F1" s="90" t="s">
        <v>74</v>
      </c>
      <c r="G1" s="90" t="s">
        <v>75</v>
      </c>
      <c r="H1" s="91" t="s">
        <v>76</v>
      </c>
      <c r="I1" s="92" t="s">
        <v>77</v>
      </c>
      <c r="J1" s="90" t="s">
        <v>78</v>
      </c>
      <c r="K1" s="92" t="s">
        <v>79</v>
      </c>
      <c r="L1" s="89" t="s">
        <v>80</v>
      </c>
      <c r="M1" s="90" t="s">
        <v>81</v>
      </c>
      <c r="N1" s="92" t="s">
        <v>82</v>
      </c>
      <c r="Q1" s="94"/>
      <c r="R1" s="94"/>
      <c r="S1" s="83"/>
      <c r="T1" s="83"/>
      <c r="U1" s="94"/>
    </row>
    <row r="2">
      <c r="A2" s="106" t="s">
        <v>1212</v>
      </c>
      <c r="B2" s="106" t="s">
        <v>1213</v>
      </c>
      <c r="C2" s="96" t="s">
        <v>1214</v>
      </c>
      <c r="D2" s="107"/>
      <c r="E2" s="106" t="s">
        <v>671</v>
      </c>
      <c r="F2" s="106" t="s">
        <v>703</v>
      </c>
      <c r="G2" s="106" t="s">
        <v>86</v>
      </c>
      <c r="H2" s="108"/>
      <c r="I2" s="109"/>
      <c r="J2" s="107"/>
      <c r="K2" s="109"/>
      <c r="L2" s="107"/>
      <c r="M2" s="107"/>
      <c r="N2" s="110">
        <v>45800.0</v>
      </c>
    </row>
    <row r="3">
      <c r="A3" s="106" t="s">
        <v>1215</v>
      </c>
      <c r="B3" s="106" t="s">
        <v>1216</v>
      </c>
      <c r="C3" s="96" t="s">
        <v>1217</v>
      </c>
      <c r="D3" s="107"/>
      <c r="E3" s="106" t="s">
        <v>671</v>
      </c>
      <c r="F3" s="106" t="s">
        <v>703</v>
      </c>
      <c r="G3" s="106" t="s">
        <v>86</v>
      </c>
      <c r="H3" s="108"/>
      <c r="I3" s="109"/>
      <c r="J3" s="107"/>
      <c r="K3" s="109"/>
      <c r="L3" s="107"/>
      <c r="M3" s="107"/>
      <c r="N3" s="110">
        <v>45800.0</v>
      </c>
    </row>
    <row r="4">
      <c r="A4" s="106" t="s">
        <v>414</v>
      </c>
      <c r="B4" s="106" t="s">
        <v>1218</v>
      </c>
      <c r="C4" s="96" t="s">
        <v>1219</v>
      </c>
      <c r="D4" s="107"/>
      <c r="E4" s="106" t="s">
        <v>671</v>
      </c>
      <c r="F4" s="106" t="s">
        <v>703</v>
      </c>
      <c r="G4" s="106" t="s">
        <v>86</v>
      </c>
      <c r="H4" s="108"/>
      <c r="I4" s="109"/>
      <c r="J4" s="107"/>
      <c r="K4" s="109"/>
      <c r="L4" s="107"/>
      <c r="M4" s="107"/>
      <c r="N4" s="110">
        <v>45800.0</v>
      </c>
    </row>
    <row r="5">
      <c r="A5" s="106" t="s">
        <v>636</v>
      </c>
      <c r="B5" s="106" t="s">
        <v>1220</v>
      </c>
      <c r="C5" s="96" t="s">
        <v>1221</v>
      </c>
      <c r="D5" s="107"/>
      <c r="E5" s="106" t="s">
        <v>671</v>
      </c>
      <c r="F5" s="106" t="s">
        <v>703</v>
      </c>
      <c r="G5" s="106" t="s">
        <v>86</v>
      </c>
      <c r="H5" s="108"/>
      <c r="I5" s="109"/>
      <c r="J5" s="107"/>
      <c r="K5" s="109"/>
      <c r="L5" s="107"/>
      <c r="M5" s="107"/>
      <c r="N5" s="110">
        <v>45800.0</v>
      </c>
    </row>
    <row r="6">
      <c r="A6" s="106" t="s">
        <v>1222</v>
      </c>
      <c r="B6" s="106" t="s">
        <v>1223</v>
      </c>
      <c r="C6" s="96" t="s">
        <v>1224</v>
      </c>
      <c r="D6" s="107"/>
      <c r="E6" s="106" t="s">
        <v>85</v>
      </c>
      <c r="F6" s="106" t="s">
        <v>1146</v>
      </c>
      <c r="G6" s="106" t="s">
        <v>94</v>
      </c>
      <c r="H6" s="111">
        <v>914.2</v>
      </c>
      <c r="I6" s="109"/>
      <c r="J6" s="107"/>
      <c r="K6" s="109"/>
      <c r="L6" s="107"/>
      <c r="M6" s="107"/>
      <c r="N6" s="112">
        <v>45801.0</v>
      </c>
    </row>
    <row r="7">
      <c r="A7" s="106" t="s">
        <v>653</v>
      </c>
      <c r="B7" s="106" t="s">
        <v>1225</v>
      </c>
      <c r="C7" s="113" t="s">
        <v>1226</v>
      </c>
      <c r="D7" s="107"/>
      <c r="E7" s="106" t="s">
        <v>85</v>
      </c>
      <c r="F7" s="106" t="s">
        <v>137</v>
      </c>
      <c r="G7" s="106" t="s">
        <v>86</v>
      </c>
      <c r="H7" s="108"/>
      <c r="I7" s="109"/>
      <c r="J7" s="107"/>
      <c r="K7" s="109"/>
      <c r="L7" s="107"/>
      <c r="M7" s="107"/>
      <c r="N7" s="112">
        <v>45801.0</v>
      </c>
    </row>
    <row r="8">
      <c r="A8" s="106" t="s">
        <v>434</v>
      </c>
      <c r="B8" s="106" t="s">
        <v>1227</v>
      </c>
      <c r="C8" s="96" t="s">
        <v>1228</v>
      </c>
      <c r="D8" s="107"/>
      <c r="E8" s="106" t="s">
        <v>85</v>
      </c>
      <c r="F8" s="106" t="s">
        <v>289</v>
      </c>
      <c r="G8" s="106" t="s">
        <v>86</v>
      </c>
      <c r="H8" s="108"/>
      <c r="I8" s="109"/>
      <c r="J8" s="107"/>
      <c r="K8" s="109"/>
      <c r="L8" s="107"/>
      <c r="M8" s="107"/>
      <c r="N8" s="112">
        <v>45801.0</v>
      </c>
    </row>
    <row r="9">
      <c r="A9" s="106" t="s">
        <v>1229</v>
      </c>
      <c r="B9" s="106" t="s">
        <v>1230</v>
      </c>
      <c r="C9" s="96" t="s">
        <v>1231</v>
      </c>
      <c r="D9" s="107"/>
      <c r="E9" s="106" t="s">
        <v>85</v>
      </c>
      <c r="F9" s="106" t="s">
        <v>93</v>
      </c>
      <c r="G9" s="106" t="s">
        <v>86</v>
      </c>
      <c r="H9" s="108"/>
      <c r="I9" s="109"/>
      <c r="J9" s="107"/>
      <c r="K9" s="109"/>
      <c r="L9" s="107"/>
      <c r="M9" s="107"/>
      <c r="N9" s="112">
        <v>45801.0</v>
      </c>
    </row>
    <row r="10">
      <c r="A10" s="106" t="s">
        <v>1232</v>
      </c>
      <c r="B10" s="106" t="s">
        <v>1233</v>
      </c>
      <c r="C10" s="96" t="s">
        <v>1234</v>
      </c>
      <c r="D10" s="107"/>
      <c r="E10" s="106" t="s">
        <v>85</v>
      </c>
      <c r="F10" s="106" t="s">
        <v>93</v>
      </c>
      <c r="G10" s="106" t="s">
        <v>94</v>
      </c>
      <c r="H10" s="111">
        <v>916.32</v>
      </c>
      <c r="I10" s="109"/>
      <c r="J10" s="107"/>
      <c r="K10" s="109"/>
      <c r="L10" s="107"/>
      <c r="M10" s="107"/>
      <c r="N10" s="112">
        <v>45801.0</v>
      </c>
    </row>
    <row r="11">
      <c r="A11" s="106" t="s">
        <v>177</v>
      </c>
      <c r="B11" s="106" t="s">
        <v>1235</v>
      </c>
      <c r="C11" s="96" t="s">
        <v>1236</v>
      </c>
      <c r="D11" s="107"/>
      <c r="E11" s="106" t="s">
        <v>85</v>
      </c>
      <c r="F11" s="106" t="s">
        <v>278</v>
      </c>
      <c r="G11" s="106" t="s">
        <v>94</v>
      </c>
      <c r="H11" s="111">
        <v>693.23</v>
      </c>
      <c r="I11" s="109"/>
      <c r="J11" s="107"/>
      <c r="K11" s="109"/>
      <c r="L11" s="107"/>
      <c r="M11" s="106" t="s">
        <v>1237</v>
      </c>
      <c r="N11" s="112">
        <v>45801.0</v>
      </c>
    </row>
    <row r="12">
      <c r="A12" s="106" t="s">
        <v>217</v>
      </c>
      <c r="B12" s="106" t="s">
        <v>1238</v>
      </c>
      <c r="C12" s="96" t="s">
        <v>1239</v>
      </c>
      <c r="D12" s="107"/>
      <c r="E12" s="106" t="s">
        <v>85</v>
      </c>
      <c r="F12" s="106" t="s">
        <v>93</v>
      </c>
      <c r="G12" s="106" t="s">
        <v>86</v>
      </c>
      <c r="H12" s="108"/>
      <c r="I12" s="109"/>
      <c r="J12" s="107"/>
      <c r="K12" s="109"/>
      <c r="L12" s="107"/>
      <c r="M12" s="107"/>
      <c r="N12" s="112">
        <v>45801.0</v>
      </c>
    </row>
    <row r="13">
      <c r="A13" s="106" t="s">
        <v>1240</v>
      </c>
      <c r="B13" s="106" t="s">
        <v>1241</v>
      </c>
      <c r="C13" s="96" t="s">
        <v>1242</v>
      </c>
      <c r="D13" s="107"/>
      <c r="E13" s="106" t="s">
        <v>649</v>
      </c>
      <c r="F13" s="106" t="s">
        <v>703</v>
      </c>
      <c r="G13" s="106" t="s">
        <v>86</v>
      </c>
      <c r="H13" s="108"/>
      <c r="I13" s="109"/>
      <c r="J13" s="107"/>
      <c r="K13" s="109"/>
      <c r="L13" s="107"/>
      <c r="M13" s="107"/>
      <c r="N13" s="112">
        <v>45803.0</v>
      </c>
    </row>
    <row r="14">
      <c r="A14" s="106" t="s">
        <v>1243</v>
      </c>
      <c r="B14" s="106" t="s">
        <v>1244</v>
      </c>
      <c r="C14" s="96" t="s">
        <v>1245</v>
      </c>
      <c r="D14" s="107"/>
      <c r="E14" s="106" t="s">
        <v>85</v>
      </c>
      <c r="F14" s="106" t="s">
        <v>167</v>
      </c>
      <c r="G14" s="106" t="s">
        <v>86</v>
      </c>
      <c r="H14" s="108"/>
      <c r="I14" s="109"/>
      <c r="J14" s="107"/>
      <c r="K14" s="109"/>
      <c r="L14" s="107"/>
      <c r="M14" s="107"/>
      <c r="N14" s="112">
        <v>45803.0</v>
      </c>
    </row>
    <row r="15">
      <c r="A15" s="106" t="s">
        <v>826</v>
      </c>
      <c r="B15" s="106" t="s">
        <v>1246</v>
      </c>
      <c r="C15" s="96" t="s">
        <v>1247</v>
      </c>
      <c r="D15" s="107"/>
      <c r="E15" s="106" t="s">
        <v>85</v>
      </c>
      <c r="F15" s="106" t="s">
        <v>137</v>
      </c>
      <c r="G15" s="106" t="s">
        <v>86</v>
      </c>
      <c r="H15" s="108"/>
      <c r="I15" s="109"/>
      <c r="J15" s="107"/>
      <c r="K15" s="109"/>
      <c r="L15" s="107"/>
      <c r="M15" s="107"/>
      <c r="N15" s="112">
        <v>45803.0</v>
      </c>
    </row>
    <row r="16">
      <c r="A16" s="106" t="s">
        <v>1248</v>
      </c>
      <c r="B16" s="106" t="s">
        <v>1249</v>
      </c>
      <c r="C16" s="96" t="s">
        <v>1250</v>
      </c>
      <c r="D16" s="107"/>
      <c r="E16" s="106" t="s">
        <v>85</v>
      </c>
      <c r="F16" s="106" t="s">
        <v>278</v>
      </c>
      <c r="G16" s="106" t="s">
        <v>86</v>
      </c>
      <c r="H16" s="108"/>
      <c r="I16" s="109"/>
      <c r="J16" s="107"/>
      <c r="K16" s="109"/>
      <c r="L16" s="107"/>
      <c r="M16" s="107"/>
      <c r="N16" s="112">
        <v>45803.0</v>
      </c>
    </row>
    <row r="17">
      <c r="A17" s="106" t="s">
        <v>653</v>
      </c>
      <c r="B17" s="106" t="s">
        <v>1251</v>
      </c>
      <c r="C17" s="96" t="s">
        <v>1252</v>
      </c>
      <c r="D17" s="107"/>
      <c r="E17" s="106" t="s">
        <v>85</v>
      </c>
      <c r="F17" s="106" t="s">
        <v>93</v>
      </c>
      <c r="G17" s="106" t="s">
        <v>94</v>
      </c>
      <c r="H17" s="111">
        <v>2021.33</v>
      </c>
      <c r="I17" s="109"/>
      <c r="J17" s="107"/>
      <c r="K17" s="109"/>
      <c r="L17" s="107"/>
      <c r="M17" s="107"/>
      <c r="N17" s="112">
        <v>45803.0</v>
      </c>
    </row>
    <row r="18">
      <c r="A18" s="106" t="s">
        <v>1253</v>
      </c>
      <c r="B18" s="106" t="s">
        <v>1254</v>
      </c>
      <c r="C18" s="96" t="s">
        <v>1255</v>
      </c>
      <c r="D18" s="107"/>
      <c r="E18" s="106" t="s">
        <v>85</v>
      </c>
      <c r="F18" s="106" t="s">
        <v>93</v>
      </c>
      <c r="G18" s="106" t="s">
        <v>86</v>
      </c>
      <c r="H18" s="108"/>
      <c r="I18" s="109"/>
      <c r="J18" s="107"/>
      <c r="K18" s="109"/>
      <c r="L18" s="107"/>
      <c r="M18" s="107"/>
      <c r="N18" s="112">
        <v>45803.0</v>
      </c>
    </row>
    <row r="19">
      <c r="A19" s="106" t="s">
        <v>906</v>
      </c>
      <c r="B19" s="106" t="s">
        <v>1256</v>
      </c>
      <c r="C19" s="96" t="s">
        <v>1257</v>
      </c>
      <c r="D19" s="107"/>
      <c r="E19" s="106" t="s">
        <v>655</v>
      </c>
      <c r="F19" s="106" t="s">
        <v>93</v>
      </c>
      <c r="G19" s="106" t="s">
        <v>86</v>
      </c>
      <c r="H19" s="108"/>
      <c r="I19" s="109"/>
      <c r="J19" s="107"/>
      <c r="K19" s="109"/>
      <c r="L19" s="107"/>
      <c r="M19" s="107"/>
      <c r="N19" s="112">
        <v>45803.0</v>
      </c>
    </row>
    <row r="20">
      <c r="A20" s="106" t="s">
        <v>1258</v>
      </c>
      <c r="B20" s="106" t="s">
        <v>1259</v>
      </c>
      <c r="C20" s="96" t="s">
        <v>1260</v>
      </c>
      <c r="D20" s="107"/>
      <c r="E20" s="106" t="s">
        <v>85</v>
      </c>
      <c r="F20" s="106" t="s">
        <v>93</v>
      </c>
      <c r="G20" s="106" t="s">
        <v>86</v>
      </c>
      <c r="H20" s="108"/>
      <c r="I20" s="109"/>
      <c r="J20" s="107"/>
      <c r="K20" s="109"/>
      <c r="L20" s="107"/>
      <c r="M20" s="107"/>
      <c r="N20" s="112">
        <v>45804.0</v>
      </c>
    </row>
    <row r="21">
      <c r="A21" s="106" t="s">
        <v>255</v>
      </c>
      <c r="B21" s="106" t="s">
        <v>1261</v>
      </c>
      <c r="C21" s="96" t="s">
        <v>1262</v>
      </c>
      <c r="D21" s="107"/>
      <c r="E21" s="106" t="s">
        <v>85</v>
      </c>
      <c r="F21" s="106" t="s">
        <v>93</v>
      </c>
      <c r="G21" s="106" t="s">
        <v>86</v>
      </c>
      <c r="H21" s="108"/>
      <c r="I21" s="109"/>
      <c r="J21" s="107"/>
      <c r="K21" s="109"/>
      <c r="L21" s="107"/>
      <c r="M21" s="107"/>
      <c r="N21" s="112">
        <v>45804.0</v>
      </c>
    </row>
    <row r="22">
      <c r="A22" s="106" t="s">
        <v>628</v>
      </c>
      <c r="B22" s="106" t="s">
        <v>1263</v>
      </c>
      <c r="C22" s="96" t="s">
        <v>1264</v>
      </c>
      <c r="D22" s="107"/>
      <c r="E22" s="106" t="s">
        <v>85</v>
      </c>
      <c r="F22" s="106" t="s">
        <v>93</v>
      </c>
      <c r="G22" s="106" t="s">
        <v>86</v>
      </c>
      <c r="H22" s="108"/>
      <c r="I22" s="109"/>
      <c r="J22" s="107"/>
      <c r="K22" s="109"/>
      <c r="L22" s="107"/>
      <c r="M22" s="107"/>
      <c r="N22" s="112">
        <v>45804.0</v>
      </c>
    </row>
    <row r="23">
      <c r="A23" s="106" t="s">
        <v>160</v>
      </c>
      <c r="B23" s="106" t="s">
        <v>1265</v>
      </c>
      <c r="C23" s="96" t="s">
        <v>1266</v>
      </c>
      <c r="D23" s="107"/>
      <c r="E23" s="106" t="s">
        <v>85</v>
      </c>
      <c r="F23" s="106" t="s">
        <v>93</v>
      </c>
      <c r="G23" s="106" t="s">
        <v>86</v>
      </c>
      <c r="H23" s="108"/>
      <c r="I23" s="109"/>
      <c r="J23" s="107"/>
      <c r="K23" s="109"/>
      <c r="L23" s="107"/>
      <c r="M23" s="107"/>
      <c r="N23" s="112">
        <v>45804.0</v>
      </c>
    </row>
    <row r="24">
      <c r="A24" s="106" t="s">
        <v>572</v>
      </c>
      <c r="B24" s="106" t="s">
        <v>1267</v>
      </c>
      <c r="C24" s="96" t="s">
        <v>1268</v>
      </c>
      <c r="D24" s="107"/>
      <c r="E24" s="106" t="s">
        <v>649</v>
      </c>
      <c r="F24" s="106" t="s">
        <v>93</v>
      </c>
      <c r="G24" s="106" t="s">
        <v>86</v>
      </c>
      <c r="H24" s="108"/>
      <c r="I24" s="109"/>
      <c r="J24" s="107"/>
      <c r="K24" s="109"/>
      <c r="L24" s="107"/>
      <c r="M24" s="107"/>
      <c r="N24" s="112">
        <v>45804.0</v>
      </c>
    </row>
    <row r="25">
      <c r="A25" s="106" t="s">
        <v>382</v>
      </c>
      <c r="B25" s="106" t="s">
        <v>1269</v>
      </c>
      <c r="C25" s="96" t="s">
        <v>1270</v>
      </c>
      <c r="D25" s="107"/>
      <c r="E25" s="106" t="s">
        <v>671</v>
      </c>
      <c r="F25" s="106" t="s">
        <v>93</v>
      </c>
      <c r="G25" s="106" t="s">
        <v>86</v>
      </c>
      <c r="H25" s="108"/>
      <c r="I25" s="109"/>
      <c r="J25" s="107"/>
      <c r="K25" s="109"/>
      <c r="L25" s="107"/>
      <c r="M25" s="107"/>
      <c r="N25" s="112">
        <v>45804.0</v>
      </c>
    </row>
    <row r="26">
      <c r="A26" s="106" t="s">
        <v>391</v>
      </c>
      <c r="B26" s="106" t="s">
        <v>1271</v>
      </c>
      <c r="C26" s="96" t="s">
        <v>1272</v>
      </c>
      <c r="D26" s="107"/>
      <c r="E26" s="106" t="s">
        <v>85</v>
      </c>
      <c r="F26" s="106" t="s">
        <v>278</v>
      </c>
      <c r="G26" s="106" t="s">
        <v>94</v>
      </c>
      <c r="H26" s="108"/>
      <c r="I26" s="109"/>
      <c r="J26" s="107"/>
      <c r="K26" s="109"/>
      <c r="L26" s="107"/>
      <c r="M26" s="106" t="s">
        <v>1273</v>
      </c>
      <c r="N26" s="112">
        <v>45804.0</v>
      </c>
    </row>
    <row r="27">
      <c r="A27" s="106" t="s">
        <v>1274</v>
      </c>
      <c r="B27" s="106" t="s">
        <v>1275</v>
      </c>
      <c r="C27" s="96" t="s">
        <v>1276</v>
      </c>
      <c r="D27" s="107"/>
      <c r="E27" s="106" t="s">
        <v>85</v>
      </c>
      <c r="F27" s="106" t="s">
        <v>93</v>
      </c>
      <c r="G27" s="106" t="s">
        <v>86</v>
      </c>
      <c r="H27" s="108"/>
      <c r="I27" s="109"/>
      <c r="J27" s="107"/>
      <c r="K27" s="109"/>
      <c r="L27" s="107"/>
      <c r="M27" s="107"/>
      <c r="N27" s="112">
        <v>45804.0</v>
      </c>
    </row>
    <row r="28">
      <c r="A28" s="106" t="s">
        <v>932</v>
      </c>
      <c r="B28" s="106" t="s">
        <v>1277</v>
      </c>
      <c r="C28" s="96" t="s">
        <v>1278</v>
      </c>
      <c r="D28" s="107"/>
      <c r="E28" s="106" t="s">
        <v>655</v>
      </c>
      <c r="F28" s="106" t="s">
        <v>93</v>
      </c>
      <c r="G28" s="106" t="s">
        <v>86</v>
      </c>
      <c r="H28" s="108"/>
      <c r="I28" s="109"/>
      <c r="J28" s="107"/>
      <c r="K28" s="109"/>
      <c r="L28" s="107"/>
      <c r="M28" s="107"/>
      <c r="N28" s="112">
        <v>45804.0</v>
      </c>
    </row>
    <row r="29">
      <c r="A29" s="106" t="s">
        <v>284</v>
      </c>
      <c r="B29" s="106" t="s">
        <v>1279</v>
      </c>
      <c r="C29" s="96" t="s">
        <v>1280</v>
      </c>
      <c r="D29" s="107"/>
      <c r="E29" s="106" t="s">
        <v>85</v>
      </c>
      <c r="F29" s="106" t="s">
        <v>137</v>
      </c>
      <c r="G29" s="106" t="s">
        <v>86</v>
      </c>
      <c r="H29" s="108"/>
      <c r="I29" s="109"/>
      <c r="J29" s="107"/>
      <c r="K29" s="109"/>
      <c r="L29" s="107"/>
      <c r="M29" s="107"/>
      <c r="N29" s="112">
        <v>45804.0</v>
      </c>
    </row>
    <row r="30">
      <c r="A30" s="106" t="s">
        <v>1281</v>
      </c>
      <c r="B30" s="106" t="s">
        <v>1282</v>
      </c>
      <c r="C30" s="96" t="s">
        <v>1283</v>
      </c>
      <c r="D30" s="107"/>
      <c r="E30" s="106" t="s">
        <v>85</v>
      </c>
      <c r="F30" s="106" t="s">
        <v>137</v>
      </c>
      <c r="G30" s="106" t="s">
        <v>86</v>
      </c>
      <c r="H30" s="108"/>
      <c r="I30" s="109"/>
      <c r="J30" s="107"/>
      <c r="K30" s="109"/>
      <c r="L30" s="107"/>
      <c r="M30" s="107"/>
      <c r="N30" s="112">
        <v>45805.0</v>
      </c>
    </row>
    <row r="31">
      <c r="A31" s="106" t="s">
        <v>1284</v>
      </c>
      <c r="B31" s="106" t="s">
        <v>1285</v>
      </c>
      <c r="C31" s="96" t="s">
        <v>1286</v>
      </c>
      <c r="D31" s="107"/>
      <c r="E31" s="106" t="s">
        <v>85</v>
      </c>
      <c r="F31" s="106" t="s">
        <v>278</v>
      </c>
      <c r="G31" s="106" t="s">
        <v>86</v>
      </c>
      <c r="H31" s="108"/>
      <c r="I31" s="109"/>
      <c r="J31" s="107"/>
      <c r="K31" s="109"/>
      <c r="L31" s="107"/>
      <c r="M31" s="107"/>
      <c r="N31" s="112">
        <v>45805.0</v>
      </c>
    </row>
    <row r="32">
      <c r="A32" s="106" t="s">
        <v>1287</v>
      </c>
      <c r="B32" s="106" t="s">
        <v>1288</v>
      </c>
      <c r="C32" s="96" t="s">
        <v>1289</v>
      </c>
      <c r="D32" s="107"/>
      <c r="E32" s="106" t="s">
        <v>85</v>
      </c>
      <c r="F32" s="106" t="s">
        <v>93</v>
      </c>
      <c r="G32" s="106" t="s">
        <v>86</v>
      </c>
      <c r="H32" s="108"/>
      <c r="I32" s="109"/>
      <c r="J32" s="107"/>
      <c r="K32" s="109"/>
      <c r="L32" s="107"/>
      <c r="M32" s="107"/>
      <c r="N32" s="112">
        <v>45805.0</v>
      </c>
    </row>
    <row r="33">
      <c r="A33" s="106" t="s">
        <v>1290</v>
      </c>
      <c r="B33" s="106" t="s">
        <v>1291</v>
      </c>
      <c r="C33" s="96" t="s">
        <v>1292</v>
      </c>
      <c r="D33" s="107"/>
      <c r="E33" s="106" t="s">
        <v>85</v>
      </c>
      <c r="F33" s="106" t="s">
        <v>137</v>
      </c>
      <c r="G33" s="106" t="s">
        <v>94</v>
      </c>
      <c r="H33" s="111">
        <v>467.39</v>
      </c>
      <c r="I33" s="109"/>
      <c r="J33" s="107"/>
      <c r="K33" s="109"/>
      <c r="L33" s="107"/>
      <c r="M33" s="107"/>
      <c r="N33" s="112">
        <v>45805.0</v>
      </c>
    </row>
    <row r="34">
      <c r="A34" s="106" t="s">
        <v>1293</v>
      </c>
      <c r="B34" s="106" t="s">
        <v>1294</v>
      </c>
      <c r="C34" s="96" t="s">
        <v>1295</v>
      </c>
      <c r="D34" s="107"/>
      <c r="E34" s="106" t="s">
        <v>85</v>
      </c>
      <c r="F34" s="106" t="s">
        <v>1146</v>
      </c>
      <c r="G34" s="106" t="s">
        <v>94</v>
      </c>
      <c r="H34" s="111">
        <v>651.72</v>
      </c>
      <c r="I34" s="109"/>
      <c r="J34" s="107"/>
      <c r="K34" s="109"/>
      <c r="L34" s="107"/>
      <c r="M34" s="107"/>
      <c r="N34" s="112">
        <v>45805.0</v>
      </c>
    </row>
    <row r="35">
      <c r="A35" s="106" t="s">
        <v>248</v>
      </c>
      <c r="B35" s="106" t="s">
        <v>1296</v>
      </c>
      <c r="C35" s="96" t="s">
        <v>1297</v>
      </c>
      <c r="D35" s="107"/>
      <c r="E35" s="106" t="s">
        <v>85</v>
      </c>
      <c r="F35" s="106" t="s">
        <v>278</v>
      </c>
      <c r="G35" s="106" t="s">
        <v>131</v>
      </c>
      <c r="H35" s="108"/>
      <c r="I35" s="109"/>
      <c r="J35" s="107"/>
      <c r="K35" s="109"/>
      <c r="L35" s="107"/>
      <c r="M35" s="107"/>
      <c r="N35" s="112">
        <v>45805.0</v>
      </c>
    </row>
    <row r="36">
      <c r="A36" s="106" t="s">
        <v>793</v>
      </c>
      <c r="B36" s="106" t="s">
        <v>1298</v>
      </c>
      <c r="C36" s="97"/>
      <c r="D36" s="107"/>
      <c r="E36" s="106" t="s">
        <v>85</v>
      </c>
      <c r="F36" s="106" t="s">
        <v>261</v>
      </c>
      <c r="G36" s="106" t="s">
        <v>131</v>
      </c>
      <c r="H36" s="108"/>
      <c r="I36" s="109"/>
      <c r="J36" s="107"/>
      <c r="K36" s="109"/>
      <c r="L36" s="107"/>
      <c r="M36" s="107"/>
      <c r="N36" s="112">
        <v>45805.0</v>
      </c>
    </row>
    <row r="37">
      <c r="A37" s="106" t="s">
        <v>97</v>
      </c>
      <c r="B37" s="106" t="s">
        <v>1299</v>
      </c>
      <c r="C37" s="97"/>
      <c r="D37" s="107"/>
      <c r="E37" s="106" t="s">
        <v>671</v>
      </c>
      <c r="F37" s="106" t="s">
        <v>93</v>
      </c>
      <c r="G37" s="106" t="s">
        <v>94</v>
      </c>
      <c r="H37" s="111">
        <v>376.37</v>
      </c>
      <c r="I37" s="109"/>
      <c r="J37" s="107"/>
      <c r="K37" s="109"/>
      <c r="L37" s="107"/>
      <c r="M37" s="107"/>
      <c r="N37" s="112">
        <v>45805.0</v>
      </c>
    </row>
    <row r="38">
      <c r="A38" s="106" t="s">
        <v>1300</v>
      </c>
      <c r="B38" s="106" t="s">
        <v>1301</v>
      </c>
      <c r="C38" s="97"/>
      <c r="D38" s="107"/>
      <c r="E38" s="106" t="s">
        <v>671</v>
      </c>
      <c r="F38" s="106" t="s">
        <v>278</v>
      </c>
      <c r="G38" s="106" t="s">
        <v>94</v>
      </c>
      <c r="H38" s="111">
        <v>467.39</v>
      </c>
      <c r="I38" s="109"/>
      <c r="J38" s="107"/>
      <c r="K38" s="109"/>
      <c r="L38" s="107"/>
      <c r="M38" s="107"/>
      <c r="N38" s="112">
        <v>45805.0</v>
      </c>
    </row>
    <row r="39">
      <c r="A39" s="106" t="s">
        <v>1302</v>
      </c>
      <c r="B39" s="106" t="s">
        <v>1303</v>
      </c>
      <c r="C39" s="96" t="s">
        <v>1304</v>
      </c>
      <c r="D39" s="107"/>
      <c r="E39" s="106" t="s">
        <v>85</v>
      </c>
      <c r="F39" s="106" t="s">
        <v>93</v>
      </c>
      <c r="G39" s="106" t="s">
        <v>86</v>
      </c>
      <c r="H39" s="108"/>
      <c r="I39" s="109"/>
      <c r="J39" s="107"/>
      <c r="K39" s="109"/>
      <c r="L39" s="107"/>
      <c r="M39" s="106" t="s">
        <v>1305</v>
      </c>
      <c r="N39" s="112">
        <v>45806.0</v>
      </c>
    </row>
    <row r="40">
      <c r="A40" s="106" t="s">
        <v>1306</v>
      </c>
      <c r="B40" s="106" t="s">
        <v>1307</v>
      </c>
      <c r="C40" s="96" t="s">
        <v>1308</v>
      </c>
      <c r="D40" s="107"/>
      <c r="E40" s="106" t="s">
        <v>85</v>
      </c>
      <c r="F40" s="106" t="s">
        <v>703</v>
      </c>
      <c r="G40" s="106" t="s">
        <v>86</v>
      </c>
      <c r="H40" s="108"/>
      <c r="I40" s="109"/>
      <c r="J40" s="107"/>
      <c r="K40" s="109"/>
      <c r="L40" s="107"/>
      <c r="M40" s="107"/>
      <c r="N40" s="112">
        <v>45806.0</v>
      </c>
    </row>
    <row r="41">
      <c r="A41" s="106" t="s">
        <v>1309</v>
      </c>
      <c r="B41" s="106" t="s">
        <v>1310</v>
      </c>
      <c r="C41" s="96" t="s">
        <v>1311</v>
      </c>
      <c r="D41" s="107"/>
      <c r="E41" s="106" t="s">
        <v>85</v>
      </c>
      <c r="F41" s="106" t="s">
        <v>278</v>
      </c>
      <c r="G41" s="106" t="s">
        <v>86</v>
      </c>
      <c r="H41" s="108"/>
      <c r="I41" s="109"/>
      <c r="J41" s="107"/>
      <c r="K41" s="109"/>
      <c r="L41" s="107"/>
      <c r="M41" s="107"/>
      <c r="N41" s="112">
        <v>45806.0</v>
      </c>
    </row>
    <row r="42">
      <c r="A42" s="106" t="s">
        <v>1312</v>
      </c>
      <c r="B42" s="106" t="s">
        <v>1313</v>
      </c>
      <c r="C42" s="96" t="s">
        <v>1314</v>
      </c>
      <c r="D42" s="107"/>
      <c r="E42" s="106" t="s">
        <v>85</v>
      </c>
      <c r="F42" s="106" t="s">
        <v>1146</v>
      </c>
      <c r="G42" s="106" t="s">
        <v>86</v>
      </c>
      <c r="H42" s="108"/>
      <c r="I42" s="109"/>
      <c r="J42" s="107"/>
      <c r="K42" s="109"/>
      <c r="L42" s="107"/>
      <c r="M42" s="107"/>
      <c r="N42" s="112">
        <v>45807.0</v>
      </c>
    </row>
    <row r="43">
      <c r="A43" s="106" t="s">
        <v>511</v>
      </c>
      <c r="B43" s="106" t="s">
        <v>1315</v>
      </c>
      <c r="C43" s="96" t="s">
        <v>1316</v>
      </c>
      <c r="D43" s="107"/>
      <c r="E43" s="106" t="s">
        <v>85</v>
      </c>
      <c r="F43" s="106" t="s">
        <v>137</v>
      </c>
      <c r="G43" s="106" t="s">
        <v>86</v>
      </c>
      <c r="H43" s="108"/>
      <c r="I43" s="109"/>
      <c r="J43" s="107"/>
      <c r="K43" s="109"/>
      <c r="L43" s="107"/>
      <c r="M43" s="107"/>
      <c r="N43" s="112">
        <v>45807.0</v>
      </c>
    </row>
    <row r="44">
      <c r="A44" s="106" t="s">
        <v>1317</v>
      </c>
      <c r="B44" s="106" t="s">
        <v>1318</v>
      </c>
      <c r="C44" s="96" t="s">
        <v>1319</v>
      </c>
      <c r="D44" s="107"/>
      <c r="E44" s="106" t="s">
        <v>85</v>
      </c>
      <c r="F44" s="106" t="s">
        <v>1146</v>
      </c>
      <c r="G44" s="106" t="s">
        <v>86</v>
      </c>
      <c r="H44" s="108"/>
      <c r="I44" s="109"/>
      <c r="J44" s="107"/>
      <c r="K44" s="109"/>
      <c r="L44" s="107"/>
      <c r="M44" s="107"/>
      <c r="N44" s="112">
        <v>45807.0</v>
      </c>
    </row>
    <row r="45">
      <c r="A45" s="106" t="s">
        <v>1320</v>
      </c>
      <c r="B45" s="106" t="s">
        <v>1321</v>
      </c>
      <c r="C45" s="96" t="s">
        <v>1322</v>
      </c>
      <c r="D45" s="107"/>
      <c r="E45" s="106" t="s">
        <v>85</v>
      </c>
      <c r="F45" s="106" t="s">
        <v>140</v>
      </c>
      <c r="G45" s="106" t="s">
        <v>94</v>
      </c>
      <c r="H45" s="111">
        <v>1416.09</v>
      </c>
      <c r="I45" s="109"/>
      <c r="J45" s="107"/>
      <c r="K45" s="109"/>
      <c r="L45" s="107"/>
      <c r="M45" s="106" t="s">
        <v>1323</v>
      </c>
      <c r="N45" s="112">
        <v>45807.0</v>
      </c>
    </row>
    <row r="46">
      <c r="A46" s="106" t="s">
        <v>108</v>
      </c>
      <c r="B46" s="106" t="s">
        <v>1324</v>
      </c>
      <c r="C46" s="97"/>
      <c r="D46" s="107"/>
      <c r="E46" s="106" t="s">
        <v>85</v>
      </c>
      <c r="F46" s="106" t="s">
        <v>93</v>
      </c>
      <c r="G46" s="106" t="s">
        <v>86</v>
      </c>
      <c r="H46" s="108"/>
      <c r="I46" s="109"/>
      <c r="J46" s="107"/>
      <c r="K46" s="109"/>
      <c r="L46" s="107"/>
      <c r="M46" s="107"/>
      <c r="N46" s="112">
        <v>45810.0</v>
      </c>
    </row>
    <row r="47">
      <c r="A47" s="106" t="s">
        <v>1325</v>
      </c>
      <c r="B47" s="106" t="s">
        <v>1326</v>
      </c>
      <c r="C47" s="96" t="s">
        <v>1327</v>
      </c>
      <c r="D47" s="107"/>
      <c r="E47" s="106" t="s">
        <v>85</v>
      </c>
      <c r="F47" s="106" t="s">
        <v>137</v>
      </c>
      <c r="G47" s="106" t="s">
        <v>86</v>
      </c>
      <c r="H47" s="108"/>
      <c r="I47" s="109"/>
      <c r="J47" s="107"/>
      <c r="K47" s="109"/>
      <c r="L47" s="107"/>
      <c r="M47" s="107"/>
      <c r="N47" s="112">
        <v>45810.0</v>
      </c>
    </row>
    <row r="48">
      <c r="A48" s="106" t="s">
        <v>628</v>
      </c>
      <c r="B48" s="106" t="s">
        <v>1328</v>
      </c>
      <c r="C48" s="96" t="s">
        <v>1329</v>
      </c>
      <c r="D48" s="107"/>
      <c r="E48" s="106" t="s">
        <v>85</v>
      </c>
      <c r="F48" s="106" t="s">
        <v>289</v>
      </c>
      <c r="G48" s="106" t="s">
        <v>86</v>
      </c>
      <c r="H48" s="108"/>
      <c r="I48" s="109"/>
      <c r="J48" s="107"/>
      <c r="K48" s="109"/>
      <c r="L48" s="107"/>
      <c r="M48" s="107"/>
      <c r="N48" s="112">
        <v>45810.0</v>
      </c>
    </row>
    <row r="49">
      <c r="A49" s="106" t="s">
        <v>1330</v>
      </c>
      <c r="B49" s="106" t="s">
        <v>1331</v>
      </c>
      <c r="C49" s="96" t="s">
        <v>1332</v>
      </c>
      <c r="D49" s="107"/>
      <c r="E49" s="106" t="s">
        <v>85</v>
      </c>
      <c r="F49" s="106" t="s">
        <v>278</v>
      </c>
      <c r="G49" s="106" t="s">
        <v>86</v>
      </c>
      <c r="H49" s="108"/>
      <c r="I49" s="109"/>
      <c r="J49" s="107"/>
      <c r="K49" s="109"/>
      <c r="L49" s="107"/>
      <c r="M49" s="107"/>
      <c r="N49" s="112">
        <v>45810.0</v>
      </c>
    </row>
    <row r="50">
      <c r="A50" s="106" t="s">
        <v>1333</v>
      </c>
      <c r="B50" s="106" t="s">
        <v>1334</v>
      </c>
      <c r="C50" s="96" t="s">
        <v>1335</v>
      </c>
      <c r="D50" s="107"/>
      <c r="E50" s="106" t="s">
        <v>85</v>
      </c>
      <c r="F50" s="106" t="s">
        <v>137</v>
      </c>
      <c r="G50" s="106" t="s">
        <v>86</v>
      </c>
      <c r="H50" s="108"/>
      <c r="I50" s="109"/>
      <c r="J50" s="107"/>
      <c r="K50" s="109"/>
      <c r="L50" s="107"/>
      <c r="M50" s="107"/>
      <c r="N50" s="112">
        <v>45810.0</v>
      </c>
    </row>
    <row r="51">
      <c r="A51" s="106" t="s">
        <v>1164</v>
      </c>
      <c r="B51" s="106" t="s">
        <v>1336</v>
      </c>
      <c r="C51" s="96" t="s">
        <v>1337</v>
      </c>
      <c r="D51" s="107"/>
      <c r="E51" s="106" t="s">
        <v>85</v>
      </c>
      <c r="F51" s="106" t="s">
        <v>93</v>
      </c>
      <c r="G51" s="106" t="s">
        <v>86</v>
      </c>
      <c r="H51" s="108"/>
      <c r="I51" s="109"/>
      <c r="J51" s="107"/>
      <c r="K51" s="109"/>
      <c r="L51" s="107"/>
      <c r="M51" s="107"/>
      <c r="N51" s="112">
        <v>45810.0</v>
      </c>
    </row>
    <row r="52">
      <c r="A52" s="106" t="s">
        <v>221</v>
      </c>
      <c r="B52" s="106" t="s">
        <v>1338</v>
      </c>
      <c r="C52" s="96" t="s">
        <v>1339</v>
      </c>
      <c r="D52" s="107"/>
      <c r="E52" s="106" t="s">
        <v>671</v>
      </c>
      <c r="F52" s="106" t="s">
        <v>703</v>
      </c>
      <c r="G52" s="106" t="s">
        <v>86</v>
      </c>
      <c r="H52" s="108"/>
      <c r="I52" s="109"/>
      <c r="J52" s="107"/>
      <c r="K52" s="109"/>
      <c r="L52" s="107"/>
      <c r="M52" s="107"/>
      <c r="N52" s="112">
        <v>45810.0</v>
      </c>
    </row>
    <row r="53">
      <c r="A53" s="106" t="s">
        <v>1340</v>
      </c>
      <c r="B53" s="106" t="s">
        <v>1341</v>
      </c>
      <c r="C53" s="96" t="s">
        <v>1342</v>
      </c>
      <c r="D53" s="107"/>
      <c r="E53" s="106" t="s">
        <v>649</v>
      </c>
      <c r="F53" s="106" t="s">
        <v>93</v>
      </c>
      <c r="G53" s="106" t="s">
        <v>86</v>
      </c>
      <c r="H53" s="108"/>
      <c r="I53" s="109"/>
      <c r="J53" s="107"/>
      <c r="K53" s="109"/>
      <c r="L53" s="107"/>
      <c r="M53" s="107"/>
      <c r="N53" s="112">
        <v>45810.0</v>
      </c>
    </row>
    <row r="54">
      <c r="A54" s="106" t="s">
        <v>1343</v>
      </c>
      <c r="B54" s="106" t="s">
        <v>1344</v>
      </c>
      <c r="C54" s="96" t="s">
        <v>1345</v>
      </c>
      <c r="D54" s="107"/>
      <c r="E54" s="106" t="s">
        <v>85</v>
      </c>
      <c r="F54" s="106" t="s">
        <v>137</v>
      </c>
      <c r="G54" s="106" t="s">
        <v>86</v>
      </c>
      <c r="H54" s="108"/>
      <c r="I54" s="109"/>
      <c r="J54" s="107"/>
      <c r="K54" s="109"/>
      <c r="L54" s="107"/>
      <c r="M54" s="107"/>
      <c r="N54" s="112">
        <v>45810.0</v>
      </c>
    </row>
    <row r="55">
      <c r="A55" s="106" t="s">
        <v>765</v>
      </c>
      <c r="B55" s="106" t="s">
        <v>1346</v>
      </c>
      <c r="C55" s="96" t="s">
        <v>1347</v>
      </c>
      <c r="D55" s="107"/>
      <c r="E55" s="106" t="s">
        <v>85</v>
      </c>
      <c r="F55" s="107"/>
      <c r="G55" s="107"/>
      <c r="H55" s="108"/>
      <c r="I55" s="109"/>
      <c r="J55" s="107"/>
      <c r="K55" s="109"/>
      <c r="L55" s="107"/>
      <c r="M55" s="107"/>
      <c r="N55" s="112">
        <v>45810.0</v>
      </c>
    </row>
    <row r="56">
      <c r="A56" s="106" t="s">
        <v>391</v>
      </c>
      <c r="B56" s="106" t="s">
        <v>1348</v>
      </c>
      <c r="C56" s="96" t="s">
        <v>1349</v>
      </c>
      <c r="D56" s="107"/>
      <c r="E56" s="106" t="s">
        <v>85</v>
      </c>
      <c r="F56" s="106" t="s">
        <v>137</v>
      </c>
      <c r="G56" s="106" t="s">
        <v>94</v>
      </c>
      <c r="H56" s="111">
        <v>5047.64</v>
      </c>
      <c r="I56" s="109"/>
      <c r="J56" s="107"/>
      <c r="K56" s="109"/>
      <c r="L56" s="107"/>
      <c r="M56" s="107"/>
      <c r="N56" s="112">
        <v>45810.0</v>
      </c>
    </row>
    <row r="57">
      <c r="A57" s="106" t="s">
        <v>83</v>
      </c>
      <c r="B57" s="106" t="s">
        <v>1350</v>
      </c>
      <c r="C57" s="96" t="s">
        <v>1351</v>
      </c>
      <c r="D57" s="107"/>
      <c r="E57" s="106" t="s">
        <v>85</v>
      </c>
      <c r="F57" s="107"/>
      <c r="G57" s="107"/>
      <c r="H57" s="108"/>
      <c r="I57" s="109"/>
      <c r="J57" s="107"/>
      <c r="K57" s="109"/>
      <c r="L57" s="107"/>
      <c r="M57" s="107"/>
      <c r="N57" s="112">
        <v>45810.0</v>
      </c>
    </row>
    <row r="58">
      <c r="A58" s="106" t="s">
        <v>1352</v>
      </c>
      <c r="B58" s="106" t="s">
        <v>1353</v>
      </c>
      <c r="C58" s="96" t="s">
        <v>1354</v>
      </c>
      <c r="D58" s="107"/>
      <c r="E58" s="106" t="s">
        <v>85</v>
      </c>
      <c r="F58" s="107"/>
      <c r="G58" s="107"/>
      <c r="H58" s="108"/>
      <c r="I58" s="109"/>
      <c r="J58" s="107"/>
      <c r="K58" s="109"/>
      <c r="L58" s="107"/>
      <c r="M58" s="107"/>
      <c r="N58" s="112">
        <v>45810.0</v>
      </c>
    </row>
    <row r="59">
      <c r="A59" s="106" t="s">
        <v>782</v>
      </c>
      <c r="B59" s="106" t="s">
        <v>1355</v>
      </c>
      <c r="C59" s="96" t="s">
        <v>1356</v>
      </c>
      <c r="D59" s="107"/>
      <c r="E59" s="106" t="s">
        <v>85</v>
      </c>
      <c r="F59" s="106" t="s">
        <v>137</v>
      </c>
      <c r="G59" s="106" t="s">
        <v>131</v>
      </c>
      <c r="H59" s="108"/>
      <c r="I59" s="109"/>
      <c r="J59" s="107"/>
      <c r="K59" s="109"/>
      <c r="L59" s="107"/>
      <c r="M59" s="107"/>
      <c r="N59" s="112">
        <v>45810.0</v>
      </c>
    </row>
    <row r="60">
      <c r="A60" s="106" t="s">
        <v>1357</v>
      </c>
      <c r="B60" s="106" t="s">
        <v>1358</v>
      </c>
      <c r="C60" s="96" t="s">
        <v>1359</v>
      </c>
      <c r="D60" s="107"/>
      <c r="E60" s="106" t="s">
        <v>85</v>
      </c>
      <c r="F60" s="107"/>
      <c r="G60" s="107"/>
      <c r="H60" s="108"/>
      <c r="I60" s="109"/>
      <c r="J60" s="107"/>
      <c r="K60" s="109"/>
      <c r="L60" s="107"/>
      <c r="M60" s="107"/>
      <c r="N60" s="112">
        <v>45810.0</v>
      </c>
    </row>
    <row r="61">
      <c r="A61" s="106" t="s">
        <v>1360</v>
      </c>
      <c r="B61" s="106" t="s">
        <v>1361</v>
      </c>
      <c r="C61" s="96" t="s">
        <v>1362</v>
      </c>
      <c r="D61" s="107"/>
      <c r="E61" s="106" t="s">
        <v>85</v>
      </c>
      <c r="F61" s="106" t="s">
        <v>93</v>
      </c>
      <c r="G61" s="106" t="s">
        <v>86</v>
      </c>
      <c r="H61" s="108"/>
      <c r="I61" s="109"/>
      <c r="J61" s="107"/>
      <c r="K61" s="109"/>
      <c r="L61" s="107"/>
      <c r="M61" s="107"/>
      <c r="N61" s="112">
        <v>45811.0</v>
      </c>
    </row>
    <row r="62">
      <c r="A62" s="106" t="s">
        <v>1363</v>
      </c>
      <c r="B62" s="106" t="s">
        <v>1364</v>
      </c>
      <c r="C62" s="96" t="s">
        <v>1365</v>
      </c>
      <c r="D62" s="107"/>
      <c r="E62" s="106" t="s">
        <v>85</v>
      </c>
      <c r="F62" s="106" t="s">
        <v>93</v>
      </c>
      <c r="G62" s="106" t="s">
        <v>86</v>
      </c>
      <c r="H62" s="108"/>
      <c r="I62" s="109"/>
      <c r="J62" s="107"/>
      <c r="K62" s="109"/>
      <c r="L62" s="107"/>
      <c r="M62" s="107"/>
      <c r="N62" s="112">
        <v>45811.0</v>
      </c>
    </row>
    <row r="63">
      <c r="A63" s="106" t="s">
        <v>179</v>
      </c>
      <c r="B63" s="106" t="s">
        <v>1366</v>
      </c>
      <c r="C63" s="96" t="s">
        <v>1367</v>
      </c>
      <c r="D63" s="107"/>
      <c r="E63" s="106" t="s">
        <v>85</v>
      </c>
      <c r="F63" s="106" t="s">
        <v>93</v>
      </c>
      <c r="G63" s="106" t="s">
        <v>86</v>
      </c>
      <c r="H63" s="108"/>
      <c r="I63" s="109"/>
      <c r="J63" s="107"/>
      <c r="K63" s="109"/>
      <c r="L63" s="107"/>
      <c r="M63" s="107"/>
      <c r="N63" s="112">
        <v>45811.0</v>
      </c>
    </row>
    <row r="64">
      <c r="A64" s="106" t="s">
        <v>144</v>
      </c>
      <c r="B64" s="106" t="s">
        <v>1368</v>
      </c>
      <c r="C64" s="96" t="s">
        <v>1369</v>
      </c>
      <c r="D64" s="107"/>
      <c r="E64" s="106" t="s">
        <v>85</v>
      </c>
      <c r="F64" s="106" t="s">
        <v>93</v>
      </c>
      <c r="G64" s="106" t="s">
        <v>86</v>
      </c>
      <c r="H64" s="108"/>
      <c r="I64" s="109"/>
      <c r="J64" s="107"/>
      <c r="K64" s="109"/>
      <c r="L64" s="107"/>
      <c r="M64" s="107"/>
      <c r="N64" s="112">
        <v>45811.0</v>
      </c>
    </row>
    <row r="65">
      <c r="A65" s="106" t="s">
        <v>1370</v>
      </c>
      <c r="B65" s="106" t="s">
        <v>1371</v>
      </c>
      <c r="C65" s="96" t="s">
        <v>1372</v>
      </c>
      <c r="D65" s="107"/>
      <c r="E65" s="106" t="s">
        <v>85</v>
      </c>
      <c r="F65" s="106" t="s">
        <v>93</v>
      </c>
      <c r="G65" s="106" t="s">
        <v>94</v>
      </c>
      <c r="H65" s="111">
        <v>890.7</v>
      </c>
      <c r="I65" s="109"/>
      <c r="J65" s="107"/>
      <c r="K65" s="109"/>
      <c r="L65" s="107"/>
      <c r="M65" s="107"/>
      <c r="N65" s="112">
        <v>45811.0</v>
      </c>
    </row>
    <row r="66">
      <c r="A66" s="106" t="s">
        <v>593</v>
      </c>
      <c r="B66" s="106" t="s">
        <v>1373</v>
      </c>
      <c r="C66" s="96" t="s">
        <v>1374</v>
      </c>
      <c r="D66" s="107"/>
      <c r="E66" s="106" t="s">
        <v>85</v>
      </c>
      <c r="F66" s="106" t="s">
        <v>167</v>
      </c>
      <c r="G66" s="106" t="s">
        <v>131</v>
      </c>
      <c r="H66" s="108"/>
      <c r="I66" s="109"/>
      <c r="J66" s="107"/>
      <c r="K66" s="109"/>
      <c r="L66" s="107"/>
      <c r="M66" s="107"/>
      <c r="N66" s="112">
        <v>45811.0</v>
      </c>
    </row>
    <row r="67">
      <c r="A67" s="106" t="s">
        <v>1375</v>
      </c>
      <c r="B67" s="106" t="s">
        <v>1376</v>
      </c>
      <c r="C67" s="96" t="s">
        <v>1377</v>
      </c>
      <c r="D67" s="107"/>
      <c r="E67" s="106" t="s">
        <v>85</v>
      </c>
      <c r="F67" s="106" t="s">
        <v>278</v>
      </c>
      <c r="G67" s="106" t="s">
        <v>131</v>
      </c>
      <c r="H67" s="108"/>
      <c r="I67" s="109"/>
      <c r="J67" s="107"/>
      <c r="K67" s="109"/>
      <c r="L67" s="107"/>
      <c r="M67" s="107"/>
      <c r="N67" s="112">
        <v>45811.0</v>
      </c>
    </row>
    <row r="68">
      <c r="A68" s="106" t="s">
        <v>113</v>
      </c>
      <c r="B68" s="106" t="s">
        <v>1378</v>
      </c>
      <c r="C68" s="96" t="s">
        <v>1379</v>
      </c>
      <c r="D68" s="107"/>
      <c r="E68" s="106" t="s">
        <v>85</v>
      </c>
      <c r="F68" s="106" t="s">
        <v>703</v>
      </c>
      <c r="G68" s="106" t="s">
        <v>86</v>
      </c>
      <c r="H68" s="108"/>
      <c r="I68" s="109"/>
      <c r="J68" s="107"/>
      <c r="K68" s="109"/>
      <c r="L68" s="107"/>
      <c r="M68" s="107"/>
      <c r="N68" s="112">
        <v>45811.0</v>
      </c>
    </row>
    <row r="69">
      <c r="A69" s="106" t="s">
        <v>588</v>
      </c>
      <c r="B69" s="106" t="s">
        <v>1380</v>
      </c>
      <c r="C69" s="96" t="s">
        <v>1381</v>
      </c>
      <c r="D69" s="107"/>
      <c r="E69" s="106" t="s">
        <v>85</v>
      </c>
      <c r="F69" s="106" t="s">
        <v>93</v>
      </c>
      <c r="G69" s="106" t="s">
        <v>86</v>
      </c>
      <c r="H69" s="108"/>
      <c r="I69" s="109"/>
      <c r="J69" s="107"/>
      <c r="K69" s="109"/>
      <c r="L69" s="107"/>
      <c r="M69" s="107"/>
      <c r="N69" s="112">
        <v>45811.0</v>
      </c>
    </row>
    <row r="70">
      <c r="A70" s="106" t="s">
        <v>453</v>
      </c>
      <c r="B70" s="106" t="s">
        <v>1382</v>
      </c>
      <c r="C70" s="96" t="s">
        <v>1383</v>
      </c>
      <c r="D70" s="107"/>
      <c r="E70" s="106" t="s">
        <v>85</v>
      </c>
      <c r="F70" s="106" t="s">
        <v>93</v>
      </c>
      <c r="G70" s="106" t="s">
        <v>86</v>
      </c>
      <c r="H70" s="108"/>
      <c r="I70" s="109"/>
      <c r="J70" s="107"/>
      <c r="K70" s="109"/>
      <c r="L70" s="107"/>
      <c r="M70" s="107"/>
      <c r="N70" s="112">
        <v>45813.0</v>
      </c>
    </row>
    <row r="71">
      <c r="A71" s="106" t="s">
        <v>1384</v>
      </c>
      <c r="B71" s="106" t="s">
        <v>1385</v>
      </c>
      <c r="C71" s="96" t="s">
        <v>1386</v>
      </c>
      <c r="D71" s="107"/>
      <c r="E71" s="106" t="s">
        <v>85</v>
      </c>
      <c r="F71" s="106" t="s">
        <v>93</v>
      </c>
      <c r="G71" s="106" t="s">
        <v>86</v>
      </c>
      <c r="H71" s="108"/>
      <c r="I71" s="109"/>
      <c r="J71" s="107"/>
      <c r="K71" s="109"/>
      <c r="L71" s="107"/>
      <c r="M71" s="107"/>
      <c r="N71" s="112">
        <v>45813.0</v>
      </c>
    </row>
    <row r="72">
      <c r="A72" s="106" t="s">
        <v>1387</v>
      </c>
      <c r="B72" s="106" t="s">
        <v>1388</v>
      </c>
      <c r="C72" s="96" t="s">
        <v>1389</v>
      </c>
      <c r="D72" s="107"/>
      <c r="E72" s="106" t="s">
        <v>85</v>
      </c>
      <c r="F72" s="106" t="s">
        <v>93</v>
      </c>
      <c r="G72" s="106" t="s">
        <v>86</v>
      </c>
      <c r="H72" s="108"/>
      <c r="I72" s="109"/>
      <c r="J72" s="107"/>
      <c r="K72" s="109"/>
      <c r="L72" s="107"/>
      <c r="M72" s="107"/>
      <c r="N72" s="112">
        <v>45813.0</v>
      </c>
    </row>
    <row r="73">
      <c r="A73" s="106" t="s">
        <v>1317</v>
      </c>
      <c r="B73" s="106" t="s">
        <v>1390</v>
      </c>
      <c r="C73" s="96" t="s">
        <v>1391</v>
      </c>
      <c r="D73" s="107"/>
      <c r="E73" s="106" t="s">
        <v>85</v>
      </c>
      <c r="F73" s="106" t="s">
        <v>93</v>
      </c>
      <c r="G73" s="106" t="s">
        <v>86</v>
      </c>
      <c r="H73" s="108"/>
      <c r="I73" s="109"/>
      <c r="J73" s="107"/>
      <c r="K73" s="109"/>
      <c r="L73" s="107"/>
      <c r="M73" s="107"/>
      <c r="N73" s="112">
        <v>45813.0</v>
      </c>
    </row>
    <row r="74">
      <c r="A74" s="106" t="s">
        <v>1392</v>
      </c>
      <c r="B74" s="106" t="s">
        <v>1393</v>
      </c>
      <c r="C74" s="96" t="s">
        <v>1394</v>
      </c>
      <c r="D74" s="107"/>
      <c r="E74" s="106" t="s">
        <v>85</v>
      </c>
      <c r="F74" s="106" t="s">
        <v>93</v>
      </c>
      <c r="G74" s="106" t="s">
        <v>86</v>
      </c>
      <c r="H74" s="108"/>
      <c r="I74" s="109"/>
      <c r="J74" s="107"/>
      <c r="K74" s="109"/>
      <c r="L74" s="107"/>
      <c r="M74" s="107"/>
      <c r="N74" s="112">
        <v>45813.0</v>
      </c>
    </row>
    <row r="75">
      <c r="A75" s="106" t="s">
        <v>460</v>
      </c>
      <c r="B75" s="106" t="s">
        <v>1395</v>
      </c>
      <c r="C75" s="96" t="s">
        <v>1396</v>
      </c>
      <c r="D75" s="107"/>
      <c r="E75" s="106" t="s">
        <v>85</v>
      </c>
      <c r="F75" s="106" t="s">
        <v>167</v>
      </c>
      <c r="G75" s="106" t="s">
        <v>86</v>
      </c>
      <c r="H75" s="108"/>
      <c r="I75" s="109"/>
      <c r="J75" s="107"/>
      <c r="K75" s="109"/>
      <c r="L75" s="107"/>
      <c r="M75" s="107"/>
      <c r="N75" s="112">
        <v>45813.0</v>
      </c>
    </row>
    <row r="76">
      <c r="A76" s="106" t="s">
        <v>1397</v>
      </c>
      <c r="B76" s="106" t="s">
        <v>1398</v>
      </c>
      <c r="C76" s="96" t="s">
        <v>1399</v>
      </c>
      <c r="D76" s="107"/>
      <c r="E76" s="107"/>
      <c r="F76" s="107"/>
      <c r="G76" s="107"/>
      <c r="H76" s="108"/>
      <c r="I76" s="109"/>
      <c r="J76" s="107"/>
      <c r="K76" s="109"/>
      <c r="L76" s="107"/>
      <c r="M76" s="107"/>
      <c r="N76" s="112">
        <v>45813.0</v>
      </c>
    </row>
    <row r="77">
      <c r="A77" s="106" t="s">
        <v>1400</v>
      </c>
      <c r="B77" s="106" t="s">
        <v>1401</v>
      </c>
      <c r="C77" s="96" t="s">
        <v>1402</v>
      </c>
      <c r="D77" s="107"/>
      <c r="E77" s="107"/>
      <c r="F77" s="107"/>
      <c r="G77" s="107"/>
      <c r="H77" s="108"/>
      <c r="I77" s="109"/>
      <c r="J77" s="107"/>
      <c r="K77" s="109"/>
      <c r="L77" s="107"/>
      <c r="M77" s="107"/>
      <c r="N77" s="112">
        <v>45813.0</v>
      </c>
    </row>
    <row r="78">
      <c r="A78" s="106" t="s">
        <v>884</v>
      </c>
      <c r="B78" s="106" t="s">
        <v>1403</v>
      </c>
      <c r="C78" s="96" t="s">
        <v>1404</v>
      </c>
      <c r="D78" s="107"/>
      <c r="E78" s="107"/>
      <c r="F78" s="107"/>
      <c r="G78" s="107"/>
      <c r="H78" s="108"/>
      <c r="I78" s="109"/>
      <c r="J78" s="107"/>
      <c r="K78" s="109"/>
      <c r="L78" s="107"/>
      <c r="M78" s="107"/>
      <c r="N78" s="112">
        <v>45813.0</v>
      </c>
    </row>
    <row r="79">
      <c r="A79" s="106" t="s">
        <v>1405</v>
      </c>
      <c r="B79" s="106" t="s">
        <v>1406</v>
      </c>
      <c r="C79" s="96" t="s">
        <v>1407</v>
      </c>
      <c r="D79" s="107"/>
      <c r="E79" s="107"/>
      <c r="F79" s="107"/>
      <c r="G79" s="107"/>
      <c r="H79" s="108"/>
      <c r="I79" s="109"/>
      <c r="J79" s="107"/>
      <c r="K79" s="109"/>
      <c r="L79" s="107"/>
      <c r="M79" s="107"/>
      <c r="N79" s="112">
        <v>45813.0</v>
      </c>
    </row>
    <row r="80">
      <c r="A80" s="106" t="s">
        <v>1408</v>
      </c>
      <c r="B80" s="106" t="s">
        <v>1409</v>
      </c>
      <c r="C80" s="96" t="s">
        <v>1410</v>
      </c>
      <c r="D80" s="107"/>
      <c r="E80" s="107"/>
      <c r="F80" s="107"/>
      <c r="G80" s="107"/>
      <c r="H80" s="108"/>
      <c r="I80" s="109"/>
      <c r="J80" s="107"/>
      <c r="K80" s="109"/>
      <c r="L80" s="107"/>
      <c r="M80" s="107"/>
      <c r="N80" s="112">
        <v>45813.0</v>
      </c>
    </row>
    <row r="81">
      <c r="A81" s="106" t="s">
        <v>219</v>
      </c>
      <c r="B81" s="106" t="s">
        <v>1411</v>
      </c>
      <c r="C81" s="96" t="s">
        <v>1412</v>
      </c>
      <c r="D81" s="107"/>
      <c r="E81" s="107"/>
      <c r="F81" s="106" t="s">
        <v>93</v>
      </c>
      <c r="G81" s="106" t="s">
        <v>86</v>
      </c>
      <c r="H81" s="108"/>
      <c r="I81" s="109"/>
      <c r="J81" s="107"/>
      <c r="K81" s="109"/>
      <c r="L81" s="107"/>
      <c r="M81" s="107"/>
      <c r="N81" s="112">
        <v>45813.0</v>
      </c>
    </row>
    <row r="82">
      <c r="A82" s="106" t="s">
        <v>422</v>
      </c>
      <c r="B82" s="106" t="s">
        <v>1413</v>
      </c>
      <c r="C82" s="96" t="s">
        <v>1414</v>
      </c>
      <c r="D82" s="107"/>
      <c r="E82" s="107"/>
      <c r="F82" s="107"/>
      <c r="G82" s="107"/>
      <c r="H82" s="108"/>
      <c r="I82" s="109"/>
      <c r="J82" s="107"/>
      <c r="K82" s="109"/>
      <c r="L82" s="107"/>
      <c r="M82" s="107"/>
      <c r="N82" s="112">
        <v>45813.0</v>
      </c>
    </row>
    <row r="83">
      <c r="A83" s="106" t="s">
        <v>1168</v>
      </c>
      <c r="B83" s="106" t="s">
        <v>1415</v>
      </c>
      <c r="C83" s="113" t="s">
        <v>1416</v>
      </c>
      <c r="D83" s="107"/>
      <c r="E83" s="107"/>
      <c r="F83" s="106" t="s">
        <v>1417</v>
      </c>
      <c r="G83" s="106" t="s">
        <v>131</v>
      </c>
      <c r="H83" s="108"/>
      <c r="I83" s="109"/>
      <c r="J83" s="107"/>
      <c r="K83" s="109"/>
      <c r="L83" s="107"/>
      <c r="M83" s="107"/>
      <c r="N83" s="112">
        <v>45813.0</v>
      </c>
    </row>
    <row r="84">
      <c r="A84" s="106" t="s">
        <v>1418</v>
      </c>
      <c r="B84" s="106" t="s">
        <v>1419</v>
      </c>
      <c r="C84" s="96" t="s">
        <v>1420</v>
      </c>
      <c r="D84" s="107"/>
      <c r="E84" s="107"/>
      <c r="F84" s="107"/>
      <c r="G84" s="107"/>
      <c r="H84" s="108"/>
      <c r="I84" s="109"/>
      <c r="J84" s="107"/>
      <c r="K84" s="109"/>
      <c r="L84" s="107"/>
      <c r="M84" s="107"/>
      <c r="N84" s="112">
        <v>45813.0</v>
      </c>
    </row>
    <row r="85">
      <c r="A85" s="106" t="s">
        <v>179</v>
      </c>
      <c r="B85" s="107"/>
      <c r="C85" s="97"/>
      <c r="D85" s="107"/>
      <c r="E85" s="106" t="s">
        <v>649</v>
      </c>
      <c r="F85" s="106" t="s">
        <v>703</v>
      </c>
      <c r="G85" s="107"/>
      <c r="H85" s="108"/>
      <c r="I85" s="109"/>
      <c r="J85" s="107"/>
      <c r="K85" s="109"/>
      <c r="L85" s="107"/>
      <c r="M85" s="107"/>
      <c r="N85" s="112">
        <v>45813.0</v>
      </c>
    </row>
    <row r="86">
      <c r="A86" s="106" t="s">
        <v>1421</v>
      </c>
      <c r="B86" s="107"/>
      <c r="C86" s="97"/>
      <c r="D86" s="107"/>
      <c r="E86" s="106" t="s">
        <v>671</v>
      </c>
      <c r="F86" s="106" t="s">
        <v>703</v>
      </c>
      <c r="G86" s="107"/>
      <c r="H86" s="108"/>
      <c r="I86" s="109"/>
      <c r="J86" s="107"/>
      <c r="K86" s="109"/>
      <c r="L86" s="107"/>
      <c r="M86" s="107"/>
      <c r="N86" s="112">
        <v>45813.0</v>
      </c>
    </row>
    <row r="87">
      <c r="A87" s="106" t="s">
        <v>1422</v>
      </c>
      <c r="B87" s="106" t="s">
        <v>1423</v>
      </c>
      <c r="C87" s="97"/>
      <c r="D87" s="107"/>
      <c r="E87" s="106" t="s">
        <v>649</v>
      </c>
      <c r="F87" s="106" t="s">
        <v>703</v>
      </c>
      <c r="G87" s="107"/>
      <c r="H87" s="108"/>
      <c r="I87" s="109"/>
      <c r="J87" s="107"/>
      <c r="K87" s="109"/>
      <c r="L87" s="107"/>
      <c r="M87" s="107"/>
      <c r="N87" s="112">
        <v>45813.0</v>
      </c>
    </row>
    <row r="88">
      <c r="A88" s="106" t="s">
        <v>1424</v>
      </c>
      <c r="B88" s="106" t="s">
        <v>1425</v>
      </c>
      <c r="C88" s="97"/>
      <c r="D88" s="107"/>
      <c r="E88" s="106" t="s">
        <v>671</v>
      </c>
      <c r="F88" s="106" t="s">
        <v>703</v>
      </c>
      <c r="G88" s="107"/>
      <c r="H88" s="108"/>
      <c r="I88" s="109"/>
      <c r="J88" s="107"/>
      <c r="K88" s="109"/>
      <c r="L88" s="107"/>
      <c r="M88" s="107"/>
      <c r="N88" s="112">
        <v>45813.0</v>
      </c>
    </row>
    <row r="89">
      <c r="A89" s="106" t="s">
        <v>1426</v>
      </c>
      <c r="B89" s="106" t="s">
        <v>1427</v>
      </c>
      <c r="C89" s="97"/>
      <c r="D89" s="107"/>
      <c r="E89" s="106" t="s">
        <v>671</v>
      </c>
      <c r="F89" s="106" t="s">
        <v>703</v>
      </c>
      <c r="G89" s="107"/>
      <c r="H89" s="108"/>
      <c r="I89" s="109"/>
      <c r="J89" s="107"/>
      <c r="K89" s="109"/>
      <c r="L89" s="107"/>
      <c r="M89" s="107"/>
      <c r="N89" s="112">
        <v>45813.0</v>
      </c>
    </row>
    <row r="90">
      <c r="A90" s="106" t="s">
        <v>422</v>
      </c>
      <c r="B90" s="106" t="s">
        <v>1428</v>
      </c>
      <c r="C90" s="96" t="s">
        <v>1429</v>
      </c>
      <c r="D90" s="107"/>
      <c r="E90" s="106" t="s">
        <v>85</v>
      </c>
      <c r="F90" s="106" t="s">
        <v>93</v>
      </c>
      <c r="G90" s="106" t="s">
        <v>86</v>
      </c>
      <c r="H90" s="108"/>
      <c r="I90" s="109"/>
      <c r="J90" s="107"/>
      <c r="K90" s="109"/>
      <c r="L90" s="107"/>
      <c r="M90" s="107"/>
      <c r="N90" s="112">
        <v>45817.0</v>
      </c>
    </row>
    <row r="91">
      <c r="A91" s="106" t="s">
        <v>219</v>
      </c>
      <c r="B91" s="106" t="s">
        <v>1430</v>
      </c>
      <c r="C91" s="96" t="s">
        <v>1431</v>
      </c>
      <c r="D91" s="107"/>
      <c r="E91" s="106" t="s">
        <v>85</v>
      </c>
      <c r="F91" s="106" t="s">
        <v>167</v>
      </c>
      <c r="G91" s="106" t="s">
        <v>86</v>
      </c>
      <c r="H91" s="108"/>
      <c r="I91" s="109"/>
      <c r="J91" s="107"/>
      <c r="K91" s="109"/>
      <c r="L91" s="107"/>
      <c r="M91" s="107"/>
      <c r="N91" s="112">
        <v>45817.0</v>
      </c>
    </row>
    <row r="92">
      <c r="A92" s="106" t="s">
        <v>160</v>
      </c>
      <c r="B92" s="106" t="s">
        <v>1432</v>
      </c>
      <c r="C92" s="96" t="s">
        <v>1433</v>
      </c>
      <c r="D92" s="107"/>
      <c r="E92" s="106" t="s">
        <v>85</v>
      </c>
      <c r="F92" s="106" t="s">
        <v>278</v>
      </c>
      <c r="G92" s="106" t="s">
        <v>86</v>
      </c>
      <c r="H92" s="108"/>
      <c r="I92" s="109"/>
      <c r="J92" s="107"/>
      <c r="K92" s="109"/>
      <c r="L92" s="107"/>
      <c r="M92" s="107"/>
      <c r="N92" s="112">
        <v>45817.0</v>
      </c>
    </row>
    <row r="93">
      <c r="A93" s="106" t="s">
        <v>1434</v>
      </c>
      <c r="B93" s="106" t="s">
        <v>1435</v>
      </c>
      <c r="C93" s="96" t="s">
        <v>1436</v>
      </c>
      <c r="D93" s="107"/>
      <c r="E93" s="106" t="s">
        <v>85</v>
      </c>
      <c r="F93" s="106" t="s">
        <v>93</v>
      </c>
      <c r="G93" s="106" t="s">
        <v>86</v>
      </c>
      <c r="H93" s="108"/>
      <c r="I93" s="109"/>
      <c r="J93" s="107"/>
      <c r="K93" s="109"/>
      <c r="L93" s="107"/>
      <c r="M93" s="107"/>
      <c r="N93" s="112">
        <v>45817.0</v>
      </c>
    </row>
    <row r="94">
      <c r="A94" s="106" t="s">
        <v>226</v>
      </c>
      <c r="B94" s="106" t="s">
        <v>1437</v>
      </c>
      <c r="C94" s="96" t="s">
        <v>1438</v>
      </c>
      <c r="D94" s="107"/>
      <c r="E94" s="106" t="s">
        <v>85</v>
      </c>
      <c r="F94" s="106" t="s">
        <v>93</v>
      </c>
      <c r="G94" s="106" t="s">
        <v>86</v>
      </c>
      <c r="H94" s="108"/>
      <c r="I94" s="109"/>
      <c r="J94" s="107"/>
      <c r="K94" s="109"/>
      <c r="L94" s="107"/>
      <c r="M94" s="107"/>
      <c r="N94" s="112">
        <v>45817.0</v>
      </c>
    </row>
    <row r="95">
      <c r="A95" s="106" t="s">
        <v>1439</v>
      </c>
      <c r="B95" s="106" t="s">
        <v>1440</v>
      </c>
      <c r="C95" s="96" t="s">
        <v>1441</v>
      </c>
      <c r="D95" s="107"/>
      <c r="E95" s="106" t="s">
        <v>85</v>
      </c>
      <c r="F95" s="106" t="s">
        <v>93</v>
      </c>
      <c r="G95" s="106" t="s">
        <v>86</v>
      </c>
      <c r="H95" s="108"/>
      <c r="I95" s="109"/>
      <c r="J95" s="107"/>
      <c r="K95" s="109"/>
      <c r="L95" s="107"/>
      <c r="M95" s="107"/>
      <c r="N95" s="112">
        <v>45817.0</v>
      </c>
    </row>
    <row r="96">
      <c r="A96" s="106" t="s">
        <v>1442</v>
      </c>
      <c r="B96" s="106" t="s">
        <v>1443</v>
      </c>
      <c r="C96" s="96" t="s">
        <v>1444</v>
      </c>
      <c r="D96" s="107"/>
      <c r="E96" s="106" t="s">
        <v>85</v>
      </c>
      <c r="F96" s="106" t="s">
        <v>93</v>
      </c>
      <c r="G96" s="106" t="s">
        <v>86</v>
      </c>
      <c r="H96" s="108"/>
      <c r="I96" s="109"/>
      <c r="J96" s="107"/>
      <c r="K96" s="109"/>
      <c r="L96" s="107"/>
      <c r="M96" s="107"/>
      <c r="N96" s="112">
        <v>45817.0</v>
      </c>
    </row>
    <row r="97">
      <c r="A97" s="106" t="s">
        <v>1445</v>
      </c>
      <c r="B97" s="106" t="s">
        <v>1446</v>
      </c>
      <c r="C97" s="96" t="s">
        <v>1447</v>
      </c>
      <c r="D97" s="107"/>
      <c r="E97" s="106" t="s">
        <v>85</v>
      </c>
      <c r="F97" s="106" t="s">
        <v>93</v>
      </c>
      <c r="G97" s="106" t="s">
        <v>86</v>
      </c>
      <c r="H97" s="108"/>
      <c r="I97" s="109"/>
      <c r="J97" s="107"/>
      <c r="K97" s="109"/>
      <c r="L97" s="107"/>
      <c r="M97" s="107"/>
      <c r="N97" s="112">
        <v>45817.0</v>
      </c>
    </row>
    <row r="98">
      <c r="A98" s="106" t="s">
        <v>1448</v>
      </c>
      <c r="B98" s="106" t="s">
        <v>1449</v>
      </c>
      <c r="C98" s="96" t="s">
        <v>1450</v>
      </c>
      <c r="D98" s="107"/>
      <c r="E98" s="107"/>
      <c r="F98" s="106" t="s">
        <v>1146</v>
      </c>
      <c r="G98" s="106" t="s">
        <v>86</v>
      </c>
      <c r="H98" s="108"/>
      <c r="I98" s="109"/>
      <c r="J98" s="107"/>
      <c r="K98" s="109"/>
      <c r="L98" s="107"/>
      <c r="M98" s="107"/>
      <c r="N98" s="112">
        <v>45817.0</v>
      </c>
    </row>
    <row r="99">
      <c r="A99" s="106" t="s">
        <v>1451</v>
      </c>
      <c r="B99" s="106" t="s">
        <v>1452</v>
      </c>
      <c r="C99" s="97"/>
      <c r="D99" s="107"/>
      <c r="E99" s="107"/>
      <c r="F99" s="107"/>
      <c r="G99" s="107"/>
      <c r="H99" s="108"/>
      <c r="I99" s="109"/>
      <c r="J99" s="107"/>
      <c r="K99" s="109"/>
      <c r="L99" s="107"/>
      <c r="M99" s="107"/>
      <c r="N99" s="112">
        <v>45817.0</v>
      </c>
    </row>
    <row r="100">
      <c r="A100" s="106" t="s">
        <v>279</v>
      </c>
      <c r="B100" s="106" t="s">
        <v>1453</v>
      </c>
      <c r="C100" s="96" t="s">
        <v>1454</v>
      </c>
      <c r="D100" s="107"/>
      <c r="E100" s="106" t="s">
        <v>85</v>
      </c>
      <c r="F100" s="106" t="s">
        <v>93</v>
      </c>
      <c r="G100" s="106" t="s">
        <v>86</v>
      </c>
      <c r="H100" s="108"/>
      <c r="I100" s="109"/>
      <c r="J100" s="107"/>
      <c r="K100" s="109"/>
      <c r="L100" s="107"/>
      <c r="M100" s="107"/>
      <c r="N100" s="112">
        <v>45819.0</v>
      </c>
    </row>
    <row r="101">
      <c r="A101" s="106" t="s">
        <v>1455</v>
      </c>
      <c r="B101" s="106" t="s">
        <v>1456</v>
      </c>
      <c r="C101" s="96" t="s">
        <v>1457</v>
      </c>
      <c r="D101" s="107"/>
      <c r="E101" s="106" t="s">
        <v>85</v>
      </c>
      <c r="F101" s="106" t="s">
        <v>93</v>
      </c>
      <c r="G101" s="106" t="s">
        <v>86</v>
      </c>
      <c r="H101" s="108"/>
      <c r="I101" s="109"/>
      <c r="J101" s="107"/>
      <c r="K101" s="109"/>
      <c r="L101" s="107"/>
      <c r="M101" s="107"/>
      <c r="N101" s="112">
        <v>45819.0</v>
      </c>
    </row>
    <row r="102">
      <c r="A102" s="106" t="s">
        <v>1458</v>
      </c>
      <c r="B102" s="106" t="s">
        <v>1459</v>
      </c>
      <c r="C102" s="96" t="s">
        <v>1460</v>
      </c>
      <c r="D102" s="107"/>
      <c r="E102" s="106" t="s">
        <v>85</v>
      </c>
      <c r="F102" s="106" t="s">
        <v>278</v>
      </c>
      <c r="G102" s="106" t="s">
        <v>86</v>
      </c>
      <c r="H102" s="108"/>
      <c r="I102" s="109"/>
      <c r="J102" s="107"/>
      <c r="K102" s="109"/>
      <c r="L102" s="107"/>
      <c r="M102" s="107"/>
      <c r="N102" s="112">
        <v>45819.0</v>
      </c>
    </row>
    <row r="103">
      <c r="A103" s="106" t="s">
        <v>511</v>
      </c>
      <c r="B103" s="106" t="s">
        <v>1461</v>
      </c>
      <c r="C103" s="96" t="s">
        <v>1462</v>
      </c>
      <c r="D103" s="107"/>
      <c r="E103" s="106" t="s">
        <v>85</v>
      </c>
      <c r="F103" s="106" t="s">
        <v>289</v>
      </c>
      <c r="G103" s="106" t="s">
        <v>86</v>
      </c>
      <c r="H103" s="108"/>
      <c r="I103" s="109"/>
      <c r="J103" s="107"/>
      <c r="K103" s="109"/>
      <c r="L103" s="107"/>
      <c r="M103" s="107"/>
      <c r="N103" s="112">
        <v>45819.0</v>
      </c>
    </row>
    <row r="104">
      <c r="A104" s="106" t="s">
        <v>449</v>
      </c>
      <c r="B104" s="106" t="s">
        <v>1463</v>
      </c>
      <c r="C104" s="96" t="s">
        <v>1464</v>
      </c>
      <c r="D104" s="107"/>
      <c r="E104" s="106" t="s">
        <v>85</v>
      </c>
      <c r="F104" s="106" t="s">
        <v>167</v>
      </c>
      <c r="G104" s="106" t="s">
        <v>86</v>
      </c>
      <c r="H104" s="108"/>
      <c r="I104" s="109"/>
      <c r="J104" s="107"/>
      <c r="K104" s="109"/>
      <c r="L104" s="107"/>
      <c r="M104" s="107"/>
      <c r="N104" s="112">
        <v>45819.0</v>
      </c>
    </row>
    <row r="105">
      <c r="A105" s="106" t="s">
        <v>1465</v>
      </c>
      <c r="B105" s="106" t="s">
        <v>1466</v>
      </c>
      <c r="C105" s="96" t="s">
        <v>1467</v>
      </c>
      <c r="D105" s="107"/>
      <c r="E105" s="107"/>
      <c r="F105" s="106" t="s">
        <v>137</v>
      </c>
      <c r="G105" s="106" t="s">
        <v>86</v>
      </c>
      <c r="H105" s="108"/>
      <c r="I105" s="109"/>
      <c r="J105" s="107"/>
      <c r="K105" s="109"/>
      <c r="L105" s="107"/>
      <c r="M105" s="107"/>
      <c r="N105" s="112">
        <v>45819.0</v>
      </c>
    </row>
    <row r="106">
      <c r="A106" s="106" t="s">
        <v>921</v>
      </c>
      <c r="B106" s="106" t="s">
        <v>1468</v>
      </c>
      <c r="C106" s="97"/>
      <c r="D106" s="107"/>
      <c r="E106" s="107"/>
      <c r="F106" s="107"/>
      <c r="G106" s="107"/>
      <c r="H106" s="108"/>
      <c r="I106" s="109"/>
      <c r="J106" s="107"/>
      <c r="K106" s="109"/>
      <c r="L106" s="107"/>
      <c r="M106" s="107"/>
      <c r="N106" s="112">
        <v>45819.0</v>
      </c>
    </row>
    <row r="107">
      <c r="A107" s="106" t="s">
        <v>160</v>
      </c>
      <c r="B107" s="106" t="s">
        <v>1469</v>
      </c>
      <c r="C107" s="96" t="s">
        <v>1470</v>
      </c>
      <c r="D107" s="107"/>
      <c r="E107" s="106" t="s">
        <v>85</v>
      </c>
      <c r="F107" s="106" t="s">
        <v>137</v>
      </c>
      <c r="G107" s="106" t="s">
        <v>86</v>
      </c>
      <c r="H107" s="108"/>
      <c r="I107" s="109"/>
      <c r="J107" s="107"/>
      <c r="K107" s="109"/>
      <c r="L107" s="107"/>
      <c r="M107" s="107"/>
      <c r="N107" s="112">
        <v>45819.0</v>
      </c>
    </row>
    <row r="108">
      <c r="A108" s="106" t="s">
        <v>1471</v>
      </c>
      <c r="B108" s="106" t="s">
        <v>1472</v>
      </c>
      <c r="C108" s="96" t="s">
        <v>1473</v>
      </c>
      <c r="D108" s="107"/>
      <c r="E108" s="106" t="s">
        <v>85</v>
      </c>
      <c r="F108" s="106" t="s">
        <v>1146</v>
      </c>
      <c r="G108" s="106" t="s">
        <v>86</v>
      </c>
      <c r="H108" s="108"/>
      <c r="I108" s="109"/>
      <c r="J108" s="107"/>
      <c r="K108" s="109"/>
      <c r="L108" s="107"/>
      <c r="M108" s="107"/>
      <c r="N108" s="112">
        <v>45819.0</v>
      </c>
    </row>
    <row r="109">
      <c r="A109" s="106" t="s">
        <v>119</v>
      </c>
      <c r="B109" s="106" t="s">
        <v>1474</v>
      </c>
      <c r="C109" s="96" t="s">
        <v>1475</v>
      </c>
      <c r="D109" s="107"/>
      <c r="E109" s="106" t="s">
        <v>85</v>
      </c>
      <c r="F109" s="106" t="s">
        <v>703</v>
      </c>
      <c r="G109" s="106" t="s">
        <v>94</v>
      </c>
      <c r="H109" s="108"/>
      <c r="I109" s="109"/>
      <c r="J109" s="107"/>
      <c r="K109" s="109"/>
      <c r="L109" s="107"/>
      <c r="M109" s="107"/>
      <c r="N109" s="112">
        <v>45819.0</v>
      </c>
    </row>
    <row r="110">
      <c r="A110" s="106" t="s">
        <v>1476</v>
      </c>
      <c r="B110" s="106" t="s">
        <v>1477</v>
      </c>
      <c r="C110" s="96" t="s">
        <v>1478</v>
      </c>
      <c r="D110" s="107"/>
      <c r="E110" s="106" t="s">
        <v>85</v>
      </c>
      <c r="F110" s="106" t="s">
        <v>278</v>
      </c>
      <c r="G110" s="106" t="s">
        <v>94</v>
      </c>
      <c r="H110" s="108"/>
      <c r="I110" s="109"/>
      <c r="J110" s="107"/>
      <c r="K110" s="109"/>
      <c r="L110" s="107"/>
      <c r="M110" s="107"/>
      <c r="N110" s="112">
        <v>45819.0</v>
      </c>
    </row>
    <row r="111">
      <c r="A111" s="106" t="s">
        <v>430</v>
      </c>
      <c r="B111" s="106" t="s">
        <v>1479</v>
      </c>
      <c r="C111" s="96" t="s">
        <v>1480</v>
      </c>
      <c r="D111" s="107"/>
      <c r="E111" s="106" t="s">
        <v>85</v>
      </c>
      <c r="F111" s="106" t="s">
        <v>93</v>
      </c>
      <c r="G111" s="106" t="s">
        <v>86</v>
      </c>
      <c r="H111" s="108"/>
      <c r="I111" s="109"/>
      <c r="J111" s="107"/>
      <c r="K111" s="109"/>
      <c r="L111" s="107"/>
      <c r="M111" s="107"/>
      <c r="N111" s="112">
        <v>45819.0</v>
      </c>
    </row>
    <row r="112">
      <c r="A112" s="106" t="s">
        <v>1481</v>
      </c>
      <c r="B112" s="106" t="s">
        <v>1482</v>
      </c>
      <c r="C112" s="96" t="s">
        <v>1483</v>
      </c>
      <c r="D112" s="107"/>
      <c r="E112" s="106" t="s">
        <v>85</v>
      </c>
      <c r="F112" s="106" t="s">
        <v>137</v>
      </c>
      <c r="G112" s="106" t="s">
        <v>94</v>
      </c>
      <c r="H112" s="108"/>
      <c r="I112" s="109"/>
      <c r="J112" s="107"/>
      <c r="K112" s="109"/>
      <c r="L112" s="107"/>
      <c r="M112" s="107"/>
      <c r="N112" s="112">
        <v>45819.0</v>
      </c>
    </row>
    <row r="113">
      <c r="A113" s="106" t="s">
        <v>1484</v>
      </c>
      <c r="B113" s="106" t="s">
        <v>1485</v>
      </c>
      <c r="C113" s="96" t="s">
        <v>1486</v>
      </c>
      <c r="D113" s="107"/>
      <c r="E113" s="106" t="s">
        <v>85</v>
      </c>
      <c r="F113" s="106" t="s">
        <v>137</v>
      </c>
      <c r="G113" s="106" t="s">
        <v>86</v>
      </c>
      <c r="H113" s="108"/>
      <c r="I113" s="109"/>
      <c r="J113" s="107"/>
      <c r="K113" s="109"/>
      <c r="L113" s="107"/>
      <c r="M113" s="107"/>
      <c r="N113" s="112">
        <v>45819.0</v>
      </c>
    </row>
    <row r="114">
      <c r="A114" s="106" t="s">
        <v>1487</v>
      </c>
      <c r="B114" s="106" t="s">
        <v>1488</v>
      </c>
      <c r="C114" s="96" t="s">
        <v>1489</v>
      </c>
      <c r="D114" s="107"/>
      <c r="E114" s="106" t="s">
        <v>85</v>
      </c>
      <c r="F114" s="106" t="s">
        <v>137</v>
      </c>
      <c r="G114" s="106" t="s">
        <v>94</v>
      </c>
      <c r="H114" s="108"/>
      <c r="I114" s="109"/>
      <c r="J114" s="107"/>
      <c r="K114" s="109"/>
      <c r="L114" s="107"/>
      <c r="M114" s="107"/>
      <c r="N114" s="112">
        <v>45819.0</v>
      </c>
    </row>
    <row r="115">
      <c r="A115" s="106" t="s">
        <v>1490</v>
      </c>
      <c r="B115" s="106" t="s">
        <v>1491</v>
      </c>
      <c r="C115" s="96" t="s">
        <v>1492</v>
      </c>
      <c r="D115" s="107"/>
      <c r="E115" s="106" t="s">
        <v>85</v>
      </c>
      <c r="F115" s="106" t="s">
        <v>93</v>
      </c>
      <c r="G115" s="106" t="s">
        <v>86</v>
      </c>
      <c r="H115" s="108"/>
      <c r="I115" s="109"/>
      <c r="J115" s="107"/>
      <c r="K115" s="109"/>
      <c r="L115" s="107"/>
      <c r="M115" s="107"/>
      <c r="N115" s="112">
        <v>45819.0</v>
      </c>
    </row>
    <row r="116">
      <c r="A116" s="106" t="s">
        <v>1493</v>
      </c>
      <c r="B116" s="106" t="s">
        <v>1494</v>
      </c>
      <c r="C116" s="96" t="s">
        <v>1495</v>
      </c>
      <c r="D116" s="107"/>
      <c r="E116" s="106" t="s">
        <v>85</v>
      </c>
      <c r="F116" s="106" t="s">
        <v>93</v>
      </c>
      <c r="G116" s="106" t="s">
        <v>86</v>
      </c>
      <c r="H116" s="108"/>
      <c r="I116" s="109"/>
      <c r="J116" s="107"/>
      <c r="K116" s="109"/>
      <c r="L116" s="107"/>
      <c r="M116" s="107"/>
      <c r="N116" s="112">
        <v>45819.0</v>
      </c>
    </row>
    <row r="117">
      <c r="A117" s="106" t="s">
        <v>1496</v>
      </c>
      <c r="B117" s="106" t="s">
        <v>1497</v>
      </c>
      <c r="C117" s="96" t="s">
        <v>1498</v>
      </c>
      <c r="D117" s="107"/>
      <c r="E117" s="106" t="s">
        <v>85</v>
      </c>
      <c r="F117" s="106" t="s">
        <v>93</v>
      </c>
      <c r="G117" s="106" t="s">
        <v>86</v>
      </c>
      <c r="H117" s="108"/>
      <c r="I117" s="109"/>
      <c r="J117" s="107"/>
      <c r="K117" s="109"/>
      <c r="L117" s="107"/>
      <c r="M117" s="107"/>
      <c r="N117" s="112">
        <v>45819.0</v>
      </c>
    </row>
    <row r="118">
      <c r="A118" s="106" t="s">
        <v>1499</v>
      </c>
      <c r="B118" s="106" t="s">
        <v>1500</v>
      </c>
      <c r="C118" s="96" t="s">
        <v>1501</v>
      </c>
      <c r="D118" s="107"/>
      <c r="E118" s="106" t="s">
        <v>655</v>
      </c>
      <c r="F118" s="106" t="s">
        <v>153</v>
      </c>
      <c r="G118" s="106" t="s">
        <v>86</v>
      </c>
      <c r="H118" s="108"/>
      <c r="I118" s="109"/>
      <c r="J118" s="107"/>
      <c r="K118" s="109"/>
      <c r="L118" s="107"/>
      <c r="M118" s="107"/>
      <c r="N118" s="112">
        <v>45819.0</v>
      </c>
    </row>
    <row r="119">
      <c r="A119" s="106" t="s">
        <v>1502</v>
      </c>
      <c r="B119" s="106" t="s">
        <v>1503</v>
      </c>
      <c r="C119" s="96" t="s">
        <v>1504</v>
      </c>
      <c r="D119" s="107"/>
      <c r="E119" s="106" t="s">
        <v>655</v>
      </c>
      <c r="F119" s="106" t="s">
        <v>93</v>
      </c>
      <c r="G119" s="106" t="s">
        <v>86</v>
      </c>
      <c r="H119" s="108"/>
      <c r="I119" s="109"/>
      <c r="J119" s="107"/>
      <c r="K119" s="109"/>
      <c r="L119" s="107"/>
      <c r="M119" s="107"/>
      <c r="N119" s="112">
        <v>45819.0</v>
      </c>
    </row>
    <row r="120">
      <c r="A120" s="106" t="s">
        <v>1505</v>
      </c>
      <c r="B120" s="106" t="s">
        <v>1506</v>
      </c>
      <c r="C120" s="96" t="s">
        <v>1507</v>
      </c>
      <c r="D120" s="107"/>
      <c r="E120" s="106" t="s">
        <v>85</v>
      </c>
      <c r="F120" s="106" t="s">
        <v>93</v>
      </c>
      <c r="G120" s="106" t="s">
        <v>86</v>
      </c>
      <c r="H120" s="108"/>
      <c r="I120" s="109"/>
      <c r="J120" s="107"/>
      <c r="K120" s="109"/>
      <c r="L120" s="107"/>
      <c r="M120" s="107"/>
      <c r="N120" s="112">
        <v>45819.0</v>
      </c>
    </row>
    <row r="121">
      <c r="A121" s="106" t="s">
        <v>1508</v>
      </c>
      <c r="B121" s="106" t="s">
        <v>1509</v>
      </c>
      <c r="C121" s="96" t="s">
        <v>1510</v>
      </c>
      <c r="D121" s="107"/>
      <c r="E121" s="106" t="s">
        <v>85</v>
      </c>
      <c r="F121" s="106" t="s">
        <v>289</v>
      </c>
      <c r="G121" s="106" t="s">
        <v>86</v>
      </c>
      <c r="H121" s="108"/>
      <c r="I121" s="109"/>
      <c r="J121" s="107"/>
      <c r="K121" s="109"/>
      <c r="L121" s="107"/>
      <c r="M121" s="107"/>
      <c r="N121" s="112">
        <v>45819.0</v>
      </c>
    </row>
    <row r="122">
      <c r="A122" s="106" t="s">
        <v>414</v>
      </c>
      <c r="B122" s="106" t="s">
        <v>1511</v>
      </c>
      <c r="C122" s="96" t="s">
        <v>1512</v>
      </c>
      <c r="D122" s="107"/>
      <c r="E122" s="106" t="s">
        <v>85</v>
      </c>
      <c r="F122" s="106" t="s">
        <v>278</v>
      </c>
      <c r="G122" s="106" t="s">
        <v>86</v>
      </c>
      <c r="H122" s="108"/>
      <c r="I122" s="109"/>
      <c r="J122" s="107"/>
      <c r="K122" s="109"/>
      <c r="L122" s="107"/>
      <c r="M122" s="107"/>
      <c r="N122" s="112">
        <v>45819.0</v>
      </c>
    </row>
    <row r="123">
      <c r="A123" s="106" t="s">
        <v>581</v>
      </c>
      <c r="B123" s="106" t="s">
        <v>1513</v>
      </c>
      <c r="C123" s="96" t="s">
        <v>1514</v>
      </c>
      <c r="D123" s="107"/>
      <c r="E123" s="106" t="s">
        <v>85</v>
      </c>
      <c r="F123" s="106" t="s">
        <v>93</v>
      </c>
      <c r="G123" s="106" t="s">
        <v>86</v>
      </c>
      <c r="H123" s="108"/>
      <c r="I123" s="109"/>
      <c r="J123" s="107"/>
      <c r="K123" s="109"/>
      <c r="L123" s="107"/>
      <c r="M123" s="107"/>
      <c r="N123" s="112">
        <v>45819.0</v>
      </c>
    </row>
    <row r="124">
      <c r="A124" s="106" t="s">
        <v>177</v>
      </c>
      <c r="B124" s="106" t="s">
        <v>1515</v>
      </c>
      <c r="C124" s="96" t="s">
        <v>1516</v>
      </c>
      <c r="D124" s="107"/>
      <c r="E124" s="106" t="s">
        <v>671</v>
      </c>
      <c r="F124" s="106" t="s">
        <v>703</v>
      </c>
      <c r="G124" s="106" t="s">
        <v>86</v>
      </c>
      <c r="H124" s="108"/>
      <c r="I124" s="109"/>
      <c r="J124" s="107"/>
      <c r="K124" s="109"/>
      <c r="L124" s="107"/>
      <c r="M124" s="107"/>
      <c r="N124" s="112">
        <v>45819.0</v>
      </c>
    </row>
    <row r="125">
      <c r="A125" s="106" t="s">
        <v>412</v>
      </c>
      <c r="B125" s="106" t="s">
        <v>1517</v>
      </c>
      <c r="C125" s="96" t="s">
        <v>1518</v>
      </c>
      <c r="D125" s="107"/>
      <c r="E125" s="106" t="s">
        <v>671</v>
      </c>
      <c r="F125" s="106" t="s">
        <v>93</v>
      </c>
      <c r="G125" s="106" t="s">
        <v>86</v>
      </c>
      <c r="H125" s="108"/>
      <c r="I125" s="109"/>
      <c r="J125" s="107"/>
      <c r="K125" s="109"/>
      <c r="L125" s="107"/>
      <c r="M125" s="107"/>
      <c r="N125" s="112">
        <v>45819.0</v>
      </c>
    </row>
    <row r="126">
      <c r="A126" s="106" t="s">
        <v>155</v>
      </c>
      <c r="B126" s="106" t="s">
        <v>1519</v>
      </c>
      <c r="C126" s="96" t="s">
        <v>1520</v>
      </c>
      <c r="D126" s="107"/>
      <c r="E126" s="107"/>
      <c r="F126" s="107"/>
      <c r="G126" s="107"/>
      <c r="H126" s="108"/>
      <c r="I126" s="109"/>
      <c r="J126" s="107"/>
      <c r="K126" s="109"/>
      <c r="L126" s="107"/>
      <c r="M126" s="107"/>
      <c r="N126" s="112">
        <v>45819.0</v>
      </c>
    </row>
    <row r="127">
      <c r="A127" s="106" t="s">
        <v>332</v>
      </c>
      <c r="B127" s="107"/>
      <c r="C127" s="97"/>
      <c r="D127" s="107"/>
      <c r="E127" s="107"/>
      <c r="F127" s="107"/>
      <c r="G127" s="107"/>
      <c r="H127" s="108"/>
      <c r="I127" s="109"/>
      <c r="J127" s="107"/>
      <c r="K127" s="109"/>
      <c r="L127" s="107"/>
      <c r="M127" s="107"/>
      <c r="N127" s="112">
        <v>45819.0</v>
      </c>
    </row>
    <row r="128">
      <c r="A128" s="106" t="s">
        <v>1521</v>
      </c>
      <c r="B128" s="106" t="s">
        <v>1522</v>
      </c>
      <c r="C128" s="96" t="s">
        <v>1523</v>
      </c>
      <c r="D128" s="107"/>
      <c r="E128" s="107"/>
      <c r="F128" s="106" t="s">
        <v>93</v>
      </c>
      <c r="G128" s="106" t="s">
        <v>86</v>
      </c>
      <c r="H128" s="108"/>
      <c r="I128" s="109"/>
      <c r="J128" s="107"/>
      <c r="K128" s="109"/>
      <c r="L128" s="107"/>
      <c r="M128" s="107"/>
      <c r="N128" s="112">
        <v>45819.0</v>
      </c>
    </row>
    <row r="129">
      <c r="A129" s="106" t="s">
        <v>579</v>
      </c>
      <c r="B129" s="107"/>
      <c r="C129" s="96" t="s">
        <v>1524</v>
      </c>
      <c r="D129" s="107"/>
      <c r="E129" s="107"/>
      <c r="F129" s="107"/>
      <c r="G129" s="107"/>
      <c r="H129" s="108"/>
      <c r="I129" s="109"/>
      <c r="J129" s="107"/>
      <c r="K129" s="109"/>
      <c r="L129" s="107"/>
      <c r="M129" s="107"/>
      <c r="N129" s="112">
        <v>45819.0</v>
      </c>
    </row>
    <row r="130">
      <c r="A130" s="106" t="s">
        <v>95</v>
      </c>
      <c r="B130" s="106" t="s">
        <v>1525</v>
      </c>
      <c r="C130" s="96" t="s">
        <v>1526</v>
      </c>
      <c r="D130" s="107"/>
      <c r="E130" s="106" t="s">
        <v>85</v>
      </c>
      <c r="F130" s="106" t="s">
        <v>278</v>
      </c>
      <c r="G130" s="106" t="s">
        <v>86</v>
      </c>
      <c r="H130" s="108"/>
      <c r="I130" s="109"/>
      <c r="J130" s="107"/>
      <c r="K130" s="109"/>
      <c r="L130" s="107"/>
      <c r="M130" s="107"/>
      <c r="N130" s="112">
        <v>45824.0</v>
      </c>
    </row>
    <row r="131">
      <c r="A131" s="106" t="s">
        <v>963</v>
      </c>
      <c r="B131" s="106" t="s">
        <v>1527</v>
      </c>
      <c r="C131" s="96" t="s">
        <v>1528</v>
      </c>
      <c r="D131" s="107"/>
      <c r="E131" s="106" t="s">
        <v>85</v>
      </c>
      <c r="F131" s="106" t="s">
        <v>278</v>
      </c>
      <c r="G131" s="106" t="s">
        <v>86</v>
      </c>
      <c r="H131" s="108"/>
      <c r="I131" s="109"/>
      <c r="J131" s="107"/>
      <c r="K131" s="109"/>
      <c r="L131" s="107"/>
      <c r="M131" s="107"/>
      <c r="N131" s="112">
        <v>45824.0</v>
      </c>
    </row>
    <row r="132">
      <c r="A132" s="106" t="s">
        <v>1529</v>
      </c>
      <c r="B132" s="106" t="s">
        <v>1530</v>
      </c>
      <c r="C132" s="96" t="s">
        <v>1531</v>
      </c>
      <c r="D132" s="107"/>
      <c r="E132" s="106" t="s">
        <v>85</v>
      </c>
      <c r="F132" s="106" t="s">
        <v>970</v>
      </c>
      <c r="G132" s="106" t="s">
        <v>86</v>
      </c>
      <c r="H132" s="108"/>
      <c r="I132" s="109"/>
      <c r="J132" s="107"/>
      <c r="K132" s="109"/>
      <c r="L132" s="107"/>
      <c r="M132" s="107"/>
      <c r="N132" s="112">
        <v>45824.0</v>
      </c>
    </row>
    <row r="133">
      <c r="A133" s="106" t="s">
        <v>648</v>
      </c>
      <c r="B133" s="106" t="s">
        <v>1532</v>
      </c>
      <c r="C133" s="96" t="s">
        <v>1533</v>
      </c>
      <c r="D133" s="107"/>
      <c r="E133" s="106" t="s">
        <v>85</v>
      </c>
      <c r="F133" s="106" t="s">
        <v>93</v>
      </c>
      <c r="G133" s="106" t="s">
        <v>94</v>
      </c>
      <c r="H133" s="108"/>
      <c r="I133" s="109"/>
      <c r="J133" s="107"/>
      <c r="K133" s="109"/>
      <c r="L133" s="107"/>
      <c r="M133" s="107"/>
      <c r="N133" s="112">
        <v>45824.0</v>
      </c>
    </row>
    <row r="134">
      <c r="A134" s="106" t="s">
        <v>1534</v>
      </c>
      <c r="B134" s="106" t="s">
        <v>1535</v>
      </c>
      <c r="C134" s="96" t="s">
        <v>1536</v>
      </c>
      <c r="D134" s="107"/>
      <c r="E134" s="107"/>
      <c r="F134" s="107"/>
      <c r="G134" s="107"/>
      <c r="H134" s="108"/>
      <c r="I134" s="109"/>
      <c r="J134" s="107"/>
      <c r="K134" s="109"/>
      <c r="L134" s="107"/>
      <c r="M134" s="107"/>
      <c r="N134" s="112">
        <v>45825.0</v>
      </c>
    </row>
    <row r="135">
      <c r="A135" s="106" t="s">
        <v>1537</v>
      </c>
      <c r="B135" s="106" t="s">
        <v>1538</v>
      </c>
      <c r="C135" s="96" t="s">
        <v>1539</v>
      </c>
      <c r="D135" s="107"/>
      <c r="E135" s="107"/>
      <c r="F135" s="106" t="s">
        <v>93</v>
      </c>
      <c r="G135" s="107"/>
      <c r="H135" s="108"/>
      <c r="I135" s="109"/>
      <c r="J135" s="107"/>
      <c r="K135" s="109"/>
      <c r="L135" s="107"/>
      <c r="M135" s="107"/>
      <c r="N135" s="112">
        <v>45824.0</v>
      </c>
    </row>
    <row r="136">
      <c r="A136" s="106" t="s">
        <v>1192</v>
      </c>
      <c r="B136" s="106" t="s">
        <v>1540</v>
      </c>
      <c r="C136" s="96" t="s">
        <v>1541</v>
      </c>
      <c r="D136" s="107"/>
      <c r="E136" s="107"/>
      <c r="F136" s="106" t="s">
        <v>93</v>
      </c>
      <c r="G136" s="107"/>
      <c r="H136" s="108"/>
      <c r="I136" s="109"/>
      <c r="J136" s="107"/>
      <c r="K136" s="109"/>
      <c r="L136" s="107"/>
      <c r="M136" s="107"/>
      <c r="N136" s="112">
        <v>45824.0</v>
      </c>
    </row>
    <row r="137">
      <c r="A137" s="106" t="s">
        <v>1542</v>
      </c>
      <c r="B137" s="106" t="s">
        <v>1543</v>
      </c>
      <c r="C137" s="96" t="s">
        <v>1544</v>
      </c>
      <c r="D137" s="107"/>
      <c r="E137" s="107"/>
      <c r="F137" s="106" t="s">
        <v>137</v>
      </c>
      <c r="G137" s="107"/>
      <c r="H137" s="108"/>
      <c r="I137" s="109"/>
      <c r="J137" s="107"/>
      <c r="K137" s="109"/>
      <c r="L137" s="107"/>
      <c r="M137" s="107"/>
      <c r="N137" s="112">
        <v>45824.0</v>
      </c>
    </row>
    <row r="138">
      <c r="A138" s="106" t="s">
        <v>1545</v>
      </c>
      <c r="B138" s="106" t="s">
        <v>1546</v>
      </c>
      <c r="C138" s="96" t="s">
        <v>1547</v>
      </c>
      <c r="D138" s="107"/>
      <c r="E138" s="107"/>
      <c r="F138" s="106" t="s">
        <v>93</v>
      </c>
      <c r="G138" s="107"/>
      <c r="H138" s="108"/>
      <c r="I138" s="109"/>
      <c r="J138" s="107"/>
      <c r="K138" s="109"/>
      <c r="L138" s="107"/>
      <c r="M138" s="107"/>
      <c r="N138" s="112">
        <v>45824.0</v>
      </c>
    </row>
    <row r="139">
      <c r="A139" s="106" t="s">
        <v>1548</v>
      </c>
      <c r="B139" s="106" t="s">
        <v>1549</v>
      </c>
      <c r="C139" s="96" t="s">
        <v>1550</v>
      </c>
      <c r="D139" s="107"/>
      <c r="E139" s="107"/>
      <c r="F139" s="106" t="s">
        <v>137</v>
      </c>
      <c r="G139" s="107"/>
      <c r="H139" s="108"/>
      <c r="I139" s="109"/>
      <c r="J139" s="107"/>
      <c r="K139" s="109"/>
      <c r="L139" s="107"/>
      <c r="M139" s="107"/>
      <c r="N139" s="112">
        <v>45824.0</v>
      </c>
    </row>
    <row r="140">
      <c r="A140" s="106" t="s">
        <v>462</v>
      </c>
      <c r="B140" s="106" t="s">
        <v>1551</v>
      </c>
      <c r="C140" s="96" t="s">
        <v>1552</v>
      </c>
      <c r="D140" s="107"/>
      <c r="E140" s="107"/>
      <c r="F140" s="106" t="s">
        <v>93</v>
      </c>
      <c r="G140" s="107"/>
      <c r="H140" s="108"/>
      <c r="I140" s="109"/>
      <c r="J140" s="107"/>
      <c r="K140" s="109"/>
      <c r="L140" s="107"/>
      <c r="M140" s="107"/>
      <c r="N140" s="112">
        <v>45824.0</v>
      </c>
    </row>
    <row r="141">
      <c r="A141" s="106" t="s">
        <v>1553</v>
      </c>
      <c r="B141" s="106" t="s">
        <v>1554</v>
      </c>
      <c r="C141" s="96" t="s">
        <v>1555</v>
      </c>
      <c r="D141" s="107"/>
      <c r="E141" s="106" t="s">
        <v>671</v>
      </c>
      <c r="F141" s="106" t="s">
        <v>703</v>
      </c>
      <c r="G141" s="106" t="s">
        <v>94</v>
      </c>
      <c r="H141" s="108"/>
      <c r="I141" s="109"/>
      <c r="J141" s="107"/>
      <c r="K141" s="109"/>
      <c r="L141" s="107"/>
      <c r="M141" s="107"/>
      <c r="N141" s="112">
        <v>45825.0</v>
      </c>
    </row>
    <row r="142">
      <c r="A142" s="106" t="s">
        <v>1556</v>
      </c>
      <c r="B142" s="106" t="s">
        <v>1557</v>
      </c>
      <c r="C142" s="96" t="s">
        <v>1558</v>
      </c>
      <c r="D142" s="107"/>
      <c r="E142" s="106" t="s">
        <v>671</v>
      </c>
      <c r="F142" s="106" t="s">
        <v>703</v>
      </c>
      <c r="G142" s="106" t="s">
        <v>94</v>
      </c>
      <c r="H142" s="108"/>
      <c r="I142" s="109"/>
      <c r="J142" s="107"/>
      <c r="K142" s="109"/>
      <c r="L142" s="107"/>
      <c r="M142" s="106" t="s">
        <v>1559</v>
      </c>
      <c r="N142" s="112">
        <v>45825.0</v>
      </c>
    </row>
    <row r="143">
      <c r="A143" s="106" t="s">
        <v>777</v>
      </c>
      <c r="B143" s="106" t="s">
        <v>1560</v>
      </c>
      <c r="C143" s="96" t="s">
        <v>1561</v>
      </c>
      <c r="D143" s="107"/>
      <c r="E143" s="106" t="s">
        <v>671</v>
      </c>
      <c r="F143" s="106" t="s">
        <v>703</v>
      </c>
      <c r="G143" s="106" t="s">
        <v>86</v>
      </c>
      <c r="H143" s="108"/>
      <c r="I143" s="109"/>
      <c r="J143" s="107"/>
      <c r="K143" s="109"/>
      <c r="L143" s="107"/>
      <c r="M143" s="107"/>
      <c r="N143" s="112">
        <v>45825.0</v>
      </c>
    </row>
    <row r="144">
      <c r="A144" s="106" t="s">
        <v>311</v>
      </c>
      <c r="B144" s="106" t="s">
        <v>1562</v>
      </c>
      <c r="C144" s="96" t="s">
        <v>1563</v>
      </c>
      <c r="D144" s="107"/>
      <c r="E144" s="106" t="s">
        <v>671</v>
      </c>
      <c r="F144" s="106" t="s">
        <v>703</v>
      </c>
      <c r="G144" s="106" t="s">
        <v>86</v>
      </c>
      <c r="H144" s="108"/>
      <c r="I144" s="109"/>
      <c r="J144" s="107"/>
      <c r="K144" s="109"/>
      <c r="L144" s="107"/>
      <c r="M144" s="107"/>
      <c r="N144" s="112">
        <v>45825.0</v>
      </c>
    </row>
    <row r="145">
      <c r="A145" s="106" t="s">
        <v>1564</v>
      </c>
      <c r="B145" s="106" t="s">
        <v>1565</v>
      </c>
      <c r="C145" s="96" t="s">
        <v>1566</v>
      </c>
      <c r="D145" s="107"/>
      <c r="E145" s="106" t="s">
        <v>649</v>
      </c>
      <c r="F145" s="106" t="s">
        <v>93</v>
      </c>
      <c r="G145" s="106" t="s">
        <v>86</v>
      </c>
      <c r="H145" s="108"/>
      <c r="I145" s="109"/>
      <c r="J145" s="107"/>
      <c r="K145" s="109"/>
      <c r="L145" s="107"/>
      <c r="M145" s="107"/>
      <c r="N145" s="112">
        <v>45825.0</v>
      </c>
    </row>
    <row r="146">
      <c r="A146" s="106" t="s">
        <v>1567</v>
      </c>
      <c r="B146" s="106" t="s">
        <v>1568</v>
      </c>
      <c r="C146" s="96" t="s">
        <v>1569</v>
      </c>
      <c r="D146" s="107"/>
      <c r="E146" s="106" t="s">
        <v>671</v>
      </c>
      <c r="F146" s="107"/>
      <c r="G146" s="106" t="s">
        <v>86</v>
      </c>
      <c r="H146" s="108"/>
      <c r="I146" s="109"/>
      <c r="J146" s="107"/>
      <c r="K146" s="109"/>
      <c r="L146" s="107"/>
      <c r="M146" s="107"/>
      <c r="N146" s="112">
        <v>45825.0</v>
      </c>
    </row>
    <row r="147">
      <c r="A147" s="106" t="s">
        <v>1570</v>
      </c>
      <c r="B147" s="106" t="s">
        <v>1571</v>
      </c>
      <c r="C147" s="97"/>
      <c r="D147" s="107"/>
      <c r="E147" s="106" t="s">
        <v>671</v>
      </c>
      <c r="F147" s="107"/>
      <c r="G147" s="106" t="s">
        <v>86</v>
      </c>
      <c r="H147" s="108"/>
      <c r="I147" s="109"/>
      <c r="J147" s="107"/>
      <c r="K147" s="109"/>
      <c r="L147" s="107"/>
      <c r="M147" s="107"/>
      <c r="N147" s="112">
        <v>45825.0</v>
      </c>
    </row>
    <row r="148">
      <c r="A148" s="106" t="s">
        <v>1572</v>
      </c>
      <c r="B148" s="106" t="s">
        <v>1573</v>
      </c>
      <c r="C148" s="97"/>
      <c r="D148" s="107"/>
      <c r="E148" s="106" t="s">
        <v>671</v>
      </c>
      <c r="F148" s="107"/>
      <c r="G148" s="106" t="s">
        <v>86</v>
      </c>
      <c r="H148" s="108"/>
      <c r="I148" s="109"/>
      <c r="J148" s="107"/>
      <c r="K148" s="109"/>
      <c r="L148" s="107"/>
      <c r="M148" s="107"/>
      <c r="N148" s="112">
        <v>45825.0</v>
      </c>
    </row>
    <row r="149">
      <c r="A149" s="106" t="s">
        <v>1574</v>
      </c>
      <c r="B149" s="106" t="s">
        <v>1575</v>
      </c>
      <c r="C149" s="97"/>
      <c r="D149" s="107"/>
      <c r="E149" s="106" t="s">
        <v>649</v>
      </c>
      <c r="F149" s="107"/>
      <c r="G149" s="106" t="s">
        <v>86</v>
      </c>
      <c r="H149" s="108"/>
      <c r="I149" s="109"/>
      <c r="J149" s="107"/>
      <c r="K149" s="109"/>
      <c r="L149" s="107"/>
      <c r="M149" s="107"/>
      <c r="N149" s="112">
        <v>45825.0</v>
      </c>
    </row>
    <row r="150">
      <c r="A150" s="106" t="s">
        <v>866</v>
      </c>
      <c r="B150" s="106" t="s">
        <v>1576</v>
      </c>
      <c r="C150" s="96" t="s">
        <v>1577</v>
      </c>
      <c r="D150" s="107"/>
      <c r="E150" s="106" t="s">
        <v>85</v>
      </c>
      <c r="F150" s="106" t="s">
        <v>278</v>
      </c>
      <c r="G150" s="106" t="s">
        <v>94</v>
      </c>
      <c r="H150" s="108"/>
      <c r="I150" s="109"/>
      <c r="J150" s="107"/>
      <c r="K150" s="109"/>
      <c r="L150" s="107"/>
      <c r="M150" s="107"/>
      <c r="N150" s="112">
        <v>45825.0</v>
      </c>
    </row>
    <row r="151">
      <c r="A151" s="106" t="s">
        <v>646</v>
      </c>
      <c r="B151" s="106" t="s">
        <v>1578</v>
      </c>
      <c r="C151" s="96" t="s">
        <v>1579</v>
      </c>
      <c r="D151" s="107"/>
      <c r="E151" s="106" t="s">
        <v>85</v>
      </c>
      <c r="F151" s="106" t="s">
        <v>703</v>
      </c>
      <c r="G151" s="106" t="s">
        <v>94</v>
      </c>
      <c r="H151" s="108"/>
      <c r="I151" s="109"/>
      <c r="J151" s="107"/>
      <c r="K151" s="109"/>
      <c r="L151" s="107"/>
      <c r="M151" s="107"/>
      <c r="N151" s="112">
        <v>45825.0</v>
      </c>
    </row>
    <row r="152">
      <c r="A152" s="106" t="s">
        <v>1580</v>
      </c>
      <c r="B152" s="106" t="s">
        <v>1581</v>
      </c>
      <c r="C152" s="96" t="s">
        <v>1582</v>
      </c>
      <c r="D152" s="107"/>
      <c r="E152" s="106" t="s">
        <v>85</v>
      </c>
      <c r="F152" s="106" t="s">
        <v>137</v>
      </c>
      <c r="G152" s="106" t="s">
        <v>94</v>
      </c>
      <c r="H152" s="108"/>
      <c r="I152" s="109"/>
      <c r="J152" s="107"/>
      <c r="K152" s="109"/>
      <c r="L152" s="107"/>
      <c r="M152" s="107"/>
      <c r="N152" s="112">
        <v>45825.0</v>
      </c>
    </row>
    <row r="153">
      <c r="A153" s="106" t="s">
        <v>1583</v>
      </c>
      <c r="B153" s="106" t="s">
        <v>1584</v>
      </c>
      <c r="C153" s="96" t="s">
        <v>1585</v>
      </c>
      <c r="D153" s="107"/>
      <c r="E153" s="106" t="s">
        <v>85</v>
      </c>
      <c r="F153" s="106" t="s">
        <v>137</v>
      </c>
      <c r="G153" s="106" t="s">
        <v>94</v>
      </c>
      <c r="H153" s="108"/>
      <c r="I153" s="109"/>
      <c r="J153" s="107"/>
      <c r="K153" s="109"/>
      <c r="L153" s="107"/>
      <c r="M153" s="107"/>
      <c r="N153" s="112">
        <v>45825.0</v>
      </c>
    </row>
    <row r="154">
      <c r="A154" s="106" t="s">
        <v>1508</v>
      </c>
      <c r="B154" s="106" t="s">
        <v>1586</v>
      </c>
      <c r="C154" s="96" t="s">
        <v>1587</v>
      </c>
      <c r="D154" s="107"/>
      <c r="E154" s="106" t="s">
        <v>85</v>
      </c>
      <c r="F154" s="106" t="s">
        <v>137</v>
      </c>
      <c r="G154" s="106" t="s">
        <v>86</v>
      </c>
      <c r="H154" s="108"/>
      <c r="I154" s="109"/>
      <c r="J154" s="107"/>
      <c r="K154" s="109"/>
      <c r="L154" s="107"/>
      <c r="M154" s="107"/>
      <c r="N154" s="112">
        <v>45825.0</v>
      </c>
    </row>
    <row r="155">
      <c r="A155" s="106" t="s">
        <v>1168</v>
      </c>
      <c r="B155" s="106" t="s">
        <v>1588</v>
      </c>
      <c r="C155" s="96" t="s">
        <v>1589</v>
      </c>
      <c r="D155" s="107"/>
      <c r="E155" s="106" t="s">
        <v>85</v>
      </c>
      <c r="F155" s="106" t="s">
        <v>137</v>
      </c>
      <c r="G155" s="106" t="s">
        <v>86</v>
      </c>
      <c r="H155" s="108"/>
      <c r="I155" s="109"/>
      <c r="J155" s="107"/>
      <c r="K155" s="109"/>
      <c r="L155" s="107"/>
      <c r="M155" s="107"/>
      <c r="N155" s="112">
        <v>45825.0</v>
      </c>
    </row>
    <row r="156">
      <c r="A156" s="106" t="s">
        <v>190</v>
      </c>
      <c r="B156" s="106" t="s">
        <v>1590</v>
      </c>
      <c r="C156" s="96" t="s">
        <v>1591</v>
      </c>
      <c r="D156" s="107"/>
      <c r="E156" s="106" t="s">
        <v>85</v>
      </c>
      <c r="F156" s="106" t="s">
        <v>167</v>
      </c>
      <c r="G156" s="106" t="s">
        <v>86</v>
      </c>
      <c r="H156" s="108"/>
      <c r="I156" s="109"/>
      <c r="J156" s="107"/>
      <c r="K156" s="109"/>
      <c r="L156" s="107"/>
      <c r="M156" s="107"/>
      <c r="N156" s="112">
        <v>45825.0</v>
      </c>
    </row>
    <row r="157">
      <c r="A157" s="106" t="s">
        <v>416</v>
      </c>
      <c r="B157" s="106" t="s">
        <v>1592</v>
      </c>
      <c r="C157" s="96" t="s">
        <v>1593</v>
      </c>
      <c r="D157" s="107"/>
      <c r="E157" s="106" t="s">
        <v>85</v>
      </c>
      <c r="F157" s="106" t="s">
        <v>167</v>
      </c>
      <c r="G157" s="106" t="s">
        <v>94</v>
      </c>
      <c r="H157" s="108"/>
      <c r="I157" s="109"/>
      <c r="J157" s="107"/>
      <c r="K157" s="109"/>
      <c r="L157" s="107"/>
      <c r="M157" s="107"/>
      <c r="N157" s="112">
        <v>45825.0</v>
      </c>
    </row>
    <row r="158">
      <c r="A158" s="106" t="s">
        <v>1594</v>
      </c>
      <c r="B158" s="106" t="s">
        <v>1595</v>
      </c>
      <c r="C158" s="96" t="s">
        <v>1596</v>
      </c>
      <c r="D158" s="107"/>
      <c r="E158" s="106" t="s">
        <v>85</v>
      </c>
      <c r="F158" s="106" t="s">
        <v>93</v>
      </c>
      <c r="G158" s="106" t="s">
        <v>86</v>
      </c>
      <c r="H158" s="108"/>
      <c r="I158" s="109"/>
      <c r="J158" s="107"/>
      <c r="K158" s="109"/>
      <c r="L158" s="107"/>
      <c r="M158" s="107"/>
      <c r="N158" s="112">
        <v>45825.0</v>
      </c>
    </row>
    <row r="159">
      <c r="A159" s="106" t="s">
        <v>1597</v>
      </c>
      <c r="B159" s="106" t="s">
        <v>1598</v>
      </c>
      <c r="C159" s="96" t="s">
        <v>1599</v>
      </c>
      <c r="D159" s="107"/>
      <c r="E159" s="106" t="s">
        <v>85</v>
      </c>
      <c r="F159" s="106" t="s">
        <v>93</v>
      </c>
      <c r="G159" s="106" t="s">
        <v>86</v>
      </c>
      <c r="H159" s="108"/>
      <c r="I159" s="109"/>
      <c r="J159" s="107"/>
      <c r="K159" s="109"/>
      <c r="L159" s="107"/>
      <c r="M159" s="107"/>
      <c r="N159" s="112">
        <v>45825.0</v>
      </c>
    </row>
    <row r="160">
      <c r="A160" s="106" t="s">
        <v>1600</v>
      </c>
      <c r="B160" s="106" t="s">
        <v>1601</v>
      </c>
      <c r="C160" s="96" t="s">
        <v>1602</v>
      </c>
      <c r="D160" s="107"/>
      <c r="E160" s="106" t="s">
        <v>85</v>
      </c>
      <c r="F160" s="106" t="s">
        <v>289</v>
      </c>
      <c r="G160" s="106" t="s">
        <v>86</v>
      </c>
      <c r="H160" s="108"/>
      <c r="I160" s="109"/>
      <c r="J160" s="107"/>
      <c r="K160" s="109"/>
      <c r="L160" s="107"/>
      <c r="M160" s="107"/>
      <c r="N160" s="112">
        <v>45825.0</v>
      </c>
    </row>
    <row r="161">
      <c r="A161" s="106" t="s">
        <v>1603</v>
      </c>
      <c r="B161" s="106" t="s">
        <v>1604</v>
      </c>
      <c r="C161" s="96" t="s">
        <v>1605</v>
      </c>
      <c r="D161" s="107"/>
      <c r="E161" s="106" t="s">
        <v>85</v>
      </c>
      <c r="F161" s="106" t="s">
        <v>93</v>
      </c>
      <c r="G161" s="106" t="s">
        <v>94</v>
      </c>
      <c r="H161" s="108"/>
      <c r="I161" s="109"/>
      <c r="J161" s="107"/>
      <c r="K161" s="109"/>
      <c r="L161" s="107"/>
      <c r="M161" s="107"/>
      <c r="N161" s="112">
        <v>45825.0</v>
      </c>
    </row>
    <row r="162">
      <c r="A162" s="106" t="s">
        <v>1606</v>
      </c>
      <c r="B162" s="106" t="s">
        <v>1607</v>
      </c>
      <c r="C162" s="97"/>
      <c r="D162" s="107"/>
      <c r="E162" s="106" t="s">
        <v>85</v>
      </c>
      <c r="F162" s="106" t="s">
        <v>278</v>
      </c>
      <c r="G162" s="106" t="s">
        <v>94</v>
      </c>
      <c r="H162" s="108"/>
      <c r="I162" s="109"/>
      <c r="J162" s="107"/>
      <c r="K162" s="109"/>
      <c r="L162" s="107"/>
      <c r="M162" s="107"/>
      <c r="N162" s="112">
        <v>45825.0</v>
      </c>
    </row>
    <row r="163">
      <c r="A163" s="106" t="s">
        <v>1608</v>
      </c>
      <c r="B163" s="106" t="s">
        <v>1609</v>
      </c>
      <c r="C163" s="96" t="s">
        <v>1610</v>
      </c>
      <c r="D163" s="107"/>
      <c r="E163" s="106" t="s">
        <v>85</v>
      </c>
      <c r="F163" s="106" t="s">
        <v>93</v>
      </c>
      <c r="G163" s="106" t="s">
        <v>94</v>
      </c>
      <c r="H163" s="108"/>
      <c r="I163" s="109"/>
      <c r="J163" s="107"/>
      <c r="K163" s="109"/>
      <c r="L163" s="107"/>
      <c r="M163" s="107"/>
      <c r="N163" s="112">
        <v>45825.0</v>
      </c>
    </row>
    <row r="164">
      <c r="A164" s="106" t="s">
        <v>1611</v>
      </c>
      <c r="B164" s="106" t="s">
        <v>1612</v>
      </c>
      <c r="C164" s="96" t="s">
        <v>1613</v>
      </c>
      <c r="D164" s="107"/>
      <c r="E164" s="106" t="s">
        <v>85</v>
      </c>
      <c r="F164" s="106" t="s">
        <v>93</v>
      </c>
      <c r="G164" s="106" t="s">
        <v>94</v>
      </c>
      <c r="H164" s="108"/>
      <c r="I164" s="109"/>
      <c r="J164" s="107"/>
      <c r="K164" s="109"/>
      <c r="L164" s="107"/>
      <c r="M164" s="106" t="s">
        <v>1614</v>
      </c>
      <c r="N164" s="112">
        <v>45825.0</v>
      </c>
    </row>
    <row r="165">
      <c r="A165" s="106" t="s">
        <v>1143</v>
      </c>
      <c r="B165" s="106" t="s">
        <v>1615</v>
      </c>
      <c r="C165" s="96" t="s">
        <v>1616</v>
      </c>
      <c r="D165" s="107"/>
      <c r="E165" s="106" t="s">
        <v>85</v>
      </c>
      <c r="F165" s="106" t="s">
        <v>278</v>
      </c>
      <c r="G165" s="106" t="s">
        <v>94</v>
      </c>
      <c r="H165" s="108"/>
      <c r="I165" s="109"/>
      <c r="J165" s="107"/>
      <c r="K165" s="109"/>
      <c r="L165" s="107"/>
      <c r="M165" s="106" t="s">
        <v>1614</v>
      </c>
      <c r="N165" s="112">
        <v>45825.0</v>
      </c>
    </row>
    <row r="166">
      <c r="A166" s="106" t="s">
        <v>579</v>
      </c>
      <c r="B166" s="106" t="s">
        <v>1617</v>
      </c>
      <c r="C166" s="96" t="s">
        <v>1618</v>
      </c>
      <c r="D166" s="107"/>
      <c r="E166" s="106" t="s">
        <v>85</v>
      </c>
      <c r="F166" s="106" t="s">
        <v>1146</v>
      </c>
      <c r="G166" s="106" t="s">
        <v>131</v>
      </c>
      <c r="H166" s="108"/>
      <c r="I166" s="109"/>
      <c r="J166" s="107"/>
      <c r="K166" s="109"/>
      <c r="L166" s="107"/>
      <c r="M166" s="106" t="s">
        <v>1614</v>
      </c>
      <c r="N166" s="112">
        <v>45825.0</v>
      </c>
    </row>
    <row r="167">
      <c r="A167" s="106" t="s">
        <v>1619</v>
      </c>
      <c r="B167" s="106" t="s">
        <v>1620</v>
      </c>
      <c r="C167" s="96" t="s">
        <v>1621</v>
      </c>
      <c r="D167" s="107"/>
      <c r="E167" s="106" t="s">
        <v>85</v>
      </c>
      <c r="F167" s="106" t="s">
        <v>140</v>
      </c>
      <c r="G167" s="106" t="s">
        <v>150</v>
      </c>
      <c r="H167" s="108"/>
      <c r="I167" s="109"/>
      <c r="J167" s="107"/>
      <c r="K167" s="109"/>
      <c r="L167" s="107"/>
      <c r="M167" s="106" t="s">
        <v>1622</v>
      </c>
      <c r="N167" s="112">
        <v>45825.0</v>
      </c>
    </row>
    <row r="168">
      <c r="A168" s="106" t="s">
        <v>1623</v>
      </c>
      <c r="B168" s="106" t="s">
        <v>1624</v>
      </c>
      <c r="C168" s="96" t="s">
        <v>1625</v>
      </c>
      <c r="D168" s="107"/>
      <c r="E168" s="106" t="s">
        <v>85</v>
      </c>
      <c r="F168" s="106" t="s">
        <v>278</v>
      </c>
      <c r="G168" s="106" t="s">
        <v>94</v>
      </c>
      <c r="H168" s="108"/>
      <c r="I168" s="109"/>
      <c r="J168" s="107"/>
      <c r="K168" s="109"/>
      <c r="L168" s="107"/>
      <c r="M168" s="106" t="s">
        <v>1614</v>
      </c>
      <c r="N168" s="112">
        <v>45825.0</v>
      </c>
    </row>
    <row r="169">
      <c r="A169" s="106" t="s">
        <v>177</v>
      </c>
      <c r="B169" s="106" t="s">
        <v>1626</v>
      </c>
      <c r="C169" s="96" t="s">
        <v>1627</v>
      </c>
      <c r="D169" s="107"/>
      <c r="E169" s="106" t="s">
        <v>85</v>
      </c>
      <c r="F169" s="106" t="s">
        <v>93</v>
      </c>
      <c r="G169" s="106" t="s">
        <v>86</v>
      </c>
      <c r="H169" s="108"/>
      <c r="I169" s="109"/>
      <c r="J169" s="107"/>
      <c r="K169" s="109"/>
      <c r="L169" s="107"/>
      <c r="M169" s="107"/>
      <c r="N169" s="112">
        <v>45825.0</v>
      </c>
    </row>
    <row r="170">
      <c r="A170" s="106" t="s">
        <v>1628</v>
      </c>
      <c r="B170" s="106" t="s">
        <v>1629</v>
      </c>
      <c r="C170" s="96" t="s">
        <v>1630</v>
      </c>
      <c r="D170" s="107"/>
      <c r="E170" s="106" t="s">
        <v>655</v>
      </c>
      <c r="F170" s="106" t="s">
        <v>93</v>
      </c>
      <c r="G170" s="106" t="s">
        <v>86</v>
      </c>
      <c r="H170" s="108"/>
      <c r="I170" s="109"/>
      <c r="J170" s="107"/>
      <c r="K170" s="109"/>
      <c r="L170" s="107"/>
      <c r="M170" s="107"/>
      <c r="N170" s="112">
        <v>45825.0</v>
      </c>
    </row>
    <row r="171">
      <c r="A171" s="106" t="s">
        <v>1222</v>
      </c>
      <c r="B171" s="106" t="s">
        <v>1631</v>
      </c>
      <c r="C171" s="96" t="s">
        <v>1632</v>
      </c>
      <c r="D171" s="107"/>
      <c r="E171" s="106" t="s">
        <v>655</v>
      </c>
      <c r="F171" s="106" t="s">
        <v>93</v>
      </c>
      <c r="G171" s="106" t="s">
        <v>86</v>
      </c>
      <c r="H171" s="108"/>
      <c r="I171" s="109"/>
      <c r="J171" s="107"/>
      <c r="K171" s="109"/>
      <c r="L171" s="107"/>
      <c r="M171" s="107"/>
      <c r="N171" s="112">
        <v>45825.0</v>
      </c>
    </row>
    <row r="172">
      <c r="A172" s="106" t="s">
        <v>1633</v>
      </c>
      <c r="B172" s="106" t="s">
        <v>1634</v>
      </c>
      <c r="C172" s="97"/>
      <c r="D172" s="107"/>
      <c r="E172" s="107"/>
      <c r="F172" s="107"/>
      <c r="G172" s="106" t="s">
        <v>86</v>
      </c>
      <c r="H172" s="108"/>
      <c r="I172" s="109"/>
      <c r="J172" s="107"/>
      <c r="K172" s="109"/>
      <c r="L172" s="107"/>
      <c r="M172" s="107"/>
      <c r="N172" s="112">
        <v>45826.0</v>
      </c>
    </row>
    <row r="173">
      <c r="A173" s="106" t="s">
        <v>303</v>
      </c>
      <c r="B173" s="106" t="s">
        <v>1635</v>
      </c>
      <c r="C173" s="97"/>
      <c r="D173" s="107"/>
      <c r="E173" s="107"/>
      <c r="F173" s="107"/>
      <c r="G173" s="106" t="s">
        <v>86</v>
      </c>
      <c r="H173" s="108"/>
      <c r="I173" s="109"/>
      <c r="J173" s="107"/>
      <c r="K173" s="109"/>
      <c r="L173" s="107"/>
      <c r="M173" s="107"/>
      <c r="N173" s="112">
        <v>45826.0</v>
      </c>
    </row>
    <row r="174">
      <c r="A174" s="106" t="s">
        <v>1636</v>
      </c>
      <c r="B174" s="106" t="s">
        <v>1637</v>
      </c>
      <c r="C174" s="96" t="s">
        <v>1638</v>
      </c>
      <c r="D174" s="107"/>
      <c r="E174" s="107"/>
      <c r="F174" s="107"/>
      <c r="G174" s="106" t="s">
        <v>86</v>
      </c>
      <c r="H174" s="108"/>
      <c r="I174" s="109"/>
      <c r="J174" s="107"/>
      <c r="K174" s="109"/>
      <c r="L174" s="107"/>
      <c r="M174" s="107"/>
      <c r="N174" s="112">
        <v>45826.0</v>
      </c>
    </row>
    <row r="175">
      <c r="A175" s="106" t="s">
        <v>875</v>
      </c>
      <c r="B175" s="106" t="s">
        <v>1639</v>
      </c>
      <c r="C175" s="96" t="s">
        <v>1640</v>
      </c>
      <c r="D175" s="107"/>
      <c r="E175" s="107"/>
      <c r="F175" s="107"/>
      <c r="G175" s="106" t="s">
        <v>86</v>
      </c>
      <c r="H175" s="108"/>
      <c r="I175" s="109"/>
      <c r="J175" s="107"/>
      <c r="K175" s="109"/>
      <c r="L175" s="107"/>
      <c r="M175" s="107"/>
      <c r="N175" s="112">
        <v>45826.0</v>
      </c>
    </row>
    <row r="176">
      <c r="A176" s="106" t="s">
        <v>1603</v>
      </c>
      <c r="B176" s="106" t="s">
        <v>1641</v>
      </c>
      <c r="C176" s="96" t="s">
        <v>1642</v>
      </c>
      <c r="D176" s="107"/>
      <c r="E176" s="107"/>
      <c r="F176" s="107"/>
      <c r="G176" s="107"/>
      <c r="H176" s="108"/>
      <c r="I176" s="109"/>
      <c r="J176" s="107"/>
      <c r="K176" s="109"/>
      <c r="L176" s="107"/>
      <c r="M176" s="107"/>
      <c r="N176" s="112">
        <v>45826.0</v>
      </c>
    </row>
    <row r="177">
      <c r="A177" s="106" t="s">
        <v>866</v>
      </c>
      <c r="B177" s="106" t="s">
        <v>1643</v>
      </c>
      <c r="C177" s="96" t="s">
        <v>1644</v>
      </c>
      <c r="D177" s="107"/>
      <c r="E177" s="107"/>
      <c r="F177" s="107"/>
      <c r="G177" s="107"/>
      <c r="H177" s="108"/>
      <c r="I177" s="109"/>
      <c r="J177" s="107"/>
      <c r="K177" s="109"/>
      <c r="L177" s="107"/>
      <c r="M177" s="107"/>
      <c r="N177" s="112">
        <v>45826.0</v>
      </c>
    </row>
    <row r="178">
      <c r="A178" s="106" t="s">
        <v>1164</v>
      </c>
      <c r="B178" s="106" t="s">
        <v>1645</v>
      </c>
      <c r="C178" s="96" t="s">
        <v>1646</v>
      </c>
      <c r="D178" s="107"/>
      <c r="E178" s="107"/>
      <c r="F178" s="107"/>
      <c r="G178" s="107"/>
      <c r="H178" s="108"/>
      <c r="I178" s="109"/>
      <c r="J178" s="107"/>
      <c r="K178" s="109"/>
      <c r="L178" s="107"/>
      <c r="M178" s="107"/>
      <c r="N178" s="112">
        <v>45826.0</v>
      </c>
    </row>
    <row r="179">
      <c r="A179" s="106" t="s">
        <v>160</v>
      </c>
      <c r="B179" s="106" t="s">
        <v>1647</v>
      </c>
      <c r="C179" s="96" t="s">
        <v>1648</v>
      </c>
      <c r="D179" s="107"/>
      <c r="E179" s="107"/>
      <c r="F179" s="107"/>
      <c r="G179" s="107"/>
      <c r="H179" s="108"/>
      <c r="I179" s="109"/>
      <c r="J179" s="107"/>
      <c r="K179" s="109"/>
      <c r="L179" s="107"/>
      <c r="M179" s="107"/>
      <c r="N179" s="112">
        <v>45826.0</v>
      </c>
    </row>
    <row r="180">
      <c r="A180" s="106" t="s">
        <v>1649</v>
      </c>
      <c r="B180" s="106" t="s">
        <v>1650</v>
      </c>
      <c r="C180" s="96" t="s">
        <v>1651</v>
      </c>
      <c r="D180" s="107"/>
      <c r="E180" s="107"/>
      <c r="F180" s="107"/>
      <c r="G180" s="107"/>
      <c r="H180" s="108"/>
      <c r="I180" s="109"/>
      <c r="J180" s="107"/>
      <c r="K180" s="109"/>
      <c r="L180" s="107"/>
      <c r="M180" s="107"/>
      <c r="N180" s="112">
        <v>45826.0</v>
      </c>
    </row>
    <row r="181">
      <c r="A181" s="106" t="s">
        <v>1652</v>
      </c>
      <c r="B181" s="106" t="s">
        <v>1653</v>
      </c>
      <c r="C181" s="96" t="s">
        <v>1654</v>
      </c>
      <c r="D181" s="107"/>
      <c r="E181" s="107"/>
      <c r="F181" s="107"/>
      <c r="G181" s="107"/>
      <c r="H181" s="111">
        <v>467.39</v>
      </c>
      <c r="I181" s="109"/>
      <c r="J181" s="107"/>
      <c r="K181" s="109"/>
      <c r="L181" s="107"/>
      <c r="M181" s="107"/>
      <c r="N181" s="112">
        <v>45826.0</v>
      </c>
    </row>
    <row r="182">
      <c r="A182" s="106" t="s">
        <v>1197</v>
      </c>
      <c r="B182" s="106" t="s">
        <v>1655</v>
      </c>
      <c r="C182" s="96" t="s">
        <v>1656</v>
      </c>
      <c r="D182" s="107"/>
      <c r="E182" s="107"/>
      <c r="F182" s="107"/>
      <c r="G182" s="107"/>
      <c r="H182" s="108"/>
      <c r="I182" s="109"/>
      <c r="J182" s="107"/>
      <c r="K182" s="109"/>
      <c r="L182" s="107"/>
      <c r="M182" s="107"/>
      <c r="N182" s="112">
        <v>45826.0</v>
      </c>
    </row>
    <row r="183">
      <c r="A183" s="106" t="s">
        <v>935</v>
      </c>
      <c r="B183" s="106" t="s">
        <v>1657</v>
      </c>
      <c r="C183" s="96" t="s">
        <v>1658</v>
      </c>
      <c r="D183" s="107"/>
      <c r="E183" s="107"/>
      <c r="F183" s="107"/>
      <c r="G183" s="107"/>
      <c r="H183" s="108"/>
      <c r="I183" s="109"/>
      <c r="J183" s="107"/>
      <c r="K183" s="109"/>
      <c r="L183" s="107"/>
      <c r="M183" s="107"/>
      <c r="N183" s="112">
        <v>45826.0</v>
      </c>
    </row>
    <row r="184">
      <c r="A184" s="106" t="s">
        <v>963</v>
      </c>
      <c r="B184" s="106" t="s">
        <v>1659</v>
      </c>
      <c r="C184" s="96" t="s">
        <v>1660</v>
      </c>
      <c r="D184" s="107"/>
      <c r="E184" s="107"/>
      <c r="F184" s="107"/>
      <c r="G184" s="107"/>
      <c r="H184" s="108"/>
      <c r="I184" s="109"/>
      <c r="J184" s="107"/>
      <c r="K184" s="109"/>
      <c r="L184" s="107"/>
      <c r="M184" s="107"/>
      <c r="N184" s="112">
        <v>45826.0</v>
      </c>
    </row>
    <row r="185">
      <c r="A185" s="106" t="s">
        <v>208</v>
      </c>
      <c r="B185" s="106" t="s">
        <v>1661</v>
      </c>
      <c r="C185" s="96" t="s">
        <v>1662</v>
      </c>
      <c r="D185" s="107"/>
      <c r="E185" s="107"/>
      <c r="F185" s="107"/>
      <c r="G185" s="107"/>
      <c r="H185" s="108"/>
      <c r="I185" s="109"/>
      <c r="J185" s="107"/>
      <c r="K185" s="109"/>
      <c r="L185" s="107"/>
      <c r="M185" s="107"/>
      <c r="N185" s="112">
        <v>45826.0</v>
      </c>
    </row>
    <row r="186">
      <c r="A186" s="106" t="s">
        <v>628</v>
      </c>
      <c r="B186" s="106" t="s">
        <v>1663</v>
      </c>
      <c r="C186" s="96" t="s">
        <v>1664</v>
      </c>
      <c r="D186" s="107"/>
      <c r="E186" s="107"/>
      <c r="F186" s="107"/>
      <c r="G186" s="107"/>
      <c r="H186" s="108"/>
      <c r="I186" s="109"/>
      <c r="J186" s="107"/>
      <c r="K186" s="109"/>
      <c r="L186" s="107"/>
      <c r="M186" s="107"/>
      <c r="N186" s="112">
        <v>45826.0</v>
      </c>
    </row>
    <row r="187">
      <c r="A187" s="106" t="s">
        <v>710</v>
      </c>
      <c r="B187" s="106" t="s">
        <v>1665</v>
      </c>
      <c r="C187" s="96" t="s">
        <v>1666</v>
      </c>
      <c r="D187" s="107"/>
      <c r="E187" s="107"/>
      <c r="F187" s="107"/>
      <c r="G187" s="107"/>
      <c r="H187" s="108"/>
      <c r="I187" s="109"/>
      <c r="J187" s="107"/>
      <c r="K187" s="109"/>
      <c r="L187" s="107"/>
      <c r="M187" s="107"/>
      <c r="N187" s="112">
        <v>45826.0</v>
      </c>
    </row>
    <row r="188">
      <c r="A188" s="106" t="s">
        <v>135</v>
      </c>
      <c r="B188" s="106" t="s">
        <v>1667</v>
      </c>
      <c r="C188" s="97"/>
      <c r="D188" s="107"/>
      <c r="E188" s="106" t="s">
        <v>671</v>
      </c>
      <c r="F188" s="107"/>
      <c r="G188" s="107"/>
      <c r="H188" s="108"/>
      <c r="I188" s="109"/>
      <c r="J188" s="107"/>
      <c r="K188" s="109"/>
      <c r="L188" s="107"/>
      <c r="M188" s="107"/>
      <c r="N188" s="112">
        <v>45826.0</v>
      </c>
    </row>
    <row r="189">
      <c r="A189" s="106" t="s">
        <v>382</v>
      </c>
      <c r="B189" s="106" t="s">
        <v>1668</v>
      </c>
      <c r="C189" s="97"/>
      <c r="D189" s="107"/>
      <c r="E189" s="106" t="s">
        <v>671</v>
      </c>
      <c r="F189" s="107"/>
      <c r="G189" s="107"/>
      <c r="H189" s="108"/>
      <c r="I189" s="109"/>
      <c r="J189" s="107"/>
      <c r="K189" s="109"/>
      <c r="L189" s="107"/>
      <c r="M189" s="107"/>
      <c r="N189" s="112">
        <v>45826.0</v>
      </c>
    </row>
    <row r="190">
      <c r="A190" s="106" t="s">
        <v>1669</v>
      </c>
      <c r="B190" s="106" t="s">
        <v>1670</v>
      </c>
      <c r="C190" s="96" t="s">
        <v>1671</v>
      </c>
      <c r="D190" s="107"/>
      <c r="E190" s="106" t="s">
        <v>85</v>
      </c>
      <c r="F190" s="106" t="s">
        <v>93</v>
      </c>
      <c r="G190" s="106" t="s">
        <v>53</v>
      </c>
      <c r="H190" s="111">
        <v>376.37</v>
      </c>
      <c r="I190" s="109"/>
      <c r="J190" s="106">
        <v>9.6409101E7</v>
      </c>
      <c r="K190" s="110">
        <v>45818.0</v>
      </c>
      <c r="L190" s="106">
        <v>6.0</v>
      </c>
      <c r="M190" s="107"/>
      <c r="N190" s="112">
        <v>45828.0</v>
      </c>
    </row>
    <row r="191">
      <c r="A191" s="106" t="s">
        <v>523</v>
      </c>
      <c r="B191" s="106" t="s">
        <v>1672</v>
      </c>
      <c r="C191" s="96" t="s">
        <v>1673</v>
      </c>
      <c r="D191" s="107"/>
      <c r="E191" s="106" t="s">
        <v>85</v>
      </c>
      <c r="F191" s="106" t="s">
        <v>137</v>
      </c>
      <c r="G191" s="106" t="s">
        <v>53</v>
      </c>
      <c r="H191" s="111">
        <v>1695.98</v>
      </c>
      <c r="I191" s="109"/>
      <c r="J191" s="106">
        <v>9.6365739E7</v>
      </c>
      <c r="K191" s="110">
        <v>45813.0</v>
      </c>
      <c r="L191" s="106">
        <v>6.0</v>
      </c>
      <c r="M191" s="107"/>
      <c r="N191" s="112">
        <v>45828.0</v>
      </c>
    </row>
    <row r="192">
      <c r="A192" s="106" t="s">
        <v>1674</v>
      </c>
      <c r="B192" s="106" t="s">
        <v>1675</v>
      </c>
      <c r="C192" s="96" t="s">
        <v>1676</v>
      </c>
      <c r="D192" s="107"/>
      <c r="E192" s="106" t="s">
        <v>85</v>
      </c>
      <c r="F192" s="106" t="s">
        <v>137</v>
      </c>
      <c r="G192" s="106" t="s">
        <v>53</v>
      </c>
      <c r="H192" s="111">
        <v>1145.86</v>
      </c>
      <c r="I192" s="109"/>
      <c r="J192" s="106">
        <v>9.6368644E7</v>
      </c>
      <c r="K192" s="110">
        <v>45811.0</v>
      </c>
      <c r="L192" s="106">
        <v>6.0</v>
      </c>
      <c r="M192" s="107"/>
      <c r="N192" s="112">
        <v>45828.0</v>
      </c>
    </row>
    <row r="193">
      <c r="A193" s="106" t="s">
        <v>650</v>
      </c>
      <c r="B193" s="106" t="s">
        <v>1677</v>
      </c>
      <c r="C193" s="96" t="s">
        <v>1678</v>
      </c>
      <c r="D193" s="107"/>
      <c r="E193" s="106" t="s">
        <v>134</v>
      </c>
      <c r="F193" s="106" t="s">
        <v>327</v>
      </c>
      <c r="G193" s="106" t="s">
        <v>53</v>
      </c>
      <c r="H193" s="111">
        <v>116.67</v>
      </c>
      <c r="I193" s="109"/>
      <c r="J193" s="106">
        <v>362564.0</v>
      </c>
      <c r="K193" s="110">
        <v>45810.0</v>
      </c>
      <c r="L193" s="106">
        <v>6.0</v>
      </c>
      <c r="M193" s="106" t="s">
        <v>1679</v>
      </c>
      <c r="N193" s="112">
        <v>45828.0</v>
      </c>
    </row>
    <row r="194">
      <c r="A194" s="106" t="s">
        <v>1680</v>
      </c>
      <c r="B194" s="106" t="s">
        <v>1681</v>
      </c>
      <c r="C194" s="96" t="s">
        <v>1682</v>
      </c>
      <c r="D194" s="107"/>
      <c r="E194" s="106" t="s">
        <v>134</v>
      </c>
      <c r="F194" s="106" t="s">
        <v>137</v>
      </c>
      <c r="G194" s="106" t="s">
        <v>53</v>
      </c>
      <c r="H194" s="111">
        <v>3231.35</v>
      </c>
      <c r="I194" s="109"/>
      <c r="J194" s="106">
        <v>9.6471875E7</v>
      </c>
      <c r="K194" s="109"/>
      <c r="L194" s="106">
        <v>6.0</v>
      </c>
      <c r="M194" s="107"/>
      <c r="N194" s="112">
        <v>45828.0</v>
      </c>
    </row>
    <row r="195">
      <c r="A195" s="106" t="s">
        <v>1683</v>
      </c>
      <c r="B195" s="106" t="s">
        <v>1684</v>
      </c>
      <c r="C195" s="96" t="s">
        <v>1685</v>
      </c>
      <c r="D195" s="107"/>
      <c r="E195" s="106" t="s">
        <v>134</v>
      </c>
      <c r="F195" s="107"/>
      <c r="G195" s="106" t="s">
        <v>86</v>
      </c>
      <c r="H195" s="108"/>
      <c r="I195" s="109"/>
      <c r="J195" s="107"/>
      <c r="K195" s="109"/>
      <c r="L195" s="107"/>
      <c r="M195" s="107"/>
      <c r="N195" s="112">
        <v>45828.0</v>
      </c>
    </row>
    <row r="196">
      <c r="A196" s="106" t="s">
        <v>1686</v>
      </c>
      <c r="B196" s="106" t="s">
        <v>1687</v>
      </c>
      <c r="C196" s="96" t="s">
        <v>1688</v>
      </c>
      <c r="D196" s="107"/>
      <c r="E196" s="106" t="s">
        <v>134</v>
      </c>
      <c r="F196" s="107"/>
      <c r="G196" s="106" t="s">
        <v>131</v>
      </c>
      <c r="H196" s="108"/>
      <c r="I196" s="109"/>
      <c r="J196" s="107"/>
      <c r="K196" s="109"/>
      <c r="L196" s="107"/>
      <c r="M196" s="106" t="s">
        <v>1689</v>
      </c>
      <c r="N196" s="112">
        <v>45828.0</v>
      </c>
    </row>
    <row r="197">
      <c r="A197" s="106" t="s">
        <v>623</v>
      </c>
      <c r="B197" s="106" t="s">
        <v>1690</v>
      </c>
      <c r="C197" s="96" t="s">
        <v>1691</v>
      </c>
      <c r="D197" s="107"/>
      <c r="E197" s="106" t="s">
        <v>85</v>
      </c>
      <c r="F197" s="106" t="s">
        <v>278</v>
      </c>
      <c r="G197" s="106" t="s">
        <v>94</v>
      </c>
      <c r="H197" s="111">
        <v>867.6</v>
      </c>
      <c r="I197" s="109"/>
      <c r="J197" s="107"/>
      <c r="K197" s="109"/>
      <c r="L197" s="107"/>
      <c r="M197" s="107"/>
      <c r="N197" s="112">
        <v>45828.0</v>
      </c>
    </row>
    <row r="198">
      <c r="A198" s="106" t="s">
        <v>146</v>
      </c>
      <c r="B198" s="106" t="s">
        <v>1692</v>
      </c>
      <c r="C198" s="96" t="s">
        <v>1693</v>
      </c>
      <c r="D198" s="107"/>
      <c r="E198" s="106" t="s">
        <v>85</v>
      </c>
      <c r="F198" s="106" t="s">
        <v>278</v>
      </c>
      <c r="G198" s="106" t="s">
        <v>131</v>
      </c>
      <c r="H198" s="108"/>
      <c r="I198" s="109"/>
      <c r="J198" s="107"/>
      <c r="K198" s="109"/>
      <c r="L198" s="107"/>
      <c r="M198" s="106" t="s">
        <v>1614</v>
      </c>
      <c r="N198" s="112">
        <v>45828.0</v>
      </c>
    </row>
    <row r="199">
      <c r="A199" s="106" t="s">
        <v>875</v>
      </c>
      <c r="B199" s="106" t="s">
        <v>1694</v>
      </c>
      <c r="C199" s="96" t="s">
        <v>1695</v>
      </c>
      <c r="D199" s="107"/>
      <c r="E199" s="106" t="s">
        <v>85</v>
      </c>
      <c r="F199" s="107"/>
      <c r="G199" s="106" t="s">
        <v>86</v>
      </c>
      <c r="H199" s="108"/>
      <c r="I199" s="109"/>
      <c r="J199" s="107"/>
      <c r="K199" s="109"/>
      <c r="L199" s="107"/>
      <c r="M199" s="106" t="s">
        <v>1696</v>
      </c>
      <c r="N199" s="112">
        <v>45828.0</v>
      </c>
    </row>
    <row r="200">
      <c r="A200" s="106" t="s">
        <v>1697</v>
      </c>
      <c r="B200" s="106" t="s">
        <v>1698</v>
      </c>
      <c r="C200" s="96" t="s">
        <v>1699</v>
      </c>
      <c r="D200" s="107"/>
      <c r="E200" s="106" t="s">
        <v>85</v>
      </c>
      <c r="F200" s="107"/>
      <c r="G200" s="106" t="s">
        <v>86</v>
      </c>
      <c r="H200" s="108"/>
      <c r="I200" s="109"/>
      <c r="J200" s="107"/>
      <c r="K200" s="109"/>
      <c r="L200" s="107"/>
      <c r="M200" s="106" t="s">
        <v>1696</v>
      </c>
      <c r="N200" s="112">
        <v>45828.0</v>
      </c>
    </row>
    <row r="201">
      <c r="A201" s="106" t="s">
        <v>850</v>
      </c>
      <c r="B201" s="106" t="s">
        <v>1700</v>
      </c>
      <c r="C201" s="96" t="s">
        <v>1701</v>
      </c>
      <c r="D201" s="107"/>
      <c r="E201" s="106" t="s">
        <v>85</v>
      </c>
      <c r="F201" s="106" t="s">
        <v>137</v>
      </c>
      <c r="G201" s="106" t="s">
        <v>86</v>
      </c>
      <c r="H201" s="108"/>
      <c r="I201" s="109"/>
      <c r="J201" s="107"/>
      <c r="K201" s="109"/>
      <c r="L201" s="107"/>
      <c r="M201" s="106" t="s">
        <v>1702</v>
      </c>
      <c r="N201" s="112">
        <v>45828.0</v>
      </c>
    </row>
    <row r="202">
      <c r="A202" s="106" t="s">
        <v>646</v>
      </c>
      <c r="B202" s="106" t="s">
        <v>1703</v>
      </c>
      <c r="C202" s="96" t="s">
        <v>1704</v>
      </c>
      <c r="D202" s="107"/>
      <c r="E202" s="106" t="s">
        <v>85</v>
      </c>
      <c r="F202" s="106" t="s">
        <v>167</v>
      </c>
      <c r="G202" s="106" t="s">
        <v>94</v>
      </c>
      <c r="H202" s="111">
        <v>1220.26</v>
      </c>
      <c r="I202" s="109"/>
      <c r="J202" s="107"/>
      <c r="K202" s="109"/>
      <c r="L202" s="107"/>
      <c r="M202" s="107"/>
      <c r="N202" s="112">
        <v>45828.0</v>
      </c>
    </row>
    <row r="203">
      <c r="A203" s="106" t="s">
        <v>1705</v>
      </c>
      <c r="B203" s="106" t="s">
        <v>1706</v>
      </c>
      <c r="C203" s="96" t="s">
        <v>1707</v>
      </c>
      <c r="D203" s="107"/>
      <c r="E203" s="106" t="s">
        <v>85</v>
      </c>
      <c r="F203" s="106" t="s">
        <v>137</v>
      </c>
      <c r="G203" s="106" t="s">
        <v>94</v>
      </c>
      <c r="H203" s="111">
        <v>727.31</v>
      </c>
      <c r="I203" s="109"/>
      <c r="J203" s="107"/>
      <c r="K203" s="109"/>
      <c r="L203" s="107"/>
      <c r="M203" s="107"/>
      <c r="N203" s="112">
        <v>45828.0</v>
      </c>
    </row>
    <row r="204">
      <c r="A204" s="106" t="s">
        <v>1708</v>
      </c>
      <c r="B204" s="106" t="s">
        <v>1709</v>
      </c>
      <c r="C204" s="96" t="s">
        <v>1710</v>
      </c>
      <c r="D204" s="107"/>
      <c r="E204" s="106" t="s">
        <v>85</v>
      </c>
      <c r="F204" s="106" t="s">
        <v>167</v>
      </c>
      <c r="G204" s="106" t="s">
        <v>86</v>
      </c>
      <c r="H204" s="108"/>
      <c r="I204" s="109"/>
      <c r="J204" s="107"/>
      <c r="K204" s="109"/>
      <c r="L204" s="107"/>
      <c r="M204" s="107"/>
      <c r="N204" s="112">
        <v>45828.0</v>
      </c>
    </row>
    <row r="205">
      <c r="A205" s="106" t="s">
        <v>1711</v>
      </c>
      <c r="B205" s="106" t="s">
        <v>1712</v>
      </c>
      <c r="C205" s="96" t="s">
        <v>1713</v>
      </c>
      <c r="D205" s="107"/>
      <c r="E205" s="106" t="s">
        <v>85</v>
      </c>
      <c r="F205" s="106" t="s">
        <v>137</v>
      </c>
      <c r="G205" s="106" t="s">
        <v>86</v>
      </c>
      <c r="H205" s="108"/>
      <c r="I205" s="109"/>
      <c r="J205" s="107"/>
      <c r="K205" s="109"/>
      <c r="L205" s="107"/>
      <c r="M205" s="107"/>
      <c r="N205" s="112">
        <v>45828.0</v>
      </c>
    </row>
    <row r="206">
      <c r="A206" s="106" t="s">
        <v>636</v>
      </c>
      <c r="B206" s="106" t="s">
        <v>1714</v>
      </c>
      <c r="C206" s="96" t="s">
        <v>1715</v>
      </c>
      <c r="D206" s="107"/>
      <c r="E206" s="106" t="s">
        <v>85</v>
      </c>
      <c r="F206" s="106" t="s">
        <v>93</v>
      </c>
      <c r="G206" s="106" t="s">
        <v>94</v>
      </c>
      <c r="H206" s="111">
        <v>1700.44</v>
      </c>
      <c r="I206" s="109"/>
      <c r="J206" s="107"/>
      <c r="K206" s="109"/>
      <c r="L206" s="107"/>
      <c r="M206" s="107"/>
      <c r="N206" s="112">
        <v>45828.0</v>
      </c>
    </row>
    <row r="207">
      <c r="A207" s="106" t="s">
        <v>1716</v>
      </c>
      <c r="B207" s="106" t="s">
        <v>1717</v>
      </c>
      <c r="C207" s="96" t="s">
        <v>1718</v>
      </c>
      <c r="D207" s="107"/>
      <c r="E207" s="106" t="s">
        <v>85</v>
      </c>
      <c r="F207" s="106" t="s">
        <v>289</v>
      </c>
      <c r="G207" s="106" t="s">
        <v>94</v>
      </c>
      <c r="H207" s="111">
        <v>1948.42</v>
      </c>
      <c r="I207" s="109"/>
      <c r="J207" s="107"/>
      <c r="K207" s="109"/>
      <c r="L207" s="107"/>
      <c r="M207" s="107"/>
      <c r="N207" s="112">
        <v>45828.0</v>
      </c>
    </row>
    <row r="208">
      <c r="A208" s="106" t="s">
        <v>1719</v>
      </c>
      <c r="B208" s="107"/>
      <c r="C208" s="97"/>
      <c r="D208" s="107"/>
      <c r="E208" s="106" t="s">
        <v>671</v>
      </c>
      <c r="F208" s="107"/>
      <c r="G208" s="106" t="s">
        <v>86</v>
      </c>
      <c r="H208" s="108"/>
      <c r="I208" s="109"/>
      <c r="J208" s="107"/>
      <c r="K208" s="109"/>
      <c r="L208" s="107"/>
      <c r="M208" s="107"/>
      <c r="N208" s="112">
        <v>45828.0</v>
      </c>
    </row>
    <row r="209">
      <c r="A209" s="106" t="s">
        <v>1720</v>
      </c>
      <c r="B209" s="107"/>
      <c r="C209" s="97"/>
      <c r="D209" s="107"/>
      <c r="E209" s="106" t="s">
        <v>671</v>
      </c>
      <c r="F209" s="107"/>
      <c r="G209" s="106" t="s">
        <v>86</v>
      </c>
      <c r="H209" s="108"/>
      <c r="I209" s="109"/>
      <c r="J209" s="107"/>
      <c r="K209" s="109"/>
      <c r="L209" s="107"/>
      <c r="M209" s="107"/>
      <c r="N209" s="112">
        <v>45828.0</v>
      </c>
    </row>
    <row r="210">
      <c r="A210" s="106" t="s">
        <v>251</v>
      </c>
      <c r="B210" s="106" t="s">
        <v>1721</v>
      </c>
      <c r="C210" s="96" t="s">
        <v>1722</v>
      </c>
      <c r="D210" s="107"/>
      <c r="E210" s="106" t="s">
        <v>85</v>
      </c>
      <c r="F210" s="106" t="s">
        <v>93</v>
      </c>
      <c r="G210" s="106" t="s">
        <v>86</v>
      </c>
      <c r="H210" s="108"/>
      <c r="I210" s="109"/>
      <c r="J210" s="107"/>
      <c r="K210" s="109"/>
      <c r="L210" s="107"/>
      <c r="M210" s="107"/>
      <c r="N210" s="112">
        <v>45831.0</v>
      </c>
    </row>
    <row r="211">
      <c r="A211" s="106" t="s">
        <v>148</v>
      </c>
      <c r="B211" s="106" t="s">
        <v>1723</v>
      </c>
      <c r="C211" s="96" t="s">
        <v>1724</v>
      </c>
      <c r="D211" s="107"/>
      <c r="E211" s="106" t="s">
        <v>85</v>
      </c>
      <c r="F211" s="106" t="s">
        <v>289</v>
      </c>
      <c r="G211" s="106" t="s">
        <v>94</v>
      </c>
      <c r="H211" s="111">
        <v>2932.12</v>
      </c>
      <c r="I211" s="109"/>
      <c r="J211" s="107"/>
      <c r="K211" s="109"/>
      <c r="L211" s="107"/>
      <c r="M211" s="107"/>
      <c r="N211" s="112">
        <v>45831.0</v>
      </c>
    </row>
    <row r="212">
      <c r="A212" s="106" t="s">
        <v>1725</v>
      </c>
      <c r="B212" s="106" t="s">
        <v>1726</v>
      </c>
      <c r="C212" s="96" t="s">
        <v>1727</v>
      </c>
      <c r="D212" s="107"/>
      <c r="E212" s="106" t="s">
        <v>85</v>
      </c>
      <c r="F212" s="106" t="s">
        <v>93</v>
      </c>
      <c r="G212" s="106" t="s">
        <v>94</v>
      </c>
      <c r="H212" s="111">
        <v>299.0</v>
      </c>
      <c r="I212" s="109"/>
      <c r="J212" s="107"/>
      <c r="K212" s="109"/>
      <c r="L212" s="107"/>
      <c r="M212" s="106" t="s">
        <v>1728</v>
      </c>
      <c r="N212" s="112">
        <v>45831.0</v>
      </c>
    </row>
    <row r="213">
      <c r="A213" s="106" t="s">
        <v>1729</v>
      </c>
      <c r="B213" s="106" t="s">
        <v>1730</v>
      </c>
      <c r="C213" s="96" t="s">
        <v>1731</v>
      </c>
      <c r="D213" s="107"/>
      <c r="E213" s="106" t="s">
        <v>85</v>
      </c>
      <c r="F213" s="106" t="s">
        <v>93</v>
      </c>
      <c r="G213" s="106" t="s">
        <v>94</v>
      </c>
      <c r="H213" s="111">
        <v>414.5</v>
      </c>
      <c r="I213" s="109"/>
      <c r="J213" s="107"/>
      <c r="K213" s="109"/>
      <c r="L213" s="107"/>
      <c r="M213" s="107"/>
      <c r="N213" s="112">
        <v>45831.0</v>
      </c>
    </row>
    <row r="214">
      <c r="A214" s="106" t="s">
        <v>157</v>
      </c>
      <c r="B214" s="106" t="s">
        <v>1732</v>
      </c>
      <c r="C214" s="96" t="s">
        <v>1733</v>
      </c>
      <c r="D214" s="107"/>
      <c r="E214" s="106" t="s">
        <v>85</v>
      </c>
      <c r="F214" s="106" t="s">
        <v>153</v>
      </c>
      <c r="G214" s="106" t="s">
        <v>94</v>
      </c>
      <c r="H214" s="111">
        <v>916.32</v>
      </c>
      <c r="I214" s="109"/>
      <c r="J214" s="107"/>
      <c r="K214" s="109"/>
      <c r="L214" s="107"/>
      <c r="M214" s="107"/>
      <c r="N214" s="112">
        <v>45831.0</v>
      </c>
    </row>
    <row r="215">
      <c r="A215" s="106" t="s">
        <v>1734</v>
      </c>
      <c r="B215" s="106" t="s">
        <v>1735</v>
      </c>
      <c r="C215" s="113" t="s">
        <v>1736</v>
      </c>
      <c r="D215" s="107"/>
      <c r="E215" s="106" t="s">
        <v>85</v>
      </c>
      <c r="F215" s="106" t="s">
        <v>289</v>
      </c>
      <c r="G215" s="106" t="s">
        <v>94</v>
      </c>
      <c r="H215" s="111">
        <v>588.89</v>
      </c>
      <c r="I215" s="109"/>
      <c r="J215" s="107"/>
      <c r="K215" s="109"/>
      <c r="L215" s="107"/>
      <c r="M215" s="107"/>
      <c r="N215" s="112">
        <v>45831.0</v>
      </c>
    </row>
    <row r="216">
      <c r="A216" s="106" t="s">
        <v>1737</v>
      </c>
      <c r="B216" s="106" t="s">
        <v>1738</v>
      </c>
      <c r="C216" s="96" t="s">
        <v>1739</v>
      </c>
      <c r="D216" s="107"/>
      <c r="E216" s="106" t="s">
        <v>85</v>
      </c>
      <c r="F216" s="106" t="s">
        <v>93</v>
      </c>
      <c r="G216" s="107"/>
      <c r="H216" s="108"/>
      <c r="I216" s="109"/>
      <c r="J216" s="107"/>
      <c r="K216" s="109"/>
      <c r="L216" s="107"/>
      <c r="M216" s="107"/>
      <c r="N216" s="112">
        <v>45831.0</v>
      </c>
    </row>
    <row r="217">
      <c r="A217" s="106" t="s">
        <v>1192</v>
      </c>
      <c r="B217" s="106" t="s">
        <v>1740</v>
      </c>
      <c r="C217" s="96" t="s">
        <v>1741</v>
      </c>
      <c r="D217" s="107"/>
      <c r="E217" s="106" t="s">
        <v>85</v>
      </c>
      <c r="F217" s="106" t="s">
        <v>93</v>
      </c>
      <c r="G217" s="107"/>
      <c r="H217" s="108"/>
      <c r="I217" s="109"/>
      <c r="J217" s="107"/>
      <c r="K217" s="109"/>
      <c r="L217" s="107"/>
      <c r="M217" s="107"/>
      <c r="N217" s="112">
        <v>45831.0</v>
      </c>
    </row>
    <row r="218">
      <c r="A218" s="106" t="s">
        <v>1742</v>
      </c>
      <c r="B218" s="106" t="s">
        <v>1743</v>
      </c>
      <c r="C218" s="96" t="s">
        <v>1744</v>
      </c>
      <c r="D218" s="107"/>
      <c r="E218" s="106" t="s">
        <v>85</v>
      </c>
      <c r="F218" s="106" t="s">
        <v>93</v>
      </c>
      <c r="G218" s="107"/>
      <c r="H218" s="108"/>
      <c r="I218" s="109"/>
      <c r="J218" s="107"/>
      <c r="K218" s="109"/>
      <c r="L218" s="107"/>
      <c r="M218" s="107"/>
      <c r="N218" s="112">
        <v>45831.0</v>
      </c>
    </row>
    <row r="219">
      <c r="A219" s="106" t="s">
        <v>1745</v>
      </c>
      <c r="B219" s="106" t="s">
        <v>1746</v>
      </c>
      <c r="C219" s="96" t="s">
        <v>1747</v>
      </c>
      <c r="D219" s="107"/>
      <c r="E219" s="106" t="s">
        <v>85</v>
      </c>
      <c r="F219" s="106" t="s">
        <v>93</v>
      </c>
      <c r="G219" s="107"/>
      <c r="H219" s="108"/>
      <c r="I219" s="109"/>
      <c r="J219" s="107"/>
      <c r="K219" s="109"/>
      <c r="L219" s="107"/>
      <c r="M219" s="107"/>
      <c r="N219" s="112">
        <v>45831.0</v>
      </c>
    </row>
    <row r="220">
      <c r="A220" s="106" t="s">
        <v>1748</v>
      </c>
      <c r="B220" s="106" t="s">
        <v>1749</v>
      </c>
      <c r="C220" s="96" t="s">
        <v>1750</v>
      </c>
      <c r="D220" s="107"/>
      <c r="E220" s="106" t="s">
        <v>85</v>
      </c>
      <c r="F220" s="106" t="s">
        <v>289</v>
      </c>
      <c r="G220" s="107"/>
      <c r="H220" s="108"/>
      <c r="I220" s="109"/>
      <c r="J220" s="107"/>
      <c r="K220" s="109"/>
      <c r="L220" s="107"/>
      <c r="M220" s="107"/>
      <c r="N220" s="112">
        <v>45831.0</v>
      </c>
    </row>
    <row r="221">
      <c r="A221" s="106" t="s">
        <v>262</v>
      </c>
      <c r="B221" s="106" t="s">
        <v>1751</v>
      </c>
      <c r="C221" s="96" t="s">
        <v>1752</v>
      </c>
      <c r="D221" s="107"/>
      <c r="E221" s="106" t="s">
        <v>85</v>
      </c>
      <c r="F221" s="106" t="s">
        <v>289</v>
      </c>
      <c r="G221" s="106" t="s">
        <v>86</v>
      </c>
      <c r="H221" s="108"/>
      <c r="I221" s="109"/>
      <c r="J221" s="107"/>
      <c r="K221" s="109"/>
      <c r="L221" s="107"/>
      <c r="M221" s="107"/>
      <c r="N221" s="112">
        <v>45831.0</v>
      </c>
    </row>
    <row r="222">
      <c r="A222" s="106" t="s">
        <v>1753</v>
      </c>
      <c r="B222" s="106" t="s">
        <v>1754</v>
      </c>
      <c r="C222" s="97"/>
      <c r="D222" s="107"/>
      <c r="E222" s="106" t="s">
        <v>671</v>
      </c>
      <c r="F222" s="107"/>
      <c r="G222" s="106" t="s">
        <v>86</v>
      </c>
      <c r="H222" s="108"/>
      <c r="I222" s="109"/>
      <c r="J222" s="107"/>
      <c r="K222" s="109"/>
      <c r="L222" s="107"/>
      <c r="M222" s="107"/>
      <c r="N222" s="112">
        <v>45831.0</v>
      </c>
    </row>
    <row r="223">
      <c r="A223" s="106" t="s">
        <v>1484</v>
      </c>
      <c r="B223" s="106" t="s">
        <v>1755</v>
      </c>
      <c r="C223" s="97"/>
      <c r="D223" s="107"/>
      <c r="E223" s="106" t="s">
        <v>671</v>
      </c>
      <c r="F223" s="107"/>
      <c r="G223" s="106" t="s">
        <v>86</v>
      </c>
      <c r="H223" s="108"/>
      <c r="I223" s="109"/>
      <c r="J223" s="107"/>
      <c r="K223" s="109"/>
      <c r="L223" s="107"/>
      <c r="M223" s="107"/>
      <c r="N223" s="112">
        <v>45831.0</v>
      </c>
    </row>
    <row r="224">
      <c r="A224" s="106" t="s">
        <v>1756</v>
      </c>
      <c r="B224" s="107"/>
      <c r="C224" s="97"/>
      <c r="D224" s="107"/>
      <c r="E224" s="106" t="s">
        <v>649</v>
      </c>
      <c r="F224" s="106" t="s">
        <v>93</v>
      </c>
      <c r="G224" s="106" t="s">
        <v>86</v>
      </c>
      <c r="H224" s="108"/>
      <c r="I224" s="109"/>
      <c r="J224" s="107"/>
      <c r="K224" s="109"/>
      <c r="L224" s="107"/>
      <c r="M224" s="107"/>
      <c r="N224" s="112">
        <v>45831.0</v>
      </c>
    </row>
    <row r="225">
      <c r="A225" s="106" t="s">
        <v>303</v>
      </c>
      <c r="B225" s="106" t="s">
        <v>1757</v>
      </c>
      <c r="C225" s="97"/>
      <c r="D225" s="107"/>
      <c r="E225" s="106" t="s">
        <v>671</v>
      </c>
      <c r="F225" s="106" t="s">
        <v>703</v>
      </c>
      <c r="G225" s="106" t="s">
        <v>94</v>
      </c>
      <c r="H225" s="111">
        <v>588.89</v>
      </c>
      <c r="I225" s="109"/>
      <c r="J225" s="107"/>
      <c r="K225" s="109"/>
      <c r="L225" s="107"/>
      <c r="M225" s="107"/>
      <c r="N225" s="112">
        <v>45832.0</v>
      </c>
    </row>
    <row r="226">
      <c r="A226" s="106" t="s">
        <v>1758</v>
      </c>
      <c r="B226" s="106" t="s">
        <v>1759</v>
      </c>
      <c r="C226" s="97"/>
      <c r="D226" s="107"/>
      <c r="E226" s="106" t="s">
        <v>649</v>
      </c>
      <c r="F226" s="106" t="s">
        <v>93</v>
      </c>
      <c r="G226" s="106" t="s">
        <v>86</v>
      </c>
      <c r="H226" s="108"/>
      <c r="I226" s="109"/>
      <c r="J226" s="107"/>
      <c r="K226" s="109"/>
      <c r="L226" s="107"/>
      <c r="M226" s="107"/>
      <c r="N226" s="112">
        <v>45832.0</v>
      </c>
    </row>
    <row r="227">
      <c r="A227" s="106" t="s">
        <v>262</v>
      </c>
      <c r="B227" s="106" t="s">
        <v>1751</v>
      </c>
      <c r="C227" s="96" t="s">
        <v>1752</v>
      </c>
      <c r="D227" s="107"/>
      <c r="E227" s="106" t="s">
        <v>85</v>
      </c>
      <c r="F227" s="107"/>
      <c r="G227" s="106" t="s">
        <v>86</v>
      </c>
      <c r="H227" s="108"/>
      <c r="I227" s="109"/>
      <c r="J227" s="107"/>
      <c r="K227" s="109"/>
      <c r="L227" s="107"/>
      <c r="M227" s="107"/>
      <c r="N227" s="112">
        <v>45833.0</v>
      </c>
    </row>
    <row r="228">
      <c r="A228" s="106" t="s">
        <v>1760</v>
      </c>
      <c r="B228" s="106" t="s">
        <v>1761</v>
      </c>
      <c r="C228" s="96" t="s">
        <v>1762</v>
      </c>
      <c r="D228" s="107"/>
      <c r="E228" s="106" t="s">
        <v>85</v>
      </c>
      <c r="F228" s="106" t="s">
        <v>93</v>
      </c>
      <c r="G228" s="106" t="s">
        <v>86</v>
      </c>
      <c r="H228" s="108"/>
      <c r="I228" s="109"/>
      <c r="J228" s="107"/>
      <c r="K228" s="109"/>
      <c r="L228" s="107"/>
      <c r="M228" s="107"/>
      <c r="N228" s="112">
        <v>45833.0</v>
      </c>
    </row>
    <row r="229">
      <c r="A229" s="106" t="s">
        <v>1397</v>
      </c>
      <c r="B229" s="106" t="s">
        <v>1763</v>
      </c>
      <c r="C229" s="96" t="s">
        <v>1764</v>
      </c>
      <c r="D229" s="107"/>
      <c r="E229" s="106" t="s">
        <v>85</v>
      </c>
      <c r="F229" s="106" t="s">
        <v>137</v>
      </c>
      <c r="G229" s="106" t="s">
        <v>86</v>
      </c>
      <c r="H229" s="108"/>
      <c r="I229" s="109"/>
      <c r="J229" s="107"/>
      <c r="K229" s="109"/>
      <c r="L229" s="107"/>
      <c r="M229" s="107"/>
      <c r="N229" s="112">
        <v>45833.0</v>
      </c>
    </row>
    <row r="230">
      <c r="A230" s="106" t="s">
        <v>674</v>
      </c>
      <c r="B230" s="106" t="s">
        <v>1765</v>
      </c>
      <c r="C230" s="97"/>
      <c r="D230" s="107"/>
      <c r="E230" s="106" t="s">
        <v>85</v>
      </c>
      <c r="F230" s="106" t="s">
        <v>93</v>
      </c>
      <c r="G230" s="106" t="s">
        <v>86</v>
      </c>
      <c r="H230" s="108"/>
      <c r="I230" s="109"/>
      <c r="J230" s="107"/>
      <c r="K230" s="109"/>
      <c r="L230" s="107"/>
      <c r="M230" s="107"/>
      <c r="N230" s="112">
        <v>45833.0</v>
      </c>
    </row>
    <row r="231">
      <c r="A231" s="106" t="s">
        <v>1082</v>
      </c>
      <c r="B231" s="106" t="s">
        <v>1766</v>
      </c>
      <c r="C231" s="96" t="s">
        <v>1767</v>
      </c>
      <c r="D231" s="107"/>
      <c r="E231" s="106" t="s">
        <v>85</v>
      </c>
      <c r="F231" s="106" t="s">
        <v>289</v>
      </c>
      <c r="G231" s="106" t="s">
        <v>86</v>
      </c>
      <c r="H231" s="108"/>
      <c r="I231" s="109"/>
      <c r="J231" s="107"/>
      <c r="K231" s="109"/>
      <c r="L231" s="107"/>
      <c r="M231" s="107"/>
      <c r="N231" s="112">
        <v>45833.0</v>
      </c>
    </row>
    <row r="232">
      <c r="A232" s="106" t="s">
        <v>1768</v>
      </c>
      <c r="B232" s="106" t="s">
        <v>1769</v>
      </c>
      <c r="C232" s="96" t="s">
        <v>1770</v>
      </c>
      <c r="D232" s="107"/>
      <c r="E232" s="106" t="s">
        <v>85</v>
      </c>
      <c r="F232" s="106" t="s">
        <v>289</v>
      </c>
      <c r="G232" s="106" t="s">
        <v>94</v>
      </c>
      <c r="H232" s="111">
        <v>1536.49</v>
      </c>
      <c r="I232" s="109"/>
      <c r="J232" s="107"/>
      <c r="K232" s="109"/>
      <c r="L232" s="107"/>
      <c r="M232" s="107"/>
      <c r="N232" s="112">
        <v>45833.0</v>
      </c>
    </row>
    <row r="233">
      <c r="A233" s="106" t="s">
        <v>1771</v>
      </c>
      <c r="B233" s="106" t="s">
        <v>1772</v>
      </c>
      <c r="C233" s="96" t="s">
        <v>1773</v>
      </c>
      <c r="D233" s="107"/>
      <c r="E233" s="106" t="s">
        <v>85</v>
      </c>
      <c r="F233" s="106" t="s">
        <v>278</v>
      </c>
      <c r="G233" s="106" t="s">
        <v>94</v>
      </c>
      <c r="H233" s="111">
        <v>1948.42</v>
      </c>
      <c r="I233" s="109"/>
      <c r="J233" s="107"/>
      <c r="K233" s="109"/>
      <c r="L233" s="107"/>
      <c r="M233" s="107"/>
      <c r="N233" s="112">
        <v>45833.0</v>
      </c>
    </row>
    <row r="234">
      <c r="A234" s="106" t="s">
        <v>1774</v>
      </c>
      <c r="B234" s="106" t="s">
        <v>1775</v>
      </c>
      <c r="C234" s="96" t="s">
        <v>1776</v>
      </c>
      <c r="D234" s="107"/>
      <c r="E234" s="106" t="s">
        <v>85</v>
      </c>
      <c r="F234" s="106" t="s">
        <v>93</v>
      </c>
      <c r="G234" s="106" t="s">
        <v>86</v>
      </c>
      <c r="H234" s="108"/>
      <c r="I234" s="109"/>
      <c r="J234" s="107"/>
      <c r="K234" s="109"/>
      <c r="L234" s="107"/>
      <c r="M234" s="107"/>
      <c r="N234" s="112">
        <v>45833.0</v>
      </c>
    </row>
    <row r="235">
      <c r="A235" s="106" t="s">
        <v>1777</v>
      </c>
      <c r="B235" s="106" t="s">
        <v>1778</v>
      </c>
      <c r="C235" s="96" t="s">
        <v>1779</v>
      </c>
      <c r="D235" s="107"/>
      <c r="E235" s="106" t="s">
        <v>85</v>
      </c>
      <c r="F235" s="106" t="s">
        <v>278</v>
      </c>
      <c r="G235" s="106" t="s">
        <v>86</v>
      </c>
      <c r="H235" s="108"/>
      <c r="I235" s="109"/>
      <c r="J235" s="107"/>
      <c r="K235" s="109"/>
      <c r="L235" s="107"/>
      <c r="M235" s="107"/>
      <c r="N235" s="112">
        <v>45833.0</v>
      </c>
    </row>
    <row r="236">
      <c r="A236" s="106" t="s">
        <v>1780</v>
      </c>
      <c r="B236" s="106" t="s">
        <v>1781</v>
      </c>
      <c r="C236" s="96" t="s">
        <v>1782</v>
      </c>
      <c r="D236" s="107"/>
      <c r="E236" s="106" t="s">
        <v>85</v>
      </c>
      <c r="F236" s="106" t="s">
        <v>137</v>
      </c>
      <c r="G236" s="106" t="s">
        <v>94</v>
      </c>
      <c r="H236" s="111">
        <v>1422.48</v>
      </c>
      <c r="I236" s="109"/>
      <c r="J236" s="107"/>
      <c r="K236" s="109"/>
      <c r="L236" s="107"/>
      <c r="M236" s="107"/>
      <c r="N236" s="112">
        <v>45833.0</v>
      </c>
    </row>
    <row r="237">
      <c r="A237" s="106" t="s">
        <v>1783</v>
      </c>
      <c r="B237" s="106" t="s">
        <v>1784</v>
      </c>
      <c r="C237" s="96" t="s">
        <v>1785</v>
      </c>
      <c r="D237" s="107"/>
      <c r="E237" s="106" t="s">
        <v>85</v>
      </c>
      <c r="F237" s="106" t="s">
        <v>137</v>
      </c>
      <c r="G237" s="106" t="s">
        <v>86</v>
      </c>
      <c r="H237" s="108"/>
      <c r="I237" s="109"/>
      <c r="J237" s="107"/>
      <c r="K237" s="109"/>
      <c r="L237" s="107"/>
      <c r="M237" s="107"/>
      <c r="N237" s="112">
        <v>45833.0</v>
      </c>
    </row>
    <row r="238">
      <c r="A238" s="106" t="s">
        <v>225</v>
      </c>
      <c r="B238" s="106" t="s">
        <v>1786</v>
      </c>
      <c r="C238" s="96" t="s">
        <v>1787</v>
      </c>
      <c r="D238" s="107"/>
      <c r="E238" s="106" t="s">
        <v>85</v>
      </c>
      <c r="F238" s="106" t="s">
        <v>93</v>
      </c>
      <c r="G238" s="106" t="s">
        <v>86</v>
      </c>
      <c r="H238" s="108"/>
      <c r="I238" s="109"/>
      <c r="J238" s="107"/>
      <c r="K238" s="109"/>
      <c r="L238" s="107"/>
      <c r="M238" s="107"/>
      <c r="N238" s="112">
        <v>45833.0</v>
      </c>
    </row>
    <row r="239">
      <c r="A239" s="106" t="s">
        <v>674</v>
      </c>
      <c r="B239" s="106" t="s">
        <v>1788</v>
      </c>
      <c r="C239" s="96" t="s">
        <v>1789</v>
      </c>
      <c r="D239" s="107"/>
      <c r="E239" s="106" t="s">
        <v>85</v>
      </c>
      <c r="F239" s="106" t="s">
        <v>93</v>
      </c>
      <c r="G239" s="106" t="s">
        <v>86</v>
      </c>
      <c r="H239" s="108"/>
      <c r="I239" s="109"/>
      <c r="J239" s="107"/>
      <c r="K239" s="109"/>
      <c r="L239" s="107"/>
      <c r="M239" s="107"/>
      <c r="N239" s="112">
        <v>45833.0</v>
      </c>
    </row>
    <row r="240">
      <c r="A240" s="106" t="s">
        <v>1790</v>
      </c>
      <c r="B240" s="106" t="s">
        <v>1791</v>
      </c>
      <c r="C240" s="96" t="s">
        <v>1792</v>
      </c>
      <c r="D240" s="107"/>
      <c r="E240" s="106" t="s">
        <v>85</v>
      </c>
      <c r="F240" s="106" t="s">
        <v>93</v>
      </c>
      <c r="G240" s="106" t="s">
        <v>86</v>
      </c>
      <c r="H240" s="108"/>
      <c r="I240" s="109"/>
      <c r="J240" s="107"/>
      <c r="K240" s="109"/>
      <c r="L240" s="107"/>
      <c r="M240" s="107"/>
      <c r="N240" s="112">
        <v>45833.0</v>
      </c>
    </row>
    <row r="241">
      <c r="A241" s="106" t="s">
        <v>1793</v>
      </c>
      <c r="B241" s="106" t="s">
        <v>1794</v>
      </c>
      <c r="C241" s="96" t="s">
        <v>1795</v>
      </c>
      <c r="D241" s="107"/>
      <c r="E241" s="106" t="s">
        <v>85</v>
      </c>
      <c r="F241" s="106" t="s">
        <v>167</v>
      </c>
      <c r="G241" s="106" t="s">
        <v>86</v>
      </c>
      <c r="H241" s="108"/>
      <c r="I241" s="109"/>
      <c r="J241" s="107"/>
      <c r="K241" s="109"/>
      <c r="L241" s="107"/>
      <c r="M241" s="107"/>
      <c r="N241" s="112">
        <v>45833.0</v>
      </c>
    </row>
    <row r="242">
      <c r="A242" s="106" t="s">
        <v>160</v>
      </c>
      <c r="B242" s="106" t="s">
        <v>1796</v>
      </c>
      <c r="C242" s="96" t="s">
        <v>1797</v>
      </c>
      <c r="D242" s="107"/>
      <c r="E242" s="106" t="s">
        <v>85</v>
      </c>
      <c r="F242" s="106" t="s">
        <v>436</v>
      </c>
      <c r="G242" s="106" t="s">
        <v>86</v>
      </c>
      <c r="H242" s="108"/>
      <c r="I242" s="109"/>
      <c r="J242" s="107"/>
      <c r="K242" s="109"/>
      <c r="L242" s="107"/>
      <c r="M242" s="106" t="s">
        <v>1798</v>
      </c>
      <c r="N242" s="112">
        <v>45833.0</v>
      </c>
    </row>
    <row r="243">
      <c r="A243" s="106" t="s">
        <v>83</v>
      </c>
      <c r="B243" s="106" t="s">
        <v>1799</v>
      </c>
      <c r="C243" s="96" t="s">
        <v>1800</v>
      </c>
      <c r="D243" s="107"/>
      <c r="E243" s="106" t="s">
        <v>85</v>
      </c>
      <c r="F243" s="106" t="s">
        <v>278</v>
      </c>
      <c r="G243" s="106" t="s">
        <v>86</v>
      </c>
      <c r="H243" s="108"/>
      <c r="I243" s="109"/>
      <c r="J243" s="107"/>
      <c r="K243" s="109"/>
      <c r="L243" s="107"/>
      <c r="M243" s="107"/>
      <c r="N243" s="112">
        <v>45833.0</v>
      </c>
    </row>
    <row r="244">
      <c r="A244" s="106" t="s">
        <v>523</v>
      </c>
      <c r="B244" s="106" t="s">
        <v>1801</v>
      </c>
      <c r="C244" s="96" t="s">
        <v>1802</v>
      </c>
      <c r="D244" s="107"/>
      <c r="E244" s="106" t="s">
        <v>85</v>
      </c>
      <c r="F244" s="106" t="s">
        <v>596</v>
      </c>
      <c r="G244" s="106" t="s">
        <v>53</v>
      </c>
      <c r="H244" s="111">
        <v>3665.38</v>
      </c>
      <c r="I244" s="109"/>
      <c r="J244" s="106" t="s">
        <v>1803</v>
      </c>
      <c r="K244" s="109"/>
      <c r="L244" s="106">
        <v>7.0</v>
      </c>
      <c r="M244" s="106" t="s">
        <v>1804</v>
      </c>
      <c r="N244" s="112">
        <v>45840.0</v>
      </c>
    </row>
    <row r="245">
      <c r="A245" s="106" t="s">
        <v>963</v>
      </c>
      <c r="B245" s="106" t="s">
        <v>1805</v>
      </c>
      <c r="C245" s="96" t="s">
        <v>1806</v>
      </c>
      <c r="D245" s="107"/>
      <c r="E245" s="106" t="s">
        <v>134</v>
      </c>
      <c r="F245" s="106" t="s">
        <v>137</v>
      </c>
      <c r="G245" s="106" t="s">
        <v>53</v>
      </c>
      <c r="H245" s="111">
        <v>3793.69</v>
      </c>
      <c r="I245" s="109"/>
      <c r="J245" s="106">
        <v>9.6502274E7</v>
      </c>
      <c r="K245" s="110">
        <v>45848.0</v>
      </c>
      <c r="L245" s="106">
        <v>7.0</v>
      </c>
      <c r="M245" s="106" t="s">
        <v>1807</v>
      </c>
      <c r="N245" s="112">
        <v>45841.0</v>
      </c>
    </row>
    <row r="246">
      <c r="A246" s="106" t="s">
        <v>1808</v>
      </c>
      <c r="B246" s="107"/>
      <c r="C246" s="96" t="s">
        <v>1809</v>
      </c>
      <c r="D246" s="107"/>
      <c r="E246" s="106" t="s">
        <v>85</v>
      </c>
      <c r="F246" s="106" t="s">
        <v>93</v>
      </c>
      <c r="G246" s="106" t="s">
        <v>94</v>
      </c>
      <c r="H246" s="111">
        <v>809.74</v>
      </c>
      <c r="I246" s="109"/>
      <c r="J246" s="107"/>
      <c r="K246" s="109"/>
      <c r="L246" s="107"/>
      <c r="M246" s="107"/>
      <c r="N246" s="112">
        <v>45833.0</v>
      </c>
    </row>
    <row r="247">
      <c r="A247" s="106" t="s">
        <v>405</v>
      </c>
      <c r="B247" s="106" t="s">
        <v>1810</v>
      </c>
      <c r="C247" s="97"/>
      <c r="D247" s="107"/>
      <c r="E247" s="106" t="s">
        <v>85</v>
      </c>
      <c r="F247" s="106" t="s">
        <v>93</v>
      </c>
      <c r="G247" s="106" t="s">
        <v>86</v>
      </c>
      <c r="H247" s="108"/>
      <c r="I247" s="109"/>
      <c r="J247" s="107"/>
      <c r="K247" s="109"/>
      <c r="L247" s="107"/>
      <c r="M247" s="107"/>
      <c r="N247" s="112">
        <v>45833.0</v>
      </c>
    </row>
    <row r="248">
      <c r="A248" s="106" t="s">
        <v>1811</v>
      </c>
      <c r="B248" s="106" t="s">
        <v>1812</v>
      </c>
      <c r="C248" s="96" t="s">
        <v>1813</v>
      </c>
      <c r="D248" s="107"/>
      <c r="E248" s="106" t="s">
        <v>85</v>
      </c>
      <c r="F248" s="106" t="s">
        <v>93</v>
      </c>
      <c r="G248" s="106" t="s">
        <v>94</v>
      </c>
      <c r="H248" s="111">
        <v>542.45</v>
      </c>
      <c r="I248" s="109"/>
      <c r="J248" s="107"/>
      <c r="K248" s="109"/>
      <c r="L248" s="107"/>
      <c r="M248" s="107"/>
      <c r="N248" s="112">
        <v>45833.0</v>
      </c>
    </row>
    <row r="249">
      <c r="A249" s="106" t="s">
        <v>1814</v>
      </c>
      <c r="B249" s="106" t="s">
        <v>1815</v>
      </c>
      <c r="C249" s="96" t="s">
        <v>1816</v>
      </c>
      <c r="D249" s="107"/>
      <c r="E249" s="106" t="s">
        <v>85</v>
      </c>
      <c r="F249" s="106" t="s">
        <v>703</v>
      </c>
      <c r="G249" s="106" t="s">
        <v>150</v>
      </c>
      <c r="H249" s="108"/>
      <c r="I249" s="109"/>
      <c r="J249" s="107"/>
      <c r="K249" s="109"/>
      <c r="L249" s="107"/>
      <c r="M249" s="106" t="s">
        <v>1696</v>
      </c>
      <c r="N249" s="112">
        <v>45833.0</v>
      </c>
    </row>
    <row r="250">
      <c r="A250" s="106" t="s">
        <v>1817</v>
      </c>
      <c r="B250" s="106" t="s">
        <v>1818</v>
      </c>
      <c r="C250" s="113" t="s">
        <v>1819</v>
      </c>
      <c r="D250" s="107"/>
      <c r="E250" s="106" t="s">
        <v>85</v>
      </c>
      <c r="F250" s="107"/>
      <c r="G250" s="107"/>
      <c r="H250" s="108"/>
      <c r="I250" s="109"/>
      <c r="J250" s="107"/>
      <c r="K250" s="109"/>
      <c r="L250" s="107"/>
      <c r="M250" s="107"/>
      <c r="N250" s="112">
        <v>45833.0</v>
      </c>
    </row>
    <row r="251">
      <c r="A251" s="106" t="s">
        <v>588</v>
      </c>
      <c r="B251" s="106" t="s">
        <v>1820</v>
      </c>
      <c r="C251" s="96" t="s">
        <v>1821</v>
      </c>
      <c r="D251" s="107"/>
      <c r="E251" s="106" t="s">
        <v>85</v>
      </c>
      <c r="F251" s="107"/>
      <c r="G251" s="107"/>
      <c r="H251" s="108"/>
      <c r="I251" s="109"/>
      <c r="J251" s="107"/>
      <c r="K251" s="109"/>
      <c r="L251" s="107"/>
      <c r="M251" s="107"/>
      <c r="N251" s="112">
        <v>45833.0</v>
      </c>
    </row>
    <row r="252">
      <c r="A252" s="106" t="s">
        <v>935</v>
      </c>
      <c r="B252" s="107"/>
      <c r="C252" s="96" t="s">
        <v>1822</v>
      </c>
      <c r="D252" s="107"/>
      <c r="E252" s="106" t="s">
        <v>85</v>
      </c>
      <c r="F252" s="106" t="s">
        <v>596</v>
      </c>
      <c r="G252" s="107"/>
      <c r="H252" s="108"/>
      <c r="I252" s="109"/>
      <c r="J252" s="107"/>
      <c r="K252" s="109"/>
      <c r="L252" s="107"/>
      <c r="M252" s="107"/>
      <c r="N252" s="112">
        <v>45833.0</v>
      </c>
    </row>
    <row r="253">
      <c r="A253" s="106" t="s">
        <v>391</v>
      </c>
      <c r="B253" s="106" t="s">
        <v>1823</v>
      </c>
      <c r="C253" s="96" t="s">
        <v>1824</v>
      </c>
      <c r="D253" s="107"/>
      <c r="E253" s="106" t="s">
        <v>85</v>
      </c>
      <c r="F253" s="106" t="s">
        <v>137</v>
      </c>
      <c r="G253" s="107"/>
      <c r="H253" s="108"/>
      <c r="I253" s="109"/>
      <c r="J253" s="107"/>
      <c r="K253" s="109"/>
      <c r="L253" s="107"/>
      <c r="M253" s="107"/>
      <c r="N253" s="112">
        <v>45833.0</v>
      </c>
    </row>
    <row r="254">
      <c r="A254" s="106" t="s">
        <v>445</v>
      </c>
      <c r="B254" s="106" t="s">
        <v>1825</v>
      </c>
      <c r="C254" s="96" t="s">
        <v>1826</v>
      </c>
      <c r="D254" s="107"/>
      <c r="E254" s="106" t="s">
        <v>671</v>
      </c>
      <c r="F254" s="107"/>
      <c r="G254" s="107"/>
      <c r="H254" s="108"/>
      <c r="I254" s="109"/>
      <c r="J254" s="107"/>
      <c r="K254" s="109"/>
      <c r="L254" s="107"/>
      <c r="M254" s="107"/>
      <c r="N254" s="112">
        <v>45833.0</v>
      </c>
    </row>
    <row r="255">
      <c r="A255" s="106" t="s">
        <v>460</v>
      </c>
      <c r="B255" s="106" t="s">
        <v>1827</v>
      </c>
      <c r="C255" s="96" t="s">
        <v>1828</v>
      </c>
      <c r="D255" s="107"/>
      <c r="E255" s="106" t="s">
        <v>649</v>
      </c>
      <c r="F255" s="106" t="s">
        <v>703</v>
      </c>
      <c r="G255" s="106" t="s">
        <v>86</v>
      </c>
      <c r="H255" s="108"/>
      <c r="I255" s="109"/>
      <c r="J255" s="107"/>
      <c r="K255" s="109"/>
      <c r="L255" s="107"/>
      <c r="M255" s="107"/>
      <c r="N255" s="112">
        <v>45834.0</v>
      </c>
    </row>
    <row r="256">
      <c r="A256" s="106" t="s">
        <v>1829</v>
      </c>
      <c r="B256" s="106" t="s">
        <v>1830</v>
      </c>
      <c r="C256" s="96" t="s">
        <v>1831</v>
      </c>
      <c r="D256" s="107"/>
      <c r="E256" s="106" t="s">
        <v>85</v>
      </c>
      <c r="F256" s="106" t="s">
        <v>93</v>
      </c>
      <c r="G256" s="106" t="s">
        <v>94</v>
      </c>
      <c r="H256" s="111">
        <v>388.66</v>
      </c>
      <c r="I256" s="109"/>
      <c r="J256" s="107"/>
      <c r="K256" s="109"/>
      <c r="L256" s="107"/>
      <c r="M256" s="106" t="s">
        <v>1832</v>
      </c>
      <c r="N256" s="112">
        <v>45835.0</v>
      </c>
    </row>
    <row r="257">
      <c r="A257" s="106" t="s">
        <v>1833</v>
      </c>
      <c r="B257" s="106" t="s">
        <v>1834</v>
      </c>
      <c r="C257" s="96" t="s">
        <v>1835</v>
      </c>
      <c r="D257" s="107"/>
      <c r="E257" s="106" t="s">
        <v>85</v>
      </c>
      <c r="F257" s="106" t="s">
        <v>278</v>
      </c>
      <c r="G257" s="106" t="s">
        <v>94</v>
      </c>
      <c r="H257" s="111">
        <v>2982.95</v>
      </c>
      <c r="I257" s="109"/>
      <c r="J257" s="107"/>
      <c r="K257" s="109"/>
      <c r="L257" s="107"/>
      <c r="M257" s="106" t="s">
        <v>1836</v>
      </c>
      <c r="N257" s="112">
        <v>45835.0</v>
      </c>
    </row>
    <row r="258">
      <c r="A258" s="106" t="s">
        <v>1837</v>
      </c>
      <c r="B258" s="106" t="s">
        <v>1838</v>
      </c>
      <c r="C258" s="96" t="s">
        <v>1839</v>
      </c>
      <c r="D258" s="107"/>
      <c r="E258" s="106" t="s">
        <v>85</v>
      </c>
      <c r="F258" s="106" t="s">
        <v>93</v>
      </c>
      <c r="G258" s="106" t="s">
        <v>94</v>
      </c>
      <c r="H258" s="111">
        <v>521.1</v>
      </c>
      <c r="I258" s="109"/>
      <c r="J258" s="107"/>
      <c r="K258" s="109"/>
      <c r="L258" s="107"/>
      <c r="M258" s="107"/>
      <c r="N258" s="112">
        <v>45835.0</v>
      </c>
    </row>
    <row r="259">
      <c r="A259" s="106" t="s">
        <v>1840</v>
      </c>
      <c r="B259" s="106" t="s">
        <v>1841</v>
      </c>
      <c r="C259" s="96" t="s">
        <v>1842</v>
      </c>
      <c r="D259" s="107"/>
      <c r="E259" s="106" t="s">
        <v>85</v>
      </c>
      <c r="F259" s="106" t="s">
        <v>93</v>
      </c>
      <c r="G259" s="106" t="s">
        <v>86</v>
      </c>
      <c r="H259" s="108"/>
      <c r="I259" s="109"/>
      <c r="J259" s="107"/>
      <c r="K259" s="109"/>
      <c r="L259" s="107"/>
      <c r="M259" s="107"/>
      <c r="N259" s="112">
        <v>45835.0</v>
      </c>
    </row>
    <row r="260">
      <c r="A260" s="106" t="s">
        <v>1843</v>
      </c>
      <c r="B260" s="106" t="s">
        <v>1844</v>
      </c>
      <c r="C260" s="96" t="s">
        <v>1845</v>
      </c>
      <c r="D260" s="107"/>
      <c r="E260" s="106" t="s">
        <v>671</v>
      </c>
      <c r="F260" s="106" t="s">
        <v>93</v>
      </c>
      <c r="G260" s="106" t="s">
        <v>86</v>
      </c>
      <c r="H260" s="108"/>
      <c r="I260" s="109"/>
      <c r="J260" s="107"/>
      <c r="K260" s="109"/>
      <c r="L260" s="107"/>
      <c r="M260" s="107"/>
      <c r="N260" s="112">
        <v>45835.0</v>
      </c>
    </row>
    <row r="261">
      <c r="A261" s="106" t="s">
        <v>1846</v>
      </c>
      <c r="B261" s="106" t="s">
        <v>1847</v>
      </c>
      <c r="C261" s="96" t="s">
        <v>1848</v>
      </c>
      <c r="D261" s="107"/>
      <c r="E261" s="106" t="s">
        <v>85</v>
      </c>
      <c r="F261" s="106" t="s">
        <v>1146</v>
      </c>
      <c r="G261" s="106" t="s">
        <v>86</v>
      </c>
      <c r="H261" s="108"/>
      <c r="I261" s="109"/>
      <c r="J261" s="107"/>
      <c r="K261" s="109"/>
      <c r="L261" s="107"/>
      <c r="M261" s="106" t="s">
        <v>1849</v>
      </c>
      <c r="N261" s="112">
        <v>45835.0</v>
      </c>
    </row>
    <row r="262">
      <c r="A262" s="106" t="s">
        <v>144</v>
      </c>
      <c r="B262" s="106" t="s">
        <v>1850</v>
      </c>
      <c r="C262" s="96" t="s">
        <v>1851</v>
      </c>
      <c r="D262" s="107"/>
      <c r="E262" s="106" t="s">
        <v>85</v>
      </c>
      <c r="F262" s="107"/>
      <c r="G262" s="107"/>
      <c r="H262" s="108"/>
      <c r="I262" s="109"/>
      <c r="J262" s="107"/>
      <c r="K262" s="109"/>
      <c r="L262" s="107"/>
      <c r="M262" s="107"/>
      <c r="N262" s="112">
        <v>45835.0</v>
      </c>
    </row>
    <row r="263">
      <c r="A263" s="106" t="s">
        <v>151</v>
      </c>
      <c r="B263" s="106" t="s">
        <v>1852</v>
      </c>
      <c r="C263" s="96" t="s">
        <v>1853</v>
      </c>
      <c r="D263" s="107"/>
      <c r="E263" s="106" t="s">
        <v>85</v>
      </c>
      <c r="F263" s="107"/>
      <c r="G263" s="106" t="s">
        <v>86</v>
      </c>
      <c r="H263" s="108"/>
      <c r="I263" s="109"/>
      <c r="J263" s="107"/>
      <c r="K263" s="109"/>
      <c r="L263" s="107"/>
      <c r="M263" s="107"/>
      <c r="N263" s="112">
        <v>45835.0</v>
      </c>
    </row>
    <row r="264">
      <c r="A264" s="106" t="s">
        <v>1854</v>
      </c>
      <c r="B264" s="106" t="s">
        <v>1855</v>
      </c>
      <c r="C264" s="96" t="s">
        <v>1856</v>
      </c>
      <c r="D264" s="107"/>
      <c r="E264" s="106" t="s">
        <v>85</v>
      </c>
      <c r="F264" s="107"/>
      <c r="G264" s="106" t="s">
        <v>86</v>
      </c>
      <c r="H264" s="108"/>
      <c r="I264" s="109"/>
      <c r="J264" s="107"/>
      <c r="K264" s="109"/>
      <c r="L264" s="107"/>
      <c r="M264" s="107"/>
      <c r="N264" s="112">
        <v>45835.0</v>
      </c>
    </row>
    <row r="265">
      <c r="A265" s="106" t="s">
        <v>1857</v>
      </c>
      <c r="B265" s="106" t="s">
        <v>1858</v>
      </c>
      <c r="C265" s="96" t="s">
        <v>1859</v>
      </c>
      <c r="D265" s="107"/>
      <c r="E265" s="106" t="s">
        <v>85</v>
      </c>
      <c r="F265" s="106" t="s">
        <v>278</v>
      </c>
      <c r="G265" s="106" t="s">
        <v>94</v>
      </c>
      <c r="H265" s="111">
        <v>3806.59</v>
      </c>
      <c r="I265" s="109"/>
      <c r="J265" s="107"/>
      <c r="K265" s="109"/>
      <c r="L265" s="107"/>
      <c r="M265" s="107"/>
      <c r="N265" s="112">
        <v>45835.0</v>
      </c>
    </row>
    <row r="266">
      <c r="A266" s="106" t="s">
        <v>1860</v>
      </c>
      <c r="B266" s="106" t="s">
        <v>1861</v>
      </c>
      <c r="C266" s="96" t="s">
        <v>1862</v>
      </c>
      <c r="D266" s="107"/>
      <c r="E266" s="106" t="s">
        <v>85</v>
      </c>
      <c r="F266" s="107"/>
      <c r="G266" s="106" t="s">
        <v>86</v>
      </c>
      <c r="H266" s="108"/>
      <c r="I266" s="109"/>
      <c r="J266" s="107"/>
      <c r="K266" s="109"/>
      <c r="L266" s="107"/>
      <c r="M266" s="107"/>
      <c r="N266" s="112">
        <v>45835.0</v>
      </c>
    </row>
    <row r="267">
      <c r="A267" s="106" t="s">
        <v>251</v>
      </c>
      <c r="B267" s="106" t="s">
        <v>1863</v>
      </c>
      <c r="C267" s="96" t="s">
        <v>1864</v>
      </c>
      <c r="D267" s="107"/>
      <c r="E267" s="106" t="s">
        <v>85</v>
      </c>
      <c r="F267" s="107"/>
      <c r="G267" s="106" t="s">
        <v>86</v>
      </c>
      <c r="H267" s="108"/>
      <c r="I267" s="109"/>
      <c r="J267" s="107"/>
      <c r="K267" s="109"/>
      <c r="L267" s="107"/>
      <c r="M267" s="107"/>
      <c r="N267" s="112">
        <v>45835.0</v>
      </c>
    </row>
    <row r="268">
      <c r="A268" s="106" t="s">
        <v>1865</v>
      </c>
      <c r="B268" s="106" t="s">
        <v>1866</v>
      </c>
      <c r="C268" s="96" t="s">
        <v>1867</v>
      </c>
      <c r="D268" s="107"/>
      <c r="E268" s="106" t="s">
        <v>85</v>
      </c>
      <c r="F268" s="107"/>
      <c r="G268" s="106" t="s">
        <v>86</v>
      </c>
      <c r="H268" s="108"/>
      <c r="I268" s="109"/>
      <c r="J268" s="107"/>
      <c r="K268" s="109"/>
      <c r="L268" s="107"/>
      <c r="M268" s="107"/>
      <c r="N268" s="112">
        <v>45835.0</v>
      </c>
    </row>
    <row r="269">
      <c r="A269" s="106" t="s">
        <v>1808</v>
      </c>
      <c r="B269" s="106" t="s">
        <v>1868</v>
      </c>
      <c r="C269" s="96" t="s">
        <v>1869</v>
      </c>
      <c r="D269" s="107"/>
      <c r="E269" s="106" t="s">
        <v>85</v>
      </c>
      <c r="F269" s="107"/>
      <c r="G269" s="106" t="s">
        <v>86</v>
      </c>
      <c r="H269" s="108"/>
      <c r="I269" s="109"/>
      <c r="J269" s="107"/>
      <c r="K269" s="109"/>
      <c r="L269" s="107"/>
      <c r="M269" s="107"/>
      <c r="N269" s="112">
        <v>45835.0</v>
      </c>
    </row>
    <row r="270">
      <c r="A270" s="106" t="s">
        <v>1870</v>
      </c>
      <c r="B270" s="106" t="s">
        <v>1871</v>
      </c>
      <c r="C270" s="96" t="s">
        <v>1872</v>
      </c>
      <c r="D270" s="107"/>
      <c r="E270" s="106" t="s">
        <v>85</v>
      </c>
      <c r="F270" s="107"/>
      <c r="G270" s="106" t="s">
        <v>86</v>
      </c>
      <c r="H270" s="108"/>
      <c r="I270" s="109"/>
      <c r="J270" s="107"/>
      <c r="K270" s="109"/>
      <c r="L270" s="107"/>
      <c r="M270" s="107"/>
      <c r="N270" s="112">
        <v>45835.0</v>
      </c>
    </row>
    <row r="271">
      <c r="A271" s="106" t="s">
        <v>1873</v>
      </c>
      <c r="B271" s="106" t="s">
        <v>1874</v>
      </c>
      <c r="C271" s="96" t="s">
        <v>1875</v>
      </c>
      <c r="D271" s="107"/>
      <c r="E271" s="106" t="s">
        <v>85</v>
      </c>
      <c r="F271" s="107"/>
      <c r="G271" s="106" t="s">
        <v>86</v>
      </c>
      <c r="H271" s="108"/>
      <c r="I271" s="109"/>
      <c r="J271" s="107"/>
      <c r="K271" s="109"/>
      <c r="L271" s="107"/>
      <c r="M271" s="107"/>
      <c r="N271" s="112">
        <v>45835.0</v>
      </c>
    </row>
    <row r="272">
      <c r="A272" s="106" t="s">
        <v>179</v>
      </c>
      <c r="B272" s="106" t="s">
        <v>1876</v>
      </c>
      <c r="C272" s="96" t="s">
        <v>1877</v>
      </c>
      <c r="D272" s="107"/>
      <c r="E272" s="106" t="s">
        <v>85</v>
      </c>
      <c r="F272" s="107"/>
      <c r="G272" s="106" t="s">
        <v>86</v>
      </c>
      <c r="H272" s="108"/>
      <c r="I272" s="109"/>
      <c r="J272" s="107"/>
      <c r="K272" s="109"/>
      <c r="L272" s="107"/>
      <c r="M272" s="107"/>
      <c r="N272" s="112">
        <v>45835.0</v>
      </c>
    </row>
    <row r="273">
      <c r="A273" s="106" t="s">
        <v>1397</v>
      </c>
      <c r="B273" s="106" t="s">
        <v>1878</v>
      </c>
      <c r="C273" s="96" t="s">
        <v>1879</v>
      </c>
      <c r="D273" s="107"/>
      <c r="E273" s="106" t="s">
        <v>85</v>
      </c>
      <c r="F273" s="107"/>
      <c r="G273" s="106" t="s">
        <v>86</v>
      </c>
      <c r="H273" s="108"/>
      <c r="I273" s="109"/>
      <c r="J273" s="107"/>
      <c r="K273" s="109"/>
      <c r="L273" s="107"/>
      <c r="M273" s="107"/>
      <c r="N273" s="112">
        <v>45835.0</v>
      </c>
    </row>
    <row r="274">
      <c r="A274" s="106" t="s">
        <v>1880</v>
      </c>
      <c r="B274" s="106" t="s">
        <v>1881</v>
      </c>
      <c r="C274" s="96" t="s">
        <v>1882</v>
      </c>
      <c r="D274" s="107"/>
      <c r="E274" s="106" t="s">
        <v>85</v>
      </c>
      <c r="F274" s="107"/>
      <c r="G274" s="106" t="s">
        <v>86</v>
      </c>
      <c r="H274" s="108"/>
      <c r="I274" s="109"/>
      <c r="J274" s="107"/>
      <c r="K274" s="109"/>
      <c r="L274" s="107"/>
      <c r="M274" s="107"/>
      <c r="N274" s="112">
        <v>45838.0</v>
      </c>
    </row>
    <row r="275">
      <c r="A275" s="106" t="s">
        <v>165</v>
      </c>
      <c r="B275" s="106" t="s">
        <v>1883</v>
      </c>
      <c r="C275" s="113" t="s">
        <v>1884</v>
      </c>
      <c r="D275" s="107"/>
      <c r="E275" s="106" t="s">
        <v>85</v>
      </c>
      <c r="F275" s="107"/>
      <c r="G275" s="106" t="s">
        <v>86</v>
      </c>
      <c r="H275" s="108"/>
      <c r="I275" s="109"/>
      <c r="J275" s="107"/>
      <c r="K275" s="109"/>
      <c r="L275" s="107"/>
      <c r="M275" s="107"/>
      <c r="N275" s="112">
        <v>45838.0</v>
      </c>
    </row>
    <row r="276">
      <c r="A276" s="106" t="s">
        <v>223</v>
      </c>
      <c r="B276" s="106" t="s">
        <v>1885</v>
      </c>
      <c r="C276" s="96" t="s">
        <v>1886</v>
      </c>
      <c r="D276" s="107"/>
      <c r="E276" s="106" t="s">
        <v>85</v>
      </c>
      <c r="F276" s="107"/>
      <c r="G276" s="106" t="s">
        <v>94</v>
      </c>
      <c r="H276" s="108"/>
      <c r="I276" s="109"/>
      <c r="J276" s="107"/>
      <c r="K276" s="109"/>
      <c r="L276" s="107"/>
      <c r="M276" s="107"/>
      <c r="N276" s="112">
        <v>45838.0</v>
      </c>
    </row>
    <row r="277">
      <c r="A277" s="106" t="s">
        <v>1887</v>
      </c>
      <c r="B277" s="106" t="s">
        <v>1888</v>
      </c>
      <c r="C277" s="96" t="s">
        <v>1889</v>
      </c>
      <c r="D277" s="107"/>
      <c r="E277" s="106" t="s">
        <v>85</v>
      </c>
      <c r="F277" s="107"/>
      <c r="G277" s="106" t="s">
        <v>86</v>
      </c>
      <c r="H277" s="108"/>
      <c r="I277" s="109"/>
      <c r="J277" s="107"/>
      <c r="K277" s="109"/>
      <c r="L277" s="107"/>
      <c r="M277" s="107"/>
      <c r="N277" s="112">
        <v>45838.0</v>
      </c>
    </row>
    <row r="278">
      <c r="A278" s="106" t="s">
        <v>1890</v>
      </c>
      <c r="B278" s="106" t="s">
        <v>1891</v>
      </c>
      <c r="C278" s="96" t="s">
        <v>1892</v>
      </c>
      <c r="D278" s="107"/>
      <c r="E278" s="106" t="s">
        <v>85</v>
      </c>
      <c r="F278" s="107"/>
      <c r="G278" s="106" t="s">
        <v>86</v>
      </c>
      <c r="H278" s="108"/>
      <c r="I278" s="109"/>
      <c r="J278" s="107"/>
      <c r="K278" s="109"/>
      <c r="L278" s="107"/>
      <c r="M278" s="107"/>
      <c r="N278" s="112">
        <v>45838.0</v>
      </c>
    </row>
    <row r="279">
      <c r="A279" s="106" t="s">
        <v>412</v>
      </c>
      <c r="B279" s="106" t="s">
        <v>1893</v>
      </c>
      <c r="C279" s="96" t="s">
        <v>1894</v>
      </c>
      <c r="D279" s="107"/>
      <c r="E279" s="106" t="s">
        <v>85</v>
      </c>
      <c r="F279" s="107"/>
      <c r="G279" s="106" t="s">
        <v>86</v>
      </c>
      <c r="H279" s="108"/>
      <c r="I279" s="109"/>
      <c r="J279" s="107"/>
      <c r="K279" s="109"/>
      <c r="L279" s="107"/>
      <c r="M279" s="107"/>
      <c r="N279" s="112">
        <v>45838.0</v>
      </c>
    </row>
    <row r="280">
      <c r="A280" s="106" t="s">
        <v>89</v>
      </c>
      <c r="B280" s="106" t="s">
        <v>1895</v>
      </c>
      <c r="C280" s="96" t="s">
        <v>1896</v>
      </c>
      <c r="D280" s="107"/>
      <c r="E280" s="106" t="s">
        <v>85</v>
      </c>
      <c r="F280" s="107"/>
      <c r="G280" s="106" t="s">
        <v>86</v>
      </c>
      <c r="H280" s="108"/>
      <c r="I280" s="109"/>
      <c r="J280" s="107"/>
      <c r="K280" s="109"/>
      <c r="L280" s="107"/>
      <c r="M280" s="107"/>
      <c r="N280" s="112">
        <v>45838.0</v>
      </c>
    </row>
    <row r="281">
      <c r="A281" s="106" t="s">
        <v>641</v>
      </c>
      <c r="B281" s="106" t="s">
        <v>1897</v>
      </c>
      <c r="C281" s="96" t="s">
        <v>1898</v>
      </c>
      <c r="D281" s="107"/>
      <c r="E281" s="106" t="s">
        <v>85</v>
      </c>
      <c r="F281" s="107"/>
      <c r="G281" s="106" t="s">
        <v>86</v>
      </c>
      <c r="H281" s="108"/>
      <c r="I281" s="109"/>
      <c r="J281" s="107"/>
      <c r="K281" s="109"/>
      <c r="L281" s="107"/>
      <c r="M281" s="107"/>
      <c r="N281" s="112">
        <v>45838.0</v>
      </c>
    </row>
    <row r="282">
      <c r="A282" s="106" t="s">
        <v>1899</v>
      </c>
      <c r="B282" s="106" t="s">
        <v>1900</v>
      </c>
      <c r="C282" s="96" t="s">
        <v>1901</v>
      </c>
      <c r="D282" s="107"/>
      <c r="E282" s="106" t="s">
        <v>85</v>
      </c>
      <c r="F282" s="107"/>
      <c r="G282" s="106" t="s">
        <v>86</v>
      </c>
      <c r="H282" s="108"/>
      <c r="I282" s="109"/>
      <c r="J282" s="107"/>
      <c r="K282" s="109"/>
      <c r="L282" s="107"/>
      <c r="M282" s="107"/>
      <c r="N282" s="112">
        <v>45838.0</v>
      </c>
    </row>
    <row r="283">
      <c r="A283" s="106" t="s">
        <v>336</v>
      </c>
      <c r="B283" s="106" t="s">
        <v>1902</v>
      </c>
      <c r="C283" s="96" t="s">
        <v>1903</v>
      </c>
      <c r="D283" s="107"/>
      <c r="E283" s="106" t="s">
        <v>85</v>
      </c>
      <c r="F283" s="107"/>
      <c r="G283" s="106" t="s">
        <v>86</v>
      </c>
      <c r="H283" s="108"/>
      <c r="I283" s="109"/>
      <c r="J283" s="107"/>
      <c r="K283" s="109"/>
      <c r="L283" s="107"/>
      <c r="M283" s="107"/>
      <c r="N283" s="112">
        <v>45838.0</v>
      </c>
    </row>
    <row r="284">
      <c r="A284" s="106" t="s">
        <v>1904</v>
      </c>
      <c r="B284" s="106" t="s">
        <v>1905</v>
      </c>
      <c r="C284" s="96" t="s">
        <v>1906</v>
      </c>
      <c r="D284" s="107"/>
      <c r="E284" s="106" t="s">
        <v>85</v>
      </c>
      <c r="F284" s="106" t="s">
        <v>137</v>
      </c>
      <c r="G284" s="106" t="s">
        <v>94</v>
      </c>
      <c r="H284" s="111">
        <v>2938.52</v>
      </c>
      <c r="I284" s="109"/>
      <c r="J284" s="107"/>
      <c r="K284" s="110">
        <v>45870.0</v>
      </c>
      <c r="L284" s="107"/>
      <c r="M284" s="107"/>
      <c r="N284" s="112">
        <v>45838.0</v>
      </c>
    </row>
    <row r="285">
      <c r="A285" s="106" t="s">
        <v>1907</v>
      </c>
      <c r="B285" s="106" t="s">
        <v>1908</v>
      </c>
      <c r="C285" s="96" t="s">
        <v>1909</v>
      </c>
      <c r="D285" s="107"/>
      <c r="E285" s="106" t="s">
        <v>85</v>
      </c>
      <c r="F285" s="107"/>
      <c r="G285" s="106" t="s">
        <v>94</v>
      </c>
      <c r="H285" s="108"/>
      <c r="I285" s="109"/>
      <c r="J285" s="107"/>
      <c r="K285" s="109"/>
      <c r="L285" s="107"/>
      <c r="M285" s="107"/>
      <c r="N285" s="112">
        <v>45838.0</v>
      </c>
    </row>
    <row r="286">
      <c r="A286" s="106" t="s">
        <v>340</v>
      </c>
      <c r="B286" s="106" t="s">
        <v>1910</v>
      </c>
      <c r="C286" s="96" t="s">
        <v>1911</v>
      </c>
      <c r="D286" s="107"/>
      <c r="E286" s="106" t="s">
        <v>85</v>
      </c>
      <c r="F286" s="107"/>
      <c r="G286" s="106" t="s">
        <v>94</v>
      </c>
      <c r="H286" s="108"/>
      <c r="I286" s="109"/>
      <c r="J286" s="107"/>
      <c r="K286" s="109"/>
      <c r="L286" s="107"/>
      <c r="M286" s="107"/>
      <c r="N286" s="112">
        <v>45838.0</v>
      </c>
    </row>
    <row r="287">
      <c r="A287" s="106" t="s">
        <v>1912</v>
      </c>
      <c r="B287" s="106" t="s">
        <v>1913</v>
      </c>
      <c r="C287" s="96" t="s">
        <v>1914</v>
      </c>
      <c r="D287" s="107"/>
      <c r="E287" s="106" t="s">
        <v>85</v>
      </c>
      <c r="F287" s="106" t="s">
        <v>1146</v>
      </c>
      <c r="G287" s="106" t="s">
        <v>94</v>
      </c>
      <c r="H287" s="108"/>
      <c r="I287" s="109"/>
      <c r="J287" s="107"/>
      <c r="K287" s="109"/>
      <c r="L287" s="107"/>
      <c r="M287" s="107"/>
      <c r="N287" s="112">
        <v>45838.0</v>
      </c>
    </row>
    <row r="288">
      <c r="A288" s="106" t="s">
        <v>1915</v>
      </c>
      <c r="B288" s="106" t="s">
        <v>1916</v>
      </c>
      <c r="C288" s="96" t="s">
        <v>1917</v>
      </c>
      <c r="D288" s="107"/>
      <c r="E288" s="106" t="s">
        <v>85</v>
      </c>
      <c r="F288" s="107"/>
      <c r="G288" s="106" t="s">
        <v>86</v>
      </c>
      <c r="H288" s="108"/>
      <c r="I288" s="109"/>
      <c r="J288" s="107"/>
      <c r="K288" s="109"/>
      <c r="L288" s="107"/>
      <c r="M288" s="107"/>
      <c r="N288" s="112">
        <v>45838.0</v>
      </c>
    </row>
    <row r="289">
      <c r="A289" s="106" t="s">
        <v>144</v>
      </c>
      <c r="B289" s="107"/>
      <c r="C289" s="97"/>
      <c r="D289" s="107"/>
      <c r="E289" s="106" t="s">
        <v>649</v>
      </c>
      <c r="F289" s="107"/>
      <c r="G289" s="106" t="s">
        <v>94</v>
      </c>
      <c r="H289" s="111">
        <v>2256.8</v>
      </c>
      <c r="I289" s="109"/>
      <c r="J289" s="107"/>
      <c r="K289" s="109"/>
      <c r="L289" s="107"/>
      <c r="M289" s="107"/>
      <c r="N289" s="112">
        <v>45838.0</v>
      </c>
    </row>
    <row r="290">
      <c r="A290" s="106" t="s">
        <v>1918</v>
      </c>
      <c r="B290" s="107"/>
      <c r="C290" s="97"/>
      <c r="D290" s="107"/>
      <c r="E290" s="106" t="s">
        <v>671</v>
      </c>
      <c r="F290" s="107"/>
      <c r="G290" s="106" t="s">
        <v>86</v>
      </c>
      <c r="H290" s="108"/>
      <c r="I290" s="109"/>
      <c r="J290" s="107"/>
      <c r="K290" s="109"/>
      <c r="L290" s="107"/>
      <c r="M290" s="107"/>
      <c r="N290" s="112">
        <v>45838.0</v>
      </c>
    </row>
    <row r="291">
      <c r="A291" s="106" t="s">
        <v>208</v>
      </c>
      <c r="B291" s="107"/>
      <c r="C291" s="97"/>
      <c r="D291" s="107"/>
      <c r="E291" s="106" t="s">
        <v>671</v>
      </c>
      <c r="F291" s="107"/>
      <c r="G291" s="106" t="s">
        <v>86</v>
      </c>
      <c r="H291" s="108"/>
      <c r="I291" s="109"/>
      <c r="J291" s="107"/>
      <c r="K291" s="109"/>
      <c r="L291" s="107"/>
      <c r="M291" s="107"/>
      <c r="N291" s="112">
        <v>45838.0</v>
      </c>
    </row>
    <row r="292">
      <c r="A292" s="106" t="s">
        <v>1919</v>
      </c>
      <c r="B292" s="106" t="s">
        <v>1920</v>
      </c>
      <c r="C292" s="96" t="s">
        <v>1921</v>
      </c>
      <c r="D292" s="107"/>
      <c r="E292" s="106" t="s">
        <v>134</v>
      </c>
      <c r="F292" s="106" t="s">
        <v>703</v>
      </c>
      <c r="G292" s="106" t="s">
        <v>86</v>
      </c>
      <c r="H292" s="108"/>
      <c r="I292" s="109"/>
      <c r="J292" s="107"/>
      <c r="K292" s="109"/>
      <c r="L292" s="107"/>
      <c r="M292" s="107"/>
      <c r="N292" s="112">
        <v>45839.0</v>
      </c>
    </row>
    <row r="293">
      <c r="A293" s="106" t="s">
        <v>1729</v>
      </c>
      <c r="B293" s="106" t="s">
        <v>1730</v>
      </c>
      <c r="C293" s="96" t="s">
        <v>1731</v>
      </c>
      <c r="D293" s="107"/>
      <c r="E293" s="106" t="s">
        <v>85</v>
      </c>
      <c r="F293" s="106" t="s">
        <v>278</v>
      </c>
      <c r="G293" s="106" t="s">
        <v>53</v>
      </c>
      <c r="H293" s="111">
        <v>414.5</v>
      </c>
      <c r="I293" s="109"/>
      <c r="J293" s="106">
        <v>2.0008514E7</v>
      </c>
      <c r="K293" s="110">
        <v>45848.0</v>
      </c>
      <c r="L293" s="106">
        <v>6.0</v>
      </c>
      <c r="M293" s="107"/>
      <c r="N293" s="112">
        <v>45838.0</v>
      </c>
    </row>
    <row r="294">
      <c r="A294" s="106" t="s">
        <v>1686</v>
      </c>
      <c r="B294" s="106" t="s">
        <v>1922</v>
      </c>
      <c r="C294" s="96" t="s">
        <v>1923</v>
      </c>
      <c r="D294" s="107"/>
      <c r="E294" s="106" t="s">
        <v>134</v>
      </c>
      <c r="F294" s="106" t="s">
        <v>915</v>
      </c>
      <c r="G294" s="106" t="s">
        <v>53</v>
      </c>
      <c r="H294" s="111">
        <v>285.95</v>
      </c>
      <c r="I294" s="109"/>
      <c r="J294" s="106">
        <v>795004.0</v>
      </c>
      <c r="K294" s="110">
        <v>45835.0</v>
      </c>
      <c r="L294" s="106">
        <v>6.0</v>
      </c>
      <c r="M294" s="107"/>
      <c r="N294" s="112">
        <v>45838.0</v>
      </c>
    </row>
    <row r="295">
      <c r="A295" s="106" t="s">
        <v>1683</v>
      </c>
      <c r="B295" s="106" t="s">
        <v>1684</v>
      </c>
      <c r="C295" s="96" t="s">
        <v>1685</v>
      </c>
      <c r="D295" s="107"/>
      <c r="E295" s="106" t="s">
        <v>134</v>
      </c>
      <c r="F295" s="106" t="s">
        <v>137</v>
      </c>
      <c r="G295" s="106" t="s">
        <v>53</v>
      </c>
      <c r="H295" s="111">
        <v>521.0</v>
      </c>
      <c r="I295" s="109"/>
      <c r="J295" s="106">
        <v>9.6490169E7</v>
      </c>
      <c r="K295" s="110">
        <v>45835.0</v>
      </c>
      <c r="L295" s="106">
        <v>6.0</v>
      </c>
      <c r="M295" s="107"/>
      <c r="N295" s="112">
        <v>45838.0</v>
      </c>
    </row>
    <row r="296">
      <c r="A296" s="106" t="s">
        <v>1924</v>
      </c>
      <c r="B296" s="106" t="s">
        <v>1925</v>
      </c>
      <c r="C296" s="96" t="s">
        <v>1926</v>
      </c>
      <c r="D296" s="107"/>
      <c r="E296" s="106" t="s">
        <v>85</v>
      </c>
      <c r="F296" s="106" t="s">
        <v>93</v>
      </c>
      <c r="G296" s="106" t="s">
        <v>94</v>
      </c>
      <c r="H296" s="111">
        <v>748.67</v>
      </c>
      <c r="I296" s="109"/>
      <c r="J296" s="107"/>
      <c r="K296" s="109"/>
      <c r="L296" s="107"/>
      <c r="M296" s="107"/>
      <c r="N296" s="112">
        <v>45840.0</v>
      </c>
    </row>
    <row r="297">
      <c r="A297" s="106" t="s">
        <v>648</v>
      </c>
      <c r="B297" s="106" t="s">
        <v>1927</v>
      </c>
      <c r="C297" s="96" t="s">
        <v>1928</v>
      </c>
      <c r="D297" s="107"/>
      <c r="E297" s="106" t="s">
        <v>85</v>
      </c>
      <c r="F297" s="106" t="s">
        <v>93</v>
      </c>
      <c r="G297" s="106" t="s">
        <v>86</v>
      </c>
      <c r="H297" s="108"/>
      <c r="I297" s="109"/>
      <c r="J297" s="107"/>
      <c r="K297" s="109"/>
      <c r="L297" s="107"/>
      <c r="M297" s="107"/>
      <c r="N297" s="112">
        <v>45840.0</v>
      </c>
    </row>
    <row r="298">
      <c r="A298" s="106" t="s">
        <v>262</v>
      </c>
      <c r="B298" s="106" t="s">
        <v>1929</v>
      </c>
      <c r="C298" s="96" t="s">
        <v>1930</v>
      </c>
      <c r="D298" s="107"/>
      <c r="E298" s="106" t="s">
        <v>85</v>
      </c>
      <c r="F298" s="106" t="s">
        <v>93</v>
      </c>
      <c r="G298" s="106" t="s">
        <v>94</v>
      </c>
      <c r="H298" s="111">
        <v>612.46</v>
      </c>
      <c r="I298" s="109"/>
      <c r="J298" s="107"/>
      <c r="K298" s="109"/>
      <c r="L298" s="107"/>
      <c r="M298" s="107"/>
      <c r="N298" s="112">
        <v>45840.0</v>
      </c>
    </row>
    <row r="299">
      <c r="A299" s="106" t="s">
        <v>1931</v>
      </c>
      <c r="B299" s="106" t="s">
        <v>1932</v>
      </c>
      <c r="C299" s="96" t="s">
        <v>1933</v>
      </c>
      <c r="D299" s="107"/>
      <c r="E299" s="106" t="s">
        <v>85</v>
      </c>
      <c r="F299" s="106" t="s">
        <v>93</v>
      </c>
      <c r="G299" s="106" t="s">
        <v>86</v>
      </c>
      <c r="H299" s="108"/>
      <c r="I299" s="109"/>
      <c r="J299" s="107"/>
      <c r="K299" s="109"/>
      <c r="L299" s="107"/>
      <c r="M299" s="107"/>
      <c r="N299" s="112">
        <v>45840.0</v>
      </c>
    </row>
    <row r="300">
      <c r="A300" s="106" t="s">
        <v>1934</v>
      </c>
      <c r="B300" s="106" t="s">
        <v>1935</v>
      </c>
      <c r="C300" s="96" t="s">
        <v>1936</v>
      </c>
      <c r="D300" s="107"/>
      <c r="E300" s="106" t="s">
        <v>85</v>
      </c>
      <c r="F300" s="106" t="s">
        <v>93</v>
      </c>
      <c r="G300" s="106" t="s">
        <v>86</v>
      </c>
      <c r="H300" s="108"/>
      <c r="I300" s="109"/>
      <c r="J300" s="107"/>
      <c r="K300" s="109"/>
      <c r="L300" s="107"/>
      <c r="M300" s="107"/>
      <c r="N300" s="112">
        <v>45840.0</v>
      </c>
    </row>
    <row r="301">
      <c r="A301" s="106" t="s">
        <v>179</v>
      </c>
      <c r="B301" s="106" t="s">
        <v>1937</v>
      </c>
      <c r="C301" s="96" t="s">
        <v>1938</v>
      </c>
      <c r="D301" s="107"/>
      <c r="E301" s="106" t="s">
        <v>85</v>
      </c>
      <c r="F301" s="106" t="s">
        <v>93</v>
      </c>
      <c r="G301" s="106" t="s">
        <v>94</v>
      </c>
      <c r="H301" s="111">
        <v>1375.47</v>
      </c>
      <c r="I301" s="109"/>
      <c r="J301" s="107"/>
      <c r="K301" s="109"/>
      <c r="L301" s="107"/>
      <c r="M301" s="107"/>
      <c r="N301" s="112">
        <v>45840.0</v>
      </c>
    </row>
    <row r="302">
      <c r="A302" s="106" t="s">
        <v>135</v>
      </c>
      <c r="B302" s="106" t="s">
        <v>1939</v>
      </c>
      <c r="C302" s="96" t="s">
        <v>1940</v>
      </c>
      <c r="D302" s="107"/>
      <c r="E302" s="106" t="s">
        <v>85</v>
      </c>
      <c r="F302" s="106" t="s">
        <v>137</v>
      </c>
      <c r="G302" s="106" t="s">
        <v>86</v>
      </c>
      <c r="H302" s="108"/>
      <c r="I302" s="109"/>
      <c r="J302" s="107"/>
      <c r="K302" s="109"/>
      <c r="L302" s="107"/>
      <c r="M302" s="107"/>
      <c r="N302" s="112">
        <v>45840.0</v>
      </c>
    </row>
    <row r="303">
      <c r="A303" s="106" t="s">
        <v>1941</v>
      </c>
      <c r="B303" s="106" t="s">
        <v>1942</v>
      </c>
      <c r="C303" s="96" t="s">
        <v>1943</v>
      </c>
      <c r="D303" s="107"/>
      <c r="E303" s="106" t="s">
        <v>85</v>
      </c>
      <c r="F303" s="106" t="s">
        <v>137</v>
      </c>
      <c r="G303" s="106" t="s">
        <v>94</v>
      </c>
      <c r="H303" s="111">
        <v>1608.14</v>
      </c>
      <c r="I303" s="109"/>
      <c r="J303" s="107"/>
      <c r="K303" s="109"/>
      <c r="L303" s="107"/>
      <c r="M303" s="107"/>
      <c r="N303" s="112">
        <v>45840.0</v>
      </c>
    </row>
    <row r="304">
      <c r="A304" s="106" t="s">
        <v>1944</v>
      </c>
      <c r="B304" s="106" t="s">
        <v>1945</v>
      </c>
      <c r="C304" s="96" t="s">
        <v>1946</v>
      </c>
      <c r="D304" s="107"/>
      <c r="E304" s="106" t="s">
        <v>671</v>
      </c>
      <c r="F304" s="106" t="s">
        <v>703</v>
      </c>
      <c r="G304" s="106" t="s">
        <v>86</v>
      </c>
      <c r="H304" s="108"/>
      <c r="I304" s="109"/>
      <c r="J304" s="107"/>
      <c r="K304" s="109"/>
      <c r="L304" s="107"/>
      <c r="M304" s="107"/>
      <c r="N304" s="112">
        <v>45840.0</v>
      </c>
    </row>
    <row r="305">
      <c r="A305" s="106" t="s">
        <v>1947</v>
      </c>
      <c r="B305" s="106" t="s">
        <v>1948</v>
      </c>
      <c r="C305" s="96" t="s">
        <v>1949</v>
      </c>
      <c r="D305" s="107"/>
      <c r="E305" s="106" t="s">
        <v>134</v>
      </c>
      <c r="F305" s="106" t="s">
        <v>93</v>
      </c>
      <c r="G305" s="106" t="s">
        <v>53</v>
      </c>
      <c r="H305" s="111">
        <v>376.37</v>
      </c>
      <c r="I305" s="109"/>
      <c r="J305" s="106">
        <v>9.648986E7</v>
      </c>
      <c r="K305" s="110">
        <v>45848.0</v>
      </c>
      <c r="L305" s="106">
        <v>7.0</v>
      </c>
      <c r="M305" s="107"/>
      <c r="N305" s="112">
        <v>45841.0</v>
      </c>
    </row>
    <row r="306">
      <c r="A306" s="106" t="s">
        <v>393</v>
      </c>
      <c r="B306" s="106" t="s">
        <v>1950</v>
      </c>
      <c r="C306" s="97"/>
      <c r="D306" s="107"/>
      <c r="E306" s="106" t="s">
        <v>655</v>
      </c>
      <c r="F306" s="107"/>
      <c r="G306" s="106" t="s">
        <v>86</v>
      </c>
      <c r="H306" s="108"/>
      <c r="I306" s="109"/>
      <c r="J306" s="107"/>
      <c r="K306" s="109"/>
      <c r="L306" s="107"/>
      <c r="M306" s="107"/>
      <c r="N306" s="112">
        <v>45841.0</v>
      </c>
    </row>
    <row r="307">
      <c r="A307" s="106" t="s">
        <v>1951</v>
      </c>
      <c r="B307" s="106" t="s">
        <v>1952</v>
      </c>
      <c r="C307" s="97"/>
      <c r="D307" s="107"/>
      <c r="E307" s="106" t="s">
        <v>655</v>
      </c>
      <c r="F307" s="106" t="s">
        <v>137</v>
      </c>
      <c r="G307" s="106" t="s">
        <v>94</v>
      </c>
      <c r="H307" s="111">
        <v>1358.46</v>
      </c>
      <c r="I307" s="109"/>
      <c r="J307" s="107"/>
      <c r="K307" s="109"/>
      <c r="L307" s="107"/>
      <c r="M307" s="107"/>
      <c r="N307" s="112">
        <v>45841.0</v>
      </c>
    </row>
    <row r="308">
      <c r="A308" s="106" t="s">
        <v>110</v>
      </c>
      <c r="B308" s="106" t="s">
        <v>1953</v>
      </c>
      <c r="C308" s="97"/>
      <c r="D308" s="107"/>
      <c r="E308" s="106" t="s">
        <v>655</v>
      </c>
      <c r="F308" s="107"/>
      <c r="G308" s="106" t="s">
        <v>86</v>
      </c>
      <c r="H308" s="108"/>
      <c r="I308" s="109"/>
      <c r="J308" s="107"/>
      <c r="K308" s="109"/>
      <c r="L308" s="107"/>
      <c r="M308" s="107"/>
      <c r="N308" s="112">
        <v>45841.0</v>
      </c>
    </row>
    <row r="309">
      <c r="A309" s="106" t="s">
        <v>1954</v>
      </c>
      <c r="B309" s="106" t="s">
        <v>1955</v>
      </c>
      <c r="C309" s="96" t="s">
        <v>1956</v>
      </c>
      <c r="D309" s="107"/>
      <c r="E309" s="106" t="s">
        <v>671</v>
      </c>
      <c r="F309" s="106" t="s">
        <v>703</v>
      </c>
      <c r="G309" s="106" t="s">
        <v>131</v>
      </c>
      <c r="H309" s="108"/>
      <c r="I309" s="109"/>
      <c r="J309" s="107"/>
      <c r="K309" s="109"/>
      <c r="L309" s="107"/>
      <c r="M309" s="107"/>
      <c r="N309" s="112">
        <v>45841.0</v>
      </c>
    </row>
    <row r="310">
      <c r="A310" s="106" t="s">
        <v>155</v>
      </c>
      <c r="B310" s="106" t="s">
        <v>1957</v>
      </c>
      <c r="C310" s="96" t="s">
        <v>1958</v>
      </c>
      <c r="D310" s="107"/>
      <c r="E310" s="106" t="s">
        <v>85</v>
      </c>
      <c r="F310" s="106" t="s">
        <v>93</v>
      </c>
      <c r="G310" s="106" t="s">
        <v>94</v>
      </c>
      <c r="H310" s="111">
        <v>1868.15</v>
      </c>
      <c r="I310" s="109"/>
      <c r="J310" s="107"/>
      <c r="K310" s="109"/>
      <c r="L310" s="107"/>
      <c r="M310" s="107"/>
      <c r="N310" s="112">
        <v>45842.0</v>
      </c>
    </row>
    <row r="311">
      <c r="A311" s="106" t="s">
        <v>1959</v>
      </c>
      <c r="B311" s="106" t="s">
        <v>1960</v>
      </c>
      <c r="C311" s="96" t="s">
        <v>1961</v>
      </c>
      <c r="D311" s="107"/>
      <c r="E311" s="106" t="s">
        <v>85</v>
      </c>
      <c r="F311" s="106" t="s">
        <v>93</v>
      </c>
      <c r="G311" s="106" t="s">
        <v>94</v>
      </c>
      <c r="H311" s="111">
        <v>383.1</v>
      </c>
      <c r="I311" s="109"/>
      <c r="J311" s="107"/>
      <c r="K311" s="109"/>
      <c r="L311" s="107"/>
      <c r="M311" s="107"/>
      <c r="N311" s="112">
        <v>45842.0</v>
      </c>
    </row>
    <row r="312">
      <c r="A312" s="106" t="s">
        <v>850</v>
      </c>
      <c r="B312" s="106" t="s">
        <v>1962</v>
      </c>
      <c r="C312" s="96" t="s">
        <v>1963</v>
      </c>
      <c r="D312" s="107"/>
      <c r="E312" s="106" t="s">
        <v>85</v>
      </c>
      <c r="F312" s="106" t="s">
        <v>289</v>
      </c>
      <c r="G312" s="106" t="s">
        <v>94</v>
      </c>
      <c r="H312" s="111">
        <v>1787.34</v>
      </c>
      <c r="I312" s="109"/>
      <c r="J312" s="107"/>
      <c r="K312" s="109"/>
      <c r="L312" s="107"/>
      <c r="M312" s="107"/>
      <c r="N312" s="112">
        <v>45842.0</v>
      </c>
    </row>
    <row r="313">
      <c r="A313" s="106" t="s">
        <v>477</v>
      </c>
      <c r="B313" s="106" t="s">
        <v>1964</v>
      </c>
      <c r="C313" s="96" t="s">
        <v>1965</v>
      </c>
      <c r="D313" s="107"/>
      <c r="E313" s="106" t="s">
        <v>85</v>
      </c>
      <c r="F313" s="107"/>
      <c r="G313" s="106" t="s">
        <v>86</v>
      </c>
      <c r="H313" s="108"/>
      <c r="I313" s="109"/>
      <c r="J313" s="107"/>
      <c r="K313" s="109"/>
      <c r="L313" s="107"/>
      <c r="M313" s="107"/>
      <c r="N313" s="112">
        <v>45842.0</v>
      </c>
    </row>
    <row r="314">
      <c r="A314" s="106" t="s">
        <v>713</v>
      </c>
      <c r="B314" s="106" t="s">
        <v>1966</v>
      </c>
      <c r="C314" s="97"/>
      <c r="D314" s="107"/>
      <c r="E314" s="106" t="s">
        <v>655</v>
      </c>
      <c r="F314" s="107"/>
      <c r="G314" s="106" t="s">
        <v>86</v>
      </c>
      <c r="H314" s="108"/>
      <c r="I314" s="109"/>
      <c r="J314" s="107"/>
      <c r="K314" s="109"/>
      <c r="L314" s="107"/>
      <c r="M314" s="107"/>
      <c r="N314" s="112">
        <v>45842.0</v>
      </c>
    </row>
    <row r="315">
      <c r="A315" s="106" t="s">
        <v>875</v>
      </c>
      <c r="B315" s="106" t="s">
        <v>1967</v>
      </c>
      <c r="C315" s="97"/>
      <c r="D315" s="107"/>
      <c r="E315" s="106" t="s">
        <v>655</v>
      </c>
      <c r="F315" s="107"/>
      <c r="G315" s="106" t="s">
        <v>131</v>
      </c>
      <c r="H315" s="108"/>
      <c r="I315" s="109"/>
      <c r="J315" s="107"/>
      <c r="K315" s="109"/>
      <c r="L315" s="107"/>
      <c r="M315" s="107"/>
      <c r="N315" s="112">
        <v>45842.0</v>
      </c>
    </row>
    <row r="316">
      <c r="A316" s="106" t="s">
        <v>251</v>
      </c>
      <c r="B316" s="106" t="s">
        <v>1968</v>
      </c>
      <c r="C316" s="96" t="s">
        <v>1969</v>
      </c>
      <c r="D316" s="107"/>
      <c r="E316" s="106" t="s">
        <v>85</v>
      </c>
      <c r="F316" s="107"/>
      <c r="G316" s="106" t="s">
        <v>86</v>
      </c>
      <c r="H316" s="108"/>
      <c r="I316" s="109"/>
      <c r="J316" s="107"/>
      <c r="K316" s="109"/>
      <c r="L316" s="107"/>
      <c r="M316" s="107"/>
      <c r="N316" s="112">
        <v>45842.0</v>
      </c>
    </row>
    <row r="317">
      <c r="A317" s="106" t="s">
        <v>1970</v>
      </c>
      <c r="B317" s="106" t="s">
        <v>1971</v>
      </c>
      <c r="C317" s="96" t="s">
        <v>1972</v>
      </c>
      <c r="D317" s="107"/>
      <c r="E317" s="106" t="s">
        <v>671</v>
      </c>
      <c r="F317" s="107"/>
      <c r="G317" s="106" t="s">
        <v>86</v>
      </c>
      <c r="H317" s="108"/>
      <c r="I317" s="109"/>
      <c r="J317" s="107"/>
      <c r="K317" s="109"/>
      <c r="L317" s="107"/>
      <c r="M317" s="107"/>
      <c r="N317" s="112">
        <v>45842.0</v>
      </c>
    </row>
    <row r="318">
      <c r="A318" s="106" t="s">
        <v>1973</v>
      </c>
      <c r="B318" s="106" t="s">
        <v>1974</v>
      </c>
      <c r="C318" s="96" t="s">
        <v>1975</v>
      </c>
      <c r="D318" s="107"/>
      <c r="E318" s="106" t="s">
        <v>85</v>
      </c>
      <c r="F318" s="107"/>
      <c r="G318" s="106" t="s">
        <v>131</v>
      </c>
      <c r="H318" s="108"/>
      <c r="I318" s="109"/>
      <c r="J318" s="107"/>
      <c r="K318" s="109"/>
      <c r="L318" s="107"/>
      <c r="M318" s="106" t="s">
        <v>1976</v>
      </c>
      <c r="N318" s="112">
        <v>45846.0</v>
      </c>
    </row>
    <row r="319">
      <c r="A319" s="106" t="s">
        <v>449</v>
      </c>
      <c r="B319" s="106" t="s">
        <v>1977</v>
      </c>
      <c r="C319" s="96" t="s">
        <v>1978</v>
      </c>
      <c r="D319" s="107"/>
      <c r="E319" s="106" t="s">
        <v>85</v>
      </c>
      <c r="F319" s="106" t="s">
        <v>93</v>
      </c>
      <c r="G319" s="106" t="s">
        <v>94</v>
      </c>
      <c r="H319" s="111">
        <v>809.74</v>
      </c>
      <c r="I319" s="109"/>
      <c r="J319" s="107"/>
      <c r="K319" s="109"/>
      <c r="L319" s="107"/>
      <c r="M319" s="106" t="s">
        <v>1979</v>
      </c>
      <c r="N319" s="112">
        <v>45846.0</v>
      </c>
    </row>
    <row r="320">
      <c r="A320" s="106" t="s">
        <v>782</v>
      </c>
      <c r="B320" s="106" t="s">
        <v>1980</v>
      </c>
      <c r="C320" s="96" t="s">
        <v>1981</v>
      </c>
      <c r="D320" s="107"/>
      <c r="E320" s="106" t="s">
        <v>85</v>
      </c>
      <c r="F320" s="107"/>
      <c r="G320" s="106" t="s">
        <v>86</v>
      </c>
      <c r="H320" s="108"/>
      <c r="I320" s="109"/>
      <c r="J320" s="107"/>
      <c r="K320" s="109"/>
      <c r="L320" s="107"/>
      <c r="M320" s="106" t="s">
        <v>1979</v>
      </c>
      <c r="N320" s="112">
        <v>45846.0</v>
      </c>
    </row>
    <row r="321">
      <c r="A321" s="106" t="s">
        <v>1982</v>
      </c>
      <c r="B321" s="106" t="s">
        <v>1983</v>
      </c>
      <c r="C321" s="96" t="s">
        <v>1984</v>
      </c>
      <c r="D321" s="107"/>
      <c r="E321" s="106" t="s">
        <v>85</v>
      </c>
      <c r="F321" s="107"/>
      <c r="G321" s="106" t="s">
        <v>86</v>
      </c>
      <c r="H321" s="108"/>
      <c r="I321" s="109"/>
      <c r="J321" s="107"/>
      <c r="K321" s="109"/>
      <c r="L321" s="107"/>
      <c r="M321" s="106" t="s">
        <v>1979</v>
      </c>
      <c r="N321" s="112">
        <v>45846.0</v>
      </c>
    </row>
    <row r="322">
      <c r="A322" s="106" t="s">
        <v>255</v>
      </c>
      <c r="B322" s="106" t="s">
        <v>1985</v>
      </c>
      <c r="C322" s="96" t="s">
        <v>1986</v>
      </c>
      <c r="D322" s="107"/>
      <c r="E322" s="106" t="s">
        <v>85</v>
      </c>
      <c r="F322" s="106" t="s">
        <v>93</v>
      </c>
      <c r="G322" s="106" t="s">
        <v>94</v>
      </c>
      <c r="H322" s="111">
        <v>1413.54</v>
      </c>
      <c r="I322" s="109"/>
      <c r="J322" s="107"/>
      <c r="K322" s="109"/>
      <c r="L322" s="107"/>
      <c r="M322" s="107"/>
      <c r="N322" s="112">
        <v>45846.0</v>
      </c>
    </row>
    <row r="323">
      <c r="A323" s="106" t="s">
        <v>1987</v>
      </c>
      <c r="B323" s="106" t="s">
        <v>1988</v>
      </c>
      <c r="C323" s="96" t="s">
        <v>1989</v>
      </c>
      <c r="D323" s="107"/>
      <c r="E323" s="106" t="s">
        <v>85</v>
      </c>
      <c r="F323" s="107"/>
      <c r="G323" s="106" t="s">
        <v>86</v>
      </c>
      <c r="H323" s="108"/>
      <c r="I323" s="109"/>
      <c r="J323" s="107"/>
      <c r="K323" s="109"/>
      <c r="L323" s="107"/>
      <c r="M323" s="107"/>
      <c r="N323" s="112">
        <v>45846.0</v>
      </c>
    </row>
    <row r="324">
      <c r="A324" s="106" t="s">
        <v>1990</v>
      </c>
      <c r="B324" s="106" t="s">
        <v>1991</v>
      </c>
      <c r="C324" s="96" t="s">
        <v>1992</v>
      </c>
      <c r="D324" s="107"/>
      <c r="E324" s="106" t="s">
        <v>85</v>
      </c>
      <c r="F324" s="107"/>
      <c r="G324" s="106" t="s">
        <v>86</v>
      </c>
      <c r="H324" s="108"/>
      <c r="I324" s="109"/>
      <c r="J324" s="107"/>
      <c r="K324" s="109"/>
      <c r="L324" s="107"/>
      <c r="M324" s="107"/>
      <c r="N324" s="112">
        <v>45846.0</v>
      </c>
    </row>
    <row r="325">
      <c r="A325" s="106" t="s">
        <v>1993</v>
      </c>
      <c r="B325" s="106" t="s">
        <v>1994</v>
      </c>
      <c r="C325" s="96" t="s">
        <v>1995</v>
      </c>
      <c r="D325" s="107"/>
      <c r="E325" s="106" t="s">
        <v>85</v>
      </c>
      <c r="F325" s="107"/>
      <c r="G325" s="106" t="s">
        <v>86</v>
      </c>
      <c r="H325" s="108"/>
      <c r="I325" s="109"/>
      <c r="J325" s="107"/>
      <c r="K325" s="109"/>
      <c r="L325" s="107"/>
      <c r="M325" s="107"/>
      <c r="N325" s="112">
        <v>45846.0</v>
      </c>
    </row>
    <row r="326">
      <c r="A326" s="106" t="s">
        <v>458</v>
      </c>
      <c r="B326" s="106" t="s">
        <v>1996</v>
      </c>
      <c r="C326" s="96" t="s">
        <v>1997</v>
      </c>
      <c r="D326" s="107"/>
      <c r="E326" s="106" t="s">
        <v>85</v>
      </c>
      <c r="F326" s="106" t="s">
        <v>137</v>
      </c>
      <c r="G326" s="106" t="s">
        <v>53</v>
      </c>
      <c r="H326" s="111">
        <v>1048.09</v>
      </c>
      <c r="I326" s="110">
        <v>45846.0</v>
      </c>
      <c r="J326" s="106">
        <v>992776.0</v>
      </c>
      <c r="K326" s="109"/>
      <c r="L326" s="106">
        <v>7.0</v>
      </c>
      <c r="M326" s="106" t="s">
        <v>1998</v>
      </c>
      <c r="N326" s="112">
        <v>45846.0</v>
      </c>
    </row>
    <row r="327">
      <c r="A327" s="106" t="s">
        <v>239</v>
      </c>
      <c r="B327" s="106" t="s">
        <v>1999</v>
      </c>
      <c r="C327" s="97"/>
      <c r="D327" s="107"/>
      <c r="E327" s="106" t="s">
        <v>85</v>
      </c>
      <c r="F327" s="106" t="s">
        <v>93</v>
      </c>
      <c r="G327" s="106" t="s">
        <v>94</v>
      </c>
      <c r="H327" s="111">
        <v>1587.74</v>
      </c>
      <c r="I327" s="109"/>
      <c r="J327" s="107"/>
      <c r="K327" s="109"/>
      <c r="L327" s="107"/>
      <c r="M327" s="107"/>
      <c r="N327" s="112">
        <v>45846.0</v>
      </c>
    </row>
    <row r="328">
      <c r="A328" s="106" t="s">
        <v>2000</v>
      </c>
      <c r="B328" s="106" t="s">
        <v>2001</v>
      </c>
      <c r="C328" s="97"/>
      <c r="D328" s="107"/>
      <c r="E328" s="106" t="s">
        <v>85</v>
      </c>
      <c r="F328" s="107"/>
      <c r="G328" s="106" t="s">
        <v>86</v>
      </c>
      <c r="H328" s="108"/>
      <c r="I328" s="109"/>
      <c r="J328" s="107"/>
      <c r="K328" s="109"/>
      <c r="L328" s="107"/>
      <c r="M328" s="107"/>
      <c r="N328" s="112">
        <v>45846.0</v>
      </c>
    </row>
    <row r="329">
      <c r="A329" s="106" t="s">
        <v>697</v>
      </c>
      <c r="B329" s="106" t="s">
        <v>2002</v>
      </c>
      <c r="C329" s="97"/>
      <c r="D329" s="107"/>
      <c r="E329" s="106" t="s">
        <v>671</v>
      </c>
      <c r="F329" s="107"/>
      <c r="G329" s="106" t="s">
        <v>131</v>
      </c>
      <c r="H329" s="108"/>
      <c r="I329" s="109"/>
      <c r="J329" s="107"/>
      <c r="K329" s="109"/>
      <c r="L329" s="107"/>
      <c r="M329" s="107"/>
      <c r="N329" s="112">
        <v>45846.0</v>
      </c>
    </row>
    <row r="330">
      <c r="A330" s="106" t="s">
        <v>221</v>
      </c>
      <c r="B330" s="106" t="s">
        <v>2003</v>
      </c>
      <c r="C330" s="97"/>
      <c r="D330" s="107"/>
      <c r="E330" s="106" t="s">
        <v>671</v>
      </c>
      <c r="F330" s="107"/>
      <c r="G330" s="106" t="s">
        <v>131</v>
      </c>
      <c r="H330" s="108"/>
      <c r="I330" s="109"/>
      <c r="J330" s="107"/>
      <c r="K330" s="109"/>
      <c r="L330" s="107"/>
      <c r="M330" s="107"/>
      <c r="N330" s="112">
        <v>45846.0</v>
      </c>
    </row>
    <row r="331">
      <c r="A331" s="106" t="s">
        <v>460</v>
      </c>
      <c r="B331" s="106" t="s">
        <v>2004</v>
      </c>
      <c r="C331" s="97"/>
      <c r="D331" s="107"/>
      <c r="E331" s="106" t="s">
        <v>671</v>
      </c>
      <c r="F331" s="106" t="s">
        <v>278</v>
      </c>
      <c r="G331" s="106" t="s">
        <v>94</v>
      </c>
      <c r="H331" s="111">
        <v>1601.92</v>
      </c>
      <c r="I331" s="109"/>
      <c r="J331" s="107"/>
      <c r="K331" s="109"/>
      <c r="L331" s="107"/>
      <c r="M331" s="107"/>
      <c r="N331" s="112">
        <v>45846.0</v>
      </c>
    </row>
    <row r="332">
      <c r="A332" s="106" t="s">
        <v>588</v>
      </c>
      <c r="B332" s="106" t="s">
        <v>2005</v>
      </c>
      <c r="C332" s="97"/>
      <c r="D332" s="107"/>
      <c r="E332" s="106" t="s">
        <v>671</v>
      </c>
      <c r="F332" s="107"/>
      <c r="G332" s="106" t="s">
        <v>94</v>
      </c>
      <c r="H332" s="111">
        <v>2316.86</v>
      </c>
      <c r="I332" s="109"/>
      <c r="J332" s="107"/>
      <c r="K332" s="109"/>
      <c r="L332" s="107"/>
      <c r="M332" s="106" t="s">
        <v>2006</v>
      </c>
      <c r="N332" s="112">
        <v>45846.0</v>
      </c>
    </row>
    <row r="333">
      <c r="A333" s="106" t="s">
        <v>2007</v>
      </c>
      <c r="B333" s="106" t="s">
        <v>2008</v>
      </c>
      <c r="C333" s="96" t="s">
        <v>2009</v>
      </c>
      <c r="D333" s="107"/>
      <c r="E333" s="106" t="s">
        <v>671</v>
      </c>
      <c r="F333" s="106" t="s">
        <v>153</v>
      </c>
      <c r="G333" s="106" t="s">
        <v>94</v>
      </c>
      <c r="H333" s="111">
        <v>551.44</v>
      </c>
      <c r="I333" s="109"/>
      <c r="J333" s="107"/>
      <c r="K333" s="109"/>
      <c r="L333" s="107"/>
      <c r="M333" s="107"/>
      <c r="N333" s="112">
        <v>45847.0</v>
      </c>
    </row>
    <row r="334">
      <c r="A334" s="106" t="s">
        <v>2010</v>
      </c>
      <c r="B334" s="106" t="s">
        <v>2011</v>
      </c>
      <c r="C334" s="96" t="s">
        <v>2012</v>
      </c>
      <c r="D334" s="107"/>
      <c r="E334" s="106" t="s">
        <v>671</v>
      </c>
      <c r="F334" s="107"/>
      <c r="G334" s="106" t="s">
        <v>86</v>
      </c>
      <c r="H334" s="108"/>
      <c r="I334" s="109"/>
      <c r="J334" s="107"/>
      <c r="K334" s="109"/>
      <c r="L334" s="107"/>
      <c r="M334" s="107"/>
      <c r="N334" s="112">
        <v>45847.0</v>
      </c>
    </row>
    <row r="335">
      <c r="A335" s="106" t="s">
        <v>697</v>
      </c>
      <c r="B335" s="106" t="s">
        <v>2013</v>
      </c>
      <c r="C335" s="96" t="s">
        <v>2014</v>
      </c>
      <c r="D335" s="107"/>
      <c r="E335" s="106" t="s">
        <v>85</v>
      </c>
      <c r="F335" s="107"/>
      <c r="G335" s="106" t="s">
        <v>86</v>
      </c>
      <c r="H335" s="108"/>
      <c r="I335" s="109"/>
      <c r="J335" s="107"/>
      <c r="K335" s="109"/>
      <c r="L335" s="107"/>
      <c r="M335" s="107"/>
      <c r="N335" s="112">
        <v>45847.0</v>
      </c>
    </row>
    <row r="336">
      <c r="A336" s="106" t="s">
        <v>155</v>
      </c>
      <c r="B336" s="106" t="s">
        <v>2015</v>
      </c>
      <c r="C336" s="97"/>
      <c r="D336" s="107"/>
      <c r="E336" s="106" t="s">
        <v>655</v>
      </c>
      <c r="F336" s="107"/>
      <c r="G336" s="106" t="s">
        <v>86</v>
      </c>
      <c r="H336" s="108"/>
      <c r="I336" s="109"/>
      <c r="J336" s="107"/>
      <c r="K336" s="109"/>
      <c r="L336" s="107"/>
      <c r="M336" s="107"/>
      <c r="N336" s="112">
        <v>45847.0</v>
      </c>
    </row>
    <row r="337">
      <c r="A337" s="106" t="s">
        <v>2016</v>
      </c>
      <c r="B337" s="106" t="s">
        <v>2017</v>
      </c>
      <c r="C337" s="96" t="s">
        <v>2018</v>
      </c>
      <c r="D337" s="107"/>
      <c r="E337" s="106" t="s">
        <v>85</v>
      </c>
      <c r="F337" s="107"/>
      <c r="G337" s="106" t="s">
        <v>86</v>
      </c>
      <c r="H337" s="108"/>
      <c r="I337" s="109"/>
      <c r="J337" s="107"/>
      <c r="K337" s="109"/>
      <c r="L337" s="107"/>
      <c r="M337" s="107"/>
      <c r="N337" s="112">
        <v>45847.0</v>
      </c>
    </row>
    <row r="338">
      <c r="A338" s="106" t="s">
        <v>605</v>
      </c>
      <c r="B338" s="106" t="s">
        <v>2019</v>
      </c>
      <c r="C338" s="96" t="s">
        <v>2020</v>
      </c>
      <c r="D338" s="107"/>
      <c r="E338" s="106" t="s">
        <v>85</v>
      </c>
      <c r="F338" s="106" t="s">
        <v>420</v>
      </c>
      <c r="G338" s="106" t="s">
        <v>94</v>
      </c>
      <c r="H338" s="111">
        <v>318.0</v>
      </c>
      <c r="I338" s="109"/>
      <c r="J338" s="107"/>
      <c r="K338" s="109"/>
      <c r="L338" s="107"/>
      <c r="M338" s="106" t="s">
        <v>2021</v>
      </c>
      <c r="N338" s="112">
        <v>45847.0</v>
      </c>
    </row>
    <row r="339">
      <c r="A339" s="106" t="s">
        <v>593</v>
      </c>
      <c r="B339" s="106" t="s">
        <v>2022</v>
      </c>
      <c r="C339" s="96" t="s">
        <v>2023</v>
      </c>
      <c r="D339" s="107"/>
      <c r="E339" s="106" t="s">
        <v>85</v>
      </c>
      <c r="F339" s="106" t="s">
        <v>137</v>
      </c>
      <c r="G339" s="106" t="s">
        <v>94</v>
      </c>
      <c r="H339" s="111">
        <v>1150.21</v>
      </c>
      <c r="I339" s="109"/>
      <c r="J339" s="107"/>
      <c r="K339" s="109"/>
      <c r="L339" s="107"/>
      <c r="M339" s="107"/>
      <c r="N339" s="112">
        <v>45847.0</v>
      </c>
    </row>
    <row r="340">
      <c r="A340" s="106" t="s">
        <v>2024</v>
      </c>
      <c r="B340" s="106" t="s">
        <v>2025</v>
      </c>
      <c r="C340" s="96" t="s">
        <v>2026</v>
      </c>
      <c r="D340" s="107"/>
      <c r="E340" s="106" t="s">
        <v>85</v>
      </c>
      <c r="F340" s="107"/>
      <c r="G340" s="106" t="s">
        <v>86</v>
      </c>
      <c r="H340" s="108"/>
      <c r="I340" s="109"/>
      <c r="J340" s="107"/>
      <c r="K340" s="109"/>
      <c r="L340" s="107"/>
      <c r="M340" s="107"/>
      <c r="N340" s="112">
        <v>45847.0</v>
      </c>
    </row>
    <row r="341">
      <c r="A341" s="106" t="s">
        <v>1508</v>
      </c>
      <c r="B341" s="106" t="s">
        <v>2027</v>
      </c>
      <c r="C341" s="96" t="s">
        <v>2028</v>
      </c>
      <c r="D341" s="107"/>
      <c r="E341" s="106" t="s">
        <v>85</v>
      </c>
      <c r="F341" s="106" t="s">
        <v>137</v>
      </c>
      <c r="G341" s="106" t="s">
        <v>94</v>
      </c>
      <c r="H341" s="111">
        <v>1917.46</v>
      </c>
      <c r="I341" s="109"/>
      <c r="J341" s="107"/>
      <c r="K341" s="109"/>
      <c r="L341" s="107"/>
      <c r="M341" s="107"/>
      <c r="N341" s="112">
        <v>45847.0</v>
      </c>
    </row>
    <row r="342">
      <c r="A342" s="106" t="s">
        <v>2029</v>
      </c>
      <c r="B342" s="106" t="s">
        <v>2030</v>
      </c>
      <c r="C342" s="96" t="s">
        <v>2031</v>
      </c>
      <c r="D342" s="107"/>
      <c r="E342" s="106" t="s">
        <v>85</v>
      </c>
      <c r="F342" s="106" t="s">
        <v>93</v>
      </c>
      <c r="G342" s="106" t="s">
        <v>86</v>
      </c>
      <c r="H342" s="108"/>
      <c r="I342" s="109"/>
      <c r="J342" s="107"/>
      <c r="K342" s="109"/>
      <c r="L342" s="107"/>
      <c r="M342" s="106" t="s">
        <v>2032</v>
      </c>
      <c r="N342" s="112">
        <v>45847.0</v>
      </c>
    </row>
    <row r="343">
      <c r="A343" s="106" t="s">
        <v>1904</v>
      </c>
      <c r="B343" s="106" t="s">
        <v>2033</v>
      </c>
      <c r="C343" s="96" t="s">
        <v>1906</v>
      </c>
      <c r="D343" s="107"/>
      <c r="E343" s="106" t="s">
        <v>85</v>
      </c>
      <c r="F343" s="106" t="s">
        <v>93</v>
      </c>
      <c r="G343" s="106" t="s">
        <v>53</v>
      </c>
      <c r="H343" s="111">
        <v>2938.52</v>
      </c>
      <c r="I343" s="110">
        <v>45848.0</v>
      </c>
      <c r="J343" s="106">
        <v>9.6527275E7</v>
      </c>
      <c r="K343" s="110">
        <v>45870.0</v>
      </c>
      <c r="L343" s="106">
        <v>7.0</v>
      </c>
      <c r="M343" s="107"/>
      <c r="N343" s="112">
        <v>45848.0</v>
      </c>
    </row>
    <row r="344">
      <c r="A344" s="106" t="s">
        <v>2034</v>
      </c>
      <c r="B344" s="106" t="s">
        <v>2035</v>
      </c>
      <c r="C344" s="96" t="s">
        <v>2036</v>
      </c>
      <c r="D344" s="107"/>
      <c r="E344" s="106" t="s">
        <v>671</v>
      </c>
      <c r="F344" s="107"/>
      <c r="G344" s="106" t="s">
        <v>86</v>
      </c>
      <c r="H344" s="108"/>
      <c r="I344" s="109"/>
      <c r="J344" s="107"/>
      <c r="K344" s="109"/>
      <c r="L344" s="107"/>
      <c r="M344" s="107"/>
      <c r="N344" s="112">
        <v>45848.0</v>
      </c>
    </row>
    <row r="345">
      <c r="A345" s="106" t="s">
        <v>697</v>
      </c>
      <c r="B345" s="106" t="s">
        <v>2037</v>
      </c>
      <c r="C345" s="96" t="s">
        <v>2038</v>
      </c>
      <c r="D345" s="107"/>
      <c r="E345" s="106" t="s">
        <v>671</v>
      </c>
      <c r="F345" s="106" t="s">
        <v>436</v>
      </c>
      <c r="G345" s="106" t="s">
        <v>94</v>
      </c>
      <c r="H345" s="111">
        <v>1919.44</v>
      </c>
      <c r="I345" s="109"/>
      <c r="J345" s="107"/>
      <c r="K345" s="109"/>
      <c r="L345" s="107"/>
      <c r="M345" s="106" t="s">
        <v>2039</v>
      </c>
      <c r="N345" s="112">
        <v>45848.0</v>
      </c>
    </row>
    <row r="346">
      <c r="A346" s="106" t="s">
        <v>2040</v>
      </c>
      <c r="B346" s="106" t="s">
        <v>2041</v>
      </c>
      <c r="C346" s="96" t="s">
        <v>2042</v>
      </c>
      <c r="D346" s="107"/>
      <c r="E346" s="106" t="s">
        <v>134</v>
      </c>
      <c r="F346" s="106" t="s">
        <v>153</v>
      </c>
      <c r="G346" s="106" t="s">
        <v>53</v>
      </c>
      <c r="H346" s="111">
        <v>732.3</v>
      </c>
      <c r="I346" s="110">
        <v>45849.0</v>
      </c>
      <c r="J346" s="106">
        <v>1003577.0</v>
      </c>
      <c r="K346" s="110">
        <v>45870.0</v>
      </c>
      <c r="L346" s="106">
        <v>7.0</v>
      </c>
      <c r="M346" s="107"/>
      <c r="N346" s="112">
        <v>45849.0</v>
      </c>
    </row>
    <row r="347">
      <c r="A347" s="106" t="s">
        <v>866</v>
      </c>
      <c r="B347" s="106" t="s">
        <v>2043</v>
      </c>
      <c r="C347" s="96" t="s">
        <v>2044</v>
      </c>
      <c r="D347" s="107"/>
      <c r="E347" s="106" t="s">
        <v>85</v>
      </c>
      <c r="F347" s="106" t="s">
        <v>153</v>
      </c>
      <c r="G347" s="106" t="s">
        <v>94</v>
      </c>
      <c r="H347" s="111">
        <v>507.22</v>
      </c>
      <c r="I347" s="109"/>
      <c r="J347" s="107"/>
      <c r="K347" s="109"/>
      <c r="L347" s="107"/>
      <c r="M347" s="107"/>
      <c r="N347" s="112">
        <v>45849.0</v>
      </c>
    </row>
    <row r="348">
      <c r="A348" s="106" t="s">
        <v>2045</v>
      </c>
      <c r="B348" s="106" t="s">
        <v>2043</v>
      </c>
      <c r="C348" s="96" t="s">
        <v>2046</v>
      </c>
      <c r="D348" s="107"/>
      <c r="E348" s="106" t="s">
        <v>85</v>
      </c>
      <c r="F348" s="106" t="s">
        <v>93</v>
      </c>
      <c r="G348" s="106" t="s">
        <v>94</v>
      </c>
      <c r="H348" s="111">
        <v>1948.42</v>
      </c>
      <c r="I348" s="109"/>
      <c r="J348" s="107"/>
      <c r="K348" s="109"/>
      <c r="L348" s="107"/>
      <c r="M348" s="107"/>
      <c r="N348" s="112">
        <v>45849.0</v>
      </c>
    </row>
    <row r="349">
      <c r="A349" s="106" t="s">
        <v>2047</v>
      </c>
      <c r="B349" s="106" t="s">
        <v>2048</v>
      </c>
      <c r="C349" s="96" t="s">
        <v>2049</v>
      </c>
      <c r="D349" s="107"/>
      <c r="E349" s="106" t="s">
        <v>85</v>
      </c>
      <c r="F349" s="107"/>
      <c r="G349" s="106" t="s">
        <v>86</v>
      </c>
      <c r="H349" s="108"/>
      <c r="I349" s="109"/>
      <c r="J349" s="107"/>
      <c r="K349" s="109"/>
      <c r="L349" s="107"/>
      <c r="M349" s="107"/>
      <c r="N349" s="112">
        <v>45849.0</v>
      </c>
    </row>
    <row r="350">
      <c r="A350" s="106" t="s">
        <v>1465</v>
      </c>
      <c r="B350" s="106" t="s">
        <v>2050</v>
      </c>
      <c r="C350" s="96" t="s">
        <v>2051</v>
      </c>
      <c r="D350" s="107"/>
      <c r="E350" s="106" t="s">
        <v>85</v>
      </c>
      <c r="F350" s="107"/>
      <c r="G350" s="106" t="s">
        <v>86</v>
      </c>
      <c r="H350" s="108"/>
      <c r="I350" s="109"/>
      <c r="J350" s="107"/>
      <c r="K350" s="109"/>
      <c r="L350" s="107"/>
      <c r="M350" s="107"/>
      <c r="N350" s="112">
        <v>45849.0</v>
      </c>
    </row>
    <row r="351">
      <c r="A351" s="106" t="s">
        <v>523</v>
      </c>
      <c r="B351" s="106" t="s">
        <v>2052</v>
      </c>
      <c r="C351" s="96" t="s">
        <v>2053</v>
      </c>
      <c r="D351" s="107"/>
      <c r="E351" s="106" t="s">
        <v>85</v>
      </c>
      <c r="F351" s="106" t="s">
        <v>137</v>
      </c>
      <c r="G351" s="106" t="s">
        <v>94</v>
      </c>
      <c r="H351" s="111">
        <v>667.4</v>
      </c>
      <c r="I351" s="109"/>
      <c r="J351" s="107"/>
      <c r="K351" s="109"/>
      <c r="L351" s="107"/>
      <c r="M351" s="107"/>
      <c r="N351" s="112">
        <v>45849.0</v>
      </c>
    </row>
    <row r="352">
      <c r="A352" s="106" t="s">
        <v>1484</v>
      </c>
      <c r="B352" s="106" t="s">
        <v>2054</v>
      </c>
      <c r="C352" s="96" t="s">
        <v>2055</v>
      </c>
      <c r="D352" s="107"/>
      <c r="E352" s="106" t="s">
        <v>85</v>
      </c>
      <c r="F352" s="106" t="s">
        <v>93</v>
      </c>
      <c r="G352" s="106" t="s">
        <v>94</v>
      </c>
      <c r="H352" s="111">
        <v>1536.48</v>
      </c>
      <c r="I352" s="109"/>
      <c r="J352" s="107"/>
      <c r="K352" s="109"/>
      <c r="L352" s="107"/>
      <c r="M352" s="107"/>
      <c r="N352" s="112">
        <v>45849.0</v>
      </c>
    </row>
    <row r="353">
      <c r="A353" s="106" t="s">
        <v>157</v>
      </c>
      <c r="B353" s="106" t="s">
        <v>2056</v>
      </c>
      <c r="C353" s="97"/>
      <c r="D353" s="107"/>
      <c r="E353" s="106" t="s">
        <v>85</v>
      </c>
      <c r="F353" s="106" t="s">
        <v>93</v>
      </c>
      <c r="G353" s="106" t="s">
        <v>94</v>
      </c>
      <c r="H353" s="111">
        <v>467.39</v>
      </c>
      <c r="I353" s="109"/>
      <c r="J353" s="107"/>
      <c r="K353" s="109"/>
      <c r="L353" s="107"/>
      <c r="M353" s="107"/>
      <c r="N353" s="112">
        <v>45849.0</v>
      </c>
    </row>
    <row r="354">
      <c r="A354" s="106" t="s">
        <v>322</v>
      </c>
      <c r="B354" s="106" t="s">
        <v>2057</v>
      </c>
      <c r="C354" s="96" t="s">
        <v>2058</v>
      </c>
      <c r="D354" s="107"/>
      <c r="E354" s="106" t="s">
        <v>671</v>
      </c>
      <c r="F354" s="107"/>
      <c r="G354" s="106" t="s">
        <v>86</v>
      </c>
      <c r="H354" s="108"/>
      <c r="I354" s="109"/>
      <c r="J354" s="107"/>
      <c r="K354" s="109"/>
      <c r="L354" s="107"/>
      <c r="M354" s="107"/>
      <c r="N354" s="112">
        <v>45849.0</v>
      </c>
    </row>
    <row r="355">
      <c r="A355" s="106" t="s">
        <v>2059</v>
      </c>
      <c r="B355" s="106" t="s">
        <v>2060</v>
      </c>
      <c r="C355" s="96" t="s">
        <v>2061</v>
      </c>
      <c r="D355" s="107"/>
      <c r="E355" s="106" t="s">
        <v>671</v>
      </c>
      <c r="F355" s="107"/>
      <c r="G355" s="106" t="s">
        <v>86</v>
      </c>
      <c r="H355" s="108"/>
      <c r="I355" s="109"/>
      <c r="J355" s="107"/>
      <c r="K355" s="109"/>
      <c r="L355" s="107"/>
      <c r="M355" s="107"/>
      <c r="N355" s="112">
        <v>45849.0</v>
      </c>
    </row>
    <row r="356">
      <c r="A356" s="106" t="s">
        <v>412</v>
      </c>
      <c r="B356" s="106" t="s">
        <v>2062</v>
      </c>
      <c r="C356" s="97"/>
      <c r="D356" s="107"/>
      <c r="E356" s="106" t="s">
        <v>655</v>
      </c>
      <c r="F356" s="107"/>
      <c r="G356" s="106" t="s">
        <v>86</v>
      </c>
      <c r="H356" s="108"/>
      <c r="I356" s="109"/>
      <c r="J356" s="107"/>
      <c r="K356" s="109"/>
      <c r="L356" s="107"/>
      <c r="M356" s="107"/>
      <c r="N356" s="112">
        <v>45849.0</v>
      </c>
    </row>
    <row r="357">
      <c r="A357" s="106" t="s">
        <v>255</v>
      </c>
      <c r="B357" s="106" t="s">
        <v>2063</v>
      </c>
      <c r="C357" s="97"/>
      <c r="D357" s="107"/>
      <c r="E357" s="106" t="s">
        <v>655</v>
      </c>
      <c r="F357" s="107"/>
      <c r="G357" s="106" t="s">
        <v>86</v>
      </c>
      <c r="H357" s="108"/>
      <c r="I357" s="109"/>
      <c r="J357" s="107"/>
      <c r="K357" s="109"/>
      <c r="L357" s="107"/>
      <c r="M357" s="107"/>
      <c r="N357" s="112">
        <v>45849.0</v>
      </c>
    </row>
    <row r="358">
      <c r="A358" s="106" t="s">
        <v>1330</v>
      </c>
      <c r="B358" s="106" t="s">
        <v>2064</v>
      </c>
      <c r="C358" s="96" t="s">
        <v>2065</v>
      </c>
      <c r="D358" s="107"/>
      <c r="E358" s="106" t="s">
        <v>85</v>
      </c>
      <c r="F358" s="107"/>
      <c r="G358" s="106" t="s">
        <v>86</v>
      </c>
      <c r="H358" s="108"/>
      <c r="I358" s="109"/>
      <c r="J358" s="107"/>
      <c r="K358" s="109"/>
      <c r="L358" s="107"/>
      <c r="M358" s="107"/>
      <c r="N358" s="112">
        <v>45852.0</v>
      </c>
    </row>
    <row r="359">
      <c r="A359" s="106" t="s">
        <v>2066</v>
      </c>
      <c r="B359" s="106" t="s">
        <v>2067</v>
      </c>
      <c r="C359" s="96" t="s">
        <v>2068</v>
      </c>
      <c r="D359" s="107"/>
      <c r="E359" s="106" t="s">
        <v>85</v>
      </c>
      <c r="F359" s="106" t="s">
        <v>278</v>
      </c>
      <c r="G359" s="106" t="s">
        <v>131</v>
      </c>
      <c r="H359" s="108"/>
      <c r="I359" s="109"/>
      <c r="J359" s="107"/>
      <c r="K359" s="109"/>
      <c r="L359" s="107"/>
      <c r="M359" s="106" t="s">
        <v>2069</v>
      </c>
      <c r="N359" s="112">
        <v>45852.0</v>
      </c>
    </row>
    <row r="360">
      <c r="A360" s="106" t="s">
        <v>2070</v>
      </c>
      <c r="B360" s="106" t="s">
        <v>2071</v>
      </c>
      <c r="C360" s="96" t="s">
        <v>2072</v>
      </c>
      <c r="D360" s="107"/>
      <c r="E360" s="106" t="s">
        <v>85</v>
      </c>
      <c r="F360" s="106" t="s">
        <v>93</v>
      </c>
      <c r="G360" s="106" t="s">
        <v>94</v>
      </c>
      <c r="H360" s="111">
        <v>476.28</v>
      </c>
      <c r="I360" s="109"/>
      <c r="J360" s="107"/>
      <c r="K360" s="109"/>
      <c r="L360" s="107"/>
      <c r="M360" s="107"/>
      <c r="N360" s="112">
        <v>45852.0</v>
      </c>
    </row>
    <row r="361">
      <c r="A361" s="106" t="s">
        <v>179</v>
      </c>
      <c r="B361" s="106" t="s">
        <v>2073</v>
      </c>
      <c r="C361" s="97"/>
      <c r="D361" s="107"/>
      <c r="E361" s="106" t="s">
        <v>655</v>
      </c>
      <c r="F361" s="106" t="s">
        <v>153</v>
      </c>
      <c r="G361" s="106" t="s">
        <v>94</v>
      </c>
      <c r="H361" s="111">
        <v>770.4</v>
      </c>
      <c r="I361" s="109"/>
      <c r="J361" s="107"/>
      <c r="K361" s="109"/>
      <c r="L361" s="107"/>
      <c r="M361" s="107"/>
      <c r="N361" s="112">
        <v>45852.0</v>
      </c>
    </row>
    <row r="362">
      <c r="A362" s="106" t="s">
        <v>480</v>
      </c>
      <c r="B362" s="106" t="s">
        <v>2074</v>
      </c>
      <c r="C362" s="96" t="s">
        <v>2075</v>
      </c>
      <c r="D362" s="107"/>
      <c r="E362" s="106" t="s">
        <v>85</v>
      </c>
      <c r="F362" s="106" t="s">
        <v>278</v>
      </c>
      <c r="G362" s="106" t="s">
        <v>94</v>
      </c>
      <c r="H362" s="111">
        <v>324.96</v>
      </c>
      <c r="I362" s="109"/>
      <c r="J362" s="107"/>
      <c r="K362" s="109"/>
      <c r="L362" s="107"/>
      <c r="M362" s="107"/>
      <c r="N362" s="112">
        <v>45852.0</v>
      </c>
    </row>
    <row r="363">
      <c r="A363" s="106" t="s">
        <v>177</v>
      </c>
      <c r="B363" s="106" t="s">
        <v>2076</v>
      </c>
      <c r="C363" s="96" t="s">
        <v>2077</v>
      </c>
      <c r="D363" s="107"/>
      <c r="E363" s="106" t="s">
        <v>671</v>
      </c>
      <c r="F363" s="107"/>
      <c r="G363" s="106" t="s">
        <v>86</v>
      </c>
      <c r="H363" s="108"/>
      <c r="I363" s="109"/>
      <c r="J363" s="107"/>
      <c r="K363" s="109"/>
      <c r="L363" s="107"/>
      <c r="M363" s="107"/>
      <c r="N363" s="112">
        <v>45853.0</v>
      </c>
    </row>
    <row r="364">
      <c r="A364" s="106" t="s">
        <v>1143</v>
      </c>
      <c r="B364" s="106" t="s">
        <v>2078</v>
      </c>
      <c r="C364" s="96" t="s">
        <v>2079</v>
      </c>
      <c r="D364" s="107"/>
      <c r="E364" s="106" t="s">
        <v>671</v>
      </c>
      <c r="F364" s="106" t="s">
        <v>137</v>
      </c>
      <c r="G364" s="106" t="s">
        <v>94</v>
      </c>
      <c r="H364" s="111">
        <v>1406.61</v>
      </c>
      <c r="I364" s="109"/>
      <c r="J364" s="107"/>
      <c r="K364" s="109"/>
      <c r="L364" s="107"/>
      <c r="M364" s="107"/>
      <c r="N364" s="112">
        <v>45853.0</v>
      </c>
    </row>
    <row r="365">
      <c r="A365" s="106" t="s">
        <v>208</v>
      </c>
      <c r="B365" s="106" t="s">
        <v>2080</v>
      </c>
      <c r="C365" s="96" t="s">
        <v>2081</v>
      </c>
      <c r="D365" s="107"/>
      <c r="E365" s="106" t="s">
        <v>85</v>
      </c>
      <c r="F365" s="107"/>
      <c r="G365" s="106" t="s">
        <v>86</v>
      </c>
      <c r="H365" s="108"/>
      <c r="I365" s="109"/>
      <c r="J365" s="107"/>
      <c r="K365" s="109"/>
      <c r="L365" s="107"/>
      <c r="M365" s="107"/>
      <c r="N365" s="112">
        <v>45854.0</v>
      </c>
    </row>
    <row r="366">
      <c r="A366" s="106" t="s">
        <v>391</v>
      </c>
      <c r="B366" s="106" t="s">
        <v>2082</v>
      </c>
      <c r="C366" s="96" t="s">
        <v>2083</v>
      </c>
      <c r="D366" s="107"/>
      <c r="E366" s="106" t="s">
        <v>85</v>
      </c>
      <c r="F366" s="106" t="s">
        <v>93</v>
      </c>
      <c r="G366" s="106" t="s">
        <v>94</v>
      </c>
      <c r="H366" s="111">
        <v>467.39</v>
      </c>
      <c r="I366" s="109"/>
      <c r="J366" s="107"/>
      <c r="K366" s="109"/>
      <c r="L366" s="107"/>
      <c r="M366" s="107"/>
      <c r="N366" s="112">
        <v>45854.0</v>
      </c>
    </row>
    <row r="367">
      <c r="A367" s="106" t="s">
        <v>523</v>
      </c>
      <c r="B367" s="106" t="s">
        <v>2084</v>
      </c>
      <c r="C367" s="96" t="s">
        <v>2085</v>
      </c>
      <c r="D367" s="107"/>
      <c r="E367" s="106" t="s">
        <v>85</v>
      </c>
      <c r="F367" s="106" t="s">
        <v>93</v>
      </c>
      <c r="G367" s="106" t="s">
        <v>94</v>
      </c>
      <c r="H367" s="111">
        <v>1265.93</v>
      </c>
      <c r="I367" s="109"/>
      <c r="J367" s="107"/>
      <c r="K367" s="109"/>
      <c r="L367" s="107"/>
      <c r="M367" s="107"/>
      <c r="N367" s="112">
        <v>45854.0</v>
      </c>
    </row>
    <row r="368">
      <c r="A368" s="106" t="s">
        <v>937</v>
      </c>
      <c r="B368" s="106" t="s">
        <v>2086</v>
      </c>
      <c r="C368" s="97"/>
      <c r="D368" s="107"/>
      <c r="E368" s="106" t="s">
        <v>655</v>
      </c>
      <c r="F368" s="107"/>
      <c r="G368" s="106" t="s">
        <v>86</v>
      </c>
      <c r="H368" s="108"/>
      <c r="I368" s="109"/>
      <c r="J368" s="107"/>
      <c r="K368" s="109"/>
      <c r="L368" s="107"/>
      <c r="M368" s="107"/>
      <c r="N368" s="112">
        <v>45854.0</v>
      </c>
    </row>
    <row r="369">
      <c r="A369" s="106" t="s">
        <v>1912</v>
      </c>
      <c r="B369" s="106" t="s">
        <v>2087</v>
      </c>
      <c r="C369" s="96" t="s">
        <v>2088</v>
      </c>
      <c r="D369" s="107"/>
      <c r="E369" s="106" t="s">
        <v>649</v>
      </c>
      <c r="F369" s="107"/>
      <c r="G369" s="106" t="s">
        <v>86</v>
      </c>
      <c r="H369" s="108"/>
      <c r="I369" s="109"/>
      <c r="J369" s="107"/>
      <c r="K369" s="109"/>
      <c r="L369" s="107"/>
      <c r="M369" s="107"/>
      <c r="N369" s="112">
        <v>45854.0</v>
      </c>
    </row>
    <row r="370">
      <c r="A370" s="106" t="s">
        <v>2089</v>
      </c>
      <c r="B370" s="106" t="s">
        <v>2090</v>
      </c>
      <c r="C370" s="96" t="s">
        <v>2091</v>
      </c>
      <c r="D370" s="107"/>
      <c r="E370" s="106" t="s">
        <v>671</v>
      </c>
      <c r="F370" s="107"/>
      <c r="G370" s="106" t="s">
        <v>86</v>
      </c>
      <c r="H370" s="108"/>
      <c r="I370" s="109"/>
      <c r="J370" s="107"/>
      <c r="K370" s="109"/>
      <c r="L370" s="107"/>
      <c r="M370" s="107"/>
      <c r="N370" s="112">
        <v>45854.0</v>
      </c>
    </row>
    <row r="371">
      <c r="A371" s="106" t="s">
        <v>2092</v>
      </c>
      <c r="B371" s="106" t="s">
        <v>2093</v>
      </c>
      <c r="C371" s="96" t="s">
        <v>2094</v>
      </c>
      <c r="D371" s="107"/>
      <c r="E371" s="106" t="s">
        <v>85</v>
      </c>
      <c r="F371" s="106" t="s">
        <v>93</v>
      </c>
      <c r="G371" s="106" t="s">
        <v>94</v>
      </c>
      <c r="H371" s="111">
        <v>1113.37</v>
      </c>
      <c r="I371" s="109"/>
      <c r="J371" s="107"/>
      <c r="K371" s="109"/>
      <c r="L371" s="107"/>
      <c r="M371" s="107"/>
      <c r="N371" s="112">
        <v>45854.0</v>
      </c>
    </row>
    <row r="372">
      <c r="A372" s="106" t="s">
        <v>1439</v>
      </c>
      <c r="B372" s="106" t="s">
        <v>2095</v>
      </c>
      <c r="C372" s="96" t="s">
        <v>2096</v>
      </c>
      <c r="D372" s="107"/>
      <c r="E372" s="106" t="s">
        <v>85</v>
      </c>
      <c r="F372" s="107"/>
      <c r="G372" s="106" t="s">
        <v>86</v>
      </c>
      <c r="H372" s="108"/>
      <c r="I372" s="109"/>
      <c r="J372" s="107"/>
      <c r="K372" s="109"/>
      <c r="L372" s="107"/>
      <c r="M372" s="107"/>
      <c r="N372" s="112">
        <v>45854.0</v>
      </c>
    </row>
    <row r="373">
      <c r="A373" s="106" t="s">
        <v>2097</v>
      </c>
      <c r="B373" s="106" t="s">
        <v>2098</v>
      </c>
      <c r="C373" s="96" t="s">
        <v>2099</v>
      </c>
      <c r="D373" s="107"/>
      <c r="E373" s="106" t="s">
        <v>85</v>
      </c>
      <c r="F373" s="107"/>
      <c r="G373" s="106" t="s">
        <v>86</v>
      </c>
      <c r="H373" s="108"/>
      <c r="I373" s="109"/>
      <c r="J373" s="107"/>
      <c r="K373" s="109"/>
      <c r="L373" s="107"/>
      <c r="M373" s="107"/>
      <c r="N373" s="112">
        <v>45854.0</v>
      </c>
    </row>
    <row r="374">
      <c r="A374" s="106" t="s">
        <v>2100</v>
      </c>
      <c r="B374" s="106" t="s">
        <v>2101</v>
      </c>
      <c r="C374" s="96" t="s">
        <v>2102</v>
      </c>
      <c r="D374" s="107"/>
      <c r="E374" s="106" t="s">
        <v>85</v>
      </c>
      <c r="F374" s="107"/>
      <c r="G374" s="106" t="s">
        <v>86</v>
      </c>
      <c r="H374" s="108"/>
      <c r="I374" s="109"/>
      <c r="J374" s="107"/>
      <c r="K374" s="109"/>
      <c r="L374" s="107"/>
      <c r="M374" s="107"/>
      <c r="N374" s="112">
        <v>45854.0</v>
      </c>
    </row>
    <row r="375">
      <c r="A375" s="106" t="s">
        <v>226</v>
      </c>
      <c r="B375" s="106" t="s">
        <v>2103</v>
      </c>
      <c r="C375" s="96" t="s">
        <v>2104</v>
      </c>
      <c r="D375" s="107"/>
      <c r="E375" s="106" t="s">
        <v>85</v>
      </c>
      <c r="F375" s="107"/>
      <c r="G375" s="106" t="s">
        <v>86</v>
      </c>
      <c r="H375" s="108"/>
      <c r="I375" s="109"/>
      <c r="J375" s="107"/>
      <c r="K375" s="109"/>
      <c r="L375" s="107"/>
      <c r="M375" s="107"/>
      <c r="N375" s="112">
        <v>45854.0</v>
      </c>
    </row>
    <row r="376">
      <c r="A376" s="106" t="s">
        <v>253</v>
      </c>
      <c r="B376" s="106" t="s">
        <v>2105</v>
      </c>
      <c r="C376" s="96" t="s">
        <v>2106</v>
      </c>
      <c r="D376" s="107"/>
      <c r="E376" s="106" t="s">
        <v>85</v>
      </c>
      <c r="F376" s="107"/>
      <c r="G376" s="106" t="s">
        <v>86</v>
      </c>
      <c r="H376" s="108"/>
      <c r="I376" s="109"/>
      <c r="J376" s="107"/>
      <c r="K376" s="109"/>
      <c r="L376" s="107"/>
      <c r="M376" s="107"/>
      <c r="N376" s="112">
        <v>45856.0</v>
      </c>
    </row>
    <row r="377">
      <c r="A377" s="106" t="s">
        <v>460</v>
      </c>
      <c r="B377" s="106" t="s">
        <v>2107</v>
      </c>
      <c r="C377" s="96" t="s">
        <v>2108</v>
      </c>
      <c r="D377" s="107"/>
      <c r="E377" s="106" t="s">
        <v>85</v>
      </c>
      <c r="F377" s="107"/>
      <c r="G377" s="106" t="s">
        <v>86</v>
      </c>
      <c r="H377" s="108"/>
      <c r="I377" s="109"/>
      <c r="J377" s="107"/>
      <c r="K377" s="109"/>
      <c r="L377" s="107"/>
      <c r="M377" s="107"/>
      <c r="N377" s="112">
        <v>45856.0</v>
      </c>
    </row>
    <row r="378">
      <c r="A378" s="106" t="s">
        <v>2109</v>
      </c>
      <c r="B378" s="106" t="s">
        <v>2110</v>
      </c>
      <c r="C378" s="96" t="s">
        <v>2111</v>
      </c>
      <c r="D378" s="107"/>
      <c r="E378" s="106" t="s">
        <v>85</v>
      </c>
      <c r="F378" s="107"/>
      <c r="G378" s="106" t="s">
        <v>86</v>
      </c>
      <c r="H378" s="108"/>
      <c r="I378" s="109"/>
      <c r="J378" s="107"/>
      <c r="K378" s="109"/>
      <c r="L378" s="107"/>
      <c r="M378" s="107"/>
      <c r="N378" s="112">
        <v>45856.0</v>
      </c>
    </row>
    <row r="379">
      <c r="A379" s="106" t="s">
        <v>493</v>
      </c>
      <c r="B379" s="106" t="s">
        <v>2112</v>
      </c>
      <c r="C379" s="96" t="s">
        <v>2113</v>
      </c>
      <c r="D379" s="107"/>
      <c r="E379" s="106" t="s">
        <v>85</v>
      </c>
      <c r="F379" s="107"/>
      <c r="G379" s="106" t="s">
        <v>86</v>
      </c>
      <c r="H379" s="108"/>
      <c r="I379" s="109"/>
      <c r="J379" s="107"/>
      <c r="K379" s="109"/>
      <c r="L379" s="107"/>
      <c r="M379" s="107"/>
      <c r="N379" s="112">
        <v>45856.0</v>
      </c>
    </row>
    <row r="380">
      <c r="A380" s="106" t="s">
        <v>2114</v>
      </c>
      <c r="B380" s="106" t="s">
        <v>2115</v>
      </c>
      <c r="C380" s="96" t="s">
        <v>2116</v>
      </c>
      <c r="D380" s="107"/>
      <c r="E380" s="106" t="s">
        <v>85</v>
      </c>
      <c r="F380" s="107"/>
      <c r="G380" s="106" t="s">
        <v>86</v>
      </c>
      <c r="H380" s="108"/>
      <c r="I380" s="109"/>
      <c r="J380" s="107"/>
      <c r="K380" s="109"/>
      <c r="L380" s="107"/>
      <c r="M380" s="107"/>
      <c r="N380" s="112">
        <v>45856.0</v>
      </c>
    </row>
    <row r="381">
      <c r="A381" s="106" t="s">
        <v>2117</v>
      </c>
      <c r="B381" s="106" t="s">
        <v>2118</v>
      </c>
      <c r="C381" s="96" t="s">
        <v>2119</v>
      </c>
      <c r="D381" s="107"/>
      <c r="E381" s="106" t="s">
        <v>85</v>
      </c>
      <c r="F381" s="107"/>
      <c r="G381" s="106" t="s">
        <v>86</v>
      </c>
      <c r="H381" s="108"/>
      <c r="I381" s="109"/>
      <c r="J381" s="107"/>
      <c r="K381" s="109"/>
      <c r="L381" s="107"/>
      <c r="M381" s="107"/>
      <c r="N381" s="112">
        <v>45856.0</v>
      </c>
    </row>
    <row r="382">
      <c r="A382" s="106" t="s">
        <v>2120</v>
      </c>
      <c r="B382" s="106" t="s">
        <v>2121</v>
      </c>
      <c r="C382" s="96" t="s">
        <v>2122</v>
      </c>
      <c r="D382" s="107"/>
      <c r="E382" s="106" t="s">
        <v>85</v>
      </c>
      <c r="F382" s="107"/>
      <c r="G382" s="106" t="s">
        <v>86</v>
      </c>
      <c r="H382" s="108"/>
      <c r="I382" s="109"/>
      <c r="J382" s="107"/>
      <c r="K382" s="109"/>
      <c r="L382" s="107"/>
      <c r="M382" s="107"/>
      <c r="N382" s="112">
        <v>45856.0</v>
      </c>
    </row>
    <row r="383">
      <c r="A383" s="106" t="s">
        <v>2123</v>
      </c>
      <c r="B383" s="106" t="s">
        <v>2124</v>
      </c>
      <c r="C383" s="97"/>
      <c r="D383" s="107"/>
      <c r="E383" s="106" t="s">
        <v>655</v>
      </c>
      <c r="F383" s="107"/>
      <c r="G383" s="106" t="s">
        <v>86</v>
      </c>
      <c r="H383" s="108"/>
      <c r="I383" s="109"/>
      <c r="J383" s="107"/>
      <c r="K383" s="109"/>
      <c r="L383" s="107"/>
      <c r="M383" s="107"/>
      <c r="N383" s="112">
        <v>45856.0</v>
      </c>
    </row>
    <row r="384">
      <c r="A384" s="106" t="s">
        <v>160</v>
      </c>
      <c r="B384" s="106" t="s">
        <v>2125</v>
      </c>
      <c r="C384" s="96" t="s">
        <v>2126</v>
      </c>
      <c r="D384" s="107"/>
      <c r="E384" s="106" t="s">
        <v>85</v>
      </c>
      <c r="F384" s="107"/>
      <c r="G384" s="106" t="s">
        <v>86</v>
      </c>
      <c r="H384" s="108"/>
      <c r="I384" s="109"/>
      <c r="J384" s="107"/>
      <c r="K384" s="109"/>
      <c r="L384" s="107"/>
      <c r="M384" s="107"/>
      <c r="N384" s="112">
        <v>45856.0</v>
      </c>
    </row>
    <row r="385">
      <c r="A385" s="106" t="s">
        <v>826</v>
      </c>
      <c r="B385" s="106" t="s">
        <v>2127</v>
      </c>
      <c r="C385" s="96" t="s">
        <v>2128</v>
      </c>
      <c r="D385" s="107"/>
      <c r="E385" s="106" t="s">
        <v>85</v>
      </c>
      <c r="F385" s="107"/>
      <c r="G385" s="106" t="s">
        <v>86</v>
      </c>
      <c r="H385" s="108"/>
      <c r="I385" s="109"/>
      <c r="J385" s="107"/>
      <c r="K385" s="109"/>
      <c r="L385" s="107"/>
      <c r="M385" s="106" t="s">
        <v>2129</v>
      </c>
      <c r="N385" s="112">
        <v>45859.0</v>
      </c>
    </row>
    <row r="386">
      <c r="A386" s="106" t="s">
        <v>2130</v>
      </c>
      <c r="B386" s="106" t="s">
        <v>2131</v>
      </c>
      <c r="C386" s="96" t="s">
        <v>2132</v>
      </c>
      <c r="D386" s="107"/>
      <c r="E386" s="106" t="s">
        <v>85</v>
      </c>
      <c r="F386" s="106" t="s">
        <v>970</v>
      </c>
      <c r="G386" s="106" t="s">
        <v>94</v>
      </c>
      <c r="H386" s="111">
        <v>557.97</v>
      </c>
      <c r="I386" s="109"/>
      <c r="J386" s="107"/>
      <c r="K386" s="109"/>
      <c r="L386" s="107"/>
      <c r="M386" s="106" t="s">
        <v>314</v>
      </c>
      <c r="N386" s="112">
        <v>45859.0</v>
      </c>
    </row>
    <row r="387">
      <c r="A387" s="106" t="s">
        <v>89</v>
      </c>
      <c r="B387" s="106" t="s">
        <v>2133</v>
      </c>
      <c r="C387" s="96" t="s">
        <v>2134</v>
      </c>
      <c r="D387" s="107"/>
      <c r="E387" s="106" t="s">
        <v>85</v>
      </c>
      <c r="F387" s="106" t="s">
        <v>137</v>
      </c>
      <c r="G387" s="106" t="s">
        <v>94</v>
      </c>
      <c r="H387" s="111">
        <v>2290.81</v>
      </c>
      <c r="I387" s="109"/>
      <c r="J387" s="107"/>
      <c r="K387" s="109"/>
      <c r="L387" s="107"/>
      <c r="M387" s="107"/>
      <c r="N387" s="112">
        <v>45859.0</v>
      </c>
    </row>
    <row r="388">
      <c r="A388" s="106" t="s">
        <v>2135</v>
      </c>
      <c r="B388" s="106" t="s">
        <v>2136</v>
      </c>
      <c r="C388" s="96" t="s">
        <v>2137</v>
      </c>
      <c r="D388" s="107"/>
      <c r="E388" s="106" t="s">
        <v>85</v>
      </c>
      <c r="F388" s="107"/>
      <c r="G388" s="106" t="s">
        <v>94</v>
      </c>
      <c r="H388" s="108"/>
      <c r="I388" s="109"/>
      <c r="J388" s="107"/>
      <c r="K388" s="109"/>
      <c r="L388" s="107"/>
      <c r="M388" s="107"/>
      <c r="N388" s="112">
        <v>45859.0</v>
      </c>
    </row>
    <row r="389">
      <c r="A389" s="106" t="s">
        <v>2138</v>
      </c>
      <c r="B389" s="106" t="s">
        <v>2139</v>
      </c>
      <c r="C389" s="96" t="s">
        <v>2140</v>
      </c>
      <c r="D389" s="107"/>
      <c r="E389" s="106" t="s">
        <v>85</v>
      </c>
      <c r="F389" s="106" t="s">
        <v>2141</v>
      </c>
      <c r="G389" s="106" t="s">
        <v>94</v>
      </c>
      <c r="H389" s="111">
        <v>318.0</v>
      </c>
      <c r="I389" s="109"/>
      <c r="J389" s="107"/>
      <c r="K389" s="109"/>
      <c r="L389" s="107"/>
      <c r="M389" s="106" t="s">
        <v>2142</v>
      </c>
      <c r="N389" s="112">
        <v>45859.0</v>
      </c>
    </row>
    <row r="390">
      <c r="A390" s="106" t="s">
        <v>458</v>
      </c>
      <c r="B390" s="106" t="s">
        <v>2143</v>
      </c>
      <c r="C390" s="97"/>
      <c r="D390" s="107"/>
      <c r="E390" s="106" t="s">
        <v>85</v>
      </c>
      <c r="F390" s="106" t="s">
        <v>436</v>
      </c>
      <c r="G390" s="106" t="s">
        <v>53</v>
      </c>
      <c r="H390" s="111">
        <v>1193.23</v>
      </c>
      <c r="I390" s="110">
        <v>45862.0</v>
      </c>
      <c r="J390" s="106" t="s">
        <v>2144</v>
      </c>
      <c r="K390" s="109"/>
      <c r="L390" s="106">
        <v>8.0</v>
      </c>
      <c r="M390" s="107"/>
      <c r="N390" s="112">
        <v>45870.0</v>
      </c>
    </row>
    <row r="391">
      <c r="A391" s="106" t="s">
        <v>374</v>
      </c>
      <c r="B391" s="106" t="s">
        <v>2145</v>
      </c>
      <c r="C391" s="96" t="s">
        <v>2146</v>
      </c>
      <c r="D391" s="107"/>
      <c r="E391" s="106" t="s">
        <v>85</v>
      </c>
      <c r="F391" s="106" t="s">
        <v>93</v>
      </c>
      <c r="G391" s="106" t="s">
        <v>94</v>
      </c>
      <c r="H391" s="111">
        <v>1224.92</v>
      </c>
      <c r="I391" s="109"/>
      <c r="J391" s="107"/>
      <c r="K391" s="109"/>
      <c r="L391" s="107"/>
      <c r="M391" s="107"/>
      <c r="N391" s="112">
        <v>45859.0</v>
      </c>
    </row>
    <row r="392">
      <c r="A392" s="106" t="s">
        <v>2147</v>
      </c>
      <c r="B392" s="106" t="s">
        <v>2148</v>
      </c>
      <c r="C392" s="97"/>
      <c r="D392" s="107"/>
      <c r="E392" s="106" t="s">
        <v>134</v>
      </c>
      <c r="F392" s="106" t="s">
        <v>137</v>
      </c>
      <c r="G392" s="106" t="s">
        <v>94</v>
      </c>
      <c r="H392" s="111">
        <v>1894.56</v>
      </c>
      <c r="I392" s="109"/>
      <c r="J392" s="107"/>
      <c r="K392" s="109"/>
      <c r="L392" s="107"/>
      <c r="M392" s="106" t="s">
        <v>2149</v>
      </c>
      <c r="N392" s="112">
        <v>45861.0</v>
      </c>
    </row>
    <row r="393">
      <c r="A393" s="106" t="s">
        <v>157</v>
      </c>
      <c r="B393" s="106" t="s">
        <v>2150</v>
      </c>
      <c r="C393" s="96" t="s">
        <v>2151</v>
      </c>
      <c r="D393" s="107"/>
      <c r="E393" s="106" t="s">
        <v>85</v>
      </c>
      <c r="F393" s="106" t="s">
        <v>289</v>
      </c>
      <c r="G393" s="106" t="s">
        <v>150</v>
      </c>
      <c r="H393" s="108"/>
      <c r="I393" s="109"/>
      <c r="J393" s="107"/>
      <c r="K393" s="109"/>
      <c r="L393" s="107"/>
      <c r="M393" s="106" t="s">
        <v>2152</v>
      </c>
      <c r="N393" s="112">
        <v>45859.0</v>
      </c>
    </row>
    <row r="394">
      <c r="A394" s="106" t="s">
        <v>2153</v>
      </c>
      <c r="B394" s="106" t="s">
        <v>2154</v>
      </c>
      <c r="C394" s="96" t="s">
        <v>2155</v>
      </c>
      <c r="D394" s="107"/>
      <c r="E394" s="106" t="s">
        <v>85</v>
      </c>
      <c r="F394" s="107"/>
      <c r="G394" s="106" t="s">
        <v>86</v>
      </c>
      <c r="H394" s="108"/>
      <c r="I394" s="109"/>
      <c r="J394" s="107"/>
      <c r="K394" s="109"/>
      <c r="L394" s="107"/>
      <c r="M394" s="107"/>
      <c r="N394" s="112">
        <v>45859.0</v>
      </c>
    </row>
    <row r="395">
      <c r="A395" s="106" t="s">
        <v>258</v>
      </c>
      <c r="B395" s="106" t="s">
        <v>2156</v>
      </c>
      <c r="C395" s="96" t="s">
        <v>2157</v>
      </c>
      <c r="D395" s="107"/>
      <c r="E395" s="106" t="s">
        <v>649</v>
      </c>
      <c r="F395" s="107"/>
      <c r="G395" s="106" t="s">
        <v>86</v>
      </c>
      <c r="H395" s="108"/>
      <c r="I395" s="109"/>
      <c r="J395" s="107"/>
      <c r="K395" s="109"/>
      <c r="L395" s="107"/>
      <c r="M395" s="107"/>
      <c r="N395" s="112">
        <v>45859.0</v>
      </c>
    </row>
    <row r="396">
      <c r="A396" s="106" t="s">
        <v>771</v>
      </c>
      <c r="B396" s="106" t="s">
        <v>2158</v>
      </c>
      <c r="C396" s="97"/>
      <c r="D396" s="107"/>
      <c r="E396" s="106" t="s">
        <v>655</v>
      </c>
      <c r="F396" s="106" t="s">
        <v>278</v>
      </c>
      <c r="G396" s="106" t="s">
        <v>94</v>
      </c>
      <c r="H396" s="108"/>
      <c r="I396" s="109"/>
      <c r="J396" s="107"/>
      <c r="K396" s="109"/>
      <c r="L396" s="107"/>
      <c r="M396" s="107"/>
      <c r="N396" s="112">
        <v>45859.0</v>
      </c>
    </row>
    <row r="397">
      <c r="A397" s="106" t="s">
        <v>119</v>
      </c>
      <c r="B397" s="106" t="s">
        <v>2159</v>
      </c>
      <c r="C397" s="97"/>
      <c r="D397" s="107"/>
      <c r="E397" s="106" t="s">
        <v>655</v>
      </c>
      <c r="F397" s="107"/>
      <c r="G397" s="106" t="s">
        <v>86</v>
      </c>
      <c r="H397" s="108"/>
      <c r="I397" s="109"/>
      <c r="J397" s="107"/>
      <c r="K397" s="109"/>
      <c r="L397" s="107"/>
      <c r="M397" s="107"/>
      <c r="N397" s="112">
        <v>45859.0</v>
      </c>
    </row>
    <row r="398">
      <c r="A398" s="106" t="s">
        <v>2070</v>
      </c>
      <c r="B398" s="106" t="s">
        <v>2160</v>
      </c>
      <c r="C398" s="96" t="s">
        <v>2161</v>
      </c>
      <c r="D398" s="107"/>
      <c r="E398" s="106" t="s">
        <v>85</v>
      </c>
      <c r="F398" s="106" t="s">
        <v>278</v>
      </c>
      <c r="G398" s="106" t="s">
        <v>94</v>
      </c>
      <c r="H398" s="111">
        <v>324.96</v>
      </c>
      <c r="I398" s="109"/>
      <c r="J398" s="107"/>
      <c r="K398" s="109"/>
      <c r="L398" s="107"/>
      <c r="M398" s="107"/>
      <c r="N398" s="112">
        <v>45861.0</v>
      </c>
    </row>
    <row r="399">
      <c r="A399" s="106" t="s">
        <v>814</v>
      </c>
      <c r="B399" s="106" t="s">
        <v>2162</v>
      </c>
      <c r="C399" s="96" t="s">
        <v>2163</v>
      </c>
      <c r="D399" s="107"/>
      <c r="E399" s="106" t="s">
        <v>85</v>
      </c>
      <c r="F399" s="107"/>
      <c r="G399" s="106" t="s">
        <v>86</v>
      </c>
      <c r="H399" s="108"/>
      <c r="I399" s="109"/>
      <c r="J399" s="107"/>
      <c r="K399" s="109"/>
      <c r="L399" s="107"/>
      <c r="M399" s="107"/>
      <c r="N399" s="112">
        <v>45861.0</v>
      </c>
    </row>
    <row r="400">
      <c r="A400" s="106" t="s">
        <v>2164</v>
      </c>
      <c r="B400" s="106" t="s">
        <v>2165</v>
      </c>
      <c r="C400" s="97"/>
      <c r="D400" s="107"/>
      <c r="E400" s="106" t="s">
        <v>655</v>
      </c>
      <c r="F400" s="106" t="s">
        <v>2141</v>
      </c>
      <c r="G400" s="106" t="s">
        <v>94</v>
      </c>
      <c r="H400" s="111">
        <v>387.66</v>
      </c>
      <c r="I400" s="109"/>
      <c r="J400" s="107"/>
      <c r="K400" s="109"/>
      <c r="L400" s="107"/>
      <c r="M400" s="107"/>
      <c r="N400" s="112">
        <v>45861.0</v>
      </c>
    </row>
    <row r="401">
      <c r="A401" s="106" t="s">
        <v>1600</v>
      </c>
      <c r="B401" s="106" t="s">
        <v>2166</v>
      </c>
      <c r="C401" s="96" t="s">
        <v>2167</v>
      </c>
      <c r="D401" s="107"/>
      <c r="E401" s="106" t="s">
        <v>85</v>
      </c>
      <c r="F401" s="106" t="s">
        <v>137</v>
      </c>
      <c r="G401" s="106" t="s">
        <v>94</v>
      </c>
      <c r="H401" s="111">
        <v>2987.72</v>
      </c>
      <c r="I401" s="109"/>
      <c r="J401" s="107"/>
      <c r="K401" s="109"/>
      <c r="L401" s="107"/>
      <c r="M401" s="107"/>
      <c r="N401" s="112">
        <v>45861.0</v>
      </c>
    </row>
    <row r="402">
      <c r="A402" s="106" t="s">
        <v>965</v>
      </c>
      <c r="B402" s="106" t="s">
        <v>2168</v>
      </c>
      <c r="C402" s="96" t="s">
        <v>2169</v>
      </c>
      <c r="D402" s="107"/>
      <c r="E402" s="106" t="s">
        <v>85</v>
      </c>
      <c r="F402" s="107"/>
      <c r="G402" s="106" t="s">
        <v>150</v>
      </c>
      <c r="H402" s="108"/>
      <c r="I402" s="109"/>
      <c r="J402" s="107"/>
      <c r="K402" s="109"/>
      <c r="L402" s="107"/>
      <c r="M402" s="107"/>
      <c r="N402" s="112">
        <v>45861.0</v>
      </c>
    </row>
    <row r="403">
      <c r="A403" s="106" t="s">
        <v>2170</v>
      </c>
      <c r="B403" s="106" t="s">
        <v>2171</v>
      </c>
      <c r="C403" s="96" t="s">
        <v>2172</v>
      </c>
      <c r="D403" s="107"/>
      <c r="E403" s="106" t="s">
        <v>85</v>
      </c>
      <c r="F403" s="107"/>
      <c r="G403" s="106" t="s">
        <v>86</v>
      </c>
      <c r="H403" s="108"/>
      <c r="I403" s="109"/>
      <c r="J403" s="107"/>
      <c r="K403" s="109"/>
      <c r="L403" s="107"/>
      <c r="M403" s="107"/>
      <c r="N403" s="112">
        <v>45863.0</v>
      </c>
    </row>
    <row r="404">
      <c r="A404" s="106" t="s">
        <v>2173</v>
      </c>
      <c r="B404" s="106" t="s">
        <v>2174</v>
      </c>
      <c r="C404" s="96" t="s">
        <v>2175</v>
      </c>
      <c r="D404" s="107"/>
      <c r="E404" s="106" t="s">
        <v>85</v>
      </c>
      <c r="F404" s="107"/>
      <c r="G404" s="106" t="s">
        <v>86</v>
      </c>
      <c r="H404" s="108"/>
      <c r="I404" s="109"/>
      <c r="J404" s="107"/>
      <c r="K404" s="109"/>
      <c r="L404" s="107"/>
      <c r="M404" s="107"/>
      <c r="N404" s="112">
        <v>45863.0</v>
      </c>
    </row>
    <row r="405">
      <c r="A405" s="106" t="s">
        <v>430</v>
      </c>
      <c r="B405" s="106" t="s">
        <v>2176</v>
      </c>
      <c r="C405" s="96" t="s">
        <v>2177</v>
      </c>
      <c r="D405" s="107"/>
      <c r="E405" s="106" t="s">
        <v>85</v>
      </c>
      <c r="F405" s="106" t="s">
        <v>596</v>
      </c>
      <c r="G405" s="106" t="s">
        <v>94</v>
      </c>
      <c r="H405" s="111">
        <v>5387.56</v>
      </c>
      <c r="I405" s="109"/>
      <c r="J405" s="107"/>
      <c r="K405" s="109"/>
      <c r="L405" s="107"/>
      <c r="M405" s="106" t="s">
        <v>2178</v>
      </c>
      <c r="N405" s="112">
        <v>45863.0</v>
      </c>
    </row>
    <row r="406">
      <c r="A406" s="106" t="s">
        <v>581</v>
      </c>
      <c r="B406" s="106" t="s">
        <v>2179</v>
      </c>
      <c r="C406" s="96" t="s">
        <v>2180</v>
      </c>
      <c r="D406" s="107"/>
      <c r="E406" s="106" t="s">
        <v>85</v>
      </c>
      <c r="F406" s="107"/>
      <c r="G406" s="106" t="s">
        <v>86</v>
      </c>
      <c r="H406" s="108"/>
      <c r="I406" s="109"/>
      <c r="J406" s="107"/>
      <c r="K406" s="109"/>
      <c r="L406" s="107"/>
      <c r="M406" s="107"/>
      <c r="N406" s="112">
        <v>45863.0</v>
      </c>
    </row>
    <row r="407">
      <c r="A407" s="106" t="s">
        <v>579</v>
      </c>
      <c r="B407" s="106" t="s">
        <v>2181</v>
      </c>
      <c r="C407" s="96" t="s">
        <v>2182</v>
      </c>
      <c r="D407" s="107"/>
      <c r="E407" s="106" t="s">
        <v>85</v>
      </c>
      <c r="F407" s="107"/>
      <c r="G407" s="106" t="s">
        <v>86</v>
      </c>
      <c r="H407" s="108"/>
      <c r="I407" s="109"/>
      <c r="J407" s="107"/>
      <c r="K407" s="109"/>
      <c r="L407" s="107"/>
      <c r="M407" s="107"/>
      <c r="N407" s="112">
        <v>45863.0</v>
      </c>
    </row>
    <row r="408">
      <c r="A408" s="106" t="s">
        <v>1168</v>
      </c>
      <c r="B408" s="106" t="s">
        <v>2183</v>
      </c>
      <c r="C408" s="96" t="s">
        <v>2184</v>
      </c>
      <c r="D408" s="107"/>
      <c r="E408" s="106" t="s">
        <v>85</v>
      </c>
      <c r="F408" s="107"/>
      <c r="G408" s="106" t="s">
        <v>86</v>
      </c>
      <c r="H408" s="108"/>
      <c r="I408" s="109"/>
      <c r="J408" s="107"/>
      <c r="K408" s="109"/>
      <c r="L408" s="107"/>
      <c r="M408" s="107"/>
      <c r="N408" s="112">
        <v>45863.0</v>
      </c>
    </row>
    <row r="409">
      <c r="A409" s="106" t="s">
        <v>674</v>
      </c>
      <c r="B409" s="106" t="s">
        <v>2185</v>
      </c>
      <c r="C409" s="96" t="s">
        <v>2186</v>
      </c>
      <c r="D409" s="107"/>
      <c r="E409" s="106" t="s">
        <v>85</v>
      </c>
      <c r="F409" s="107"/>
      <c r="G409" s="106" t="s">
        <v>86</v>
      </c>
      <c r="H409" s="108"/>
      <c r="I409" s="109"/>
      <c r="J409" s="107"/>
      <c r="K409" s="109"/>
      <c r="L409" s="107"/>
      <c r="M409" s="107"/>
      <c r="N409" s="112">
        <v>45863.0</v>
      </c>
    </row>
    <row r="410">
      <c r="A410" s="106" t="s">
        <v>516</v>
      </c>
      <c r="B410" s="106" t="s">
        <v>2187</v>
      </c>
      <c r="C410" s="96" t="s">
        <v>2188</v>
      </c>
      <c r="D410" s="106" t="s">
        <v>2189</v>
      </c>
      <c r="E410" s="106" t="s">
        <v>85</v>
      </c>
      <c r="F410" s="106" t="s">
        <v>1146</v>
      </c>
      <c r="G410" s="106" t="s">
        <v>150</v>
      </c>
      <c r="H410" s="111">
        <v>1349.23</v>
      </c>
      <c r="I410" s="110">
        <v>45870.0</v>
      </c>
      <c r="J410" s="106">
        <v>1.7540695468254E13</v>
      </c>
      <c r="K410" s="109"/>
      <c r="L410" s="107"/>
      <c r="M410" s="106" t="s">
        <v>2190</v>
      </c>
      <c r="N410" s="112">
        <v>45887.0</v>
      </c>
    </row>
    <row r="411">
      <c r="A411" s="106" t="s">
        <v>2191</v>
      </c>
      <c r="B411" s="106" t="s">
        <v>2192</v>
      </c>
      <c r="C411" s="97"/>
      <c r="D411" s="107"/>
      <c r="E411" s="106" t="s">
        <v>655</v>
      </c>
      <c r="F411" s="107"/>
      <c r="G411" s="106" t="s">
        <v>86</v>
      </c>
      <c r="H411" s="108"/>
      <c r="I411" s="109"/>
      <c r="J411" s="107"/>
      <c r="K411" s="109"/>
      <c r="L411" s="107"/>
      <c r="M411" s="107"/>
      <c r="N411" s="112">
        <v>45863.0</v>
      </c>
    </row>
    <row r="412">
      <c r="A412" s="106" t="s">
        <v>2193</v>
      </c>
      <c r="B412" s="106" t="s">
        <v>2194</v>
      </c>
      <c r="C412" s="96" t="s">
        <v>2195</v>
      </c>
      <c r="D412" s="107"/>
      <c r="E412" s="106" t="s">
        <v>649</v>
      </c>
      <c r="F412" s="107"/>
      <c r="G412" s="106" t="s">
        <v>86</v>
      </c>
      <c r="H412" s="108"/>
      <c r="I412" s="109"/>
      <c r="J412" s="107"/>
      <c r="K412" s="109"/>
      <c r="L412" s="107"/>
      <c r="M412" s="107"/>
      <c r="N412" s="112">
        <v>45867.0</v>
      </c>
    </row>
    <row r="413">
      <c r="A413" s="106" t="s">
        <v>1780</v>
      </c>
      <c r="B413" s="106" t="s">
        <v>2196</v>
      </c>
      <c r="C413" s="96" t="s">
        <v>2197</v>
      </c>
      <c r="D413" s="107"/>
      <c r="E413" s="106" t="s">
        <v>649</v>
      </c>
      <c r="F413" s="106" t="s">
        <v>289</v>
      </c>
      <c r="G413" s="106" t="s">
        <v>94</v>
      </c>
      <c r="H413" s="111">
        <v>3395.96</v>
      </c>
      <c r="I413" s="109"/>
      <c r="J413" s="107"/>
      <c r="K413" s="109"/>
      <c r="L413" s="107"/>
      <c r="M413" s="107"/>
      <c r="N413" s="112">
        <v>45867.0</v>
      </c>
    </row>
    <row r="414">
      <c r="A414" s="106" t="s">
        <v>2198</v>
      </c>
      <c r="B414" s="106" t="s">
        <v>2199</v>
      </c>
      <c r="C414" s="96" t="s">
        <v>2200</v>
      </c>
      <c r="D414" s="107"/>
      <c r="E414" s="106" t="s">
        <v>649</v>
      </c>
      <c r="F414" s="107"/>
      <c r="G414" s="106" t="s">
        <v>86</v>
      </c>
      <c r="H414" s="108"/>
      <c r="I414" s="109"/>
      <c r="J414" s="107"/>
      <c r="K414" s="109"/>
      <c r="L414" s="107"/>
      <c r="M414" s="107"/>
      <c r="N414" s="112">
        <v>45867.0</v>
      </c>
    </row>
    <row r="415">
      <c r="A415" s="106" t="s">
        <v>2201</v>
      </c>
      <c r="B415" s="106" t="s">
        <v>2202</v>
      </c>
      <c r="C415" s="96" t="s">
        <v>2203</v>
      </c>
      <c r="D415" s="107"/>
      <c r="E415" s="106" t="s">
        <v>649</v>
      </c>
      <c r="F415" s="107"/>
      <c r="G415" s="106" t="s">
        <v>86</v>
      </c>
      <c r="H415" s="108"/>
      <c r="I415" s="109"/>
      <c r="J415" s="107"/>
      <c r="K415" s="109"/>
      <c r="L415" s="107"/>
      <c r="M415" s="107"/>
      <c r="N415" s="112">
        <v>45867.0</v>
      </c>
    </row>
    <row r="416">
      <c r="A416" s="106" t="s">
        <v>1465</v>
      </c>
      <c r="B416" s="106" t="s">
        <v>2204</v>
      </c>
      <c r="C416" s="96" t="s">
        <v>2205</v>
      </c>
      <c r="D416" s="107"/>
      <c r="E416" s="106" t="s">
        <v>85</v>
      </c>
      <c r="F416" s="107"/>
      <c r="G416" s="106" t="s">
        <v>86</v>
      </c>
      <c r="H416" s="108"/>
      <c r="I416" s="109"/>
      <c r="J416" s="107"/>
      <c r="K416" s="109"/>
      <c r="L416" s="107"/>
      <c r="M416" s="107"/>
      <c r="N416" s="112">
        <v>45867.0</v>
      </c>
    </row>
    <row r="417">
      <c r="A417" s="106" t="s">
        <v>123</v>
      </c>
      <c r="B417" s="106" t="s">
        <v>2206</v>
      </c>
      <c r="C417" s="96" t="s">
        <v>2207</v>
      </c>
      <c r="D417" s="107"/>
      <c r="E417" s="106" t="s">
        <v>85</v>
      </c>
      <c r="F417" s="107"/>
      <c r="G417" s="106" t="s">
        <v>86</v>
      </c>
      <c r="H417" s="108"/>
      <c r="I417" s="109"/>
      <c r="J417" s="107"/>
      <c r="K417" s="109"/>
      <c r="L417" s="107"/>
      <c r="M417" s="107"/>
      <c r="N417" s="112">
        <v>45867.0</v>
      </c>
    </row>
    <row r="418">
      <c r="A418" s="106" t="s">
        <v>567</v>
      </c>
      <c r="B418" s="106" t="s">
        <v>2208</v>
      </c>
      <c r="C418" s="96" t="s">
        <v>2209</v>
      </c>
      <c r="D418" s="107"/>
      <c r="E418" s="106" t="s">
        <v>85</v>
      </c>
      <c r="F418" s="107"/>
      <c r="G418" s="106" t="s">
        <v>86</v>
      </c>
      <c r="H418" s="108"/>
      <c r="I418" s="109"/>
      <c r="J418" s="107"/>
      <c r="K418" s="109"/>
      <c r="L418" s="107"/>
      <c r="M418" s="107"/>
      <c r="N418" s="112">
        <v>45867.0</v>
      </c>
    </row>
    <row r="419">
      <c r="A419" s="106" t="s">
        <v>579</v>
      </c>
      <c r="B419" s="106" t="s">
        <v>2210</v>
      </c>
      <c r="C419" s="96" t="s">
        <v>2211</v>
      </c>
      <c r="D419" s="107"/>
      <c r="E419" s="106" t="s">
        <v>85</v>
      </c>
      <c r="F419" s="107"/>
      <c r="G419" s="106" t="s">
        <v>86</v>
      </c>
      <c r="H419" s="108"/>
      <c r="I419" s="109"/>
      <c r="J419" s="107"/>
      <c r="K419" s="109"/>
      <c r="L419" s="107"/>
      <c r="M419" s="107"/>
      <c r="N419" s="112">
        <v>45867.0</v>
      </c>
    </row>
    <row r="420">
      <c r="A420" s="106" t="s">
        <v>2212</v>
      </c>
      <c r="B420" s="106" t="s">
        <v>2213</v>
      </c>
      <c r="C420" s="97"/>
      <c r="D420" s="107"/>
      <c r="E420" s="106" t="s">
        <v>85</v>
      </c>
      <c r="F420" s="107"/>
      <c r="G420" s="106" t="s">
        <v>86</v>
      </c>
      <c r="H420" s="108"/>
      <c r="I420" s="109"/>
      <c r="J420" s="107"/>
      <c r="K420" s="109"/>
      <c r="L420" s="107"/>
      <c r="M420" s="107"/>
      <c r="N420" s="112">
        <v>45867.0</v>
      </c>
    </row>
    <row r="421">
      <c r="A421" s="106" t="s">
        <v>2214</v>
      </c>
      <c r="B421" s="106" t="s">
        <v>2215</v>
      </c>
      <c r="C421" s="96" t="s">
        <v>2216</v>
      </c>
      <c r="D421" s="107"/>
      <c r="E421" s="106" t="s">
        <v>85</v>
      </c>
      <c r="F421" s="107"/>
      <c r="G421" s="106" t="s">
        <v>86</v>
      </c>
      <c r="H421" s="108"/>
      <c r="I421" s="109"/>
      <c r="J421" s="107"/>
      <c r="K421" s="109"/>
      <c r="L421" s="107"/>
      <c r="M421" s="106" t="s">
        <v>2217</v>
      </c>
      <c r="N421" s="112">
        <v>45867.0</v>
      </c>
    </row>
    <row r="422">
      <c r="A422" s="106" t="s">
        <v>2218</v>
      </c>
      <c r="B422" s="106" t="s">
        <v>2219</v>
      </c>
      <c r="C422" s="96" t="s">
        <v>2220</v>
      </c>
      <c r="D422" s="107"/>
      <c r="E422" s="106" t="s">
        <v>85</v>
      </c>
      <c r="F422" s="107"/>
      <c r="G422" s="106" t="s">
        <v>86</v>
      </c>
      <c r="H422" s="108"/>
      <c r="I422" s="109"/>
      <c r="J422" s="107"/>
      <c r="K422" s="109"/>
      <c r="L422" s="107"/>
      <c r="M422" s="107"/>
      <c r="N422" s="112">
        <v>45867.0</v>
      </c>
    </row>
    <row r="423">
      <c r="A423" s="106" t="s">
        <v>1240</v>
      </c>
      <c r="B423" s="106" t="s">
        <v>2221</v>
      </c>
      <c r="C423" s="96" t="s">
        <v>2222</v>
      </c>
      <c r="D423" s="107"/>
      <c r="E423" s="106" t="s">
        <v>85</v>
      </c>
      <c r="F423" s="107"/>
      <c r="G423" s="106" t="s">
        <v>86</v>
      </c>
      <c r="H423" s="108"/>
      <c r="I423" s="109"/>
      <c r="J423" s="107"/>
      <c r="K423" s="109"/>
      <c r="L423" s="107"/>
      <c r="M423" s="107"/>
      <c r="N423" s="112">
        <v>45867.0</v>
      </c>
    </row>
    <row r="424">
      <c r="A424" s="106" t="s">
        <v>2223</v>
      </c>
      <c r="B424" s="106" t="s">
        <v>2224</v>
      </c>
      <c r="C424" s="96" t="s">
        <v>2225</v>
      </c>
      <c r="D424" s="107"/>
      <c r="E424" s="106" t="s">
        <v>85</v>
      </c>
      <c r="F424" s="107"/>
      <c r="G424" s="106" t="s">
        <v>86</v>
      </c>
      <c r="H424" s="108"/>
      <c r="I424" s="109"/>
      <c r="J424" s="107"/>
      <c r="K424" s="109"/>
      <c r="L424" s="107"/>
      <c r="M424" s="107"/>
      <c r="N424" s="112">
        <v>45867.0</v>
      </c>
    </row>
    <row r="425">
      <c r="A425" s="106" t="s">
        <v>225</v>
      </c>
      <c r="B425" s="106" t="s">
        <v>2226</v>
      </c>
      <c r="C425" s="96" t="s">
        <v>2227</v>
      </c>
      <c r="D425" s="107"/>
      <c r="E425" s="106" t="s">
        <v>85</v>
      </c>
      <c r="F425" s="107"/>
      <c r="G425" s="106" t="s">
        <v>86</v>
      </c>
      <c r="H425" s="108"/>
      <c r="I425" s="109"/>
      <c r="J425" s="107"/>
      <c r="K425" s="109"/>
      <c r="L425" s="107"/>
      <c r="M425" s="107"/>
      <c r="N425" s="112">
        <v>45867.0</v>
      </c>
    </row>
    <row r="426">
      <c r="A426" s="106" t="s">
        <v>691</v>
      </c>
      <c r="B426" s="106" t="s">
        <v>2228</v>
      </c>
      <c r="C426" s="96" t="s">
        <v>2229</v>
      </c>
      <c r="D426" s="107"/>
      <c r="E426" s="106" t="s">
        <v>85</v>
      </c>
      <c r="F426" s="106" t="s">
        <v>93</v>
      </c>
      <c r="G426" s="106" t="s">
        <v>94</v>
      </c>
      <c r="H426" s="111">
        <v>893.94</v>
      </c>
      <c r="I426" s="109"/>
      <c r="J426" s="107"/>
      <c r="K426" s="109"/>
      <c r="L426" s="107"/>
      <c r="M426" s="107"/>
      <c r="N426" s="112">
        <v>45867.0</v>
      </c>
    </row>
    <row r="427">
      <c r="A427" s="106" t="s">
        <v>129</v>
      </c>
      <c r="B427" s="106" t="s">
        <v>2230</v>
      </c>
      <c r="C427" s="97"/>
      <c r="D427" s="107"/>
      <c r="E427" s="106" t="s">
        <v>655</v>
      </c>
      <c r="F427" s="107"/>
      <c r="G427" s="106" t="s">
        <v>86</v>
      </c>
      <c r="H427" s="108"/>
      <c r="I427" s="109"/>
      <c r="J427" s="107"/>
      <c r="K427" s="109"/>
      <c r="L427" s="107"/>
      <c r="M427" s="107"/>
      <c r="N427" s="112">
        <v>45867.0</v>
      </c>
    </row>
    <row r="428">
      <c r="A428" s="106" t="s">
        <v>2153</v>
      </c>
      <c r="B428" s="106" t="s">
        <v>2231</v>
      </c>
      <c r="C428" s="96" t="s">
        <v>2232</v>
      </c>
      <c r="D428" s="107"/>
      <c r="E428" s="106" t="s">
        <v>85</v>
      </c>
      <c r="F428" s="106" t="s">
        <v>93</v>
      </c>
      <c r="G428" s="106" t="s">
        <v>94</v>
      </c>
      <c r="H428" s="111">
        <v>612.46</v>
      </c>
      <c r="I428" s="109"/>
      <c r="J428" s="107"/>
      <c r="K428" s="109"/>
      <c r="L428" s="107"/>
      <c r="M428" s="107"/>
      <c r="N428" s="112">
        <v>45869.0</v>
      </c>
    </row>
    <row r="429">
      <c r="A429" s="106" t="s">
        <v>2045</v>
      </c>
      <c r="B429" s="106" t="s">
        <v>2233</v>
      </c>
      <c r="C429" s="96" t="s">
        <v>2234</v>
      </c>
      <c r="D429" s="107"/>
      <c r="E429" s="106" t="s">
        <v>85</v>
      </c>
      <c r="F429" s="106" t="s">
        <v>93</v>
      </c>
      <c r="G429" s="106" t="s">
        <v>94</v>
      </c>
      <c r="H429" s="111">
        <v>706.49</v>
      </c>
      <c r="I429" s="109"/>
      <c r="J429" s="107"/>
      <c r="K429" s="109"/>
      <c r="L429" s="107"/>
      <c r="M429" s="107"/>
      <c r="N429" s="112">
        <v>45869.0</v>
      </c>
    </row>
    <row r="430">
      <c r="A430" s="106" t="s">
        <v>397</v>
      </c>
      <c r="B430" s="106" t="s">
        <v>2235</v>
      </c>
      <c r="C430" s="96" t="s">
        <v>2236</v>
      </c>
      <c r="D430" s="107"/>
      <c r="E430" s="106" t="s">
        <v>85</v>
      </c>
      <c r="F430" s="107"/>
      <c r="G430" s="106" t="s">
        <v>86</v>
      </c>
      <c r="H430" s="108"/>
      <c r="I430" s="109"/>
      <c r="J430" s="107"/>
      <c r="K430" s="109"/>
      <c r="L430" s="107"/>
      <c r="M430" s="107"/>
      <c r="N430" s="112">
        <v>45869.0</v>
      </c>
    </row>
    <row r="431">
      <c r="A431" s="106" t="s">
        <v>351</v>
      </c>
      <c r="B431" s="106" t="s">
        <v>2237</v>
      </c>
      <c r="C431" s="96" t="s">
        <v>2238</v>
      </c>
      <c r="D431" s="107"/>
      <c r="E431" s="106" t="s">
        <v>85</v>
      </c>
      <c r="F431" s="107"/>
      <c r="G431" s="106" t="s">
        <v>86</v>
      </c>
      <c r="H431" s="108"/>
      <c r="I431" s="109"/>
      <c r="J431" s="107"/>
      <c r="K431" s="109"/>
      <c r="L431" s="107"/>
      <c r="M431" s="107"/>
      <c r="N431" s="112">
        <v>45869.0</v>
      </c>
    </row>
    <row r="432">
      <c r="A432" s="106" t="s">
        <v>2239</v>
      </c>
      <c r="B432" s="106" t="s">
        <v>2240</v>
      </c>
      <c r="C432" s="96" t="s">
        <v>2241</v>
      </c>
      <c r="D432" s="107"/>
      <c r="E432" s="106" t="s">
        <v>85</v>
      </c>
      <c r="F432" s="106" t="s">
        <v>436</v>
      </c>
      <c r="G432" s="106" t="s">
        <v>94</v>
      </c>
      <c r="H432" s="111">
        <v>991.04</v>
      </c>
      <c r="I432" s="109"/>
      <c r="J432" s="107"/>
      <c r="K432" s="109"/>
      <c r="L432" s="107"/>
      <c r="M432" s="107"/>
      <c r="N432" s="112">
        <v>45869.0</v>
      </c>
    </row>
    <row r="433">
      <c r="A433" s="106" t="s">
        <v>486</v>
      </c>
      <c r="B433" s="106" t="s">
        <v>2242</v>
      </c>
      <c r="C433" s="96" t="s">
        <v>2243</v>
      </c>
      <c r="D433" s="107"/>
      <c r="E433" s="106" t="s">
        <v>85</v>
      </c>
      <c r="F433" s="106" t="s">
        <v>137</v>
      </c>
      <c r="G433" s="106" t="s">
        <v>94</v>
      </c>
      <c r="H433" s="111">
        <v>1344.49</v>
      </c>
      <c r="I433" s="109"/>
      <c r="J433" s="107"/>
      <c r="K433" s="109"/>
      <c r="L433" s="107"/>
      <c r="M433" s="107"/>
      <c r="N433" s="112">
        <v>45869.0</v>
      </c>
    </row>
    <row r="434">
      <c r="A434" s="106" t="s">
        <v>1683</v>
      </c>
      <c r="B434" s="106" t="s">
        <v>2244</v>
      </c>
      <c r="C434" s="96" t="s">
        <v>2245</v>
      </c>
      <c r="D434" s="107"/>
      <c r="E434" s="106" t="s">
        <v>85</v>
      </c>
      <c r="F434" s="107"/>
      <c r="G434" s="106" t="s">
        <v>86</v>
      </c>
      <c r="H434" s="108"/>
      <c r="I434" s="109"/>
      <c r="J434" s="107"/>
      <c r="K434" s="109"/>
      <c r="L434" s="107"/>
      <c r="M434" s="107"/>
      <c r="N434" s="112">
        <v>45869.0</v>
      </c>
    </row>
    <row r="435">
      <c r="A435" s="106" t="s">
        <v>2246</v>
      </c>
      <c r="B435" s="106" t="s">
        <v>2247</v>
      </c>
      <c r="C435" s="96" t="s">
        <v>2248</v>
      </c>
      <c r="D435" s="107"/>
      <c r="E435" s="106" t="s">
        <v>85</v>
      </c>
      <c r="F435" s="106" t="s">
        <v>137</v>
      </c>
      <c r="G435" s="106" t="s">
        <v>94</v>
      </c>
      <c r="H435" s="111">
        <v>2185.67</v>
      </c>
      <c r="I435" s="109"/>
      <c r="J435" s="107"/>
      <c r="K435" s="109"/>
      <c r="L435" s="107"/>
      <c r="M435" s="107"/>
      <c r="N435" s="112">
        <v>45869.0</v>
      </c>
    </row>
    <row r="436">
      <c r="A436" s="106" t="s">
        <v>2249</v>
      </c>
      <c r="B436" s="106" t="s">
        <v>2250</v>
      </c>
      <c r="C436" s="96" t="s">
        <v>2251</v>
      </c>
      <c r="D436" s="107"/>
      <c r="E436" s="106" t="s">
        <v>671</v>
      </c>
      <c r="F436" s="107"/>
      <c r="G436" s="106" t="s">
        <v>86</v>
      </c>
      <c r="H436" s="108"/>
      <c r="I436" s="109"/>
      <c r="J436" s="107"/>
      <c r="K436" s="109"/>
      <c r="L436" s="107"/>
      <c r="M436" s="107"/>
      <c r="N436" s="112">
        <v>45869.0</v>
      </c>
    </row>
    <row r="437">
      <c r="A437" s="106" t="s">
        <v>2252</v>
      </c>
      <c r="B437" s="106" t="s">
        <v>2253</v>
      </c>
      <c r="C437" s="97"/>
      <c r="D437" s="107"/>
      <c r="E437" s="106" t="s">
        <v>649</v>
      </c>
      <c r="F437" s="107"/>
      <c r="G437" s="106" t="s">
        <v>86</v>
      </c>
      <c r="H437" s="108"/>
      <c r="I437" s="109"/>
      <c r="J437" s="107"/>
      <c r="K437" s="109"/>
      <c r="L437" s="107"/>
      <c r="M437" s="107"/>
      <c r="N437" s="112">
        <v>45869.0</v>
      </c>
    </row>
    <row r="438">
      <c r="A438" s="106" t="s">
        <v>2254</v>
      </c>
      <c r="B438" s="106" t="s">
        <v>2255</v>
      </c>
      <c r="C438" s="96" t="s">
        <v>2256</v>
      </c>
      <c r="D438" s="107"/>
      <c r="E438" s="106" t="s">
        <v>671</v>
      </c>
      <c r="F438" s="106" t="s">
        <v>278</v>
      </c>
      <c r="G438" s="106" t="s">
        <v>94</v>
      </c>
      <c r="H438" s="111">
        <v>624.89</v>
      </c>
      <c r="I438" s="109"/>
      <c r="J438" s="107"/>
      <c r="K438" s="109"/>
      <c r="L438" s="107"/>
      <c r="M438" s="107"/>
      <c r="N438" s="112">
        <v>45869.0</v>
      </c>
    </row>
    <row r="439">
      <c r="A439" s="106" t="s">
        <v>215</v>
      </c>
      <c r="B439" s="107"/>
      <c r="C439" s="96" t="s">
        <v>2257</v>
      </c>
      <c r="D439" s="107"/>
      <c r="E439" s="106" t="s">
        <v>649</v>
      </c>
      <c r="F439" s="107"/>
      <c r="G439" s="106" t="s">
        <v>86</v>
      </c>
      <c r="H439" s="108"/>
      <c r="I439" s="109"/>
      <c r="J439" s="107"/>
      <c r="K439" s="109"/>
      <c r="L439" s="107"/>
      <c r="M439" s="107"/>
      <c r="N439" s="112">
        <v>45869.0</v>
      </c>
    </row>
    <row r="440">
      <c r="A440" s="106" t="s">
        <v>708</v>
      </c>
      <c r="B440" s="106" t="s">
        <v>2258</v>
      </c>
      <c r="C440" s="96" t="s">
        <v>2259</v>
      </c>
      <c r="D440" s="107"/>
      <c r="E440" s="106" t="s">
        <v>671</v>
      </c>
      <c r="F440" s="106" t="s">
        <v>970</v>
      </c>
      <c r="G440" s="106" t="s">
        <v>94</v>
      </c>
      <c r="H440" s="111">
        <v>189.0</v>
      </c>
      <c r="I440" s="109"/>
      <c r="J440" s="107"/>
      <c r="K440" s="109"/>
      <c r="L440" s="107"/>
      <c r="M440" s="107"/>
      <c r="N440" s="112">
        <v>45869.0</v>
      </c>
    </row>
    <row r="441">
      <c r="A441" s="106" t="s">
        <v>2260</v>
      </c>
      <c r="B441" s="106" t="s">
        <v>2261</v>
      </c>
      <c r="C441" s="97"/>
      <c r="D441" s="107"/>
      <c r="E441" s="106" t="s">
        <v>655</v>
      </c>
      <c r="F441" s="106" t="s">
        <v>153</v>
      </c>
      <c r="G441" s="106" t="s">
        <v>94</v>
      </c>
      <c r="H441" s="111">
        <v>219.0</v>
      </c>
      <c r="I441" s="109"/>
      <c r="J441" s="107"/>
      <c r="K441" s="109"/>
      <c r="L441" s="107"/>
      <c r="M441" s="107"/>
      <c r="N441" s="112">
        <v>45869.0</v>
      </c>
    </row>
    <row r="442">
      <c r="A442" s="106" t="s">
        <v>160</v>
      </c>
      <c r="B442" s="106" t="s">
        <v>2262</v>
      </c>
      <c r="C442" s="96" t="s">
        <v>2263</v>
      </c>
      <c r="D442" s="107"/>
      <c r="E442" s="106" t="s">
        <v>85</v>
      </c>
      <c r="F442" s="106" t="s">
        <v>137</v>
      </c>
      <c r="G442" s="106" t="s">
        <v>94</v>
      </c>
      <c r="H442" s="111">
        <v>521.1</v>
      </c>
      <c r="I442" s="109"/>
      <c r="J442" s="107"/>
      <c r="K442" s="109"/>
      <c r="L442" s="107"/>
      <c r="M442" s="107"/>
      <c r="N442" s="112">
        <v>45870.0</v>
      </c>
    </row>
    <row r="443">
      <c r="A443" s="106" t="s">
        <v>2264</v>
      </c>
      <c r="B443" s="106" t="s">
        <v>2265</v>
      </c>
      <c r="C443" s="96" t="s">
        <v>2266</v>
      </c>
      <c r="D443" s="107"/>
      <c r="E443" s="106" t="s">
        <v>85</v>
      </c>
      <c r="F443" s="107"/>
      <c r="G443" s="106" t="s">
        <v>86</v>
      </c>
      <c r="H443" s="108"/>
      <c r="I443" s="109"/>
      <c r="J443" s="107"/>
      <c r="K443" s="109"/>
      <c r="L443" s="107"/>
      <c r="M443" s="107"/>
      <c r="N443" s="112">
        <v>45870.0</v>
      </c>
    </row>
    <row r="444">
      <c r="A444" s="106" t="s">
        <v>144</v>
      </c>
      <c r="B444" s="106" t="s">
        <v>2267</v>
      </c>
      <c r="C444" s="96" t="s">
        <v>2268</v>
      </c>
      <c r="D444" s="107"/>
      <c r="E444" s="106" t="s">
        <v>85</v>
      </c>
      <c r="F444" s="107"/>
      <c r="G444" s="106" t="s">
        <v>86</v>
      </c>
      <c r="H444" s="108"/>
      <c r="I444" s="109"/>
      <c r="J444" s="107"/>
      <c r="K444" s="109"/>
      <c r="L444" s="107"/>
      <c r="M444" s="107"/>
      <c r="N444" s="112">
        <v>45870.0</v>
      </c>
    </row>
    <row r="445">
      <c r="A445" s="106" t="s">
        <v>2239</v>
      </c>
      <c r="B445" s="106" t="s">
        <v>2269</v>
      </c>
      <c r="C445" s="96" t="s">
        <v>2270</v>
      </c>
      <c r="D445" s="107"/>
      <c r="E445" s="106" t="s">
        <v>85</v>
      </c>
      <c r="F445" s="107"/>
      <c r="G445" s="106" t="s">
        <v>86</v>
      </c>
      <c r="H445" s="108"/>
      <c r="I445" s="109"/>
      <c r="J445" s="107"/>
      <c r="K445" s="109"/>
      <c r="L445" s="107"/>
      <c r="M445" s="107"/>
      <c r="N445" s="112">
        <v>45870.0</v>
      </c>
    </row>
    <row r="446">
      <c r="A446" s="106" t="s">
        <v>1534</v>
      </c>
      <c r="B446" s="106" t="s">
        <v>2271</v>
      </c>
      <c r="C446" s="96" t="s">
        <v>2272</v>
      </c>
      <c r="D446" s="107"/>
      <c r="E446" s="106" t="s">
        <v>85</v>
      </c>
      <c r="F446" s="106" t="s">
        <v>137</v>
      </c>
      <c r="G446" s="106" t="s">
        <v>94</v>
      </c>
      <c r="H446" s="111">
        <v>5513.01</v>
      </c>
      <c r="I446" s="109"/>
      <c r="J446" s="107"/>
      <c r="K446" s="109"/>
      <c r="L446" s="107"/>
      <c r="M446" s="107"/>
      <c r="N446" s="112">
        <v>45870.0</v>
      </c>
    </row>
    <row r="447">
      <c r="A447" s="106" t="s">
        <v>2273</v>
      </c>
      <c r="B447" s="106" t="s">
        <v>2274</v>
      </c>
      <c r="C447" s="96" t="s">
        <v>2275</v>
      </c>
      <c r="D447" s="107"/>
      <c r="E447" s="106" t="s">
        <v>85</v>
      </c>
      <c r="F447" s="107"/>
      <c r="G447" s="106" t="s">
        <v>86</v>
      </c>
      <c r="H447" s="108"/>
      <c r="I447" s="109"/>
      <c r="J447" s="107"/>
      <c r="K447" s="109"/>
      <c r="L447" s="107"/>
      <c r="M447" s="107"/>
      <c r="N447" s="112">
        <v>45870.0</v>
      </c>
    </row>
    <row r="448">
      <c r="A448" s="106" t="s">
        <v>2276</v>
      </c>
      <c r="B448" s="106" t="s">
        <v>2277</v>
      </c>
      <c r="C448" s="96" t="s">
        <v>2278</v>
      </c>
      <c r="D448" s="107"/>
      <c r="E448" s="106" t="s">
        <v>85</v>
      </c>
      <c r="F448" s="107"/>
      <c r="G448" s="106" t="s">
        <v>86</v>
      </c>
      <c r="H448" s="108"/>
      <c r="I448" s="109"/>
      <c r="J448" s="107"/>
      <c r="K448" s="109"/>
      <c r="L448" s="107"/>
      <c r="M448" s="107"/>
      <c r="N448" s="112">
        <v>45870.0</v>
      </c>
    </row>
    <row r="449">
      <c r="A449" s="106" t="s">
        <v>412</v>
      </c>
      <c r="B449" s="106" t="s">
        <v>2279</v>
      </c>
      <c r="C449" s="96" t="s">
        <v>2280</v>
      </c>
      <c r="D449" s="107"/>
      <c r="E449" s="106" t="s">
        <v>85</v>
      </c>
      <c r="F449" s="107"/>
      <c r="G449" s="106" t="s">
        <v>86</v>
      </c>
      <c r="H449" s="108"/>
      <c r="I449" s="109"/>
      <c r="J449" s="107"/>
      <c r="K449" s="109"/>
      <c r="L449" s="107"/>
      <c r="M449" s="107"/>
      <c r="N449" s="112">
        <v>45870.0</v>
      </c>
    </row>
    <row r="450">
      <c r="A450" s="106" t="s">
        <v>2281</v>
      </c>
      <c r="B450" s="106" t="s">
        <v>2282</v>
      </c>
      <c r="C450" s="96" t="s">
        <v>2283</v>
      </c>
      <c r="D450" s="107"/>
      <c r="E450" s="106" t="s">
        <v>85</v>
      </c>
      <c r="F450" s="106" t="s">
        <v>970</v>
      </c>
      <c r="G450" s="106" t="s">
        <v>150</v>
      </c>
      <c r="H450" s="111">
        <v>1339.6</v>
      </c>
      <c r="I450" s="109"/>
      <c r="J450" s="107"/>
      <c r="K450" s="109"/>
      <c r="L450" s="107"/>
      <c r="M450" s="107"/>
      <c r="N450" s="112">
        <v>45874.0</v>
      </c>
    </row>
    <row r="451">
      <c r="A451" s="106" t="s">
        <v>638</v>
      </c>
      <c r="B451" s="106" t="s">
        <v>2284</v>
      </c>
      <c r="C451" s="96" t="s">
        <v>2285</v>
      </c>
      <c r="D451" s="107"/>
      <c r="E451" s="106" t="s">
        <v>85</v>
      </c>
      <c r="F451" s="107"/>
      <c r="G451" s="106" t="s">
        <v>86</v>
      </c>
      <c r="H451" s="108"/>
      <c r="I451" s="109"/>
      <c r="J451" s="107"/>
      <c r="K451" s="109"/>
      <c r="L451" s="107"/>
      <c r="M451" s="107"/>
      <c r="N451" s="112">
        <v>45874.0</v>
      </c>
    </row>
    <row r="452">
      <c r="A452" s="106" t="s">
        <v>2286</v>
      </c>
      <c r="B452" s="106" t="s">
        <v>2287</v>
      </c>
      <c r="C452" s="96" t="s">
        <v>2288</v>
      </c>
      <c r="D452" s="107"/>
      <c r="E452" s="106" t="s">
        <v>85</v>
      </c>
      <c r="F452" s="106" t="s">
        <v>436</v>
      </c>
      <c r="G452" s="106" t="s">
        <v>94</v>
      </c>
      <c r="H452" s="111">
        <v>1415.73</v>
      </c>
      <c r="I452" s="109"/>
      <c r="J452" s="107"/>
      <c r="K452" s="109"/>
      <c r="L452" s="107"/>
      <c r="M452" s="107"/>
      <c r="N452" s="112">
        <v>45874.0</v>
      </c>
    </row>
    <row r="453">
      <c r="A453" s="106" t="s">
        <v>2289</v>
      </c>
      <c r="B453" s="106" t="s">
        <v>2290</v>
      </c>
      <c r="C453" s="96" t="s">
        <v>2291</v>
      </c>
      <c r="D453" s="107"/>
      <c r="E453" s="106" t="s">
        <v>85</v>
      </c>
      <c r="F453" s="106" t="s">
        <v>93</v>
      </c>
      <c r="G453" s="106" t="s">
        <v>94</v>
      </c>
      <c r="H453" s="111">
        <v>420.64</v>
      </c>
      <c r="I453" s="109"/>
      <c r="J453" s="107"/>
      <c r="K453" s="109"/>
      <c r="L453" s="107"/>
      <c r="M453" s="107"/>
      <c r="N453" s="112">
        <v>45874.0</v>
      </c>
    </row>
    <row r="454">
      <c r="A454" s="106" t="s">
        <v>719</v>
      </c>
      <c r="B454" s="106" t="s">
        <v>2292</v>
      </c>
      <c r="C454" s="96" t="s">
        <v>2293</v>
      </c>
      <c r="D454" s="107"/>
      <c r="E454" s="106" t="s">
        <v>85</v>
      </c>
      <c r="F454" s="107"/>
      <c r="G454" s="106" t="s">
        <v>150</v>
      </c>
      <c r="H454" s="108"/>
      <c r="I454" s="109"/>
      <c r="J454" s="107"/>
      <c r="K454" s="109"/>
      <c r="L454" s="107"/>
      <c r="M454" s="107"/>
      <c r="N454" s="112">
        <v>45874.0</v>
      </c>
    </row>
    <row r="455">
      <c r="A455" s="106" t="s">
        <v>511</v>
      </c>
      <c r="B455" s="106" t="s">
        <v>2294</v>
      </c>
      <c r="C455" s="96" t="s">
        <v>2295</v>
      </c>
      <c r="D455" s="107"/>
      <c r="E455" s="106" t="s">
        <v>85</v>
      </c>
      <c r="F455" s="106" t="s">
        <v>137</v>
      </c>
      <c r="G455" s="106" t="s">
        <v>94</v>
      </c>
      <c r="H455" s="111">
        <v>1815.41</v>
      </c>
      <c r="I455" s="109"/>
      <c r="J455" s="107"/>
      <c r="K455" s="109"/>
      <c r="L455" s="107"/>
      <c r="M455" s="107"/>
      <c r="N455" s="112">
        <v>45874.0</v>
      </c>
    </row>
    <row r="456">
      <c r="A456" s="106" t="s">
        <v>135</v>
      </c>
      <c r="B456" s="106" t="s">
        <v>2296</v>
      </c>
      <c r="C456" s="96" t="s">
        <v>2297</v>
      </c>
      <c r="D456" s="107"/>
      <c r="E456" s="106" t="s">
        <v>85</v>
      </c>
      <c r="F456" s="107"/>
      <c r="G456" s="106" t="s">
        <v>150</v>
      </c>
      <c r="H456" s="108"/>
      <c r="I456" s="109"/>
      <c r="J456" s="107"/>
      <c r="K456" s="109"/>
      <c r="L456" s="107"/>
      <c r="M456" s="107"/>
      <c r="N456" s="112">
        <v>45874.0</v>
      </c>
    </row>
    <row r="457">
      <c r="A457" s="106" t="s">
        <v>2298</v>
      </c>
      <c r="B457" s="106" t="s">
        <v>2299</v>
      </c>
      <c r="C457" s="96" t="s">
        <v>2300</v>
      </c>
      <c r="D457" s="107"/>
      <c r="E457" s="106" t="s">
        <v>85</v>
      </c>
      <c r="F457" s="106" t="s">
        <v>137</v>
      </c>
      <c r="G457" s="106" t="s">
        <v>94</v>
      </c>
      <c r="H457" s="111">
        <v>1152.13</v>
      </c>
      <c r="I457" s="109"/>
      <c r="J457" s="107"/>
      <c r="K457" s="109"/>
      <c r="L457" s="107"/>
      <c r="M457" s="107"/>
      <c r="N457" s="112">
        <v>45874.0</v>
      </c>
    </row>
    <row r="458">
      <c r="A458" s="106" t="s">
        <v>239</v>
      </c>
      <c r="B458" s="106" t="s">
        <v>2301</v>
      </c>
      <c r="C458" s="96" t="s">
        <v>2302</v>
      </c>
      <c r="D458" s="107"/>
      <c r="E458" s="106" t="s">
        <v>85</v>
      </c>
      <c r="F458" s="107"/>
      <c r="G458" s="106" t="s">
        <v>86</v>
      </c>
      <c r="H458" s="108"/>
      <c r="I458" s="109"/>
      <c r="J458" s="107"/>
      <c r="K458" s="109"/>
      <c r="L458" s="107"/>
      <c r="M458" s="107"/>
      <c r="N458" s="112">
        <v>45874.0</v>
      </c>
    </row>
    <row r="459">
      <c r="A459" s="106" t="s">
        <v>1484</v>
      </c>
      <c r="B459" s="106" t="s">
        <v>2303</v>
      </c>
      <c r="C459" s="96" t="s">
        <v>2304</v>
      </c>
      <c r="D459" s="107"/>
      <c r="E459" s="106" t="s">
        <v>85</v>
      </c>
      <c r="F459" s="107"/>
      <c r="G459" s="106" t="s">
        <v>150</v>
      </c>
      <c r="H459" s="108"/>
      <c r="I459" s="109"/>
      <c r="J459" s="107"/>
      <c r="K459" s="109"/>
      <c r="L459" s="107"/>
      <c r="M459" s="107"/>
      <c r="N459" s="112">
        <v>45874.0</v>
      </c>
    </row>
    <row r="460">
      <c r="A460" s="106" t="s">
        <v>2305</v>
      </c>
      <c r="B460" s="106" t="s">
        <v>2306</v>
      </c>
      <c r="C460" s="96" t="s">
        <v>2307</v>
      </c>
      <c r="D460" s="107"/>
      <c r="E460" s="106" t="s">
        <v>85</v>
      </c>
      <c r="F460" s="107"/>
      <c r="G460" s="106" t="s">
        <v>86</v>
      </c>
      <c r="H460" s="108"/>
      <c r="I460" s="109"/>
      <c r="J460" s="107"/>
      <c r="K460" s="109"/>
      <c r="L460" s="107"/>
      <c r="M460" s="106" t="s">
        <v>2308</v>
      </c>
      <c r="N460" s="112">
        <v>45874.0</v>
      </c>
    </row>
    <row r="461">
      <c r="A461" s="106" t="s">
        <v>638</v>
      </c>
      <c r="B461" s="106" t="s">
        <v>2309</v>
      </c>
      <c r="C461" s="96" t="s">
        <v>2310</v>
      </c>
      <c r="D461" s="107"/>
      <c r="E461" s="106" t="s">
        <v>85</v>
      </c>
      <c r="F461" s="107"/>
      <c r="G461" s="106" t="s">
        <v>86</v>
      </c>
      <c r="H461" s="108"/>
      <c r="I461" s="109"/>
      <c r="J461" s="107"/>
      <c r="K461" s="109"/>
      <c r="L461" s="107"/>
      <c r="M461" s="107"/>
      <c r="N461" s="112">
        <v>45874.0</v>
      </c>
    </row>
    <row r="462">
      <c r="A462" s="106" t="s">
        <v>684</v>
      </c>
      <c r="B462" s="106" t="s">
        <v>2311</v>
      </c>
      <c r="C462" s="97"/>
      <c r="D462" s="107"/>
      <c r="E462" s="106" t="s">
        <v>85</v>
      </c>
      <c r="F462" s="107"/>
      <c r="G462" s="106" t="s">
        <v>86</v>
      </c>
      <c r="H462" s="108"/>
      <c r="I462" s="109"/>
      <c r="J462" s="107"/>
      <c r="K462" s="109"/>
      <c r="L462" s="107"/>
      <c r="M462" s="107"/>
      <c r="N462" s="112">
        <v>45874.0</v>
      </c>
    </row>
    <row r="463">
      <c r="A463" s="106" t="s">
        <v>2312</v>
      </c>
      <c r="B463" s="106" t="s">
        <v>2313</v>
      </c>
      <c r="C463" s="96" t="s">
        <v>2314</v>
      </c>
      <c r="D463" s="107"/>
      <c r="E463" s="106" t="s">
        <v>85</v>
      </c>
      <c r="F463" s="106" t="s">
        <v>137</v>
      </c>
      <c r="G463" s="106" t="s">
        <v>94</v>
      </c>
      <c r="H463" s="111">
        <v>764.98</v>
      </c>
      <c r="I463" s="109"/>
      <c r="J463" s="107"/>
      <c r="K463" s="109"/>
      <c r="L463" s="107"/>
      <c r="M463" s="107"/>
      <c r="N463" s="112">
        <v>45874.0</v>
      </c>
    </row>
    <row r="464">
      <c r="A464" s="106" t="s">
        <v>2315</v>
      </c>
      <c r="B464" s="106" t="s">
        <v>2316</v>
      </c>
      <c r="C464" s="96" t="s">
        <v>2317</v>
      </c>
      <c r="D464" s="107"/>
      <c r="E464" s="106" t="s">
        <v>85</v>
      </c>
      <c r="F464" s="107"/>
      <c r="G464" s="106" t="s">
        <v>86</v>
      </c>
      <c r="H464" s="108"/>
      <c r="I464" s="109"/>
      <c r="J464" s="107"/>
      <c r="K464" s="109"/>
      <c r="L464" s="107"/>
      <c r="M464" s="107"/>
      <c r="N464" s="112">
        <v>45874.0</v>
      </c>
    </row>
    <row r="465">
      <c r="A465" s="106" t="s">
        <v>567</v>
      </c>
      <c r="B465" s="106" t="s">
        <v>2318</v>
      </c>
      <c r="C465" s="96" t="s">
        <v>2319</v>
      </c>
      <c r="D465" s="107"/>
      <c r="E465" s="106" t="s">
        <v>85</v>
      </c>
      <c r="F465" s="107"/>
      <c r="G465" s="106" t="s">
        <v>86</v>
      </c>
      <c r="H465" s="108"/>
      <c r="I465" s="109"/>
      <c r="J465" s="107"/>
      <c r="K465" s="109"/>
      <c r="L465" s="107"/>
      <c r="M465" s="107"/>
      <c r="N465" s="112">
        <v>45874.0</v>
      </c>
    </row>
    <row r="466">
      <c r="A466" s="106" t="s">
        <v>1317</v>
      </c>
      <c r="B466" s="106" t="s">
        <v>2320</v>
      </c>
      <c r="C466" s="96" t="s">
        <v>2321</v>
      </c>
      <c r="D466" s="107"/>
      <c r="E466" s="106" t="s">
        <v>85</v>
      </c>
      <c r="F466" s="106" t="s">
        <v>137</v>
      </c>
      <c r="G466" s="106" t="s">
        <v>94</v>
      </c>
      <c r="H466" s="111">
        <v>647.78</v>
      </c>
      <c r="I466" s="109"/>
      <c r="J466" s="107"/>
      <c r="K466" s="109"/>
      <c r="L466" s="107"/>
      <c r="M466" s="107"/>
      <c r="N466" s="112">
        <v>45874.0</v>
      </c>
    </row>
    <row r="467">
      <c r="A467" s="106" t="s">
        <v>2322</v>
      </c>
      <c r="B467" s="106" t="s">
        <v>2323</v>
      </c>
      <c r="C467" s="96" t="s">
        <v>2324</v>
      </c>
      <c r="D467" s="107"/>
      <c r="E467" s="106" t="s">
        <v>85</v>
      </c>
      <c r="F467" s="107"/>
      <c r="G467" s="106" t="s">
        <v>86</v>
      </c>
      <c r="H467" s="108"/>
      <c r="I467" s="109"/>
      <c r="J467" s="107"/>
      <c r="K467" s="109"/>
      <c r="L467" s="107"/>
      <c r="M467" s="107"/>
      <c r="N467" s="112">
        <v>45874.0</v>
      </c>
    </row>
    <row r="468">
      <c r="A468" s="106" t="s">
        <v>2325</v>
      </c>
      <c r="B468" s="106" t="s">
        <v>2326</v>
      </c>
      <c r="C468" s="96" t="s">
        <v>2327</v>
      </c>
      <c r="D468" s="107"/>
      <c r="E468" s="106" t="s">
        <v>134</v>
      </c>
      <c r="F468" s="106" t="s">
        <v>137</v>
      </c>
      <c r="G468" s="106" t="s">
        <v>53</v>
      </c>
      <c r="H468" s="111">
        <v>1635.64</v>
      </c>
      <c r="I468" s="110">
        <v>45874.0</v>
      </c>
      <c r="J468" s="106">
        <v>1048215.0</v>
      </c>
      <c r="K468" s="109"/>
      <c r="L468" s="106">
        <v>8.0</v>
      </c>
      <c r="M468" s="106" t="s">
        <v>2328</v>
      </c>
      <c r="N468" s="112">
        <v>45875.0</v>
      </c>
    </row>
    <row r="469">
      <c r="A469" s="106" t="s">
        <v>771</v>
      </c>
      <c r="B469" s="106" t="s">
        <v>2329</v>
      </c>
      <c r="C469" s="96" t="s">
        <v>2330</v>
      </c>
      <c r="D469" s="107"/>
      <c r="E469" s="106" t="s">
        <v>85</v>
      </c>
      <c r="F469" s="107"/>
      <c r="G469" s="106" t="s">
        <v>86</v>
      </c>
      <c r="H469" s="108"/>
      <c r="I469" s="109"/>
      <c r="J469" s="107"/>
      <c r="K469" s="109"/>
      <c r="L469" s="107"/>
      <c r="M469" s="107"/>
      <c r="N469" s="112">
        <v>45876.0</v>
      </c>
    </row>
    <row r="470">
      <c r="A470" s="106" t="s">
        <v>631</v>
      </c>
      <c r="B470" s="106" t="s">
        <v>2331</v>
      </c>
      <c r="C470" s="96" t="s">
        <v>2332</v>
      </c>
      <c r="D470" s="107"/>
      <c r="E470" s="106" t="s">
        <v>85</v>
      </c>
      <c r="F470" s="107"/>
      <c r="G470" s="106" t="s">
        <v>86</v>
      </c>
      <c r="H470" s="108"/>
      <c r="I470" s="109"/>
      <c r="J470" s="107"/>
      <c r="K470" s="109"/>
      <c r="L470" s="107"/>
      <c r="M470" s="107"/>
      <c r="N470" s="112">
        <v>45876.0</v>
      </c>
    </row>
    <row r="471">
      <c r="A471" s="106" t="s">
        <v>697</v>
      </c>
      <c r="B471" s="106" t="s">
        <v>2333</v>
      </c>
      <c r="C471" s="96" t="s">
        <v>2334</v>
      </c>
      <c r="D471" s="107"/>
      <c r="E471" s="106" t="s">
        <v>85</v>
      </c>
      <c r="F471" s="107"/>
      <c r="G471" s="106" t="s">
        <v>150</v>
      </c>
      <c r="H471" s="108"/>
      <c r="I471" s="109"/>
      <c r="J471" s="107"/>
      <c r="K471" s="109"/>
      <c r="L471" s="107"/>
      <c r="M471" s="106" t="s">
        <v>2335</v>
      </c>
      <c r="N471" s="112">
        <v>45876.0</v>
      </c>
    </row>
    <row r="472">
      <c r="A472" s="106" t="s">
        <v>1134</v>
      </c>
      <c r="B472" s="106" t="s">
        <v>2336</v>
      </c>
      <c r="C472" s="96" t="s">
        <v>2337</v>
      </c>
      <c r="D472" s="107"/>
      <c r="E472" s="106" t="s">
        <v>85</v>
      </c>
      <c r="F472" s="107"/>
      <c r="G472" s="106" t="s">
        <v>86</v>
      </c>
      <c r="H472" s="108"/>
      <c r="I472" s="109"/>
      <c r="J472" s="107"/>
      <c r="K472" s="109"/>
      <c r="L472" s="107"/>
      <c r="M472" s="107"/>
      <c r="N472" s="112">
        <v>45876.0</v>
      </c>
    </row>
    <row r="473">
      <c r="A473" s="106" t="s">
        <v>106</v>
      </c>
      <c r="B473" s="107"/>
      <c r="C473" s="96" t="s">
        <v>2338</v>
      </c>
      <c r="D473" s="107"/>
      <c r="E473" s="106" t="s">
        <v>85</v>
      </c>
      <c r="F473" s="107"/>
      <c r="G473" s="106" t="s">
        <v>86</v>
      </c>
      <c r="H473" s="108"/>
      <c r="I473" s="109"/>
      <c r="J473" s="107"/>
      <c r="K473" s="109"/>
      <c r="L473" s="107"/>
      <c r="M473" s="107"/>
      <c r="N473" s="112">
        <v>45876.0</v>
      </c>
    </row>
    <row r="474">
      <c r="A474" s="106" t="s">
        <v>2339</v>
      </c>
      <c r="B474" s="106" t="s">
        <v>2340</v>
      </c>
      <c r="C474" s="96" t="s">
        <v>2341</v>
      </c>
      <c r="D474" s="107"/>
      <c r="E474" s="106" t="s">
        <v>85</v>
      </c>
      <c r="F474" s="106" t="s">
        <v>93</v>
      </c>
      <c r="G474" s="106" t="s">
        <v>94</v>
      </c>
      <c r="H474" s="111">
        <v>376.37</v>
      </c>
      <c r="I474" s="109"/>
      <c r="J474" s="107"/>
      <c r="K474" s="109"/>
      <c r="L474" s="107"/>
      <c r="M474" s="107"/>
      <c r="N474" s="112">
        <v>45877.0</v>
      </c>
    </row>
    <row r="475">
      <c r="A475" s="106" t="s">
        <v>2342</v>
      </c>
      <c r="B475" s="106" t="s">
        <v>2343</v>
      </c>
      <c r="C475" s="96" t="s">
        <v>2344</v>
      </c>
      <c r="D475" s="107"/>
      <c r="E475" s="106" t="s">
        <v>85</v>
      </c>
      <c r="F475" s="107"/>
      <c r="G475" s="106" t="s">
        <v>86</v>
      </c>
      <c r="H475" s="108"/>
      <c r="I475" s="109"/>
      <c r="J475" s="107"/>
      <c r="K475" s="109"/>
      <c r="L475" s="107"/>
      <c r="M475" s="107"/>
      <c r="N475" s="112">
        <v>45877.0</v>
      </c>
    </row>
    <row r="476">
      <c r="A476" s="106" t="s">
        <v>2345</v>
      </c>
      <c r="B476" s="106" t="s">
        <v>2346</v>
      </c>
      <c r="C476" s="96" t="s">
        <v>2347</v>
      </c>
      <c r="D476" s="107"/>
      <c r="E476" s="106" t="s">
        <v>85</v>
      </c>
      <c r="F476" s="106" t="s">
        <v>153</v>
      </c>
      <c r="G476" s="106" t="s">
        <v>94</v>
      </c>
      <c r="H476" s="111">
        <v>1060.48</v>
      </c>
      <c r="I476" s="109"/>
      <c r="J476" s="107"/>
      <c r="K476" s="109"/>
      <c r="L476" s="107"/>
      <c r="M476" s="107"/>
      <c r="N476" s="112">
        <v>45877.0</v>
      </c>
    </row>
    <row r="477">
      <c r="A477" s="106" t="s">
        <v>2348</v>
      </c>
      <c r="B477" s="106" t="s">
        <v>2349</v>
      </c>
      <c r="C477" s="96" t="s">
        <v>2350</v>
      </c>
      <c r="D477" s="107"/>
      <c r="E477" s="106" t="s">
        <v>85</v>
      </c>
      <c r="F477" s="106" t="s">
        <v>93</v>
      </c>
      <c r="G477" s="106" t="s">
        <v>94</v>
      </c>
      <c r="H477" s="111">
        <v>420.41</v>
      </c>
      <c r="I477" s="109"/>
      <c r="J477" s="107"/>
      <c r="K477" s="109"/>
      <c r="L477" s="107"/>
      <c r="M477" s="106" t="s">
        <v>2351</v>
      </c>
      <c r="N477" s="112">
        <v>45877.0</v>
      </c>
    </row>
    <row r="478">
      <c r="A478" s="106" t="s">
        <v>391</v>
      </c>
      <c r="B478" s="106" t="s">
        <v>2352</v>
      </c>
      <c r="C478" s="96" t="s">
        <v>2353</v>
      </c>
      <c r="D478" s="107"/>
      <c r="E478" s="106" t="s">
        <v>85</v>
      </c>
      <c r="F478" s="106" t="s">
        <v>289</v>
      </c>
      <c r="G478" s="106" t="s">
        <v>94</v>
      </c>
      <c r="H478" s="111">
        <v>4347.01</v>
      </c>
      <c r="I478" s="109"/>
      <c r="J478" s="107"/>
      <c r="K478" s="109"/>
      <c r="L478" s="107"/>
      <c r="M478" s="106" t="s">
        <v>2354</v>
      </c>
      <c r="N478" s="112">
        <v>45877.0</v>
      </c>
    </row>
    <row r="479">
      <c r="A479" s="106" t="s">
        <v>1476</v>
      </c>
      <c r="B479" s="106" t="s">
        <v>2355</v>
      </c>
      <c r="C479" s="97"/>
      <c r="D479" s="107"/>
      <c r="E479" s="106" t="s">
        <v>655</v>
      </c>
      <c r="F479" s="106" t="s">
        <v>436</v>
      </c>
      <c r="G479" s="106" t="s">
        <v>94</v>
      </c>
      <c r="H479" s="111">
        <v>855.6</v>
      </c>
      <c r="I479" s="109"/>
      <c r="J479" s="107"/>
      <c r="K479" s="109"/>
      <c r="L479" s="107"/>
      <c r="M479" s="107"/>
      <c r="N479" s="112">
        <v>45877.0</v>
      </c>
    </row>
    <row r="480">
      <c r="A480" s="106" t="s">
        <v>797</v>
      </c>
      <c r="B480" s="106" t="s">
        <v>2356</v>
      </c>
      <c r="C480" s="97"/>
      <c r="D480" s="107"/>
      <c r="E480" s="106" t="s">
        <v>655</v>
      </c>
      <c r="F480" s="106" t="s">
        <v>137</v>
      </c>
      <c r="G480" s="106" t="s">
        <v>94</v>
      </c>
      <c r="H480" s="111">
        <v>921.68</v>
      </c>
      <c r="I480" s="109"/>
      <c r="J480" s="107"/>
      <c r="K480" s="109"/>
      <c r="L480" s="107"/>
      <c r="M480" s="107"/>
      <c r="N480" s="112">
        <v>45877.0</v>
      </c>
    </row>
    <row r="481">
      <c r="A481" s="106" t="s">
        <v>2357</v>
      </c>
      <c r="B481" s="106" t="s">
        <v>2358</v>
      </c>
      <c r="C481" s="96" t="s">
        <v>2359</v>
      </c>
      <c r="D481" s="107"/>
      <c r="E481" s="106" t="s">
        <v>85</v>
      </c>
      <c r="F481" s="107"/>
      <c r="G481" s="106" t="s">
        <v>86</v>
      </c>
      <c r="H481" s="108"/>
      <c r="I481" s="109"/>
      <c r="J481" s="107"/>
      <c r="K481" s="109"/>
      <c r="L481" s="107"/>
      <c r="M481" s="107"/>
      <c r="N481" s="112">
        <v>45877.0</v>
      </c>
    </row>
    <row r="482">
      <c r="A482" s="106" t="s">
        <v>192</v>
      </c>
      <c r="B482" s="106" t="s">
        <v>2360</v>
      </c>
      <c r="C482" s="96" t="s">
        <v>2361</v>
      </c>
      <c r="D482" s="107"/>
      <c r="E482" s="106" t="s">
        <v>85</v>
      </c>
      <c r="F482" s="107"/>
      <c r="G482" s="106" t="s">
        <v>86</v>
      </c>
      <c r="H482" s="108"/>
      <c r="I482" s="109"/>
      <c r="J482" s="107"/>
      <c r="K482" s="109"/>
      <c r="L482" s="107"/>
      <c r="M482" s="107"/>
      <c r="N482" s="112">
        <v>45877.0</v>
      </c>
    </row>
    <row r="483">
      <c r="A483" s="106" t="s">
        <v>2362</v>
      </c>
      <c r="B483" s="106" t="s">
        <v>2363</v>
      </c>
      <c r="C483" s="96" t="s">
        <v>2364</v>
      </c>
      <c r="D483" s="107"/>
      <c r="E483" s="106" t="s">
        <v>85</v>
      </c>
      <c r="F483" s="106" t="s">
        <v>167</v>
      </c>
      <c r="G483" s="106" t="s">
        <v>94</v>
      </c>
      <c r="H483" s="111">
        <v>1342.31</v>
      </c>
      <c r="I483" s="109"/>
      <c r="J483" s="107"/>
      <c r="K483" s="109"/>
      <c r="L483" s="107"/>
      <c r="M483" s="107"/>
      <c r="N483" s="112">
        <v>45877.0</v>
      </c>
    </row>
    <row r="484">
      <c r="A484" s="106" t="s">
        <v>516</v>
      </c>
      <c r="B484" s="106" t="s">
        <v>2365</v>
      </c>
      <c r="C484" s="96" t="s">
        <v>2366</v>
      </c>
      <c r="D484" s="107"/>
      <c r="E484" s="106" t="s">
        <v>85</v>
      </c>
      <c r="F484" s="106" t="s">
        <v>153</v>
      </c>
      <c r="G484" s="106" t="s">
        <v>94</v>
      </c>
      <c r="H484" s="111">
        <v>583.26</v>
      </c>
      <c r="I484" s="109"/>
      <c r="J484" s="107"/>
      <c r="K484" s="109"/>
      <c r="L484" s="107"/>
      <c r="M484" s="107"/>
      <c r="N484" s="112">
        <v>45877.0</v>
      </c>
    </row>
    <row r="485">
      <c r="A485" s="106" t="s">
        <v>2367</v>
      </c>
      <c r="B485" s="106" t="s">
        <v>2368</v>
      </c>
      <c r="C485" s="96" t="s">
        <v>2369</v>
      </c>
      <c r="D485" s="107"/>
      <c r="E485" s="106" t="s">
        <v>85</v>
      </c>
      <c r="F485" s="107"/>
      <c r="G485" s="106" t="s">
        <v>86</v>
      </c>
      <c r="H485" s="108"/>
      <c r="I485" s="109"/>
      <c r="J485" s="107"/>
      <c r="K485" s="109"/>
      <c r="L485" s="107"/>
      <c r="M485" s="107"/>
      <c r="N485" s="112">
        <v>45877.0</v>
      </c>
    </row>
    <row r="486">
      <c r="A486" s="106" t="s">
        <v>579</v>
      </c>
      <c r="B486" s="106" t="s">
        <v>2370</v>
      </c>
      <c r="C486" s="96" t="s">
        <v>2371</v>
      </c>
      <c r="D486" s="107"/>
      <c r="E486" s="106" t="s">
        <v>85</v>
      </c>
      <c r="F486" s="106" t="s">
        <v>153</v>
      </c>
      <c r="G486" s="106" t="s">
        <v>94</v>
      </c>
      <c r="H486" s="111">
        <v>732.3</v>
      </c>
      <c r="I486" s="109"/>
      <c r="J486" s="107"/>
      <c r="K486" s="109"/>
      <c r="L486" s="107"/>
      <c r="M486" s="107"/>
      <c r="N486" s="112">
        <v>45877.0</v>
      </c>
    </row>
    <row r="487">
      <c r="A487" s="106" t="s">
        <v>1734</v>
      </c>
      <c r="B487" s="106" t="s">
        <v>2372</v>
      </c>
      <c r="C487" s="96" t="s">
        <v>2373</v>
      </c>
      <c r="D487" s="107"/>
      <c r="E487" s="106" t="s">
        <v>85</v>
      </c>
      <c r="F487" s="107"/>
      <c r="G487" s="106" t="s">
        <v>86</v>
      </c>
      <c r="H487" s="108"/>
      <c r="I487" s="109"/>
      <c r="J487" s="107"/>
      <c r="K487" s="109"/>
      <c r="L487" s="107"/>
      <c r="M487" s="107"/>
      <c r="N487" s="112">
        <v>45877.0</v>
      </c>
    </row>
    <row r="488">
      <c r="A488" s="106" t="s">
        <v>2374</v>
      </c>
      <c r="B488" s="106" t="s">
        <v>2375</v>
      </c>
      <c r="C488" s="96" t="s">
        <v>2376</v>
      </c>
      <c r="D488" s="107"/>
      <c r="E488" s="106" t="s">
        <v>85</v>
      </c>
      <c r="F488" s="107"/>
      <c r="G488" s="106" t="s">
        <v>86</v>
      </c>
      <c r="H488" s="108"/>
      <c r="I488" s="109"/>
      <c r="J488" s="107"/>
      <c r="K488" s="109"/>
      <c r="L488" s="107"/>
      <c r="M488" s="107"/>
      <c r="N488" s="112">
        <v>45877.0</v>
      </c>
    </row>
    <row r="489">
      <c r="A489" s="106" t="s">
        <v>2377</v>
      </c>
      <c r="B489" s="106" t="s">
        <v>2378</v>
      </c>
      <c r="C489" s="96" t="s">
        <v>2379</v>
      </c>
      <c r="D489" s="107"/>
      <c r="E489" s="106" t="s">
        <v>85</v>
      </c>
      <c r="F489" s="107"/>
      <c r="G489" s="106" t="s">
        <v>86</v>
      </c>
      <c r="H489" s="108"/>
      <c r="I489" s="109"/>
      <c r="J489" s="107"/>
      <c r="K489" s="109"/>
      <c r="L489" s="107"/>
      <c r="M489" s="107"/>
      <c r="N489" s="112">
        <v>45877.0</v>
      </c>
    </row>
    <row r="490">
      <c r="A490" s="106" t="s">
        <v>2153</v>
      </c>
      <c r="B490" s="106" t="s">
        <v>2380</v>
      </c>
      <c r="C490" s="96" t="s">
        <v>2381</v>
      </c>
      <c r="D490" s="107"/>
      <c r="E490" s="106" t="s">
        <v>85</v>
      </c>
      <c r="F490" s="107"/>
      <c r="G490" s="106" t="s">
        <v>86</v>
      </c>
      <c r="H490" s="108"/>
      <c r="I490" s="109"/>
      <c r="J490" s="107"/>
      <c r="K490" s="109"/>
      <c r="L490" s="107"/>
      <c r="M490" s="107"/>
      <c r="N490" s="112">
        <v>45877.0</v>
      </c>
    </row>
    <row r="491">
      <c r="A491" s="106" t="s">
        <v>648</v>
      </c>
      <c r="B491" s="106" t="s">
        <v>2382</v>
      </c>
      <c r="C491" s="96" t="s">
        <v>2383</v>
      </c>
      <c r="D491" s="107"/>
      <c r="E491" s="106" t="s">
        <v>85</v>
      </c>
      <c r="F491" s="107"/>
      <c r="G491" s="106" t="s">
        <v>94</v>
      </c>
      <c r="H491" s="108"/>
      <c r="I491" s="109"/>
      <c r="J491" s="107"/>
      <c r="K491" s="109"/>
      <c r="L491" s="107"/>
      <c r="M491" s="107"/>
      <c r="N491" s="112">
        <v>45877.0</v>
      </c>
    </row>
    <row r="492">
      <c r="A492" s="106" t="s">
        <v>160</v>
      </c>
      <c r="B492" s="106" t="s">
        <v>2384</v>
      </c>
      <c r="C492" s="96" t="s">
        <v>2385</v>
      </c>
      <c r="D492" s="107"/>
      <c r="E492" s="106" t="s">
        <v>85</v>
      </c>
      <c r="F492" s="106" t="s">
        <v>93</v>
      </c>
      <c r="G492" s="106" t="s">
        <v>86</v>
      </c>
      <c r="H492" s="111">
        <v>975.21</v>
      </c>
      <c r="I492" s="109"/>
      <c r="J492" s="107"/>
      <c r="K492" s="109"/>
      <c r="L492" s="107"/>
      <c r="M492" s="107"/>
      <c r="N492" s="112">
        <v>45877.0</v>
      </c>
    </row>
    <row r="493">
      <c r="A493" s="106" t="s">
        <v>686</v>
      </c>
      <c r="B493" s="106" t="s">
        <v>2386</v>
      </c>
      <c r="C493" s="96" t="s">
        <v>2387</v>
      </c>
      <c r="D493" s="107"/>
      <c r="E493" s="106" t="s">
        <v>85</v>
      </c>
      <c r="F493" s="106" t="s">
        <v>93</v>
      </c>
      <c r="G493" s="106" t="s">
        <v>94</v>
      </c>
      <c r="H493" s="111">
        <v>697.27</v>
      </c>
      <c r="I493" s="109"/>
      <c r="J493" s="107"/>
      <c r="K493" s="109"/>
      <c r="L493" s="107"/>
      <c r="M493" s="107"/>
      <c r="N493" s="112">
        <v>45877.0</v>
      </c>
    </row>
    <row r="494">
      <c r="A494" s="106" t="s">
        <v>2388</v>
      </c>
      <c r="B494" s="106" t="s">
        <v>2389</v>
      </c>
      <c r="C494" s="113" t="s">
        <v>2390</v>
      </c>
      <c r="D494" s="107"/>
      <c r="E494" s="106" t="s">
        <v>649</v>
      </c>
      <c r="F494" s="106" t="s">
        <v>278</v>
      </c>
      <c r="G494" s="106" t="s">
        <v>94</v>
      </c>
      <c r="H494" s="111">
        <v>708.5</v>
      </c>
      <c r="I494" s="109"/>
      <c r="J494" s="107"/>
      <c r="K494" s="109"/>
      <c r="L494" s="107"/>
      <c r="M494" s="107"/>
      <c r="N494" s="112">
        <v>45877.0</v>
      </c>
    </row>
    <row r="495">
      <c r="A495" s="106" t="s">
        <v>2391</v>
      </c>
      <c r="B495" s="106" t="s">
        <v>2392</v>
      </c>
      <c r="C495" s="96" t="s">
        <v>2393</v>
      </c>
      <c r="D495" s="107"/>
      <c r="E495" s="106" t="s">
        <v>85</v>
      </c>
      <c r="F495" s="107"/>
      <c r="G495" s="106" t="s">
        <v>131</v>
      </c>
      <c r="H495" s="108"/>
      <c r="I495" s="109"/>
      <c r="J495" s="107"/>
      <c r="K495" s="109"/>
      <c r="L495" s="107"/>
      <c r="M495" s="106" t="s">
        <v>2394</v>
      </c>
      <c r="N495" s="112">
        <v>45877.0</v>
      </c>
    </row>
    <row r="496">
      <c r="A496" s="106" t="s">
        <v>2395</v>
      </c>
      <c r="B496" s="106" t="s">
        <v>2396</v>
      </c>
      <c r="C496" s="96" t="s">
        <v>2397</v>
      </c>
      <c r="D496" s="107"/>
      <c r="E496" s="106" t="s">
        <v>85</v>
      </c>
      <c r="F496" s="107"/>
      <c r="G496" s="106" t="s">
        <v>150</v>
      </c>
      <c r="H496" s="108"/>
      <c r="I496" s="109"/>
      <c r="J496" s="107"/>
      <c r="K496" s="109"/>
      <c r="L496" s="107"/>
      <c r="M496" s="106" t="s">
        <v>2398</v>
      </c>
      <c r="N496" s="112">
        <v>45880.0</v>
      </c>
    </row>
    <row r="497">
      <c r="A497" s="106" t="s">
        <v>2399</v>
      </c>
      <c r="B497" s="106" t="s">
        <v>2400</v>
      </c>
      <c r="C497" s="96" t="s">
        <v>2401</v>
      </c>
      <c r="D497" s="107"/>
      <c r="E497" s="106" t="s">
        <v>85</v>
      </c>
      <c r="F497" s="107"/>
      <c r="G497" s="107"/>
      <c r="H497" s="108"/>
      <c r="I497" s="109"/>
      <c r="J497" s="107"/>
      <c r="K497" s="109"/>
      <c r="L497" s="107"/>
      <c r="M497" s="107"/>
      <c r="N497" s="112">
        <v>45880.0</v>
      </c>
    </row>
    <row r="498">
      <c r="A498" s="106" t="s">
        <v>2342</v>
      </c>
      <c r="B498" s="106" t="s">
        <v>2402</v>
      </c>
      <c r="C498" s="96" t="s">
        <v>2403</v>
      </c>
      <c r="D498" s="107"/>
      <c r="E498" s="106" t="s">
        <v>85</v>
      </c>
      <c r="F498" s="107"/>
      <c r="G498" s="106" t="s">
        <v>86</v>
      </c>
      <c r="H498" s="108"/>
      <c r="I498" s="109"/>
      <c r="J498" s="107"/>
      <c r="K498" s="109"/>
      <c r="L498" s="107"/>
      <c r="M498" s="107"/>
      <c r="N498" s="112">
        <v>45880.0</v>
      </c>
    </row>
    <row r="499">
      <c r="A499" s="106" t="s">
        <v>2404</v>
      </c>
      <c r="B499" s="106" t="s">
        <v>2405</v>
      </c>
      <c r="C499" s="96" t="s">
        <v>2406</v>
      </c>
      <c r="D499" s="107"/>
      <c r="E499" s="106" t="s">
        <v>85</v>
      </c>
      <c r="F499" s="106" t="s">
        <v>93</v>
      </c>
      <c r="G499" s="106" t="s">
        <v>94</v>
      </c>
      <c r="H499" s="111">
        <v>580.58</v>
      </c>
      <c r="I499" s="109"/>
      <c r="J499" s="107"/>
      <c r="K499" s="109"/>
      <c r="L499" s="107"/>
      <c r="M499" s="107"/>
      <c r="N499" s="112">
        <v>45880.0</v>
      </c>
    </row>
    <row r="500">
      <c r="A500" s="106" t="s">
        <v>2407</v>
      </c>
      <c r="B500" s="106" t="s">
        <v>2408</v>
      </c>
      <c r="C500" s="113" t="s">
        <v>2409</v>
      </c>
      <c r="D500" s="107"/>
      <c r="E500" s="106" t="s">
        <v>85</v>
      </c>
      <c r="F500" s="106" t="s">
        <v>93</v>
      </c>
      <c r="G500" s="106" t="s">
        <v>94</v>
      </c>
      <c r="H500" s="108"/>
      <c r="I500" s="109"/>
      <c r="J500" s="107"/>
      <c r="K500" s="109"/>
      <c r="L500" s="107"/>
      <c r="M500" s="107"/>
      <c r="N500" s="112">
        <v>45880.0</v>
      </c>
    </row>
    <row r="501">
      <c r="A501" s="106" t="s">
        <v>2410</v>
      </c>
      <c r="B501" s="106" t="s">
        <v>2411</v>
      </c>
      <c r="C501" s="96" t="s">
        <v>2412</v>
      </c>
      <c r="D501" s="107"/>
      <c r="E501" s="106" t="s">
        <v>85</v>
      </c>
      <c r="F501" s="106" t="s">
        <v>436</v>
      </c>
      <c r="G501" s="106" t="s">
        <v>94</v>
      </c>
      <c r="H501" s="111">
        <v>988.92</v>
      </c>
      <c r="I501" s="109"/>
      <c r="J501" s="107"/>
      <c r="K501" s="109"/>
      <c r="L501" s="107"/>
      <c r="M501" s="107"/>
      <c r="N501" s="112">
        <v>45880.0</v>
      </c>
    </row>
    <row r="502">
      <c r="A502" s="106" t="s">
        <v>2413</v>
      </c>
      <c r="B502" s="106" t="s">
        <v>2414</v>
      </c>
      <c r="C502" s="96" t="s">
        <v>2415</v>
      </c>
      <c r="D502" s="107"/>
      <c r="E502" s="106" t="s">
        <v>85</v>
      </c>
      <c r="F502" s="106" t="s">
        <v>2141</v>
      </c>
      <c r="G502" s="106" t="s">
        <v>94</v>
      </c>
      <c r="H502" s="111">
        <v>318.0</v>
      </c>
      <c r="I502" s="109"/>
      <c r="J502" s="107"/>
      <c r="K502" s="109"/>
      <c r="L502" s="107"/>
      <c r="M502" s="107"/>
      <c r="N502" s="112">
        <v>45880.0</v>
      </c>
    </row>
    <row r="503">
      <c r="A503" s="106" t="s">
        <v>693</v>
      </c>
      <c r="B503" s="106" t="s">
        <v>2416</v>
      </c>
      <c r="C503" s="96" t="s">
        <v>2417</v>
      </c>
      <c r="D503" s="107"/>
      <c r="E503" s="106" t="s">
        <v>85</v>
      </c>
      <c r="F503" s="106" t="s">
        <v>93</v>
      </c>
      <c r="G503" s="106" t="s">
        <v>94</v>
      </c>
      <c r="H503" s="111">
        <v>383.1</v>
      </c>
      <c r="I503" s="109"/>
      <c r="J503" s="107"/>
      <c r="K503" s="109"/>
      <c r="L503" s="107"/>
      <c r="M503" s="107"/>
      <c r="N503" s="112">
        <v>45880.0</v>
      </c>
    </row>
    <row r="504">
      <c r="A504" s="106" t="s">
        <v>2418</v>
      </c>
      <c r="B504" s="106" t="s">
        <v>2419</v>
      </c>
      <c r="C504" s="96" t="s">
        <v>2420</v>
      </c>
      <c r="D504" s="107"/>
      <c r="E504" s="106" t="s">
        <v>85</v>
      </c>
      <c r="F504" s="107"/>
      <c r="G504" s="106" t="s">
        <v>86</v>
      </c>
      <c r="H504" s="108"/>
      <c r="I504" s="109"/>
      <c r="J504" s="107"/>
      <c r="K504" s="109"/>
      <c r="L504" s="107"/>
      <c r="M504" s="107"/>
      <c r="N504" s="112">
        <v>45880.0</v>
      </c>
    </row>
    <row r="505">
      <c r="A505" s="106" t="s">
        <v>414</v>
      </c>
      <c r="B505" s="106" t="s">
        <v>2421</v>
      </c>
      <c r="C505" s="96" t="s">
        <v>2422</v>
      </c>
      <c r="D505" s="107"/>
      <c r="E505" s="106" t="s">
        <v>85</v>
      </c>
      <c r="F505" s="107"/>
      <c r="G505" s="106" t="s">
        <v>131</v>
      </c>
      <c r="H505" s="108"/>
      <c r="I505" s="109"/>
      <c r="J505" s="107"/>
      <c r="K505" s="109"/>
      <c r="L505" s="107"/>
      <c r="M505" s="106" t="s">
        <v>2423</v>
      </c>
      <c r="N505" s="112">
        <v>45880.0</v>
      </c>
    </row>
    <row r="506">
      <c r="A506" s="106" t="s">
        <v>2424</v>
      </c>
      <c r="B506" s="106" t="s">
        <v>2425</v>
      </c>
      <c r="C506" s="96" t="s">
        <v>2426</v>
      </c>
      <c r="D506" s="107"/>
      <c r="E506" s="106" t="s">
        <v>85</v>
      </c>
      <c r="F506" s="107"/>
      <c r="G506" s="106" t="s">
        <v>131</v>
      </c>
      <c r="H506" s="108"/>
      <c r="I506" s="109"/>
      <c r="J506" s="107"/>
      <c r="K506" s="109"/>
      <c r="L506" s="107"/>
      <c r="M506" s="106" t="s">
        <v>2427</v>
      </c>
      <c r="N506" s="112">
        <v>45880.0</v>
      </c>
    </row>
    <row r="507">
      <c r="A507" s="106" t="s">
        <v>511</v>
      </c>
      <c r="B507" s="106" t="s">
        <v>2428</v>
      </c>
      <c r="C507" s="96" t="s">
        <v>2429</v>
      </c>
      <c r="D507" s="107"/>
      <c r="E507" s="106" t="s">
        <v>85</v>
      </c>
      <c r="F507" s="107"/>
      <c r="G507" s="106" t="s">
        <v>86</v>
      </c>
      <c r="H507" s="108"/>
      <c r="I507" s="109"/>
      <c r="J507" s="107"/>
      <c r="K507" s="109"/>
      <c r="L507" s="107"/>
      <c r="M507" s="107"/>
      <c r="N507" s="112">
        <v>45880.0</v>
      </c>
    </row>
    <row r="508">
      <c r="A508" s="106" t="s">
        <v>2430</v>
      </c>
      <c r="B508" s="106" t="s">
        <v>2431</v>
      </c>
      <c r="C508" s="96" t="s">
        <v>2432</v>
      </c>
      <c r="D508" s="107"/>
      <c r="E508" s="106" t="s">
        <v>85</v>
      </c>
      <c r="F508" s="107"/>
      <c r="G508" s="106" t="s">
        <v>86</v>
      </c>
      <c r="H508" s="108"/>
      <c r="I508" s="109"/>
      <c r="J508" s="107"/>
      <c r="K508" s="109"/>
      <c r="L508" s="107"/>
      <c r="M508" s="107"/>
      <c r="N508" s="112">
        <v>45880.0</v>
      </c>
    </row>
    <row r="509">
      <c r="A509" s="106" t="s">
        <v>196</v>
      </c>
      <c r="B509" s="106" t="s">
        <v>2433</v>
      </c>
      <c r="C509" s="113" t="s">
        <v>2434</v>
      </c>
      <c r="D509" s="107"/>
      <c r="E509" s="106" t="s">
        <v>655</v>
      </c>
      <c r="F509" s="107"/>
      <c r="G509" s="106" t="s">
        <v>86</v>
      </c>
      <c r="H509" s="108"/>
      <c r="I509" s="109"/>
      <c r="J509" s="107"/>
      <c r="K509" s="109"/>
      <c r="L509" s="107"/>
      <c r="M509" s="107"/>
      <c r="N509" s="112">
        <v>45881.0</v>
      </c>
    </row>
    <row r="510">
      <c r="A510" s="106" t="s">
        <v>963</v>
      </c>
      <c r="B510" s="106" t="s">
        <v>2435</v>
      </c>
      <c r="C510" s="96" t="s">
        <v>2436</v>
      </c>
      <c r="D510" s="107"/>
      <c r="E510" s="106" t="s">
        <v>655</v>
      </c>
      <c r="F510" s="107"/>
      <c r="G510" s="106" t="s">
        <v>86</v>
      </c>
      <c r="H510" s="108"/>
      <c r="I510" s="109"/>
      <c r="J510" s="107"/>
      <c r="K510" s="109"/>
      <c r="L510" s="107"/>
      <c r="M510" s="107"/>
      <c r="N510" s="112">
        <v>45881.0</v>
      </c>
    </row>
    <row r="511">
      <c r="A511" s="106" t="s">
        <v>526</v>
      </c>
      <c r="B511" s="106" t="s">
        <v>2437</v>
      </c>
      <c r="C511" s="96" t="s">
        <v>2438</v>
      </c>
      <c r="D511" s="107"/>
      <c r="E511" s="106" t="s">
        <v>655</v>
      </c>
      <c r="F511" s="107"/>
      <c r="G511" s="106" t="s">
        <v>86</v>
      </c>
      <c r="H511" s="108"/>
      <c r="I511" s="109"/>
      <c r="J511" s="107"/>
      <c r="K511" s="109"/>
      <c r="L511" s="107"/>
      <c r="M511" s="107"/>
      <c r="N511" s="112">
        <v>45881.0</v>
      </c>
    </row>
    <row r="512">
      <c r="A512" s="106" t="s">
        <v>2439</v>
      </c>
      <c r="B512" s="106" t="s">
        <v>2440</v>
      </c>
      <c r="C512" s="96" t="s">
        <v>2441</v>
      </c>
      <c r="D512" s="107"/>
      <c r="E512" s="106" t="s">
        <v>655</v>
      </c>
      <c r="F512" s="107"/>
      <c r="G512" s="106" t="s">
        <v>150</v>
      </c>
      <c r="H512" s="108"/>
      <c r="I512" s="109"/>
      <c r="J512" s="107"/>
      <c r="K512" s="109"/>
      <c r="L512" s="107"/>
      <c r="M512" s="106" t="s">
        <v>2442</v>
      </c>
      <c r="N512" s="112">
        <v>45881.0</v>
      </c>
    </row>
    <row r="513">
      <c r="A513" s="106" t="s">
        <v>526</v>
      </c>
      <c r="B513" s="106" t="s">
        <v>2443</v>
      </c>
      <c r="C513" s="96" t="s">
        <v>2444</v>
      </c>
      <c r="D513" s="107"/>
      <c r="E513" s="106" t="s">
        <v>671</v>
      </c>
      <c r="F513" s="107"/>
      <c r="G513" s="106" t="s">
        <v>86</v>
      </c>
      <c r="H513" s="108"/>
      <c r="I513" s="109"/>
      <c r="J513" s="107"/>
      <c r="K513" s="109"/>
      <c r="L513" s="107"/>
      <c r="M513" s="107"/>
      <c r="N513" s="112">
        <v>45881.0</v>
      </c>
    </row>
    <row r="514">
      <c r="A514" s="106" t="s">
        <v>148</v>
      </c>
      <c r="B514" s="106" t="s">
        <v>2445</v>
      </c>
      <c r="C514" s="96" t="s">
        <v>2446</v>
      </c>
      <c r="D514" s="107"/>
      <c r="E514" s="106" t="s">
        <v>671</v>
      </c>
      <c r="F514" s="107"/>
      <c r="G514" s="106" t="s">
        <v>86</v>
      </c>
      <c r="H514" s="108"/>
      <c r="I514" s="109"/>
      <c r="J514" s="107"/>
      <c r="K514" s="109"/>
      <c r="L514" s="107"/>
      <c r="M514" s="107"/>
      <c r="N514" s="112">
        <v>45881.0</v>
      </c>
    </row>
    <row r="515">
      <c r="A515" s="106" t="s">
        <v>659</v>
      </c>
      <c r="B515" s="106" t="s">
        <v>2447</v>
      </c>
      <c r="C515" s="96" t="s">
        <v>2448</v>
      </c>
      <c r="D515" s="107"/>
      <c r="E515" s="106" t="s">
        <v>671</v>
      </c>
      <c r="F515" s="107"/>
      <c r="G515" s="106" t="s">
        <v>86</v>
      </c>
      <c r="H515" s="108"/>
      <c r="I515" s="109"/>
      <c r="J515" s="107"/>
      <c r="K515" s="109"/>
      <c r="L515" s="107"/>
      <c r="M515" s="107"/>
      <c r="N515" s="112">
        <v>45881.0</v>
      </c>
    </row>
    <row r="516">
      <c r="A516" s="106" t="s">
        <v>347</v>
      </c>
      <c r="B516" s="106" t="s">
        <v>2449</v>
      </c>
      <c r="C516" s="96" t="s">
        <v>2450</v>
      </c>
      <c r="D516" s="107"/>
      <c r="E516" s="106" t="s">
        <v>649</v>
      </c>
      <c r="F516" s="107"/>
      <c r="G516" s="106" t="s">
        <v>86</v>
      </c>
      <c r="H516" s="108"/>
      <c r="I516" s="109"/>
      <c r="J516" s="107"/>
      <c r="K516" s="109"/>
      <c r="L516" s="107"/>
      <c r="M516" s="107"/>
      <c r="N516" s="112">
        <v>45881.0</v>
      </c>
    </row>
    <row r="517">
      <c r="A517" s="106" t="s">
        <v>397</v>
      </c>
      <c r="B517" s="106" t="s">
        <v>2451</v>
      </c>
      <c r="C517" s="96" t="s">
        <v>2452</v>
      </c>
      <c r="D517" s="107"/>
      <c r="E517" s="106" t="s">
        <v>671</v>
      </c>
      <c r="F517" s="107"/>
      <c r="G517" s="106" t="s">
        <v>86</v>
      </c>
      <c r="H517" s="108"/>
      <c r="I517" s="109"/>
      <c r="J517" s="107"/>
      <c r="K517" s="109"/>
      <c r="L517" s="107"/>
      <c r="M517" s="107"/>
      <c r="N517" s="112">
        <v>45881.0</v>
      </c>
    </row>
    <row r="518">
      <c r="A518" s="106" t="s">
        <v>826</v>
      </c>
      <c r="B518" s="106" t="s">
        <v>2453</v>
      </c>
      <c r="C518" s="96" t="s">
        <v>2454</v>
      </c>
      <c r="D518" s="107"/>
      <c r="E518" s="106" t="s">
        <v>649</v>
      </c>
      <c r="F518" s="107"/>
      <c r="G518" s="106" t="s">
        <v>86</v>
      </c>
      <c r="H518" s="108"/>
      <c r="I518" s="109"/>
      <c r="J518" s="107"/>
      <c r="K518" s="109"/>
      <c r="L518" s="107"/>
      <c r="M518" s="107"/>
      <c r="N518" s="112">
        <v>45881.0</v>
      </c>
    </row>
    <row r="519">
      <c r="A519" s="106" t="s">
        <v>2455</v>
      </c>
      <c r="B519" s="106" t="s">
        <v>2456</v>
      </c>
      <c r="C519" s="96" t="s">
        <v>2457</v>
      </c>
      <c r="D519" s="107"/>
      <c r="E519" s="106" t="s">
        <v>671</v>
      </c>
      <c r="F519" s="107"/>
      <c r="G519" s="106" t="s">
        <v>86</v>
      </c>
      <c r="H519" s="108"/>
      <c r="I519" s="109"/>
      <c r="J519" s="107"/>
      <c r="K519" s="109"/>
      <c r="L519" s="107"/>
      <c r="M519" s="107"/>
      <c r="N519" s="112">
        <v>45881.0</v>
      </c>
    </row>
    <row r="520">
      <c r="A520" s="106" t="s">
        <v>641</v>
      </c>
      <c r="B520" s="106" t="s">
        <v>2458</v>
      </c>
      <c r="C520" s="96" t="s">
        <v>2459</v>
      </c>
      <c r="D520" s="107"/>
      <c r="E520" s="106" t="s">
        <v>671</v>
      </c>
      <c r="F520" s="106" t="s">
        <v>970</v>
      </c>
      <c r="G520" s="106" t="s">
        <v>94</v>
      </c>
      <c r="H520" s="111">
        <v>378.0</v>
      </c>
      <c r="I520" s="109"/>
      <c r="J520" s="107"/>
      <c r="K520" s="109"/>
      <c r="L520" s="107"/>
      <c r="M520" s="107"/>
      <c r="N520" s="112">
        <v>45881.0</v>
      </c>
    </row>
    <row r="521">
      <c r="A521" s="106" t="s">
        <v>2460</v>
      </c>
      <c r="B521" s="106" t="s">
        <v>2461</v>
      </c>
      <c r="C521" s="96" t="s">
        <v>2462</v>
      </c>
      <c r="D521" s="107"/>
      <c r="E521" s="106" t="s">
        <v>671</v>
      </c>
      <c r="F521" s="107"/>
      <c r="G521" s="106" t="s">
        <v>86</v>
      </c>
      <c r="H521" s="108"/>
      <c r="I521" s="109"/>
      <c r="J521" s="107"/>
      <c r="K521" s="109"/>
      <c r="L521" s="107"/>
      <c r="M521" s="106" t="s">
        <v>2463</v>
      </c>
      <c r="N521" s="112">
        <v>45881.0</v>
      </c>
    </row>
    <row r="522">
      <c r="A522" s="106" t="s">
        <v>160</v>
      </c>
      <c r="B522" s="106" t="s">
        <v>2464</v>
      </c>
      <c r="C522" s="113" t="s">
        <v>2465</v>
      </c>
      <c r="D522" s="107"/>
      <c r="E522" s="106" t="s">
        <v>85</v>
      </c>
      <c r="F522" s="106" t="s">
        <v>140</v>
      </c>
      <c r="G522" s="106" t="s">
        <v>94</v>
      </c>
      <c r="H522" s="111">
        <v>1895.71</v>
      </c>
      <c r="I522" s="109"/>
      <c r="J522" s="107"/>
      <c r="K522" s="109"/>
      <c r="L522" s="107"/>
      <c r="M522" s="107"/>
      <c r="N522" s="112">
        <v>45882.0</v>
      </c>
    </row>
    <row r="523">
      <c r="A523" s="106" t="s">
        <v>223</v>
      </c>
      <c r="B523" s="106" t="s">
        <v>2466</v>
      </c>
      <c r="C523" s="96" t="s">
        <v>2467</v>
      </c>
      <c r="D523" s="107"/>
      <c r="E523" s="106" t="s">
        <v>85</v>
      </c>
      <c r="F523" s="107"/>
      <c r="G523" s="106" t="s">
        <v>86</v>
      </c>
      <c r="H523" s="108"/>
      <c r="I523" s="109"/>
      <c r="J523" s="107"/>
      <c r="K523" s="109"/>
      <c r="L523" s="107"/>
      <c r="M523" s="107"/>
      <c r="N523" s="112">
        <v>45882.0</v>
      </c>
    </row>
    <row r="524">
      <c r="A524" s="106" t="s">
        <v>123</v>
      </c>
      <c r="B524" s="106" t="s">
        <v>2468</v>
      </c>
      <c r="C524" s="96" t="s">
        <v>2469</v>
      </c>
      <c r="D524" s="107"/>
      <c r="E524" s="106" t="s">
        <v>85</v>
      </c>
      <c r="F524" s="107"/>
      <c r="G524" s="106" t="s">
        <v>131</v>
      </c>
      <c r="H524" s="108"/>
      <c r="I524" s="109"/>
      <c r="J524" s="107"/>
      <c r="K524" s="109"/>
      <c r="L524" s="107"/>
      <c r="M524" s="106" t="s">
        <v>2470</v>
      </c>
      <c r="N524" s="112">
        <v>45882.0</v>
      </c>
    </row>
    <row r="525">
      <c r="A525" s="106" t="s">
        <v>472</v>
      </c>
      <c r="B525" s="106" t="s">
        <v>2471</v>
      </c>
      <c r="C525" s="96" t="s">
        <v>2472</v>
      </c>
      <c r="D525" s="107"/>
      <c r="E525" s="106" t="s">
        <v>85</v>
      </c>
      <c r="F525" s="106" t="s">
        <v>140</v>
      </c>
      <c r="G525" s="106" t="s">
        <v>94</v>
      </c>
      <c r="H525" s="111">
        <v>3395.96</v>
      </c>
      <c r="I525" s="109"/>
      <c r="J525" s="107"/>
      <c r="K525" s="109"/>
      <c r="L525" s="107"/>
      <c r="M525" s="107"/>
      <c r="N525" s="112">
        <v>45882.0</v>
      </c>
    </row>
    <row r="526">
      <c r="A526" s="106" t="s">
        <v>97</v>
      </c>
      <c r="B526" s="106" t="s">
        <v>2473</v>
      </c>
      <c r="C526" s="96" t="s">
        <v>2474</v>
      </c>
      <c r="D526" s="107"/>
      <c r="E526" s="106" t="s">
        <v>85</v>
      </c>
      <c r="F526" s="107"/>
      <c r="G526" s="106" t="s">
        <v>86</v>
      </c>
      <c r="H526" s="108"/>
      <c r="I526" s="109"/>
      <c r="J526" s="107"/>
      <c r="K526" s="109"/>
      <c r="L526" s="107"/>
      <c r="M526" s="107"/>
      <c r="N526" s="112">
        <v>45882.0</v>
      </c>
    </row>
    <row r="527">
      <c r="A527" s="106" t="s">
        <v>2475</v>
      </c>
      <c r="B527" s="106" t="s">
        <v>2476</v>
      </c>
      <c r="C527" s="96" t="s">
        <v>2477</v>
      </c>
      <c r="D527" s="107"/>
      <c r="E527" s="106" t="s">
        <v>85</v>
      </c>
      <c r="F527" s="107"/>
      <c r="G527" s="106" t="s">
        <v>86</v>
      </c>
      <c r="H527" s="108"/>
      <c r="I527" s="109"/>
      <c r="J527" s="107"/>
      <c r="K527" s="109"/>
      <c r="L527" s="107"/>
      <c r="M527" s="107"/>
      <c r="N527" s="112">
        <v>45882.0</v>
      </c>
    </row>
    <row r="528">
      <c r="A528" s="106" t="s">
        <v>135</v>
      </c>
      <c r="B528" s="106" t="s">
        <v>2478</v>
      </c>
      <c r="C528" s="97"/>
      <c r="D528" s="107"/>
      <c r="E528" s="106" t="s">
        <v>85</v>
      </c>
      <c r="F528" s="107"/>
      <c r="G528" s="106" t="s">
        <v>86</v>
      </c>
      <c r="H528" s="108"/>
      <c r="I528" s="109"/>
      <c r="J528" s="107"/>
      <c r="K528" s="109"/>
      <c r="L528" s="107"/>
      <c r="M528" s="107"/>
      <c r="N528" s="112">
        <v>45882.0</v>
      </c>
    </row>
    <row r="529">
      <c r="A529" s="106" t="s">
        <v>332</v>
      </c>
      <c r="B529" s="106" t="s">
        <v>2479</v>
      </c>
      <c r="C529" s="96" t="s">
        <v>2480</v>
      </c>
      <c r="D529" s="107"/>
      <c r="E529" s="106" t="s">
        <v>85</v>
      </c>
      <c r="F529" s="107"/>
      <c r="G529" s="106" t="s">
        <v>86</v>
      </c>
      <c r="H529" s="108"/>
      <c r="I529" s="109"/>
      <c r="J529" s="107"/>
      <c r="K529" s="109"/>
      <c r="L529" s="107"/>
      <c r="M529" s="107"/>
      <c r="N529" s="112">
        <v>45882.0</v>
      </c>
    </row>
    <row r="530">
      <c r="A530" s="106" t="s">
        <v>581</v>
      </c>
      <c r="B530" s="106" t="s">
        <v>2481</v>
      </c>
      <c r="C530" s="96" t="s">
        <v>2482</v>
      </c>
      <c r="D530" s="107"/>
      <c r="E530" s="106" t="s">
        <v>85</v>
      </c>
      <c r="F530" s="107"/>
      <c r="G530" s="106" t="s">
        <v>86</v>
      </c>
      <c r="H530" s="108"/>
      <c r="I530" s="109"/>
      <c r="J530" s="107"/>
      <c r="K530" s="109"/>
      <c r="L530" s="107"/>
      <c r="M530" s="107"/>
      <c r="N530" s="112">
        <v>45882.0</v>
      </c>
    </row>
    <row r="531">
      <c r="A531" s="106" t="s">
        <v>1168</v>
      </c>
      <c r="B531" s="106" t="s">
        <v>2483</v>
      </c>
      <c r="C531" s="96" t="s">
        <v>2484</v>
      </c>
      <c r="D531" s="107"/>
      <c r="E531" s="106" t="s">
        <v>85</v>
      </c>
      <c r="F531" s="107"/>
      <c r="G531" s="106" t="s">
        <v>86</v>
      </c>
      <c r="H531" s="108"/>
      <c r="I531" s="109"/>
      <c r="J531" s="107"/>
      <c r="K531" s="109"/>
      <c r="L531" s="107"/>
      <c r="M531" s="107"/>
      <c r="N531" s="112">
        <v>45882.0</v>
      </c>
    </row>
    <row r="532">
      <c r="A532" s="106" t="s">
        <v>2485</v>
      </c>
      <c r="B532" s="106" t="s">
        <v>2486</v>
      </c>
      <c r="C532" s="96" t="s">
        <v>2487</v>
      </c>
      <c r="D532" s="107"/>
      <c r="E532" s="106" t="s">
        <v>85</v>
      </c>
      <c r="F532" s="107"/>
      <c r="G532" s="106" t="s">
        <v>86</v>
      </c>
      <c r="H532" s="108"/>
      <c r="I532" s="109"/>
      <c r="J532" s="107"/>
      <c r="K532" s="109"/>
      <c r="L532" s="107"/>
      <c r="M532" s="107"/>
      <c r="N532" s="112">
        <v>45882.0</v>
      </c>
    </row>
    <row r="533">
      <c r="A533" s="106" t="s">
        <v>1363</v>
      </c>
      <c r="B533" s="106" t="s">
        <v>2488</v>
      </c>
      <c r="C533" s="96" t="s">
        <v>2489</v>
      </c>
      <c r="D533" s="107"/>
      <c r="E533" s="106" t="s">
        <v>85</v>
      </c>
      <c r="F533" s="107"/>
      <c r="G533" s="106" t="s">
        <v>86</v>
      </c>
      <c r="H533" s="108"/>
      <c r="I533" s="109"/>
      <c r="J533" s="107"/>
      <c r="K533" s="109"/>
      <c r="L533" s="107"/>
      <c r="M533" s="107"/>
      <c r="N533" s="112">
        <v>45882.0</v>
      </c>
    </row>
    <row r="534">
      <c r="A534" s="106" t="s">
        <v>391</v>
      </c>
      <c r="B534" s="106" t="s">
        <v>2490</v>
      </c>
      <c r="C534" s="96" t="s">
        <v>2491</v>
      </c>
      <c r="D534" s="107"/>
      <c r="E534" s="106" t="s">
        <v>85</v>
      </c>
      <c r="F534" s="107"/>
      <c r="G534" s="106" t="s">
        <v>86</v>
      </c>
      <c r="H534" s="108"/>
      <c r="I534" s="109"/>
      <c r="J534" s="107"/>
      <c r="K534" s="109"/>
      <c r="L534" s="107"/>
      <c r="M534" s="107"/>
      <c r="N534" s="112">
        <v>45882.0</v>
      </c>
    </row>
    <row r="535">
      <c r="A535" s="106" t="s">
        <v>2492</v>
      </c>
      <c r="B535" s="106" t="s">
        <v>2493</v>
      </c>
      <c r="C535" s="96" t="s">
        <v>2494</v>
      </c>
      <c r="D535" s="107"/>
      <c r="E535" s="106" t="s">
        <v>85</v>
      </c>
      <c r="F535" s="106" t="s">
        <v>137</v>
      </c>
      <c r="G535" s="106" t="s">
        <v>94</v>
      </c>
      <c r="H535" s="111">
        <v>1156.86</v>
      </c>
      <c r="I535" s="109"/>
      <c r="J535" s="107"/>
      <c r="K535" s="109"/>
      <c r="L535" s="107"/>
      <c r="M535" s="107"/>
      <c r="N535" s="112">
        <v>45882.0</v>
      </c>
    </row>
    <row r="536">
      <c r="A536" s="106" t="s">
        <v>89</v>
      </c>
      <c r="B536" s="106" t="s">
        <v>2495</v>
      </c>
      <c r="C536" s="96" t="s">
        <v>2496</v>
      </c>
      <c r="D536" s="107"/>
      <c r="E536" s="106" t="s">
        <v>85</v>
      </c>
      <c r="F536" s="106" t="s">
        <v>596</v>
      </c>
      <c r="G536" s="106" t="s">
        <v>94</v>
      </c>
      <c r="H536" s="111">
        <v>1768.38</v>
      </c>
      <c r="I536" s="109"/>
      <c r="J536" s="107"/>
      <c r="K536" s="109"/>
      <c r="L536" s="107"/>
      <c r="M536" s="106" t="s">
        <v>2497</v>
      </c>
      <c r="N536" s="112">
        <v>45884.0</v>
      </c>
    </row>
    <row r="537">
      <c r="A537" s="106" t="s">
        <v>526</v>
      </c>
      <c r="B537" s="106" t="s">
        <v>2498</v>
      </c>
      <c r="C537" s="96" t="s">
        <v>2499</v>
      </c>
      <c r="D537" s="107"/>
      <c r="E537" s="106" t="s">
        <v>85</v>
      </c>
      <c r="F537" s="107"/>
      <c r="G537" s="106" t="s">
        <v>86</v>
      </c>
      <c r="H537" s="108"/>
      <c r="I537" s="109"/>
      <c r="J537" s="107"/>
      <c r="K537" s="109"/>
      <c r="L537" s="107"/>
      <c r="M537" s="107"/>
      <c r="N537" s="112">
        <v>45884.0</v>
      </c>
    </row>
    <row r="538">
      <c r="A538" s="106" t="s">
        <v>1947</v>
      </c>
      <c r="B538" s="106" t="s">
        <v>2500</v>
      </c>
      <c r="C538" s="97"/>
      <c r="D538" s="107"/>
      <c r="E538" s="106" t="s">
        <v>655</v>
      </c>
      <c r="F538" s="107"/>
      <c r="G538" s="106" t="s">
        <v>86</v>
      </c>
      <c r="H538" s="108"/>
      <c r="I538" s="109"/>
      <c r="J538" s="107"/>
      <c r="K538" s="109"/>
      <c r="L538" s="107"/>
      <c r="M538" s="107"/>
      <c r="N538" s="112">
        <v>45884.0</v>
      </c>
    </row>
    <row r="539">
      <c r="A539" s="106" t="s">
        <v>340</v>
      </c>
      <c r="B539" s="106" t="s">
        <v>2501</v>
      </c>
      <c r="C539" s="96" t="s">
        <v>2502</v>
      </c>
      <c r="D539" s="107"/>
      <c r="E539" s="106" t="s">
        <v>85</v>
      </c>
      <c r="F539" s="107"/>
      <c r="G539" s="106" t="s">
        <v>86</v>
      </c>
      <c r="H539" s="108"/>
      <c r="I539" s="109"/>
      <c r="J539" s="107"/>
      <c r="K539" s="109"/>
      <c r="L539" s="107"/>
      <c r="M539" s="107"/>
      <c r="N539" s="112">
        <v>45884.0</v>
      </c>
    </row>
    <row r="540">
      <c r="A540" s="106" t="s">
        <v>1258</v>
      </c>
      <c r="B540" s="106" t="s">
        <v>2503</v>
      </c>
      <c r="C540" s="96" t="s">
        <v>2504</v>
      </c>
      <c r="D540" s="107"/>
      <c r="E540" s="106" t="s">
        <v>85</v>
      </c>
      <c r="F540" s="106" t="s">
        <v>2141</v>
      </c>
      <c r="G540" s="106" t="s">
        <v>94</v>
      </c>
      <c r="H540" s="111">
        <v>318.0</v>
      </c>
      <c r="I540" s="109"/>
      <c r="J540" s="107"/>
      <c r="K540" s="109"/>
      <c r="L540" s="107"/>
      <c r="M540" s="106" t="s">
        <v>2505</v>
      </c>
      <c r="N540" s="112">
        <v>45884.0</v>
      </c>
    </row>
    <row r="541">
      <c r="A541" s="106" t="s">
        <v>2506</v>
      </c>
      <c r="B541" s="106" t="s">
        <v>2507</v>
      </c>
      <c r="C541" s="96" t="s">
        <v>2508</v>
      </c>
      <c r="D541" s="107"/>
      <c r="E541" s="106" t="s">
        <v>85</v>
      </c>
      <c r="F541" s="107"/>
      <c r="G541" s="106" t="s">
        <v>150</v>
      </c>
      <c r="H541" s="108"/>
      <c r="I541" s="109"/>
      <c r="J541" s="107"/>
      <c r="K541" s="109"/>
      <c r="L541" s="107"/>
      <c r="M541" s="107"/>
      <c r="N541" s="112">
        <v>45884.0</v>
      </c>
    </row>
    <row r="542">
      <c r="A542" s="106" t="s">
        <v>1725</v>
      </c>
      <c r="B542" s="106" t="s">
        <v>2509</v>
      </c>
      <c r="C542" s="97"/>
      <c r="D542" s="107"/>
      <c r="E542" s="106" t="s">
        <v>655</v>
      </c>
      <c r="F542" s="107"/>
      <c r="G542" s="106" t="s">
        <v>94</v>
      </c>
      <c r="H542" s="108"/>
      <c r="I542" s="109"/>
      <c r="J542" s="107"/>
      <c r="K542" s="109"/>
      <c r="L542" s="107"/>
      <c r="M542" s="106" t="s">
        <v>2510</v>
      </c>
      <c r="N542" s="112">
        <v>45884.0</v>
      </c>
    </row>
    <row r="543">
      <c r="A543" s="106" t="s">
        <v>2511</v>
      </c>
      <c r="B543" s="106" t="s">
        <v>2512</v>
      </c>
      <c r="C543" s="97"/>
      <c r="D543" s="107"/>
      <c r="E543" s="106" t="s">
        <v>655</v>
      </c>
      <c r="F543" s="107"/>
      <c r="G543" s="106" t="s">
        <v>86</v>
      </c>
      <c r="H543" s="108"/>
      <c r="I543" s="109"/>
      <c r="J543" s="107"/>
      <c r="K543" s="109"/>
      <c r="L543" s="107"/>
      <c r="M543" s="107"/>
      <c r="N543" s="112">
        <v>45884.0</v>
      </c>
    </row>
    <row r="544">
      <c r="A544" s="106" t="s">
        <v>430</v>
      </c>
      <c r="B544" s="106" t="s">
        <v>2513</v>
      </c>
      <c r="C544" s="96" t="s">
        <v>2514</v>
      </c>
      <c r="D544" s="107"/>
      <c r="E544" s="106" t="s">
        <v>85</v>
      </c>
      <c r="F544" s="107"/>
      <c r="G544" s="106" t="s">
        <v>150</v>
      </c>
      <c r="H544" s="108"/>
      <c r="I544" s="109"/>
      <c r="J544" s="107"/>
      <c r="K544" s="109"/>
      <c r="L544" s="107"/>
      <c r="M544" s="106" t="s">
        <v>2515</v>
      </c>
      <c r="N544" s="112">
        <v>45884.0</v>
      </c>
    </row>
    <row r="545">
      <c r="A545" s="106" t="s">
        <v>221</v>
      </c>
      <c r="B545" s="106" t="s">
        <v>2516</v>
      </c>
      <c r="C545" s="96" t="s">
        <v>2517</v>
      </c>
      <c r="D545" s="107"/>
      <c r="E545" s="106" t="s">
        <v>85</v>
      </c>
      <c r="F545" s="106" t="s">
        <v>93</v>
      </c>
      <c r="G545" s="106" t="s">
        <v>53</v>
      </c>
      <c r="H545" s="111">
        <v>383.1</v>
      </c>
      <c r="I545" s="109"/>
      <c r="J545" s="107"/>
      <c r="K545" s="110">
        <v>45920.0</v>
      </c>
      <c r="L545" s="106">
        <v>8.0</v>
      </c>
      <c r="M545" s="107"/>
      <c r="N545" s="112">
        <v>45872.0</v>
      </c>
    </row>
    <row r="546">
      <c r="A546" s="106" t="s">
        <v>2518</v>
      </c>
      <c r="B546" s="106" t="s">
        <v>2519</v>
      </c>
      <c r="C546" s="96" t="s">
        <v>2520</v>
      </c>
      <c r="D546" s="107"/>
      <c r="E546" s="106" t="s">
        <v>85</v>
      </c>
      <c r="F546" s="106" t="s">
        <v>93</v>
      </c>
      <c r="G546" s="106" t="s">
        <v>94</v>
      </c>
      <c r="H546" s="111">
        <v>446.52</v>
      </c>
      <c r="I546" s="109"/>
      <c r="J546" s="107"/>
      <c r="K546" s="109"/>
      <c r="L546" s="107"/>
      <c r="M546" s="106" t="s">
        <v>2521</v>
      </c>
      <c r="N546" s="112">
        <v>45884.0</v>
      </c>
    </row>
    <row r="547">
      <c r="A547" s="106" t="s">
        <v>1037</v>
      </c>
      <c r="B547" s="106" t="s">
        <v>2522</v>
      </c>
      <c r="C547" s="96" t="s">
        <v>2523</v>
      </c>
      <c r="D547" s="107"/>
      <c r="E547" s="106" t="s">
        <v>85</v>
      </c>
      <c r="F547" s="106" t="s">
        <v>970</v>
      </c>
      <c r="G547" s="106" t="s">
        <v>94</v>
      </c>
      <c r="H547" s="111">
        <v>219.0</v>
      </c>
      <c r="I547" s="109"/>
      <c r="J547" s="107"/>
      <c r="K547" s="109"/>
      <c r="L547" s="107"/>
      <c r="M547" s="106" t="s">
        <v>2524</v>
      </c>
      <c r="N547" s="112">
        <v>45884.0</v>
      </c>
    </row>
    <row r="548">
      <c r="A548" s="106" t="s">
        <v>834</v>
      </c>
      <c r="B548" s="106" t="s">
        <v>2525</v>
      </c>
      <c r="C548" s="96" t="s">
        <v>2526</v>
      </c>
      <c r="D548" s="107"/>
      <c r="E548" s="106" t="s">
        <v>85</v>
      </c>
      <c r="F548" s="106" t="s">
        <v>289</v>
      </c>
      <c r="G548" s="106" t="s">
        <v>94</v>
      </c>
      <c r="H548" s="111">
        <v>1930.6</v>
      </c>
      <c r="I548" s="109"/>
      <c r="J548" s="107"/>
      <c r="K548" s="109"/>
      <c r="L548" s="107"/>
      <c r="M548" s="107"/>
      <c r="N548" s="112">
        <v>45884.0</v>
      </c>
    </row>
    <row r="549">
      <c r="A549" s="106" t="s">
        <v>2527</v>
      </c>
      <c r="B549" s="106" t="s">
        <v>2528</v>
      </c>
      <c r="C549" s="96" t="s">
        <v>2529</v>
      </c>
      <c r="D549" s="107"/>
      <c r="E549" s="106" t="s">
        <v>85</v>
      </c>
      <c r="F549" s="107"/>
      <c r="G549" s="106" t="s">
        <v>86</v>
      </c>
      <c r="H549" s="108"/>
      <c r="I549" s="109"/>
      <c r="J549" s="107"/>
      <c r="K549" s="109"/>
      <c r="L549" s="107"/>
      <c r="M549" s="106" t="s">
        <v>2217</v>
      </c>
      <c r="N549" s="112">
        <v>45884.0</v>
      </c>
    </row>
    <row r="550">
      <c r="A550" s="106" t="s">
        <v>1899</v>
      </c>
      <c r="B550" s="106" t="s">
        <v>2530</v>
      </c>
      <c r="C550" s="96" t="s">
        <v>2531</v>
      </c>
      <c r="D550" s="107"/>
      <c r="E550" s="106" t="s">
        <v>85</v>
      </c>
      <c r="F550" s="107"/>
      <c r="G550" s="106" t="s">
        <v>86</v>
      </c>
      <c r="H550" s="108"/>
      <c r="I550" s="109"/>
      <c r="J550" s="107"/>
      <c r="K550" s="109"/>
      <c r="L550" s="107"/>
      <c r="M550" s="107"/>
      <c r="N550" s="112">
        <v>45884.0</v>
      </c>
    </row>
    <row r="551">
      <c r="A551" s="106" t="s">
        <v>2532</v>
      </c>
      <c r="B551" s="106" t="s">
        <v>2533</v>
      </c>
      <c r="C551" s="96" t="s">
        <v>2534</v>
      </c>
      <c r="D551" s="107"/>
      <c r="E551" s="106" t="s">
        <v>85</v>
      </c>
      <c r="F551" s="106" t="s">
        <v>278</v>
      </c>
      <c r="G551" s="106" t="s">
        <v>94</v>
      </c>
      <c r="H551" s="111">
        <v>678.7</v>
      </c>
      <c r="I551" s="109"/>
      <c r="J551" s="107"/>
      <c r="K551" s="109"/>
      <c r="L551" s="107"/>
      <c r="M551" s="106" t="s">
        <v>2535</v>
      </c>
      <c r="N551" s="112">
        <v>45884.0</v>
      </c>
    </row>
    <row r="552">
      <c r="A552" s="106" t="s">
        <v>2536</v>
      </c>
      <c r="B552" s="106" t="s">
        <v>2537</v>
      </c>
      <c r="C552" s="96" t="s">
        <v>2538</v>
      </c>
      <c r="D552" s="107"/>
      <c r="E552" s="106" t="s">
        <v>85</v>
      </c>
      <c r="F552" s="107"/>
      <c r="G552" s="106" t="s">
        <v>86</v>
      </c>
      <c r="H552" s="108"/>
      <c r="I552" s="109"/>
      <c r="J552" s="107"/>
      <c r="K552" s="109"/>
      <c r="L552" s="107"/>
      <c r="M552" s="107"/>
      <c r="N552" s="112">
        <v>45884.0</v>
      </c>
    </row>
    <row r="553">
      <c r="A553" s="106" t="s">
        <v>1124</v>
      </c>
      <c r="B553" s="106" t="s">
        <v>2539</v>
      </c>
      <c r="C553" s="97"/>
      <c r="D553" s="107"/>
      <c r="E553" s="106" t="s">
        <v>85</v>
      </c>
      <c r="F553" s="106" t="s">
        <v>2141</v>
      </c>
      <c r="G553" s="106" t="s">
        <v>94</v>
      </c>
      <c r="H553" s="111">
        <v>318.0</v>
      </c>
      <c r="I553" s="109"/>
      <c r="J553" s="107"/>
      <c r="K553" s="109"/>
      <c r="L553" s="107"/>
      <c r="M553" s="106" t="s">
        <v>2540</v>
      </c>
      <c r="N553" s="112">
        <v>45887.0</v>
      </c>
    </row>
    <row r="554">
      <c r="A554" s="106" t="s">
        <v>270</v>
      </c>
      <c r="B554" s="106" t="s">
        <v>2541</v>
      </c>
      <c r="C554" s="96" t="s">
        <v>2542</v>
      </c>
      <c r="D554" s="107"/>
      <c r="E554" s="106" t="s">
        <v>85</v>
      </c>
      <c r="F554" s="107"/>
      <c r="G554" s="106" t="s">
        <v>86</v>
      </c>
      <c r="H554" s="108"/>
      <c r="I554" s="109"/>
      <c r="J554" s="107"/>
      <c r="K554" s="109"/>
      <c r="L554" s="107"/>
      <c r="M554" s="107"/>
      <c r="N554" s="112">
        <v>45887.0</v>
      </c>
    </row>
    <row r="555">
      <c r="A555" s="106" t="s">
        <v>2543</v>
      </c>
      <c r="B555" s="106" t="s">
        <v>2544</v>
      </c>
      <c r="C555" s="96" t="s">
        <v>2545</v>
      </c>
      <c r="D555" s="107"/>
      <c r="E555" s="106" t="s">
        <v>85</v>
      </c>
      <c r="F555" s="106" t="s">
        <v>436</v>
      </c>
      <c r="G555" s="106" t="s">
        <v>94</v>
      </c>
      <c r="H555" s="111">
        <v>1278.08</v>
      </c>
      <c r="I555" s="109"/>
      <c r="J555" s="107"/>
      <c r="K555" s="109"/>
      <c r="L555" s="107"/>
      <c r="M555" s="107"/>
      <c r="N555" s="112">
        <v>45887.0</v>
      </c>
    </row>
    <row r="556">
      <c r="A556" s="106" t="s">
        <v>2024</v>
      </c>
      <c r="B556" s="106" t="s">
        <v>2546</v>
      </c>
      <c r="C556" s="96" t="s">
        <v>2547</v>
      </c>
      <c r="D556" s="107"/>
      <c r="E556" s="106" t="s">
        <v>85</v>
      </c>
      <c r="F556" s="106" t="s">
        <v>2141</v>
      </c>
      <c r="G556" s="106" t="s">
        <v>94</v>
      </c>
      <c r="H556" s="111">
        <v>318.0</v>
      </c>
      <c r="I556" s="109"/>
      <c r="J556" s="107"/>
      <c r="K556" s="109"/>
      <c r="L556" s="107"/>
      <c r="M556" s="106" t="s">
        <v>2548</v>
      </c>
      <c r="N556" s="112">
        <v>45887.0</v>
      </c>
    </row>
    <row r="557">
      <c r="A557" s="106" t="s">
        <v>111</v>
      </c>
      <c r="B557" s="106" t="s">
        <v>2549</v>
      </c>
      <c r="C557" s="96" t="s">
        <v>2550</v>
      </c>
      <c r="D557" s="107"/>
      <c r="E557" s="106" t="s">
        <v>85</v>
      </c>
      <c r="F557" s="106" t="s">
        <v>915</v>
      </c>
      <c r="G557" s="106" t="s">
        <v>150</v>
      </c>
      <c r="H557" s="111">
        <v>235.5</v>
      </c>
      <c r="I557" s="110">
        <v>45888.0</v>
      </c>
      <c r="J557" s="106">
        <v>844812.0</v>
      </c>
      <c r="K557" s="109"/>
      <c r="L557" s="107"/>
      <c r="M557" s="107"/>
      <c r="N557" s="112">
        <v>45903.0</v>
      </c>
    </row>
    <row r="558">
      <c r="A558" s="106" t="s">
        <v>2551</v>
      </c>
      <c r="B558" s="106" t="s">
        <v>2552</v>
      </c>
      <c r="C558" s="96" t="s">
        <v>2553</v>
      </c>
      <c r="D558" s="107"/>
      <c r="E558" s="106" t="s">
        <v>85</v>
      </c>
      <c r="F558" s="106" t="s">
        <v>420</v>
      </c>
      <c r="G558" s="106" t="s">
        <v>94</v>
      </c>
      <c r="H558" s="111">
        <v>318.0</v>
      </c>
      <c r="I558" s="109"/>
      <c r="J558" s="107"/>
      <c r="K558" s="109"/>
      <c r="L558" s="107"/>
      <c r="M558" s="106" t="s">
        <v>2554</v>
      </c>
      <c r="N558" s="112">
        <v>45887.0</v>
      </c>
    </row>
    <row r="559">
      <c r="A559" s="106" t="s">
        <v>2410</v>
      </c>
      <c r="B559" s="106" t="s">
        <v>2555</v>
      </c>
      <c r="C559" s="96" t="s">
        <v>2556</v>
      </c>
      <c r="D559" s="107"/>
      <c r="E559" s="106" t="s">
        <v>85</v>
      </c>
      <c r="F559" s="106" t="s">
        <v>915</v>
      </c>
      <c r="G559" s="106" t="s">
        <v>94</v>
      </c>
      <c r="H559" s="111">
        <v>623.07</v>
      </c>
      <c r="I559" s="109"/>
      <c r="J559" s="107"/>
      <c r="K559" s="109"/>
      <c r="L559" s="107"/>
      <c r="M559" s="106" t="s">
        <v>2557</v>
      </c>
      <c r="N559" s="112">
        <v>45887.0</v>
      </c>
    </row>
    <row r="560">
      <c r="A560" s="106" t="s">
        <v>2558</v>
      </c>
      <c r="B560" s="106" t="s">
        <v>2559</v>
      </c>
      <c r="C560" s="96" t="s">
        <v>2560</v>
      </c>
      <c r="D560" s="107"/>
      <c r="E560" s="106" t="s">
        <v>85</v>
      </c>
      <c r="F560" s="106" t="s">
        <v>93</v>
      </c>
      <c r="G560" s="106" t="s">
        <v>94</v>
      </c>
      <c r="H560" s="111">
        <v>327.43</v>
      </c>
      <c r="I560" s="109"/>
      <c r="J560" s="107"/>
      <c r="K560" s="109"/>
      <c r="L560" s="107"/>
      <c r="M560" s="107"/>
      <c r="N560" s="112">
        <v>45887.0</v>
      </c>
    </row>
    <row r="561">
      <c r="A561" s="106" t="s">
        <v>187</v>
      </c>
      <c r="B561" s="106" t="s">
        <v>2561</v>
      </c>
      <c r="C561" s="96" t="s">
        <v>2562</v>
      </c>
      <c r="D561" s="107"/>
      <c r="E561" s="106" t="s">
        <v>85</v>
      </c>
      <c r="F561" s="107"/>
      <c r="G561" s="106" t="s">
        <v>86</v>
      </c>
      <c r="H561" s="108"/>
      <c r="I561" s="109"/>
      <c r="J561" s="107"/>
      <c r="K561" s="109"/>
      <c r="L561" s="107"/>
      <c r="M561" s="107"/>
      <c r="N561" s="112">
        <v>45887.0</v>
      </c>
    </row>
    <row r="562">
      <c r="A562" s="106" t="s">
        <v>2563</v>
      </c>
      <c r="B562" s="106" t="s">
        <v>2564</v>
      </c>
      <c r="C562" s="96" t="s">
        <v>2565</v>
      </c>
      <c r="D562" s="107"/>
      <c r="E562" s="106" t="s">
        <v>85</v>
      </c>
      <c r="F562" s="107"/>
      <c r="G562" s="106" t="s">
        <v>86</v>
      </c>
      <c r="H562" s="108"/>
      <c r="I562" s="109"/>
      <c r="J562" s="107"/>
      <c r="K562" s="109"/>
      <c r="L562" s="107"/>
      <c r="M562" s="107"/>
      <c r="N562" s="112">
        <v>45887.0</v>
      </c>
    </row>
    <row r="563">
      <c r="A563" s="106" t="s">
        <v>2566</v>
      </c>
      <c r="B563" s="106" t="s">
        <v>2567</v>
      </c>
      <c r="C563" s="96" t="s">
        <v>2568</v>
      </c>
      <c r="D563" s="107"/>
      <c r="E563" s="106" t="s">
        <v>85</v>
      </c>
      <c r="F563" s="106" t="s">
        <v>289</v>
      </c>
      <c r="G563" s="106" t="s">
        <v>150</v>
      </c>
      <c r="H563" s="111">
        <v>1787.34</v>
      </c>
      <c r="I563" s="109"/>
      <c r="J563" s="107"/>
      <c r="K563" s="109"/>
      <c r="L563" s="107"/>
      <c r="M563" s="106" t="s">
        <v>2569</v>
      </c>
      <c r="N563" s="112">
        <v>45887.0</v>
      </c>
    </row>
    <row r="564">
      <c r="A564" s="106" t="s">
        <v>2570</v>
      </c>
      <c r="B564" s="106" t="s">
        <v>2571</v>
      </c>
      <c r="C564" s="97"/>
      <c r="D564" s="107"/>
      <c r="E564" s="106" t="s">
        <v>85</v>
      </c>
      <c r="F564" s="106" t="s">
        <v>153</v>
      </c>
      <c r="G564" s="106" t="s">
        <v>150</v>
      </c>
      <c r="H564" s="111">
        <v>1601.92</v>
      </c>
      <c r="I564" s="109"/>
      <c r="J564" s="107"/>
      <c r="K564" s="109"/>
      <c r="L564" s="107"/>
      <c r="M564" s="106" t="s">
        <v>2572</v>
      </c>
      <c r="N564" s="112">
        <v>45887.0</v>
      </c>
    </row>
    <row r="565">
      <c r="A565" s="106" t="s">
        <v>391</v>
      </c>
      <c r="B565" s="106" t="s">
        <v>2573</v>
      </c>
      <c r="C565" s="96" t="s">
        <v>2574</v>
      </c>
      <c r="D565" s="107"/>
      <c r="E565" s="106" t="s">
        <v>85</v>
      </c>
      <c r="F565" s="106" t="s">
        <v>420</v>
      </c>
      <c r="G565" s="106" t="s">
        <v>94</v>
      </c>
      <c r="H565" s="111">
        <v>318.0</v>
      </c>
      <c r="I565" s="109"/>
      <c r="J565" s="107"/>
      <c r="K565" s="109"/>
      <c r="L565" s="107"/>
      <c r="M565" s="106" t="s">
        <v>2575</v>
      </c>
      <c r="N565" s="112">
        <v>45887.0</v>
      </c>
    </row>
    <row r="566">
      <c r="A566" s="106" t="s">
        <v>2576</v>
      </c>
      <c r="B566" s="106" t="s">
        <v>2577</v>
      </c>
      <c r="C566" s="96" t="s">
        <v>2578</v>
      </c>
      <c r="D566" s="107"/>
      <c r="E566" s="106" t="s">
        <v>134</v>
      </c>
      <c r="F566" s="106" t="s">
        <v>143</v>
      </c>
      <c r="G566" s="106" t="s">
        <v>54</v>
      </c>
      <c r="H566" s="111">
        <v>3438.01</v>
      </c>
      <c r="I566" s="110">
        <v>45888.0</v>
      </c>
      <c r="J566" s="106" t="s">
        <v>2579</v>
      </c>
      <c r="K566" s="109"/>
      <c r="L566" s="106">
        <v>10.0</v>
      </c>
      <c r="M566" s="106" t="s">
        <v>2580</v>
      </c>
      <c r="N566" s="112">
        <v>45933.0</v>
      </c>
    </row>
    <row r="567">
      <c r="A567" s="106" t="s">
        <v>449</v>
      </c>
      <c r="B567" s="106" t="s">
        <v>2581</v>
      </c>
      <c r="C567" s="97"/>
      <c r="D567" s="107"/>
      <c r="E567" s="106" t="s">
        <v>655</v>
      </c>
      <c r="F567" s="106" t="s">
        <v>93</v>
      </c>
      <c r="G567" s="106" t="s">
        <v>94</v>
      </c>
      <c r="H567" s="111">
        <v>580.58</v>
      </c>
      <c r="I567" s="109"/>
      <c r="J567" s="107"/>
      <c r="K567" s="109"/>
      <c r="L567" s="107"/>
      <c r="M567" s="107"/>
      <c r="N567" s="112">
        <v>45888.0</v>
      </c>
    </row>
    <row r="568">
      <c r="A568" s="106" t="s">
        <v>279</v>
      </c>
      <c r="B568" s="106" t="s">
        <v>2582</v>
      </c>
      <c r="C568" s="96" t="s">
        <v>2583</v>
      </c>
      <c r="D568" s="107"/>
      <c r="E568" s="106" t="s">
        <v>85</v>
      </c>
      <c r="F568" s="107"/>
      <c r="G568" s="106" t="s">
        <v>86</v>
      </c>
      <c r="H568" s="108"/>
      <c r="I568" s="109"/>
      <c r="J568" s="107"/>
      <c r="K568" s="109"/>
      <c r="L568" s="107"/>
      <c r="M568" s="107"/>
      <c r="N568" s="112">
        <v>45890.0</v>
      </c>
    </row>
    <row r="569">
      <c r="A569" s="106" t="s">
        <v>576</v>
      </c>
      <c r="B569" s="106" t="s">
        <v>2584</v>
      </c>
      <c r="C569" s="96" t="s">
        <v>2585</v>
      </c>
      <c r="D569" s="107"/>
      <c r="E569" s="106" t="s">
        <v>85</v>
      </c>
      <c r="F569" s="107"/>
      <c r="G569" s="106" t="s">
        <v>86</v>
      </c>
      <c r="H569" s="108"/>
      <c r="I569" s="109"/>
      <c r="J569" s="107"/>
      <c r="K569" s="109"/>
      <c r="L569" s="107"/>
      <c r="M569" s="107"/>
      <c r="N569" s="112">
        <v>45890.0</v>
      </c>
    </row>
    <row r="570">
      <c r="A570" s="106" t="s">
        <v>2586</v>
      </c>
      <c r="B570" s="106" t="s">
        <v>2587</v>
      </c>
      <c r="C570" s="96" t="s">
        <v>2588</v>
      </c>
      <c r="D570" s="107"/>
      <c r="E570" s="106" t="s">
        <v>85</v>
      </c>
      <c r="F570" s="106" t="s">
        <v>93</v>
      </c>
      <c r="G570" s="106" t="s">
        <v>94</v>
      </c>
      <c r="H570" s="111">
        <v>816.67</v>
      </c>
      <c r="I570" s="109"/>
      <c r="J570" s="107"/>
      <c r="K570" s="109"/>
      <c r="L570" s="107"/>
      <c r="M570" s="107"/>
      <c r="N570" s="112">
        <v>45890.0</v>
      </c>
    </row>
    <row r="571">
      <c r="A571" s="106" t="s">
        <v>686</v>
      </c>
      <c r="B571" s="106" t="s">
        <v>2589</v>
      </c>
      <c r="C571" s="96" t="s">
        <v>2590</v>
      </c>
      <c r="D571" s="107"/>
      <c r="E571" s="106" t="s">
        <v>85</v>
      </c>
      <c r="F571" s="107"/>
      <c r="G571" s="106" t="s">
        <v>86</v>
      </c>
      <c r="H571" s="108"/>
      <c r="I571" s="109"/>
      <c r="J571" s="107"/>
      <c r="K571" s="109"/>
      <c r="L571" s="107"/>
      <c r="M571" s="107"/>
      <c r="N571" s="112">
        <v>45890.0</v>
      </c>
    </row>
    <row r="572">
      <c r="A572" s="106" t="s">
        <v>2591</v>
      </c>
      <c r="B572" s="106" t="s">
        <v>2592</v>
      </c>
      <c r="C572" s="96" t="s">
        <v>2593</v>
      </c>
      <c r="D572" s="107"/>
      <c r="E572" s="106" t="s">
        <v>85</v>
      </c>
      <c r="F572" s="106" t="s">
        <v>153</v>
      </c>
      <c r="G572" s="106" t="s">
        <v>94</v>
      </c>
      <c r="H572" s="111">
        <v>299.0</v>
      </c>
      <c r="I572" s="109"/>
      <c r="J572" s="107"/>
      <c r="K572" s="109"/>
      <c r="L572" s="107"/>
      <c r="M572" s="107"/>
      <c r="N572" s="112">
        <v>45890.0</v>
      </c>
    </row>
    <row r="573">
      <c r="A573" s="106" t="s">
        <v>2024</v>
      </c>
      <c r="B573" s="106" t="s">
        <v>2594</v>
      </c>
      <c r="C573" s="96" t="s">
        <v>2595</v>
      </c>
      <c r="D573" s="107"/>
      <c r="E573" s="106" t="s">
        <v>85</v>
      </c>
      <c r="F573" s="106" t="s">
        <v>93</v>
      </c>
      <c r="G573" s="106" t="s">
        <v>94</v>
      </c>
      <c r="H573" s="111">
        <v>1113.37</v>
      </c>
      <c r="I573" s="109"/>
      <c r="J573" s="107"/>
      <c r="K573" s="109"/>
      <c r="L573" s="107"/>
      <c r="M573" s="107"/>
      <c r="N573" s="112">
        <v>45890.0</v>
      </c>
    </row>
    <row r="574">
      <c r="A574" s="106" t="s">
        <v>226</v>
      </c>
      <c r="B574" s="106" t="s">
        <v>2596</v>
      </c>
      <c r="C574" s="96" t="s">
        <v>2597</v>
      </c>
      <c r="D574" s="107"/>
      <c r="E574" s="106" t="s">
        <v>85</v>
      </c>
      <c r="F574" s="107"/>
      <c r="G574" s="106" t="s">
        <v>86</v>
      </c>
      <c r="H574" s="108"/>
      <c r="I574" s="109"/>
      <c r="J574" s="107"/>
      <c r="K574" s="109"/>
      <c r="L574" s="107"/>
      <c r="M574" s="107"/>
      <c r="N574" s="112">
        <v>45890.0</v>
      </c>
    </row>
    <row r="575">
      <c r="A575" s="106" t="s">
        <v>412</v>
      </c>
      <c r="B575" s="106" t="s">
        <v>2598</v>
      </c>
      <c r="C575" s="96" t="s">
        <v>2599</v>
      </c>
      <c r="D575" s="107"/>
      <c r="E575" s="106" t="s">
        <v>85</v>
      </c>
      <c r="F575" s="107"/>
      <c r="G575" s="106" t="s">
        <v>86</v>
      </c>
      <c r="H575" s="108"/>
      <c r="I575" s="109"/>
      <c r="J575" s="107"/>
      <c r="K575" s="109"/>
      <c r="L575" s="107"/>
      <c r="M575" s="107"/>
      <c r="N575" s="112">
        <v>45890.0</v>
      </c>
    </row>
    <row r="576">
      <c r="A576" s="106" t="s">
        <v>2600</v>
      </c>
      <c r="B576" s="106" t="s">
        <v>2601</v>
      </c>
      <c r="C576" s="96" t="s">
        <v>2602</v>
      </c>
      <c r="D576" s="107"/>
      <c r="E576" s="106" t="s">
        <v>85</v>
      </c>
      <c r="F576" s="107"/>
      <c r="G576" s="106" t="s">
        <v>86</v>
      </c>
      <c r="H576" s="108"/>
      <c r="I576" s="109"/>
      <c r="J576" s="107"/>
      <c r="K576" s="109"/>
      <c r="L576" s="107"/>
      <c r="M576" s="107"/>
      <c r="N576" s="112">
        <v>45890.0</v>
      </c>
    </row>
    <row r="577">
      <c r="A577" s="106" t="s">
        <v>2603</v>
      </c>
      <c r="B577" s="106" t="s">
        <v>2604</v>
      </c>
      <c r="C577" s="96" t="s">
        <v>2605</v>
      </c>
      <c r="D577" s="107"/>
      <c r="E577" s="106" t="s">
        <v>85</v>
      </c>
      <c r="F577" s="106" t="s">
        <v>153</v>
      </c>
      <c r="G577" s="106" t="s">
        <v>94</v>
      </c>
      <c r="H577" s="111">
        <v>715.04</v>
      </c>
      <c r="I577" s="109"/>
      <c r="J577" s="107"/>
      <c r="K577" s="109"/>
      <c r="L577" s="107"/>
      <c r="M577" s="107"/>
      <c r="N577" s="112">
        <v>45890.0</v>
      </c>
    </row>
    <row r="578">
      <c r="A578" s="106" t="s">
        <v>719</v>
      </c>
      <c r="B578" s="106" t="s">
        <v>2606</v>
      </c>
      <c r="C578" s="96" t="s">
        <v>2607</v>
      </c>
      <c r="D578" s="107"/>
      <c r="E578" s="106" t="s">
        <v>85</v>
      </c>
      <c r="F578" s="106" t="s">
        <v>93</v>
      </c>
      <c r="G578" s="106" t="s">
        <v>94</v>
      </c>
      <c r="H578" s="111">
        <v>1755.48</v>
      </c>
      <c r="I578" s="109"/>
      <c r="J578" s="107"/>
      <c r="K578" s="109"/>
      <c r="L578" s="107"/>
      <c r="M578" s="107"/>
      <c r="N578" s="112">
        <v>45890.0</v>
      </c>
    </row>
    <row r="579">
      <c r="A579" s="106" t="s">
        <v>422</v>
      </c>
      <c r="B579" s="106" t="s">
        <v>2608</v>
      </c>
      <c r="C579" s="96" t="s">
        <v>2609</v>
      </c>
      <c r="D579" s="107"/>
      <c r="E579" s="106" t="s">
        <v>85</v>
      </c>
      <c r="F579" s="106" t="s">
        <v>93</v>
      </c>
      <c r="G579" s="106" t="s">
        <v>94</v>
      </c>
      <c r="H579" s="111">
        <v>467.39</v>
      </c>
      <c r="I579" s="109"/>
      <c r="J579" s="107"/>
      <c r="K579" s="109"/>
      <c r="L579" s="107"/>
      <c r="M579" s="107"/>
      <c r="N579" s="112">
        <v>45890.0</v>
      </c>
    </row>
    <row r="580">
      <c r="A580" s="106" t="s">
        <v>2610</v>
      </c>
      <c r="B580" s="106" t="s">
        <v>2611</v>
      </c>
      <c r="C580" s="97"/>
      <c r="D580" s="107"/>
      <c r="E580" s="106" t="s">
        <v>2612</v>
      </c>
      <c r="F580" s="107"/>
      <c r="G580" s="106" t="s">
        <v>86</v>
      </c>
      <c r="H580" s="108"/>
      <c r="I580" s="109"/>
      <c r="J580" s="107"/>
      <c r="K580" s="109"/>
      <c r="L580" s="107"/>
      <c r="M580" s="107"/>
      <c r="N580" s="112">
        <v>45891.0</v>
      </c>
    </row>
    <row r="581">
      <c r="A581" s="106" t="s">
        <v>106</v>
      </c>
      <c r="B581" s="106" t="s">
        <v>2613</v>
      </c>
      <c r="C581" s="97"/>
      <c r="D581" s="107"/>
      <c r="E581" s="106" t="s">
        <v>2612</v>
      </c>
      <c r="F581" s="107"/>
      <c r="G581" s="106" t="s">
        <v>86</v>
      </c>
      <c r="H581" s="108"/>
      <c r="I581" s="109"/>
      <c r="J581" s="107"/>
      <c r="K581" s="109"/>
      <c r="L581" s="107"/>
      <c r="M581" s="107"/>
      <c r="N581" s="112">
        <v>45891.0</v>
      </c>
    </row>
    <row r="582">
      <c r="A582" s="106" t="s">
        <v>2614</v>
      </c>
      <c r="B582" s="106" t="s">
        <v>2615</v>
      </c>
      <c r="C582" s="97"/>
      <c r="D582" s="107"/>
      <c r="E582" s="106" t="s">
        <v>2612</v>
      </c>
      <c r="F582" s="107"/>
      <c r="G582" s="106" t="s">
        <v>86</v>
      </c>
      <c r="H582" s="108"/>
      <c r="I582" s="109"/>
      <c r="J582" s="107"/>
      <c r="K582" s="109"/>
      <c r="L582" s="107"/>
      <c r="M582" s="107"/>
      <c r="N582" s="112">
        <v>45891.0</v>
      </c>
    </row>
    <row r="583">
      <c r="A583" s="106" t="s">
        <v>1465</v>
      </c>
      <c r="B583" s="106" t="s">
        <v>2616</v>
      </c>
      <c r="C583" s="97"/>
      <c r="D583" s="107"/>
      <c r="E583" s="106" t="s">
        <v>2612</v>
      </c>
      <c r="F583" s="107"/>
      <c r="G583" s="106" t="s">
        <v>86</v>
      </c>
      <c r="H583" s="108"/>
      <c r="I583" s="109"/>
      <c r="J583" s="107"/>
      <c r="K583" s="109"/>
      <c r="L583" s="107"/>
      <c r="M583" s="107"/>
      <c r="N583" s="112">
        <v>45891.0</v>
      </c>
    </row>
    <row r="584">
      <c r="A584" s="106" t="s">
        <v>160</v>
      </c>
      <c r="B584" s="106" t="s">
        <v>2617</v>
      </c>
      <c r="C584" s="97"/>
      <c r="D584" s="107"/>
      <c r="E584" s="106" t="s">
        <v>2612</v>
      </c>
      <c r="F584" s="107"/>
      <c r="G584" s="106" t="s">
        <v>86</v>
      </c>
      <c r="H584" s="108"/>
      <c r="I584" s="109"/>
      <c r="J584" s="107"/>
      <c r="K584" s="109"/>
      <c r="L584" s="107"/>
      <c r="M584" s="107"/>
      <c r="N584" s="112">
        <v>45891.0</v>
      </c>
    </row>
    <row r="585">
      <c r="A585" s="106" t="s">
        <v>710</v>
      </c>
      <c r="B585" s="106" t="s">
        <v>2618</v>
      </c>
      <c r="C585" s="97"/>
      <c r="D585" s="107"/>
      <c r="E585" s="106" t="s">
        <v>2612</v>
      </c>
      <c r="F585" s="107"/>
      <c r="G585" s="106" t="s">
        <v>86</v>
      </c>
      <c r="H585" s="108"/>
      <c r="I585" s="109"/>
      <c r="J585" s="107"/>
      <c r="K585" s="109"/>
      <c r="L585" s="107"/>
      <c r="M585" s="107"/>
      <c r="N585" s="112">
        <v>45891.0</v>
      </c>
    </row>
    <row r="586">
      <c r="A586" s="106" t="s">
        <v>631</v>
      </c>
      <c r="B586" s="106" t="s">
        <v>2619</v>
      </c>
      <c r="C586" s="97"/>
      <c r="D586" s="107"/>
      <c r="E586" s="106" t="s">
        <v>2612</v>
      </c>
      <c r="F586" s="107"/>
      <c r="G586" s="106" t="s">
        <v>86</v>
      </c>
      <c r="H586" s="108"/>
      <c r="I586" s="109"/>
      <c r="J586" s="107"/>
      <c r="K586" s="109"/>
      <c r="L586" s="107"/>
      <c r="M586" s="107"/>
      <c r="N586" s="112">
        <v>45891.0</v>
      </c>
    </row>
    <row r="587">
      <c r="A587" s="106" t="s">
        <v>2620</v>
      </c>
      <c r="B587" s="106" t="s">
        <v>2621</v>
      </c>
      <c r="C587" s="97"/>
      <c r="D587" s="107"/>
      <c r="E587" s="106" t="s">
        <v>2612</v>
      </c>
      <c r="F587" s="107"/>
      <c r="G587" s="106" t="s">
        <v>86</v>
      </c>
      <c r="H587" s="108"/>
      <c r="I587" s="109"/>
      <c r="J587" s="107"/>
      <c r="K587" s="109"/>
      <c r="L587" s="107"/>
      <c r="M587" s="107"/>
      <c r="N587" s="112">
        <v>45891.0</v>
      </c>
    </row>
    <row r="588">
      <c r="A588" s="106" t="s">
        <v>187</v>
      </c>
      <c r="B588" s="106" t="s">
        <v>2622</v>
      </c>
      <c r="C588" s="97"/>
      <c r="D588" s="107"/>
      <c r="E588" s="106" t="s">
        <v>2612</v>
      </c>
      <c r="F588" s="107"/>
      <c r="G588" s="106" t="s">
        <v>86</v>
      </c>
      <c r="H588" s="108"/>
      <c r="I588" s="109"/>
      <c r="J588" s="107"/>
      <c r="K588" s="109"/>
      <c r="L588" s="107"/>
      <c r="M588" s="107"/>
      <c r="N588" s="112">
        <v>45891.0</v>
      </c>
    </row>
    <row r="589">
      <c r="A589" s="106" t="s">
        <v>2623</v>
      </c>
      <c r="B589" s="106" t="s">
        <v>2616</v>
      </c>
      <c r="C589" s="97"/>
      <c r="D589" s="107"/>
      <c r="E589" s="106" t="s">
        <v>2612</v>
      </c>
      <c r="F589" s="107"/>
      <c r="G589" s="106" t="s">
        <v>86</v>
      </c>
      <c r="H589" s="108"/>
      <c r="I589" s="109"/>
      <c r="J589" s="107"/>
      <c r="K589" s="109"/>
      <c r="L589" s="107"/>
      <c r="M589" s="107"/>
      <c r="N589" s="112">
        <v>45891.0</v>
      </c>
    </row>
    <row r="590">
      <c r="A590" s="106" t="s">
        <v>2624</v>
      </c>
      <c r="B590" s="106" t="s">
        <v>2625</v>
      </c>
      <c r="C590" s="97"/>
      <c r="D590" s="107"/>
      <c r="E590" s="106" t="s">
        <v>2612</v>
      </c>
      <c r="F590" s="107"/>
      <c r="G590" s="106" t="s">
        <v>86</v>
      </c>
      <c r="H590" s="108"/>
      <c r="I590" s="109"/>
      <c r="J590" s="107"/>
      <c r="K590" s="109"/>
      <c r="L590" s="107"/>
      <c r="M590" s="107"/>
      <c r="N590" s="112">
        <v>45891.0</v>
      </c>
    </row>
    <row r="591">
      <c r="A591" s="106" t="s">
        <v>716</v>
      </c>
      <c r="B591" s="106" t="s">
        <v>2626</v>
      </c>
      <c r="C591" s="97"/>
      <c r="D591" s="107"/>
      <c r="E591" s="106" t="s">
        <v>2612</v>
      </c>
      <c r="F591" s="107"/>
      <c r="G591" s="106" t="s">
        <v>86</v>
      </c>
      <c r="H591" s="108"/>
      <c r="I591" s="109"/>
      <c r="J591" s="107"/>
      <c r="K591" s="109"/>
      <c r="L591" s="107"/>
      <c r="M591" s="107"/>
      <c r="N591" s="112">
        <v>45891.0</v>
      </c>
    </row>
    <row r="592">
      <c r="A592" s="106" t="s">
        <v>2627</v>
      </c>
      <c r="B592" s="106" t="s">
        <v>2628</v>
      </c>
      <c r="C592" s="97"/>
      <c r="D592" s="107"/>
      <c r="E592" s="106" t="s">
        <v>2612</v>
      </c>
      <c r="F592" s="107"/>
      <c r="G592" s="106" t="s">
        <v>86</v>
      </c>
      <c r="H592" s="108"/>
      <c r="I592" s="109"/>
      <c r="J592" s="107"/>
      <c r="K592" s="109"/>
      <c r="L592" s="107"/>
      <c r="M592" s="107"/>
      <c r="N592" s="112">
        <v>45891.0</v>
      </c>
    </row>
    <row r="593">
      <c r="A593" s="106" t="s">
        <v>484</v>
      </c>
      <c r="B593" s="106" t="s">
        <v>2629</v>
      </c>
      <c r="C593" s="97"/>
      <c r="D593" s="107"/>
      <c r="E593" s="106" t="s">
        <v>2612</v>
      </c>
      <c r="F593" s="107"/>
      <c r="G593" s="106" t="s">
        <v>86</v>
      </c>
      <c r="H593" s="108"/>
      <c r="I593" s="109"/>
      <c r="J593" s="107"/>
      <c r="K593" s="109"/>
      <c r="L593" s="107"/>
      <c r="M593" s="107"/>
      <c r="N593" s="112">
        <v>45891.0</v>
      </c>
    </row>
    <row r="594">
      <c r="A594" s="106" t="s">
        <v>272</v>
      </c>
      <c r="B594" s="106" t="s">
        <v>2630</v>
      </c>
      <c r="C594" s="97"/>
      <c r="D594" s="107"/>
      <c r="E594" s="106" t="s">
        <v>2612</v>
      </c>
      <c r="F594" s="107"/>
      <c r="G594" s="106" t="s">
        <v>86</v>
      </c>
      <c r="H594" s="108"/>
      <c r="I594" s="109"/>
      <c r="J594" s="107"/>
      <c r="K594" s="109"/>
      <c r="L594" s="107"/>
      <c r="M594" s="107"/>
      <c r="N594" s="112">
        <v>45891.0</v>
      </c>
    </row>
    <row r="595">
      <c r="A595" s="106" t="s">
        <v>223</v>
      </c>
      <c r="B595" s="106" t="s">
        <v>2631</v>
      </c>
      <c r="C595" s="97"/>
      <c r="D595" s="107"/>
      <c r="E595" s="106" t="s">
        <v>2612</v>
      </c>
      <c r="F595" s="107"/>
      <c r="G595" s="106" t="s">
        <v>86</v>
      </c>
      <c r="H595" s="108"/>
      <c r="I595" s="109"/>
      <c r="J595" s="107"/>
      <c r="K595" s="109"/>
      <c r="L595" s="107"/>
      <c r="M595" s="107"/>
      <c r="N595" s="112">
        <v>45891.0</v>
      </c>
    </row>
    <row r="596">
      <c r="A596" s="106" t="s">
        <v>2632</v>
      </c>
      <c r="B596" s="106" t="s">
        <v>2633</v>
      </c>
      <c r="C596" s="97"/>
      <c r="D596" s="107"/>
      <c r="E596" s="106" t="s">
        <v>2612</v>
      </c>
      <c r="F596" s="107"/>
      <c r="G596" s="106" t="s">
        <v>86</v>
      </c>
      <c r="H596" s="108"/>
      <c r="I596" s="109"/>
      <c r="J596" s="107"/>
      <c r="K596" s="109"/>
      <c r="L596" s="107"/>
      <c r="M596" s="107"/>
      <c r="N596" s="112">
        <v>45891.0</v>
      </c>
    </row>
    <row r="597">
      <c r="A597" s="106" t="s">
        <v>2634</v>
      </c>
      <c r="B597" s="106" t="s">
        <v>2635</v>
      </c>
      <c r="C597" s="97"/>
      <c r="D597" s="107"/>
      <c r="E597" s="106" t="s">
        <v>2612</v>
      </c>
      <c r="F597" s="107"/>
      <c r="G597" s="106" t="s">
        <v>86</v>
      </c>
      <c r="H597" s="108"/>
      <c r="I597" s="109"/>
      <c r="J597" s="107"/>
      <c r="K597" s="109"/>
      <c r="L597" s="107"/>
      <c r="M597" s="107"/>
      <c r="N597" s="112">
        <v>45891.0</v>
      </c>
    </row>
    <row r="598">
      <c r="A598" s="106" t="s">
        <v>221</v>
      </c>
      <c r="B598" s="106" t="s">
        <v>2636</v>
      </c>
      <c r="C598" s="97"/>
      <c r="D598" s="107"/>
      <c r="E598" s="106" t="s">
        <v>2612</v>
      </c>
      <c r="F598" s="107"/>
      <c r="G598" s="106" t="s">
        <v>86</v>
      </c>
      <c r="H598" s="108"/>
      <c r="I598" s="109"/>
      <c r="J598" s="107"/>
      <c r="K598" s="109"/>
      <c r="L598" s="107"/>
      <c r="M598" s="107"/>
      <c r="N598" s="112">
        <v>45891.0</v>
      </c>
    </row>
    <row r="599">
      <c r="A599" s="106" t="s">
        <v>814</v>
      </c>
      <c r="B599" s="106" t="s">
        <v>2637</v>
      </c>
      <c r="C599" s="97"/>
      <c r="D599" s="107"/>
      <c r="E599" s="106" t="s">
        <v>2612</v>
      </c>
      <c r="F599" s="107"/>
      <c r="G599" s="106" t="s">
        <v>86</v>
      </c>
      <c r="H599" s="108"/>
      <c r="I599" s="109"/>
      <c r="J599" s="107"/>
      <c r="K599" s="109"/>
      <c r="L599" s="107"/>
      <c r="M599" s="107"/>
      <c r="N599" s="112">
        <v>45891.0</v>
      </c>
    </row>
    <row r="600">
      <c r="A600" s="106" t="s">
        <v>113</v>
      </c>
      <c r="B600" s="106" t="s">
        <v>2638</v>
      </c>
      <c r="C600" s="97"/>
      <c r="D600" s="107"/>
      <c r="E600" s="106" t="s">
        <v>2612</v>
      </c>
      <c r="F600" s="107"/>
      <c r="G600" s="106" t="s">
        <v>86</v>
      </c>
      <c r="H600" s="108"/>
      <c r="I600" s="109"/>
      <c r="J600" s="107"/>
      <c r="K600" s="109"/>
      <c r="L600" s="107"/>
      <c r="M600" s="107"/>
      <c r="N600" s="112">
        <v>45891.0</v>
      </c>
    </row>
    <row r="601">
      <c r="A601" s="106" t="s">
        <v>631</v>
      </c>
      <c r="B601" s="106" t="s">
        <v>2639</v>
      </c>
      <c r="C601" s="97"/>
      <c r="D601" s="107"/>
      <c r="E601" s="106" t="s">
        <v>2612</v>
      </c>
      <c r="F601" s="107"/>
      <c r="G601" s="106" t="s">
        <v>86</v>
      </c>
      <c r="H601" s="108"/>
      <c r="I601" s="109"/>
      <c r="J601" s="107"/>
      <c r="K601" s="109"/>
      <c r="L601" s="107"/>
      <c r="M601" s="107"/>
      <c r="N601" s="112">
        <v>45891.0</v>
      </c>
    </row>
    <row r="602">
      <c r="A602" s="106" t="s">
        <v>1149</v>
      </c>
      <c r="B602" s="106" t="s">
        <v>2640</v>
      </c>
      <c r="C602" s="97"/>
      <c r="D602" s="107"/>
      <c r="E602" s="106" t="s">
        <v>2612</v>
      </c>
      <c r="F602" s="107"/>
      <c r="G602" s="106" t="s">
        <v>86</v>
      </c>
      <c r="H602" s="108"/>
      <c r="I602" s="109"/>
      <c r="J602" s="107"/>
      <c r="K602" s="109"/>
      <c r="L602" s="107"/>
      <c r="M602" s="107"/>
      <c r="N602" s="112">
        <v>45891.0</v>
      </c>
    </row>
    <row r="603">
      <c r="A603" s="106" t="s">
        <v>2641</v>
      </c>
      <c r="B603" s="106" t="s">
        <v>2642</v>
      </c>
      <c r="C603" s="97"/>
      <c r="D603" s="107"/>
      <c r="E603" s="106" t="s">
        <v>2612</v>
      </c>
      <c r="F603" s="107"/>
      <c r="G603" s="106" t="s">
        <v>86</v>
      </c>
      <c r="H603" s="108"/>
      <c r="I603" s="109"/>
      <c r="J603" s="107"/>
      <c r="K603" s="109"/>
      <c r="L603" s="107"/>
      <c r="M603" s="107"/>
      <c r="N603" s="112">
        <v>45891.0</v>
      </c>
    </row>
    <row r="604">
      <c r="A604" s="106" t="s">
        <v>303</v>
      </c>
      <c r="B604" s="106" t="s">
        <v>2643</v>
      </c>
      <c r="C604" s="97"/>
      <c r="D604" s="107"/>
      <c r="E604" s="106" t="s">
        <v>2612</v>
      </c>
      <c r="F604" s="107"/>
      <c r="G604" s="106" t="s">
        <v>86</v>
      </c>
      <c r="H604" s="108"/>
      <c r="I604" s="109"/>
      <c r="J604" s="107"/>
      <c r="K604" s="109"/>
      <c r="L604" s="107"/>
      <c r="M604" s="107"/>
      <c r="N604" s="112">
        <v>45891.0</v>
      </c>
    </row>
    <row r="605">
      <c r="A605" s="106" t="s">
        <v>135</v>
      </c>
      <c r="B605" s="106" t="s">
        <v>2644</v>
      </c>
      <c r="C605" s="97"/>
      <c r="D605" s="107"/>
      <c r="E605" s="106" t="s">
        <v>2612</v>
      </c>
      <c r="F605" s="107"/>
      <c r="G605" s="106" t="s">
        <v>86</v>
      </c>
      <c r="H605" s="108"/>
      <c r="I605" s="109"/>
      <c r="J605" s="107"/>
      <c r="K605" s="109"/>
      <c r="L605" s="107"/>
      <c r="M605" s="107"/>
      <c r="N605" s="112">
        <v>45891.0</v>
      </c>
    </row>
    <row r="606">
      <c r="A606" s="106" t="s">
        <v>1306</v>
      </c>
      <c r="B606" s="106" t="s">
        <v>2645</v>
      </c>
      <c r="C606" s="97"/>
      <c r="D606" s="107"/>
      <c r="E606" s="106" t="s">
        <v>2612</v>
      </c>
      <c r="F606" s="107"/>
      <c r="G606" s="106" t="s">
        <v>86</v>
      </c>
      <c r="H606" s="108"/>
      <c r="I606" s="109"/>
      <c r="J606" s="107"/>
      <c r="K606" s="109"/>
      <c r="L606" s="107"/>
      <c r="M606" s="107"/>
      <c r="N606" s="112">
        <v>45891.0</v>
      </c>
    </row>
    <row r="607">
      <c r="A607" s="106" t="s">
        <v>2646</v>
      </c>
      <c r="B607" s="106" t="s">
        <v>2647</v>
      </c>
      <c r="C607" s="97"/>
      <c r="D607" s="107"/>
      <c r="E607" s="106" t="s">
        <v>2612</v>
      </c>
      <c r="F607" s="107"/>
      <c r="G607" s="106" t="s">
        <v>86</v>
      </c>
      <c r="H607" s="108"/>
      <c r="I607" s="109"/>
      <c r="J607" s="107"/>
      <c r="K607" s="109"/>
      <c r="L607" s="107"/>
      <c r="M607" s="107"/>
      <c r="N607" s="112">
        <v>45891.0</v>
      </c>
    </row>
    <row r="608">
      <c r="A608" s="106" t="s">
        <v>2648</v>
      </c>
      <c r="B608" s="106" t="s">
        <v>2649</v>
      </c>
      <c r="C608" s="97"/>
      <c r="D608" s="107"/>
      <c r="E608" s="106" t="s">
        <v>2612</v>
      </c>
      <c r="F608" s="106" t="s">
        <v>182</v>
      </c>
      <c r="G608" s="106" t="s">
        <v>94</v>
      </c>
      <c r="H608" s="111">
        <v>2100.79</v>
      </c>
      <c r="I608" s="109"/>
      <c r="J608" s="107"/>
      <c r="K608" s="109"/>
      <c r="L608" s="107"/>
      <c r="M608" s="106" t="s">
        <v>2650</v>
      </c>
      <c r="N608" s="112">
        <v>45891.0</v>
      </c>
    </row>
    <row r="609">
      <c r="A609" s="106" t="s">
        <v>123</v>
      </c>
      <c r="B609" s="106" t="s">
        <v>2651</v>
      </c>
      <c r="C609" s="97"/>
      <c r="D609" s="107"/>
      <c r="E609" s="106" t="s">
        <v>2612</v>
      </c>
      <c r="F609" s="107"/>
      <c r="G609" s="106" t="s">
        <v>86</v>
      </c>
      <c r="H609" s="108"/>
      <c r="I609" s="109"/>
      <c r="J609" s="107"/>
      <c r="K609" s="109"/>
      <c r="L609" s="107"/>
      <c r="M609" s="107"/>
      <c r="N609" s="112">
        <v>45891.0</v>
      </c>
    </row>
    <row r="610">
      <c r="A610" s="106" t="s">
        <v>2652</v>
      </c>
      <c r="B610" s="106" t="s">
        <v>2653</v>
      </c>
      <c r="C610" s="97"/>
      <c r="D610" s="107"/>
      <c r="E610" s="106" t="s">
        <v>2612</v>
      </c>
      <c r="F610" s="107"/>
      <c r="G610" s="106" t="s">
        <v>86</v>
      </c>
      <c r="H610" s="108"/>
      <c r="I610" s="109"/>
      <c r="J610" s="107"/>
      <c r="K610" s="109"/>
      <c r="L610" s="107"/>
      <c r="M610" s="107"/>
      <c r="N610" s="112">
        <v>45891.0</v>
      </c>
    </row>
    <row r="611">
      <c r="A611" s="106" t="s">
        <v>2654</v>
      </c>
      <c r="B611" s="106" t="s">
        <v>2655</v>
      </c>
      <c r="C611" s="97"/>
      <c r="D611" s="107"/>
      <c r="E611" s="106" t="s">
        <v>2612</v>
      </c>
      <c r="F611" s="107"/>
      <c r="G611" s="106" t="s">
        <v>86</v>
      </c>
      <c r="H611" s="108"/>
      <c r="I611" s="109"/>
      <c r="J611" s="107"/>
      <c r="K611" s="109"/>
      <c r="L611" s="107"/>
      <c r="M611" s="107"/>
      <c r="N611" s="112">
        <v>45891.0</v>
      </c>
    </row>
    <row r="612">
      <c r="A612" s="106" t="s">
        <v>686</v>
      </c>
      <c r="B612" s="106" t="s">
        <v>2656</v>
      </c>
      <c r="C612" s="97"/>
      <c r="D612" s="107"/>
      <c r="E612" s="106" t="s">
        <v>2612</v>
      </c>
      <c r="F612" s="107"/>
      <c r="G612" s="106" t="s">
        <v>86</v>
      </c>
      <c r="H612" s="108"/>
      <c r="I612" s="109"/>
      <c r="J612" s="107"/>
      <c r="K612" s="109"/>
      <c r="L612" s="107"/>
      <c r="M612" s="107"/>
      <c r="N612" s="112">
        <v>45891.0</v>
      </c>
    </row>
    <row r="613">
      <c r="A613" s="106" t="s">
        <v>2657</v>
      </c>
      <c r="B613" s="106" t="s">
        <v>2658</v>
      </c>
      <c r="C613" s="97"/>
      <c r="D613" s="107"/>
      <c r="E613" s="106" t="s">
        <v>2612</v>
      </c>
      <c r="F613" s="107"/>
      <c r="G613" s="106" t="s">
        <v>86</v>
      </c>
      <c r="H613" s="108"/>
      <c r="I613" s="109"/>
      <c r="J613" s="107"/>
      <c r="K613" s="109"/>
      <c r="L613" s="107"/>
      <c r="M613" s="107"/>
      <c r="N613" s="112">
        <v>45891.0</v>
      </c>
    </row>
    <row r="614">
      <c r="A614" s="106" t="s">
        <v>648</v>
      </c>
      <c r="B614" s="106" t="s">
        <v>2659</v>
      </c>
      <c r="C614" s="97"/>
      <c r="D614" s="107"/>
      <c r="E614" s="106" t="s">
        <v>2612</v>
      </c>
      <c r="F614" s="107"/>
      <c r="G614" s="106" t="s">
        <v>86</v>
      </c>
      <c r="H614" s="108"/>
      <c r="I614" s="109"/>
      <c r="J614" s="107"/>
      <c r="K614" s="109"/>
      <c r="L614" s="107"/>
      <c r="M614" s="107"/>
      <c r="N614" s="112">
        <v>45891.0</v>
      </c>
    </row>
    <row r="615">
      <c r="A615" s="106" t="s">
        <v>562</v>
      </c>
      <c r="B615" s="106" t="s">
        <v>2660</v>
      </c>
      <c r="C615" s="97"/>
      <c r="D615" s="107"/>
      <c r="E615" s="106" t="s">
        <v>2612</v>
      </c>
      <c r="F615" s="107"/>
      <c r="G615" s="106" t="s">
        <v>86</v>
      </c>
      <c r="H615" s="108"/>
      <c r="I615" s="109"/>
      <c r="J615" s="107"/>
      <c r="K615" s="109"/>
      <c r="L615" s="107"/>
      <c r="M615" s="107"/>
      <c r="N615" s="112">
        <v>45891.0</v>
      </c>
    </row>
    <row r="616">
      <c r="A616" s="106" t="s">
        <v>2661</v>
      </c>
      <c r="B616" s="106" t="s">
        <v>2662</v>
      </c>
      <c r="C616" s="97"/>
      <c r="D616" s="107"/>
      <c r="E616" s="106" t="s">
        <v>2612</v>
      </c>
      <c r="F616" s="107"/>
      <c r="G616" s="106" t="s">
        <v>86</v>
      </c>
      <c r="H616" s="108"/>
      <c r="I616" s="109"/>
      <c r="J616" s="107"/>
      <c r="K616" s="109"/>
      <c r="L616" s="107"/>
      <c r="M616" s="107"/>
      <c r="N616" s="112">
        <v>45891.0</v>
      </c>
    </row>
    <row r="617">
      <c r="A617" s="106" t="s">
        <v>884</v>
      </c>
      <c r="B617" s="106" t="s">
        <v>2663</v>
      </c>
      <c r="C617" s="97"/>
      <c r="D617" s="107"/>
      <c r="E617" s="106" t="s">
        <v>2612</v>
      </c>
      <c r="F617" s="107"/>
      <c r="G617" s="106" t="s">
        <v>86</v>
      </c>
      <c r="H617" s="108"/>
      <c r="I617" s="109"/>
      <c r="J617" s="107"/>
      <c r="K617" s="109"/>
      <c r="L617" s="107"/>
      <c r="M617" s="107"/>
      <c r="N617" s="112">
        <v>45891.0</v>
      </c>
    </row>
    <row r="618">
      <c r="A618" s="106" t="s">
        <v>212</v>
      </c>
      <c r="B618" s="106" t="s">
        <v>2664</v>
      </c>
      <c r="C618" s="97"/>
      <c r="D618" s="107"/>
      <c r="E618" s="106" t="s">
        <v>2612</v>
      </c>
      <c r="F618" s="107"/>
      <c r="G618" s="106" t="s">
        <v>86</v>
      </c>
      <c r="H618" s="108"/>
      <c r="I618" s="109"/>
      <c r="J618" s="107"/>
      <c r="K618" s="109"/>
      <c r="L618" s="107"/>
      <c r="M618" s="107"/>
      <c r="N618" s="112">
        <v>45891.0</v>
      </c>
    </row>
    <row r="619">
      <c r="A619" s="106" t="s">
        <v>716</v>
      </c>
      <c r="B619" s="106" t="s">
        <v>2665</v>
      </c>
      <c r="C619" s="97"/>
      <c r="D619" s="107"/>
      <c r="E619" s="106" t="s">
        <v>2612</v>
      </c>
      <c r="F619" s="107"/>
      <c r="G619" s="106" t="s">
        <v>86</v>
      </c>
      <c r="H619" s="108"/>
      <c r="I619" s="109"/>
      <c r="J619" s="107"/>
      <c r="K619" s="109"/>
      <c r="L619" s="107"/>
      <c r="M619" s="107"/>
      <c r="N619" s="112">
        <v>45891.0</v>
      </c>
    </row>
    <row r="620">
      <c r="A620" s="106" t="s">
        <v>1360</v>
      </c>
      <c r="B620" s="106" t="s">
        <v>2666</v>
      </c>
      <c r="C620" s="97"/>
      <c r="D620" s="107"/>
      <c r="E620" s="106" t="s">
        <v>2612</v>
      </c>
      <c r="F620" s="107"/>
      <c r="G620" s="106" t="s">
        <v>86</v>
      </c>
      <c r="H620" s="108"/>
      <c r="I620" s="109"/>
      <c r="J620" s="107"/>
      <c r="K620" s="109"/>
      <c r="L620" s="107"/>
      <c r="M620" s="107"/>
      <c r="N620" s="112">
        <v>45891.0</v>
      </c>
    </row>
    <row r="621">
      <c r="A621" s="106" t="s">
        <v>530</v>
      </c>
      <c r="B621" s="106" t="s">
        <v>2667</v>
      </c>
      <c r="C621" s="97"/>
      <c r="D621" s="107"/>
      <c r="E621" s="106" t="s">
        <v>2612</v>
      </c>
      <c r="F621" s="107"/>
      <c r="G621" s="106" t="s">
        <v>86</v>
      </c>
      <c r="H621" s="108"/>
      <c r="I621" s="109"/>
      <c r="J621" s="107"/>
      <c r="K621" s="109"/>
      <c r="L621" s="107"/>
      <c r="M621" s="107"/>
      <c r="N621" s="112">
        <v>45891.0</v>
      </c>
    </row>
    <row r="622">
      <c r="A622" s="106" t="s">
        <v>543</v>
      </c>
      <c r="B622" s="106" t="s">
        <v>2668</v>
      </c>
      <c r="C622" s="97"/>
      <c r="D622" s="107"/>
      <c r="E622" s="106" t="s">
        <v>2612</v>
      </c>
      <c r="F622" s="107"/>
      <c r="G622" s="106" t="s">
        <v>86</v>
      </c>
      <c r="H622" s="108"/>
      <c r="I622" s="109"/>
      <c r="J622" s="107"/>
      <c r="K622" s="109"/>
      <c r="L622" s="107"/>
      <c r="M622" s="107"/>
      <c r="N622" s="112">
        <v>45891.0</v>
      </c>
    </row>
    <row r="623">
      <c r="A623" s="106" t="s">
        <v>643</v>
      </c>
      <c r="B623" s="106" t="s">
        <v>2669</v>
      </c>
      <c r="C623" s="97"/>
      <c r="D623" s="107"/>
      <c r="E623" s="106" t="s">
        <v>2612</v>
      </c>
      <c r="F623" s="107"/>
      <c r="G623" s="106" t="s">
        <v>86</v>
      </c>
      <c r="H623" s="108"/>
      <c r="I623" s="109"/>
      <c r="J623" s="107"/>
      <c r="K623" s="109"/>
      <c r="L623" s="107"/>
      <c r="M623" s="107"/>
      <c r="N623" s="112">
        <v>45891.0</v>
      </c>
    </row>
    <row r="624">
      <c r="A624" s="106" t="s">
        <v>1057</v>
      </c>
      <c r="B624" s="106" t="s">
        <v>2670</v>
      </c>
      <c r="C624" s="97"/>
      <c r="D624" s="107"/>
      <c r="E624" s="106" t="s">
        <v>2612</v>
      </c>
      <c r="F624" s="107"/>
      <c r="G624" s="106" t="s">
        <v>86</v>
      </c>
      <c r="H624" s="108"/>
      <c r="I624" s="109"/>
      <c r="J624" s="107"/>
      <c r="K624" s="109"/>
      <c r="L624" s="107"/>
      <c r="M624" s="107"/>
      <c r="N624" s="112">
        <v>45891.0</v>
      </c>
    </row>
    <row r="625">
      <c r="A625" s="106" t="s">
        <v>2671</v>
      </c>
      <c r="B625" s="106" t="s">
        <v>2672</v>
      </c>
      <c r="C625" s="97"/>
      <c r="D625" s="107"/>
      <c r="E625" s="106" t="s">
        <v>2612</v>
      </c>
      <c r="F625" s="107"/>
      <c r="G625" s="106" t="s">
        <v>86</v>
      </c>
      <c r="H625" s="108"/>
      <c r="I625" s="109"/>
      <c r="J625" s="107"/>
      <c r="K625" s="109"/>
      <c r="L625" s="107"/>
      <c r="M625" s="107"/>
      <c r="N625" s="112">
        <v>45891.0</v>
      </c>
    </row>
    <row r="626">
      <c r="A626" s="106" t="s">
        <v>2673</v>
      </c>
      <c r="B626" s="106" t="s">
        <v>2674</v>
      </c>
      <c r="C626" s="97"/>
      <c r="D626" s="107"/>
      <c r="E626" s="106" t="s">
        <v>2612</v>
      </c>
      <c r="F626" s="107"/>
      <c r="G626" s="106" t="s">
        <v>86</v>
      </c>
      <c r="H626" s="108"/>
      <c r="I626" s="109"/>
      <c r="J626" s="107"/>
      <c r="K626" s="109"/>
      <c r="L626" s="107"/>
      <c r="M626" s="107"/>
      <c r="N626" s="112">
        <v>45891.0</v>
      </c>
    </row>
    <row r="627">
      <c r="A627" s="106" t="s">
        <v>2675</v>
      </c>
      <c r="B627" s="106" t="s">
        <v>2676</v>
      </c>
      <c r="C627" s="97"/>
      <c r="D627" s="107"/>
      <c r="E627" s="106" t="s">
        <v>2612</v>
      </c>
      <c r="F627" s="107"/>
      <c r="G627" s="106" t="s">
        <v>86</v>
      </c>
      <c r="H627" s="108"/>
      <c r="I627" s="109"/>
      <c r="J627" s="107"/>
      <c r="K627" s="109"/>
      <c r="L627" s="107"/>
      <c r="M627" s="107"/>
      <c r="N627" s="112">
        <v>45891.0</v>
      </c>
    </row>
    <row r="628">
      <c r="A628" s="106" t="s">
        <v>1092</v>
      </c>
      <c r="B628" s="106" t="s">
        <v>2677</v>
      </c>
      <c r="C628" s="97"/>
      <c r="D628" s="107"/>
      <c r="E628" s="106" t="s">
        <v>2612</v>
      </c>
      <c r="F628" s="107"/>
      <c r="G628" s="106" t="s">
        <v>86</v>
      </c>
      <c r="H628" s="108"/>
      <c r="I628" s="109"/>
      <c r="J628" s="107"/>
      <c r="K628" s="109"/>
      <c r="L628" s="107"/>
      <c r="M628" s="107"/>
      <c r="N628" s="112">
        <v>45891.0</v>
      </c>
    </row>
    <row r="629">
      <c r="A629" s="106" t="s">
        <v>631</v>
      </c>
      <c r="B629" s="106" t="s">
        <v>2678</v>
      </c>
      <c r="C629" s="97"/>
      <c r="D629" s="107"/>
      <c r="E629" s="106" t="s">
        <v>2612</v>
      </c>
      <c r="F629" s="107"/>
      <c r="G629" s="106" t="s">
        <v>86</v>
      </c>
      <c r="H629" s="108"/>
      <c r="I629" s="109"/>
      <c r="J629" s="107"/>
      <c r="K629" s="109"/>
      <c r="L629" s="107"/>
      <c r="M629" s="107"/>
      <c r="N629" s="112">
        <v>45891.0</v>
      </c>
    </row>
    <row r="630">
      <c r="A630" s="106" t="s">
        <v>217</v>
      </c>
      <c r="B630" s="106" t="s">
        <v>2679</v>
      </c>
      <c r="C630" s="97"/>
      <c r="D630" s="107"/>
      <c r="E630" s="106" t="s">
        <v>2612</v>
      </c>
      <c r="F630" s="107"/>
      <c r="G630" s="106" t="s">
        <v>86</v>
      </c>
      <c r="H630" s="108"/>
      <c r="I630" s="109"/>
      <c r="J630" s="107"/>
      <c r="K630" s="109"/>
      <c r="L630" s="107"/>
      <c r="M630" s="107"/>
      <c r="N630" s="112">
        <v>45891.0</v>
      </c>
    </row>
    <row r="631">
      <c r="A631" s="106" t="s">
        <v>2024</v>
      </c>
      <c r="B631" s="106" t="s">
        <v>2680</v>
      </c>
      <c r="C631" s="97"/>
      <c r="D631" s="107"/>
      <c r="E631" s="106" t="s">
        <v>2612</v>
      </c>
      <c r="F631" s="107"/>
      <c r="G631" s="106" t="s">
        <v>150</v>
      </c>
      <c r="H631" s="108"/>
      <c r="I631" s="109"/>
      <c r="J631" s="107"/>
      <c r="K631" s="109"/>
      <c r="L631" s="107"/>
      <c r="M631" s="106" t="s">
        <v>2681</v>
      </c>
      <c r="N631" s="112">
        <v>45891.0</v>
      </c>
    </row>
    <row r="632">
      <c r="A632" s="106" t="s">
        <v>449</v>
      </c>
      <c r="B632" s="106" t="s">
        <v>2682</v>
      </c>
      <c r="C632" s="97"/>
      <c r="D632" s="107"/>
      <c r="E632" s="106" t="s">
        <v>2612</v>
      </c>
      <c r="F632" s="107"/>
      <c r="G632" s="106" t="s">
        <v>86</v>
      </c>
      <c r="H632" s="108"/>
      <c r="I632" s="109"/>
      <c r="J632" s="107"/>
      <c r="K632" s="109"/>
      <c r="L632" s="107"/>
      <c r="M632" s="107"/>
      <c r="N632" s="112">
        <v>45891.0</v>
      </c>
    </row>
    <row r="633">
      <c r="A633" s="106" t="s">
        <v>648</v>
      </c>
      <c r="B633" s="106" t="s">
        <v>2683</v>
      </c>
      <c r="C633" s="97"/>
      <c r="D633" s="107"/>
      <c r="E633" s="106" t="s">
        <v>2612</v>
      </c>
      <c r="F633" s="107"/>
      <c r="G633" s="106" t="s">
        <v>86</v>
      </c>
      <c r="H633" s="108"/>
      <c r="I633" s="109"/>
      <c r="J633" s="107"/>
      <c r="K633" s="109"/>
      <c r="L633" s="107"/>
      <c r="M633" s="107"/>
      <c r="N633" s="112">
        <v>45891.0</v>
      </c>
    </row>
    <row r="634">
      <c r="A634" s="106" t="s">
        <v>2684</v>
      </c>
      <c r="B634" s="106" t="s">
        <v>2685</v>
      </c>
      <c r="C634" s="97"/>
      <c r="D634" s="107"/>
      <c r="E634" s="106" t="s">
        <v>2612</v>
      </c>
      <c r="F634" s="107"/>
      <c r="G634" s="106" t="s">
        <v>86</v>
      </c>
      <c r="H634" s="108"/>
      <c r="I634" s="109"/>
      <c r="J634" s="107"/>
      <c r="K634" s="109"/>
      <c r="L634" s="107"/>
      <c r="M634" s="107"/>
      <c r="N634" s="112">
        <v>45891.0</v>
      </c>
    </row>
    <row r="635">
      <c r="A635" s="106" t="s">
        <v>2686</v>
      </c>
      <c r="B635" s="106" t="s">
        <v>2687</v>
      </c>
      <c r="C635" s="97"/>
      <c r="D635" s="107"/>
      <c r="E635" s="106" t="s">
        <v>2612</v>
      </c>
      <c r="F635" s="107"/>
      <c r="G635" s="106" t="s">
        <v>86</v>
      </c>
      <c r="H635" s="108"/>
      <c r="I635" s="109"/>
      <c r="J635" s="107"/>
      <c r="K635" s="109"/>
      <c r="L635" s="107"/>
      <c r="M635" s="107"/>
      <c r="N635" s="112">
        <v>45891.0</v>
      </c>
    </row>
    <row r="636">
      <c r="A636" s="106" t="s">
        <v>697</v>
      </c>
      <c r="B636" s="106" t="s">
        <v>2688</v>
      </c>
      <c r="C636" s="97"/>
      <c r="D636" s="107"/>
      <c r="E636" s="106" t="s">
        <v>2612</v>
      </c>
      <c r="F636" s="107"/>
      <c r="G636" s="106" t="s">
        <v>86</v>
      </c>
      <c r="H636" s="108"/>
      <c r="I636" s="109"/>
      <c r="J636" s="107"/>
      <c r="K636" s="109"/>
      <c r="L636" s="107"/>
      <c r="M636" s="107"/>
      <c r="N636" s="112">
        <v>45891.0</v>
      </c>
    </row>
    <row r="637">
      <c r="A637" s="106" t="s">
        <v>2558</v>
      </c>
      <c r="B637" s="106" t="s">
        <v>2689</v>
      </c>
      <c r="C637" s="97"/>
      <c r="D637" s="107"/>
      <c r="E637" s="106" t="s">
        <v>2612</v>
      </c>
      <c r="F637" s="107"/>
      <c r="G637" s="106" t="s">
        <v>86</v>
      </c>
      <c r="H637" s="108"/>
      <c r="I637" s="109"/>
      <c r="J637" s="107"/>
      <c r="K637" s="109"/>
      <c r="L637" s="107"/>
      <c r="M637" s="107"/>
      <c r="N637" s="112">
        <v>45891.0</v>
      </c>
    </row>
    <row r="638">
      <c r="A638" s="106" t="s">
        <v>2690</v>
      </c>
      <c r="B638" s="107"/>
      <c r="C638" s="97"/>
      <c r="D638" s="107"/>
      <c r="E638" s="106" t="s">
        <v>2612</v>
      </c>
      <c r="F638" s="107"/>
      <c r="G638" s="107"/>
      <c r="H638" s="108"/>
      <c r="I638" s="109"/>
      <c r="J638" s="107"/>
      <c r="K638" s="109"/>
      <c r="L638" s="107"/>
      <c r="M638" s="107"/>
      <c r="N638" s="112">
        <v>45891.0</v>
      </c>
    </row>
    <row r="639">
      <c r="A639" s="106" t="s">
        <v>2691</v>
      </c>
      <c r="B639" s="107"/>
      <c r="C639" s="97"/>
      <c r="D639" s="107"/>
      <c r="E639" s="106" t="s">
        <v>2612</v>
      </c>
      <c r="F639" s="107"/>
      <c r="G639" s="107"/>
      <c r="H639" s="108"/>
      <c r="I639" s="109"/>
      <c r="J639" s="107"/>
      <c r="K639" s="109"/>
      <c r="L639" s="107"/>
      <c r="M639" s="107"/>
      <c r="N639" s="112">
        <v>45891.0</v>
      </c>
    </row>
    <row r="640">
      <c r="A640" s="106" t="s">
        <v>144</v>
      </c>
      <c r="B640" s="107"/>
      <c r="C640" s="97"/>
      <c r="D640" s="107"/>
      <c r="E640" s="106" t="s">
        <v>2612</v>
      </c>
      <c r="F640" s="107"/>
      <c r="G640" s="107"/>
      <c r="H640" s="108"/>
      <c r="I640" s="109"/>
      <c r="J640" s="107"/>
      <c r="K640" s="109"/>
      <c r="L640" s="107"/>
      <c r="M640" s="107"/>
      <c r="N640" s="112">
        <v>45891.0</v>
      </c>
    </row>
    <row r="641">
      <c r="A641" s="106" t="s">
        <v>2692</v>
      </c>
      <c r="B641" s="107"/>
      <c r="C641" s="97"/>
      <c r="D641" s="107"/>
      <c r="E641" s="106" t="s">
        <v>2612</v>
      </c>
      <c r="F641" s="107"/>
      <c r="G641" s="107"/>
      <c r="H641" s="108"/>
      <c r="I641" s="109"/>
      <c r="J641" s="107"/>
      <c r="K641" s="109"/>
      <c r="L641" s="107"/>
      <c r="M641" s="107"/>
      <c r="N641" s="112">
        <v>45891.0</v>
      </c>
    </row>
    <row r="642">
      <c r="A642" s="106" t="s">
        <v>2246</v>
      </c>
      <c r="B642" s="107"/>
      <c r="C642" s="97"/>
      <c r="D642" s="107"/>
      <c r="E642" s="106" t="s">
        <v>2612</v>
      </c>
      <c r="F642" s="107"/>
      <c r="G642" s="107"/>
      <c r="H642" s="108"/>
      <c r="I642" s="109"/>
      <c r="J642" s="107"/>
      <c r="K642" s="109"/>
      <c r="L642" s="107"/>
      <c r="M642" s="107"/>
      <c r="N642" s="112">
        <v>45891.0</v>
      </c>
    </row>
    <row r="643">
      <c r="A643" s="106" t="s">
        <v>2693</v>
      </c>
      <c r="B643" s="107"/>
      <c r="C643" s="97"/>
      <c r="D643" s="107"/>
      <c r="E643" s="106" t="s">
        <v>2612</v>
      </c>
      <c r="F643" s="107"/>
      <c r="G643" s="107"/>
      <c r="H643" s="108"/>
      <c r="I643" s="109"/>
      <c r="J643" s="107"/>
      <c r="K643" s="109"/>
      <c r="L643" s="107"/>
      <c r="M643" s="107"/>
      <c r="N643" s="112">
        <v>45891.0</v>
      </c>
    </row>
    <row r="644">
      <c r="A644" s="106" t="s">
        <v>523</v>
      </c>
      <c r="B644" s="107"/>
      <c r="C644" s="97"/>
      <c r="D644" s="107"/>
      <c r="E644" s="106" t="s">
        <v>2612</v>
      </c>
      <c r="F644" s="107"/>
      <c r="G644" s="107"/>
      <c r="H644" s="108"/>
      <c r="I644" s="109"/>
      <c r="J644" s="107"/>
      <c r="K644" s="109"/>
      <c r="L644" s="107"/>
      <c r="M644" s="107"/>
      <c r="N644" s="112">
        <v>45891.0</v>
      </c>
    </row>
    <row r="645">
      <c r="A645" s="106" t="s">
        <v>2694</v>
      </c>
      <c r="B645" s="107"/>
      <c r="C645" s="97"/>
      <c r="D645" s="107"/>
      <c r="E645" s="106" t="s">
        <v>2612</v>
      </c>
      <c r="F645" s="107"/>
      <c r="G645" s="107"/>
      <c r="H645" s="108"/>
      <c r="I645" s="109"/>
      <c r="J645" s="107"/>
      <c r="K645" s="109"/>
      <c r="L645" s="107"/>
      <c r="M645" s="107"/>
      <c r="N645" s="112">
        <v>45891.0</v>
      </c>
    </row>
    <row r="646">
      <c r="A646" s="106" t="s">
        <v>2695</v>
      </c>
      <c r="B646" s="107"/>
      <c r="C646" s="97"/>
      <c r="D646" s="107"/>
      <c r="E646" s="106" t="s">
        <v>2612</v>
      </c>
      <c r="F646" s="107"/>
      <c r="G646" s="107"/>
      <c r="H646" s="108"/>
      <c r="I646" s="109"/>
      <c r="J646" s="107"/>
      <c r="K646" s="109"/>
      <c r="L646" s="107"/>
      <c r="M646" s="107"/>
      <c r="N646" s="112">
        <v>45891.0</v>
      </c>
    </row>
    <row r="647">
      <c r="A647" s="106" t="s">
        <v>462</v>
      </c>
      <c r="B647" s="107"/>
      <c r="C647" s="97"/>
      <c r="D647" s="107"/>
      <c r="E647" s="106" t="s">
        <v>2612</v>
      </c>
      <c r="F647" s="107"/>
      <c r="G647" s="107"/>
      <c r="H647" s="108"/>
      <c r="I647" s="109"/>
      <c r="J647" s="107"/>
      <c r="K647" s="109"/>
      <c r="L647" s="107"/>
      <c r="M647" s="107"/>
      <c r="N647" s="112">
        <v>45891.0</v>
      </c>
    </row>
    <row r="648">
      <c r="A648" s="106" t="s">
        <v>135</v>
      </c>
      <c r="B648" s="107"/>
      <c r="C648" s="97"/>
      <c r="D648" s="107"/>
      <c r="E648" s="106" t="s">
        <v>2612</v>
      </c>
      <c r="F648" s="107"/>
      <c r="G648" s="107"/>
      <c r="H648" s="108"/>
      <c r="I648" s="109"/>
      <c r="J648" s="107"/>
      <c r="K648" s="109"/>
      <c r="L648" s="107"/>
      <c r="M648" s="107"/>
      <c r="N648" s="112">
        <v>45891.0</v>
      </c>
    </row>
    <row r="649">
      <c r="A649" s="106" t="s">
        <v>2696</v>
      </c>
      <c r="B649" s="106" t="s">
        <v>2697</v>
      </c>
      <c r="C649" s="96" t="s">
        <v>2698</v>
      </c>
      <c r="D649" s="107"/>
      <c r="E649" s="106" t="s">
        <v>671</v>
      </c>
      <c r="F649" s="106" t="s">
        <v>167</v>
      </c>
      <c r="G649" s="106" t="s">
        <v>131</v>
      </c>
      <c r="H649" s="111">
        <v>521.76</v>
      </c>
      <c r="I649" s="109"/>
      <c r="J649" s="107"/>
      <c r="K649" s="109"/>
      <c r="L649" s="107"/>
      <c r="M649" s="107"/>
      <c r="N649" s="112">
        <v>45894.0</v>
      </c>
    </row>
    <row r="650">
      <c r="A650" s="106" t="s">
        <v>192</v>
      </c>
      <c r="B650" s="106" t="s">
        <v>2699</v>
      </c>
      <c r="C650" s="96" t="s">
        <v>2700</v>
      </c>
      <c r="D650" s="107"/>
      <c r="E650" s="106" t="s">
        <v>671</v>
      </c>
      <c r="F650" s="106" t="s">
        <v>153</v>
      </c>
      <c r="G650" s="106" t="s">
        <v>94</v>
      </c>
      <c r="H650" s="111">
        <v>299.0</v>
      </c>
      <c r="I650" s="109"/>
      <c r="J650" s="107"/>
      <c r="K650" s="109"/>
      <c r="L650" s="107"/>
      <c r="M650" s="107"/>
      <c r="N650" s="112">
        <v>45894.0</v>
      </c>
    </row>
    <row r="651">
      <c r="A651" s="106" t="s">
        <v>2701</v>
      </c>
      <c r="B651" s="106" t="s">
        <v>2702</v>
      </c>
      <c r="C651" s="96" t="s">
        <v>2703</v>
      </c>
      <c r="D651" s="107"/>
      <c r="E651" s="106" t="s">
        <v>649</v>
      </c>
      <c r="F651" s="107"/>
      <c r="G651" s="106" t="s">
        <v>86</v>
      </c>
      <c r="H651" s="108"/>
      <c r="I651" s="109"/>
      <c r="J651" s="107"/>
      <c r="K651" s="109"/>
      <c r="L651" s="107"/>
      <c r="M651" s="107"/>
      <c r="N651" s="112">
        <v>45894.0</v>
      </c>
    </row>
    <row r="652">
      <c r="A652" s="106" t="s">
        <v>2704</v>
      </c>
      <c r="B652" s="106" t="s">
        <v>2705</v>
      </c>
      <c r="C652" s="96" t="s">
        <v>2706</v>
      </c>
      <c r="D652" s="107"/>
      <c r="E652" s="106" t="s">
        <v>649</v>
      </c>
      <c r="F652" s="107"/>
      <c r="G652" s="106" t="s">
        <v>86</v>
      </c>
      <c r="H652" s="108"/>
      <c r="I652" s="109"/>
      <c r="J652" s="107"/>
      <c r="K652" s="109"/>
      <c r="L652" s="107"/>
      <c r="M652" s="107"/>
      <c r="N652" s="112">
        <v>45894.0</v>
      </c>
    </row>
    <row r="653">
      <c r="A653" s="106" t="s">
        <v>2707</v>
      </c>
      <c r="B653" s="106" t="s">
        <v>2708</v>
      </c>
      <c r="C653" s="96" t="s">
        <v>2709</v>
      </c>
      <c r="D653" s="107"/>
      <c r="E653" s="106" t="s">
        <v>655</v>
      </c>
      <c r="F653" s="107"/>
      <c r="G653" s="106" t="s">
        <v>94</v>
      </c>
      <c r="H653" s="108"/>
      <c r="I653" s="109"/>
      <c r="J653" s="107"/>
      <c r="K653" s="109"/>
      <c r="L653" s="107"/>
      <c r="M653" s="107"/>
      <c r="N653" s="112">
        <v>45894.0</v>
      </c>
    </row>
    <row r="654">
      <c r="A654" s="106" t="s">
        <v>2710</v>
      </c>
      <c r="B654" s="106" t="s">
        <v>2711</v>
      </c>
      <c r="C654" s="96" t="s">
        <v>2712</v>
      </c>
      <c r="D654" s="107"/>
      <c r="E654" s="106" t="s">
        <v>85</v>
      </c>
      <c r="F654" s="106" t="s">
        <v>140</v>
      </c>
      <c r="G654" s="106" t="s">
        <v>94</v>
      </c>
      <c r="H654" s="111">
        <v>1875.74</v>
      </c>
      <c r="I654" s="109"/>
      <c r="J654" s="107"/>
      <c r="K654" s="109"/>
      <c r="L654" s="107"/>
      <c r="M654" s="107"/>
      <c r="N654" s="112">
        <v>45894.0</v>
      </c>
    </row>
    <row r="655">
      <c r="A655" s="106" t="s">
        <v>581</v>
      </c>
      <c r="B655" s="106" t="s">
        <v>2713</v>
      </c>
      <c r="C655" s="96" t="s">
        <v>2714</v>
      </c>
      <c r="D655" s="107"/>
      <c r="E655" s="106" t="s">
        <v>85</v>
      </c>
      <c r="F655" s="106" t="s">
        <v>167</v>
      </c>
      <c r="G655" s="106" t="s">
        <v>94</v>
      </c>
      <c r="H655" s="111">
        <v>772.28</v>
      </c>
      <c r="I655" s="109"/>
      <c r="J655" s="107"/>
      <c r="K655" s="109"/>
      <c r="L655" s="107"/>
      <c r="M655" s="107"/>
      <c r="N655" s="112">
        <v>45894.0</v>
      </c>
    </row>
    <row r="656">
      <c r="A656" s="106" t="s">
        <v>318</v>
      </c>
      <c r="B656" s="106" t="s">
        <v>2715</v>
      </c>
      <c r="C656" s="96" t="s">
        <v>2716</v>
      </c>
      <c r="D656" s="107"/>
      <c r="E656" s="106" t="s">
        <v>85</v>
      </c>
      <c r="F656" s="107"/>
      <c r="G656" s="106" t="s">
        <v>86</v>
      </c>
      <c r="H656" s="108"/>
      <c r="I656" s="109"/>
      <c r="J656" s="107"/>
      <c r="K656" s="109"/>
      <c r="L656" s="107"/>
      <c r="M656" s="107"/>
      <c r="N656" s="112">
        <v>45894.0</v>
      </c>
    </row>
    <row r="657">
      <c r="A657" s="106" t="s">
        <v>2586</v>
      </c>
      <c r="B657" s="106" t="s">
        <v>2717</v>
      </c>
      <c r="C657" s="96" t="s">
        <v>2718</v>
      </c>
      <c r="D657" s="107"/>
      <c r="E657" s="106" t="s">
        <v>85</v>
      </c>
      <c r="F657" s="107"/>
      <c r="G657" s="106" t="s">
        <v>86</v>
      </c>
      <c r="H657" s="108"/>
      <c r="I657" s="109"/>
      <c r="J657" s="107"/>
      <c r="K657" s="109"/>
      <c r="L657" s="107"/>
      <c r="M657" s="107"/>
      <c r="N657" s="112">
        <v>45894.0</v>
      </c>
    </row>
    <row r="658">
      <c r="A658" s="106" t="s">
        <v>713</v>
      </c>
      <c r="B658" s="106" t="s">
        <v>2719</v>
      </c>
      <c r="C658" s="96" t="s">
        <v>2720</v>
      </c>
      <c r="D658" s="107"/>
      <c r="E658" s="106" t="s">
        <v>85</v>
      </c>
      <c r="F658" s="106" t="s">
        <v>289</v>
      </c>
      <c r="G658" s="106" t="s">
        <v>94</v>
      </c>
      <c r="H658" s="111">
        <v>1787.34</v>
      </c>
      <c r="I658" s="109"/>
      <c r="J658" s="107"/>
      <c r="K658" s="109"/>
      <c r="L658" s="107"/>
      <c r="M658" s="107"/>
      <c r="N658" s="112">
        <v>45894.0</v>
      </c>
    </row>
    <row r="659">
      <c r="A659" s="106" t="s">
        <v>2721</v>
      </c>
      <c r="B659" s="106" t="s">
        <v>2722</v>
      </c>
      <c r="C659" s="96" t="s">
        <v>2723</v>
      </c>
      <c r="D659" s="107"/>
      <c r="E659" s="106" t="s">
        <v>85</v>
      </c>
      <c r="F659" s="107"/>
      <c r="G659" s="106" t="s">
        <v>94</v>
      </c>
      <c r="H659" s="108"/>
      <c r="I659" s="109"/>
      <c r="J659" s="107"/>
      <c r="K659" s="109"/>
      <c r="L659" s="107"/>
      <c r="M659" s="107"/>
      <c r="N659" s="112">
        <v>45894.0</v>
      </c>
    </row>
    <row r="660">
      <c r="A660" s="106" t="s">
        <v>258</v>
      </c>
      <c r="B660" s="106" t="s">
        <v>2724</v>
      </c>
      <c r="C660" s="96" t="s">
        <v>2725</v>
      </c>
      <c r="D660" s="107"/>
      <c r="E660" s="106" t="s">
        <v>85</v>
      </c>
      <c r="F660" s="107"/>
      <c r="G660" s="106" t="s">
        <v>86</v>
      </c>
      <c r="H660" s="108"/>
      <c r="I660" s="109"/>
      <c r="J660" s="107"/>
      <c r="K660" s="109"/>
      <c r="L660" s="107"/>
      <c r="M660" s="107"/>
      <c r="N660" s="112">
        <v>45894.0</v>
      </c>
    </row>
    <row r="661">
      <c r="A661" s="106" t="s">
        <v>1840</v>
      </c>
      <c r="B661" s="106" t="s">
        <v>2726</v>
      </c>
      <c r="C661" s="96" t="s">
        <v>2727</v>
      </c>
      <c r="D661" s="107"/>
      <c r="E661" s="106" t="s">
        <v>85</v>
      </c>
      <c r="F661" s="107"/>
      <c r="G661" s="106" t="s">
        <v>86</v>
      </c>
      <c r="H661" s="108"/>
      <c r="I661" s="109"/>
      <c r="J661" s="107"/>
      <c r="K661" s="109"/>
      <c r="L661" s="107"/>
      <c r="M661" s="107"/>
      <c r="N661" s="112">
        <v>45894.0</v>
      </c>
    </row>
    <row r="662">
      <c r="A662" s="106" t="s">
        <v>2728</v>
      </c>
      <c r="B662" s="106" t="s">
        <v>2729</v>
      </c>
      <c r="C662" s="96" t="s">
        <v>2730</v>
      </c>
      <c r="D662" s="107"/>
      <c r="E662" s="106" t="s">
        <v>85</v>
      </c>
      <c r="F662" s="106" t="s">
        <v>140</v>
      </c>
      <c r="G662" s="106" t="s">
        <v>150</v>
      </c>
      <c r="H662" s="111">
        <v>1895.71</v>
      </c>
      <c r="I662" s="109"/>
      <c r="J662" s="107"/>
      <c r="K662" s="109"/>
      <c r="L662" s="107"/>
      <c r="M662" s="107"/>
      <c r="N662" s="112">
        <v>45894.0</v>
      </c>
    </row>
    <row r="663">
      <c r="A663" s="106" t="s">
        <v>467</v>
      </c>
      <c r="B663" s="106" t="s">
        <v>2731</v>
      </c>
      <c r="C663" s="96" t="s">
        <v>2732</v>
      </c>
      <c r="D663" s="107"/>
      <c r="E663" s="106" t="s">
        <v>85</v>
      </c>
      <c r="F663" s="107"/>
      <c r="G663" s="106" t="s">
        <v>86</v>
      </c>
      <c r="H663" s="108"/>
      <c r="I663" s="109"/>
      <c r="J663" s="107"/>
      <c r="K663" s="109"/>
      <c r="L663" s="107"/>
      <c r="M663" s="107"/>
      <c r="N663" s="112">
        <v>45894.0</v>
      </c>
    </row>
    <row r="664">
      <c r="A664" s="106" t="s">
        <v>1683</v>
      </c>
      <c r="B664" s="106" t="s">
        <v>2733</v>
      </c>
      <c r="C664" s="96" t="s">
        <v>2734</v>
      </c>
      <c r="D664" s="107"/>
      <c r="E664" s="106" t="s">
        <v>85</v>
      </c>
      <c r="F664" s="107"/>
      <c r="G664" s="106" t="s">
        <v>86</v>
      </c>
      <c r="H664" s="108"/>
      <c r="I664" s="109"/>
      <c r="J664" s="107"/>
      <c r="K664" s="109"/>
      <c r="L664" s="107"/>
      <c r="M664" s="106" t="s">
        <v>2735</v>
      </c>
      <c r="N664" s="112">
        <v>45894.0</v>
      </c>
    </row>
    <row r="665">
      <c r="A665" s="106" t="s">
        <v>2736</v>
      </c>
      <c r="B665" s="106" t="s">
        <v>2737</v>
      </c>
      <c r="C665" s="96" t="s">
        <v>2738</v>
      </c>
      <c r="D665" s="107"/>
      <c r="E665" s="106" t="s">
        <v>85</v>
      </c>
      <c r="F665" s="106" t="s">
        <v>137</v>
      </c>
      <c r="G665" s="106" t="s">
        <v>94</v>
      </c>
      <c r="H665" s="111">
        <v>2401.71</v>
      </c>
      <c r="I665" s="109"/>
      <c r="J665" s="107"/>
      <c r="K665" s="109"/>
      <c r="L665" s="107"/>
      <c r="M665" s="107"/>
      <c r="N665" s="112">
        <v>45894.0</v>
      </c>
    </row>
    <row r="666">
      <c r="A666" s="106" t="s">
        <v>2739</v>
      </c>
      <c r="B666" s="106" t="s">
        <v>2740</v>
      </c>
      <c r="C666" s="96" t="s">
        <v>2741</v>
      </c>
      <c r="D666" s="107"/>
      <c r="E666" s="106" t="s">
        <v>85</v>
      </c>
      <c r="F666" s="107"/>
      <c r="G666" s="106" t="s">
        <v>86</v>
      </c>
      <c r="H666" s="108"/>
      <c r="I666" s="109"/>
      <c r="J666" s="107"/>
      <c r="K666" s="109"/>
      <c r="L666" s="107"/>
      <c r="M666" s="107"/>
      <c r="N666" s="112">
        <v>45894.0</v>
      </c>
    </row>
    <row r="667">
      <c r="A667" s="106" t="s">
        <v>765</v>
      </c>
      <c r="B667" s="106" t="s">
        <v>2742</v>
      </c>
      <c r="C667" s="96" t="s">
        <v>2743</v>
      </c>
      <c r="D667" s="107"/>
      <c r="E667" s="106" t="s">
        <v>85</v>
      </c>
      <c r="F667" s="106" t="s">
        <v>137</v>
      </c>
      <c r="G667" s="106" t="s">
        <v>53</v>
      </c>
      <c r="H667" s="111">
        <v>1482.29</v>
      </c>
      <c r="I667" s="110">
        <v>42287.0</v>
      </c>
      <c r="J667" s="106">
        <v>1100654.0</v>
      </c>
      <c r="K667" s="110">
        <v>45926.0</v>
      </c>
      <c r="L667" s="106">
        <v>9.0</v>
      </c>
      <c r="M667" s="106" t="s">
        <v>2744</v>
      </c>
      <c r="N667" s="112">
        <v>45930.0</v>
      </c>
    </row>
    <row r="668">
      <c r="A668" s="106" t="s">
        <v>2745</v>
      </c>
      <c r="B668" s="106" t="s">
        <v>2746</v>
      </c>
      <c r="C668" s="96" t="s">
        <v>2747</v>
      </c>
      <c r="D668" s="107"/>
      <c r="E668" s="106" t="s">
        <v>134</v>
      </c>
      <c r="F668" s="106" t="s">
        <v>137</v>
      </c>
      <c r="G668" s="106" t="s">
        <v>53</v>
      </c>
      <c r="H668" s="111">
        <v>1598.56</v>
      </c>
      <c r="I668" s="109"/>
      <c r="J668" s="106">
        <v>1065972.0</v>
      </c>
      <c r="K668" s="110">
        <v>45897.0</v>
      </c>
      <c r="L668" s="106">
        <v>8.0</v>
      </c>
      <c r="M668" s="107"/>
      <c r="N668" s="112">
        <v>45894.0</v>
      </c>
    </row>
    <row r="669">
      <c r="A669" s="106" t="s">
        <v>2138</v>
      </c>
      <c r="B669" s="106" t="s">
        <v>2748</v>
      </c>
      <c r="C669" s="96" t="s">
        <v>2749</v>
      </c>
      <c r="D669" s="107"/>
      <c r="E669" s="106" t="s">
        <v>85</v>
      </c>
      <c r="F669" s="106" t="s">
        <v>278</v>
      </c>
      <c r="G669" s="106" t="s">
        <v>94</v>
      </c>
      <c r="H669" s="111">
        <v>454.09</v>
      </c>
      <c r="I669" s="109"/>
      <c r="J669" s="107"/>
      <c r="K669" s="109"/>
      <c r="L669" s="107"/>
      <c r="M669" s="107"/>
      <c r="N669" s="112">
        <v>45894.0</v>
      </c>
    </row>
    <row r="670">
      <c r="A670" s="106" t="s">
        <v>2750</v>
      </c>
      <c r="B670" s="106" t="s">
        <v>2751</v>
      </c>
      <c r="C670" s="96" t="s">
        <v>2752</v>
      </c>
      <c r="D670" s="107"/>
      <c r="E670" s="106" t="s">
        <v>85</v>
      </c>
      <c r="F670" s="106" t="s">
        <v>420</v>
      </c>
      <c r="G670" s="106" t="s">
        <v>94</v>
      </c>
      <c r="H670" s="111">
        <v>318.47</v>
      </c>
      <c r="I670" s="109"/>
      <c r="J670" s="107"/>
      <c r="K670" s="109"/>
      <c r="L670" s="107"/>
      <c r="M670" s="106" t="s">
        <v>2753</v>
      </c>
      <c r="N670" s="112">
        <v>45894.0</v>
      </c>
    </row>
    <row r="671">
      <c r="A671" s="106" t="s">
        <v>2754</v>
      </c>
      <c r="B671" s="106" t="s">
        <v>2755</v>
      </c>
      <c r="C671" s="96" t="s">
        <v>2756</v>
      </c>
      <c r="D671" s="107"/>
      <c r="E671" s="106" t="s">
        <v>85</v>
      </c>
      <c r="F671" s="107"/>
      <c r="G671" s="106" t="s">
        <v>86</v>
      </c>
      <c r="H671" s="108"/>
      <c r="I671" s="109"/>
      <c r="J671" s="107"/>
      <c r="K671" s="109"/>
      <c r="L671" s="107"/>
      <c r="M671" s="107"/>
      <c r="N671" s="112">
        <v>45894.0</v>
      </c>
    </row>
    <row r="672">
      <c r="A672" s="106" t="s">
        <v>2757</v>
      </c>
      <c r="B672" s="106" t="s">
        <v>2758</v>
      </c>
      <c r="C672" s="96" t="s">
        <v>2759</v>
      </c>
      <c r="D672" s="107"/>
      <c r="E672" s="106" t="s">
        <v>85</v>
      </c>
      <c r="F672" s="107"/>
      <c r="G672" s="106" t="s">
        <v>86</v>
      </c>
      <c r="H672" s="108"/>
      <c r="I672" s="109"/>
      <c r="J672" s="107"/>
      <c r="K672" s="109"/>
      <c r="L672" s="107"/>
      <c r="M672" s="107"/>
      <c r="N672" s="112">
        <v>45894.0</v>
      </c>
    </row>
    <row r="673">
      <c r="A673" s="106" t="s">
        <v>2760</v>
      </c>
      <c r="B673" s="106" t="s">
        <v>2761</v>
      </c>
      <c r="C673" s="96" t="s">
        <v>2762</v>
      </c>
      <c r="D673" s="107"/>
      <c r="E673" s="106" t="s">
        <v>85</v>
      </c>
      <c r="F673" s="106" t="s">
        <v>153</v>
      </c>
      <c r="G673" s="106" t="s">
        <v>94</v>
      </c>
      <c r="H673" s="111">
        <v>299.0</v>
      </c>
      <c r="I673" s="109"/>
      <c r="J673" s="107"/>
      <c r="K673" s="109"/>
      <c r="L673" s="107"/>
      <c r="M673" s="106" t="s">
        <v>2763</v>
      </c>
      <c r="N673" s="112">
        <v>45894.0</v>
      </c>
    </row>
    <row r="674">
      <c r="A674" s="106" t="s">
        <v>1164</v>
      </c>
      <c r="B674" s="106" t="s">
        <v>2764</v>
      </c>
      <c r="C674" s="96" t="s">
        <v>2765</v>
      </c>
      <c r="D674" s="107"/>
      <c r="E674" s="106" t="s">
        <v>85</v>
      </c>
      <c r="F674" s="107"/>
      <c r="G674" s="106" t="s">
        <v>86</v>
      </c>
      <c r="H674" s="108"/>
      <c r="I674" s="109"/>
      <c r="J674" s="107"/>
      <c r="K674" s="109"/>
      <c r="L674" s="107"/>
      <c r="M674" s="107"/>
      <c r="N674" s="112">
        <v>45894.0</v>
      </c>
    </row>
    <row r="675">
      <c r="A675" s="106" t="s">
        <v>2766</v>
      </c>
      <c r="B675" s="106" t="s">
        <v>2767</v>
      </c>
      <c r="C675" s="96" t="s">
        <v>2768</v>
      </c>
      <c r="D675" s="107"/>
      <c r="E675" s="106" t="s">
        <v>85</v>
      </c>
      <c r="F675" s="106" t="s">
        <v>289</v>
      </c>
      <c r="G675" s="106" t="s">
        <v>94</v>
      </c>
      <c r="H675" s="111">
        <v>986.23</v>
      </c>
      <c r="I675" s="109"/>
      <c r="J675" s="107"/>
      <c r="K675" s="109"/>
      <c r="L675" s="107"/>
      <c r="M675" s="107"/>
      <c r="N675" s="112">
        <v>45894.0</v>
      </c>
    </row>
    <row r="676">
      <c r="A676" s="106" t="s">
        <v>2769</v>
      </c>
      <c r="B676" s="106" t="s">
        <v>2770</v>
      </c>
      <c r="C676" s="96" t="s">
        <v>2771</v>
      </c>
      <c r="D676" s="107"/>
      <c r="E676" s="106" t="s">
        <v>85</v>
      </c>
      <c r="F676" s="107"/>
      <c r="G676" s="106" t="s">
        <v>86</v>
      </c>
      <c r="H676" s="108"/>
      <c r="I676" s="109"/>
      <c r="J676" s="107"/>
      <c r="K676" s="109"/>
      <c r="L676" s="107"/>
      <c r="M676" s="107"/>
      <c r="N676" s="112">
        <v>45894.0</v>
      </c>
    </row>
    <row r="677">
      <c r="A677" s="106" t="s">
        <v>1360</v>
      </c>
      <c r="B677" s="106" t="s">
        <v>2772</v>
      </c>
      <c r="C677" s="96" t="s">
        <v>2773</v>
      </c>
      <c r="D677" s="107"/>
      <c r="E677" s="106" t="s">
        <v>85</v>
      </c>
      <c r="F677" s="107"/>
      <c r="G677" s="106" t="s">
        <v>86</v>
      </c>
      <c r="H677" s="108"/>
      <c r="I677" s="109"/>
      <c r="J677" s="107"/>
      <c r="K677" s="109"/>
      <c r="L677" s="107"/>
      <c r="M677" s="107"/>
      <c r="N677" s="112">
        <v>45894.0</v>
      </c>
    </row>
    <row r="678">
      <c r="A678" s="106" t="s">
        <v>414</v>
      </c>
      <c r="B678" s="106" t="s">
        <v>2774</v>
      </c>
      <c r="C678" s="96" t="s">
        <v>2775</v>
      </c>
      <c r="D678" s="107"/>
      <c r="E678" s="106" t="s">
        <v>85</v>
      </c>
      <c r="F678" s="106" t="s">
        <v>970</v>
      </c>
      <c r="G678" s="106" t="s">
        <v>94</v>
      </c>
      <c r="H678" s="111">
        <v>189.0</v>
      </c>
      <c r="I678" s="109"/>
      <c r="J678" s="107"/>
      <c r="K678" s="109"/>
      <c r="L678" s="107"/>
      <c r="M678" s="106" t="s">
        <v>2776</v>
      </c>
      <c r="N678" s="112">
        <v>45894.0</v>
      </c>
    </row>
    <row r="679">
      <c r="A679" s="106" t="s">
        <v>2138</v>
      </c>
      <c r="B679" s="106" t="s">
        <v>2748</v>
      </c>
      <c r="C679" s="97"/>
      <c r="D679" s="107"/>
      <c r="E679" s="106" t="s">
        <v>85</v>
      </c>
      <c r="F679" s="106" t="s">
        <v>93</v>
      </c>
      <c r="G679" s="106" t="s">
        <v>94</v>
      </c>
      <c r="H679" s="111">
        <v>420.41</v>
      </c>
      <c r="I679" s="109"/>
      <c r="J679" s="107"/>
      <c r="K679" s="109"/>
      <c r="L679" s="107"/>
      <c r="M679" s="107"/>
      <c r="N679" s="112">
        <v>45894.0</v>
      </c>
    </row>
    <row r="680">
      <c r="A680" s="106" t="s">
        <v>518</v>
      </c>
      <c r="B680" s="106" t="s">
        <v>2777</v>
      </c>
      <c r="C680" s="96" t="s">
        <v>2778</v>
      </c>
      <c r="D680" s="107"/>
      <c r="E680" s="106" t="s">
        <v>134</v>
      </c>
      <c r="F680" s="106" t="s">
        <v>915</v>
      </c>
      <c r="G680" s="106" t="s">
        <v>53</v>
      </c>
      <c r="H680" s="111">
        <v>1025.27</v>
      </c>
      <c r="I680" s="110">
        <v>45529.0</v>
      </c>
      <c r="J680" s="106">
        <v>4676285.0</v>
      </c>
      <c r="K680" s="110">
        <v>45915.0</v>
      </c>
      <c r="L680" s="106">
        <v>8.0</v>
      </c>
      <c r="M680" s="107"/>
      <c r="N680" s="112">
        <v>45894.0</v>
      </c>
    </row>
    <row r="681">
      <c r="A681" s="106" t="s">
        <v>2779</v>
      </c>
      <c r="B681" s="106" t="s">
        <v>2176</v>
      </c>
      <c r="C681" s="96" t="s">
        <v>2780</v>
      </c>
      <c r="D681" s="107"/>
      <c r="E681" s="106" t="s">
        <v>85</v>
      </c>
      <c r="F681" s="106" t="s">
        <v>596</v>
      </c>
      <c r="G681" s="106" t="s">
        <v>55</v>
      </c>
      <c r="H681" s="111">
        <v>5387.57</v>
      </c>
      <c r="I681" s="110">
        <v>45894.0</v>
      </c>
      <c r="J681" s="106" t="s">
        <v>2781</v>
      </c>
      <c r="K681" s="110">
        <v>45935.0</v>
      </c>
      <c r="L681" s="106">
        <v>9.0</v>
      </c>
      <c r="M681" s="107"/>
      <c r="N681" s="112">
        <v>45926.0</v>
      </c>
    </row>
    <row r="682">
      <c r="A682" s="106" t="s">
        <v>2782</v>
      </c>
      <c r="B682" s="106" t="s">
        <v>2783</v>
      </c>
      <c r="C682" s="96" t="s">
        <v>2784</v>
      </c>
      <c r="D682" s="107"/>
      <c r="E682" s="106" t="s">
        <v>655</v>
      </c>
      <c r="F682" s="107"/>
      <c r="G682" s="106" t="s">
        <v>150</v>
      </c>
      <c r="H682" s="108"/>
      <c r="I682" s="109"/>
      <c r="J682" s="107"/>
      <c r="K682" s="109"/>
      <c r="L682" s="107"/>
      <c r="M682" s="106" t="s">
        <v>2785</v>
      </c>
      <c r="N682" s="112">
        <v>45895.0</v>
      </c>
    </row>
    <row r="683">
      <c r="A683" s="106" t="s">
        <v>2786</v>
      </c>
      <c r="B683" s="106" t="s">
        <v>2787</v>
      </c>
      <c r="C683" s="96" t="s">
        <v>2788</v>
      </c>
      <c r="D683" s="107"/>
      <c r="E683" s="106" t="s">
        <v>655</v>
      </c>
      <c r="F683" s="107"/>
      <c r="G683" s="106" t="s">
        <v>2789</v>
      </c>
      <c r="H683" s="108"/>
      <c r="I683" s="109"/>
      <c r="J683" s="107"/>
      <c r="K683" s="109"/>
      <c r="L683" s="107"/>
      <c r="M683" s="107"/>
      <c r="N683" s="112">
        <v>45895.0</v>
      </c>
    </row>
    <row r="684">
      <c r="A684" s="106" t="s">
        <v>2790</v>
      </c>
      <c r="B684" s="106" t="s">
        <v>2791</v>
      </c>
      <c r="C684" s="96" t="s">
        <v>2792</v>
      </c>
      <c r="D684" s="107"/>
      <c r="E684" s="106" t="s">
        <v>655</v>
      </c>
      <c r="F684" s="107"/>
      <c r="G684" s="106" t="s">
        <v>86</v>
      </c>
      <c r="H684" s="108"/>
      <c r="I684" s="109"/>
      <c r="J684" s="107"/>
      <c r="K684" s="109"/>
      <c r="L684" s="107"/>
      <c r="M684" s="107"/>
      <c r="N684" s="112">
        <v>45896.0</v>
      </c>
    </row>
    <row r="685">
      <c r="A685" s="106" t="s">
        <v>2793</v>
      </c>
      <c r="B685" s="106" t="s">
        <v>2794</v>
      </c>
      <c r="C685" s="96" t="s">
        <v>2795</v>
      </c>
      <c r="D685" s="107"/>
      <c r="E685" s="106" t="s">
        <v>655</v>
      </c>
      <c r="F685" s="107"/>
      <c r="G685" s="106" t="s">
        <v>86</v>
      </c>
      <c r="H685" s="108"/>
      <c r="I685" s="109"/>
      <c r="J685" s="107"/>
      <c r="K685" s="109"/>
      <c r="L685" s="107"/>
      <c r="M685" s="107"/>
      <c r="N685" s="112">
        <v>45896.0</v>
      </c>
    </row>
    <row r="686">
      <c r="A686" s="106" t="s">
        <v>1131</v>
      </c>
      <c r="B686" s="106" t="s">
        <v>2796</v>
      </c>
      <c r="C686" s="96" t="s">
        <v>2797</v>
      </c>
      <c r="D686" s="107"/>
      <c r="E686" s="106" t="s">
        <v>655</v>
      </c>
      <c r="F686" s="107"/>
      <c r="G686" s="106" t="s">
        <v>150</v>
      </c>
      <c r="H686" s="108"/>
      <c r="I686" s="109"/>
      <c r="J686" s="107"/>
      <c r="K686" s="109"/>
      <c r="L686" s="107"/>
      <c r="M686" s="106" t="s">
        <v>2798</v>
      </c>
      <c r="N686" s="112">
        <v>45896.0</v>
      </c>
    </row>
    <row r="687">
      <c r="A687" s="106" t="s">
        <v>246</v>
      </c>
      <c r="B687" s="106" t="s">
        <v>2799</v>
      </c>
      <c r="C687" s="96" t="s">
        <v>2800</v>
      </c>
      <c r="D687" s="107"/>
      <c r="E687" s="106" t="s">
        <v>655</v>
      </c>
      <c r="F687" s="106" t="s">
        <v>289</v>
      </c>
      <c r="G687" s="106" t="s">
        <v>94</v>
      </c>
      <c r="H687" s="111">
        <v>3395.96</v>
      </c>
      <c r="I687" s="109"/>
      <c r="J687" s="107"/>
      <c r="K687" s="109"/>
      <c r="L687" s="107"/>
      <c r="M687" s="107"/>
      <c r="N687" s="112">
        <v>45896.0</v>
      </c>
    </row>
    <row r="688">
      <c r="A688" s="106" t="s">
        <v>691</v>
      </c>
      <c r="B688" s="106" t="s">
        <v>2801</v>
      </c>
      <c r="C688" s="96" t="s">
        <v>2802</v>
      </c>
      <c r="D688" s="107"/>
      <c r="E688" s="106" t="s">
        <v>85</v>
      </c>
      <c r="F688" s="107"/>
      <c r="G688" s="106" t="s">
        <v>86</v>
      </c>
      <c r="H688" s="108"/>
      <c r="I688" s="109"/>
      <c r="J688" s="107"/>
      <c r="K688" s="109"/>
      <c r="L688" s="107"/>
      <c r="M688" s="107"/>
      <c r="N688" s="112">
        <v>45896.0</v>
      </c>
    </row>
    <row r="689">
      <c r="A689" s="106" t="s">
        <v>179</v>
      </c>
      <c r="B689" s="106" t="s">
        <v>2803</v>
      </c>
      <c r="C689" s="96" t="s">
        <v>2804</v>
      </c>
      <c r="D689" s="107"/>
      <c r="E689" s="106" t="s">
        <v>85</v>
      </c>
      <c r="F689" s="107"/>
      <c r="G689" s="106" t="s">
        <v>86</v>
      </c>
      <c r="H689" s="108"/>
      <c r="I689" s="109"/>
      <c r="J689" s="107"/>
      <c r="K689" s="109"/>
      <c r="L689" s="107"/>
      <c r="M689" s="107"/>
      <c r="N689" s="112">
        <v>45896.0</v>
      </c>
    </row>
    <row r="690">
      <c r="A690" s="106" t="s">
        <v>192</v>
      </c>
      <c r="B690" s="106" t="s">
        <v>2805</v>
      </c>
      <c r="C690" s="96" t="s">
        <v>2806</v>
      </c>
      <c r="D690" s="107"/>
      <c r="E690" s="106" t="s">
        <v>85</v>
      </c>
      <c r="F690" s="106" t="s">
        <v>137</v>
      </c>
      <c r="G690" s="106" t="s">
        <v>94</v>
      </c>
      <c r="H690" s="111">
        <v>1122.55</v>
      </c>
      <c r="I690" s="109"/>
      <c r="J690" s="107"/>
      <c r="K690" s="109"/>
      <c r="L690" s="107"/>
      <c r="M690" s="107"/>
      <c r="N690" s="112">
        <v>45896.0</v>
      </c>
    </row>
    <row r="691">
      <c r="A691" s="106" t="s">
        <v>526</v>
      </c>
      <c r="B691" s="106" t="s">
        <v>2807</v>
      </c>
      <c r="C691" s="96" t="s">
        <v>2808</v>
      </c>
      <c r="D691" s="107"/>
      <c r="E691" s="106" t="s">
        <v>85</v>
      </c>
      <c r="F691" s="106" t="s">
        <v>93</v>
      </c>
      <c r="G691" s="106" t="s">
        <v>94</v>
      </c>
      <c r="H691" s="111">
        <v>376.37</v>
      </c>
      <c r="I691" s="109"/>
      <c r="J691" s="107"/>
      <c r="K691" s="109"/>
      <c r="L691" s="107"/>
      <c r="M691" s="107"/>
      <c r="N691" s="112">
        <v>45896.0</v>
      </c>
    </row>
    <row r="692">
      <c r="A692" s="106" t="s">
        <v>721</v>
      </c>
      <c r="B692" s="106" t="s">
        <v>2809</v>
      </c>
      <c r="C692" s="96" t="s">
        <v>2810</v>
      </c>
      <c r="D692" s="107"/>
      <c r="E692" s="106" t="s">
        <v>85</v>
      </c>
      <c r="F692" s="107"/>
      <c r="G692" s="106" t="s">
        <v>86</v>
      </c>
      <c r="H692" s="108"/>
      <c r="I692" s="109"/>
      <c r="J692" s="107"/>
      <c r="K692" s="109"/>
      <c r="L692" s="107"/>
      <c r="M692" s="106" t="s">
        <v>2735</v>
      </c>
      <c r="N692" s="112">
        <v>45896.0</v>
      </c>
    </row>
    <row r="693">
      <c r="A693" s="106" t="s">
        <v>646</v>
      </c>
      <c r="B693" s="106" t="s">
        <v>2811</v>
      </c>
      <c r="C693" s="96" t="s">
        <v>2812</v>
      </c>
      <c r="D693" s="107"/>
      <c r="E693" s="106" t="s">
        <v>85</v>
      </c>
      <c r="F693" s="106" t="s">
        <v>2141</v>
      </c>
      <c r="G693" s="106" t="s">
        <v>94</v>
      </c>
      <c r="H693" s="111">
        <v>318.0</v>
      </c>
      <c r="I693" s="109"/>
      <c r="J693" s="107"/>
      <c r="K693" s="109"/>
      <c r="L693" s="107"/>
      <c r="M693" s="106" t="s">
        <v>2813</v>
      </c>
      <c r="N693" s="112">
        <v>45896.0</v>
      </c>
    </row>
    <row r="694">
      <c r="A694" s="106" t="s">
        <v>155</v>
      </c>
      <c r="B694" s="106" t="s">
        <v>2814</v>
      </c>
      <c r="C694" s="96" t="s">
        <v>2815</v>
      </c>
      <c r="D694" s="107"/>
      <c r="E694" s="106" t="s">
        <v>85</v>
      </c>
      <c r="F694" s="106" t="s">
        <v>2141</v>
      </c>
      <c r="G694" s="106" t="s">
        <v>94</v>
      </c>
      <c r="H694" s="111">
        <v>318.0</v>
      </c>
      <c r="I694" s="109"/>
      <c r="J694" s="107"/>
      <c r="K694" s="109"/>
      <c r="L694" s="107"/>
      <c r="M694" s="106" t="s">
        <v>2816</v>
      </c>
      <c r="N694" s="112">
        <v>45896.0</v>
      </c>
    </row>
    <row r="695">
      <c r="A695" s="106" t="s">
        <v>2123</v>
      </c>
      <c r="B695" s="106" t="s">
        <v>2817</v>
      </c>
      <c r="C695" s="96" t="s">
        <v>2818</v>
      </c>
      <c r="D695" s="107"/>
      <c r="E695" s="106" t="s">
        <v>85</v>
      </c>
      <c r="F695" s="107"/>
      <c r="G695" s="106" t="s">
        <v>150</v>
      </c>
      <c r="H695" s="108"/>
      <c r="I695" s="109"/>
      <c r="J695" s="107"/>
      <c r="K695" s="109"/>
      <c r="L695" s="107"/>
      <c r="M695" s="106" t="s">
        <v>2819</v>
      </c>
      <c r="N695" s="112">
        <v>45896.0</v>
      </c>
    </row>
    <row r="696">
      <c r="A696" s="106" t="s">
        <v>2097</v>
      </c>
      <c r="B696" s="106" t="s">
        <v>2820</v>
      </c>
      <c r="C696" s="96" t="s">
        <v>2821</v>
      </c>
      <c r="D696" s="107"/>
      <c r="E696" s="106" t="s">
        <v>85</v>
      </c>
      <c r="F696" s="107"/>
      <c r="G696" s="106" t="s">
        <v>150</v>
      </c>
      <c r="H696" s="108"/>
      <c r="I696" s="109"/>
      <c r="J696" s="107"/>
      <c r="K696" s="109"/>
      <c r="L696" s="107"/>
      <c r="M696" s="106" t="s">
        <v>2822</v>
      </c>
      <c r="N696" s="112">
        <v>45896.0</v>
      </c>
    </row>
    <row r="697">
      <c r="A697" s="106" t="s">
        <v>2123</v>
      </c>
      <c r="B697" s="106" t="s">
        <v>2823</v>
      </c>
      <c r="C697" s="96" t="s">
        <v>2824</v>
      </c>
      <c r="D697" s="107"/>
      <c r="E697" s="106" t="s">
        <v>85</v>
      </c>
      <c r="F697" s="106" t="s">
        <v>93</v>
      </c>
      <c r="G697" s="106" t="s">
        <v>94</v>
      </c>
      <c r="H697" s="111">
        <v>420.0</v>
      </c>
      <c r="I697" s="109"/>
      <c r="J697" s="107"/>
      <c r="K697" s="109"/>
      <c r="L697" s="107"/>
      <c r="M697" s="107"/>
      <c r="N697" s="112">
        <v>45896.0</v>
      </c>
    </row>
    <row r="698">
      <c r="A698" s="106" t="s">
        <v>2825</v>
      </c>
      <c r="B698" s="106" t="s">
        <v>2826</v>
      </c>
      <c r="C698" s="96" t="s">
        <v>2827</v>
      </c>
      <c r="D698" s="107"/>
      <c r="E698" s="106" t="s">
        <v>85</v>
      </c>
      <c r="F698" s="106" t="s">
        <v>278</v>
      </c>
      <c r="G698" s="106" t="s">
        <v>94</v>
      </c>
      <c r="H698" s="111">
        <v>376.48</v>
      </c>
      <c r="I698" s="109"/>
      <c r="J698" s="107"/>
      <c r="K698" s="109"/>
      <c r="L698" s="107"/>
      <c r="M698" s="107"/>
      <c r="N698" s="112">
        <v>45896.0</v>
      </c>
    </row>
    <row r="699">
      <c r="A699" s="106" t="s">
        <v>2828</v>
      </c>
      <c r="B699" s="106" t="s">
        <v>2829</v>
      </c>
      <c r="C699" s="96" t="s">
        <v>2830</v>
      </c>
      <c r="D699" s="107"/>
      <c r="E699" s="106" t="s">
        <v>85</v>
      </c>
      <c r="F699" s="107"/>
      <c r="G699" s="106" t="s">
        <v>86</v>
      </c>
      <c r="H699" s="108"/>
      <c r="I699" s="109"/>
      <c r="J699" s="107"/>
      <c r="K699" s="109"/>
      <c r="L699" s="107"/>
      <c r="M699" s="107"/>
      <c r="N699" s="112">
        <v>45896.0</v>
      </c>
    </row>
    <row r="700">
      <c r="A700" s="106" t="s">
        <v>159</v>
      </c>
      <c r="B700" s="106" t="s">
        <v>2831</v>
      </c>
      <c r="C700" s="96" t="s">
        <v>2832</v>
      </c>
      <c r="D700" s="107"/>
      <c r="E700" s="106" t="s">
        <v>85</v>
      </c>
      <c r="F700" s="107"/>
      <c r="G700" s="106" t="s">
        <v>86</v>
      </c>
      <c r="H700" s="108"/>
      <c r="I700" s="109"/>
      <c r="J700" s="107"/>
      <c r="K700" s="109"/>
      <c r="L700" s="107"/>
      <c r="M700" s="107"/>
      <c r="N700" s="112">
        <v>45896.0</v>
      </c>
    </row>
    <row r="701">
      <c r="A701" s="106" t="s">
        <v>638</v>
      </c>
      <c r="B701" s="106" t="s">
        <v>2833</v>
      </c>
      <c r="C701" s="96" t="s">
        <v>2834</v>
      </c>
      <c r="D701" s="107"/>
      <c r="E701" s="106" t="s">
        <v>85</v>
      </c>
      <c r="F701" s="107"/>
      <c r="G701" s="106" t="s">
        <v>86</v>
      </c>
      <c r="H701" s="108"/>
      <c r="I701" s="109"/>
      <c r="J701" s="107"/>
      <c r="K701" s="109"/>
      <c r="L701" s="107"/>
      <c r="M701" s="107"/>
      <c r="N701" s="112">
        <v>45897.0</v>
      </c>
    </row>
    <row r="702">
      <c r="A702" s="106" t="s">
        <v>576</v>
      </c>
      <c r="B702" s="106" t="s">
        <v>2835</v>
      </c>
      <c r="C702" s="96" t="s">
        <v>2836</v>
      </c>
      <c r="D702" s="107"/>
      <c r="E702" s="106" t="s">
        <v>655</v>
      </c>
      <c r="F702" s="107"/>
      <c r="G702" s="106" t="s">
        <v>86</v>
      </c>
      <c r="H702" s="108"/>
      <c r="I702" s="109"/>
      <c r="J702" s="107"/>
      <c r="K702" s="109"/>
      <c r="L702" s="107"/>
      <c r="M702" s="107"/>
      <c r="N702" s="112">
        <v>45897.0</v>
      </c>
    </row>
    <row r="703">
      <c r="A703" s="106" t="s">
        <v>2837</v>
      </c>
      <c r="B703" s="106" t="s">
        <v>2838</v>
      </c>
      <c r="C703" s="96" t="s">
        <v>2839</v>
      </c>
      <c r="D703" s="107"/>
      <c r="E703" s="106" t="s">
        <v>655</v>
      </c>
      <c r="F703" s="106" t="s">
        <v>93</v>
      </c>
      <c r="G703" s="106" t="s">
        <v>94</v>
      </c>
      <c r="H703" s="111">
        <v>383.1</v>
      </c>
      <c r="I703" s="109"/>
      <c r="J703" s="107"/>
      <c r="K703" s="109"/>
      <c r="L703" s="107"/>
      <c r="M703" s="107"/>
      <c r="N703" s="112">
        <v>45897.0</v>
      </c>
    </row>
    <row r="704">
      <c r="A704" s="106" t="s">
        <v>581</v>
      </c>
      <c r="B704" s="106" t="s">
        <v>2840</v>
      </c>
      <c r="C704" s="96" t="s">
        <v>2841</v>
      </c>
      <c r="D704" s="107"/>
      <c r="E704" s="106" t="s">
        <v>655</v>
      </c>
      <c r="F704" s="107"/>
      <c r="G704" s="106" t="s">
        <v>150</v>
      </c>
      <c r="H704" s="108"/>
      <c r="I704" s="109"/>
      <c r="J704" s="107"/>
      <c r="K704" s="109"/>
      <c r="L704" s="107"/>
      <c r="M704" s="106" t="s">
        <v>2842</v>
      </c>
      <c r="N704" s="112">
        <v>45897.0</v>
      </c>
    </row>
    <row r="705">
      <c r="A705" s="106" t="s">
        <v>2843</v>
      </c>
      <c r="B705" s="106" t="s">
        <v>2844</v>
      </c>
      <c r="C705" s="96" t="s">
        <v>2845</v>
      </c>
      <c r="D705" s="107"/>
      <c r="E705" s="106" t="s">
        <v>649</v>
      </c>
      <c r="F705" s="106" t="s">
        <v>93</v>
      </c>
      <c r="G705" s="106" t="s">
        <v>94</v>
      </c>
      <c r="H705" s="111">
        <v>693.23</v>
      </c>
      <c r="I705" s="109"/>
      <c r="J705" s="107"/>
      <c r="K705" s="109"/>
      <c r="L705" s="107"/>
      <c r="M705" s="107"/>
      <c r="N705" s="112">
        <v>45897.0</v>
      </c>
    </row>
    <row r="706">
      <c r="A706" s="106" t="s">
        <v>2846</v>
      </c>
      <c r="B706" s="106" t="s">
        <v>2847</v>
      </c>
      <c r="C706" s="96" t="s">
        <v>2848</v>
      </c>
      <c r="D706" s="107"/>
      <c r="E706" s="106" t="s">
        <v>671</v>
      </c>
      <c r="F706" s="107"/>
      <c r="G706" s="106" t="s">
        <v>86</v>
      </c>
      <c r="H706" s="108"/>
      <c r="I706" s="109"/>
      <c r="J706" s="107"/>
      <c r="K706" s="109"/>
      <c r="L706" s="107"/>
      <c r="M706" s="107"/>
      <c r="N706" s="112">
        <v>45897.0</v>
      </c>
    </row>
    <row r="707">
      <c r="A707" s="106" t="s">
        <v>2849</v>
      </c>
      <c r="B707" s="106" t="s">
        <v>2850</v>
      </c>
      <c r="C707" s="96" t="s">
        <v>2851</v>
      </c>
      <c r="D707" s="107"/>
      <c r="E707" s="106" t="s">
        <v>649</v>
      </c>
      <c r="F707" s="107"/>
      <c r="G707" s="106" t="s">
        <v>86</v>
      </c>
      <c r="H707" s="108"/>
      <c r="I707" s="109"/>
      <c r="J707" s="107"/>
      <c r="K707" s="109"/>
      <c r="L707" s="107"/>
      <c r="M707" s="107"/>
      <c r="N707" s="112">
        <v>45897.0</v>
      </c>
    </row>
    <row r="708">
      <c r="A708" s="106" t="s">
        <v>2852</v>
      </c>
      <c r="B708" s="106" t="s">
        <v>2853</v>
      </c>
      <c r="C708" s="96" t="s">
        <v>2854</v>
      </c>
      <c r="D708" s="107"/>
      <c r="E708" s="106" t="s">
        <v>649</v>
      </c>
      <c r="F708" s="107"/>
      <c r="G708" s="106" t="s">
        <v>86</v>
      </c>
      <c r="H708" s="108"/>
      <c r="I708" s="109"/>
      <c r="J708" s="107"/>
      <c r="K708" s="109"/>
      <c r="L708" s="107"/>
      <c r="M708" s="107"/>
      <c r="N708" s="112">
        <v>45897.0</v>
      </c>
    </row>
    <row r="709">
      <c r="A709" s="106" t="s">
        <v>1553</v>
      </c>
      <c r="B709" s="106" t="s">
        <v>2855</v>
      </c>
      <c r="C709" s="96" t="s">
        <v>2856</v>
      </c>
      <c r="D709" s="107"/>
      <c r="E709" s="106" t="s">
        <v>671</v>
      </c>
      <c r="F709" s="107"/>
      <c r="G709" s="106" t="s">
        <v>86</v>
      </c>
      <c r="H709" s="108"/>
      <c r="I709" s="109"/>
      <c r="J709" s="107"/>
      <c r="K709" s="109"/>
      <c r="L709" s="107"/>
      <c r="M709" s="107"/>
      <c r="N709" s="112">
        <v>45897.0</v>
      </c>
    </row>
    <row r="710">
      <c r="A710" s="106" t="s">
        <v>708</v>
      </c>
      <c r="B710" s="106" t="s">
        <v>2857</v>
      </c>
      <c r="C710" s="96" t="s">
        <v>2858</v>
      </c>
      <c r="D710" s="107"/>
      <c r="E710" s="106" t="s">
        <v>85</v>
      </c>
      <c r="F710" s="106" t="s">
        <v>278</v>
      </c>
      <c r="G710" s="106" t="s">
        <v>94</v>
      </c>
      <c r="H710" s="111">
        <v>429.88</v>
      </c>
      <c r="I710" s="109"/>
      <c r="J710" s="107"/>
      <c r="K710" s="109"/>
      <c r="L710" s="107"/>
      <c r="M710" s="106" t="s">
        <v>900</v>
      </c>
      <c r="N710" s="112">
        <v>45899.0</v>
      </c>
    </row>
    <row r="711">
      <c r="A711" s="106" t="s">
        <v>963</v>
      </c>
      <c r="B711" s="106" t="s">
        <v>2859</v>
      </c>
      <c r="C711" s="96" t="s">
        <v>2860</v>
      </c>
      <c r="D711" s="107"/>
      <c r="E711" s="106" t="s">
        <v>85</v>
      </c>
      <c r="F711" s="106" t="s">
        <v>137</v>
      </c>
      <c r="G711" s="106" t="s">
        <v>94</v>
      </c>
      <c r="H711" s="111">
        <v>1090.77</v>
      </c>
      <c r="I711" s="109"/>
      <c r="J711" s="107"/>
      <c r="K711" s="109"/>
      <c r="L711" s="107"/>
      <c r="M711" s="107"/>
      <c r="N711" s="112">
        <v>45899.0</v>
      </c>
    </row>
    <row r="712">
      <c r="A712" s="106" t="s">
        <v>2861</v>
      </c>
      <c r="B712" s="106" t="s">
        <v>2862</v>
      </c>
      <c r="C712" s="96" t="s">
        <v>2863</v>
      </c>
      <c r="D712" s="107"/>
      <c r="E712" s="106" t="s">
        <v>85</v>
      </c>
      <c r="F712" s="106" t="s">
        <v>153</v>
      </c>
      <c r="G712" s="106" t="s">
        <v>94</v>
      </c>
      <c r="H712" s="111">
        <v>302.22</v>
      </c>
      <c r="I712" s="109"/>
      <c r="J712" s="107"/>
      <c r="K712" s="109"/>
      <c r="L712" s="107"/>
      <c r="M712" s="107"/>
      <c r="N712" s="112">
        <v>45899.0</v>
      </c>
    </row>
    <row r="713">
      <c r="A713" s="106" t="s">
        <v>523</v>
      </c>
      <c r="B713" s="106" t="s">
        <v>2864</v>
      </c>
      <c r="C713" s="96" t="s">
        <v>2865</v>
      </c>
      <c r="D713" s="107"/>
      <c r="E713" s="106" t="s">
        <v>85</v>
      </c>
      <c r="F713" s="107"/>
      <c r="G713" s="106" t="s">
        <v>86</v>
      </c>
      <c r="H713" s="108"/>
      <c r="I713" s="109"/>
      <c r="J713" s="107"/>
      <c r="K713" s="109"/>
      <c r="L713" s="107"/>
      <c r="M713" s="107"/>
      <c r="N713" s="112">
        <v>45899.0</v>
      </c>
    </row>
    <row r="714">
      <c r="A714" s="106" t="s">
        <v>2866</v>
      </c>
      <c r="B714" s="106" t="s">
        <v>2867</v>
      </c>
      <c r="C714" s="96" t="s">
        <v>2868</v>
      </c>
      <c r="D714" s="107"/>
      <c r="E714" s="106" t="s">
        <v>85</v>
      </c>
      <c r="F714" s="107"/>
      <c r="G714" s="106" t="s">
        <v>86</v>
      </c>
      <c r="H714" s="108"/>
      <c r="I714" s="109"/>
      <c r="J714" s="107"/>
      <c r="K714" s="109"/>
      <c r="L714" s="107"/>
      <c r="M714" s="107"/>
      <c r="N714" s="112">
        <v>45899.0</v>
      </c>
    </row>
    <row r="715">
      <c r="A715" s="106" t="s">
        <v>2410</v>
      </c>
      <c r="B715" s="106" t="s">
        <v>2869</v>
      </c>
      <c r="C715" s="96" t="s">
        <v>2870</v>
      </c>
      <c r="D715" s="107"/>
      <c r="E715" s="106" t="s">
        <v>85</v>
      </c>
      <c r="F715" s="107"/>
      <c r="G715" s="106" t="s">
        <v>86</v>
      </c>
      <c r="H715" s="108"/>
      <c r="I715" s="109"/>
      <c r="J715" s="107"/>
      <c r="K715" s="109"/>
      <c r="L715" s="107"/>
      <c r="M715" s="107"/>
      <c r="N715" s="112">
        <v>45899.0</v>
      </c>
    </row>
    <row r="716">
      <c r="A716" s="106" t="s">
        <v>2871</v>
      </c>
      <c r="B716" s="106" t="s">
        <v>2872</v>
      </c>
      <c r="C716" s="96" t="s">
        <v>2873</v>
      </c>
      <c r="D716" s="107"/>
      <c r="E716" s="106" t="s">
        <v>85</v>
      </c>
      <c r="F716" s="107"/>
      <c r="G716" s="106" t="s">
        <v>86</v>
      </c>
      <c r="H716" s="108"/>
      <c r="I716" s="109"/>
      <c r="J716" s="107"/>
      <c r="K716" s="109"/>
      <c r="L716" s="107"/>
      <c r="M716" s="107"/>
      <c r="N716" s="112">
        <v>45899.0</v>
      </c>
    </row>
    <row r="717">
      <c r="A717" s="106" t="s">
        <v>1124</v>
      </c>
      <c r="B717" s="106" t="s">
        <v>2874</v>
      </c>
      <c r="C717" s="96" t="s">
        <v>2875</v>
      </c>
      <c r="D717" s="107"/>
      <c r="E717" s="106" t="s">
        <v>85</v>
      </c>
      <c r="F717" s="106" t="s">
        <v>93</v>
      </c>
      <c r="G717" s="106" t="s">
        <v>94</v>
      </c>
      <c r="H717" s="111">
        <v>467.39</v>
      </c>
      <c r="I717" s="109"/>
      <c r="J717" s="107"/>
      <c r="K717" s="109"/>
      <c r="L717" s="107"/>
      <c r="M717" s="106" t="s">
        <v>429</v>
      </c>
      <c r="N717" s="112">
        <v>45899.0</v>
      </c>
    </row>
    <row r="718">
      <c r="A718" s="106" t="s">
        <v>2876</v>
      </c>
      <c r="B718" s="106" t="s">
        <v>2877</v>
      </c>
      <c r="C718" s="96" t="s">
        <v>2878</v>
      </c>
      <c r="D718" s="107"/>
      <c r="E718" s="106" t="s">
        <v>85</v>
      </c>
      <c r="F718" s="106" t="s">
        <v>137</v>
      </c>
      <c r="G718" s="106" t="s">
        <v>94</v>
      </c>
      <c r="H718" s="111">
        <v>2184.91</v>
      </c>
      <c r="I718" s="109"/>
      <c r="J718" s="107"/>
      <c r="K718" s="109"/>
      <c r="L718" s="107"/>
      <c r="M718" s="107"/>
      <c r="N718" s="112">
        <v>45899.0</v>
      </c>
    </row>
    <row r="719">
      <c r="A719" s="106" t="s">
        <v>1164</v>
      </c>
      <c r="B719" s="106" t="s">
        <v>2879</v>
      </c>
      <c r="C719" s="96" t="s">
        <v>2880</v>
      </c>
      <c r="D719" s="107"/>
      <c r="E719" s="106" t="s">
        <v>85</v>
      </c>
      <c r="F719" s="106" t="s">
        <v>140</v>
      </c>
      <c r="G719" s="106" t="s">
        <v>94</v>
      </c>
      <c r="H719" s="111">
        <v>1895.71</v>
      </c>
      <c r="I719" s="109"/>
      <c r="J719" s="107"/>
      <c r="K719" s="109"/>
      <c r="L719" s="107"/>
      <c r="M719" s="107"/>
      <c r="N719" s="112">
        <v>45899.0</v>
      </c>
    </row>
    <row r="720">
      <c r="A720" s="106" t="s">
        <v>2881</v>
      </c>
      <c r="B720" s="106" t="s">
        <v>2882</v>
      </c>
      <c r="C720" s="96" t="s">
        <v>2883</v>
      </c>
      <c r="D720" s="107"/>
      <c r="E720" s="106" t="s">
        <v>85</v>
      </c>
      <c r="F720" s="107"/>
      <c r="G720" s="106" t="s">
        <v>86</v>
      </c>
      <c r="H720" s="108"/>
      <c r="I720" s="109"/>
      <c r="J720" s="107"/>
      <c r="K720" s="109"/>
      <c r="L720" s="107"/>
      <c r="M720" s="107"/>
      <c r="N720" s="112">
        <v>45899.0</v>
      </c>
    </row>
    <row r="721">
      <c r="A721" s="106" t="s">
        <v>2884</v>
      </c>
      <c r="B721" s="106" t="s">
        <v>2885</v>
      </c>
      <c r="C721" s="96" t="s">
        <v>2886</v>
      </c>
      <c r="D721" s="107"/>
      <c r="E721" s="106" t="s">
        <v>85</v>
      </c>
      <c r="F721" s="106" t="s">
        <v>420</v>
      </c>
      <c r="G721" s="106" t="s">
        <v>94</v>
      </c>
      <c r="H721" s="111">
        <v>318.0</v>
      </c>
      <c r="I721" s="109"/>
      <c r="J721" s="107"/>
      <c r="K721" s="109"/>
      <c r="L721" s="107"/>
      <c r="M721" s="106" t="s">
        <v>2887</v>
      </c>
      <c r="N721" s="112">
        <v>45899.0</v>
      </c>
    </row>
    <row r="722">
      <c r="A722" s="106" t="s">
        <v>123</v>
      </c>
      <c r="B722" s="106" t="s">
        <v>2888</v>
      </c>
      <c r="C722" s="96" t="s">
        <v>2889</v>
      </c>
      <c r="D722" s="107"/>
      <c r="E722" s="106" t="s">
        <v>85</v>
      </c>
      <c r="F722" s="107"/>
      <c r="G722" s="106" t="s">
        <v>86</v>
      </c>
      <c r="H722" s="108"/>
      <c r="I722" s="109"/>
      <c r="J722" s="107"/>
      <c r="K722" s="109"/>
      <c r="L722" s="107"/>
      <c r="M722" s="107"/>
      <c r="N722" s="112">
        <v>45899.0</v>
      </c>
    </row>
    <row r="723">
      <c r="A723" s="106" t="s">
        <v>1092</v>
      </c>
      <c r="B723" s="106" t="s">
        <v>2890</v>
      </c>
      <c r="C723" s="96" t="s">
        <v>2891</v>
      </c>
      <c r="D723" s="107"/>
      <c r="E723" s="106" t="s">
        <v>85</v>
      </c>
      <c r="F723" s="107"/>
      <c r="G723" s="106" t="s">
        <v>86</v>
      </c>
      <c r="H723" s="108"/>
      <c r="I723" s="109"/>
      <c r="J723" s="107"/>
      <c r="K723" s="109"/>
      <c r="L723" s="107"/>
      <c r="M723" s="107"/>
      <c r="N723" s="112">
        <v>45899.0</v>
      </c>
    </row>
    <row r="724">
      <c r="A724" s="106" t="s">
        <v>2892</v>
      </c>
      <c r="B724" s="106" t="s">
        <v>2893</v>
      </c>
      <c r="C724" s="96" t="s">
        <v>2894</v>
      </c>
      <c r="D724" s="107"/>
      <c r="E724" s="106" t="s">
        <v>655</v>
      </c>
      <c r="F724" s="106" t="s">
        <v>93</v>
      </c>
      <c r="G724" s="106" t="s">
        <v>94</v>
      </c>
      <c r="H724" s="111">
        <v>956.95</v>
      </c>
      <c r="I724" s="109"/>
      <c r="J724" s="107"/>
      <c r="K724" s="109"/>
      <c r="L724" s="107"/>
      <c r="M724" s="107"/>
      <c r="N724" s="112">
        <v>45899.0</v>
      </c>
    </row>
    <row r="725">
      <c r="A725" s="106" t="s">
        <v>1106</v>
      </c>
      <c r="B725" s="106" t="s">
        <v>2895</v>
      </c>
      <c r="C725" s="96" t="s">
        <v>2896</v>
      </c>
      <c r="D725" s="107"/>
      <c r="E725" s="106" t="s">
        <v>655</v>
      </c>
      <c r="F725" s="106" t="s">
        <v>93</v>
      </c>
      <c r="G725" s="106" t="s">
        <v>94</v>
      </c>
      <c r="H725" s="111">
        <v>588.89</v>
      </c>
      <c r="I725" s="109"/>
      <c r="J725" s="107"/>
      <c r="K725" s="109"/>
      <c r="L725" s="107"/>
      <c r="M725" s="107"/>
      <c r="N725" s="112">
        <v>45899.0</v>
      </c>
    </row>
    <row r="726">
      <c r="A726" s="106" t="s">
        <v>955</v>
      </c>
      <c r="B726" s="106" t="s">
        <v>2897</v>
      </c>
      <c r="C726" s="96" t="s">
        <v>2898</v>
      </c>
      <c r="D726" s="107"/>
      <c r="E726" s="106" t="s">
        <v>655</v>
      </c>
      <c r="F726" s="106" t="s">
        <v>153</v>
      </c>
      <c r="G726" s="106" t="s">
        <v>94</v>
      </c>
      <c r="H726" s="111">
        <v>915.38</v>
      </c>
      <c r="I726" s="109"/>
      <c r="J726" s="107"/>
      <c r="K726" s="109"/>
      <c r="L726" s="107"/>
      <c r="M726" s="107"/>
      <c r="N726" s="112">
        <v>45899.0</v>
      </c>
    </row>
    <row r="727">
      <c r="A727" s="106" t="s">
        <v>160</v>
      </c>
      <c r="B727" s="106" t="s">
        <v>2899</v>
      </c>
      <c r="C727" s="96" t="s">
        <v>2900</v>
      </c>
      <c r="D727" s="107"/>
      <c r="E727" s="106" t="s">
        <v>655</v>
      </c>
      <c r="F727" s="106" t="s">
        <v>289</v>
      </c>
      <c r="G727" s="106" t="s">
        <v>94</v>
      </c>
      <c r="H727" s="111">
        <v>377.52</v>
      </c>
      <c r="I727" s="109"/>
      <c r="J727" s="107"/>
      <c r="K727" s="109"/>
      <c r="L727" s="107"/>
      <c r="M727" s="107"/>
      <c r="N727" s="112">
        <v>45899.0</v>
      </c>
    </row>
    <row r="728">
      <c r="A728" s="106" t="s">
        <v>214</v>
      </c>
      <c r="B728" s="106" t="s">
        <v>2901</v>
      </c>
      <c r="C728" s="96" t="s">
        <v>2902</v>
      </c>
      <c r="D728" s="107"/>
      <c r="E728" s="106" t="s">
        <v>85</v>
      </c>
      <c r="F728" s="107"/>
      <c r="G728" s="106" t="s">
        <v>86</v>
      </c>
      <c r="H728" s="108"/>
      <c r="I728" s="109"/>
      <c r="J728" s="107"/>
      <c r="K728" s="109"/>
      <c r="L728" s="107"/>
      <c r="M728" s="107"/>
      <c r="N728" s="112">
        <v>45899.0</v>
      </c>
    </row>
    <row r="729">
      <c r="A729" s="106" t="s">
        <v>2903</v>
      </c>
      <c r="B729" s="106" t="s">
        <v>2904</v>
      </c>
      <c r="C729" s="96" t="s">
        <v>2905</v>
      </c>
      <c r="D729" s="107"/>
      <c r="E729" s="106" t="s">
        <v>85</v>
      </c>
      <c r="F729" s="107"/>
      <c r="G729" s="106" t="s">
        <v>150</v>
      </c>
      <c r="H729" s="108"/>
      <c r="I729" s="109"/>
      <c r="J729" s="107"/>
      <c r="K729" s="109"/>
      <c r="L729" s="107"/>
      <c r="M729" s="106" t="s">
        <v>2906</v>
      </c>
      <c r="N729" s="112">
        <v>45899.0</v>
      </c>
    </row>
    <row r="730">
      <c r="A730" s="106" t="s">
        <v>2907</v>
      </c>
      <c r="B730" s="106" t="s">
        <v>2908</v>
      </c>
      <c r="C730" s="96" t="s">
        <v>2909</v>
      </c>
      <c r="D730" s="107"/>
      <c r="E730" s="106" t="s">
        <v>85</v>
      </c>
      <c r="F730" s="107"/>
      <c r="G730" s="106" t="s">
        <v>86</v>
      </c>
      <c r="H730" s="108"/>
      <c r="I730" s="109"/>
      <c r="J730" s="107"/>
      <c r="K730" s="109"/>
      <c r="L730" s="107"/>
      <c r="M730" s="107"/>
      <c r="N730" s="112">
        <v>45901.0</v>
      </c>
    </row>
    <row r="731">
      <c r="A731" s="106" t="s">
        <v>2910</v>
      </c>
      <c r="B731" s="106" t="s">
        <v>2911</v>
      </c>
      <c r="C731" s="96" t="s">
        <v>2912</v>
      </c>
      <c r="D731" s="107"/>
      <c r="E731" s="106" t="s">
        <v>85</v>
      </c>
      <c r="F731" s="107"/>
      <c r="G731" s="106" t="s">
        <v>86</v>
      </c>
      <c r="H731" s="108"/>
      <c r="I731" s="109"/>
      <c r="J731" s="107"/>
      <c r="K731" s="109"/>
      <c r="L731" s="107"/>
      <c r="M731" s="107"/>
      <c r="N731" s="112">
        <v>45901.0</v>
      </c>
    </row>
    <row r="732">
      <c r="A732" s="106" t="s">
        <v>458</v>
      </c>
      <c r="B732" s="106" t="s">
        <v>2913</v>
      </c>
      <c r="C732" s="96" t="s">
        <v>2914</v>
      </c>
      <c r="D732" s="107"/>
      <c r="E732" s="106" t="s">
        <v>85</v>
      </c>
      <c r="F732" s="106" t="s">
        <v>140</v>
      </c>
      <c r="G732" s="106" t="s">
        <v>94</v>
      </c>
      <c r="H732" s="111">
        <v>1184.08</v>
      </c>
      <c r="I732" s="109"/>
      <c r="J732" s="107"/>
      <c r="K732" s="109"/>
      <c r="L732" s="107"/>
      <c r="M732" s="106" t="s">
        <v>2915</v>
      </c>
      <c r="N732" s="112">
        <v>45901.0</v>
      </c>
    </row>
    <row r="733">
      <c r="A733" s="106" t="s">
        <v>2153</v>
      </c>
      <c r="B733" s="106" t="s">
        <v>2916</v>
      </c>
      <c r="C733" s="96" t="s">
        <v>2917</v>
      </c>
      <c r="D733" s="107"/>
      <c r="E733" s="106" t="s">
        <v>85</v>
      </c>
      <c r="F733" s="107"/>
      <c r="G733" s="106" t="s">
        <v>86</v>
      </c>
      <c r="H733" s="108"/>
      <c r="I733" s="109"/>
      <c r="J733" s="107"/>
      <c r="K733" s="109"/>
      <c r="L733" s="107"/>
      <c r="M733" s="107"/>
      <c r="N733" s="112">
        <v>45901.0</v>
      </c>
    </row>
    <row r="734">
      <c r="A734" s="106" t="s">
        <v>2586</v>
      </c>
      <c r="B734" s="106" t="s">
        <v>2918</v>
      </c>
      <c r="C734" s="96" t="s">
        <v>2919</v>
      </c>
      <c r="D734" s="107"/>
      <c r="E734" s="106" t="s">
        <v>85</v>
      </c>
      <c r="F734" s="106" t="s">
        <v>436</v>
      </c>
      <c r="G734" s="106" t="s">
        <v>94</v>
      </c>
      <c r="H734" s="111">
        <v>380.23</v>
      </c>
      <c r="I734" s="109"/>
      <c r="J734" s="107"/>
      <c r="K734" s="109"/>
      <c r="L734" s="107"/>
      <c r="M734" s="107"/>
      <c r="N734" s="112">
        <v>45901.0</v>
      </c>
    </row>
    <row r="735">
      <c r="A735" s="106" t="s">
        <v>2920</v>
      </c>
      <c r="B735" s="106" t="s">
        <v>2921</v>
      </c>
      <c r="C735" s="96" t="s">
        <v>2922</v>
      </c>
      <c r="D735" s="107"/>
      <c r="E735" s="106" t="s">
        <v>85</v>
      </c>
      <c r="F735" s="106" t="s">
        <v>137</v>
      </c>
      <c r="G735" s="106" t="s">
        <v>94</v>
      </c>
      <c r="H735" s="111">
        <v>2401.71</v>
      </c>
      <c r="I735" s="109"/>
      <c r="J735" s="107"/>
      <c r="K735" s="109"/>
      <c r="L735" s="107"/>
      <c r="M735" s="107"/>
      <c r="N735" s="112">
        <v>45901.0</v>
      </c>
    </row>
    <row r="736">
      <c r="A736" s="106" t="s">
        <v>636</v>
      </c>
      <c r="B736" s="106" t="s">
        <v>2923</v>
      </c>
      <c r="C736" s="96" t="s">
        <v>2924</v>
      </c>
      <c r="D736" s="107"/>
      <c r="E736" s="106" t="s">
        <v>85</v>
      </c>
      <c r="F736" s="107"/>
      <c r="G736" s="106" t="s">
        <v>86</v>
      </c>
      <c r="H736" s="108"/>
      <c r="I736" s="109"/>
      <c r="J736" s="107"/>
      <c r="K736" s="109"/>
      <c r="L736" s="107"/>
      <c r="M736" s="107"/>
      <c r="N736" s="112">
        <v>45901.0</v>
      </c>
    </row>
    <row r="737">
      <c r="A737" s="106" t="s">
        <v>526</v>
      </c>
      <c r="B737" s="106" t="s">
        <v>2925</v>
      </c>
      <c r="C737" s="96" t="s">
        <v>2926</v>
      </c>
      <c r="D737" s="107"/>
      <c r="E737" s="106" t="s">
        <v>85</v>
      </c>
      <c r="F737" s="107"/>
      <c r="G737" s="106" t="s">
        <v>150</v>
      </c>
      <c r="H737" s="108"/>
      <c r="I737" s="109"/>
      <c r="J737" s="107"/>
      <c r="K737" s="109"/>
      <c r="L737" s="107"/>
      <c r="M737" s="106" t="s">
        <v>2927</v>
      </c>
      <c r="N737" s="112">
        <v>45901.0</v>
      </c>
    </row>
    <row r="738">
      <c r="A738" s="106" t="s">
        <v>2928</v>
      </c>
      <c r="B738" s="106" t="s">
        <v>2929</v>
      </c>
      <c r="C738" s="96" t="s">
        <v>2930</v>
      </c>
      <c r="D738" s="107"/>
      <c r="E738" s="106" t="s">
        <v>85</v>
      </c>
      <c r="F738" s="106" t="s">
        <v>93</v>
      </c>
      <c r="G738" s="106" t="s">
        <v>94</v>
      </c>
      <c r="H738" s="111">
        <v>556.71</v>
      </c>
      <c r="I738" s="109"/>
      <c r="J738" s="107"/>
      <c r="K738" s="109"/>
      <c r="L738" s="107"/>
      <c r="M738" s="107"/>
      <c r="N738" s="112">
        <v>45901.0</v>
      </c>
    </row>
    <row r="739">
      <c r="A739" s="106" t="s">
        <v>2931</v>
      </c>
      <c r="B739" s="106" t="s">
        <v>2932</v>
      </c>
      <c r="C739" s="96" t="s">
        <v>2933</v>
      </c>
      <c r="D739" s="107"/>
      <c r="E739" s="106" t="s">
        <v>655</v>
      </c>
      <c r="F739" s="106" t="s">
        <v>137</v>
      </c>
      <c r="G739" s="106" t="s">
        <v>53</v>
      </c>
      <c r="H739" s="111">
        <v>1590.71</v>
      </c>
      <c r="I739" s="110">
        <v>45935.0</v>
      </c>
      <c r="J739" s="106">
        <v>1093392.0</v>
      </c>
      <c r="K739" s="110">
        <v>45923.0</v>
      </c>
      <c r="L739" s="106">
        <v>9.0</v>
      </c>
      <c r="M739" s="106" t="s">
        <v>2934</v>
      </c>
      <c r="N739" s="112">
        <v>45901.0</v>
      </c>
    </row>
    <row r="740">
      <c r="A740" s="106" t="s">
        <v>963</v>
      </c>
      <c r="B740" s="106" t="s">
        <v>2935</v>
      </c>
      <c r="C740" s="96" t="s">
        <v>2936</v>
      </c>
      <c r="D740" s="107"/>
      <c r="E740" s="106" t="s">
        <v>655</v>
      </c>
      <c r="F740" s="107"/>
      <c r="G740" s="106" t="s">
        <v>86</v>
      </c>
      <c r="H740" s="108"/>
      <c r="I740" s="109"/>
      <c r="J740" s="107"/>
      <c r="K740" s="109"/>
      <c r="L740" s="107"/>
      <c r="M740" s="107"/>
      <c r="N740" s="112">
        <v>45901.0</v>
      </c>
    </row>
    <row r="741">
      <c r="A741" s="106" t="s">
        <v>2937</v>
      </c>
      <c r="B741" s="106" t="s">
        <v>2938</v>
      </c>
      <c r="C741" s="96" t="s">
        <v>2939</v>
      </c>
      <c r="D741" s="107"/>
      <c r="E741" s="106" t="s">
        <v>85</v>
      </c>
      <c r="F741" s="106" t="s">
        <v>278</v>
      </c>
      <c r="G741" s="106" t="s">
        <v>94</v>
      </c>
      <c r="H741" s="111">
        <v>570.48</v>
      </c>
      <c r="I741" s="109"/>
      <c r="J741" s="107"/>
      <c r="K741" s="109"/>
      <c r="L741" s="107"/>
      <c r="M741" s="107"/>
      <c r="N741" s="112">
        <v>45901.0</v>
      </c>
    </row>
    <row r="742">
      <c r="A742" s="106" t="s">
        <v>1293</v>
      </c>
      <c r="B742" s="106" t="s">
        <v>2940</v>
      </c>
      <c r="C742" s="96" t="s">
        <v>2941</v>
      </c>
      <c r="D742" s="107"/>
      <c r="E742" s="106" t="s">
        <v>655</v>
      </c>
      <c r="F742" s="106" t="s">
        <v>289</v>
      </c>
      <c r="G742" s="106" t="s">
        <v>94</v>
      </c>
      <c r="H742" s="111">
        <v>175.29</v>
      </c>
      <c r="I742" s="109"/>
      <c r="J742" s="107"/>
      <c r="K742" s="109"/>
      <c r="L742" s="107"/>
      <c r="M742" s="107"/>
      <c r="N742" s="112">
        <v>45901.0</v>
      </c>
    </row>
    <row r="743">
      <c r="A743" s="106" t="s">
        <v>2942</v>
      </c>
      <c r="B743" s="106" t="s">
        <v>2943</v>
      </c>
      <c r="C743" s="96" t="s">
        <v>2944</v>
      </c>
      <c r="D743" s="107"/>
      <c r="E743" s="106" t="s">
        <v>655</v>
      </c>
      <c r="F743" s="106" t="s">
        <v>93</v>
      </c>
      <c r="G743" s="106" t="s">
        <v>94</v>
      </c>
      <c r="H743" s="111">
        <v>1395.21</v>
      </c>
      <c r="I743" s="109"/>
      <c r="J743" s="107"/>
      <c r="K743" s="109"/>
      <c r="L743" s="107"/>
      <c r="M743" s="107"/>
      <c r="N743" s="112">
        <v>45901.0</v>
      </c>
    </row>
    <row r="744">
      <c r="A744" s="106" t="s">
        <v>896</v>
      </c>
      <c r="B744" s="106" t="s">
        <v>2945</v>
      </c>
      <c r="C744" s="96" t="s">
        <v>2946</v>
      </c>
      <c r="D744" s="107"/>
      <c r="E744" s="106" t="s">
        <v>655</v>
      </c>
      <c r="F744" s="107"/>
      <c r="G744" s="106" t="s">
        <v>86</v>
      </c>
      <c r="H744" s="108"/>
      <c r="I744" s="109"/>
      <c r="J744" s="107"/>
      <c r="K744" s="109"/>
      <c r="L744" s="107"/>
      <c r="M744" s="107"/>
      <c r="N744" s="112">
        <v>45901.0</v>
      </c>
    </row>
    <row r="745">
      <c r="A745" s="106" t="s">
        <v>2947</v>
      </c>
      <c r="B745" s="106" t="s">
        <v>2948</v>
      </c>
      <c r="C745" s="96" t="s">
        <v>2949</v>
      </c>
      <c r="D745" s="107"/>
      <c r="E745" s="106" t="s">
        <v>655</v>
      </c>
      <c r="F745" s="106" t="s">
        <v>596</v>
      </c>
      <c r="G745" s="106" t="s">
        <v>94</v>
      </c>
      <c r="H745" s="111">
        <v>2090.16</v>
      </c>
      <c r="I745" s="109"/>
      <c r="J745" s="107"/>
      <c r="K745" s="109"/>
      <c r="L745" s="107"/>
      <c r="M745" s="107"/>
      <c r="N745" s="112">
        <v>45901.0</v>
      </c>
    </row>
    <row r="746">
      <c r="A746" s="106" t="s">
        <v>336</v>
      </c>
      <c r="B746" s="106" t="s">
        <v>2950</v>
      </c>
      <c r="C746" s="97"/>
      <c r="D746" s="107"/>
      <c r="E746" s="106" t="s">
        <v>655</v>
      </c>
      <c r="F746" s="107"/>
      <c r="G746" s="106" t="s">
        <v>150</v>
      </c>
      <c r="H746" s="108"/>
      <c r="I746" s="109"/>
      <c r="J746" s="107"/>
      <c r="K746" s="109"/>
      <c r="L746" s="107"/>
      <c r="M746" s="106" t="s">
        <v>2951</v>
      </c>
      <c r="N746" s="112">
        <v>45901.0</v>
      </c>
    </row>
    <row r="747">
      <c r="A747" s="106" t="s">
        <v>2952</v>
      </c>
      <c r="B747" s="106" t="s">
        <v>2953</v>
      </c>
      <c r="C747" s="96" t="s">
        <v>2954</v>
      </c>
      <c r="D747" s="107"/>
      <c r="E747" s="106" t="s">
        <v>655</v>
      </c>
      <c r="F747" s="106" t="s">
        <v>289</v>
      </c>
      <c r="G747" s="106" t="s">
        <v>94</v>
      </c>
      <c r="H747" s="111">
        <v>677.89</v>
      </c>
      <c r="I747" s="109"/>
      <c r="J747" s="107"/>
      <c r="K747" s="109"/>
      <c r="L747" s="107"/>
      <c r="M747" s="107"/>
      <c r="N747" s="112">
        <v>45901.0</v>
      </c>
    </row>
    <row r="748">
      <c r="A748" s="106" t="s">
        <v>2348</v>
      </c>
      <c r="B748" s="106" t="s">
        <v>2955</v>
      </c>
      <c r="C748" s="96" t="s">
        <v>2956</v>
      </c>
      <c r="D748" s="107"/>
      <c r="E748" s="106" t="s">
        <v>655</v>
      </c>
      <c r="F748" s="106" t="s">
        <v>137</v>
      </c>
      <c r="G748" s="106" t="s">
        <v>94</v>
      </c>
      <c r="H748" s="111">
        <v>774.05</v>
      </c>
      <c r="I748" s="109"/>
      <c r="J748" s="107"/>
      <c r="K748" s="109"/>
      <c r="L748" s="107"/>
      <c r="M748" s="106" t="s">
        <v>2957</v>
      </c>
      <c r="N748" s="112">
        <v>45901.0</v>
      </c>
    </row>
    <row r="749">
      <c r="A749" s="106" t="s">
        <v>2958</v>
      </c>
      <c r="B749" s="106" t="s">
        <v>2959</v>
      </c>
      <c r="C749" s="96" t="s">
        <v>2960</v>
      </c>
      <c r="D749" s="107"/>
      <c r="E749" s="106" t="s">
        <v>655</v>
      </c>
      <c r="F749" s="106" t="s">
        <v>93</v>
      </c>
      <c r="G749" s="106" t="s">
        <v>94</v>
      </c>
      <c r="H749" s="111">
        <v>1278.32</v>
      </c>
      <c r="I749" s="109"/>
      <c r="J749" s="107"/>
      <c r="K749" s="109"/>
      <c r="L749" s="107"/>
      <c r="M749" s="106" t="s">
        <v>2961</v>
      </c>
      <c r="N749" s="112">
        <v>45901.0</v>
      </c>
    </row>
    <row r="750">
      <c r="A750" s="106" t="s">
        <v>2962</v>
      </c>
      <c r="B750" s="106" t="s">
        <v>2963</v>
      </c>
      <c r="C750" s="96" t="s">
        <v>2964</v>
      </c>
      <c r="D750" s="107"/>
      <c r="E750" s="106" t="s">
        <v>655</v>
      </c>
      <c r="F750" s="106" t="s">
        <v>289</v>
      </c>
      <c r="G750" s="106" t="s">
        <v>94</v>
      </c>
      <c r="H750" s="111">
        <v>3406.62</v>
      </c>
      <c r="I750" s="109"/>
      <c r="J750" s="107"/>
      <c r="K750" s="109"/>
      <c r="L750" s="107"/>
      <c r="M750" s="106" t="s">
        <v>2965</v>
      </c>
      <c r="N750" s="112">
        <v>45901.0</v>
      </c>
    </row>
    <row r="751">
      <c r="A751" s="106" t="s">
        <v>113</v>
      </c>
      <c r="B751" s="106" t="s">
        <v>2966</v>
      </c>
      <c r="C751" s="96" t="s">
        <v>2967</v>
      </c>
      <c r="D751" s="107"/>
      <c r="E751" s="106" t="s">
        <v>655</v>
      </c>
      <c r="F751" s="107"/>
      <c r="G751" s="106" t="s">
        <v>86</v>
      </c>
      <c r="H751" s="108"/>
      <c r="I751" s="109"/>
      <c r="J751" s="107"/>
      <c r="K751" s="109"/>
      <c r="L751" s="107"/>
      <c r="M751" s="107"/>
      <c r="N751" s="112">
        <v>45901.0</v>
      </c>
    </row>
    <row r="752">
      <c r="A752" s="106" t="s">
        <v>1574</v>
      </c>
      <c r="B752" s="106" t="s">
        <v>2968</v>
      </c>
      <c r="C752" s="96" t="s">
        <v>2969</v>
      </c>
      <c r="D752" s="107"/>
      <c r="E752" s="106" t="s">
        <v>655</v>
      </c>
      <c r="F752" s="106" t="s">
        <v>93</v>
      </c>
      <c r="G752" s="106" t="s">
        <v>94</v>
      </c>
      <c r="H752" s="111">
        <v>1948.42</v>
      </c>
      <c r="I752" s="109"/>
      <c r="J752" s="107"/>
      <c r="K752" s="109"/>
      <c r="L752" s="107"/>
      <c r="M752" s="107"/>
      <c r="N752" s="112">
        <v>45901.0</v>
      </c>
    </row>
    <row r="753">
      <c r="A753" s="106" t="s">
        <v>643</v>
      </c>
      <c r="B753" s="106" t="s">
        <v>2970</v>
      </c>
      <c r="C753" s="96" t="s">
        <v>2971</v>
      </c>
      <c r="D753" s="107"/>
      <c r="E753" s="106" t="s">
        <v>655</v>
      </c>
      <c r="F753" s="106" t="s">
        <v>93</v>
      </c>
      <c r="G753" s="106" t="s">
        <v>94</v>
      </c>
      <c r="H753" s="111">
        <v>467.39</v>
      </c>
      <c r="I753" s="109"/>
      <c r="J753" s="107"/>
      <c r="K753" s="109"/>
      <c r="L753" s="107"/>
      <c r="M753" s="107"/>
      <c r="N753" s="112">
        <v>45901.0</v>
      </c>
    </row>
    <row r="754">
      <c r="A754" s="106" t="s">
        <v>460</v>
      </c>
      <c r="B754" s="106" t="s">
        <v>2972</v>
      </c>
      <c r="C754" s="96" t="s">
        <v>2973</v>
      </c>
      <c r="D754" s="107"/>
      <c r="E754" s="106" t="s">
        <v>655</v>
      </c>
      <c r="F754" s="107"/>
      <c r="G754" s="106" t="s">
        <v>86</v>
      </c>
      <c r="H754" s="108"/>
      <c r="I754" s="109"/>
      <c r="J754" s="107"/>
      <c r="K754" s="109"/>
      <c r="L754" s="107"/>
      <c r="M754" s="107"/>
      <c r="N754" s="112">
        <v>45901.0</v>
      </c>
    </row>
    <row r="755">
      <c r="A755" s="106" t="s">
        <v>2974</v>
      </c>
      <c r="B755" s="106" t="s">
        <v>2975</v>
      </c>
      <c r="C755" s="96" t="s">
        <v>2976</v>
      </c>
      <c r="D755" s="107"/>
      <c r="E755" s="106" t="s">
        <v>655</v>
      </c>
      <c r="F755" s="106" t="s">
        <v>915</v>
      </c>
      <c r="G755" s="106" t="s">
        <v>53</v>
      </c>
      <c r="H755" s="111">
        <v>235.5</v>
      </c>
      <c r="I755" s="110">
        <v>45904.0</v>
      </c>
      <c r="J755" s="106">
        <v>4677835.0</v>
      </c>
      <c r="K755" s="110">
        <v>45949.0</v>
      </c>
      <c r="L755" s="106">
        <v>9.0</v>
      </c>
      <c r="M755" s="106" t="s">
        <v>2977</v>
      </c>
      <c r="N755" s="112">
        <v>45901.0</v>
      </c>
    </row>
    <row r="756">
      <c r="A756" s="106" t="s">
        <v>2978</v>
      </c>
      <c r="B756" s="106" t="s">
        <v>2979</v>
      </c>
      <c r="C756" s="96" t="s">
        <v>2980</v>
      </c>
      <c r="D756" s="107"/>
      <c r="E756" s="106" t="s">
        <v>655</v>
      </c>
      <c r="F756" s="106" t="s">
        <v>881</v>
      </c>
      <c r="G756" s="106" t="s">
        <v>94</v>
      </c>
      <c r="H756" s="111">
        <v>514.28</v>
      </c>
      <c r="I756" s="109"/>
      <c r="J756" s="107"/>
      <c r="K756" s="109"/>
      <c r="L756" s="107"/>
      <c r="M756" s="107"/>
      <c r="N756" s="112">
        <v>45902.0</v>
      </c>
    </row>
    <row r="757">
      <c r="A757" s="106" t="s">
        <v>151</v>
      </c>
      <c r="B757" s="106" t="s">
        <v>2981</v>
      </c>
      <c r="C757" s="96" t="s">
        <v>2982</v>
      </c>
      <c r="D757" s="107"/>
      <c r="E757" s="106" t="s">
        <v>655</v>
      </c>
      <c r="F757" s="107"/>
      <c r="G757" s="106" t="s">
        <v>86</v>
      </c>
      <c r="H757" s="108"/>
      <c r="I757" s="109"/>
      <c r="J757" s="107"/>
      <c r="K757" s="109"/>
      <c r="L757" s="107"/>
      <c r="M757" s="107"/>
      <c r="N757" s="112">
        <v>45902.0</v>
      </c>
    </row>
    <row r="758">
      <c r="A758" s="106" t="s">
        <v>1529</v>
      </c>
      <c r="B758" s="106" t="s">
        <v>2983</v>
      </c>
      <c r="C758" s="96" t="s">
        <v>2984</v>
      </c>
      <c r="D758" s="107"/>
      <c r="E758" s="106" t="s">
        <v>655</v>
      </c>
      <c r="F758" s="107"/>
      <c r="G758" s="106" t="s">
        <v>86</v>
      </c>
      <c r="H758" s="108"/>
      <c r="I758" s="109"/>
      <c r="J758" s="107"/>
      <c r="K758" s="109"/>
      <c r="L758" s="107"/>
      <c r="M758" s="107"/>
      <c r="N758" s="112">
        <v>45902.0</v>
      </c>
    </row>
    <row r="759">
      <c r="A759" s="106" t="s">
        <v>1408</v>
      </c>
      <c r="B759" s="106" t="s">
        <v>2985</v>
      </c>
      <c r="C759" s="96" t="s">
        <v>2986</v>
      </c>
      <c r="D759" s="107"/>
      <c r="E759" s="106" t="s">
        <v>655</v>
      </c>
      <c r="F759" s="107"/>
      <c r="G759" s="106" t="s">
        <v>86</v>
      </c>
      <c r="H759" s="108"/>
      <c r="I759" s="109"/>
      <c r="J759" s="107"/>
      <c r="K759" s="109"/>
      <c r="L759" s="107"/>
      <c r="M759" s="107"/>
      <c r="N759" s="112">
        <v>45902.0</v>
      </c>
    </row>
    <row r="760">
      <c r="A760" s="106" t="s">
        <v>2987</v>
      </c>
      <c r="B760" s="106" t="s">
        <v>2988</v>
      </c>
      <c r="C760" s="96" t="s">
        <v>2989</v>
      </c>
      <c r="D760" s="107"/>
      <c r="E760" s="106" t="s">
        <v>655</v>
      </c>
      <c r="F760" s="107"/>
      <c r="G760" s="106" t="s">
        <v>131</v>
      </c>
      <c r="H760" s="108"/>
      <c r="I760" s="109"/>
      <c r="J760" s="107"/>
      <c r="K760" s="109"/>
      <c r="L760" s="107"/>
      <c r="M760" s="106" t="s">
        <v>2990</v>
      </c>
      <c r="N760" s="112">
        <v>45902.0</v>
      </c>
    </row>
    <row r="761">
      <c r="A761" s="106" t="s">
        <v>511</v>
      </c>
      <c r="B761" s="106" t="s">
        <v>2991</v>
      </c>
      <c r="C761" s="96" t="s">
        <v>2992</v>
      </c>
      <c r="D761" s="107"/>
      <c r="E761" s="106" t="s">
        <v>649</v>
      </c>
      <c r="F761" s="107"/>
      <c r="G761" s="106" t="s">
        <v>86</v>
      </c>
      <c r="H761" s="108"/>
      <c r="I761" s="109"/>
      <c r="J761" s="107"/>
      <c r="K761" s="109"/>
      <c r="L761" s="107"/>
      <c r="M761" s="107"/>
      <c r="N761" s="112">
        <v>45903.0</v>
      </c>
    </row>
    <row r="762">
      <c r="A762" s="106" t="s">
        <v>2413</v>
      </c>
      <c r="B762" s="106" t="s">
        <v>2993</v>
      </c>
      <c r="C762" s="97"/>
      <c r="D762" s="107"/>
      <c r="E762" s="106" t="s">
        <v>649</v>
      </c>
      <c r="F762" s="106" t="s">
        <v>137</v>
      </c>
      <c r="G762" s="106" t="s">
        <v>94</v>
      </c>
      <c r="H762" s="111">
        <v>804.73</v>
      </c>
      <c r="I762" s="109"/>
      <c r="J762" s="107"/>
      <c r="K762" s="109"/>
      <c r="L762" s="107"/>
      <c r="M762" s="107"/>
      <c r="N762" s="112">
        <v>45902.0</v>
      </c>
    </row>
    <row r="763">
      <c r="A763" s="106" t="s">
        <v>2994</v>
      </c>
      <c r="B763" s="106" t="s">
        <v>2995</v>
      </c>
      <c r="C763" s="97"/>
      <c r="D763" s="107"/>
      <c r="E763" s="106" t="s">
        <v>671</v>
      </c>
      <c r="F763" s="106" t="s">
        <v>1146</v>
      </c>
      <c r="G763" s="106" t="s">
        <v>94</v>
      </c>
      <c r="H763" s="111">
        <v>1305.73</v>
      </c>
      <c r="I763" s="109"/>
      <c r="J763" s="107"/>
      <c r="K763" s="109"/>
      <c r="L763" s="107"/>
      <c r="M763" s="106" t="s">
        <v>2996</v>
      </c>
      <c r="N763" s="112">
        <v>45902.0</v>
      </c>
    </row>
    <row r="764">
      <c r="A764" s="106" t="s">
        <v>322</v>
      </c>
      <c r="B764" s="106" t="s">
        <v>2997</v>
      </c>
      <c r="C764" s="97"/>
      <c r="D764" s="107"/>
      <c r="E764" s="106" t="s">
        <v>671</v>
      </c>
      <c r="F764" s="107"/>
      <c r="G764" s="106" t="s">
        <v>86</v>
      </c>
      <c r="H764" s="108"/>
      <c r="I764" s="109"/>
      <c r="J764" s="107"/>
      <c r="K764" s="109"/>
      <c r="L764" s="107"/>
      <c r="M764" s="107"/>
      <c r="N764" s="112">
        <v>45902.0</v>
      </c>
    </row>
    <row r="765">
      <c r="A765" s="106" t="s">
        <v>2998</v>
      </c>
      <c r="B765" s="106" t="s">
        <v>2999</v>
      </c>
      <c r="C765" s="96" t="s">
        <v>3000</v>
      </c>
      <c r="D765" s="107"/>
      <c r="E765" s="106" t="s">
        <v>134</v>
      </c>
      <c r="F765" s="106" t="s">
        <v>153</v>
      </c>
      <c r="G765" s="106" t="s">
        <v>53</v>
      </c>
      <c r="H765" s="111">
        <v>580.0</v>
      </c>
      <c r="I765" s="110">
        <v>45903.0</v>
      </c>
      <c r="J765" s="106">
        <v>1006264.0</v>
      </c>
      <c r="K765" s="110">
        <v>45931.0</v>
      </c>
      <c r="L765" s="106">
        <v>9.0</v>
      </c>
      <c r="M765" s="106" t="s">
        <v>3001</v>
      </c>
      <c r="N765" s="112">
        <v>45903.0</v>
      </c>
    </row>
    <row r="766">
      <c r="A766" s="106" t="s">
        <v>3002</v>
      </c>
      <c r="B766" s="106" t="s">
        <v>3003</v>
      </c>
      <c r="C766" s="96" t="s">
        <v>3004</v>
      </c>
      <c r="D766" s="107"/>
      <c r="E766" s="106" t="s">
        <v>85</v>
      </c>
      <c r="F766" s="106" t="s">
        <v>93</v>
      </c>
      <c r="G766" s="106" t="s">
        <v>53</v>
      </c>
      <c r="H766" s="111">
        <v>383.1</v>
      </c>
      <c r="I766" s="110">
        <v>45895.0</v>
      </c>
      <c r="J766" s="106">
        <v>9.6616992E7</v>
      </c>
      <c r="K766" s="110">
        <v>45920.0</v>
      </c>
      <c r="L766" s="106">
        <v>9.0</v>
      </c>
      <c r="M766" s="107"/>
      <c r="N766" s="112">
        <v>45926.0</v>
      </c>
    </row>
    <row r="767">
      <c r="A767" s="106" t="s">
        <v>3005</v>
      </c>
      <c r="B767" s="106" t="s">
        <v>3006</v>
      </c>
      <c r="C767" s="96" t="s">
        <v>3007</v>
      </c>
      <c r="D767" s="107"/>
      <c r="E767" s="106" t="s">
        <v>134</v>
      </c>
      <c r="F767" s="106" t="s">
        <v>93</v>
      </c>
      <c r="G767" s="106" t="s">
        <v>53</v>
      </c>
      <c r="H767" s="111">
        <v>2208.96</v>
      </c>
      <c r="I767" s="110">
        <v>45904.0</v>
      </c>
      <c r="J767" s="106">
        <v>9.6632938E7</v>
      </c>
      <c r="K767" s="110">
        <v>45931.0</v>
      </c>
      <c r="L767" s="106">
        <v>9.0</v>
      </c>
      <c r="M767" s="106" t="s">
        <v>3008</v>
      </c>
      <c r="N767" s="112">
        <v>45903.0</v>
      </c>
    </row>
    <row r="768">
      <c r="A768" s="106" t="s">
        <v>1734</v>
      </c>
      <c r="B768" s="106" t="s">
        <v>3009</v>
      </c>
      <c r="C768" s="96" t="s">
        <v>3010</v>
      </c>
      <c r="D768" s="107"/>
      <c r="E768" s="106" t="s">
        <v>134</v>
      </c>
      <c r="F768" s="106" t="s">
        <v>137</v>
      </c>
      <c r="G768" s="106" t="s">
        <v>53</v>
      </c>
      <c r="H768" s="111">
        <v>1782.3</v>
      </c>
      <c r="I768" s="110">
        <v>45904.0</v>
      </c>
      <c r="J768" s="106">
        <v>1084363.0</v>
      </c>
      <c r="K768" s="109"/>
      <c r="L768" s="106">
        <v>9.0</v>
      </c>
      <c r="M768" s="106" t="s">
        <v>3011</v>
      </c>
      <c r="N768" s="112">
        <v>45903.0</v>
      </c>
    </row>
    <row r="769">
      <c r="A769" s="106" t="s">
        <v>3012</v>
      </c>
      <c r="B769" s="106" t="s">
        <v>3013</v>
      </c>
      <c r="C769" s="96" t="s">
        <v>3014</v>
      </c>
      <c r="D769" s="107"/>
      <c r="E769" s="106" t="s">
        <v>655</v>
      </c>
      <c r="F769" s="107"/>
      <c r="G769" s="106" t="s">
        <v>86</v>
      </c>
      <c r="H769" s="108"/>
      <c r="I769" s="109"/>
      <c r="J769" s="107"/>
      <c r="K769" s="109"/>
      <c r="L769" s="107"/>
      <c r="M769" s="107"/>
      <c r="N769" s="112">
        <v>45903.0</v>
      </c>
    </row>
    <row r="770">
      <c r="A770" s="106" t="s">
        <v>3015</v>
      </c>
      <c r="B770" s="106" t="s">
        <v>3016</v>
      </c>
      <c r="C770" s="96" t="s">
        <v>3017</v>
      </c>
      <c r="D770" s="107"/>
      <c r="E770" s="106" t="s">
        <v>655</v>
      </c>
      <c r="F770" s="107"/>
      <c r="G770" s="106" t="s">
        <v>86</v>
      </c>
      <c r="H770" s="108"/>
      <c r="I770" s="109"/>
      <c r="J770" s="107"/>
      <c r="K770" s="109"/>
      <c r="L770" s="107"/>
      <c r="M770" s="107"/>
      <c r="N770" s="112">
        <v>45903.0</v>
      </c>
    </row>
    <row r="771">
      <c r="A771" s="106" t="s">
        <v>3018</v>
      </c>
      <c r="B771" s="106" t="s">
        <v>3019</v>
      </c>
      <c r="C771" s="96" t="s">
        <v>3020</v>
      </c>
      <c r="D771" s="107"/>
      <c r="E771" s="106" t="s">
        <v>655</v>
      </c>
      <c r="F771" s="107"/>
      <c r="G771" s="106" t="s">
        <v>86</v>
      </c>
      <c r="H771" s="108"/>
      <c r="I771" s="109"/>
      <c r="J771" s="107"/>
      <c r="K771" s="109"/>
      <c r="L771" s="107"/>
      <c r="M771" s="107"/>
      <c r="N771" s="112">
        <v>45903.0</v>
      </c>
    </row>
    <row r="772">
      <c r="A772" s="106" t="s">
        <v>628</v>
      </c>
      <c r="B772" s="106" t="s">
        <v>3021</v>
      </c>
      <c r="C772" s="96" t="s">
        <v>3022</v>
      </c>
      <c r="D772" s="107"/>
      <c r="E772" s="106" t="s">
        <v>649</v>
      </c>
      <c r="F772" s="107"/>
      <c r="G772" s="106" t="s">
        <v>86</v>
      </c>
      <c r="H772" s="108"/>
      <c r="I772" s="109"/>
      <c r="J772" s="107"/>
      <c r="K772" s="109"/>
      <c r="L772" s="107"/>
      <c r="M772" s="107"/>
      <c r="N772" s="112">
        <v>45903.0</v>
      </c>
    </row>
    <row r="773">
      <c r="A773" s="106" t="s">
        <v>1442</v>
      </c>
      <c r="B773" s="106" t="s">
        <v>3023</v>
      </c>
      <c r="C773" s="96" t="s">
        <v>3024</v>
      </c>
      <c r="D773" s="107"/>
      <c r="E773" s="106" t="s">
        <v>671</v>
      </c>
      <c r="F773" s="107"/>
      <c r="G773" s="106" t="s">
        <v>86</v>
      </c>
      <c r="H773" s="108"/>
      <c r="I773" s="109"/>
      <c r="J773" s="107"/>
      <c r="K773" s="109"/>
      <c r="L773" s="107"/>
      <c r="M773" s="107"/>
      <c r="N773" s="112">
        <v>45903.0</v>
      </c>
    </row>
    <row r="774">
      <c r="A774" s="106" t="s">
        <v>605</v>
      </c>
      <c r="B774" s="106" t="s">
        <v>3025</v>
      </c>
      <c r="C774" s="96" t="s">
        <v>3026</v>
      </c>
      <c r="D774" s="107"/>
      <c r="E774" s="107"/>
      <c r="F774" s="106" t="s">
        <v>93</v>
      </c>
      <c r="G774" s="106" t="s">
        <v>94</v>
      </c>
      <c r="H774" s="111">
        <v>376.37</v>
      </c>
      <c r="I774" s="109"/>
      <c r="J774" s="107"/>
      <c r="K774" s="109"/>
      <c r="L774" s="107"/>
      <c r="M774" s="107"/>
      <c r="N774" s="112">
        <v>45903.0</v>
      </c>
    </row>
    <row r="775">
      <c r="A775" s="106" t="s">
        <v>3027</v>
      </c>
      <c r="B775" s="106" t="s">
        <v>3028</v>
      </c>
      <c r="C775" s="96" t="s">
        <v>3029</v>
      </c>
      <c r="D775" s="107"/>
      <c r="E775" s="106" t="s">
        <v>85</v>
      </c>
      <c r="F775" s="106" t="s">
        <v>289</v>
      </c>
      <c r="G775" s="106" t="s">
        <v>94</v>
      </c>
      <c r="H775" s="111">
        <v>1682.73</v>
      </c>
      <c r="I775" s="109"/>
      <c r="J775" s="107"/>
      <c r="K775" s="109"/>
      <c r="L775" s="107"/>
      <c r="M775" s="107"/>
      <c r="N775" s="112">
        <v>45903.0</v>
      </c>
    </row>
    <row r="776">
      <c r="A776" s="106" t="s">
        <v>605</v>
      </c>
      <c r="B776" s="106" t="s">
        <v>3025</v>
      </c>
      <c r="C776" s="96" t="s">
        <v>3026</v>
      </c>
      <c r="D776" s="107"/>
      <c r="E776" s="106" t="s">
        <v>85</v>
      </c>
      <c r="F776" s="106" t="s">
        <v>93</v>
      </c>
      <c r="G776" s="106" t="s">
        <v>150</v>
      </c>
      <c r="H776" s="111">
        <v>560.86</v>
      </c>
      <c r="I776" s="109"/>
      <c r="J776" s="107"/>
      <c r="K776" s="109"/>
      <c r="L776" s="107"/>
      <c r="M776" s="107"/>
      <c r="N776" s="112">
        <v>45904.0</v>
      </c>
    </row>
    <row r="777">
      <c r="A777" s="106" t="s">
        <v>3030</v>
      </c>
      <c r="B777" s="106" t="s">
        <v>3031</v>
      </c>
      <c r="C777" s="96" t="s">
        <v>3032</v>
      </c>
      <c r="D777" s="107"/>
      <c r="E777" s="106" t="s">
        <v>655</v>
      </c>
      <c r="F777" s="107"/>
      <c r="G777" s="106" t="s">
        <v>86</v>
      </c>
      <c r="H777" s="108"/>
      <c r="I777" s="109"/>
      <c r="J777" s="107"/>
      <c r="K777" s="109"/>
      <c r="L777" s="107"/>
      <c r="M777" s="107"/>
      <c r="N777" s="112">
        <v>45904.0</v>
      </c>
    </row>
    <row r="778">
      <c r="A778" s="106" t="s">
        <v>697</v>
      </c>
      <c r="B778" s="106" t="s">
        <v>3033</v>
      </c>
      <c r="C778" s="96" t="s">
        <v>3034</v>
      </c>
      <c r="D778" s="107"/>
      <c r="E778" s="106" t="s">
        <v>655</v>
      </c>
      <c r="F778" s="107"/>
      <c r="G778" s="106" t="s">
        <v>86</v>
      </c>
      <c r="H778" s="108"/>
      <c r="I778" s="109"/>
      <c r="J778" s="107"/>
      <c r="K778" s="109"/>
      <c r="L778" s="107"/>
      <c r="M778" s="107"/>
      <c r="N778" s="112">
        <v>45904.0</v>
      </c>
    </row>
    <row r="779">
      <c r="A779" s="106" t="s">
        <v>3035</v>
      </c>
      <c r="B779" s="106" t="s">
        <v>3036</v>
      </c>
      <c r="C779" s="96" t="s">
        <v>3037</v>
      </c>
      <c r="D779" s="107"/>
      <c r="E779" s="106" t="s">
        <v>655</v>
      </c>
      <c r="F779" s="107"/>
      <c r="G779" s="106" t="s">
        <v>86</v>
      </c>
      <c r="H779" s="108"/>
      <c r="I779" s="109"/>
      <c r="J779" s="107"/>
      <c r="K779" s="109"/>
      <c r="L779" s="107"/>
      <c r="M779" s="107"/>
      <c r="N779" s="112">
        <v>45904.0</v>
      </c>
    </row>
    <row r="780">
      <c r="A780" s="106" t="s">
        <v>434</v>
      </c>
      <c r="B780" s="106" t="s">
        <v>3038</v>
      </c>
      <c r="C780" s="96" t="s">
        <v>3039</v>
      </c>
      <c r="D780" s="107"/>
      <c r="E780" s="106" t="s">
        <v>655</v>
      </c>
      <c r="F780" s="107"/>
      <c r="G780" s="106" t="s">
        <v>86</v>
      </c>
      <c r="H780" s="108"/>
      <c r="I780" s="109"/>
      <c r="J780" s="107"/>
      <c r="K780" s="109"/>
      <c r="L780" s="107"/>
      <c r="M780" s="107"/>
      <c r="N780" s="112">
        <v>45904.0</v>
      </c>
    </row>
    <row r="781">
      <c r="A781" s="106" t="s">
        <v>3040</v>
      </c>
      <c r="B781" s="106" t="s">
        <v>3041</v>
      </c>
      <c r="C781" s="96" t="s">
        <v>3042</v>
      </c>
      <c r="D781" s="107"/>
      <c r="E781" s="106" t="s">
        <v>655</v>
      </c>
      <c r="F781" s="106" t="s">
        <v>289</v>
      </c>
      <c r="G781" s="106" t="s">
        <v>94</v>
      </c>
      <c r="H781" s="111">
        <v>2584.56</v>
      </c>
      <c r="I781" s="109"/>
      <c r="J781" s="107"/>
      <c r="K781" s="109"/>
      <c r="L781" s="107"/>
      <c r="M781" s="107"/>
      <c r="N781" s="112">
        <v>45904.0</v>
      </c>
    </row>
    <row r="782">
      <c r="A782" s="106" t="s">
        <v>523</v>
      </c>
      <c r="B782" s="106" t="s">
        <v>3043</v>
      </c>
      <c r="C782" s="96" t="s">
        <v>3037</v>
      </c>
      <c r="D782" s="107"/>
      <c r="E782" s="106" t="s">
        <v>655</v>
      </c>
      <c r="F782" s="106" t="s">
        <v>93</v>
      </c>
      <c r="G782" s="106" t="s">
        <v>94</v>
      </c>
      <c r="H782" s="111">
        <v>1784.95</v>
      </c>
      <c r="I782" s="109"/>
      <c r="J782" s="107"/>
      <c r="K782" s="109"/>
      <c r="L782" s="107"/>
      <c r="M782" s="107"/>
      <c r="N782" s="112">
        <v>45904.0</v>
      </c>
    </row>
    <row r="783">
      <c r="A783" s="106" t="s">
        <v>1603</v>
      </c>
      <c r="B783" s="106" t="s">
        <v>3044</v>
      </c>
      <c r="C783" s="96" t="s">
        <v>3045</v>
      </c>
      <c r="D783" s="107"/>
      <c r="E783" s="106" t="s">
        <v>655</v>
      </c>
      <c r="F783" s="107"/>
      <c r="G783" s="106" t="s">
        <v>150</v>
      </c>
      <c r="H783" s="108"/>
      <c r="I783" s="109"/>
      <c r="J783" s="107"/>
      <c r="K783" s="109"/>
      <c r="L783" s="107"/>
      <c r="M783" s="106" t="s">
        <v>3046</v>
      </c>
      <c r="N783" s="112">
        <v>45904.0</v>
      </c>
    </row>
    <row r="784">
      <c r="A784" s="106" t="s">
        <v>3047</v>
      </c>
      <c r="B784" s="106" t="s">
        <v>3048</v>
      </c>
      <c r="C784" s="96" t="s">
        <v>3049</v>
      </c>
      <c r="D784" s="107"/>
      <c r="E784" s="106" t="s">
        <v>655</v>
      </c>
      <c r="F784" s="106" t="s">
        <v>93</v>
      </c>
      <c r="G784" s="106" t="s">
        <v>94</v>
      </c>
      <c r="H784" s="111">
        <v>588.89</v>
      </c>
      <c r="I784" s="109"/>
      <c r="J784" s="107"/>
      <c r="K784" s="109"/>
      <c r="L784" s="107"/>
      <c r="M784" s="107"/>
      <c r="N784" s="112">
        <v>45904.0</v>
      </c>
    </row>
    <row r="785">
      <c r="A785" s="106" t="s">
        <v>3050</v>
      </c>
      <c r="B785" s="106" t="s">
        <v>3051</v>
      </c>
      <c r="C785" s="96" t="s">
        <v>3052</v>
      </c>
      <c r="D785" s="107"/>
      <c r="E785" s="106" t="s">
        <v>671</v>
      </c>
      <c r="F785" s="107"/>
      <c r="G785" s="106" t="s">
        <v>86</v>
      </c>
      <c r="H785" s="108"/>
      <c r="I785" s="109"/>
      <c r="J785" s="107"/>
      <c r="K785" s="109"/>
      <c r="L785" s="107"/>
      <c r="M785" s="107"/>
      <c r="N785" s="112">
        <v>45904.0</v>
      </c>
    </row>
    <row r="786">
      <c r="A786" s="106" t="s">
        <v>3053</v>
      </c>
      <c r="B786" s="106" t="s">
        <v>3054</v>
      </c>
      <c r="C786" s="113" t="s">
        <v>3055</v>
      </c>
      <c r="D786" s="107"/>
      <c r="E786" s="106" t="s">
        <v>655</v>
      </c>
      <c r="F786" s="107"/>
      <c r="G786" s="106" t="s">
        <v>86</v>
      </c>
      <c r="H786" s="108"/>
      <c r="I786" s="109"/>
      <c r="J786" s="107"/>
      <c r="K786" s="109"/>
      <c r="L786" s="107"/>
      <c r="M786" s="107"/>
      <c r="N786" s="112">
        <v>45905.0</v>
      </c>
    </row>
    <row r="787">
      <c r="A787" s="106" t="s">
        <v>684</v>
      </c>
      <c r="B787" s="106" t="s">
        <v>3056</v>
      </c>
      <c r="C787" s="96" t="s">
        <v>3057</v>
      </c>
      <c r="D787" s="107"/>
      <c r="E787" s="106" t="s">
        <v>655</v>
      </c>
      <c r="F787" s="106" t="s">
        <v>93</v>
      </c>
      <c r="G787" s="106" t="s">
        <v>94</v>
      </c>
      <c r="H787" s="111">
        <v>614.89</v>
      </c>
      <c r="I787" s="109"/>
      <c r="J787" s="107"/>
      <c r="K787" s="109"/>
      <c r="L787" s="107"/>
      <c r="M787" s="107"/>
      <c r="N787" s="112">
        <v>45905.0</v>
      </c>
    </row>
    <row r="788">
      <c r="A788" s="106" t="s">
        <v>160</v>
      </c>
      <c r="B788" s="106" t="s">
        <v>3058</v>
      </c>
      <c r="C788" s="96" t="s">
        <v>3059</v>
      </c>
      <c r="D788" s="107"/>
      <c r="E788" s="106" t="s">
        <v>655</v>
      </c>
      <c r="F788" s="107"/>
      <c r="G788" s="106" t="s">
        <v>86</v>
      </c>
      <c r="H788" s="108"/>
      <c r="I788" s="109"/>
      <c r="J788" s="107"/>
      <c r="K788" s="109"/>
      <c r="L788" s="107"/>
      <c r="M788" s="107"/>
      <c r="N788" s="112">
        <v>45905.0</v>
      </c>
    </row>
    <row r="789">
      <c r="A789" s="106" t="s">
        <v>875</v>
      </c>
      <c r="B789" s="106" t="s">
        <v>3060</v>
      </c>
      <c r="C789" s="96" t="s">
        <v>3061</v>
      </c>
      <c r="D789" s="107"/>
      <c r="E789" s="106" t="s">
        <v>655</v>
      </c>
      <c r="F789" s="106" t="s">
        <v>153</v>
      </c>
      <c r="G789" s="106" t="s">
        <v>94</v>
      </c>
      <c r="H789" s="111">
        <v>1291.1</v>
      </c>
      <c r="I789" s="109"/>
      <c r="J789" s="107"/>
      <c r="K789" s="109"/>
      <c r="L789" s="107"/>
      <c r="M789" s="106" t="s">
        <v>3062</v>
      </c>
      <c r="N789" s="112">
        <v>45905.0</v>
      </c>
    </row>
    <row r="790">
      <c r="A790" s="106" t="s">
        <v>3063</v>
      </c>
      <c r="B790" s="106" t="s">
        <v>3064</v>
      </c>
      <c r="C790" s="96" t="s">
        <v>3065</v>
      </c>
      <c r="D790" s="107"/>
      <c r="E790" s="106" t="s">
        <v>655</v>
      </c>
      <c r="F790" s="107"/>
      <c r="G790" s="106" t="s">
        <v>86</v>
      </c>
      <c r="H790" s="108"/>
      <c r="I790" s="109"/>
      <c r="J790" s="107"/>
      <c r="K790" s="109"/>
      <c r="L790" s="107"/>
      <c r="M790" s="107"/>
      <c r="N790" s="112">
        <v>45905.0</v>
      </c>
    </row>
    <row r="791">
      <c r="A791" s="106" t="s">
        <v>453</v>
      </c>
      <c r="B791" s="106" t="s">
        <v>3066</v>
      </c>
      <c r="C791" s="96" t="s">
        <v>3067</v>
      </c>
      <c r="D791" s="107"/>
      <c r="E791" s="106" t="s">
        <v>655</v>
      </c>
      <c r="F791" s="106" t="s">
        <v>153</v>
      </c>
      <c r="G791" s="106" t="s">
        <v>94</v>
      </c>
      <c r="H791" s="111">
        <v>584.85</v>
      </c>
      <c r="I791" s="109"/>
      <c r="J791" s="107"/>
      <c r="K791" s="109"/>
      <c r="L791" s="107"/>
      <c r="M791" s="107"/>
      <c r="N791" s="112">
        <v>45905.0</v>
      </c>
    </row>
    <row r="792">
      <c r="A792" s="106" t="s">
        <v>422</v>
      </c>
      <c r="B792" s="106" t="s">
        <v>3068</v>
      </c>
      <c r="C792" s="96" t="s">
        <v>3069</v>
      </c>
      <c r="D792" s="107"/>
      <c r="E792" s="106" t="s">
        <v>655</v>
      </c>
      <c r="F792" s="107"/>
      <c r="G792" s="106" t="s">
        <v>86</v>
      </c>
      <c r="H792" s="108"/>
      <c r="I792" s="109"/>
      <c r="J792" s="107"/>
      <c r="K792" s="109"/>
      <c r="L792" s="107"/>
      <c r="M792" s="107"/>
      <c r="N792" s="112">
        <v>45905.0</v>
      </c>
    </row>
    <row r="793">
      <c r="A793" s="106" t="s">
        <v>3070</v>
      </c>
      <c r="B793" s="106" t="s">
        <v>3071</v>
      </c>
      <c r="C793" s="96" t="s">
        <v>3072</v>
      </c>
      <c r="D793" s="107"/>
      <c r="E793" s="106" t="s">
        <v>134</v>
      </c>
      <c r="F793" s="106" t="s">
        <v>137</v>
      </c>
      <c r="G793" s="106" t="s">
        <v>150</v>
      </c>
      <c r="H793" s="111">
        <v>1207.2</v>
      </c>
      <c r="I793" s="110">
        <v>45905.0</v>
      </c>
      <c r="J793" s="106">
        <v>1096304.0</v>
      </c>
      <c r="K793" s="109"/>
      <c r="L793" s="107"/>
      <c r="M793" s="106" t="s">
        <v>3073</v>
      </c>
      <c r="N793" s="112">
        <v>45908.0</v>
      </c>
    </row>
    <row r="794">
      <c r="A794" s="106" t="s">
        <v>303</v>
      </c>
      <c r="B794" s="106" t="s">
        <v>3074</v>
      </c>
      <c r="C794" s="96" t="s">
        <v>3075</v>
      </c>
      <c r="D794" s="107"/>
      <c r="E794" s="106" t="s">
        <v>649</v>
      </c>
      <c r="F794" s="107"/>
      <c r="G794" s="106" t="s">
        <v>86</v>
      </c>
      <c r="H794" s="108"/>
      <c r="I794" s="109"/>
      <c r="J794" s="107"/>
      <c r="K794" s="109"/>
      <c r="L794" s="107"/>
      <c r="M794" s="107"/>
      <c r="N794" s="112">
        <v>45909.0</v>
      </c>
    </row>
    <row r="795">
      <c r="A795" s="106" t="s">
        <v>935</v>
      </c>
      <c r="B795" s="106" t="s">
        <v>3076</v>
      </c>
      <c r="C795" s="96" t="s">
        <v>3077</v>
      </c>
      <c r="D795" s="107"/>
      <c r="E795" s="106" t="s">
        <v>655</v>
      </c>
      <c r="F795" s="106" t="s">
        <v>93</v>
      </c>
      <c r="G795" s="106" t="s">
        <v>94</v>
      </c>
      <c r="H795" s="111">
        <v>376.37</v>
      </c>
      <c r="I795" s="109"/>
      <c r="J795" s="107"/>
      <c r="K795" s="109"/>
      <c r="L795" s="107"/>
      <c r="M795" s="106" t="s">
        <v>3078</v>
      </c>
      <c r="N795" s="112">
        <v>45909.0</v>
      </c>
    </row>
    <row r="796">
      <c r="A796" s="106" t="s">
        <v>3079</v>
      </c>
      <c r="B796" s="106" t="s">
        <v>3080</v>
      </c>
      <c r="C796" s="96" t="s">
        <v>3081</v>
      </c>
      <c r="D796" s="107"/>
      <c r="E796" s="106" t="s">
        <v>655</v>
      </c>
      <c r="F796" s="107"/>
      <c r="G796" s="106" t="s">
        <v>86</v>
      </c>
      <c r="H796" s="108"/>
      <c r="I796" s="109"/>
      <c r="J796" s="107"/>
      <c r="K796" s="109"/>
      <c r="L796" s="107"/>
      <c r="M796" s="107"/>
      <c r="N796" s="112">
        <v>45909.0</v>
      </c>
    </row>
    <row r="797">
      <c r="A797" s="106" t="s">
        <v>646</v>
      </c>
      <c r="B797" s="106" t="s">
        <v>3082</v>
      </c>
      <c r="C797" s="97"/>
      <c r="D797" s="107"/>
      <c r="E797" s="106" t="s">
        <v>671</v>
      </c>
      <c r="F797" s="106" t="s">
        <v>103</v>
      </c>
      <c r="G797" s="106" t="s">
        <v>94</v>
      </c>
      <c r="H797" s="111">
        <v>342.88</v>
      </c>
      <c r="I797" s="109"/>
      <c r="J797" s="107"/>
      <c r="K797" s="109"/>
      <c r="L797" s="107"/>
      <c r="M797" s="106" t="s">
        <v>3083</v>
      </c>
      <c r="N797" s="112">
        <v>45909.0</v>
      </c>
    </row>
    <row r="798">
      <c r="A798" s="106" t="s">
        <v>842</v>
      </c>
      <c r="B798" s="106" t="s">
        <v>3084</v>
      </c>
      <c r="C798" s="96" t="s">
        <v>3085</v>
      </c>
      <c r="D798" s="107"/>
      <c r="E798" s="106" t="s">
        <v>671</v>
      </c>
      <c r="F798" s="107"/>
      <c r="G798" s="106" t="s">
        <v>86</v>
      </c>
      <c r="H798" s="108"/>
      <c r="I798" s="109"/>
      <c r="J798" s="107"/>
      <c r="K798" s="109"/>
      <c r="L798" s="107"/>
      <c r="M798" s="106" t="s">
        <v>812</v>
      </c>
      <c r="N798" s="112">
        <v>45909.0</v>
      </c>
    </row>
    <row r="799">
      <c r="A799" s="106" t="s">
        <v>1333</v>
      </c>
      <c r="B799" s="106" t="s">
        <v>3086</v>
      </c>
      <c r="C799" s="96" t="s">
        <v>3087</v>
      </c>
      <c r="D799" s="107"/>
      <c r="E799" s="106" t="s">
        <v>671</v>
      </c>
      <c r="F799" s="106" t="s">
        <v>289</v>
      </c>
      <c r="G799" s="106" t="s">
        <v>94</v>
      </c>
      <c r="H799" s="111">
        <v>1878.34</v>
      </c>
      <c r="I799" s="109"/>
      <c r="J799" s="107"/>
      <c r="K799" s="109"/>
      <c r="L799" s="107"/>
      <c r="M799" s="106" t="s">
        <v>3088</v>
      </c>
      <c r="N799" s="112">
        <v>45909.0</v>
      </c>
    </row>
    <row r="800">
      <c r="A800" s="106" t="s">
        <v>3040</v>
      </c>
      <c r="B800" s="106" t="s">
        <v>3089</v>
      </c>
      <c r="C800" s="96" t="s">
        <v>3090</v>
      </c>
      <c r="D800" s="107"/>
      <c r="E800" s="106" t="s">
        <v>649</v>
      </c>
      <c r="F800" s="107"/>
      <c r="G800" s="106" t="s">
        <v>86</v>
      </c>
      <c r="H800" s="108"/>
      <c r="I800" s="109"/>
      <c r="J800" s="107"/>
      <c r="K800" s="109"/>
      <c r="L800" s="107"/>
      <c r="M800" s="107"/>
      <c r="N800" s="112">
        <v>45909.0</v>
      </c>
    </row>
    <row r="801">
      <c r="A801" s="106" t="s">
        <v>3091</v>
      </c>
      <c r="B801" s="106" t="s">
        <v>3092</v>
      </c>
      <c r="C801" s="96" t="s">
        <v>3093</v>
      </c>
      <c r="D801" s="107"/>
      <c r="E801" s="106" t="s">
        <v>671</v>
      </c>
      <c r="F801" s="107"/>
      <c r="G801" s="106" t="s">
        <v>86</v>
      </c>
      <c r="H801" s="108"/>
      <c r="I801" s="109"/>
      <c r="J801" s="107"/>
      <c r="K801" s="109"/>
      <c r="L801" s="107"/>
      <c r="M801" s="107"/>
      <c r="N801" s="112">
        <v>45909.0</v>
      </c>
    </row>
    <row r="802">
      <c r="A802" s="106" t="s">
        <v>3094</v>
      </c>
      <c r="B802" s="106" t="s">
        <v>3095</v>
      </c>
      <c r="C802" s="96" t="s">
        <v>3096</v>
      </c>
      <c r="D802" s="107"/>
      <c r="E802" s="106" t="s">
        <v>671</v>
      </c>
      <c r="F802" s="107"/>
      <c r="G802" s="106" t="s">
        <v>86</v>
      </c>
      <c r="H802" s="108"/>
      <c r="I802" s="109"/>
      <c r="J802" s="107"/>
      <c r="K802" s="109"/>
      <c r="L802" s="107"/>
      <c r="M802" s="107"/>
      <c r="N802" s="112">
        <v>45909.0</v>
      </c>
    </row>
    <row r="803">
      <c r="A803" s="106" t="s">
        <v>391</v>
      </c>
      <c r="B803" s="106" t="s">
        <v>3097</v>
      </c>
      <c r="C803" s="96" t="s">
        <v>3098</v>
      </c>
      <c r="D803" s="107"/>
      <c r="E803" s="106" t="s">
        <v>649</v>
      </c>
      <c r="F803" s="107"/>
      <c r="G803" s="106" t="s">
        <v>86</v>
      </c>
      <c r="H803" s="108"/>
      <c r="I803" s="109"/>
      <c r="J803" s="107"/>
      <c r="K803" s="109"/>
      <c r="L803" s="107"/>
      <c r="M803" s="107"/>
      <c r="N803" s="112">
        <v>45909.0</v>
      </c>
    </row>
    <row r="804">
      <c r="A804" s="106" t="s">
        <v>1333</v>
      </c>
      <c r="B804" s="106" t="s">
        <v>3099</v>
      </c>
      <c r="C804" s="96" t="s">
        <v>3100</v>
      </c>
      <c r="D804" s="107"/>
      <c r="E804" s="106" t="s">
        <v>671</v>
      </c>
      <c r="F804" s="107"/>
      <c r="G804" s="106" t="s">
        <v>86</v>
      </c>
      <c r="H804" s="108"/>
      <c r="I804" s="109"/>
      <c r="J804" s="107"/>
      <c r="K804" s="109"/>
      <c r="L804" s="107"/>
      <c r="M804" s="107"/>
      <c r="N804" s="112">
        <v>45909.0</v>
      </c>
    </row>
    <row r="805">
      <c r="A805" s="106" t="s">
        <v>3101</v>
      </c>
      <c r="B805" s="106" t="s">
        <v>3102</v>
      </c>
      <c r="C805" s="96" t="s">
        <v>3103</v>
      </c>
      <c r="D805" s="107"/>
      <c r="E805" s="106" t="s">
        <v>655</v>
      </c>
      <c r="F805" s="106" t="s">
        <v>93</v>
      </c>
      <c r="G805" s="106" t="s">
        <v>94</v>
      </c>
      <c r="H805" s="111">
        <v>556.71</v>
      </c>
      <c r="I805" s="109"/>
      <c r="J805" s="107"/>
      <c r="K805" s="109"/>
      <c r="L805" s="107"/>
      <c r="M805" s="107"/>
      <c r="N805" s="112">
        <v>45909.0</v>
      </c>
    </row>
    <row r="806">
      <c r="A806" s="106" t="s">
        <v>3104</v>
      </c>
      <c r="B806" s="106" t="s">
        <v>3105</v>
      </c>
      <c r="C806" s="96" t="s">
        <v>3106</v>
      </c>
      <c r="D806" s="107"/>
      <c r="E806" s="106" t="s">
        <v>655</v>
      </c>
      <c r="F806" s="107"/>
      <c r="G806" s="106" t="s">
        <v>86</v>
      </c>
      <c r="H806" s="108"/>
      <c r="I806" s="109"/>
      <c r="J806" s="107"/>
      <c r="K806" s="109"/>
      <c r="L806" s="107"/>
      <c r="M806" s="107"/>
      <c r="N806" s="112">
        <v>45909.0</v>
      </c>
    </row>
    <row r="807">
      <c r="A807" s="106" t="s">
        <v>332</v>
      </c>
      <c r="B807" s="106" t="s">
        <v>3107</v>
      </c>
      <c r="C807" s="96" t="s">
        <v>3108</v>
      </c>
      <c r="D807" s="107"/>
      <c r="E807" s="106" t="s">
        <v>655</v>
      </c>
      <c r="F807" s="107"/>
      <c r="G807" s="106" t="s">
        <v>86</v>
      </c>
      <c r="H807" s="108"/>
      <c r="I807" s="109"/>
      <c r="J807" s="107"/>
      <c r="K807" s="109"/>
      <c r="L807" s="107"/>
      <c r="M807" s="107"/>
      <c r="N807" s="112">
        <v>45909.0</v>
      </c>
    </row>
    <row r="808">
      <c r="A808" s="106" t="s">
        <v>343</v>
      </c>
      <c r="B808" s="106" t="s">
        <v>3109</v>
      </c>
      <c r="C808" s="96" t="s">
        <v>3110</v>
      </c>
      <c r="D808" s="107"/>
      <c r="E808" s="106" t="s">
        <v>85</v>
      </c>
      <c r="F808" s="107"/>
      <c r="G808" s="106" t="s">
        <v>86</v>
      </c>
      <c r="H808" s="108"/>
      <c r="I808" s="109"/>
      <c r="J808" s="107"/>
      <c r="K808" s="109"/>
      <c r="L808" s="107"/>
      <c r="M808" s="107"/>
      <c r="N808" s="112">
        <v>45910.0</v>
      </c>
    </row>
    <row r="809">
      <c r="A809" s="106" t="s">
        <v>3111</v>
      </c>
      <c r="B809" s="106" t="s">
        <v>3112</v>
      </c>
      <c r="C809" s="96" t="s">
        <v>3113</v>
      </c>
      <c r="D809" s="107"/>
      <c r="E809" s="106" t="s">
        <v>85</v>
      </c>
      <c r="F809" s="107"/>
      <c r="G809" s="106" t="s">
        <v>150</v>
      </c>
      <c r="H809" s="108"/>
      <c r="I809" s="109"/>
      <c r="J809" s="107"/>
      <c r="K809" s="109"/>
      <c r="L809" s="107"/>
      <c r="M809" s="106" t="s">
        <v>3114</v>
      </c>
      <c r="N809" s="112">
        <v>45910.0</v>
      </c>
    </row>
    <row r="810">
      <c r="A810" s="106" t="s">
        <v>2634</v>
      </c>
      <c r="B810" s="106" t="s">
        <v>3115</v>
      </c>
      <c r="C810" s="96" t="s">
        <v>3116</v>
      </c>
      <c r="D810" s="107"/>
      <c r="E810" s="106" t="s">
        <v>655</v>
      </c>
      <c r="F810" s="106" t="s">
        <v>3117</v>
      </c>
      <c r="G810" s="106" t="s">
        <v>94</v>
      </c>
      <c r="H810" s="111">
        <v>1009.36</v>
      </c>
      <c r="I810" s="109"/>
      <c r="J810" s="107"/>
      <c r="K810" s="109"/>
      <c r="L810" s="107"/>
      <c r="M810" s="107"/>
      <c r="N810" s="112">
        <v>45910.0</v>
      </c>
    </row>
    <row r="811">
      <c r="A811" s="106" t="s">
        <v>3118</v>
      </c>
      <c r="B811" s="106" t="s">
        <v>3119</v>
      </c>
      <c r="C811" s="96" t="s">
        <v>3120</v>
      </c>
      <c r="D811" s="107"/>
      <c r="E811" s="106" t="s">
        <v>655</v>
      </c>
      <c r="F811" s="107"/>
      <c r="G811" s="106" t="s">
        <v>86</v>
      </c>
      <c r="H811" s="108"/>
      <c r="I811" s="109"/>
      <c r="J811" s="107"/>
      <c r="K811" s="109"/>
      <c r="L811" s="107"/>
      <c r="M811" s="107"/>
      <c r="N811" s="112">
        <v>45910.0</v>
      </c>
    </row>
    <row r="812">
      <c r="A812" s="106" t="s">
        <v>834</v>
      </c>
      <c r="B812" s="106" t="s">
        <v>3121</v>
      </c>
      <c r="C812" s="96" t="s">
        <v>3122</v>
      </c>
      <c r="D812" s="107"/>
      <c r="E812" s="106" t="s">
        <v>655</v>
      </c>
      <c r="F812" s="106" t="s">
        <v>970</v>
      </c>
      <c r="G812" s="106" t="s">
        <v>94</v>
      </c>
      <c r="H812" s="111">
        <v>378.0</v>
      </c>
      <c r="I812" s="109"/>
      <c r="J812" s="107"/>
      <c r="K812" s="109"/>
      <c r="L812" s="107"/>
      <c r="M812" s="106" t="s">
        <v>3123</v>
      </c>
      <c r="N812" s="112">
        <v>45910.0</v>
      </c>
    </row>
    <row r="813">
      <c r="A813" s="106" t="s">
        <v>146</v>
      </c>
      <c r="B813" s="106" t="s">
        <v>3124</v>
      </c>
      <c r="C813" s="96" t="s">
        <v>3125</v>
      </c>
      <c r="D813" s="107"/>
      <c r="E813" s="106" t="s">
        <v>655</v>
      </c>
      <c r="F813" s="107"/>
      <c r="G813" s="106" t="s">
        <v>86</v>
      </c>
      <c r="H813" s="108"/>
      <c r="I813" s="109"/>
      <c r="J813" s="107"/>
      <c r="K813" s="109"/>
      <c r="L813" s="107"/>
      <c r="M813" s="107"/>
      <c r="N813" s="112">
        <v>45910.0</v>
      </c>
    </row>
    <row r="814">
      <c r="A814" s="106" t="s">
        <v>778</v>
      </c>
      <c r="B814" s="106" t="s">
        <v>3126</v>
      </c>
      <c r="C814" s="96" t="s">
        <v>3127</v>
      </c>
      <c r="D814" s="107"/>
      <c r="E814" s="106" t="s">
        <v>671</v>
      </c>
      <c r="F814" s="107"/>
      <c r="G814" s="106" t="s">
        <v>86</v>
      </c>
      <c r="H814" s="108"/>
      <c r="I814" s="109"/>
      <c r="J814" s="107"/>
      <c r="K814" s="109"/>
      <c r="L814" s="107"/>
      <c r="M814" s="107"/>
      <c r="N814" s="112">
        <v>45910.0</v>
      </c>
    </row>
    <row r="815">
      <c r="A815" s="106" t="s">
        <v>1240</v>
      </c>
      <c r="B815" s="106" t="s">
        <v>3128</v>
      </c>
      <c r="C815" s="96" t="s">
        <v>3129</v>
      </c>
      <c r="D815" s="107"/>
      <c r="E815" s="106" t="s">
        <v>671</v>
      </c>
      <c r="F815" s="106" t="s">
        <v>103</v>
      </c>
      <c r="G815" s="106" t="s">
        <v>86</v>
      </c>
      <c r="H815" s="111">
        <v>179.0</v>
      </c>
      <c r="I815" s="109"/>
      <c r="J815" s="107"/>
      <c r="K815" s="109"/>
      <c r="L815" s="107"/>
      <c r="M815" s="107"/>
      <c r="N815" s="112">
        <v>45910.0</v>
      </c>
    </row>
    <row r="816">
      <c r="A816" s="106" t="s">
        <v>1333</v>
      </c>
      <c r="B816" s="106" t="s">
        <v>3130</v>
      </c>
      <c r="C816" s="96" t="s">
        <v>3131</v>
      </c>
      <c r="D816" s="107"/>
      <c r="E816" s="106" t="s">
        <v>671</v>
      </c>
      <c r="F816" s="107"/>
      <c r="G816" s="106" t="s">
        <v>86</v>
      </c>
      <c r="H816" s="108"/>
      <c r="I816" s="109"/>
      <c r="J816" s="107"/>
      <c r="K816" s="109"/>
      <c r="L816" s="107"/>
      <c r="M816" s="107"/>
      <c r="N816" s="112">
        <v>45911.0</v>
      </c>
    </row>
    <row r="817">
      <c r="A817" s="106" t="s">
        <v>144</v>
      </c>
      <c r="B817" s="106" t="s">
        <v>3132</v>
      </c>
      <c r="C817" s="96" t="s">
        <v>3133</v>
      </c>
      <c r="D817" s="107"/>
      <c r="E817" s="106" t="s">
        <v>671</v>
      </c>
      <c r="F817" s="107"/>
      <c r="G817" s="106" t="s">
        <v>86</v>
      </c>
      <c r="H817" s="108"/>
      <c r="I817" s="109"/>
      <c r="J817" s="107"/>
      <c r="K817" s="109"/>
      <c r="L817" s="107"/>
      <c r="M817" s="107"/>
      <c r="N817" s="112">
        <v>45911.0</v>
      </c>
    </row>
    <row r="818">
      <c r="A818" s="106" t="s">
        <v>246</v>
      </c>
      <c r="B818" s="106" t="s">
        <v>3134</v>
      </c>
      <c r="C818" s="96" t="s">
        <v>3135</v>
      </c>
      <c r="D818" s="107"/>
      <c r="E818" s="106" t="s">
        <v>671</v>
      </c>
      <c r="F818" s="107"/>
      <c r="G818" s="106" t="s">
        <v>86</v>
      </c>
      <c r="H818" s="108"/>
      <c r="I818" s="109"/>
      <c r="J818" s="107"/>
      <c r="K818" s="109"/>
      <c r="L818" s="107"/>
      <c r="M818" s="107"/>
      <c r="N818" s="112">
        <v>45911.0</v>
      </c>
    </row>
    <row r="819">
      <c r="A819" s="106" t="s">
        <v>511</v>
      </c>
      <c r="B819" s="106" t="s">
        <v>3136</v>
      </c>
      <c r="C819" s="96" t="s">
        <v>3137</v>
      </c>
      <c r="D819" s="107"/>
      <c r="E819" s="106" t="s">
        <v>671</v>
      </c>
      <c r="F819" s="107"/>
      <c r="G819" s="106" t="s">
        <v>86</v>
      </c>
      <c r="H819" s="108"/>
      <c r="I819" s="109"/>
      <c r="J819" s="107"/>
      <c r="K819" s="109"/>
      <c r="L819" s="107"/>
      <c r="M819" s="107"/>
      <c r="N819" s="112">
        <v>45911.0</v>
      </c>
    </row>
    <row r="820">
      <c r="A820" s="106" t="s">
        <v>3138</v>
      </c>
      <c r="B820" s="106" t="s">
        <v>3139</v>
      </c>
      <c r="C820" s="96" t="s">
        <v>3140</v>
      </c>
      <c r="D820" s="107"/>
      <c r="E820" s="106" t="s">
        <v>671</v>
      </c>
      <c r="F820" s="107"/>
      <c r="G820" s="106" t="s">
        <v>86</v>
      </c>
      <c r="H820" s="108"/>
      <c r="I820" s="109"/>
      <c r="J820" s="107"/>
      <c r="K820" s="109"/>
      <c r="L820" s="107"/>
      <c r="M820" s="107"/>
      <c r="N820" s="112">
        <v>45911.0</v>
      </c>
    </row>
    <row r="821">
      <c r="A821" s="106" t="s">
        <v>1633</v>
      </c>
      <c r="B821" s="106" t="s">
        <v>3141</v>
      </c>
      <c r="C821" s="97"/>
      <c r="D821" s="107"/>
      <c r="E821" s="106" t="s">
        <v>3142</v>
      </c>
      <c r="F821" s="107"/>
      <c r="G821" s="106" t="s">
        <v>86</v>
      </c>
      <c r="H821" s="108"/>
      <c r="I821" s="109"/>
      <c r="J821" s="107"/>
      <c r="K821" s="109"/>
      <c r="L821" s="107"/>
      <c r="M821" s="107"/>
      <c r="N821" s="112">
        <v>45912.0</v>
      </c>
    </row>
    <row r="822">
      <c r="A822" s="106" t="s">
        <v>986</v>
      </c>
      <c r="B822" s="106" t="s">
        <v>3143</v>
      </c>
      <c r="C822" s="97"/>
      <c r="D822" s="107"/>
      <c r="E822" s="106" t="s">
        <v>3142</v>
      </c>
      <c r="F822" s="107"/>
      <c r="G822" s="106" t="s">
        <v>86</v>
      </c>
      <c r="H822" s="108"/>
      <c r="I822" s="109"/>
      <c r="J822" s="107"/>
      <c r="K822" s="109"/>
      <c r="L822" s="107"/>
      <c r="M822" s="107"/>
      <c r="N822" s="112">
        <v>45912.0</v>
      </c>
    </row>
    <row r="823">
      <c r="A823" s="106" t="s">
        <v>593</v>
      </c>
      <c r="B823" s="106" t="s">
        <v>3144</v>
      </c>
      <c r="C823" s="97"/>
      <c r="D823" s="107"/>
      <c r="E823" s="106" t="s">
        <v>3142</v>
      </c>
      <c r="F823" s="107"/>
      <c r="G823" s="106" t="s">
        <v>131</v>
      </c>
      <c r="H823" s="108"/>
      <c r="I823" s="109"/>
      <c r="J823" s="107"/>
      <c r="K823" s="109"/>
      <c r="L823" s="107"/>
      <c r="M823" s="106" t="s">
        <v>3145</v>
      </c>
      <c r="N823" s="112">
        <v>45912.0</v>
      </c>
    </row>
    <row r="824">
      <c r="A824" s="106" t="s">
        <v>2790</v>
      </c>
      <c r="B824" s="106" t="s">
        <v>3146</v>
      </c>
      <c r="C824" s="97"/>
      <c r="D824" s="107"/>
      <c r="E824" s="106" t="s">
        <v>3142</v>
      </c>
      <c r="F824" s="107"/>
      <c r="G824" s="106" t="s">
        <v>86</v>
      </c>
      <c r="H824" s="108"/>
      <c r="I824" s="109"/>
      <c r="J824" s="107"/>
      <c r="K824" s="109"/>
      <c r="L824" s="107"/>
      <c r="M824" s="107"/>
      <c r="N824" s="112">
        <v>45912.0</v>
      </c>
    </row>
    <row r="825">
      <c r="A825" s="106" t="s">
        <v>239</v>
      </c>
      <c r="B825" s="106" t="s">
        <v>3147</v>
      </c>
      <c r="C825" s="97"/>
      <c r="D825" s="107"/>
      <c r="E825" s="106" t="s">
        <v>3142</v>
      </c>
      <c r="F825" s="107"/>
      <c r="G825" s="106" t="s">
        <v>86</v>
      </c>
      <c r="H825" s="108"/>
      <c r="I825" s="109"/>
      <c r="J825" s="107"/>
      <c r="K825" s="109"/>
      <c r="L825" s="107"/>
      <c r="M825" s="107"/>
      <c r="N825" s="112">
        <v>45912.0</v>
      </c>
    </row>
    <row r="826">
      <c r="A826" s="106" t="s">
        <v>3148</v>
      </c>
      <c r="B826" s="106" t="s">
        <v>3149</v>
      </c>
      <c r="C826" s="97"/>
      <c r="D826" s="107"/>
      <c r="E826" s="106" t="s">
        <v>3142</v>
      </c>
      <c r="F826" s="107"/>
      <c r="G826" s="106" t="s">
        <v>86</v>
      </c>
      <c r="H826" s="108"/>
      <c r="I826" s="109"/>
      <c r="J826" s="107"/>
      <c r="K826" s="109"/>
      <c r="L826" s="107"/>
      <c r="M826" s="107"/>
      <c r="N826" s="112">
        <v>45912.0</v>
      </c>
    </row>
    <row r="827">
      <c r="A827" s="106" t="s">
        <v>3150</v>
      </c>
      <c r="B827" s="106" t="s">
        <v>3151</v>
      </c>
      <c r="C827" s="97"/>
      <c r="D827" s="107"/>
      <c r="E827" s="106" t="s">
        <v>3142</v>
      </c>
      <c r="F827" s="107"/>
      <c r="G827" s="106" t="s">
        <v>86</v>
      </c>
      <c r="H827" s="108"/>
      <c r="I827" s="109"/>
      <c r="J827" s="107"/>
      <c r="K827" s="109"/>
      <c r="L827" s="107"/>
      <c r="M827" s="107"/>
      <c r="N827" s="112">
        <v>45912.0</v>
      </c>
    </row>
    <row r="828">
      <c r="A828" s="106" t="s">
        <v>523</v>
      </c>
      <c r="B828" s="106" t="s">
        <v>3152</v>
      </c>
      <c r="C828" s="97"/>
      <c r="D828" s="107"/>
      <c r="E828" s="106" t="s">
        <v>3142</v>
      </c>
      <c r="F828" s="107"/>
      <c r="G828" s="106" t="s">
        <v>86</v>
      </c>
      <c r="H828" s="108"/>
      <c r="I828" s="109"/>
      <c r="J828" s="107"/>
      <c r="K828" s="109"/>
      <c r="L828" s="107"/>
      <c r="M828" s="107"/>
      <c r="N828" s="112">
        <v>45912.0</v>
      </c>
    </row>
    <row r="829">
      <c r="A829" s="106" t="s">
        <v>258</v>
      </c>
      <c r="B829" s="106" t="s">
        <v>3153</v>
      </c>
      <c r="C829" s="97"/>
      <c r="D829" s="107"/>
      <c r="E829" s="106" t="s">
        <v>3142</v>
      </c>
      <c r="F829" s="107"/>
      <c r="G829" s="106" t="s">
        <v>86</v>
      </c>
      <c r="H829" s="108"/>
      <c r="I829" s="109"/>
      <c r="J829" s="107"/>
      <c r="K829" s="109"/>
      <c r="L829" s="107"/>
      <c r="M829" s="106" t="s">
        <v>812</v>
      </c>
      <c r="N829" s="112">
        <v>45912.0</v>
      </c>
    </row>
    <row r="830">
      <c r="A830" s="106" t="s">
        <v>1756</v>
      </c>
      <c r="B830" s="106" t="s">
        <v>3154</v>
      </c>
      <c r="C830" s="97"/>
      <c r="D830" s="107"/>
      <c r="E830" s="106" t="s">
        <v>3142</v>
      </c>
      <c r="F830" s="107"/>
      <c r="G830" s="106" t="s">
        <v>86</v>
      </c>
      <c r="H830" s="108"/>
      <c r="I830" s="109"/>
      <c r="J830" s="107"/>
      <c r="K830" s="109"/>
      <c r="L830" s="107"/>
      <c r="M830" s="106" t="s">
        <v>3155</v>
      </c>
      <c r="N830" s="112">
        <v>45912.0</v>
      </c>
    </row>
    <row r="831">
      <c r="A831" s="106" t="s">
        <v>3156</v>
      </c>
      <c r="B831" s="107"/>
      <c r="C831" s="97"/>
      <c r="D831" s="107"/>
      <c r="E831" s="106" t="s">
        <v>649</v>
      </c>
      <c r="F831" s="106" t="s">
        <v>140</v>
      </c>
      <c r="G831" s="106" t="s">
        <v>94</v>
      </c>
      <c r="H831" s="111">
        <v>1828.43</v>
      </c>
      <c r="I831" s="109"/>
      <c r="J831" s="107"/>
      <c r="K831" s="109"/>
      <c r="L831" s="107"/>
      <c r="M831" s="106" t="s">
        <v>3157</v>
      </c>
      <c r="N831" s="112">
        <v>45912.0</v>
      </c>
    </row>
    <row r="832">
      <c r="A832" s="106" t="s">
        <v>2024</v>
      </c>
      <c r="B832" s="106" t="s">
        <v>3158</v>
      </c>
      <c r="C832" s="96" t="s">
        <v>3159</v>
      </c>
      <c r="D832" s="107"/>
      <c r="E832" s="106" t="s">
        <v>85</v>
      </c>
      <c r="F832" s="107"/>
      <c r="G832" s="106" t="s">
        <v>86</v>
      </c>
      <c r="H832" s="108"/>
      <c r="I832" s="109"/>
      <c r="J832" s="107"/>
      <c r="K832" s="109"/>
      <c r="L832" s="107"/>
      <c r="M832" s="107"/>
      <c r="N832" s="112">
        <v>45912.0</v>
      </c>
    </row>
    <row r="833">
      <c r="A833" s="106" t="s">
        <v>646</v>
      </c>
      <c r="B833" s="106" t="s">
        <v>3160</v>
      </c>
      <c r="C833" s="96" t="s">
        <v>3161</v>
      </c>
      <c r="D833" s="107"/>
      <c r="E833" s="106" t="s">
        <v>85</v>
      </c>
      <c r="F833" s="106" t="s">
        <v>93</v>
      </c>
      <c r="G833" s="106" t="s">
        <v>94</v>
      </c>
      <c r="H833" s="111">
        <v>588.89</v>
      </c>
      <c r="I833" s="109"/>
      <c r="J833" s="107"/>
      <c r="K833" s="109"/>
      <c r="L833" s="107"/>
      <c r="M833" s="107"/>
      <c r="N833" s="112">
        <v>45912.0</v>
      </c>
    </row>
    <row r="834">
      <c r="A834" s="106" t="s">
        <v>3053</v>
      </c>
      <c r="B834" s="106" t="s">
        <v>3162</v>
      </c>
      <c r="C834" s="96" t="s">
        <v>3163</v>
      </c>
      <c r="D834" s="107"/>
      <c r="E834" s="106" t="s">
        <v>655</v>
      </c>
      <c r="F834" s="106" t="s">
        <v>140</v>
      </c>
      <c r="G834" s="106" t="s">
        <v>94</v>
      </c>
      <c r="H834" s="111">
        <v>1895.71</v>
      </c>
      <c r="I834" s="109"/>
      <c r="J834" s="107"/>
      <c r="K834" s="109"/>
      <c r="L834" s="107"/>
      <c r="M834" s="107"/>
      <c r="N834" s="112">
        <v>45912.0</v>
      </c>
    </row>
    <row r="835">
      <c r="A835" s="106" t="s">
        <v>3164</v>
      </c>
      <c r="B835" s="106" t="s">
        <v>3165</v>
      </c>
      <c r="C835" s="96" t="s">
        <v>3166</v>
      </c>
      <c r="D835" s="107"/>
      <c r="E835" s="106" t="s">
        <v>655</v>
      </c>
      <c r="F835" s="106" t="s">
        <v>153</v>
      </c>
      <c r="G835" s="106" t="s">
        <v>94</v>
      </c>
      <c r="H835" s="111">
        <v>189.0</v>
      </c>
      <c r="I835" s="109"/>
      <c r="J835" s="107"/>
      <c r="K835" s="109"/>
      <c r="L835" s="107"/>
      <c r="M835" s="106" t="s">
        <v>3167</v>
      </c>
      <c r="N835" s="112">
        <v>45912.0</v>
      </c>
    </row>
    <row r="836">
      <c r="A836" s="106" t="s">
        <v>251</v>
      </c>
      <c r="B836" s="106" t="s">
        <v>3168</v>
      </c>
      <c r="C836" s="96" t="s">
        <v>3169</v>
      </c>
      <c r="D836" s="107"/>
      <c r="E836" s="106" t="s">
        <v>655</v>
      </c>
      <c r="F836" s="106" t="s">
        <v>140</v>
      </c>
      <c r="G836" s="106" t="s">
        <v>94</v>
      </c>
      <c r="H836" s="111">
        <v>1416.08</v>
      </c>
      <c r="I836" s="109"/>
      <c r="J836" s="107"/>
      <c r="K836" s="109"/>
      <c r="L836" s="107"/>
      <c r="M836" s="107"/>
      <c r="N836" s="112">
        <v>45912.0</v>
      </c>
    </row>
    <row r="837">
      <c r="A837" s="106" t="s">
        <v>334</v>
      </c>
      <c r="B837" s="106" t="s">
        <v>3170</v>
      </c>
      <c r="C837" s="96" t="s">
        <v>3171</v>
      </c>
      <c r="D837" s="107"/>
      <c r="E837" s="106" t="s">
        <v>655</v>
      </c>
      <c r="F837" s="107"/>
      <c r="G837" s="106" t="s">
        <v>86</v>
      </c>
      <c r="H837" s="108"/>
      <c r="I837" s="109"/>
      <c r="J837" s="107"/>
      <c r="K837" s="109"/>
      <c r="L837" s="107"/>
      <c r="M837" s="107"/>
      <c r="N837" s="112">
        <v>45912.0</v>
      </c>
    </row>
    <row r="838">
      <c r="A838" s="106" t="s">
        <v>472</v>
      </c>
      <c r="B838" s="106" t="s">
        <v>3172</v>
      </c>
      <c r="C838" s="96" t="s">
        <v>3173</v>
      </c>
      <c r="D838" s="107"/>
      <c r="E838" s="106" t="s">
        <v>655</v>
      </c>
      <c r="F838" s="107"/>
      <c r="G838" s="106" t="s">
        <v>86</v>
      </c>
      <c r="H838" s="108"/>
      <c r="I838" s="109"/>
      <c r="J838" s="107"/>
      <c r="K838" s="109"/>
      <c r="L838" s="107"/>
      <c r="M838" s="107"/>
      <c r="N838" s="112">
        <v>45912.0</v>
      </c>
    </row>
    <row r="839">
      <c r="A839" s="106" t="s">
        <v>3174</v>
      </c>
      <c r="B839" s="106" t="s">
        <v>3175</v>
      </c>
      <c r="C839" s="96" t="s">
        <v>3176</v>
      </c>
      <c r="D839" s="107"/>
      <c r="E839" s="106" t="s">
        <v>85</v>
      </c>
      <c r="F839" s="107"/>
      <c r="G839" s="106" t="s">
        <v>94</v>
      </c>
      <c r="H839" s="108"/>
      <c r="I839" s="109"/>
      <c r="J839" s="107"/>
      <c r="K839" s="109"/>
      <c r="L839" s="107"/>
      <c r="M839" s="107"/>
      <c r="N839" s="112">
        <v>45916.0</v>
      </c>
    </row>
    <row r="840">
      <c r="A840" s="106" t="s">
        <v>659</v>
      </c>
      <c r="B840" s="106" t="s">
        <v>3177</v>
      </c>
      <c r="C840" s="96" t="s">
        <v>3178</v>
      </c>
      <c r="D840" s="107"/>
      <c r="E840" s="106" t="s">
        <v>655</v>
      </c>
      <c r="F840" s="107"/>
      <c r="G840" s="106" t="s">
        <v>94</v>
      </c>
      <c r="H840" s="108"/>
      <c r="I840" s="109"/>
      <c r="J840" s="107"/>
      <c r="K840" s="109"/>
      <c r="L840" s="107"/>
      <c r="M840" s="107"/>
      <c r="N840" s="112">
        <v>45916.0</v>
      </c>
    </row>
    <row r="841">
      <c r="A841" s="106" t="s">
        <v>246</v>
      </c>
      <c r="B841" s="106" t="s">
        <v>3179</v>
      </c>
      <c r="C841" s="96" t="s">
        <v>3180</v>
      </c>
      <c r="D841" s="107"/>
      <c r="E841" s="106" t="s">
        <v>655</v>
      </c>
      <c r="F841" s="107"/>
      <c r="G841" s="106" t="s">
        <v>86</v>
      </c>
      <c r="H841" s="108"/>
      <c r="I841" s="109"/>
      <c r="J841" s="107"/>
      <c r="K841" s="109"/>
      <c r="L841" s="107"/>
      <c r="M841" s="107"/>
      <c r="N841" s="112">
        <v>45916.0</v>
      </c>
    </row>
    <row r="842">
      <c r="A842" s="106" t="s">
        <v>179</v>
      </c>
      <c r="B842" s="106" t="s">
        <v>3181</v>
      </c>
      <c r="C842" s="96" t="s">
        <v>3182</v>
      </c>
      <c r="D842" s="107"/>
      <c r="E842" s="106" t="s">
        <v>655</v>
      </c>
      <c r="F842" s="107"/>
      <c r="G842" s="106" t="s">
        <v>86</v>
      </c>
      <c r="H842" s="108"/>
      <c r="I842" s="109"/>
      <c r="J842" s="107"/>
      <c r="K842" s="109"/>
      <c r="L842" s="107"/>
      <c r="M842" s="107"/>
      <c r="N842" s="112">
        <v>45916.0</v>
      </c>
    </row>
    <row r="843">
      <c r="A843" s="106" t="s">
        <v>963</v>
      </c>
      <c r="B843" s="106" t="s">
        <v>3183</v>
      </c>
      <c r="C843" s="96" t="s">
        <v>3184</v>
      </c>
      <c r="D843" s="107"/>
      <c r="E843" s="106" t="s">
        <v>655</v>
      </c>
      <c r="F843" s="107"/>
      <c r="G843" s="106" t="s">
        <v>94</v>
      </c>
      <c r="H843" s="108"/>
      <c r="I843" s="109"/>
      <c r="J843" s="107"/>
      <c r="K843" s="109"/>
      <c r="L843" s="107"/>
      <c r="M843" s="107"/>
      <c r="N843" s="112">
        <v>45916.0</v>
      </c>
    </row>
    <row r="844">
      <c r="A844" s="106" t="s">
        <v>572</v>
      </c>
      <c r="B844" s="106" t="s">
        <v>3185</v>
      </c>
      <c r="C844" s="96" t="s">
        <v>3186</v>
      </c>
      <c r="D844" s="107"/>
      <c r="E844" s="106" t="s">
        <v>655</v>
      </c>
      <c r="F844" s="107"/>
      <c r="G844" s="106" t="s">
        <v>131</v>
      </c>
      <c r="H844" s="108"/>
      <c r="I844" s="109"/>
      <c r="J844" s="107"/>
      <c r="K844" s="109"/>
      <c r="L844" s="107"/>
      <c r="M844" s="106" t="s">
        <v>3187</v>
      </c>
      <c r="N844" s="112">
        <v>45916.0</v>
      </c>
    </row>
    <row r="845">
      <c r="A845" s="106" t="s">
        <v>3188</v>
      </c>
      <c r="B845" s="106" t="s">
        <v>3189</v>
      </c>
      <c r="C845" s="96" t="s">
        <v>3190</v>
      </c>
      <c r="D845" s="107"/>
      <c r="E845" s="106" t="s">
        <v>655</v>
      </c>
      <c r="F845" s="106" t="s">
        <v>93</v>
      </c>
      <c r="G845" s="106" t="s">
        <v>94</v>
      </c>
      <c r="H845" s="111">
        <v>376.37</v>
      </c>
      <c r="I845" s="109"/>
      <c r="J845" s="107"/>
      <c r="K845" s="109"/>
      <c r="L845" s="107"/>
      <c r="M845" s="106" t="s">
        <v>3191</v>
      </c>
      <c r="N845" s="112">
        <v>45916.0</v>
      </c>
    </row>
    <row r="846">
      <c r="A846" s="106" t="s">
        <v>778</v>
      </c>
      <c r="B846" s="106" t="s">
        <v>3192</v>
      </c>
      <c r="C846" s="96" t="s">
        <v>3193</v>
      </c>
      <c r="D846" s="107"/>
      <c r="E846" s="106" t="s">
        <v>655</v>
      </c>
      <c r="F846" s="106" t="s">
        <v>153</v>
      </c>
      <c r="G846" s="106" t="s">
        <v>94</v>
      </c>
      <c r="H846" s="111">
        <v>606.97</v>
      </c>
      <c r="I846" s="109"/>
      <c r="J846" s="107"/>
      <c r="K846" s="109"/>
      <c r="L846" s="107"/>
      <c r="M846" s="106" t="s">
        <v>3194</v>
      </c>
      <c r="N846" s="112">
        <v>45916.0</v>
      </c>
    </row>
    <row r="847">
      <c r="A847" s="106" t="s">
        <v>3195</v>
      </c>
      <c r="B847" s="106" t="s">
        <v>3196</v>
      </c>
      <c r="C847" s="96" t="s">
        <v>3197</v>
      </c>
      <c r="D847" s="107"/>
      <c r="E847" s="106" t="s">
        <v>655</v>
      </c>
      <c r="F847" s="106" t="s">
        <v>140</v>
      </c>
      <c r="G847" s="106" t="s">
        <v>94</v>
      </c>
      <c r="H847" s="111">
        <v>1857.92</v>
      </c>
      <c r="I847" s="109"/>
      <c r="J847" s="107"/>
      <c r="K847" s="109"/>
      <c r="L847" s="107"/>
      <c r="M847" s="107"/>
      <c r="N847" s="112">
        <v>45916.0</v>
      </c>
    </row>
    <row r="848">
      <c r="A848" s="106" t="s">
        <v>3198</v>
      </c>
      <c r="B848" s="106" t="s">
        <v>3199</v>
      </c>
      <c r="C848" s="96" t="s">
        <v>3200</v>
      </c>
      <c r="D848" s="107"/>
      <c r="E848" s="106" t="s">
        <v>649</v>
      </c>
      <c r="F848" s="107"/>
      <c r="G848" s="106" t="s">
        <v>86</v>
      </c>
      <c r="H848" s="108"/>
      <c r="I848" s="109"/>
      <c r="J848" s="107"/>
      <c r="K848" s="109"/>
      <c r="L848" s="107"/>
      <c r="M848" s="107"/>
      <c r="N848" s="112">
        <v>45917.0</v>
      </c>
    </row>
    <row r="849">
      <c r="A849" s="106" t="s">
        <v>3201</v>
      </c>
      <c r="B849" s="106" t="s">
        <v>3202</v>
      </c>
      <c r="C849" s="96" t="s">
        <v>3203</v>
      </c>
      <c r="D849" s="107"/>
      <c r="E849" s="106" t="s">
        <v>671</v>
      </c>
      <c r="F849" s="106" t="s">
        <v>436</v>
      </c>
      <c r="G849" s="106" t="s">
        <v>94</v>
      </c>
      <c r="H849" s="111">
        <v>2730.6</v>
      </c>
      <c r="I849" s="109"/>
      <c r="J849" s="107"/>
      <c r="K849" s="109"/>
      <c r="L849" s="107"/>
      <c r="M849" s="106" t="s">
        <v>3204</v>
      </c>
      <c r="N849" s="112">
        <v>45917.0</v>
      </c>
    </row>
    <row r="850">
      <c r="A850" s="106" t="s">
        <v>526</v>
      </c>
      <c r="B850" s="106" t="s">
        <v>3205</v>
      </c>
      <c r="C850" s="96" t="s">
        <v>3206</v>
      </c>
      <c r="D850" s="107"/>
      <c r="E850" s="106" t="s">
        <v>671</v>
      </c>
      <c r="F850" s="107"/>
      <c r="G850" s="106" t="s">
        <v>86</v>
      </c>
      <c r="H850" s="108"/>
      <c r="I850" s="109"/>
      <c r="J850" s="107"/>
      <c r="K850" s="109"/>
      <c r="L850" s="107"/>
      <c r="M850" s="107"/>
      <c r="N850" s="112">
        <v>45917.0</v>
      </c>
    </row>
    <row r="851">
      <c r="A851" s="106" t="s">
        <v>3207</v>
      </c>
      <c r="B851" s="106" t="s">
        <v>3208</v>
      </c>
      <c r="C851" s="96" t="s">
        <v>3209</v>
      </c>
      <c r="D851" s="107"/>
      <c r="E851" s="106" t="s">
        <v>671</v>
      </c>
      <c r="F851" s="107"/>
      <c r="G851" s="106" t="s">
        <v>86</v>
      </c>
      <c r="H851" s="108"/>
      <c r="I851" s="109"/>
      <c r="J851" s="107"/>
      <c r="K851" s="109"/>
      <c r="L851" s="107"/>
      <c r="M851" s="107"/>
      <c r="N851" s="112">
        <v>45917.0</v>
      </c>
    </row>
    <row r="852">
      <c r="A852" s="106" t="s">
        <v>2673</v>
      </c>
      <c r="B852" s="106" t="s">
        <v>3210</v>
      </c>
      <c r="C852" s="96" t="s">
        <v>3211</v>
      </c>
      <c r="D852" s="107"/>
      <c r="E852" s="106" t="s">
        <v>671</v>
      </c>
      <c r="F852" s="106" t="s">
        <v>436</v>
      </c>
      <c r="G852" s="106" t="s">
        <v>94</v>
      </c>
      <c r="H852" s="111">
        <v>1363.35</v>
      </c>
      <c r="I852" s="109"/>
      <c r="J852" s="107"/>
      <c r="K852" s="109"/>
      <c r="L852" s="107"/>
      <c r="M852" s="106" t="s">
        <v>3212</v>
      </c>
      <c r="N852" s="112">
        <v>45917.0</v>
      </c>
    </row>
    <row r="853">
      <c r="A853" s="106" t="s">
        <v>691</v>
      </c>
      <c r="B853" s="106" t="s">
        <v>3213</v>
      </c>
      <c r="C853" s="97"/>
      <c r="D853" s="107"/>
      <c r="E853" s="106" t="s">
        <v>671</v>
      </c>
      <c r="F853" s="106" t="s">
        <v>718</v>
      </c>
      <c r="G853" s="106" t="s">
        <v>94</v>
      </c>
      <c r="H853" s="111">
        <v>601.95</v>
      </c>
      <c r="I853" s="109"/>
      <c r="J853" s="107"/>
      <c r="K853" s="109"/>
      <c r="L853" s="107"/>
      <c r="M853" s="106" t="s">
        <v>3214</v>
      </c>
      <c r="N853" s="112">
        <v>45917.0</v>
      </c>
    </row>
    <row r="854">
      <c r="A854" s="106" t="s">
        <v>697</v>
      </c>
      <c r="B854" s="106" t="s">
        <v>3215</v>
      </c>
      <c r="C854" s="96" t="s">
        <v>3216</v>
      </c>
      <c r="D854" s="107"/>
      <c r="E854" s="106" t="s">
        <v>649</v>
      </c>
      <c r="F854" s="107"/>
      <c r="G854" s="106" t="s">
        <v>86</v>
      </c>
      <c r="H854" s="108"/>
      <c r="I854" s="109"/>
      <c r="J854" s="107"/>
      <c r="K854" s="109"/>
      <c r="L854" s="107"/>
      <c r="M854" s="107"/>
      <c r="N854" s="112">
        <v>45917.0</v>
      </c>
    </row>
    <row r="855">
      <c r="A855" s="106" t="s">
        <v>3217</v>
      </c>
      <c r="B855" s="106" t="s">
        <v>3218</v>
      </c>
      <c r="C855" s="96" t="s">
        <v>3219</v>
      </c>
      <c r="D855" s="107"/>
      <c r="E855" s="106" t="s">
        <v>671</v>
      </c>
      <c r="F855" s="107"/>
      <c r="G855" s="106" t="s">
        <v>86</v>
      </c>
      <c r="H855" s="108"/>
      <c r="I855" s="109"/>
      <c r="J855" s="107"/>
      <c r="K855" s="109"/>
      <c r="L855" s="107"/>
      <c r="M855" s="107"/>
      <c r="N855" s="112">
        <v>45917.0</v>
      </c>
    </row>
    <row r="856">
      <c r="A856" s="106" t="s">
        <v>653</v>
      </c>
      <c r="B856" s="106" t="s">
        <v>3220</v>
      </c>
      <c r="C856" s="96" t="s">
        <v>3221</v>
      </c>
      <c r="D856" s="107"/>
      <c r="E856" s="106" t="s">
        <v>671</v>
      </c>
      <c r="F856" s="107"/>
      <c r="G856" s="106" t="s">
        <v>86</v>
      </c>
      <c r="H856" s="108"/>
      <c r="I856" s="109"/>
      <c r="J856" s="107"/>
      <c r="K856" s="109"/>
      <c r="L856" s="107"/>
      <c r="M856" s="107"/>
      <c r="N856" s="112">
        <v>45917.0</v>
      </c>
    </row>
    <row r="857">
      <c r="A857" s="106" t="s">
        <v>2987</v>
      </c>
      <c r="B857" s="106" t="s">
        <v>3222</v>
      </c>
      <c r="C857" s="97"/>
      <c r="D857" s="107"/>
      <c r="E857" s="106" t="s">
        <v>655</v>
      </c>
      <c r="F857" s="107"/>
      <c r="G857" s="106" t="s">
        <v>131</v>
      </c>
      <c r="H857" s="108"/>
      <c r="I857" s="109"/>
      <c r="J857" s="107"/>
      <c r="K857" s="109"/>
      <c r="L857" s="107"/>
      <c r="M857" s="106" t="s">
        <v>3223</v>
      </c>
      <c r="N857" s="112">
        <v>45917.0</v>
      </c>
    </row>
    <row r="858">
      <c r="A858" s="106" t="s">
        <v>3224</v>
      </c>
      <c r="B858" s="106" t="s">
        <v>3225</v>
      </c>
      <c r="C858" s="96" t="s">
        <v>3226</v>
      </c>
      <c r="D858" s="107"/>
      <c r="E858" s="106" t="s">
        <v>655</v>
      </c>
      <c r="F858" s="107"/>
      <c r="G858" s="106" t="s">
        <v>86</v>
      </c>
      <c r="H858" s="108"/>
      <c r="I858" s="109"/>
      <c r="J858" s="107"/>
      <c r="K858" s="109"/>
      <c r="L858" s="107"/>
      <c r="M858" s="107"/>
      <c r="N858" s="112">
        <v>45917.0</v>
      </c>
    </row>
    <row r="859">
      <c r="A859" s="106" t="s">
        <v>3227</v>
      </c>
      <c r="B859" s="106" t="s">
        <v>3228</v>
      </c>
      <c r="C859" s="96" t="s">
        <v>3229</v>
      </c>
      <c r="D859" s="107"/>
      <c r="E859" s="106" t="s">
        <v>655</v>
      </c>
      <c r="F859" s="107"/>
      <c r="G859" s="106" t="s">
        <v>86</v>
      </c>
      <c r="H859" s="108"/>
      <c r="I859" s="109"/>
      <c r="J859" s="107"/>
      <c r="K859" s="109"/>
      <c r="L859" s="107"/>
      <c r="M859" s="107"/>
      <c r="N859" s="112">
        <v>45917.0</v>
      </c>
    </row>
    <row r="860">
      <c r="A860" s="106" t="s">
        <v>332</v>
      </c>
      <c r="B860" s="106" t="s">
        <v>3230</v>
      </c>
      <c r="C860" s="96" t="s">
        <v>3231</v>
      </c>
      <c r="D860" s="107"/>
      <c r="E860" s="106" t="s">
        <v>655</v>
      </c>
      <c r="F860" s="107"/>
      <c r="G860" s="106" t="s">
        <v>86</v>
      </c>
      <c r="H860" s="108"/>
      <c r="I860" s="109"/>
      <c r="J860" s="107"/>
      <c r="K860" s="109"/>
      <c r="L860" s="107"/>
      <c r="M860" s="107"/>
      <c r="N860" s="112">
        <v>45917.0</v>
      </c>
    </row>
    <row r="861">
      <c r="A861" s="106" t="s">
        <v>3232</v>
      </c>
      <c r="B861" s="106" t="s">
        <v>3233</v>
      </c>
      <c r="C861" s="96" t="s">
        <v>3234</v>
      </c>
      <c r="D861" s="107"/>
      <c r="E861" s="106" t="s">
        <v>671</v>
      </c>
      <c r="F861" s="106" t="s">
        <v>93</v>
      </c>
      <c r="G861" s="106" t="s">
        <v>94</v>
      </c>
      <c r="H861" s="111">
        <v>2243.98</v>
      </c>
      <c r="I861" s="109"/>
      <c r="J861" s="107"/>
      <c r="K861" s="109"/>
      <c r="L861" s="107"/>
      <c r="M861" s="106" t="s">
        <v>3235</v>
      </c>
      <c r="N861" s="112">
        <v>45917.0</v>
      </c>
    </row>
    <row r="862">
      <c r="A862" s="106" t="s">
        <v>110</v>
      </c>
      <c r="B862" s="106" t="s">
        <v>3236</v>
      </c>
      <c r="C862" s="96" t="s">
        <v>3237</v>
      </c>
      <c r="D862" s="107"/>
      <c r="E862" s="106" t="s">
        <v>655</v>
      </c>
      <c r="F862" s="107"/>
      <c r="G862" s="106" t="s">
        <v>86</v>
      </c>
      <c r="H862" s="108"/>
      <c r="I862" s="109"/>
      <c r="J862" s="107"/>
      <c r="K862" s="109"/>
      <c r="L862" s="107"/>
      <c r="M862" s="107"/>
      <c r="N862" s="112">
        <v>45918.0</v>
      </c>
    </row>
    <row r="863">
      <c r="A863" s="106" t="s">
        <v>3238</v>
      </c>
      <c r="B863" s="106" t="s">
        <v>3239</v>
      </c>
      <c r="C863" s="96" t="s">
        <v>3240</v>
      </c>
      <c r="D863" s="107"/>
      <c r="E863" s="106" t="s">
        <v>655</v>
      </c>
      <c r="F863" s="107"/>
      <c r="G863" s="106" t="s">
        <v>86</v>
      </c>
      <c r="H863" s="108"/>
      <c r="I863" s="109"/>
      <c r="J863" s="107"/>
      <c r="K863" s="109"/>
      <c r="L863" s="107"/>
      <c r="M863" s="106" t="s">
        <v>3241</v>
      </c>
      <c r="N863" s="112">
        <v>45918.0</v>
      </c>
    </row>
    <row r="864">
      <c r="A864" s="106" t="s">
        <v>1628</v>
      </c>
      <c r="B864" s="106" t="s">
        <v>3242</v>
      </c>
      <c r="C864" s="96" t="s">
        <v>3243</v>
      </c>
      <c r="D864" s="107"/>
      <c r="E864" s="106" t="s">
        <v>655</v>
      </c>
      <c r="F864" s="107"/>
      <c r="G864" s="106" t="s">
        <v>94</v>
      </c>
      <c r="H864" s="108"/>
      <c r="I864" s="109"/>
      <c r="J864" s="107"/>
      <c r="K864" s="109"/>
      <c r="L864" s="107"/>
      <c r="M864" s="107"/>
      <c r="N864" s="112">
        <v>45918.0</v>
      </c>
    </row>
    <row r="865">
      <c r="A865" s="106" t="s">
        <v>214</v>
      </c>
      <c r="B865" s="106" t="s">
        <v>3244</v>
      </c>
      <c r="C865" s="96" t="s">
        <v>3245</v>
      </c>
      <c r="D865" s="107"/>
      <c r="E865" s="106" t="s">
        <v>655</v>
      </c>
      <c r="F865" s="106" t="s">
        <v>289</v>
      </c>
      <c r="G865" s="106" t="s">
        <v>53</v>
      </c>
      <c r="H865" s="111">
        <v>1539.77</v>
      </c>
      <c r="I865" s="110">
        <v>45925.0</v>
      </c>
      <c r="J865" s="106">
        <v>1.7588240766109E13</v>
      </c>
      <c r="K865" s="109"/>
      <c r="L865" s="106">
        <v>9.0</v>
      </c>
      <c r="M865" s="107"/>
      <c r="N865" s="112">
        <v>45930.0</v>
      </c>
    </row>
    <row r="866">
      <c r="A866" s="106" t="s">
        <v>474</v>
      </c>
      <c r="B866" s="106" t="s">
        <v>3246</v>
      </c>
      <c r="C866" s="96" t="s">
        <v>3247</v>
      </c>
      <c r="D866" s="107"/>
      <c r="E866" s="106" t="s">
        <v>671</v>
      </c>
      <c r="F866" s="106" t="s">
        <v>289</v>
      </c>
      <c r="G866" s="106" t="s">
        <v>94</v>
      </c>
      <c r="H866" s="111">
        <v>1787.34</v>
      </c>
      <c r="I866" s="109"/>
      <c r="J866" s="107"/>
      <c r="K866" s="109"/>
      <c r="L866" s="107"/>
      <c r="M866" s="107"/>
      <c r="N866" s="112">
        <v>45918.0</v>
      </c>
    </row>
    <row r="867">
      <c r="A867" s="106" t="s">
        <v>3248</v>
      </c>
      <c r="B867" s="106" t="s">
        <v>3249</v>
      </c>
      <c r="C867" s="96" t="s">
        <v>3250</v>
      </c>
      <c r="D867" s="107"/>
      <c r="E867" s="106" t="s">
        <v>671</v>
      </c>
      <c r="F867" s="107"/>
      <c r="G867" s="106" t="s">
        <v>86</v>
      </c>
      <c r="H867" s="108"/>
      <c r="I867" s="109"/>
      <c r="J867" s="107"/>
      <c r="K867" s="109"/>
      <c r="L867" s="107"/>
      <c r="M867" s="107"/>
      <c r="N867" s="112">
        <v>45918.0</v>
      </c>
    </row>
    <row r="868">
      <c r="A868" s="106" t="s">
        <v>3251</v>
      </c>
      <c r="B868" s="106" t="s">
        <v>3252</v>
      </c>
      <c r="C868" s="96" t="s">
        <v>3253</v>
      </c>
      <c r="D868" s="107"/>
      <c r="E868" s="106" t="s">
        <v>649</v>
      </c>
      <c r="F868" s="106" t="s">
        <v>596</v>
      </c>
      <c r="G868" s="106" t="s">
        <v>53</v>
      </c>
      <c r="H868" s="111">
        <v>3446.0</v>
      </c>
      <c r="I868" s="110">
        <v>45925.0</v>
      </c>
      <c r="J868" s="106" t="s">
        <v>3254</v>
      </c>
      <c r="K868" s="109"/>
      <c r="L868" s="106">
        <v>10.0</v>
      </c>
      <c r="M868" s="106" t="s">
        <v>3255</v>
      </c>
      <c r="N868" s="112">
        <v>45933.0</v>
      </c>
    </row>
    <row r="869">
      <c r="A869" s="106" t="s">
        <v>3256</v>
      </c>
      <c r="B869" s="106" t="s">
        <v>3257</v>
      </c>
      <c r="C869" s="96" t="s">
        <v>3258</v>
      </c>
      <c r="D869" s="107"/>
      <c r="E869" s="106" t="s">
        <v>671</v>
      </c>
      <c r="F869" s="107"/>
      <c r="G869" s="106" t="s">
        <v>86</v>
      </c>
      <c r="H869" s="108"/>
      <c r="I869" s="109"/>
      <c r="J869" s="107"/>
      <c r="K869" s="109"/>
      <c r="L869" s="107"/>
      <c r="M869" s="107"/>
      <c r="N869" s="112">
        <v>45918.0</v>
      </c>
    </row>
    <row r="870">
      <c r="A870" s="106" t="s">
        <v>157</v>
      </c>
      <c r="B870" s="106" t="s">
        <v>3259</v>
      </c>
      <c r="C870" s="96" t="s">
        <v>3260</v>
      </c>
      <c r="D870" s="107"/>
      <c r="E870" s="106" t="s">
        <v>671</v>
      </c>
      <c r="F870" s="107"/>
      <c r="G870" s="106" t="s">
        <v>150</v>
      </c>
      <c r="H870" s="108"/>
      <c r="I870" s="109"/>
      <c r="J870" s="107"/>
      <c r="K870" s="109"/>
      <c r="L870" s="107"/>
      <c r="M870" s="106" t="s">
        <v>3261</v>
      </c>
      <c r="N870" s="112">
        <v>45918.0</v>
      </c>
    </row>
    <row r="871">
      <c r="A871" s="106" t="s">
        <v>1521</v>
      </c>
      <c r="B871" s="106" t="s">
        <v>3262</v>
      </c>
      <c r="C871" s="96" t="s">
        <v>3263</v>
      </c>
      <c r="D871" s="107"/>
      <c r="E871" s="106" t="s">
        <v>671</v>
      </c>
      <c r="F871" s="107"/>
      <c r="G871" s="106" t="s">
        <v>86</v>
      </c>
      <c r="H871" s="108"/>
      <c r="I871" s="109"/>
      <c r="J871" s="107"/>
      <c r="K871" s="109"/>
      <c r="L871" s="107"/>
      <c r="M871" s="107"/>
      <c r="N871" s="112">
        <v>45918.0</v>
      </c>
    </row>
    <row r="872">
      <c r="A872" s="106" t="s">
        <v>3264</v>
      </c>
      <c r="B872" s="106" t="s">
        <v>3265</v>
      </c>
      <c r="C872" s="96" t="s">
        <v>3266</v>
      </c>
      <c r="D872" s="107"/>
      <c r="E872" s="106" t="s">
        <v>655</v>
      </c>
      <c r="F872" s="106" t="s">
        <v>93</v>
      </c>
      <c r="G872" s="106" t="s">
        <v>94</v>
      </c>
      <c r="H872" s="111">
        <v>1781.4</v>
      </c>
      <c r="I872" s="109"/>
      <c r="J872" s="107"/>
      <c r="K872" s="109"/>
      <c r="L872" s="107"/>
      <c r="M872" s="107"/>
      <c r="N872" s="112">
        <v>45918.0</v>
      </c>
    </row>
    <row r="873">
      <c r="A873" s="106" t="s">
        <v>3267</v>
      </c>
      <c r="B873" s="106" t="s">
        <v>3268</v>
      </c>
      <c r="C873" s="96" t="s">
        <v>3269</v>
      </c>
      <c r="D873" s="107"/>
      <c r="E873" s="106" t="s">
        <v>655</v>
      </c>
      <c r="F873" s="106" t="s">
        <v>93</v>
      </c>
      <c r="G873" s="106" t="s">
        <v>94</v>
      </c>
      <c r="H873" s="111">
        <v>883.36</v>
      </c>
      <c r="I873" s="109"/>
      <c r="J873" s="107"/>
      <c r="K873" s="109"/>
      <c r="L873" s="107"/>
      <c r="M873" s="106" t="s">
        <v>3270</v>
      </c>
      <c r="N873" s="112">
        <v>45919.0</v>
      </c>
    </row>
    <row r="874">
      <c r="A874" s="106" t="s">
        <v>3271</v>
      </c>
      <c r="B874" s="106" t="s">
        <v>3272</v>
      </c>
      <c r="C874" s="96" t="s">
        <v>3273</v>
      </c>
      <c r="D874" s="107"/>
      <c r="E874" s="106" t="s">
        <v>655</v>
      </c>
      <c r="F874" s="107"/>
      <c r="G874" s="106" t="s">
        <v>86</v>
      </c>
      <c r="H874" s="108"/>
      <c r="I874" s="109"/>
      <c r="J874" s="107"/>
      <c r="K874" s="109"/>
      <c r="L874" s="107"/>
      <c r="M874" s="107"/>
      <c r="N874" s="112">
        <v>45919.0</v>
      </c>
    </row>
    <row r="875">
      <c r="A875" s="106" t="s">
        <v>3274</v>
      </c>
      <c r="B875" s="106" t="s">
        <v>3275</v>
      </c>
      <c r="C875" s="96" t="s">
        <v>3276</v>
      </c>
      <c r="D875" s="107"/>
      <c r="E875" s="106" t="s">
        <v>655</v>
      </c>
      <c r="F875" s="107"/>
      <c r="G875" s="106" t="s">
        <v>86</v>
      </c>
      <c r="H875" s="108"/>
      <c r="I875" s="109"/>
      <c r="J875" s="107"/>
      <c r="K875" s="109"/>
      <c r="L875" s="107"/>
      <c r="M875" s="106" t="s">
        <v>812</v>
      </c>
      <c r="N875" s="112">
        <v>45919.0</v>
      </c>
    </row>
    <row r="876">
      <c r="A876" s="106" t="s">
        <v>480</v>
      </c>
      <c r="B876" s="106" t="s">
        <v>3277</v>
      </c>
      <c r="C876" s="96" t="s">
        <v>3278</v>
      </c>
      <c r="D876" s="107"/>
      <c r="E876" s="106" t="s">
        <v>655</v>
      </c>
      <c r="F876" s="107"/>
      <c r="G876" s="106" t="s">
        <v>86</v>
      </c>
      <c r="H876" s="108"/>
      <c r="I876" s="109"/>
      <c r="J876" s="107"/>
      <c r="K876" s="109"/>
      <c r="L876" s="107"/>
      <c r="M876" s="107"/>
      <c r="N876" s="112">
        <v>45919.0</v>
      </c>
    </row>
    <row r="877">
      <c r="A877" s="106" t="s">
        <v>850</v>
      </c>
      <c r="B877" s="106" t="s">
        <v>3279</v>
      </c>
      <c r="C877" s="96" t="s">
        <v>3280</v>
      </c>
      <c r="D877" s="107"/>
      <c r="E877" s="106" t="s">
        <v>655</v>
      </c>
      <c r="F877" s="106" t="s">
        <v>93</v>
      </c>
      <c r="G877" s="106" t="s">
        <v>94</v>
      </c>
      <c r="H877" s="111">
        <v>1113.37</v>
      </c>
      <c r="I877" s="109"/>
      <c r="J877" s="107"/>
      <c r="K877" s="109"/>
      <c r="L877" s="107"/>
      <c r="M877" s="106" t="s">
        <v>3281</v>
      </c>
      <c r="N877" s="112">
        <v>45919.0</v>
      </c>
    </row>
    <row r="878">
      <c r="A878" s="106" t="s">
        <v>480</v>
      </c>
      <c r="B878" s="106" t="s">
        <v>3282</v>
      </c>
      <c r="C878" s="96" t="s">
        <v>3283</v>
      </c>
      <c r="D878" s="107"/>
      <c r="E878" s="106" t="s">
        <v>655</v>
      </c>
      <c r="F878" s="106" t="s">
        <v>153</v>
      </c>
      <c r="G878" s="106" t="s">
        <v>94</v>
      </c>
      <c r="H878" s="111">
        <v>606.24</v>
      </c>
      <c r="I878" s="109"/>
      <c r="J878" s="107"/>
      <c r="K878" s="109"/>
      <c r="L878" s="107"/>
      <c r="M878" s="107"/>
      <c r="N878" s="112">
        <v>45919.0</v>
      </c>
    </row>
    <row r="879">
      <c r="A879" s="106" t="s">
        <v>393</v>
      </c>
      <c r="B879" s="106" t="s">
        <v>3284</v>
      </c>
      <c r="C879" s="96" t="s">
        <v>3285</v>
      </c>
      <c r="D879" s="107"/>
      <c r="E879" s="106" t="s">
        <v>655</v>
      </c>
      <c r="F879" s="106" t="s">
        <v>137</v>
      </c>
      <c r="G879" s="106" t="s">
        <v>94</v>
      </c>
      <c r="H879" s="111">
        <v>1358.17</v>
      </c>
      <c r="I879" s="109"/>
      <c r="J879" s="107"/>
      <c r="K879" s="109"/>
      <c r="L879" s="107"/>
      <c r="M879" s="107"/>
      <c r="N879" s="112">
        <v>45919.0</v>
      </c>
    </row>
    <row r="880">
      <c r="A880" s="106" t="s">
        <v>3286</v>
      </c>
      <c r="B880" s="106" t="s">
        <v>3287</v>
      </c>
      <c r="C880" s="96" t="s">
        <v>3288</v>
      </c>
      <c r="D880" s="107"/>
      <c r="E880" s="106" t="s">
        <v>655</v>
      </c>
      <c r="F880" s="107"/>
      <c r="G880" s="106" t="s">
        <v>86</v>
      </c>
      <c r="H880" s="108"/>
      <c r="I880" s="109"/>
      <c r="J880" s="107"/>
      <c r="K880" s="109"/>
      <c r="L880" s="107"/>
      <c r="M880" s="107"/>
      <c r="N880" s="112">
        <v>45919.0</v>
      </c>
    </row>
    <row r="881">
      <c r="A881" s="106" t="s">
        <v>151</v>
      </c>
      <c r="B881" s="106" t="s">
        <v>3289</v>
      </c>
      <c r="C881" s="96" t="s">
        <v>3290</v>
      </c>
      <c r="D881" s="107"/>
      <c r="E881" s="106" t="s">
        <v>655</v>
      </c>
      <c r="F881" s="107"/>
      <c r="G881" s="106" t="s">
        <v>131</v>
      </c>
      <c r="H881" s="108"/>
      <c r="I881" s="109"/>
      <c r="J881" s="107"/>
      <c r="K881" s="109"/>
      <c r="L881" s="107"/>
      <c r="M881" s="106" t="s">
        <v>3291</v>
      </c>
      <c r="N881" s="112">
        <v>45919.0</v>
      </c>
    </row>
    <row r="882">
      <c r="A882" s="106" t="s">
        <v>3292</v>
      </c>
      <c r="B882" s="106" t="s">
        <v>3293</v>
      </c>
      <c r="C882" s="96" t="s">
        <v>3294</v>
      </c>
      <c r="D882" s="107"/>
      <c r="E882" s="106" t="s">
        <v>655</v>
      </c>
      <c r="F882" s="107"/>
      <c r="G882" s="107"/>
      <c r="H882" s="108"/>
      <c r="I882" s="109"/>
      <c r="J882" s="107"/>
      <c r="K882" s="109"/>
      <c r="L882" s="107"/>
      <c r="M882" s="107"/>
      <c r="N882" s="112">
        <v>45919.0</v>
      </c>
    </row>
    <row r="883">
      <c r="A883" s="106" t="s">
        <v>462</v>
      </c>
      <c r="B883" s="106" t="s">
        <v>3295</v>
      </c>
      <c r="C883" s="96" t="s">
        <v>3296</v>
      </c>
      <c r="D883" s="107"/>
      <c r="E883" s="106" t="s">
        <v>655</v>
      </c>
      <c r="F883" s="107"/>
      <c r="G883" s="106" t="s">
        <v>86</v>
      </c>
      <c r="H883" s="108"/>
      <c r="I883" s="109"/>
      <c r="J883" s="107"/>
      <c r="K883" s="109"/>
      <c r="L883" s="107"/>
      <c r="M883" s="107"/>
      <c r="N883" s="112">
        <v>45919.0</v>
      </c>
    </row>
    <row r="884">
      <c r="A884" s="106" t="s">
        <v>434</v>
      </c>
      <c r="B884" s="106" t="s">
        <v>3297</v>
      </c>
      <c r="C884" s="96" t="s">
        <v>3298</v>
      </c>
      <c r="D884" s="107"/>
      <c r="E884" s="106" t="s">
        <v>655</v>
      </c>
      <c r="F884" s="106" t="s">
        <v>93</v>
      </c>
      <c r="G884" s="106" t="s">
        <v>94</v>
      </c>
      <c r="H884" s="111">
        <v>580.58</v>
      </c>
      <c r="I884" s="109"/>
      <c r="J884" s="107"/>
      <c r="K884" s="109"/>
      <c r="L884" s="107"/>
      <c r="M884" s="106" t="s">
        <v>3299</v>
      </c>
      <c r="N884" s="112">
        <v>45919.0</v>
      </c>
    </row>
    <row r="885">
      <c r="A885" s="106" t="s">
        <v>3300</v>
      </c>
      <c r="B885" s="106" t="s">
        <v>3301</v>
      </c>
      <c r="C885" s="96" t="s">
        <v>3302</v>
      </c>
      <c r="D885" s="107"/>
      <c r="E885" s="106" t="s">
        <v>655</v>
      </c>
      <c r="F885" s="106" t="s">
        <v>970</v>
      </c>
      <c r="G885" s="106" t="s">
        <v>94</v>
      </c>
      <c r="H885" s="111">
        <v>189.0</v>
      </c>
      <c r="I885" s="109"/>
      <c r="J885" s="107"/>
      <c r="K885" s="109"/>
      <c r="L885" s="107"/>
      <c r="M885" s="106" t="s">
        <v>3303</v>
      </c>
      <c r="N885" s="112">
        <v>45919.0</v>
      </c>
    </row>
    <row r="886">
      <c r="A886" s="106" t="s">
        <v>3304</v>
      </c>
      <c r="B886" s="106" t="s">
        <v>3305</v>
      </c>
      <c r="C886" s="96" t="s">
        <v>3306</v>
      </c>
      <c r="D886" s="107"/>
      <c r="E886" s="106" t="s">
        <v>655</v>
      </c>
      <c r="F886" s="107"/>
      <c r="G886" s="106" t="s">
        <v>86</v>
      </c>
      <c r="H886" s="108"/>
      <c r="I886" s="109"/>
      <c r="J886" s="107"/>
      <c r="K886" s="109"/>
      <c r="L886" s="107"/>
      <c r="M886" s="107"/>
      <c r="N886" s="112">
        <v>45919.0</v>
      </c>
    </row>
    <row r="887">
      <c r="A887" s="106" t="s">
        <v>3307</v>
      </c>
      <c r="B887" s="106" t="s">
        <v>3308</v>
      </c>
      <c r="C887" s="96" t="s">
        <v>3309</v>
      </c>
      <c r="D887" s="107"/>
      <c r="E887" s="106" t="s">
        <v>655</v>
      </c>
      <c r="F887" s="106" t="s">
        <v>93</v>
      </c>
      <c r="G887" s="106" t="s">
        <v>94</v>
      </c>
      <c r="H887" s="111">
        <v>1948.54</v>
      </c>
      <c r="I887" s="109"/>
      <c r="J887" s="107"/>
      <c r="K887" s="109"/>
      <c r="L887" s="107"/>
      <c r="M887" s="106" t="s">
        <v>3310</v>
      </c>
      <c r="N887" s="112">
        <v>45919.0</v>
      </c>
    </row>
    <row r="888">
      <c r="A888" s="106" t="s">
        <v>1484</v>
      </c>
      <c r="B888" s="106" t="s">
        <v>3311</v>
      </c>
      <c r="C888" s="96" t="s">
        <v>3312</v>
      </c>
      <c r="D888" s="107"/>
      <c r="E888" s="106" t="s">
        <v>655</v>
      </c>
      <c r="F888" s="106" t="s">
        <v>137</v>
      </c>
      <c r="G888" s="106" t="s">
        <v>94</v>
      </c>
      <c r="H888" s="111">
        <v>1097.1</v>
      </c>
      <c r="I888" s="109"/>
      <c r="J888" s="107"/>
      <c r="K888" s="109"/>
      <c r="L888" s="107"/>
      <c r="M888" s="106" t="s">
        <v>3313</v>
      </c>
      <c r="N888" s="112">
        <v>45919.0</v>
      </c>
    </row>
    <row r="889">
      <c r="A889" s="106" t="s">
        <v>1774</v>
      </c>
      <c r="B889" s="106" t="s">
        <v>3314</v>
      </c>
      <c r="C889" s="96" t="s">
        <v>3315</v>
      </c>
      <c r="D889" s="107"/>
      <c r="E889" s="106" t="s">
        <v>649</v>
      </c>
      <c r="F889" s="107"/>
      <c r="G889" s="106" t="s">
        <v>131</v>
      </c>
      <c r="H889" s="108"/>
      <c r="I889" s="109"/>
      <c r="J889" s="107"/>
      <c r="K889" s="109"/>
      <c r="L889" s="107"/>
      <c r="M889" s="106" t="s">
        <v>3316</v>
      </c>
      <c r="N889" s="112">
        <v>45919.0</v>
      </c>
    </row>
    <row r="890">
      <c r="A890" s="106" t="s">
        <v>3317</v>
      </c>
      <c r="B890" s="106" t="s">
        <v>3318</v>
      </c>
      <c r="C890" s="96" t="s">
        <v>3319</v>
      </c>
      <c r="D890" s="107"/>
      <c r="E890" s="106" t="s">
        <v>649</v>
      </c>
      <c r="F890" s="107"/>
      <c r="G890" s="106" t="s">
        <v>150</v>
      </c>
      <c r="H890" s="108"/>
      <c r="I890" s="109"/>
      <c r="J890" s="107"/>
      <c r="K890" s="109"/>
      <c r="L890" s="107"/>
      <c r="M890" s="106" t="s">
        <v>3320</v>
      </c>
      <c r="N890" s="112">
        <v>45919.0</v>
      </c>
    </row>
    <row r="891">
      <c r="A891" s="106" t="s">
        <v>1340</v>
      </c>
      <c r="B891" s="106" t="s">
        <v>3321</v>
      </c>
      <c r="C891" s="96" t="s">
        <v>3322</v>
      </c>
      <c r="D891" s="107"/>
      <c r="E891" s="106" t="s">
        <v>649</v>
      </c>
      <c r="F891" s="107"/>
      <c r="G891" s="106" t="s">
        <v>86</v>
      </c>
      <c r="H891" s="108"/>
      <c r="I891" s="109"/>
      <c r="J891" s="107"/>
      <c r="K891" s="109"/>
      <c r="L891" s="107"/>
      <c r="M891" s="107"/>
      <c r="N891" s="112">
        <v>45919.0</v>
      </c>
    </row>
    <row r="892">
      <c r="A892" s="106" t="s">
        <v>108</v>
      </c>
      <c r="B892" s="106" t="s">
        <v>3323</v>
      </c>
      <c r="C892" s="96" t="s">
        <v>3324</v>
      </c>
      <c r="D892" s="107"/>
      <c r="E892" s="106" t="s">
        <v>671</v>
      </c>
      <c r="F892" s="107"/>
      <c r="G892" s="106" t="s">
        <v>86</v>
      </c>
      <c r="H892" s="108"/>
      <c r="I892" s="109"/>
      <c r="J892" s="107"/>
      <c r="K892" s="109"/>
      <c r="L892" s="107"/>
      <c r="M892" s="106" t="s">
        <v>2217</v>
      </c>
      <c r="N892" s="112">
        <v>45919.0</v>
      </c>
    </row>
    <row r="893">
      <c r="A893" s="106" t="s">
        <v>674</v>
      </c>
      <c r="B893" s="106" t="s">
        <v>3325</v>
      </c>
      <c r="C893" s="96" t="s">
        <v>3326</v>
      </c>
      <c r="D893" s="107"/>
      <c r="E893" s="106" t="s">
        <v>671</v>
      </c>
      <c r="F893" s="107"/>
      <c r="G893" s="106" t="s">
        <v>86</v>
      </c>
      <c r="H893" s="108"/>
      <c r="I893" s="109"/>
      <c r="J893" s="107"/>
      <c r="K893" s="109"/>
      <c r="L893" s="107"/>
      <c r="M893" s="107"/>
      <c r="N893" s="112">
        <v>45923.0</v>
      </c>
    </row>
    <row r="894">
      <c r="A894" s="106" t="s">
        <v>3327</v>
      </c>
      <c r="B894" s="106" t="s">
        <v>3328</v>
      </c>
      <c r="C894" s="96" t="s">
        <v>3329</v>
      </c>
      <c r="D894" s="107"/>
      <c r="E894" s="106" t="s">
        <v>671</v>
      </c>
      <c r="F894" s="107"/>
      <c r="G894" s="106" t="s">
        <v>150</v>
      </c>
      <c r="H894" s="108"/>
      <c r="I894" s="109"/>
      <c r="J894" s="107"/>
      <c r="K894" s="109"/>
      <c r="L894" s="107"/>
      <c r="M894" s="106" t="s">
        <v>3330</v>
      </c>
      <c r="N894" s="112">
        <v>45919.0</v>
      </c>
    </row>
    <row r="895">
      <c r="A895" s="106" t="s">
        <v>3331</v>
      </c>
      <c r="B895" s="106" t="s">
        <v>3332</v>
      </c>
      <c r="C895" s="96" t="s">
        <v>3333</v>
      </c>
      <c r="D895" s="107"/>
      <c r="E895" s="106" t="s">
        <v>671</v>
      </c>
      <c r="F895" s="107"/>
      <c r="G895" s="106" t="s">
        <v>86</v>
      </c>
      <c r="H895" s="108"/>
      <c r="I895" s="109"/>
      <c r="J895" s="107"/>
      <c r="K895" s="109"/>
      <c r="L895" s="107"/>
      <c r="M895" s="107"/>
      <c r="N895" s="112">
        <v>45923.0</v>
      </c>
    </row>
    <row r="896">
      <c r="A896" s="106" t="s">
        <v>1092</v>
      </c>
      <c r="B896" s="106" t="s">
        <v>3334</v>
      </c>
      <c r="C896" s="96" t="s">
        <v>3335</v>
      </c>
      <c r="D896" s="107"/>
      <c r="E896" s="106" t="s">
        <v>671</v>
      </c>
      <c r="F896" s="107"/>
      <c r="G896" s="106" t="s">
        <v>86</v>
      </c>
      <c r="H896" s="108"/>
      <c r="I896" s="109"/>
      <c r="J896" s="107"/>
      <c r="K896" s="109"/>
      <c r="L896" s="107"/>
      <c r="M896" s="106" t="s">
        <v>2217</v>
      </c>
      <c r="N896" s="112">
        <v>45923.0</v>
      </c>
    </row>
    <row r="897">
      <c r="A897" s="106" t="s">
        <v>3336</v>
      </c>
      <c r="B897" s="106" t="s">
        <v>3337</v>
      </c>
      <c r="C897" s="96" t="s">
        <v>3338</v>
      </c>
      <c r="D897" s="107"/>
      <c r="E897" s="107"/>
      <c r="F897" s="107"/>
      <c r="G897" s="106" t="s">
        <v>86</v>
      </c>
      <c r="H897" s="108"/>
      <c r="I897" s="109"/>
      <c r="J897" s="107"/>
      <c r="K897" s="109"/>
      <c r="L897" s="107"/>
      <c r="M897" s="107"/>
      <c r="N897" s="112">
        <v>45923.0</v>
      </c>
    </row>
    <row r="898">
      <c r="A898" s="106" t="s">
        <v>826</v>
      </c>
      <c r="B898" s="106" t="s">
        <v>3339</v>
      </c>
      <c r="C898" s="97"/>
      <c r="D898" s="107"/>
      <c r="E898" s="106" t="s">
        <v>671</v>
      </c>
      <c r="F898" s="106" t="s">
        <v>93</v>
      </c>
      <c r="G898" s="106" t="s">
        <v>94</v>
      </c>
      <c r="H898" s="111">
        <v>376.37</v>
      </c>
      <c r="I898" s="109"/>
      <c r="J898" s="107"/>
      <c r="K898" s="109"/>
      <c r="L898" s="107"/>
      <c r="M898" s="106" t="s">
        <v>3340</v>
      </c>
      <c r="N898" s="112">
        <v>45923.0</v>
      </c>
    </row>
    <row r="899">
      <c r="A899" s="106" t="s">
        <v>430</v>
      </c>
      <c r="B899" s="106" t="s">
        <v>3341</v>
      </c>
      <c r="C899" s="96" t="s">
        <v>3342</v>
      </c>
      <c r="D899" s="107"/>
      <c r="E899" s="106" t="s">
        <v>671</v>
      </c>
      <c r="F899" s="107"/>
      <c r="G899" s="106" t="s">
        <v>86</v>
      </c>
      <c r="H899" s="108"/>
      <c r="I899" s="109"/>
      <c r="J899" s="107"/>
      <c r="K899" s="109"/>
      <c r="L899" s="107"/>
      <c r="M899" s="107"/>
      <c r="N899" s="112">
        <v>45923.0</v>
      </c>
    </row>
    <row r="900">
      <c r="A900" s="106" t="s">
        <v>474</v>
      </c>
      <c r="B900" s="106" t="s">
        <v>3343</v>
      </c>
      <c r="C900" s="96" t="s">
        <v>3344</v>
      </c>
      <c r="D900" s="107"/>
      <c r="E900" s="106" t="s">
        <v>85</v>
      </c>
      <c r="F900" s="106" t="s">
        <v>289</v>
      </c>
      <c r="G900" s="106" t="s">
        <v>94</v>
      </c>
      <c r="H900" s="111">
        <v>1857.92</v>
      </c>
      <c r="I900" s="109"/>
      <c r="J900" s="107"/>
      <c r="K900" s="109"/>
      <c r="L900" s="107"/>
      <c r="M900" s="106" t="s">
        <v>3345</v>
      </c>
      <c r="N900" s="112">
        <v>45923.0</v>
      </c>
    </row>
    <row r="901">
      <c r="A901" s="106" t="s">
        <v>3346</v>
      </c>
      <c r="B901" s="106" t="s">
        <v>3347</v>
      </c>
      <c r="C901" s="96" t="s">
        <v>3348</v>
      </c>
      <c r="D901" s="107"/>
      <c r="E901" s="106" t="s">
        <v>85</v>
      </c>
      <c r="F901" s="107"/>
      <c r="G901" s="106" t="s">
        <v>86</v>
      </c>
      <c r="H901" s="108"/>
      <c r="I901" s="109"/>
      <c r="J901" s="107"/>
      <c r="K901" s="109"/>
      <c r="L901" s="107"/>
      <c r="M901" s="107"/>
      <c r="N901" s="112">
        <v>45923.0</v>
      </c>
    </row>
    <row r="902">
      <c r="A902" s="106" t="s">
        <v>215</v>
      </c>
      <c r="B902" s="106" t="s">
        <v>3349</v>
      </c>
      <c r="C902" s="96" t="s">
        <v>3350</v>
      </c>
      <c r="D902" s="107"/>
      <c r="E902" s="106" t="s">
        <v>655</v>
      </c>
      <c r="F902" s="106" t="s">
        <v>278</v>
      </c>
      <c r="G902" s="106" t="s">
        <v>94</v>
      </c>
      <c r="H902" s="111">
        <v>45.5</v>
      </c>
      <c r="I902" s="109"/>
      <c r="J902" s="107"/>
      <c r="K902" s="109"/>
      <c r="L902" s="107"/>
      <c r="M902" s="106" t="s">
        <v>3351</v>
      </c>
      <c r="N902" s="112">
        <v>45923.0</v>
      </c>
    </row>
    <row r="903">
      <c r="A903" s="106" t="s">
        <v>3352</v>
      </c>
      <c r="B903" s="106" t="s">
        <v>3353</v>
      </c>
      <c r="C903" s="96" t="s">
        <v>3354</v>
      </c>
      <c r="D903" s="107"/>
      <c r="E903" s="106" t="s">
        <v>655</v>
      </c>
      <c r="F903" s="107"/>
      <c r="G903" s="106" t="s">
        <v>86</v>
      </c>
      <c r="H903" s="108"/>
      <c r="I903" s="109"/>
      <c r="J903" s="107"/>
      <c r="K903" s="109"/>
      <c r="L903" s="107"/>
      <c r="M903" s="107"/>
      <c r="N903" s="112">
        <v>45923.0</v>
      </c>
    </row>
    <row r="904">
      <c r="A904" s="106" t="s">
        <v>587</v>
      </c>
      <c r="B904" s="106" t="s">
        <v>3355</v>
      </c>
      <c r="C904" s="96" t="s">
        <v>3356</v>
      </c>
      <c r="D904" s="107"/>
      <c r="E904" s="106" t="s">
        <v>655</v>
      </c>
      <c r="F904" s="107"/>
      <c r="G904" s="106" t="s">
        <v>86</v>
      </c>
      <c r="H904" s="108"/>
      <c r="I904" s="109"/>
      <c r="J904" s="107"/>
      <c r="K904" s="109"/>
      <c r="L904" s="107"/>
      <c r="M904" s="107"/>
      <c r="N904" s="112">
        <v>45923.0</v>
      </c>
    </row>
    <row r="905">
      <c r="A905" s="106" t="s">
        <v>3357</v>
      </c>
      <c r="B905" s="106" t="s">
        <v>3358</v>
      </c>
      <c r="C905" s="96" t="s">
        <v>3359</v>
      </c>
      <c r="D905" s="107"/>
      <c r="E905" s="106" t="s">
        <v>655</v>
      </c>
      <c r="F905" s="106" t="s">
        <v>93</v>
      </c>
      <c r="G905" s="106" t="s">
        <v>94</v>
      </c>
      <c r="H905" s="111">
        <v>979.21</v>
      </c>
      <c r="I905" s="109"/>
      <c r="J905" s="107"/>
      <c r="K905" s="109"/>
      <c r="L905" s="107"/>
      <c r="M905" s="107"/>
      <c r="N905" s="112">
        <v>45923.0</v>
      </c>
    </row>
    <row r="906">
      <c r="A906" s="106" t="s">
        <v>2123</v>
      </c>
      <c r="B906" s="106" t="s">
        <v>3360</v>
      </c>
      <c r="C906" s="96" t="s">
        <v>3361</v>
      </c>
      <c r="D906" s="107"/>
      <c r="E906" s="106" t="s">
        <v>655</v>
      </c>
      <c r="F906" s="107"/>
      <c r="G906" s="106" t="s">
        <v>86</v>
      </c>
      <c r="H906" s="108"/>
      <c r="I906" s="109"/>
      <c r="J906" s="107"/>
      <c r="K906" s="109"/>
      <c r="L906" s="107"/>
      <c r="M906" s="106" t="s">
        <v>2217</v>
      </c>
      <c r="N906" s="112">
        <v>45923.0</v>
      </c>
    </row>
    <row r="907">
      <c r="A907" s="106" t="s">
        <v>338</v>
      </c>
      <c r="B907" s="106" t="s">
        <v>3362</v>
      </c>
      <c r="C907" s="96" t="s">
        <v>3363</v>
      </c>
      <c r="D907" s="107"/>
      <c r="E907" s="106" t="s">
        <v>655</v>
      </c>
      <c r="F907" s="107"/>
      <c r="G907" s="106" t="s">
        <v>86</v>
      </c>
      <c r="H907" s="108"/>
      <c r="I907" s="109"/>
      <c r="J907" s="107"/>
      <c r="K907" s="109"/>
      <c r="L907" s="107"/>
      <c r="M907" s="107"/>
      <c r="N907" s="112">
        <v>45923.0</v>
      </c>
    </row>
    <row r="908">
      <c r="A908" s="106" t="s">
        <v>3364</v>
      </c>
      <c r="B908" s="106" t="s">
        <v>3365</v>
      </c>
      <c r="C908" s="96" t="s">
        <v>3366</v>
      </c>
      <c r="D908" s="107"/>
      <c r="E908" s="106" t="s">
        <v>655</v>
      </c>
      <c r="F908" s="107"/>
      <c r="G908" s="106" t="s">
        <v>86</v>
      </c>
      <c r="H908" s="108"/>
      <c r="I908" s="109"/>
      <c r="J908" s="107"/>
      <c r="K908" s="109"/>
      <c r="L908" s="107"/>
      <c r="M908" s="107"/>
      <c r="N908" s="112">
        <v>45923.0</v>
      </c>
    </row>
    <row r="909">
      <c r="A909" s="106" t="s">
        <v>1439</v>
      </c>
      <c r="B909" s="106" t="s">
        <v>3367</v>
      </c>
      <c r="C909" s="96" t="s">
        <v>3368</v>
      </c>
      <c r="D909" s="107"/>
      <c r="E909" s="106" t="s">
        <v>655</v>
      </c>
      <c r="F909" s="107"/>
      <c r="G909" s="106" t="s">
        <v>86</v>
      </c>
      <c r="H909" s="108"/>
      <c r="I909" s="109"/>
      <c r="J909" s="107"/>
      <c r="K909" s="109"/>
      <c r="L909" s="107"/>
      <c r="M909" s="107"/>
      <c r="N909" s="112">
        <v>45924.0</v>
      </c>
    </row>
    <row r="910">
      <c r="A910" s="106" t="s">
        <v>3369</v>
      </c>
      <c r="B910" s="106" t="s">
        <v>3370</v>
      </c>
      <c r="C910" s="96" t="s">
        <v>3371</v>
      </c>
      <c r="D910" s="107"/>
      <c r="E910" s="106" t="s">
        <v>655</v>
      </c>
      <c r="F910" s="106" t="s">
        <v>153</v>
      </c>
      <c r="G910" s="106" t="s">
        <v>94</v>
      </c>
      <c r="H910" s="111">
        <v>332.44</v>
      </c>
      <c r="I910" s="109"/>
      <c r="J910" s="107"/>
      <c r="K910" s="109"/>
      <c r="L910" s="107"/>
      <c r="M910" s="106" t="s">
        <v>3372</v>
      </c>
      <c r="N910" s="112">
        <v>45924.0</v>
      </c>
    </row>
    <row r="911">
      <c r="A911" s="106" t="s">
        <v>2367</v>
      </c>
      <c r="B911" s="106" t="s">
        <v>3373</v>
      </c>
      <c r="C911" s="96" t="s">
        <v>3374</v>
      </c>
      <c r="D911" s="107"/>
      <c r="E911" s="106" t="s">
        <v>655</v>
      </c>
      <c r="F911" s="107"/>
      <c r="G911" s="106" t="s">
        <v>94</v>
      </c>
      <c r="H911" s="108"/>
      <c r="I911" s="109"/>
      <c r="J911" s="107"/>
      <c r="K911" s="109"/>
      <c r="L911" s="107"/>
      <c r="M911" s="107"/>
      <c r="N911" s="112">
        <v>45924.0</v>
      </c>
    </row>
    <row r="912">
      <c r="A912" s="106" t="s">
        <v>3375</v>
      </c>
      <c r="B912" s="106" t="s">
        <v>3376</v>
      </c>
      <c r="C912" s="96" t="s">
        <v>3377</v>
      </c>
      <c r="D912" s="107"/>
      <c r="E912" s="106" t="s">
        <v>655</v>
      </c>
      <c r="F912" s="106" t="s">
        <v>970</v>
      </c>
      <c r="G912" s="106" t="s">
        <v>86</v>
      </c>
      <c r="H912" s="111">
        <v>538.65</v>
      </c>
      <c r="I912" s="109"/>
      <c r="J912" s="107"/>
      <c r="K912" s="109"/>
      <c r="L912" s="107"/>
      <c r="M912" s="106" t="s">
        <v>3378</v>
      </c>
      <c r="N912" s="112">
        <v>45924.0</v>
      </c>
    </row>
    <row r="913">
      <c r="A913" s="106" t="s">
        <v>460</v>
      </c>
      <c r="B913" s="106" t="s">
        <v>3379</v>
      </c>
      <c r="C913" s="96" t="s">
        <v>3380</v>
      </c>
      <c r="D913" s="107"/>
      <c r="E913" s="106" t="s">
        <v>655</v>
      </c>
      <c r="F913" s="107"/>
      <c r="G913" s="106" t="s">
        <v>86</v>
      </c>
      <c r="H913" s="108"/>
      <c r="I913" s="109"/>
      <c r="J913" s="107"/>
      <c r="K913" s="109"/>
      <c r="L913" s="107"/>
      <c r="M913" s="107"/>
      <c r="N913" s="112">
        <v>45924.0</v>
      </c>
    </row>
    <row r="914">
      <c r="A914" s="106" t="s">
        <v>3381</v>
      </c>
      <c r="B914" s="106" t="s">
        <v>3382</v>
      </c>
      <c r="C914" s="96" t="s">
        <v>3383</v>
      </c>
      <c r="D914" s="107"/>
      <c r="E914" s="106" t="s">
        <v>655</v>
      </c>
      <c r="F914" s="107"/>
      <c r="G914" s="106" t="s">
        <v>86</v>
      </c>
      <c r="H914" s="108"/>
      <c r="I914" s="109"/>
      <c r="J914" s="107"/>
      <c r="K914" s="109"/>
      <c r="L914" s="107"/>
      <c r="M914" s="107"/>
      <c r="N914" s="112">
        <v>45925.0</v>
      </c>
    </row>
    <row r="915">
      <c r="A915" s="106" t="s">
        <v>3384</v>
      </c>
      <c r="B915" s="106" t="s">
        <v>3385</v>
      </c>
      <c r="C915" s="96" t="s">
        <v>3386</v>
      </c>
      <c r="D915" s="107"/>
      <c r="E915" s="106" t="s">
        <v>655</v>
      </c>
      <c r="F915" s="106" t="s">
        <v>153</v>
      </c>
      <c r="G915" s="106" t="s">
        <v>94</v>
      </c>
      <c r="H915" s="111">
        <v>884.84</v>
      </c>
      <c r="I915" s="109"/>
      <c r="J915" s="107"/>
      <c r="K915" s="109"/>
      <c r="L915" s="107"/>
      <c r="M915" s="106" t="s">
        <v>3387</v>
      </c>
      <c r="N915" s="112">
        <v>45925.0</v>
      </c>
    </row>
    <row r="916">
      <c r="A916" s="106" t="s">
        <v>3388</v>
      </c>
      <c r="B916" s="106" t="s">
        <v>3389</v>
      </c>
      <c r="C916" s="96" t="s">
        <v>3390</v>
      </c>
      <c r="D916" s="107"/>
      <c r="E916" s="106" t="s">
        <v>655</v>
      </c>
      <c r="F916" s="107"/>
      <c r="G916" s="106" t="s">
        <v>94</v>
      </c>
      <c r="H916" s="108"/>
      <c r="I916" s="109"/>
      <c r="J916" s="107"/>
      <c r="K916" s="109"/>
      <c r="L916" s="107"/>
      <c r="M916" s="106" t="s">
        <v>3391</v>
      </c>
      <c r="N916" s="112">
        <v>45925.0</v>
      </c>
    </row>
    <row r="917">
      <c r="A917" s="106" t="s">
        <v>502</v>
      </c>
      <c r="B917" s="106" t="s">
        <v>3392</v>
      </c>
      <c r="C917" s="96" t="s">
        <v>3393</v>
      </c>
      <c r="D917" s="107"/>
      <c r="E917" s="106" t="s">
        <v>796</v>
      </c>
      <c r="F917" s="106" t="s">
        <v>137</v>
      </c>
      <c r="G917" s="106" t="s">
        <v>53</v>
      </c>
      <c r="H917" s="111">
        <v>3200.28</v>
      </c>
      <c r="I917" s="110">
        <v>45926.0</v>
      </c>
      <c r="J917" s="106">
        <v>9.6677264E7</v>
      </c>
      <c r="K917" s="109"/>
      <c r="L917" s="106">
        <v>10.0</v>
      </c>
      <c r="M917" s="106" t="s">
        <v>3394</v>
      </c>
      <c r="N917" s="112">
        <v>45933.0</v>
      </c>
    </row>
    <row r="918">
      <c r="A918" s="106" t="s">
        <v>2276</v>
      </c>
      <c r="B918" s="106" t="s">
        <v>3395</v>
      </c>
      <c r="C918" s="97"/>
      <c r="D918" s="107"/>
      <c r="E918" s="106" t="s">
        <v>796</v>
      </c>
      <c r="F918" s="106" t="s">
        <v>143</v>
      </c>
      <c r="G918" s="106" t="s">
        <v>54</v>
      </c>
      <c r="H918" s="111">
        <v>2824.0</v>
      </c>
      <c r="I918" s="110">
        <v>45938.0</v>
      </c>
      <c r="J918" s="107"/>
      <c r="K918" s="109"/>
      <c r="L918" s="106">
        <v>10.0</v>
      </c>
      <c r="M918" s="106" t="s">
        <v>3396</v>
      </c>
      <c r="N918" s="112">
        <v>45933.0</v>
      </c>
    </row>
    <row r="919">
      <c r="A919" s="106" t="s">
        <v>3397</v>
      </c>
      <c r="B919" s="106" t="s">
        <v>3398</v>
      </c>
      <c r="C919" s="96" t="s">
        <v>3399</v>
      </c>
      <c r="D919" s="107"/>
      <c r="E919" s="106" t="s">
        <v>85</v>
      </c>
      <c r="F919" s="106" t="s">
        <v>167</v>
      </c>
      <c r="G919" s="106" t="s">
        <v>94</v>
      </c>
      <c r="H919" s="111">
        <v>571.45</v>
      </c>
      <c r="I919" s="109"/>
      <c r="J919" s="107"/>
      <c r="K919" s="109"/>
      <c r="L919" s="107"/>
      <c r="M919" s="106" t="s">
        <v>3400</v>
      </c>
      <c r="N919" s="112">
        <v>45926.0</v>
      </c>
    </row>
    <row r="920">
      <c r="A920" s="106" t="s">
        <v>449</v>
      </c>
      <c r="B920" s="106" t="s">
        <v>3401</v>
      </c>
      <c r="C920" s="96" t="s">
        <v>3402</v>
      </c>
      <c r="D920" s="107"/>
      <c r="E920" s="106" t="s">
        <v>85</v>
      </c>
      <c r="F920" s="107"/>
      <c r="G920" s="106" t="s">
        <v>131</v>
      </c>
      <c r="H920" s="108"/>
      <c r="I920" s="109"/>
      <c r="J920" s="107"/>
      <c r="K920" s="109"/>
      <c r="L920" s="107"/>
      <c r="M920" s="106" t="s">
        <v>3403</v>
      </c>
      <c r="N920" s="112">
        <v>45926.0</v>
      </c>
    </row>
    <row r="921">
      <c r="A921" s="106" t="s">
        <v>179</v>
      </c>
      <c r="B921" s="106" t="s">
        <v>3404</v>
      </c>
      <c r="C921" s="96" t="s">
        <v>3405</v>
      </c>
      <c r="D921" s="107"/>
      <c r="E921" s="106" t="s">
        <v>655</v>
      </c>
      <c r="F921" s="107"/>
      <c r="G921" s="106" t="s">
        <v>131</v>
      </c>
      <c r="H921" s="108"/>
      <c r="I921" s="109"/>
      <c r="J921" s="107"/>
      <c r="K921" s="109"/>
      <c r="L921" s="107"/>
      <c r="M921" s="106" t="s">
        <v>3406</v>
      </c>
      <c r="N921" s="112">
        <v>45926.0</v>
      </c>
    </row>
    <row r="922">
      <c r="A922" s="106" t="s">
        <v>3407</v>
      </c>
      <c r="B922" s="106" t="s">
        <v>3408</v>
      </c>
      <c r="C922" s="96" t="s">
        <v>3409</v>
      </c>
      <c r="D922" s="107"/>
      <c r="E922" s="107"/>
      <c r="F922" s="107"/>
      <c r="G922" s="106" t="s">
        <v>86</v>
      </c>
      <c r="H922" s="108"/>
      <c r="I922" s="109"/>
      <c r="J922" s="107"/>
      <c r="K922" s="109"/>
      <c r="L922" s="107"/>
      <c r="M922" s="107"/>
      <c r="N922" s="112">
        <v>45926.0</v>
      </c>
    </row>
    <row r="923">
      <c r="A923" s="106" t="s">
        <v>106</v>
      </c>
      <c r="B923" s="106" t="s">
        <v>3410</v>
      </c>
      <c r="C923" s="113" t="s">
        <v>3411</v>
      </c>
      <c r="D923" s="107"/>
      <c r="E923" s="107"/>
      <c r="F923" s="107"/>
      <c r="G923" s="106" t="s">
        <v>131</v>
      </c>
      <c r="H923" s="108"/>
      <c r="I923" s="109"/>
      <c r="J923" s="107"/>
      <c r="K923" s="109"/>
      <c r="L923" s="107"/>
      <c r="M923" s="107"/>
      <c r="N923" s="112">
        <v>45926.0</v>
      </c>
    </row>
    <row r="924">
      <c r="A924" s="106" t="s">
        <v>1683</v>
      </c>
      <c r="B924" s="106" t="s">
        <v>3412</v>
      </c>
      <c r="C924" s="97"/>
      <c r="D924" s="107"/>
      <c r="E924" s="106" t="s">
        <v>655</v>
      </c>
      <c r="F924" s="107"/>
      <c r="G924" s="106" t="s">
        <v>94</v>
      </c>
      <c r="H924" s="108"/>
      <c r="I924" s="109"/>
      <c r="J924" s="107"/>
      <c r="K924" s="109"/>
      <c r="L924" s="107"/>
      <c r="M924" s="107"/>
      <c r="N924" s="112">
        <v>45926.0</v>
      </c>
    </row>
    <row r="925">
      <c r="A925" s="106" t="s">
        <v>3413</v>
      </c>
      <c r="B925" s="106" t="s">
        <v>3414</v>
      </c>
      <c r="C925" s="96" t="s">
        <v>3415</v>
      </c>
      <c r="D925" s="107"/>
      <c r="E925" s="106" t="s">
        <v>671</v>
      </c>
      <c r="F925" s="106" t="s">
        <v>278</v>
      </c>
      <c r="G925" s="106" t="s">
        <v>86</v>
      </c>
      <c r="H925" s="111">
        <v>727.51</v>
      </c>
      <c r="I925" s="109"/>
      <c r="J925" s="107"/>
      <c r="K925" s="109"/>
      <c r="L925" s="107"/>
      <c r="M925" s="107"/>
      <c r="N925" s="112">
        <v>45929.0</v>
      </c>
    </row>
    <row r="926">
      <c r="A926" s="106" t="s">
        <v>1652</v>
      </c>
      <c r="B926" s="106" t="s">
        <v>3416</v>
      </c>
      <c r="C926" s="97"/>
      <c r="D926" s="107"/>
      <c r="E926" s="106" t="s">
        <v>671</v>
      </c>
      <c r="F926" s="106" t="s">
        <v>153</v>
      </c>
      <c r="G926" s="106" t="s">
        <v>94</v>
      </c>
      <c r="H926" s="111">
        <v>883.88</v>
      </c>
      <c r="I926" s="109"/>
      <c r="J926" s="107"/>
      <c r="K926" s="109"/>
      <c r="L926" s="107"/>
      <c r="M926" s="106" t="s">
        <v>3417</v>
      </c>
      <c r="N926" s="112">
        <v>45929.0</v>
      </c>
    </row>
    <row r="927">
      <c r="A927" s="106" t="s">
        <v>3418</v>
      </c>
      <c r="B927" s="106" t="s">
        <v>3419</v>
      </c>
      <c r="C927" s="97"/>
      <c r="D927" s="107"/>
      <c r="E927" s="106" t="s">
        <v>671</v>
      </c>
      <c r="F927" s="106" t="s">
        <v>167</v>
      </c>
      <c r="G927" s="106" t="s">
        <v>94</v>
      </c>
      <c r="H927" s="111">
        <v>677.23</v>
      </c>
      <c r="I927" s="109"/>
      <c r="J927" s="107"/>
      <c r="K927" s="109"/>
      <c r="L927" s="107"/>
      <c r="M927" s="106" t="s">
        <v>3420</v>
      </c>
      <c r="N927" s="112">
        <v>45929.0</v>
      </c>
    </row>
    <row r="928">
      <c r="A928" s="106" t="s">
        <v>308</v>
      </c>
      <c r="B928" s="106" t="s">
        <v>3421</v>
      </c>
      <c r="C928" s="96" t="s">
        <v>3422</v>
      </c>
      <c r="D928" s="107"/>
      <c r="E928" s="106" t="s">
        <v>671</v>
      </c>
      <c r="F928" s="107"/>
      <c r="G928" s="106" t="s">
        <v>86</v>
      </c>
      <c r="H928" s="108"/>
      <c r="I928" s="109"/>
      <c r="J928" s="107"/>
      <c r="K928" s="109"/>
      <c r="L928" s="107"/>
      <c r="M928" s="107"/>
      <c r="N928" s="112">
        <v>45929.0</v>
      </c>
    </row>
    <row r="929">
      <c r="A929" s="106" t="s">
        <v>3423</v>
      </c>
      <c r="B929" s="106" t="s">
        <v>3424</v>
      </c>
      <c r="C929" s="96" t="s">
        <v>3425</v>
      </c>
      <c r="D929" s="107"/>
      <c r="E929" s="106" t="s">
        <v>671</v>
      </c>
      <c r="F929" s="107"/>
      <c r="G929" s="106" t="s">
        <v>86</v>
      </c>
      <c r="H929" s="108"/>
      <c r="I929" s="109"/>
      <c r="J929" s="107"/>
      <c r="K929" s="109"/>
      <c r="L929" s="107"/>
      <c r="M929" s="107"/>
      <c r="N929" s="112">
        <v>45950.558526747685</v>
      </c>
    </row>
    <row r="930">
      <c r="A930" s="106" t="s">
        <v>3426</v>
      </c>
      <c r="B930" s="106" t="s">
        <v>3427</v>
      </c>
      <c r="C930" s="96" t="s">
        <v>3428</v>
      </c>
      <c r="D930" s="107"/>
      <c r="E930" s="106" t="s">
        <v>671</v>
      </c>
      <c r="F930" s="107"/>
      <c r="G930" s="106" t="s">
        <v>86</v>
      </c>
      <c r="H930" s="108"/>
      <c r="I930" s="109"/>
      <c r="J930" s="107"/>
      <c r="K930" s="109"/>
      <c r="L930" s="107"/>
      <c r="M930" s="107"/>
      <c r="N930" s="112">
        <v>45929.0</v>
      </c>
    </row>
    <row r="931">
      <c r="A931" s="106" t="s">
        <v>2492</v>
      </c>
      <c r="B931" s="106" t="s">
        <v>3429</v>
      </c>
      <c r="C931" s="96" t="s">
        <v>3430</v>
      </c>
      <c r="D931" s="107"/>
      <c r="E931" s="106" t="s">
        <v>671</v>
      </c>
      <c r="F931" s="107"/>
      <c r="G931" s="106" t="s">
        <v>86</v>
      </c>
      <c r="H931" s="108"/>
      <c r="I931" s="109"/>
      <c r="J931" s="107"/>
      <c r="K931" s="109"/>
      <c r="L931" s="107"/>
      <c r="M931" s="107"/>
      <c r="N931" s="112">
        <v>45929.0</v>
      </c>
    </row>
    <row r="932">
      <c r="A932" s="106" t="s">
        <v>3431</v>
      </c>
      <c r="B932" s="106" t="s">
        <v>3432</v>
      </c>
      <c r="C932" s="96" t="s">
        <v>3433</v>
      </c>
      <c r="D932" s="107"/>
      <c r="E932" s="106" t="s">
        <v>671</v>
      </c>
      <c r="F932" s="107"/>
      <c r="G932" s="106" t="s">
        <v>86</v>
      </c>
      <c r="H932" s="108"/>
      <c r="I932" s="109"/>
      <c r="J932" s="107"/>
      <c r="K932" s="109"/>
      <c r="L932" s="107"/>
      <c r="M932" s="107"/>
      <c r="N932" s="112">
        <v>45929.0</v>
      </c>
    </row>
    <row r="933">
      <c r="A933" s="106" t="s">
        <v>1317</v>
      </c>
      <c r="B933" s="106" t="s">
        <v>3434</v>
      </c>
      <c r="C933" s="97"/>
      <c r="D933" s="107"/>
      <c r="E933" s="106" t="s">
        <v>671</v>
      </c>
      <c r="F933" s="107"/>
      <c r="G933" s="106" t="s">
        <v>86</v>
      </c>
      <c r="H933" s="108"/>
      <c r="I933" s="109"/>
      <c r="J933" s="107"/>
      <c r="K933" s="109"/>
      <c r="L933" s="107"/>
      <c r="M933" s="107"/>
      <c r="N933" s="112">
        <v>45929.0</v>
      </c>
    </row>
    <row r="934">
      <c r="A934" s="106" t="s">
        <v>467</v>
      </c>
      <c r="B934" s="106" t="s">
        <v>3435</v>
      </c>
      <c r="C934" s="97"/>
      <c r="D934" s="107"/>
      <c r="E934" s="106" t="s">
        <v>671</v>
      </c>
      <c r="F934" s="106" t="s">
        <v>93</v>
      </c>
      <c r="G934" s="106" t="s">
        <v>94</v>
      </c>
      <c r="H934" s="111">
        <v>581.05</v>
      </c>
      <c r="I934" s="109"/>
      <c r="J934" s="107"/>
      <c r="K934" s="109"/>
      <c r="L934" s="107"/>
      <c r="M934" s="107"/>
      <c r="N934" s="112">
        <v>45929.0</v>
      </c>
    </row>
    <row r="935">
      <c r="A935" s="106" t="s">
        <v>3436</v>
      </c>
      <c r="B935" s="106" t="s">
        <v>3437</v>
      </c>
      <c r="C935" s="96" t="s">
        <v>3438</v>
      </c>
      <c r="D935" s="107"/>
      <c r="E935" s="106" t="s">
        <v>649</v>
      </c>
      <c r="F935" s="107"/>
      <c r="G935" s="106" t="s">
        <v>86</v>
      </c>
      <c r="H935" s="108"/>
      <c r="I935" s="109"/>
      <c r="J935" s="107"/>
      <c r="K935" s="109"/>
      <c r="L935" s="107"/>
      <c r="M935" s="107"/>
      <c r="N935" s="112">
        <v>45929.0</v>
      </c>
    </row>
    <row r="936">
      <c r="A936" s="106" t="s">
        <v>1918</v>
      </c>
      <c r="B936" s="106" t="s">
        <v>3439</v>
      </c>
      <c r="C936" s="96" t="s">
        <v>3440</v>
      </c>
      <c r="D936" s="107"/>
      <c r="E936" s="106" t="s">
        <v>649</v>
      </c>
      <c r="F936" s="107"/>
      <c r="G936" s="106" t="s">
        <v>86</v>
      </c>
      <c r="H936" s="108"/>
      <c r="I936" s="109"/>
      <c r="J936" s="107"/>
      <c r="K936" s="109"/>
      <c r="L936" s="107"/>
      <c r="M936" s="107"/>
      <c r="N936" s="112">
        <v>45929.0</v>
      </c>
    </row>
    <row r="937">
      <c r="A937" s="106" t="s">
        <v>1734</v>
      </c>
      <c r="B937" s="106" t="s">
        <v>3441</v>
      </c>
      <c r="C937" s="96" t="s">
        <v>3442</v>
      </c>
      <c r="D937" s="107"/>
      <c r="E937" s="106" t="s">
        <v>671</v>
      </c>
      <c r="F937" s="107"/>
      <c r="G937" s="106" t="s">
        <v>86</v>
      </c>
      <c r="H937" s="108"/>
      <c r="I937" s="109"/>
      <c r="J937" s="107"/>
      <c r="K937" s="109"/>
      <c r="L937" s="107"/>
      <c r="M937" s="107"/>
      <c r="N937" s="112">
        <v>45929.0</v>
      </c>
    </row>
    <row r="938">
      <c r="A938" s="106" t="s">
        <v>3443</v>
      </c>
      <c r="B938" s="106" t="s">
        <v>3444</v>
      </c>
      <c r="C938" s="96" t="s">
        <v>3445</v>
      </c>
      <c r="D938" s="107"/>
      <c r="E938" s="106" t="s">
        <v>649</v>
      </c>
      <c r="F938" s="107"/>
      <c r="G938" s="106" t="s">
        <v>86</v>
      </c>
      <c r="H938" s="108"/>
      <c r="I938" s="109"/>
      <c r="J938" s="107"/>
      <c r="K938" s="109"/>
      <c r="L938" s="107"/>
      <c r="M938" s="107"/>
      <c r="N938" s="112">
        <v>45929.0</v>
      </c>
    </row>
    <row r="939">
      <c r="A939" s="106" t="s">
        <v>1931</v>
      </c>
      <c r="B939" s="106" t="s">
        <v>3446</v>
      </c>
      <c r="C939" s="96" t="s">
        <v>3447</v>
      </c>
      <c r="D939" s="107"/>
      <c r="E939" s="106" t="s">
        <v>671</v>
      </c>
      <c r="F939" s="107"/>
      <c r="G939" s="106" t="s">
        <v>86</v>
      </c>
      <c r="H939" s="108"/>
      <c r="I939" s="109"/>
      <c r="J939" s="107"/>
      <c r="K939" s="109"/>
      <c r="L939" s="107"/>
      <c r="M939" s="107"/>
      <c r="N939" s="112">
        <v>45929.0</v>
      </c>
    </row>
    <row r="940">
      <c r="A940" s="106" t="s">
        <v>2654</v>
      </c>
      <c r="B940" s="106" t="s">
        <v>3448</v>
      </c>
      <c r="C940" s="96" t="s">
        <v>3449</v>
      </c>
      <c r="D940" s="107"/>
      <c r="E940" s="106" t="s">
        <v>649</v>
      </c>
      <c r="F940" s="107"/>
      <c r="G940" s="106" t="s">
        <v>86</v>
      </c>
      <c r="H940" s="108"/>
      <c r="I940" s="109"/>
      <c r="J940" s="107"/>
      <c r="K940" s="109"/>
      <c r="L940" s="107"/>
      <c r="M940" s="107"/>
      <c r="N940" s="112">
        <v>45929.0</v>
      </c>
    </row>
    <row r="941">
      <c r="A941" s="106" t="s">
        <v>777</v>
      </c>
      <c r="B941" s="106" t="s">
        <v>3450</v>
      </c>
      <c r="C941" s="96" t="s">
        <v>3451</v>
      </c>
      <c r="D941" s="107"/>
      <c r="E941" s="106" t="s">
        <v>671</v>
      </c>
      <c r="F941" s="107"/>
      <c r="G941" s="106" t="s">
        <v>86</v>
      </c>
      <c r="H941" s="108"/>
      <c r="I941" s="109"/>
      <c r="J941" s="107"/>
      <c r="K941" s="109"/>
      <c r="L941" s="107"/>
      <c r="M941" s="107"/>
      <c r="N941" s="112">
        <v>45929.0</v>
      </c>
    </row>
    <row r="942">
      <c r="A942" s="106" t="s">
        <v>3452</v>
      </c>
      <c r="B942" s="106" t="s">
        <v>3453</v>
      </c>
      <c r="C942" s="96" t="s">
        <v>3454</v>
      </c>
      <c r="D942" s="107"/>
      <c r="E942" s="106" t="s">
        <v>649</v>
      </c>
      <c r="F942" s="107"/>
      <c r="G942" s="106" t="s">
        <v>150</v>
      </c>
      <c r="H942" s="108"/>
      <c r="I942" s="109"/>
      <c r="J942" s="107"/>
      <c r="K942" s="109"/>
      <c r="L942" s="107"/>
      <c r="M942" s="107"/>
      <c r="N942" s="112">
        <v>45929.0</v>
      </c>
    </row>
    <row r="943">
      <c r="A943" s="106" t="s">
        <v>3455</v>
      </c>
      <c r="B943" s="106" t="s">
        <v>3456</v>
      </c>
      <c r="C943" s="96" t="s">
        <v>3457</v>
      </c>
      <c r="D943" s="107"/>
      <c r="E943" s="106" t="s">
        <v>85</v>
      </c>
      <c r="F943" s="106" t="s">
        <v>1146</v>
      </c>
      <c r="G943" s="106" t="s">
        <v>53</v>
      </c>
      <c r="H943" s="111">
        <v>563.67</v>
      </c>
      <c r="I943" s="110">
        <v>45929.0</v>
      </c>
      <c r="J943" s="106">
        <v>1.7591995577165E13</v>
      </c>
      <c r="K943" s="109"/>
      <c r="L943" s="106">
        <v>10.0</v>
      </c>
      <c r="M943" s="106" t="s">
        <v>3458</v>
      </c>
      <c r="N943" s="112">
        <v>45933.0</v>
      </c>
    </row>
    <row r="944">
      <c r="A944" s="106" t="s">
        <v>3459</v>
      </c>
      <c r="B944" s="106" t="s">
        <v>3460</v>
      </c>
      <c r="C944" s="96" t="s">
        <v>3461</v>
      </c>
      <c r="D944" s="107"/>
      <c r="E944" s="106" t="s">
        <v>134</v>
      </c>
      <c r="F944" s="106" t="s">
        <v>289</v>
      </c>
      <c r="G944" s="106" t="s">
        <v>3462</v>
      </c>
      <c r="H944" s="111">
        <v>1826.24</v>
      </c>
      <c r="I944" s="110">
        <v>45929.0</v>
      </c>
      <c r="J944" s="106">
        <v>1.7591750794919E13</v>
      </c>
      <c r="K944" s="109"/>
      <c r="L944" s="106">
        <v>10.0</v>
      </c>
      <c r="M944" s="106" t="s">
        <v>3463</v>
      </c>
      <c r="N944" s="112">
        <v>45933.0</v>
      </c>
    </row>
    <row r="945">
      <c r="A945" s="106" t="s">
        <v>875</v>
      </c>
      <c r="B945" s="106" t="s">
        <v>3464</v>
      </c>
      <c r="C945" s="96" t="s">
        <v>3465</v>
      </c>
      <c r="D945" s="107"/>
      <c r="E945" s="106" t="s">
        <v>85</v>
      </c>
      <c r="F945" s="107"/>
      <c r="G945" s="106" t="s">
        <v>86</v>
      </c>
      <c r="H945" s="108"/>
      <c r="I945" s="109"/>
      <c r="J945" s="107"/>
      <c r="K945" s="109"/>
      <c r="L945" s="107"/>
      <c r="M945" s="107"/>
      <c r="N945" s="112">
        <v>45929.0</v>
      </c>
    </row>
    <row r="946">
      <c r="A946" s="106" t="s">
        <v>221</v>
      </c>
      <c r="B946" s="106" t="s">
        <v>3466</v>
      </c>
      <c r="C946" s="97"/>
      <c r="D946" s="107"/>
      <c r="E946" s="106" t="s">
        <v>85</v>
      </c>
      <c r="F946" s="107"/>
      <c r="G946" s="106" t="s">
        <v>131</v>
      </c>
      <c r="H946" s="108"/>
      <c r="I946" s="109"/>
      <c r="J946" s="107"/>
      <c r="K946" s="109"/>
      <c r="L946" s="107"/>
      <c r="M946" s="106" t="s">
        <v>3467</v>
      </c>
      <c r="N946" s="112">
        <v>45929.0</v>
      </c>
    </row>
    <row r="947">
      <c r="A947" s="106" t="s">
        <v>3468</v>
      </c>
      <c r="B947" s="106" t="s">
        <v>3469</v>
      </c>
      <c r="C947" s="96" t="s">
        <v>3470</v>
      </c>
      <c r="D947" s="107"/>
      <c r="E947" s="106" t="s">
        <v>655</v>
      </c>
      <c r="F947" s="106" t="s">
        <v>278</v>
      </c>
      <c r="G947" s="106" t="s">
        <v>94</v>
      </c>
      <c r="H947" s="111">
        <v>351.03</v>
      </c>
      <c r="I947" s="109"/>
      <c r="J947" s="107"/>
      <c r="K947" s="109"/>
      <c r="L947" s="107"/>
      <c r="M947" s="107"/>
      <c r="N947" s="112">
        <v>45929.0</v>
      </c>
    </row>
    <row r="948">
      <c r="A948" s="106" t="s">
        <v>3471</v>
      </c>
      <c r="B948" s="106" t="s">
        <v>3472</v>
      </c>
      <c r="C948" s="96" t="s">
        <v>3473</v>
      </c>
      <c r="D948" s="107"/>
      <c r="E948" s="106" t="s">
        <v>655</v>
      </c>
      <c r="F948" s="106" t="s">
        <v>436</v>
      </c>
      <c r="G948" s="106" t="s">
        <v>53</v>
      </c>
      <c r="H948" s="111">
        <v>2372.52</v>
      </c>
      <c r="I948" s="110">
        <v>45927.0</v>
      </c>
      <c r="J948" s="106">
        <v>483532.0</v>
      </c>
      <c r="K948" s="109"/>
      <c r="L948" s="106">
        <v>10.0</v>
      </c>
      <c r="M948" s="106" t="s">
        <v>3474</v>
      </c>
      <c r="N948" s="112">
        <v>45933.0</v>
      </c>
    </row>
    <row r="949">
      <c r="A949" s="106" t="s">
        <v>3475</v>
      </c>
      <c r="B949" s="106" t="s">
        <v>3476</v>
      </c>
      <c r="C949" s="96" t="s">
        <v>3477</v>
      </c>
      <c r="D949" s="107"/>
      <c r="E949" s="106" t="s">
        <v>796</v>
      </c>
      <c r="F949" s="106" t="s">
        <v>3478</v>
      </c>
      <c r="G949" s="106" t="s">
        <v>53</v>
      </c>
      <c r="H949" s="111">
        <v>34.2</v>
      </c>
      <c r="I949" s="110">
        <v>45889.0</v>
      </c>
      <c r="J949" s="106">
        <v>481234.0</v>
      </c>
      <c r="K949" s="109"/>
      <c r="L949" s="106">
        <v>9.0</v>
      </c>
      <c r="M949" s="107"/>
      <c r="N949" s="112">
        <v>45929.0</v>
      </c>
    </row>
    <row r="950">
      <c r="A950" s="106" t="s">
        <v>628</v>
      </c>
      <c r="B950" s="106" t="s">
        <v>3479</v>
      </c>
      <c r="C950" s="96" t="s">
        <v>3480</v>
      </c>
      <c r="D950" s="107"/>
      <c r="E950" s="106" t="s">
        <v>85</v>
      </c>
      <c r="F950" s="106" t="s">
        <v>289</v>
      </c>
      <c r="G950" s="106" t="s">
        <v>94</v>
      </c>
      <c r="H950" s="111">
        <v>1360.29</v>
      </c>
      <c r="I950" s="109"/>
      <c r="J950" s="107"/>
      <c r="K950" s="109"/>
      <c r="L950" s="107"/>
      <c r="M950" s="106" t="s">
        <v>3481</v>
      </c>
      <c r="N950" s="112">
        <v>45929.0</v>
      </c>
    </row>
    <row r="951">
      <c r="A951" s="106" t="s">
        <v>1164</v>
      </c>
      <c r="B951" s="106" t="s">
        <v>3482</v>
      </c>
      <c r="C951" s="96" t="s">
        <v>3483</v>
      </c>
      <c r="D951" s="107"/>
      <c r="E951" s="106" t="s">
        <v>85</v>
      </c>
      <c r="F951" s="106" t="s">
        <v>718</v>
      </c>
      <c r="G951" s="106" t="s">
        <v>94</v>
      </c>
      <c r="H951" s="111">
        <v>1730.49</v>
      </c>
      <c r="I951" s="109"/>
      <c r="J951" s="107"/>
      <c r="K951" s="109"/>
      <c r="L951" s="107"/>
      <c r="M951" s="106" t="s">
        <v>3484</v>
      </c>
      <c r="N951" s="112">
        <v>45929.0</v>
      </c>
    </row>
    <row r="952">
      <c r="A952" s="106" t="s">
        <v>3485</v>
      </c>
      <c r="B952" s="106" t="s">
        <v>3486</v>
      </c>
      <c r="C952" s="96" t="s">
        <v>3487</v>
      </c>
      <c r="D952" s="107"/>
      <c r="E952" s="106" t="s">
        <v>85</v>
      </c>
      <c r="F952" s="107"/>
      <c r="G952" s="106" t="s">
        <v>86</v>
      </c>
      <c r="H952" s="108"/>
      <c r="I952" s="109"/>
      <c r="J952" s="107"/>
      <c r="K952" s="109"/>
      <c r="L952" s="107"/>
      <c r="M952" s="106" t="s">
        <v>1798</v>
      </c>
      <c r="N952" s="112">
        <v>45929.0</v>
      </c>
    </row>
    <row r="953">
      <c r="A953" s="106" t="s">
        <v>179</v>
      </c>
      <c r="B953" s="106" t="s">
        <v>3488</v>
      </c>
      <c r="C953" s="96" t="s">
        <v>3489</v>
      </c>
      <c r="D953" s="107"/>
      <c r="E953" s="106" t="s">
        <v>655</v>
      </c>
      <c r="F953" s="107"/>
      <c r="G953" s="106" t="s">
        <v>86</v>
      </c>
      <c r="H953" s="108"/>
      <c r="I953" s="109"/>
      <c r="J953" s="107"/>
      <c r="K953" s="109"/>
      <c r="L953" s="107"/>
      <c r="M953" s="106" t="s">
        <v>1798</v>
      </c>
      <c r="N953" s="112">
        <v>45929.0</v>
      </c>
    </row>
    <row r="954">
      <c r="A954" s="106" t="s">
        <v>3490</v>
      </c>
      <c r="B954" s="106" t="s">
        <v>3491</v>
      </c>
      <c r="C954" s="96" t="s">
        <v>3492</v>
      </c>
      <c r="D954" s="107"/>
      <c r="E954" s="106" t="s">
        <v>655</v>
      </c>
      <c r="F954" s="107"/>
      <c r="G954" s="106" t="s">
        <v>86</v>
      </c>
      <c r="H954" s="108"/>
      <c r="I954" s="109"/>
      <c r="J954" s="107"/>
      <c r="K954" s="109"/>
      <c r="L954" s="107"/>
      <c r="M954" s="107"/>
      <c r="N954" s="112">
        <v>45929.0</v>
      </c>
    </row>
    <row r="955">
      <c r="A955" s="106" t="s">
        <v>172</v>
      </c>
      <c r="B955" s="106" t="s">
        <v>3493</v>
      </c>
      <c r="C955" s="96" t="s">
        <v>3494</v>
      </c>
      <c r="D955" s="107"/>
      <c r="E955" s="106" t="s">
        <v>655</v>
      </c>
      <c r="F955" s="106" t="s">
        <v>93</v>
      </c>
      <c r="G955" s="106" t="s">
        <v>94</v>
      </c>
      <c r="H955" s="111">
        <v>732.13</v>
      </c>
      <c r="I955" s="109"/>
      <c r="J955" s="107"/>
      <c r="K955" s="109"/>
      <c r="L955" s="107"/>
      <c r="M955" s="106" t="s">
        <v>3495</v>
      </c>
      <c r="N955" s="112">
        <v>45929.0</v>
      </c>
    </row>
    <row r="956">
      <c r="A956" s="106" t="s">
        <v>226</v>
      </c>
      <c r="B956" s="106" t="s">
        <v>3496</v>
      </c>
      <c r="C956" s="96" t="s">
        <v>3497</v>
      </c>
      <c r="D956" s="107"/>
      <c r="E956" s="106" t="s">
        <v>655</v>
      </c>
      <c r="F956" s="107"/>
      <c r="G956" s="106" t="s">
        <v>131</v>
      </c>
      <c r="H956" s="108"/>
      <c r="I956" s="109"/>
      <c r="J956" s="107"/>
      <c r="K956" s="109"/>
      <c r="L956" s="107"/>
      <c r="M956" s="106" t="s">
        <v>3498</v>
      </c>
      <c r="N956" s="112">
        <v>45929.0</v>
      </c>
    </row>
    <row r="957">
      <c r="A957" s="106" t="s">
        <v>3047</v>
      </c>
      <c r="B957" s="106" t="s">
        <v>3499</v>
      </c>
      <c r="C957" s="96" t="s">
        <v>3500</v>
      </c>
      <c r="D957" s="107"/>
      <c r="E957" s="106" t="s">
        <v>803</v>
      </c>
      <c r="F957" s="106" t="s">
        <v>881</v>
      </c>
      <c r="G957" s="106" t="s">
        <v>53</v>
      </c>
      <c r="H957" s="111">
        <v>445.0</v>
      </c>
      <c r="I957" s="110">
        <v>45930.0</v>
      </c>
      <c r="J957" s="106">
        <v>9.0146891E7</v>
      </c>
      <c r="K957" s="109"/>
      <c r="L957" s="106">
        <v>9.0</v>
      </c>
      <c r="M957" s="106" t="s">
        <v>3501</v>
      </c>
      <c r="N957" s="112">
        <v>45930.0</v>
      </c>
    </row>
    <row r="958">
      <c r="A958" s="106" t="s">
        <v>3104</v>
      </c>
      <c r="B958" s="106" t="s">
        <v>3502</v>
      </c>
      <c r="C958" s="97"/>
      <c r="D958" s="107"/>
      <c r="E958" s="106" t="s">
        <v>655</v>
      </c>
      <c r="F958" s="107"/>
      <c r="G958" s="106" t="s">
        <v>86</v>
      </c>
      <c r="H958" s="108"/>
      <c r="I958" s="109"/>
      <c r="J958" s="107"/>
      <c r="K958" s="109"/>
      <c r="L958" s="107"/>
      <c r="M958" s="107"/>
      <c r="N958" s="112">
        <v>45930.0</v>
      </c>
    </row>
    <row r="959">
      <c r="A959" s="106" t="s">
        <v>422</v>
      </c>
      <c r="B959" s="106" t="s">
        <v>3503</v>
      </c>
      <c r="C959" s="113" t="s">
        <v>3504</v>
      </c>
      <c r="D959" s="107"/>
      <c r="E959" s="106" t="s">
        <v>655</v>
      </c>
      <c r="F959" s="107"/>
      <c r="G959" s="106" t="s">
        <v>86</v>
      </c>
      <c r="H959" s="108"/>
      <c r="I959" s="109"/>
      <c r="J959" s="107"/>
      <c r="K959" s="109"/>
      <c r="L959" s="107"/>
      <c r="M959" s="107"/>
      <c r="N959" s="112">
        <v>45930.0</v>
      </c>
    </row>
    <row r="960">
      <c r="A960" s="106" t="s">
        <v>638</v>
      </c>
      <c r="B960" s="106" t="s">
        <v>3505</v>
      </c>
      <c r="C960" s="96" t="s">
        <v>3506</v>
      </c>
      <c r="D960" s="107"/>
      <c r="E960" s="106" t="s">
        <v>655</v>
      </c>
      <c r="F960" s="107"/>
      <c r="G960" s="106" t="s">
        <v>86</v>
      </c>
      <c r="H960" s="108"/>
      <c r="I960" s="109"/>
      <c r="J960" s="107"/>
      <c r="K960" s="109"/>
      <c r="L960" s="107"/>
      <c r="M960" s="106" t="s">
        <v>3507</v>
      </c>
      <c r="N960" s="112">
        <v>45930.0</v>
      </c>
    </row>
    <row r="961">
      <c r="A961" s="106" t="s">
        <v>458</v>
      </c>
      <c r="B961" s="106" t="s">
        <v>3508</v>
      </c>
      <c r="C961" s="96" t="s">
        <v>3509</v>
      </c>
      <c r="D961" s="107"/>
      <c r="E961" s="106" t="s">
        <v>655</v>
      </c>
      <c r="F961" s="107"/>
      <c r="G961" s="106" t="s">
        <v>86</v>
      </c>
      <c r="H961" s="108"/>
      <c r="I961" s="109"/>
      <c r="J961" s="107"/>
      <c r="K961" s="109"/>
      <c r="L961" s="107"/>
      <c r="M961" s="107"/>
      <c r="N961" s="112">
        <v>45930.0</v>
      </c>
    </row>
    <row r="962">
      <c r="A962" s="106" t="s">
        <v>3510</v>
      </c>
      <c r="B962" s="106" t="s">
        <v>3511</v>
      </c>
      <c r="C962" s="96" t="s">
        <v>3512</v>
      </c>
      <c r="D962" s="107"/>
      <c r="E962" s="106" t="s">
        <v>655</v>
      </c>
      <c r="F962" s="107"/>
      <c r="G962" s="106" t="s">
        <v>131</v>
      </c>
      <c r="H962" s="108"/>
      <c r="I962" s="109"/>
      <c r="J962" s="107"/>
      <c r="K962" s="109"/>
      <c r="L962" s="107"/>
      <c r="M962" s="106" t="s">
        <v>3513</v>
      </c>
      <c r="N962" s="112">
        <v>45930.0</v>
      </c>
    </row>
    <row r="963">
      <c r="A963" s="106" t="s">
        <v>3514</v>
      </c>
      <c r="B963" s="106" t="s">
        <v>3515</v>
      </c>
      <c r="C963" s="96" t="s">
        <v>3516</v>
      </c>
      <c r="D963" s="107"/>
      <c r="E963" s="106" t="s">
        <v>655</v>
      </c>
      <c r="F963" s="107"/>
      <c r="G963" s="106" t="s">
        <v>86</v>
      </c>
      <c r="H963" s="108"/>
      <c r="I963" s="109"/>
      <c r="J963" s="107"/>
      <c r="K963" s="109"/>
      <c r="L963" s="107"/>
      <c r="M963" s="106" t="s">
        <v>2735</v>
      </c>
      <c r="N963" s="112">
        <v>45933.0</v>
      </c>
    </row>
    <row r="964">
      <c r="A964" s="106" t="s">
        <v>3517</v>
      </c>
      <c r="B964" s="106" t="s">
        <v>3518</v>
      </c>
      <c r="C964" s="96" t="s">
        <v>3519</v>
      </c>
      <c r="D964" s="107"/>
      <c r="E964" s="106" t="s">
        <v>655</v>
      </c>
      <c r="F964" s="107"/>
      <c r="G964" s="106" t="s">
        <v>86</v>
      </c>
      <c r="H964" s="108"/>
      <c r="I964" s="109"/>
      <c r="J964" s="107"/>
      <c r="K964" s="109"/>
      <c r="L964" s="107"/>
      <c r="M964" s="106" t="s">
        <v>2735</v>
      </c>
      <c r="N964" s="112">
        <v>45933.0</v>
      </c>
    </row>
    <row r="965">
      <c r="A965" s="106" t="s">
        <v>115</v>
      </c>
      <c r="B965" s="106" t="s">
        <v>3520</v>
      </c>
      <c r="C965" s="96" t="s">
        <v>3521</v>
      </c>
      <c r="D965" s="107"/>
      <c r="E965" s="106" t="s">
        <v>655</v>
      </c>
      <c r="F965" s="107"/>
      <c r="G965" s="106" t="s">
        <v>86</v>
      </c>
      <c r="H965" s="108"/>
      <c r="I965" s="109"/>
      <c r="J965" s="107"/>
      <c r="K965" s="109"/>
      <c r="L965" s="107"/>
      <c r="M965" s="106" t="s">
        <v>2735</v>
      </c>
      <c r="N965" s="112">
        <v>45933.0</v>
      </c>
    </row>
    <row r="966">
      <c r="A966" s="106" t="s">
        <v>187</v>
      </c>
      <c r="B966" s="106" t="s">
        <v>3522</v>
      </c>
      <c r="C966" s="96" t="s">
        <v>3523</v>
      </c>
      <c r="D966" s="107"/>
      <c r="E966" s="106" t="s">
        <v>655</v>
      </c>
      <c r="F966" s="107"/>
      <c r="G966" s="106" t="s">
        <v>86</v>
      </c>
      <c r="H966" s="108"/>
      <c r="I966" s="109"/>
      <c r="J966" s="107"/>
      <c r="K966" s="109"/>
      <c r="L966" s="107"/>
      <c r="M966" s="106" t="s">
        <v>2735</v>
      </c>
      <c r="N966" s="112">
        <v>45933.0</v>
      </c>
    </row>
    <row r="967">
      <c r="A967" s="106" t="s">
        <v>3524</v>
      </c>
      <c r="B967" s="106" t="s">
        <v>3525</v>
      </c>
      <c r="C967" s="96" t="s">
        <v>3526</v>
      </c>
      <c r="D967" s="107"/>
      <c r="E967" s="106" t="s">
        <v>655</v>
      </c>
      <c r="F967" s="107"/>
      <c r="G967" s="106" t="s">
        <v>86</v>
      </c>
      <c r="H967" s="108"/>
      <c r="I967" s="109"/>
      <c r="J967" s="107"/>
      <c r="K967" s="109"/>
      <c r="L967" s="107"/>
      <c r="M967" s="106" t="s">
        <v>2735</v>
      </c>
      <c r="N967" s="112">
        <v>45933.0</v>
      </c>
    </row>
    <row r="968">
      <c r="A968" s="106" t="s">
        <v>3527</v>
      </c>
      <c r="B968" s="106" t="s">
        <v>3528</v>
      </c>
      <c r="C968" s="96" t="s">
        <v>3529</v>
      </c>
      <c r="D968" s="107"/>
      <c r="E968" s="106" t="s">
        <v>655</v>
      </c>
      <c r="F968" s="107"/>
      <c r="G968" s="106" t="s">
        <v>86</v>
      </c>
      <c r="H968" s="108"/>
      <c r="I968" s="109"/>
      <c r="J968" s="107"/>
      <c r="K968" s="109"/>
      <c r="L968" s="107"/>
      <c r="M968" s="106" t="s">
        <v>2735</v>
      </c>
      <c r="N968" s="112">
        <v>45933.0</v>
      </c>
    </row>
    <row r="969">
      <c r="A969" s="106" t="s">
        <v>397</v>
      </c>
      <c r="B969" s="106" t="s">
        <v>3530</v>
      </c>
      <c r="C969" s="96" t="s">
        <v>3531</v>
      </c>
      <c r="D969" s="107"/>
      <c r="E969" s="106" t="s">
        <v>655</v>
      </c>
      <c r="F969" s="107"/>
      <c r="G969" s="106" t="s">
        <v>94</v>
      </c>
      <c r="H969" s="108"/>
      <c r="I969" s="109"/>
      <c r="J969" s="107"/>
      <c r="K969" s="109"/>
      <c r="L969" s="107"/>
      <c r="M969" s="107"/>
      <c r="N969" s="112">
        <v>45933.0</v>
      </c>
    </row>
    <row r="970">
      <c r="A970" s="106" t="s">
        <v>1490</v>
      </c>
      <c r="B970" s="106" t="s">
        <v>3532</v>
      </c>
      <c r="C970" s="96" t="s">
        <v>3533</v>
      </c>
      <c r="D970" s="107"/>
      <c r="E970" s="106" t="s">
        <v>85</v>
      </c>
      <c r="F970" s="107"/>
      <c r="G970" s="107"/>
      <c r="H970" s="108"/>
      <c r="I970" s="109"/>
      <c r="J970" s="107"/>
      <c r="K970" s="109"/>
      <c r="L970" s="107"/>
      <c r="M970" s="107"/>
      <c r="N970" s="112">
        <v>45933.0</v>
      </c>
    </row>
    <row r="971">
      <c r="A971" s="106" t="s">
        <v>643</v>
      </c>
      <c r="B971" s="107"/>
      <c r="C971" s="96" t="s">
        <v>3534</v>
      </c>
      <c r="D971" s="107"/>
      <c r="E971" s="106" t="s">
        <v>85</v>
      </c>
      <c r="F971" s="107"/>
      <c r="G971" s="107"/>
      <c r="H971" s="108"/>
      <c r="I971" s="109"/>
      <c r="J971" s="107"/>
      <c r="K971" s="109"/>
      <c r="L971" s="107"/>
      <c r="M971" s="107"/>
      <c r="N971" s="112">
        <v>45933.0</v>
      </c>
    </row>
    <row r="972">
      <c r="A972" s="106" t="s">
        <v>3535</v>
      </c>
      <c r="B972" s="106" t="s">
        <v>3536</v>
      </c>
      <c r="C972" s="96" t="s">
        <v>3537</v>
      </c>
      <c r="D972" s="107"/>
      <c r="E972" s="106" t="s">
        <v>655</v>
      </c>
      <c r="F972" s="107"/>
      <c r="G972" s="107"/>
      <c r="H972" s="108"/>
      <c r="I972" s="109"/>
      <c r="J972" s="107"/>
      <c r="K972" s="109"/>
      <c r="L972" s="107"/>
      <c r="M972" s="107"/>
      <c r="N972" s="112">
        <v>45933.0</v>
      </c>
    </row>
    <row r="973">
      <c r="A973" s="106" t="s">
        <v>1947</v>
      </c>
      <c r="B973" s="106" t="s">
        <v>3538</v>
      </c>
      <c r="C973" s="96" t="s">
        <v>3539</v>
      </c>
      <c r="D973" s="107"/>
      <c r="E973" s="106" t="s">
        <v>655</v>
      </c>
      <c r="F973" s="106" t="s">
        <v>718</v>
      </c>
      <c r="G973" s="106" t="s">
        <v>53</v>
      </c>
      <c r="H973" s="111">
        <v>1232.62</v>
      </c>
      <c r="I973" s="110">
        <v>45933.0</v>
      </c>
      <c r="J973" s="106">
        <v>4.4151619E7</v>
      </c>
      <c r="K973" s="110">
        <v>45971.0</v>
      </c>
      <c r="L973" s="106">
        <v>11.0</v>
      </c>
      <c r="M973" s="106"/>
      <c r="N973" s="112">
        <v>45964.0</v>
      </c>
    </row>
    <row r="974">
      <c r="A974" s="106" t="s">
        <v>1352</v>
      </c>
      <c r="B974" s="106" t="s">
        <v>3540</v>
      </c>
      <c r="C974" s="96" t="s">
        <v>3541</v>
      </c>
      <c r="D974" s="107"/>
      <c r="E974" s="106" t="s">
        <v>655</v>
      </c>
      <c r="F974" s="107"/>
      <c r="G974" s="107"/>
      <c r="H974" s="108"/>
      <c r="I974" s="109"/>
      <c r="J974" s="107"/>
      <c r="K974" s="109"/>
      <c r="L974" s="107"/>
      <c r="M974" s="107"/>
      <c r="N974" s="112">
        <v>45933.0</v>
      </c>
    </row>
    <row r="975">
      <c r="A975" s="106" t="s">
        <v>3542</v>
      </c>
      <c r="B975" s="106" t="s">
        <v>3543</v>
      </c>
      <c r="C975" s="96" t="s">
        <v>3544</v>
      </c>
      <c r="D975" s="107"/>
      <c r="E975" s="106" t="s">
        <v>655</v>
      </c>
      <c r="F975" s="107"/>
      <c r="G975" s="107"/>
      <c r="H975" s="108"/>
      <c r="I975" s="109"/>
      <c r="J975" s="107"/>
      <c r="K975" s="109"/>
      <c r="L975" s="107"/>
      <c r="M975" s="107"/>
      <c r="N975" s="112">
        <v>45933.0</v>
      </c>
    </row>
    <row r="976">
      <c r="A976" s="106" t="s">
        <v>3545</v>
      </c>
      <c r="B976" s="106" t="s">
        <v>3546</v>
      </c>
      <c r="C976" s="96" t="s">
        <v>3547</v>
      </c>
      <c r="D976" s="107"/>
      <c r="E976" s="106" t="s">
        <v>655</v>
      </c>
      <c r="F976" s="107"/>
      <c r="G976" s="107"/>
      <c r="H976" s="108"/>
      <c r="I976" s="109"/>
      <c r="J976" s="107"/>
      <c r="K976" s="109"/>
      <c r="L976" s="107"/>
      <c r="M976" s="107"/>
      <c r="N976" s="112">
        <v>45933.0</v>
      </c>
    </row>
    <row r="977">
      <c r="A977" s="106" t="s">
        <v>1840</v>
      </c>
      <c r="B977" s="106" t="s">
        <v>3548</v>
      </c>
      <c r="C977" s="96" t="s">
        <v>3549</v>
      </c>
      <c r="D977" s="107"/>
      <c r="E977" s="106" t="s">
        <v>655</v>
      </c>
      <c r="F977" s="107"/>
      <c r="G977" s="107"/>
      <c r="H977" s="108"/>
      <c r="I977" s="109"/>
      <c r="J977" s="107"/>
      <c r="K977" s="109"/>
      <c r="L977" s="107"/>
      <c r="M977" s="107"/>
      <c r="N977" s="112">
        <v>45936.0</v>
      </c>
    </row>
    <row r="978">
      <c r="A978" s="106" t="s">
        <v>1484</v>
      </c>
      <c r="B978" s="106" t="s">
        <v>3550</v>
      </c>
      <c r="C978" s="96" t="s">
        <v>3551</v>
      </c>
      <c r="D978" s="107"/>
      <c r="E978" s="106" t="s">
        <v>655</v>
      </c>
      <c r="F978" s="107"/>
      <c r="G978" s="107"/>
      <c r="H978" s="108"/>
      <c r="I978" s="109"/>
      <c r="J978" s="107"/>
      <c r="K978" s="109"/>
      <c r="L978" s="107"/>
      <c r="M978" s="107"/>
      <c r="N978" s="112">
        <v>45936.0</v>
      </c>
    </row>
    <row r="979">
      <c r="A979" s="106" t="s">
        <v>1240</v>
      </c>
      <c r="B979" s="106" t="s">
        <v>3552</v>
      </c>
      <c r="C979" s="96" t="s">
        <v>3553</v>
      </c>
      <c r="D979" s="107"/>
      <c r="E979" s="106" t="s">
        <v>655</v>
      </c>
      <c r="F979" s="107"/>
      <c r="G979" s="107"/>
      <c r="H979" s="108"/>
      <c r="I979" s="109"/>
      <c r="J979" s="107"/>
      <c r="K979" s="109"/>
      <c r="L979" s="107"/>
      <c r="M979" s="107"/>
      <c r="N979" s="112">
        <v>45936.0</v>
      </c>
    </row>
    <row r="980">
      <c r="A980" s="106" t="s">
        <v>3554</v>
      </c>
      <c r="B980" s="106" t="s">
        <v>3555</v>
      </c>
      <c r="C980" s="96" t="s">
        <v>3556</v>
      </c>
      <c r="D980" s="107"/>
      <c r="E980" s="106" t="s">
        <v>655</v>
      </c>
      <c r="F980" s="107"/>
      <c r="G980" s="107"/>
      <c r="H980" s="108"/>
      <c r="I980" s="109"/>
      <c r="J980" s="107"/>
      <c r="K980" s="109"/>
      <c r="L980" s="107"/>
      <c r="M980" s="107"/>
      <c r="N980" s="112">
        <v>45936.0</v>
      </c>
    </row>
    <row r="981">
      <c r="A981" s="106" t="s">
        <v>3557</v>
      </c>
      <c r="B981" s="106" t="s">
        <v>3558</v>
      </c>
      <c r="C981" s="96" t="s">
        <v>3559</v>
      </c>
      <c r="D981" s="107"/>
      <c r="E981" s="106" t="s">
        <v>655</v>
      </c>
      <c r="F981" s="107"/>
      <c r="G981" s="107"/>
      <c r="H981" s="108"/>
      <c r="I981" s="109"/>
      <c r="J981" s="107"/>
      <c r="K981" s="109"/>
      <c r="L981" s="107"/>
      <c r="M981" s="107"/>
      <c r="N981" s="112">
        <v>45936.0</v>
      </c>
    </row>
    <row r="982">
      <c r="A982" s="106" t="s">
        <v>834</v>
      </c>
      <c r="B982" s="106" t="s">
        <v>3560</v>
      </c>
      <c r="C982" s="96" t="s">
        <v>3561</v>
      </c>
      <c r="D982" s="107"/>
      <c r="E982" s="106" t="s">
        <v>655</v>
      </c>
      <c r="F982" s="107"/>
      <c r="G982" s="107"/>
      <c r="H982" s="108"/>
      <c r="I982" s="109"/>
      <c r="J982" s="107"/>
      <c r="K982" s="109"/>
      <c r="L982" s="107"/>
      <c r="M982" s="107"/>
      <c r="N982" s="112">
        <v>45936.0</v>
      </c>
    </row>
    <row r="983">
      <c r="A983" s="106" t="s">
        <v>2276</v>
      </c>
      <c r="B983" s="106" t="s">
        <v>3562</v>
      </c>
      <c r="C983" s="96" t="s">
        <v>3563</v>
      </c>
      <c r="D983" s="107"/>
      <c r="E983" s="106" t="s">
        <v>655</v>
      </c>
      <c r="F983" s="107"/>
      <c r="G983" s="107"/>
      <c r="H983" s="108"/>
      <c r="I983" s="109"/>
      <c r="J983" s="107"/>
      <c r="K983" s="109"/>
      <c r="L983" s="107"/>
      <c r="M983" s="107"/>
      <c r="N983" s="112">
        <v>45936.0</v>
      </c>
    </row>
    <row r="984">
      <c r="A984" s="106" t="s">
        <v>376</v>
      </c>
      <c r="B984" s="106" t="s">
        <v>3564</v>
      </c>
      <c r="C984" s="96" t="s">
        <v>3565</v>
      </c>
      <c r="D984" s="107"/>
      <c r="E984" s="106" t="s">
        <v>649</v>
      </c>
      <c r="F984" s="107"/>
      <c r="G984" s="106" t="s">
        <v>150</v>
      </c>
      <c r="H984" s="108"/>
      <c r="I984" s="109"/>
      <c r="J984" s="107"/>
      <c r="K984" s="109"/>
      <c r="L984" s="107"/>
      <c r="M984" s="106" t="s">
        <v>3566</v>
      </c>
      <c r="N984" s="112">
        <v>45936.0</v>
      </c>
    </row>
    <row r="985">
      <c r="A985" s="106" t="s">
        <v>3567</v>
      </c>
      <c r="B985" s="106" t="s">
        <v>3568</v>
      </c>
      <c r="C985" s="96" t="s">
        <v>3569</v>
      </c>
      <c r="D985" s="107"/>
      <c r="E985" s="106" t="s">
        <v>671</v>
      </c>
      <c r="F985" s="107"/>
      <c r="G985" s="106" t="s">
        <v>86</v>
      </c>
      <c r="H985" s="108"/>
      <c r="I985" s="109"/>
      <c r="J985" s="107"/>
      <c r="K985" s="109"/>
      <c r="L985" s="107"/>
      <c r="M985" s="107"/>
      <c r="N985" s="112">
        <v>45936.0</v>
      </c>
    </row>
    <row r="986">
      <c r="A986" s="106" t="s">
        <v>1164</v>
      </c>
      <c r="B986" s="106" t="s">
        <v>3570</v>
      </c>
      <c r="C986" s="97"/>
      <c r="D986" s="107"/>
      <c r="E986" s="106" t="s">
        <v>671</v>
      </c>
      <c r="F986" s="106" t="s">
        <v>2141</v>
      </c>
      <c r="G986" s="106" t="s">
        <v>94</v>
      </c>
      <c r="H986" s="111">
        <v>769.3</v>
      </c>
      <c r="I986" s="109"/>
      <c r="J986" s="107"/>
      <c r="K986" s="109"/>
      <c r="L986" s="107"/>
      <c r="M986" s="106" t="s">
        <v>3571</v>
      </c>
      <c r="N986" s="112">
        <v>45936.0</v>
      </c>
    </row>
    <row r="987">
      <c r="A987" s="106" t="s">
        <v>2123</v>
      </c>
      <c r="B987" s="106" t="s">
        <v>3572</v>
      </c>
      <c r="C987" s="96" t="s">
        <v>3573</v>
      </c>
      <c r="D987" s="107"/>
      <c r="E987" s="106" t="s">
        <v>671</v>
      </c>
      <c r="F987" s="107"/>
      <c r="G987" s="106" t="s">
        <v>86</v>
      </c>
      <c r="H987" s="108"/>
      <c r="I987" s="109"/>
      <c r="J987" s="107"/>
      <c r="K987" s="109"/>
      <c r="L987" s="107"/>
      <c r="M987" s="107"/>
      <c r="N987" s="112">
        <v>45936.0</v>
      </c>
    </row>
    <row r="988">
      <c r="A988" s="106" t="s">
        <v>3574</v>
      </c>
      <c r="B988" s="106" t="s">
        <v>3575</v>
      </c>
      <c r="C988" s="96" t="s">
        <v>3576</v>
      </c>
      <c r="D988" s="107"/>
      <c r="E988" s="106" t="s">
        <v>671</v>
      </c>
      <c r="F988" s="107"/>
      <c r="G988" s="106" t="s">
        <v>86</v>
      </c>
      <c r="H988" s="108"/>
      <c r="I988" s="109"/>
      <c r="J988" s="107"/>
      <c r="K988" s="109"/>
      <c r="L988" s="107"/>
      <c r="M988" s="107"/>
      <c r="N988" s="112">
        <v>45936.0</v>
      </c>
    </row>
    <row r="989">
      <c r="A989" s="106" t="s">
        <v>570</v>
      </c>
      <c r="B989" s="106" t="s">
        <v>3577</v>
      </c>
      <c r="C989" s="96" t="s">
        <v>3578</v>
      </c>
      <c r="D989" s="107"/>
      <c r="E989" s="106" t="s">
        <v>671</v>
      </c>
      <c r="F989" s="107"/>
      <c r="G989" s="106" t="s">
        <v>86</v>
      </c>
      <c r="H989" s="108"/>
      <c r="I989" s="109"/>
      <c r="J989" s="107"/>
      <c r="K989" s="109"/>
      <c r="L989" s="107"/>
      <c r="M989" s="107"/>
      <c r="N989" s="112">
        <v>45936.0</v>
      </c>
    </row>
    <row r="990">
      <c r="A990" s="106" t="s">
        <v>653</v>
      </c>
      <c r="B990" s="106" t="s">
        <v>3579</v>
      </c>
      <c r="C990" s="96" t="s">
        <v>3580</v>
      </c>
      <c r="D990" s="107"/>
      <c r="E990" s="106" t="s">
        <v>649</v>
      </c>
      <c r="F990" s="107"/>
      <c r="G990" s="106" t="s">
        <v>86</v>
      </c>
      <c r="H990" s="108"/>
      <c r="I990" s="109"/>
      <c r="J990" s="107"/>
      <c r="K990" s="109"/>
      <c r="L990" s="107"/>
      <c r="M990" s="106" t="s">
        <v>3581</v>
      </c>
      <c r="N990" s="112">
        <v>45936.0</v>
      </c>
    </row>
    <row r="991">
      <c r="A991" s="106" t="s">
        <v>322</v>
      </c>
      <c r="B991" s="106" t="s">
        <v>3582</v>
      </c>
      <c r="C991" s="96" t="s">
        <v>3583</v>
      </c>
      <c r="D991" s="107"/>
      <c r="E991" s="106" t="s">
        <v>671</v>
      </c>
      <c r="F991" s="107"/>
      <c r="G991" s="106" t="s">
        <v>86</v>
      </c>
      <c r="H991" s="108"/>
      <c r="I991" s="109"/>
      <c r="J991" s="107"/>
      <c r="K991" s="109"/>
      <c r="L991" s="107"/>
      <c r="M991" s="106" t="s">
        <v>2217</v>
      </c>
      <c r="N991" s="112">
        <v>45936.0</v>
      </c>
    </row>
    <row r="992">
      <c r="A992" s="106" t="s">
        <v>782</v>
      </c>
      <c r="B992" s="106" t="s">
        <v>3584</v>
      </c>
      <c r="C992" s="96" t="s">
        <v>3585</v>
      </c>
      <c r="D992" s="107"/>
      <c r="E992" s="106" t="s">
        <v>649</v>
      </c>
      <c r="F992" s="107"/>
      <c r="G992" s="106" t="s">
        <v>86</v>
      </c>
      <c r="H992" s="108"/>
      <c r="I992" s="109"/>
      <c r="J992" s="107"/>
      <c r="K992" s="109"/>
      <c r="L992" s="107"/>
      <c r="M992" s="106" t="s">
        <v>2217</v>
      </c>
      <c r="N992" s="112">
        <v>45936.0</v>
      </c>
    </row>
    <row r="993">
      <c r="A993" s="106" t="s">
        <v>328</v>
      </c>
      <c r="B993" s="106" t="s">
        <v>3586</v>
      </c>
      <c r="C993" s="96" t="s">
        <v>3587</v>
      </c>
      <c r="D993" s="107"/>
      <c r="E993" s="106" t="s">
        <v>671</v>
      </c>
      <c r="F993" s="107"/>
      <c r="G993" s="106" t="s">
        <v>86</v>
      </c>
      <c r="H993" s="108"/>
      <c r="I993" s="109"/>
      <c r="J993" s="107"/>
      <c r="K993" s="109"/>
      <c r="L993" s="107"/>
      <c r="M993" s="106" t="s">
        <v>2217</v>
      </c>
      <c r="N993" s="112">
        <v>45936.0</v>
      </c>
    </row>
    <row r="994">
      <c r="A994" s="106" t="s">
        <v>605</v>
      </c>
      <c r="B994" s="106" t="s">
        <v>3588</v>
      </c>
      <c r="C994" s="96" t="s">
        <v>3589</v>
      </c>
      <c r="D994" s="107"/>
      <c r="E994" s="106" t="s">
        <v>671</v>
      </c>
      <c r="F994" s="107"/>
      <c r="G994" s="106" t="s">
        <v>86</v>
      </c>
      <c r="H994" s="108"/>
      <c r="I994" s="109"/>
      <c r="J994" s="107"/>
      <c r="K994" s="109"/>
      <c r="L994" s="107"/>
      <c r="M994" s="106" t="s">
        <v>2217</v>
      </c>
      <c r="N994" s="112">
        <v>45936.0</v>
      </c>
    </row>
    <row r="995">
      <c r="A995" s="106" t="s">
        <v>3590</v>
      </c>
      <c r="B995" s="106" t="s">
        <v>3591</v>
      </c>
      <c r="C995" s="96" t="s">
        <v>3592</v>
      </c>
      <c r="D995" s="107"/>
      <c r="E995" s="106" t="s">
        <v>85</v>
      </c>
      <c r="F995" s="107"/>
      <c r="G995" s="107"/>
      <c r="H995" s="108"/>
      <c r="I995" s="109"/>
      <c r="J995" s="107"/>
      <c r="K995" s="109"/>
      <c r="L995" s="107"/>
      <c r="M995" s="107"/>
      <c r="N995" s="112">
        <v>45936.0</v>
      </c>
    </row>
    <row r="996">
      <c r="A996" s="106" t="s">
        <v>202</v>
      </c>
      <c r="B996" s="106" t="s">
        <v>3593</v>
      </c>
      <c r="C996" s="96" t="s">
        <v>3594</v>
      </c>
      <c r="D996" s="107"/>
      <c r="E996" s="106" t="s">
        <v>85</v>
      </c>
      <c r="F996" s="107"/>
      <c r="G996" s="107"/>
      <c r="H996" s="108"/>
      <c r="I996" s="109"/>
      <c r="J996" s="107"/>
      <c r="K996" s="109"/>
      <c r="L996" s="107"/>
      <c r="M996" s="107"/>
      <c r="N996" s="112">
        <v>45936.0</v>
      </c>
    </row>
    <row r="997">
      <c r="A997" s="106" t="s">
        <v>110</v>
      </c>
      <c r="B997" s="106" t="s">
        <v>3595</v>
      </c>
      <c r="C997" s="96" t="s">
        <v>3596</v>
      </c>
      <c r="D997" s="107"/>
      <c r="E997" s="106" t="s">
        <v>85</v>
      </c>
      <c r="F997" s="107"/>
      <c r="G997" s="107"/>
      <c r="H997" s="108"/>
      <c r="I997" s="109"/>
      <c r="J997" s="107"/>
      <c r="K997" s="109"/>
      <c r="L997" s="107"/>
      <c r="M997" s="107"/>
      <c r="N997" s="112">
        <v>45936.0</v>
      </c>
    </row>
    <row r="998">
      <c r="A998" s="106" t="s">
        <v>3597</v>
      </c>
      <c r="B998" s="106" t="s">
        <v>3598</v>
      </c>
      <c r="C998" s="96" t="s">
        <v>3599</v>
      </c>
      <c r="D998" s="107"/>
      <c r="E998" s="106" t="s">
        <v>85</v>
      </c>
      <c r="F998" s="107"/>
      <c r="G998" s="107"/>
      <c r="H998" s="108"/>
      <c r="I998" s="109"/>
      <c r="J998" s="107"/>
      <c r="K998" s="109"/>
      <c r="L998" s="107"/>
      <c r="M998" s="107"/>
      <c r="N998" s="112">
        <v>45936.0</v>
      </c>
    </row>
    <row r="999">
      <c r="A999" s="106" t="s">
        <v>3600</v>
      </c>
      <c r="B999" s="106" t="s">
        <v>3601</v>
      </c>
      <c r="C999" s="96" t="s">
        <v>3602</v>
      </c>
      <c r="D999" s="107"/>
      <c r="E999" s="106" t="s">
        <v>85</v>
      </c>
      <c r="F999" s="107"/>
      <c r="G999" s="106" t="s">
        <v>86</v>
      </c>
      <c r="H999" s="108"/>
      <c r="I999" s="109"/>
      <c r="J999" s="107"/>
      <c r="K999" s="109"/>
      <c r="L999" s="107"/>
      <c r="M999" s="107"/>
      <c r="N999" s="112">
        <v>45936.0</v>
      </c>
    </row>
    <row r="1000">
      <c r="A1000" s="106" t="s">
        <v>686</v>
      </c>
      <c r="B1000" s="106" t="s">
        <v>3603</v>
      </c>
      <c r="C1000" s="96" t="s">
        <v>3604</v>
      </c>
      <c r="D1000" s="107"/>
      <c r="E1000" s="106" t="s">
        <v>85</v>
      </c>
      <c r="F1000" s="106" t="s">
        <v>93</v>
      </c>
      <c r="G1000" s="106" t="s">
        <v>94</v>
      </c>
      <c r="H1000" s="111">
        <v>2537.31</v>
      </c>
      <c r="I1000" s="109"/>
      <c r="J1000" s="107"/>
      <c r="K1000" s="109"/>
      <c r="L1000" s="107"/>
      <c r="M1000" s="106" t="s">
        <v>3605</v>
      </c>
      <c r="N1000" s="112">
        <v>45936.0</v>
      </c>
    </row>
    <row r="1001">
      <c r="A1001" s="114" t="s">
        <v>646</v>
      </c>
      <c r="B1001" s="114" t="s">
        <v>3606</v>
      </c>
      <c r="C1001" s="115" t="s">
        <v>3607</v>
      </c>
      <c r="D1001" s="116"/>
      <c r="E1001" s="114" t="s">
        <v>85</v>
      </c>
      <c r="F1001" s="114" t="s">
        <v>137</v>
      </c>
      <c r="G1001" s="114" t="s">
        <v>94</v>
      </c>
      <c r="H1001" s="117">
        <v>1742.09</v>
      </c>
      <c r="I1001" s="118"/>
      <c r="J1001" s="116"/>
      <c r="K1001" s="118"/>
      <c r="L1001" s="116"/>
      <c r="M1001" s="114" t="s">
        <v>342</v>
      </c>
      <c r="N1001" s="119">
        <v>45936.0</v>
      </c>
    </row>
    <row r="1002">
      <c r="A1002" s="114" t="s">
        <v>3608</v>
      </c>
      <c r="B1002" s="114" t="s">
        <v>3609</v>
      </c>
      <c r="C1002" s="115" t="s">
        <v>3610</v>
      </c>
      <c r="D1002" s="116"/>
      <c r="E1002" s="114" t="s">
        <v>85</v>
      </c>
      <c r="F1002" s="114" t="s">
        <v>289</v>
      </c>
      <c r="G1002" s="114" t="s">
        <v>94</v>
      </c>
      <c r="H1002" s="117">
        <v>1539.77</v>
      </c>
      <c r="I1002" s="118"/>
      <c r="J1002" s="116"/>
      <c r="K1002" s="118"/>
      <c r="L1002" s="116"/>
      <c r="M1002" s="116"/>
      <c r="N1002" s="119">
        <v>45936.0</v>
      </c>
    </row>
    <row r="1003">
      <c r="A1003" s="114" t="s">
        <v>276</v>
      </c>
      <c r="B1003" s="114" t="s">
        <v>3611</v>
      </c>
      <c r="C1003" s="115" t="s">
        <v>3612</v>
      </c>
      <c r="D1003" s="116"/>
      <c r="E1003" s="114" t="s">
        <v>85</v>
      </c>
      <c r="F1003" s="116"/>
      <c r="G1003" s="114" t="s">
        <v>150</v>
      </c>
      <c r="H1003" s="120"/>
      <c r="I1003" s="118"/>
      <c r="J1003" s="116"/>
      <c r="K1003" s="118"/>
      <c r="L1003" s="116"/>
      <c r="M1003" s="116"/>
      <c r="N1003" s="119">
        <v>45936.0</v>
      </c>
    </row>
    <row r="1004">
      <c r="A1004" s="114" t="s">
        <v>3613</v>
      </c>
      <c r="B1004" s="114" t="s">
        <v>3614</v>
      </c>
      <c r="C1004" s="115" t="s">
        <v>3615</v>
      </c>
      <c r="D1004" s="116"/>
      <c r="E1004" s="114" t="s">
        <v>85</v>
      </c>
      <c r="F1004" s="116"/>
      <c r="G1004" s="114" t="s">
        <v>86</v>
      </c>
      <c r="H1004" s="120"/>
      <c r="I1004" s="118"/>
      <c r="J1004" s="116"/>
      <c r="K1004" s="118"/>
      <c r="L1004" s="116"/>
      <c r="M1004" s="116"/>
      <c r="N1004" s="119">
        <v>45936.0</v>
      </c>
    </row>
    <row r="1005">
      <c r="A1005" s="114" t="s">
        <v>1918</v>
      </c>
      <c r="B1005" s="114" t="s">
        <v>3616</v>
      </c>
      <c r="C1005" s="115" t="s">
        <v>3617</v>
      </c>
      <c r="D1005" s="116"/>
      <c r="E1005" s="114" t="s">
        <v>85</v>
      </c>
      <c r="F1005" s="114" t="s">
        <v>93</v>
      </c>
      <c r="G1005" s="114" t="s">
        <v>94</v>
      </c>
      <c r="H1005" s="117">
        <v>697.27</v>
      </c>
      <c r="I1005" s="118"/>
      <c r="J1005" s="116"/>
      <c r="K1005" s="118"/>
      <c r="L1005" s="116"/>
      <c r="M1005" s="116"/>
      <c r="N1005" s="119">
        <v>45936.0</v>
      </c>
    </row>
    <row r="1006">
      <c r="A1006" s="114" t="s">
        <v>89</v>
      </c>
      <c r="B1006" s="114" t="s">
        <v>3618</v>
      </c>
      <c r="C1006" s="115" t="s">
        <v>3619</v>
      </c>
      <c r="D1006" s="116"/>
      <c r="E1006" s="114" t="s">
        <v>85</v>
      </c>
      <c r="F1006" s="114" t="s">
        <v>93</v>
      </c>
      <c r="G1006" s="114" t="s">
        <v>94</v>
      </c>
      <c r="H1006" s="117">
        <v>1520.27</v>
      </c>
      <c r="I1006" s="118"/>
      <c r="J1006" s="116"/>
      <c r="K1006" s="118"/>
      <c r="L1006" s="116"/>
      <c r="M1006" s="114" t="s">
        <v>3620</v>
      </c>
      <c r="N1006" s="119">
        <v>45936.0</v>
      </c>
    </row>
    <row r="1007">
      <c r="A1007" s="114" t="s">
        <v>875</v>
      </c>
      <c r="B1007" s="114" t="s">
        <v>3621</v>
      </c>
      <c r="C1007" s="115" t="s">
        <v>3622</v>
      </c>
      <c r="D1007" s="116"/>
      <c r="E1007" s="114" t="s">
        <v>85</v>
      </c>
      <c r="F1007" s="116"/>
      <c r="G1007" s="114" t="s">
        <v>150</v>
      </c>
      <c r="H1007" s="120"/>
      <c r="I1007" s="118"/>
      <c r="J1007" s="116"/>
      <c r="K1007" s="118"/>
      <c r="L1007" s="116"/>
      <c r="M1007" s="116"/>
      <c r="N1007" s="119">
        <v>45936.0</v>
      </c>
    </row>
    <row r="1008">
      <c r="A1008" s="114" t="s">
        <v>3623</v>
      </c>
      <c r="B1008" s="114" t="s">
        <v>3624</v>
      </c>
      <c r="C1008" s="115" t="s">
        <v>3625</v>
      </c>
      <c r="D1008" s="116"/>
      <c r="E1008" s="114" t="s">
        <v>85</v>
      </c>
      <c r="F1008" s="116"/>
      <c r="G1008" s="114" t="s">
        <v>86</v>
      </c>
      <c r="H1008" s="120"/>
      <c r="I1008" s="118"/>
      <c r="J1008" s="116"/>
      <c r="K1008" s="118"/>
      <c r="L1008" s="116"/>
      <c r="M1008" s="114" t="s">
        <v>2735</v>
      </c>
      <c r="N1008" s="119">
        <v>45936.0</v>
      </c>
    </row>
    <row r="1009">
      <c r="A1009" s="114" t="s">
        <v>151</v>
      </c>
      <c r="B1009" s="114" t="s">
        <v>3626</v>
      </c>
      <c r="C1009" s="121"/>
      <c r="D1009" s="116"/>
      <c r="E1009" s="114" t="s">
        <v>85</v>
      </c>
      <c r="F1009" s="116"/>
      <c r="G1009" s="114" t="s">
        <v>150</v>
      </c>
      <c r="H1009" s="120"/>
      <c r="I1009" s="118"/>
      <c r="J1009" s="116"/>
      <c r="K1009" s="118"/>
      <c r="L1009" s="116"/>
      <c r="M1009" s="114" t="s">
        <v>3627</v>
      </c>
      <c r="N1009" s="119">
        <v>45936.0</v>
      </c>
    </row>
    <row r="1010">
      <c r="A1010" s="114" t="s">
        <v>3628</v>
      </c>
      <c r="B1010" s="114" t="s">
        <v>3629</v>
      </c>
      <c r="C1010" s="115" t="s">
        <v>3630</v>
      </c>
      <c r="D1010" s="116"/>
      <c r="E1010" s="114" t="s">
        <v>85</v>
      </c>
      <c r="F1010" s="114" t="s">
        <v>93</v>
      </c>
      <c r="G1010" s="114" t="s">
        <v>94</v>
      </c>
      <c r="H1010" s="117">
        <v>476.28</v>
      </c>
      <c r="I1010" s="118"/>
      <c r="J1010" s="116"/>
      <c r="K1010" s="118"/>
      <c r="L1010" s="116"/>
      <c r="M1010" s="116"/>
      <c r="N1010" s="119">
        <v>45936.0</v>
      </c>
    </row>
    <row r="1011">
      <c r="A1011" s="114" t="s">
        <v>160</v>
      </c>
      <c r="B1011" s="114" t="s">
        <v>3631</v>
      </c>
      <c r="C1011" s="115" t="s">
        <v>3632</v>
      </c>
      <c r="D1011" s="116"/>
      <c r="E1011" s="114" t="s">
        <v>85</v>
      </c>
      <c r="F1011" s="116"/>
      <c r="G1011" s="114" t="s">
        <v>86</v>
      </c>
      <c r="H1011" s="120"/>
      <c r="I1011" s="118"/>
      <c r="J1011" s="116"/>
      <c r="K1011" s="118"/>
      <c r="L1011" s="116"/>
      <c r="M1011" s="116"/>
      <c r="N1011" s="119">
        <v>45936.0</v>
      </c>
    </row>
    <row r="1012">
      <c r="A1012" s="114" t="s">
        <v>462</v>
      </c>
      <c r="B1012" s="114" t="s">
        <v>3633</v>
      </c>
      <c r="C1012" s="115" t="s">
        <v>3634</v>
      </c>
      <c r="D1012" s="116"/>
      <c r="E1012" s="114" t="s">
        <v>85</v>
      </c>
      <c r="F1012" s="114" t="s">
        <v>93</v>
      </c>
      <c r="G1012" s="114" t="s">
        <v>94</v>
      </c>
      <c r="H1012" s="117">
        <v>467.39</v>
      </c>
      <c r="I1012" s="118"/>
      <c r="J1012" s="116"/>
      <c r="K1012" s="118"/>
      <c r="L1012" s="116"/>
      <c r="M1012" s="116"/>
      <c r="N1012" s="119">
        <v>45936.0</v>
      </c>
    </row>
    <row r="1013">
      <c r="A1013" s="114" t="s">
        <v>3567</v>
      </c>
      <c r="B1013" s="114" t="s">
        <v>3635</v>
      </c>
      <c r="C1013" s="115" t="s">
        <v>3636</v>
      </c>
      <c r="D1013" s="116"/>
      <c r="E1013" s="114" t="s">
        <v>85</v>
      </c>
      <c r="F1013" s="116"/>
      <c r="G1013" s="114" t="s">
        <v>86</v>
      </c>
      <c r="H1013" s="120"/>
      <c r="I1013" s="118"/>
      <c r="J1013" s="116"/>
      <c r="K1013" s="118"/>
      <c r="L1013" s="116"/>
      <c r="M1013" s="116"/>
      <c r="N1013" s="119">
        <v>45936.0</v>
      </c>
    </row>
    <row r="1014">
      <c r="A1014" s="114" t="s">
        <v>279</v>
      </c>
      <c r="B1014" s="114" t="s">
        <v>3637</v>
      </c>
      <c r="C1014" s="115" t="s">
        <v>3638</v>
      </c>
      <c r="D1014" s="116"/>
      <c r="E1014" s="114" t="s">
        <v>85</v>
      </c>
      <c r="F1014" s="116"/>
      <c r="G1014" s="114" t="s">
        <v>94</v>
      </c>
      <c r="H1014" s="120"/>
      <c r="I1014" s="118"/>
      <c r="J1014" s="116"/>
      <c r="K1014" s="118"/>
      <c r="L1014" s="116"/>
      <c r="M1014" s="116"/>
      <c r="N1014" s="119">
        <v>45936.0</v>
      </c>
    </row>
    <row r="1015">
      <c r="A1015" s="114" t="s">
        <v>303</v>
      </c>
      <c r="B1015" s="114" t="s">
        <v>3639</v>
      </c>
      <c r="C1015" s="115" t="s">
        <v>3640</v>
      </c>
      <c r="D1015" s="116"/>
      <c r="E1015" s="114" t="s">
        <v>85</v>
      </c>
      <c r="F1015" s="116"/>
      <c r="G1015" s="114" t="s">
        <v>150</v>
      </c>
      <c r="H1015" s="120"/>
      <c r="I1015" s="118"/>
      <c r="J1015" s="116"/>
      <c r="K1015" s="118"/>
      <c r="L1015" s="116"/>
      <c r="M1015" s="114" t="s">
        <v>3641</v>
      </c>
      <c r="N1015" s="119">
        <v>45936.0</v>
      </c>
    </row>
    <row r="1016">
      <c r="A1016" s="114" t="s">
        <v>3642</v>
      </c>
      <c r="B1016" s="114" t="s">
        <v>3643</v>
      </c>
      <c r="C1016" s="115" t="s">
        <v>3644</v>
      </c>
      <c r="D1016" s="116"/>
      <c r="E1016" s="114" t="s">
        <v>85</v>
      </c>
      <c r="F1016" s="116"/>
      <c r="G1016" s="114" t="s">
        <v>94</v>
      </c>
      <c r="H1016" s="120"/>
      <c r="I1016" s="118"/>
      <c r="J1016" s="116"/>
      <c r="K1016" s="118"/>
      <c r="L1016" s="116"/>
      <c r="M1016" s="116"/>
      <c r="N1016" s="119">
        <v>45936.0</v>
      </c>
    </row>
    <row r="1017">
      <c r="A1017" s="114" t="s">
        <v>3645</v>
      </c>
      <c r="B1017" s="114" t="s">
        <v>3646</v>
      </c>
      <c r="C1017" s="115" t="s">
        <v>3647</v>
      </c>
      <c r="D1017" s="116"/>
      <c r="E1017" s="114" t="s">
        <v>85</v>
      </c>
      <c r="F1017" s="116"/>
      <c r="G1017" s="114" t="s">
        <v>94</v>
      </c>
      <c r="H1017" s="120"/>
      <c r="I1017" s="118"/>
      <c r="J1017" s="116"/>
      <c r="K1017" s="118"/>
      <c r="L1017" s="116"/>
      <c r="M1017" s="116"/>
      <c r="N1017" s="119">
        <v>45936.0</v>
      </c>
    </row>
    <row r="1018">
      <c r="A1018" s="114" t="s">
        <v>3648</v>
      </c>
      <c r="B1018" s="114" t="s">
        <v>3649</v>
      </c>
      <c r="C1018" s="115" t="s">
        <v>3650</v>
      </c>
      <c r="D1018" s="116"/>
      <c r="E1018" s="114" t="s">
        <v>85</v>
      </c>
      <c r="F1018" s="116"/>
      <c r="G1018" s="116"/>
      <c r="H1018" s="120"/>
      <c r="I1018" s="118"/>
      <c r="J1018" s="116"/>
      <c r="K1018" s="118"/>
      <c r="L1018" s="116"/>
      <c r="M1018" s="114" t="s">
        <v>3651</v>
      </c>
      <c r="N1018" s="119">
        <v>45938.0</v>
      </c>
    </row>
    <row r="1019">
      <c r="A1019" s="114" t="s">
        <v>334</v>
      </c>
      <c r="B1019" s="114" t="s">
        <v>3652</v>
      </c>
      <c r="C1019" s="115" t="s">
        <v>3653</v>
      </c>
      <c r="D1019" s="116"/>
      <c r="E1019" s="114" t="s">
        <v>85</v>
      </c>
      <c r="F1019" s="116"/>
      <c r="G1019" s="114" t="s">
        <v>86</v>
      </c>
      <c r="H1019" s="120"/>
      <c r="I1019" s="118"/>
      <c r="J1019" s="116"/>
      <c r="K1019" s="118"/>
      <c r="L1019" s="116"/>
      <c r="M1019" s="114" t="s">
        <v>3654</v>
      </c>
      <c r="N1019" s="119">
        <v>45938.0</v>
      </c>
    </row>
    <row r="1020">
      <c r="A1020" s="114" t="s">
        <v>611</v>
      </c>
      <c r="B1020" s="114" t="s">
        <v>3655</v>
      </c>
      <c r="C1020" s="115" t="s">
        <v>3656</v>
      </c>
      <c r="D1020" s="116"/>
      <c r="E1020" s="114" t="s">
        <v>85</v>
      </c>
      <c r="F1020" s="116"/>
      <c r="G1020" s="114" t="s">
        <v>86</v>
      </c>
      <c r="H1020" s="120"/>
      <c r="I1020" s="118"/>
      <c r="J1020" s="116"/>
      <c r="K1020" s="118"/>
      <c r="L1020" s="116"/>
      <c r="M1020" s="116"/>
      <c r="N1020" s="119">
        <v>45938.0</v>
      </c>
    </row>
    <row r="1021">
      <c r="A1021" s="114" t="s">
        <v>1032</v>
      </c>
      <c r="B1021" s="114" t="s">
        <v>3657</v>
      </c>
      <c r="C1021" s="115" t="s">
        <v>3658</v>
      </c>
      <c r="D1021" s="116"/>
      <c r="E1021" s="114" t="s">
        <v>85</v>
      </c>
      <c r="F1021" s="116"/>
      <c r="G1021" s="114" t="s">
        <v>86</v>
      </c>
      <c r="H1021" s="120"/>
      <c r="I1021" s="118"/>
      <c r="J1021" s="116"/>
      <c r="K1021" s="118"/>
      <c r="L1021" s="116"/>
      <c r="M1021" s="114" t="s">
        <v>3654</v>
      </c>
      <c r="N1021" s="119">
        <v>45938.0</v>
      </c>
    </row>
    <row r="1022">
      <c r="A1022" s="114" t="s">
        <v>3426</v>
      </c>
      <c r="B1022" s="114" t="s">
        <v>3659</v>
      </c>
      <c r="C1022" s="115" t="s">
        <v>3660</v>
      </c>
      <c r="D1022" s="116"/>
      <c r="E1022" s="114" t="s">
        <v>85</v>
      </c>
      <c r="F1022" s="116"/>
      <c r="G1022" s="114" t="s">
        <v>86</v>
      </c>
      <c r="H1022" s="120"/>
      <c r="I1022" s="118"/>
      <c r="J1022" s="116"/>
      <c r="K1022" s="118"/>
      <c r="L1022" s="116"/>
      <c r="M1022" s="116"/>
      <c r="N1022" s="119">
        <v>45938.0</v>
      </c>
    </row>
    <row r="1023">
      <c r="A1023" s="114" t="s">
        <v>684</v>
      </c>
      <c r="B1023" s="114" t="s">
        <v>3661</v>
      </c>
      <c r="C1023" s="115" t="s">
        <v>3662</v>
      </c>
      <c r="D1023" s="116"/>
      <c r="E1023" s="114" t="s">
        <v>85</v>
      </c>
      <c r="F1023" s="116"/>
      <c r="G1023" s="114" t="s">
        <v>86</v>
      </c>
      <c r="H1023" s="120"/>
      <c r="I1023" s="118"/>
      <c r="J1023" s="116"/>
      <c r="K1023" s="118"/>
      <c r="L1023" s="116"/>
      <c r="M1023" s="116"/>
      <c r="N1023" s="119">
        <v>45938.0</v>
      </c>
    </row>
    <row r="1024">
      <c r="A1024" s="114" t="s">
        <v>253</v>
      </c>
      <c r="B1024" s="114" t="s">
        <v>3663</v>
      </c>
      <c r="C1024" s="115" t="s">
        <v>3664</v>
      </c>
      <c r="D1024" s="116"/>
      <c r="E1024" s="114" t="s">
        <v>85</v>
      </c>
      <c r="F1024" s="116"/>
      <c r="G1024" s="114" t="s">
        <v>94</v>
      </c>
      <c r="H1024" s="120"/>
      <c r="I1024" s="118"/>
      <c r="J1024" s="116"/>
      <c r="K1024" s="118"/>
      <c r="L1024" s="116"/>
      <c r="M1024" s="114" t="s">
        <v>3665</v>
      </c>
      <c r="N1024" s="119">
        <v>45938.0</v>
      </c>
    </row>
    <row r="1025">
      <c r="A1025" s="114" t="s">
        <v>3666</v>
      </c>
      <c r="B1025" s="114" t="s">
        <v>3667</v>
      </c>
      <c r="C1025" s="115" t="s">
        <v>3668</v>
      </c>
      <c r="D1025" s="116"/>
      <c r="E1025" s="114" t="s">
        <v>85</v>
      </c>
      <c r="F1025" s="116"/>
      <c r="G1025" s="114" t="s">
        <v>94</v>
      </c>
      <c r="H1025" s="120"/>
      <c r="I1025" s="118"/>
      <c r="J1025" s="116"/>
      <c r="K1025" s="118"/>
      <c r="L1025" s="116"/>
      <c r="M1025" s="114" t="s">
        <v>3669</v>
      </c>
      <c r="N1025" s="119">
        <v>45938.0</v>
      </c>
    </row>
    <row r="1026">
      <c r="A1026" s="114" t="s">
        <v>3670</v>
      </c>
      <c r="B1026" s="114" t="s">
        <v>3671</v>
      </c>
      <c r="C1026" s="115" t="s">
        <v>3672</v>
      </c>
      <c r="D1026" s="116"/>
      <c r="E1026" s="114" t="s">
        <v>85</v>
      </c>
      <c r="F1026" s="114" t="s">
        <v>2141</v>
      </c>
      <c r="G1026" s="114" t="s">
        <v>94</v>
      </c>
      <c r="H1026" s="117">
        <v>318.0</v>
      </c>
      <c r="I1026" s="118"/>
      <c r="J1026" s="116"/>
      <c r="K1026" s="118"/>
      <c r="L1026" s="116"/>
      <c r="M1026" s="114" t="s">
        <v>3673</v>
      </c>
      <c r="N1026" s="119">
        <v>45938.0</v>
      </c>
    </row>
    <row r="1027">
      <c r="A1027" s="114" t="s">
        <v>1808</v>
      </c>
      <c r="B1027" s="114" t="s">
        <v>3674</v>
      </c>
      <c r="C1027" s="115" t="s">
        <v>3675</v>
      </c>
      <c r="D1027" s="116"/>
      <c r="E1027" s="114" t="s">
        <v>85</v>
      </c>
      <c r="F1027" s="116"/>
      <c r="G1027" s="114" t="s">
        <v>86</v>
      </c>
      <c r="H1027" s="120"/>
      <c r="I1027" s="118"/>
      <c r="J1027" s="116"/>
      <c r="K1027" s="118"/>
      <c r="L1027" s="116"/>
      <c r="M1027" s="116"/>
      <c r="N1027" s="119">
        <v>45938.0</v>
      </c>
    </row>
    <row r="1028">
      <c r="A1028" s="114" t="s">
        <v>3101</v>
      </c>
      <c r="B1028" s="114" t="s">
        <v>3676</v>
      </c>
      <c r="C1028" s="115" t="s">
        <v>3677</v>
      </c>
      <c r="D1028" s="116"/>
      <c r="E1028" s="114" t="s">
        <v>85</v>
      </c>
      <c r="F1028" s="116"/>
      <c r="G1028" s="114" t="s">
        <v>86</v>
      </c>
      <c r="H1028" s="120"/>
      <c r="I1028" s="118"/>
      <c r="J1028" s="116"/>
      <c r="K1028" s="118"/>
      <c r="L1028" s="116"/>
      <c r="M1028" s="116"/>
      <c r="N1028" s="119">
        <v>45938.0</v>
      </c>
    </row>
    <row r="1029">
      <c r="A1029" s="114" t="s">
        <v>179</v>
      </c>
      <c r="B1029" s="114" t="s">
        <v>3678</v>
      </c>
      <c r="C1029" s="115" t="s">
        <v>3679</v>
      </c>
      <c r="D1029" s="116"/>
      <c r="E1029" s="114" t="s">
        <v>85</v>
      </c>
      <c r="F1029" s="114" t="s">
        <v>93</v>
      </c>
      <c r="G1029" s="114" t="s">
        <v>94</v>
      </c>
      <c r="H1029" s="117">
        <v>467.39</v>
      </c>
      <c r="I1029" s="118"/>
      <c r="J1029" s="116"/>
      <c r="K1029" s="118"/>
      <c r="L1029" s="116"/>
      <c r="M1029" s="114" t="s">
        <v>3680</v>
      </c>
      <c r="N1029" s="119">
        <v>45938.0</v>
      </c>
    </row>
    <row r="1030">
      <c r="A1030" s="114" t="s">
        <v>397</v>
      </c>
      <c r="B1030" s="114" t="s">
        <v>3681</v>
      </c>
      <c r="C1030" s="115" t="s">
        <v>3682</v>
      </c>
      <c r="D1030" s="116"/>
      <c r="E1030" s="114" t="s">
        <v>85</v>
      </c>
      <c r="F1030" s="116"/>
      <c r="G1030" s="114" t="s">
        <v>86</v>
      </c>
      <c r="H1030" s="120"/>
      <c r="I1030" s="118"/>
      <c r="J1030" s="116"/>
      <c r="K1030" s="118"/>
      <c r="L1030" s="116"/>
      <c r="M1030" s="116"/>
      <c r="N1030" s="119">
        <v>45938.0</v>
      </c>
    </row>
    <row r="1031">
      <c r="A1031" s="114" t="s">
        <v>3683</v>
      </c>
      <c r="B1031" s="114" t="s">
        <v>3684</v>
      </c>
      <c r="C1031" s="115" t="s">
        <v>3685</v>
      </c>
      <c r="D1031" s="116"/>
      <c r="E1031" s="114" t="s">
        <v>85</v>
      </c>
      <c r="F1031" s="114" t="s">
        <v>93</v>
      </c>
      <c r="G1031" s="114" t="s">
        <v>94</v>
      </c>
      <c r="H1031" s="117">
        <v>1262.21</v>
      </c>
      <c r="I1031" s="118"/>
      <c r="J1031" s="116"/>
      <c r="K1031" s="118"/>
      <c r="L1031" s="116"/>
      <c r="M1031" s="114" t="s">
        <v>3686</v>
      </c>
      <c r="N1031" s="119">
        <v>45938.0</v>
      </c>
    </row>
    <row r="1032">
      <c r="A1032" s="114" t="s">
        <v>144</v>
      </c>
      <c r="B1032" s="114" t="s">
        <v>3687</v>
      </c>
      <c r="C1032" s="115" t="s">
        <v>3688</v>
      </c>
      <c r="D1032" s="116"/>
      <c r="E1032" s="114" t="s">
        <v>85</v>
      </c>
      <c r="F1032" s="116"/>
      <c r="G1032" s="114" t="s">
        <v>3462</v>
      </c>
      <c r="H1032" s="120"/>
      <c r="I1032" s="118"/>
      <c r="J1032" s="116"/>
      <c r="K1032" s="118"/>
      <c r="L1032" s="116"/>
      <c r="M1032" s="114" t="s">
        <v>3689</v>
      </c>
      <c r="N1032" s="119">
        <v>45938.0</v>
      </c>
    </row>
    <row r="1033">
      <c r="A1033" s="114" t="s">
        <v>165</v>
      </c>
      <c r="B1033" s="114" t="s">
        <v>3690</v>
      </c>
      <c r="C1033" s="115" t="s">
        <v>3691</v>
      </c>
      <c r="D1033" s="116"/>
      <c r="E1033" s="114" t="s">
        <v>85</v>
      </c>
      <c r="F1033" s="114" t="s">
        <v>93</v>
      </c>
      <c r="G1033" s="114" t="s">
        <v>94</v>
      </c>
      <c r="H1033" s="117">
        <v>560.86</v>
      </c>
      <c r="I1033" s="118"/>
      <c r="J1033" s="116"/>
      <c r="K1033" s="118"/>
      <c r="L1033" s="116"/>
      <c r="M1033" s="114" t="s">
        <v>3692</v>
      </c>
      <c r="N1033" s="119">
        <v>45938.0</v>
      </c>
    </row>
    <row r="1034">
      <c r="A1034" s="114" t="s">
        <v>3693</v>
      </c>
      <c r="B1034" s="114" t="s">
        <v>3694</v>
      </c>
      <c r="C1034" s="115" t="s">
        <v>3695</v>
      </c>
      <c r="D1034" s="116"/>
      <c r="E1034" s="114" t="s">
        <v>85</v>
      </c>
      <c r="F1034" s="116"/>
      <c r="G1034" s="114" t="s">
        <v>131</v>
      </c>
      <c r="H1034" s="120"/>
      <c r="I1034" s="118"/>
      <c r="J1034" s="116"/>
      <c r="K1034" s="118"/>
      <c r="L1034" s="116"/>
      <c r="M1034" s="114" t="s">
        <v>3696</v>
      </c>
      <c r="N1034" s="119">
        <v>45938.0</v>
      </c>
    </row>
    <row r="1035">
      <c r="A1035" s="114" t="s">
        <v>3697</v>
      </c>
      <c r="B1035" s="114" t="s">
        <v>3698</v>
      </c>
      <c r="C1035" s="115" t="s">
        <v>3699</v>
      </c>
      <c r="D1035" s="116"/>
      <c r="E1035" s="114" t="s">
        <v>85</v>
      </c>
      <c r="F1035" s="116"/>
      <c r="G1035" s="114" t="s">
        <v>86</v>
      </c>
      <c r="H1035" s="120"/>
      <c r="I1035" s="118"/>
      <c r="J1035" s="116"/>
      <c r="K1035" s="118"/>
      <c r="L1035" s="116"/>
      <c r="M1035" s="116"/>
      <c r="N1035" s="119">
        <v>45938.0</v>
      </c>
    </row>
    <row r="1036">
      <c r="A1036" s="114" t="s">
        <v>144</v>
      </c>
      <c r="B1036" s="114" t="s">
        <v>3700</v>
      </c>
      <c r="C1036" s="115" t="s">
        <v>3701</v>
      </c>
      <c r="D1036" s="116"/>
      <c r="E1036" s="114" t="s">
        <v>85</v>
      </c>
      <c r="F1036" s="114" t="s">
        <v>137</v>
      </c>
      <c r="G1036" s="114" t="s">
        <v>94</v>
      </c>
      <c r="H1036" s="117">
        <v>4178.86</v>
      </c>
      <c r="I1036" s="118"/>
      <c r="J1036" s="116"/>
      <c r="K1036" s="118"/>
      <c r="L1036" s="116"/>
      <c r="M1036" s="114" t="s">
        <v>3702</v>
      </c>
      <c r="N1036" s="119">
        <v>45938.0</v>
      </c>
    </row>
    <row r="1037">
      <c r="A1037" s="114" t="s">
        <v>511</v>
      </c>
      <c r="B1037" s="114" t="s">
        <v>3703</v>
      </c>
      <c r="C1037" s="115" t="s">
        <v>3704</v>
      </c>
      <c r="D1037" s="116"/>
      <c r="E1037" s="114" t="s">
        <v>655</v>
      </c>
      <c r="F1037" s="114" t="s">
        <v>718</v>
      </c>
      <c r="G1037" s="114" t="s">
        <v>94</v>
      </c>
      <c r="H1037" s="117">
        <v>5669.64</v>
      </c>
      <c r="I1037" s="118"/>
      <c r="J1037" s="116"/>
      <c r="K1037" s="118"/>
      <c r="L1037" s="116"/>
      <c r="M1037" s="114" t="s">
        <v>3705</v>
      </c>
      <c r="N1037" s="119">
        <v>45938.0</v>
      </c>
    </row>
    <row r="1038">
      <c r="A1038" s="114" t="s">
        <v>219</v>
      </c>
      <c r="B1038" s="114" t="s">
        <v>3706</v>
      </c>
      <c r="C1038" s="115" t="s">
        <v>3707</v>
      </c>
      <c r="D1038" s="116"/>
      <c r="E1038" s="114" t="s">
        <v>85</v>
      </c>
      <c r="F1038" s="116"/>
      <c r="G1038" s="114" t="s">
        <v>3462</v>
      </c>
      <c r="H1038" s="120"/>
      <c r="I1038" s="118"/>
      <c r="J1038" s="116"/>
      <c r="K1038" s="118"/>
      <c r="L1038" s="116"/>
      <c r="M1038" s="114" t="s">
        <v>3708</v>
      </c>
      <c r="N1038" s="119">
        <v>45944.0</v>
      </c>
    </row>
    <row r="1039">
      <c r="A1039" s="114" t="s">
        <v>414</v>
      </c>
      <c r="B1039" s="114" t="s">
        <v>3709</v>
      </c>
      <c r="C1039" s="115" t="s">
        <v>3710</v>
      </c>
      <c r="D1039" s="116"/>
      <c r="E1039" s="114" t="s">
        <v>85</v>
      </c>
      <c r="F1039" s="116"/>
      <c r="G1039" s="114" t="s">
        <v>3462</v>
      </c>
      <c r="H1039" s="120"/>
      <c r="I1039" s="118"/>
      <c r="J1039" s="116"/>
      <c r="K1039" s="118"/>
      <c r="L1039" s="116"/>
      <c r="M1039" s="114" t="s">
        <v>3711</v>
      </c>
      <c r="N1039" s="119">
        <v>45944.0</v>
      </c>
    </row>
    <row r="1040">
      <c r="A1040" s="114" t="s">
        <v>183</v>
      </c>
      <c r="B1040" s="114" t="s">
        <v>3712</v>
      </c>
      <c r="C1040" s="115" t="s">
        <v>3713</v>
      </c>
      <c r="D1040" s="116"/>
      <c r="E1040" s="114" t="s">
        <v>85</v>
      </c>
      <c r="F1040" s="116"/>
      <c r="G1040" s="114" t="s">
        <v>3462</v>
      </c>
      <c r="H1040" s="120"/>
      <c r="I1040" s="118"/>
      <c r="J1040" s="116"/>
      <c r="K1040" s="118"/>
      <c r="L1040" s="116"/>
      <c r="M1040" s="114" t="s">
        <v>3714</v>
      </c>
      <c r="N1040" s="119">
        <v>45944.0</v>
      </c>
    </row>
    <row r="1041">
      <c r="A1041" s="114" t="s">
        <v>3715</v>
      </c>
      <c r="B1041" s="114" t="s">
        <v>3716</v>
      </c>
      <c r="C1041" s="115" t="s">
        <v>3717</v>
      </c>
      <c r="D1041" s="116"/>
      <c r="E1041" s="114" t="s">
        <v>85</v>
      </c>
      <c r="F1041" s="116"/>
      <c r="G1041" s="114" t="s">
        <v>86</v>
      </c>
      <c r="H1041" s="120"/>
      <c r="I1041" s="118"/>
      <c r="J1041" s="116"/>
      <c r="K1041" s="118"/>
      <c r="L1041" s="116"/>
      <c r="M1041" s="116"/>
      <c r="N1041" s="119">
        <v>45944.0</v>
      </c>
    </row>
    <row r="1042">
      <c r="A1042" s="114" t="s">
        <v>1476</v>
      </c>
      <c r="B1042" s="114" t="s">
        <v>3718</v>
      </c>
      <c r="C1042" s="115" t="s">
        <v>3719</v>
      </c>
      <c r="D1042" s="116"/>
      <c r="E1042" s="114" t="s">
        <v>85</v>
      </c>
      <c r="F1042" s="114" t="s">
        <v>137</v>
      </c>
      <c r="G1042" s="114" t="s">
        <v>94</v>
      </c>
      <c r="H1042" s="117">
        <v>959.32</v>
      </c>
      <c r="I1042" s="118"/>
      <c r="J1042" s="116"/>
      <c r="K1042" s="118"/>
      <c r="L1042" s="116"/>
      <c r="M1042" s="114" t="s">
        <v>3720</v>
      </c>
      <c r="N1042" s="119">
        <v>45944.0</v>
      </c>
    </row>
    <row r="1043">
      <c r="A1043" s="114" t="s">
        <v>3721</v>
      </c>
      <c r="B1043" s="114" t="s">
        <v>3722</v>
      </c>
      <c r="C1043" s="115" t="s">
        <v>3723</v>
      </c>
      <c r="D1043" s="116"/>
      <c r="E1043" s="114" t="s">
        <v>85</v>
      </c>
      <c r="F1043" s="116"/>
      <c r="G1043" s="114" t="s">
        <v>86</v>
      </c>
      <c r="H1043" s="120"/>
      <c r="I1043" s="118"/>
      <c r="J1043" s="116"/>
      <c r="K1043" s="118"/>
      <c r="L1043" s="116"/>
      <c r="M1043" s="116"/>
      <c r="N1043" s="119">
        <v>45944.0</v>
      </c>
    </row>
    <row r="1044">
      <c r="A1044" s="114" t="s">
        <v>1600</v>
      </c>
      <c r="B1044" s="114" t="s">
        <v>3724</v>
      </c>
      <c r="C1044" s="115" t="s">
        <v>3725</v>
      </c>
      <c r="D1044" s="116"/>
      <c r="E1044" s="114" t="s">
        <v>85</v>
      </c>
      <c r="F1044" s="114" t="s">
        <v>137</v>
      </c>
      <c r="G1044" s="114" t="s">
        <v>94</v>
      </c>
      <c r="H1044" s="117">
        <v>4485.73</v>
      </c>
      <c r="I1044" s="118"/>
      <c r="J1044" s="116"/>
      <c r="K1044" s="118"/>
      <c r="L1044" s="116"/>
      <c r="M1044" s="114" t="s">
        <v>3726</v>
      </c>
      <c r="N1044" s="119">
        <v>45944.0</v>
      </c>
    </row>
    <row r="1045">
      <c r="A1045" s="114" t="s">
        <v>279</v>
      </c>
      <c r="B1045" s="114" t="s">
        <v>3727</v>
      </c>
      <c r="C1045" s="115" t="s">
        <v>3728</v>
      </c>
      <c r="D1045" s="116"/>
      <c r="E1045" s="114" t="s">
        <v>85</v>
      </c>
      <c r="F1045" s="116"/>
      <c r="G1045" s="114" t="s">
        <v>3462</v>
      </c>
      <c r="H1045" s="120"/>
      <c r="I1045" s="118"/>
      <c r="J1045" s="116"/>
      <c r="K1045" s="118"/>
      <c r="L1045" s="116"/>
      <c r="M1045" s="114" t="s">
        <v>3729</v>
      </c>
      <c r="N1045" s="119">
        <v>45944.0</v>
      </c>
    </row>
    <row r="1046">
      <c r="A1046" s="114" t="s">
        <v>593</v>
      </c>
      <c r="B1046" s="114" t="s">
        <v>3730</v>
      </c>
      <c r="C1046" s="115" t="s">
        <v>3731</v>
      </c>
      <c r="D1046" s="116"/>
      <c r="E1046" s="114" t="s">
        <v>85</v>
      </c>
      <c r="F1046" s="116"/>
      <c r="G1046" s="114" t="s">
        <v>86</v>
      </c>
      <c r="H1046" s="120"/>
      <c r="I1046" s="118"/>
      <c r="J1046" s="116"/>
      <c r="K1046" s="118"/>
      <c r="L1046" s="116"/>
      <c r="M1046" s="116"/>
      <c r="N1046" s="119">
        <v>45944.0</v>
      </c>
    </row>
    <row r="1047">
      <c r="A1047" s="114" t="s">
        <v>593</v>
      </c>
      <c r="B1047" s="114" t="s">
        <v>3732</v>
      </c>
      <c r="C1047" s="115" t="s">
        <v>3733</v>
      </c>
      <c r="D1047" s="116"/>
      <c r="E1047" s="114" t="s">
        <v>85</v>
      </c>
      <c r="F1047" s="116"/>
      <c r="G1047" s="114" t="s">
        <v>86</v>
      </c>
      <c r="H1047" s="120"/>
      <c r="I1047" s="118"/>
      <c r="J1047" s="116"/>
      <c r="K1047" s="118"/>
      <c r="L1047" s="116"/>
      <c r="M1047" s="116"/>
      <c r="N1047" s="119">
        <v>45944.0</v>
      </c>
    </row>
    <row r="1048">
      <c r="A1048" s="114" t="s">
        <v>219</v>
      </c>
      <c r="B1048" s="114" t="s">
        <v>3734</v>
      </c>
      <c r="C1048" s="115" t="s">
        <v>3735</v>
      </c>
      <c r="D1048" s="116"/>
      <c r="E1048" s="114" t="s">
        <v>85</v>
      </c>
      <c r="F1048" s="114" t="s">
        <v>137</v>
      </c>
      <c r="G1048" s="114" t="s">
        <v>94</v>
      </c>
      <c r="H1048" s="117">
        <v>2542.73</v>
      </c>
      <c r="I1048" s="118"/>
      <c r="J1048" s="116"/>
      <c r="K1048" s="118"/>
      <c r="L1048" s="116"/>
      <c r="M1048" s="116"/>
      <c r="N1048" s="119">
        <v>45944.0</v>
      </c>
    </row>
    <row r="1049">
      <c r="A1049" s="114" t="s">
        <v>1258</v>
      </c>
      <c r="B1049" s="114" t="s">
        <v>3736</v>
      </c>
      <c r="C1049" s="115" t="s">
        <v>3737</v>
      </c>
      <c r="D1049" s="116"/>
      <c r="E1049" s="114" t="s">
        <v>85</v>
      </c>
      <c r="F1049" s="114" t="s">
        <v>153</v>
      </c>
      <c r="G1049" s="114" t="s">
        <v>94</v>
      </c>
      <c r="H1049" s="117">
        <v>375.72</v>
      </c>
      <c r="I1049" s="118"/>
      <c r="J1049" s="116"/>
      <c r="K1049" s="118"/>
      <c r="L1049" s="116"/>
      <c r="M1049" s="114" t="s">
        <v>3738</v>
      </c>
      <c r="N1049" s="119">
        <v>45944.0</v>
      </c>
    </row>
    <row r="1050">
      <c r="A1050" s="114" t="s">
        <v>2000</v>
      </c>
      <c r="B1050" s="114" t="s">
        <v>3739</v>
      </c>
      <c r="C1050" s="115" t="s">
        <v>3740</v>
      </c>
      <c r="D1050" s="116"/>
      <c r="E1050" s="114" t="s">
        <v>85</v>
      </c>
      <c r="F1050" s="116"/>
      <c r="G1050" s="114" t="s">
        <v>86</v>
      </c>
      <c r="H1050" s="120"/>
      <c r="I1050" s="118"/>
      <c r="J1050" s="116"/>
      <c r="K1050" s="118"/>
      <c r="L1050" s="116"/>
      <c r="M1050" s="116"/>
      <c r="N1050" s="119">
        <v>45944.0</v>
      </c>
    </row>
    <row r="1051">
      <c r="A1051" s="114" t="s">
        <v>3741</v>
      </c>
      <c r="B1051" s="114" t="s">
        <v>3742</v>
      </c>
      <c r="C1051" s="115" t="s">
        <v>3743</v>
      </c>
      <c r="D1051" s="116"/>
      <c r="E1051" s="114" t="s">
        <v>85</v>
      </c>
      <c r="F1051" s="116"/>
      <c r="G1051" s="114" t="s">
        <v>86</v>
      </c>
      <c r="H1051" s="120"/>
      <c r="I1051" s="118"/>
      <c r="J1051" s="116"/>
      <c r="K1051" s="118"/>
      <c r="L1051" s="116"/>
      <c r="M1051" s="116"/>
      <c r="N1051" s="119">
        <v>45944.0</v>
      </c>
    </row>
    <row r="1052">
      <c r="A1052" s="114" t="s">
        <v>332</v>
      </c>
      <c r="B1052" s="114" t="s">
        <v>3744</v>
      </c>
      <c r="C1052" s="115" t="s">
        <v>3745</v>
      </c>
      <c r="D1052" s="116"/>
      <c r="E1052" s="114" t="s">
        <v>85</v>
      </c>
      <c r="F1052" s="116"/>
      <c r="G1052" s="114" t="s">
        <v>94</v>
      </c>
      <c r="H1052" s="120"/>
      <c r="I1052" s="118"/>
      <c r="J1052" s="116"/>
      <c r="K1052" s="118"/>
      <c r="L1052" s="116"/>
      <c r="M1052" s="116"/>
      <c r="N1052" s="119">
        <v>45944.0</v>
      </c>
    </row>
    <row r="1053">
      <c r="A1053" s="114" t="s">
        <v>3746</v>
      </c>
      <c r="B1053" s="114" t="s">
        <v>3747</v>
      </c>
      <c r="C1053" s="115" t="s">
        <v>3748</v>
      </c>
      <c r="D1053" s="116"/>
      <c r="E1053" s="114" t="s">
        <v>85</v>
      </c>
      <c r="F1053" s="116"/>
      <c r="G1053" s="114" t="s">
        <v>86</v>
      </c>
      <c r="H1053" s="120"/>
      <c r="I1053" s="118"/>
      <c r="J1053" s="116"/>
      <c r="K1053" s="118"/>
      <c r="L1053" s="116"/>
      <c r="M1053" s="114" t="s">
        <v>3749</v>
      </c>
      <c r="N1053" s="119">
        <v>45944.0</v>
      </c>
    </row>
    <row r="1054">
      <c r="A1054" s="106" t="s">
        <v>3750</v>
      </c>
      <c r="B1054" s="106" t="s">
        <v>3751</v>
      </c>
      <c r="C1054" s="113" t="s">
        <v>3752</v>
      </c>
      <c r="D1054" s="107" t="s">
        <v>3753</v>
      </c>
      <c r="E1054" s="106" t="s">
        <v>85</v>
      </c>
      <c r="F1054" s="106" t="s">
        <v>1088</v>
      </c>
      <c r="G1054" s="106" t="s">
        <v>53</v>
      </c>
      <c r="H1054" s="111">
        <v>1529.75</v>
      </c>
      <c r="I1054" s="110">
        <v>45936.0</v>
      </c>
      <c r="J1054" s="106">
        <v>1987779.0</v>
      </c>
      <c r="K1054" s="109">
        <v>45944.0</v>
      </c>
      <c r="L1054" s="106">
        <v>10.0</v>
      </c>
      <c r="M1054" s="106"/>
      <c r="N1054" s="112">
        <v>45944.0</v>
      </c>
    </row>
    <row r="1055">
      <c r="A1055" s="114" t="s">
        <v>3754</v>
      </c>
      <c r="B1055" s="114" t="s">
        <v>3755</v>
      </c>
      <c r="C1055" s="122" t="s">
        <v>3756</v>
      </c>
      <c r="D1055" s="116"/>
      <c r="E1055" s="114" t="s">
        <v>85</v>
      </c>
      <c r="F1055" s="116"/>
      <c r="G1055" s="114" t="s">
        <v>86</v>
      </c>
      <c r="H1055" s="120"/>
      <c r="I1055" s="118"/>
      <c r="J1055" s="116"/>
      <c r="K1055" s="118"/>
      <c r="L1055" s="116"/>
      <c r="M1055" s="116"/>
      <c r="N1055" s="119">
        <v>45944.0</v>
      </c>
    </row>
    <row r="1056">
      <c r="A1056" s="114" t="s">
        <v>570</v>
      </c>
      <c r="B1056" s="114" t="s">
        <v>3757</v>
      </c>
      <c r="C1056" s="115" t="s">
        <v>3758</v>
      </c>
      <c r="D1056" s="116"/>
      <c r="E1056" s="114" t="s">
        <v>85</v>
      </c>
      <c r="F1056" s="116"/>
      <c r="G1056" s="114" t="s">
        <v>94</v>
      </c>
      <c r="H1056" s="120"/>
      <c r="I1056" s="118"/>
      <c r="J1056" s="116"/>
      <c r="K1056" s="118"/>
      <c r="L1056" s="116"/>
      <c r="M1056" s="116"/>
      <c r="N1056" s="119">
        <v>45944.0</v>
      </c>
    </row>
    <row r="1057">
      <c r="A1057" s="114" t="s">
        <v>646</v>
      </c>
      <c r="B1057" s="114" t="s">
        <v>3759</v>
      </c>
      <c r="C1057" s="115" t="s">
        <v>3760</v>
      </c>
      <c r="D1057" s="116"/>
      <c r="E1057" s="114" t="s">
        <v>85</v>
      </c>
      <c r="F1057" s="116"/>
      <c r="G1057" s="114" t="s">
        <v>86</v>
      </c>
      <c r="H1057" s="120"/>
      <c r="I1057" s="118"/>
      <c r="J1057" s="116"/>
      <c r="K1057" s="118"/>
      <c r="L1057" s="116"/>
      <c r="M1057" s="116"/>
      <c r="N1057" s="119">
        <v>45944.0</v>
      </c>
    </row>
    <row r="1058">
      <c r="A1058" s="114" t="s">
        <v>177</v>
      </c>
      <c r="B1058" s="114" t="s">
        <v>3761</v>
      </c>
      <c r="C1058" s="115" t="s">
        <v>3762</v>
      </c>
      <c r="D1058" s="116"/>
      <c r="E1058" s="114" t="s">
        <v>85</v>
      </c>
      <c r="F1058" s="116"/>
      <c r="G1058" s="114" t="s">
        <v>94</v>
      </c>
      <c r="H1058" s="120"/>
      <c r="I1058" s="118"/>
      <c r="J1058" s="116"/>
      <c r="K1058" s="118"/>
      <c r="L1058" s="116"/>
      <c r="M1058" s="116"/>
      <c r="N1058" s="119">
        <v>45944.0</v>
      </c>
    </row>
    <row r="1059">
      <c r="A1059" s="106" t="s">
        <v>999</v>
      </c>
      <c r="B1059" s="106" t="s">
        <v>3763</v>
      </c>
      <c r="C1059" s="96" t="s">
        <v>3764</v>
      </c>
      <c r="D1059" s="107"/>
      <c r="E1059" s="106" t="s">
        <v>85</v>
      </c>
      <c r="F1059" s="106" t="s">
        <v>278</v>
      </c>
      <c r="G1059" s="106" t="s">
        <v>53</v>
      </c>
      <c r="H1059" s="111">
        <v>587.86</v>
      </c>
      <c r="I1059" s="110">
        <v>45919.0</v>
      </c>
      <c r="J1059" s="106">
        <v>2.0015036E7</v>
      </c>
      <c r="K1059" s="109">
        <v>45945.0</v>
      </c>
      <c r="L1059" s="106">
        <v>10.0</v>
      </c>
      <c r="M1059" s="107"/>
      <c r="N1059" s="112">
        <v>45945.0</v>
      </c>
    </row>
    <row r="1060">
      <c r="A1060" s="106" t="s">
        <v>1258</v>
      </c>
      <c r="B1060" s="106" t="s">
        <v>3765</v>
      </c>
      <c r="C1060" s="96" t="s">
        <v>3766</v>
      </c>
      <c r="D1060" s="107"/>
      <c r="E1060" s="106" t="s">
        <v>134</v>
      </c>
      <c r="F1060" s="106" t="s">
        <v>2141</v>
      </c>
      <c r="G1060" s="106" t="s">
        <v>53</v>
      </c>
      <c r="H1060" s="111">
        <v>280.26</v>
      </c>
      <c r="I1060" s="110">
        <v>45926.0</v>
      </c>
      <c r="J1060" s="106">
        <v>4.414268E7</v>
      </c>
      <c r="K1060" s="109">
        <v>45950.0</v>
      </c>
      <c r="L1060" s="106">
        <v>10.0</v>
      </c>
      <c r="M1060" s="106"/>
      <c r="N1060" s="112">
        <v>45945.0</v>
      </c>
    </row>
    <row r="1061">
      <c r="A1061" s="106" t="s">
        <v>3767</v>
      </c>
      <c r="B1061" s="106" t="s">
        <v>3768</v>
      </c>
      <c r="C1061" s="96" t="s">
        <v>3769</v>
      </c>
      <c r="D1061" s="107"/>
      <c r="E1061" s="106" t="s">
        <v>134</v>
      </c>
      <c r="F1061" s="106" t="s">
        <v>93</v>
      </c>
      <c r="G1061" s="106" t="s">
        <v>53</v>
      </c>
      <c r="H1061" s="111">
        <v>398.09</v>
      </c>
      <c r="I1061" s="110"/>
      <c r="J1061" s="106">
        <v>9.66884108E8</v>
      </c>
      <c r="K1061" s="109">
        <v>45950.0</v>
      </c>
      <c r="L1061" s="106">
        <v>10.0</v>
      </c>
      <c r="M1061" s="106"/>
      <c r="N1061" s="112">
        <v>45945.0</v>
      </c>
    </row>
    <row r="1062">
      <c r="A1062" s="114" t="s">
        <v>279</v>
      </c>
      <c r="B1062" s="114" t="s">
        <v>3770</v>
      </c>
      <c r="C1062" s="115" t="s">
        <v>3771</v>
      </c>
      <c r="D1062" s="116"/>
      <c r="E1062" s="114" t="s">
        <v>85</v>
      </c>
      <c r="F1062" s="116"/>
      <c r="G1062" s="114" t="s">
        <v>86</v>
      </c>
      <c r="H1062" s="120"/>
      <c r="I1062" s="118"/>
      <c r="J1062" s="116"/>
      <c r="K1062" s="118"/>
      <c r="L1062" s="116"/>
      <c r="M1062" s="116"/>
      <c r="N1062" s="123">
        <v>45945.0</v>
      </c>
    </row>
    <row r="1063">
      <c r="A1063" s="114" t="s">
        <v>3772</v>
      </c>
      <c r="B1063" s="114" t="s">
        <v>3773</v>
      </c>
      <c r="C1063" s="115" t="s">
        <v>3774</v>
      </c>
      <c r="D1063" s="116"/>
      <c r="E1063" s="114" t="s">
        <v>85</v>
      </c>
      <c r="F1063" s="114" t="s">
        <v>436</v>
      </c>
      <c r="G1063" s="114" t="s">
        <v>94</v>
      </c>
      <c r="H1063" s="117">
        <v>1604.06</v>
      </c>
      <c r="I1063" s="118"/>
      <c r="J1063" s="116"/>
      <c r="K1063" s="118"/>
      <c r="L1063" s="116"/>
      <c r="M1063" s="114" t="s">
        <v>3775</v>
      </c>
      <c r="N1063" s="123">
        <v>45945.0</v>
      </c>
    </row>
    <row r="1064">
      <c r="A1064" s="114" t="s">
        <v>570</v>
      </c>
      <c r="B1064" s="114" t="s">
        <v>3776</v>
      </c>
      <c r="C1064" s="115" t="s">
        <v>3777</v>
      </c>
      <c r="D1064" s="116"/>
      <c r="E1064" s="114" t="s">
        <v>85</v>
      </c>
      <c r="F1064" s="116"/>
      <c r="G1064" s="114" t="s">
        <v>86</v>
      </c>
      <c r="H1064" s="120"/>
      <c r="I1064" s="118"/>
      <c r="J1064" s="116"/>
      <c r="K1064" s="118"/>
      <c r="L1064" s="116"/>
      <c r="M1064" s="116"/>
      <c r="N1064" s="123">
        <v>45945.0</v>
      </c>
    </row>
    <row r="1065">
      <c r="A1065" s="114" t="s">
        <v>721</v>
      </c>
      <c r="B1065" s="114" t="s">
        <v>3778</v>
      </c>
      <c r="C1065" s="121"/>
      <c r="D1065" s="116"/>
      <c r="E1065" s="114" t="s">
        <v>85</v>
      </c>
      <c r="F1065" s="116"/>
      <c r="G1065" s="114" t="s">
        <v>3462</v>
      </c>
      <c r="H1065" s="120"/>
      <c r="I1065" s="118"/>
      <c r="J1065" s="116"/>
      <c r="K1065" s="118"/>
      <c r="L1065" s="116"/>
      <c r="M1065" s="116"/>
      <c r="N1065" s="123">
        <v>45945.0</v>
      </c>
    </row>
    <row r="1066">
      <c r="A1066" s="114" t="s">
        <v>3779</v>
      </c>
      <c r="B1066" s="114" t="s">
        <v>3780</v>
      </c>
      <c r="C1066" s="115" t="s">
        <v>3781</v>
      </c>
      <c r="D1066" s="116"/>
      <c r="E1066" s="114" t="s">
        <v>85</v>
      </c>
      <c r="F1066" s="116"/>
      <c r="G1066" s="114" t="s">
        <v>3462</v>
      </c>
      <c r="H1066" s="120"/>
      <c r="I1066" s="118"/>
      <c r="J1066" s="116"/>
      <c r="K1066" s="118"/>
      <c r="L1066" s="116"/>
      <c r="M1066" s="114" t="s">
        <v>3782</v>
      </c>
      <c r="N1066" s="123">
        <v>45945.0</v>
      </c>
    </row>
    <row r="1067">
      <c r="A1067" s="114" t="s">
        <v>3783</v>
      </c>
      <c r="B1067" s="114" t="s">
        <v>3784</v>
      </c>
      <c r="C1067" s="115" t="s">
        <v>3785</v>
      </c>
      <c r="D1067" s="116"/>
      <c r="E1067" s="114" t="s">
        <v>85</v>
      </c>
      <c r="F1067" s="116"/>
      <c r="G1067" s="114" t="s">
        <v>86</v>
      </c>
      <c r="H1067" s="120"/>
      <c r="I1067" s="118"/>
      <c r="J1067" s="116"/>
      <c r="K1067" s="118"/>
      <c r="L1067" s="116"/>
      <c r="M1067" s="116"/>
      <c r="N1067" s="123">
        <v>45945.0</v>
      </c>
    </row>
    <row r="1068">
      <c r="A1068" s="114" t="s">
        <v>618</v>
      </c>
      <c r="B1068" s="114" t="s">
        <v>3786</v>
      </c>
      <c r="C1068" s="115" t="s">
        <v>3787</v>
      </c>
      <c r="D1068" s="116"/>
      <c r="E1068" s="114" t="s">
        <v>85</v>
      </c>
      <c r="F1068" s="116"/>
      <c r="G1068" s="114" t="s">
        <v>86</v>
      </c>
      <c r="H1068" s="120"/>
      <c r="I1068" s="118"/>
      <c r="J1068" s="116"/>
      <c r="K1068" s="118"/>
      <c r="L1068" s="116"/>
      <c r="M1068" s="116"/>
      <c r="N1068" s="123">
        <v>45945.0</v>
      </c>
    </row>
    <row r="1069">
      <c r="A1069" s="114" t="s">
        <v>123</v>
      </c>
      <c r="B1069" s="114" t="s">
        <v>3788</v>
      </c>
      <c r="C1069" s="115" t="s">
        <v>3789</v>
      </c>
      <c r="D1069" s="116"/>
      <c r="E1069" s="114" t="s">
        <v>85</v>
      </c>
      <c r="F1069" s="114" t="s">
        <v>718</v>
      </c>
      <c r="G1069" s="114" t="s">
        <v>94</v>
      </c>
      <c r="H1069" s="117">
        <v>482.88</v>
      </c>
      <c r="I1069" s="118"/>
      <c r="J1069" s="116"/>
      <c r="K1069" s="118"/>
      <c r="L1069" s="116"/>
      <c r="M1069" s="114" t="s">
        <v>3790</v>
      </c>
      <c r="N1069" s="123">
        <v>45945.0</v>
      </c>
    </row>
    <row r="1070">
      <c r="A1070" s="114" t="s">
        <v>3791</v>
      </c>
      <c r="B1070" s="114" t="s">
        <v>3792</v>
      </c>
      <c r="C1070" s="115" t="s">
        <v>3793</v>
      </c>
      <c r="D1070" s="116"/>
      <c r="E1070" s="114" t="s">
        <v>85</v>
      </c>
      <c r="F1070" s="116"/>
      <c r="G1070" s="114" t="s">
        <v>3462</v>
      </c>
      <c r="H1070" s="120"/>
      <c r="I1070" s="118"/>
      <c r="J1070" s="116"/>
      <c r="K1070" s="118"/>
      <c r="L1070" s="116"/>
      <c r="M1070" s="114" t="s">
        <v>3794</v>
      </c>
      <c r="N1070" s="123">
        <v>45945.0</v>
      </c>
    </row>
    <row r="1071">
      <c r="A1071" s="114" t="s">
        <v>3795</v>
      </c>
      <c r="B1071" s="114" t="s">
        <v>3796</v>
      </c>
      <c r="C1071" s="115" t="s">
        <v>3797</v>
      </c>
      <c r="D1071" s="116"/>
      <c r="E1071" s="114" t="s">
        <v>85</v>
      </c>
      <c r="F1071" s="114" t="s">
        <v>1146</v>
      </c>
      <c r="G1071" s="114" t="s">
        <v>94</v>
      </c>
      <c r="H1071" s="117">
        <v>568.9</v>
      </c>
      <c r="I1071" s="118"/>
      <c r="J1071" s="116"/>
      <c r="K1071" s="118"/>
      <c r="L1071" s="116"/>
      <c r="M1071" s="116"/>
      <c r="N1071" s="123">
        <v>45945.0</v>
      </c>
    </row>
    <row r="1072">
      <c r="A1072" s="114" t="s">
        <v>219</v>
      </c>
      <c r="B1072" s="114" t="s">
        <v>3798</v>
      </c>
      <c r="C1072" s="115" t="s">
        <v>3799</v>
      </c>
      <c r="D1072" s="116"/>
      <c r="E1072" s="114" t="s">
        <v>85</v>
      </c>
      <c r="F1072" s="114" t="s">
        <v>93</v>
      </c>
      <c r="G1072" s="114" t="s">
        <v>94</v>
      </c>
      <c r="H1072" s="117">
        <v>1243.75</v>
      </c>
      <c r="I1072" s="118"/>
      <c r="J1072" s="116"/>
      <c r="K1072" s="118"/>
      <c r="L1072" s="116"/>
      <c r="M1072" s="116"/>
      <c r="N1072" s="123">
        <v>45945.0</v>
      </c>
    </row>
    <row r="1073">
      <c r="A1073" s="114" t="s">
        <v>449</v>
      </c>
      <c r="B1073" s="114" t="s">
        <v>3800</v>
      </c>
      <c r="C1073" s="115" t="s">
        <v>3801</v>
      </c>
      <c r="D1073" s="116"/>
      <c r="E1073" s="114" t="s">
        <v>85</v>
      </c>
      <c r="F1073" s="116"/>
      <c r="G1073" s="114" t="s">
        <v>3462</v>
      </c>
      <c r="H1073" s="120"/>
      <c r="I1073" s="118"/>
      <c r="J1073" s="116"/>
      <c r="K1073" s="118"/>
      <c r="L1073" s="116"/>
      <c r="M1073" s="116"/>
      <c r="N1073" s="123">
        <v>45945.0</v>
      </c>
    </row>
    <row r="1074">
      <c r="A1074" s="114" t="s">
        <v>3802</v>
      </c>
      <c r="B1074" s="114" t="s">
        <v>3803</v>
      </c>
      <c r="C1074" s="115" t="s">
        <v>3804</v>
      </c>
      <c r="D1074" s="116"/>
      <c r="E1074" s="114" t="s">
        <v>85</v>
      </c>
      <c r="F1074" s="116"/>
      <c r="G1074" s="114" t="s">
        <v>86</v>
      </c>
      <c r="H1074" s="120"/>
      <c r="I1074" s="118"/>
      <c r="J1074" s="116"/>
      <c r="K1074" s="118"/>
      <c r="L1074" s="116"/>
      <c r="M1074" s="116"/>
      <c r="N1074" s="123">
        <v>45945.0</v>
      </c>
    </row>
    <row r="1075">
      <c r="A1075" s="114" t="s">
        <v>179</v>
      </c>
      <c r="B1075" s="114" t="s">
        <v>3805</v>
      </c>
      <c r="C1075" s="115" t="s">
        <v>3806</v>
      </c>
      <c r="D1075" s="116"/>
      <c r="E1075" s="114" t="s">
        <v>85</v>
      </c>
      <c r="F1075" s="114" t="s">
        <v>278</v>
      </c>
      <c r="G1075" s="114" t="s">
        <v>94</v>
      </c>
      <c r="H1075" s="117">
        <v>429.88</v>
      </c>
      <c r="I1075" s="118"/>
      <c r="J1075" s="116"/>
      <c r="K1075" s="118"/>
      <c r="L1075" s="116"/>
      <c r="M1075" s="116"/>
      <c r="N1075" s="123">
        <v>45945.0</v>
      </c>
    </row>
    <row r="1076">
      <c r="A1076" s="114" t="s">
        <v>223</v>
      </c>
      <c r="B1076" s="114" t="s">
        <v>3807</v>
      </c>
      <c r="C1076" s="115" t="s">
        <v>3808</v>
      </c>
      <c r="D1076" s="116"/>
      <c r="E1076" s="114" t="s">
        <v>85</v>
      </c>
      <c r="F1076" s="116"/>
      <c r="G1076" s="114" t="s">
        <v>86</v>
      </c>
      <c r="H1076" s="120"/>
      <c r="I1076" s="118"/>
      <c r="J1076" s="116"/>
      <c r="K1076" s="118"/>
      <c r="L1076" s="116"/>
      <c r="M1076" s="116"/>
      <c r="N1076" s="123">
        <v>45945.0</v>
      </c>
    </row>
    <row r="1077">
      <c r="A1077" s="114" t="s">
        <v>3809</v>
      </c>
      <c r="B1077" s="114" t="s">
        <v>3810</v>
      </c>
      <c r="C1077" s="115" t="s">
        <v>3811</v>
      </c>
      <c r="D1077" s="116"/>
      <c r="E1077" s="114" t="s">
        <v>85</v>
      </c>
      <c r="F1077" s="114" t="s">
        <v>93</v>
      </c>
      <c r="G1077" s="114" t="s">
        <v>94</v>
      </c>
      <c r="H1077" s="117">
        <v>1056.28</v>
      </c>
      <c r="I1077" s="118"/>
      <c r="J1077" s="116"/>
      <c r="K1077" s="118"/>
      <c r="L1077" s="116"/>
      <c r="M1077" s="114" t="s">
        <v>3812</v>
      </c>
      <c r="N1077" s="123">
        <v>45945.0</v>
      </c>
    </row>
    <row r="1078">
      <c r="A1078" s="114" t="s">
        <v>3813</v>
      </c>
      <c r="B1078" s="114" t="s">
        <v>3814</v>
      </c>
      <c r="C1078" s="115" t="s">
        <v>3815</v>
      </c>
      <c r="D1078" s="116"/>
      <c r="E1078" s="114" t="s">
        <v>85</v>
      </c>
      <c r="F1078" s="116"/>
      <c r="G1078" s="114" t="s">
        <v>86</v>
      </c>
      <c r="H1078" s="120"/>
      <c r="I1078" s="118"/>
      <c r="J1078" s="116"/>
      <c r="K1078" s="118"/>
      <c r="L1078" s="116"/>
      <c r="M1078" s="116"/>
      <c r="N1078" s="123">
        <v>45945.0</v>
      </c>
    </row>
    <row r="1079">
      <c r="A1079" s="114" t="s">
        <v>3816</v>
      </c>
      <c r="B1079" s="116"/>
      <c r="C1079" s="121"/>
      <c r="D1079" s="116"/>
      <c r="E1079" s="114" t="s">
        <v>671</v>
      </c>
      <c r="F1079" s="116"/>
      <c r="G1079" s="114" t="s">
        <v>86</v>
      </c>
      <c r="H1079" s="120"/>
      <c r="I1079" s="118"/>
      <c r="J1079" s="116"/>
      <c r="K1079" s="118"/>
      <c r="L1079" s="116"/>
      <c r="M1079" s="116"/>
      <c r="N1079" s="123">
        <v>45946.0</v>
      </c>
    </row>
    <row r="1080">
      <c r="A1080" s="114" t="s">
        <v>3817</v>
      </c>
      <c r="B1080" s="116"/>
      <c r="C1080" s="121"/>
      <c r="D1080" s="116"/>
      <c r="E1080" s="114" t="s">
        <v>671</v>
      </c>
      <c r="F1080" s="116"/>
      <c r="G1080" s="114" t="s">
        <v>86</v>
      </c>
      <c r="H1080" s="120"/>
      <c r="I1080" s="118"/>
      <c r="J1080" s="116"/>
      <c r="K1080" s="118"/>
      <c r="L1080" s="116"/>
      <c r="M1080" s="116"/>
      <c r="N1080" s="123">
        <v>45946.0</v>
      </c>
    </row>
    <row r="1081">
      <c r="A1081" s="114" t="s">
        <v>3818</v>
      </c>
      <c r="B1081" s="116"/>
      <c r="C1081" s="121"/>
      <c r="D1081" s="116"/>
      <c r="E1081" s="114" t="s">
        <v>671</v>
      </c>
      <c r="F1081" s="116"/>
      <c r="G1081" s="114" t="s">
        <v>94</v>
      </c>
      <c r="H1081" s="120"/>
      <c r="I1081" s="118"/>
      <c r="J1081" s="116"/>
      <c r="K1081" s="118"/>
      <c r="L1081" s="116"/>
      <c r="M1081" s="116"/>
      <c r="N1081" s="123">
        <v>45946.0</v>
      </c>
    </row>
    <row r="1082">
      <c r="A1082" s="114" t="s">
        <v>3819</v>
      </c>
      <c r="B1082" s="116"/>
      <c r="C1082" s="121"/>
      <c r="D1082" s="116"/>
      <c r="E1082" s="114" t="s">
        <v>671</v>
      </c>
      <c r="F1082" s="116"/>
      <c r="G1082" s="114" t="s">
        <v>86</v>
      </c>
      <c r="H1082" s="120"/>
      <c r="I1082" s="118"/>
      <c r="J1082" s="116"/>
      <c r="K1082" s="118"/>
      <c r="L1082" s="116"/>
      <c r="M1082" s="116"/>
      <c r="N1082" s="123">
        <v>45946.0</v>
      </c>
    </row>
    <row r="1083">
      <c r="A1083" s="114" t="s">
        <v>775</v>
      </c>
      <c r="B1083" s="114" t="s">
        <v>3820</v>
      </c>
      <c r="C1083" s="121"/>
      <c r="D1083" s="116"/>
      <c r="E1083" s="114" t="s">
        <v>671</v>
      </c>
      <c r="F1083" s="114" t="s">
        <v>153</v>
      </c>
      <c r="G1083" s="114" t="s">
        <v>94</v>
      </c>
      <c r="H1083" s="117">
        <v>302.22</v>
      </c>
      <c r="I1083" s="118"/>
      <c r="J1083" s="116"/>
      <c r="K1083" s="118"/>
      <c r="L1083" s="116"/>
      <c r="M1083" s="116"/>
      <c r="N1083" s="123">
        <v>45946.0</v>
      </c>
    </row>
    <row r="1084">
      <c r="A1084" s="114" t="s">
        <v>3821</v>
      </c>
      <c r="B1084" s="114" t="s">
        <v>3822</v>
      </c>
      <c r="C1084" s="115" t="s">
        <v>3823</v>
      </c>
      <c r="D1084" s="116"/>
      <c r="E1084" s="114" t="s">
        <v>671</v>
      </c>
      <c r="F1084" s="116"/>
      <c r="G1084" s="114" t="s">
        <v>86</v>
      </c>
      <c r="H1084" s="120"/>
      <c r="I1084" s="118"/>
      <c r="J1084" s="116"/>
      <c r="K1084" s="118"/>
      <c r="L1084" s="116"/>
      <c r="M1084" s="116"/>
      <c r="N1084" s="119">
        <v>45951.466550509256</v>
      </c>
    </row>
    <row r="1085">
      <c r="A1085" s="114" t="s">
        <v>3824</v>
      </c>
      <c r="B1085" s="114" t="s">
        <v>3825</v>
      </c>
      <c r="C1085" s="121"/>
      <c r="D1085" s="114" t="s">
        <v>298</v>
      </c>
      <c r="E1085" s="114" t="s">
        <v>671</v>
      </c>
      <c r="F1085" s="114" t="s">
        <v>596</v>
      </c>
      <c r="G1085" s="114" t="s">
        <v>94</v>
      </c>
      <c r="H1085" s="117">
        <v>2824.34</v>
      </c>
      <c r="I1085" s="118"/>
      <c r="J1085" s="116"/>
      <c r="K1085" s="118"/>
      <c r="L1085" s="116"/>
      <c r="M1085" s="114" t="s">
        <v>3826</v>
      </c>
      <c r="N1085" s="119">
        <v>45951.46659137731</v>
      </c>
    </row>
    <row r="1086">
      <c r="A1086" s="114" t="s">
        <v>155</v>
      </c>
      <c r="B1086" s="114" t="s">
        <v>3827</v>
      </c>
      <c r="C1086" s="121"/>
      <c r="D1086" s="116"/>
      <c r="E1086" s="114" t="s">
        <v>671</v>
      </c>
      <c r="F1086" s="116"/>
      <c r="G1086" s="114" t="s">
        <v>3462</v>
      </c>
      <c r="H1086" s="120"/>
      <c r="I1086" s="118"/>
      <c r="J1086" s="116"/>
      <c r="K1086" s="118"/>
      <c r="L1086" s="116"/>
      <c r="M1086" s="114" t="s">
        <v>3828</v>
      </c>
      <c r="N1086" s="119">
        <v>45951.46999880787</v>
      </c>
    </row>
    <row r="1087">
      <c r="A1087" s="114" t="s">
        <v>3829</v>
      </c>
      <c r="B1087" s="114" t="s">
        <v>3830</v>
      </c>
      <c r="C1087" s="121"/>
      <c r="D1087" s="114" t="s">
        <v>3831</v>
      </c>
      <c r="E1087" s="114" t="s">
        <v>671</v>
      </c>
      <c r="F1087" s="114" t="s">
        <v>153</v>
      </c>
      <c r="G1087" s="114" t="s">
        <v>94</v>
      </c>
      <c r="H1087" s="117">
        <v>1666.82</v>
      </c>
      <c r="I1087" s="118"/>
      <c r="J1087" s="116"/>
      <c r="K1087" s="118"/>
      <c r="L1087" s="116"/>
      <c r="M1087" s="116"/>
      <c r="N1087" s="119">
        <v>45951.486031747685</v>
      </c>
    </row>
    <row r="1088">
      <c r="A1088" s="106" t="s">
        <v>3832</v>
      </c>
      <c r="B1088" s="106" t="s">
        <v>3833</v>
      </c>
      <c r="C1088" s="97"/>
      <c r="D1088" s="106" t="s">
        <v>3834</v>
      </c>
      <c r="E1088" s="106" t="s">
        <v>671</v>
      </c>
      <c r="F1088" s="106" t="s">
        <v>153</v>
      </c>
      <c r="G1088" s="106" t="s">
        <v>94</v>
      </c>
      <c r="H1088" s="111">
        <v>1266.26</v>
      </c>
      <c r="I1088" s="110"/>
      <c r="J1088" s="107"/>
      <c r="K1088" s="109"/>
      <c r="L1088" s="106"/>
      <c r="M1088" s="106"/>
      <c r="N1088" s="112">
        <v>45951.49073528935</v>
      </c>
    </row>
    <row r="1089">
      <c r="A1089" s="106" t="s">
        <v>3835</v>
      </c>
      <c r="B1089" s="106" t="s">
        <v>3836</v>
      </c>
      <c r="C1089" s="96"/>
      <c r="D1089" s="107"/>
      <c r="E1089" s="106" t="s">
        <v>671</v>
      </c>
      <c r="F1089" s="106"/>
      <c r="G1089" s="106" t="s">
        <v>86</v>
      </c>
      <c r="H1089" s="111"/>
      <c r="I1089" s="110"/>
      <c r="J1089" s="106"/>
      <c r="K1089" s="109"/>
      <c r="L1089" s="106"/>
      <c r="M1089" s="106"/>
      <c r="N1089" s="112">
        <v>45951.49634543981</v>
      </c>
    </row>
    <row r="1090">
      <c r="A1090" s="106" t="s">
        <v>3837</v>
      </c>
      <c r="B1090" s="106"/>
      <c r="C1090" s="96"/>
      <c r="D1090" s="107"/>
      <c r="E1090" s="106" t="s">
        <v>671</v>
      </c>
      <c r="F1090" s="106"/>
      <c r="G1090" s="106" t="s">
        <v>86</v>
      </c>
      <c r="H1090" s="111"/>
      <c r="I1090" s="110"/>
      <c r="J1090" s="106"/>
      <c r="K1090" s="109"/>
      <c r="L1090" s="106"/>
      <c r="M1090" s="106"/>
      <c r="N1090" s="112">
        <v>45951.498448865736</v>
      </c>
    </row>
    <row r="1091">
      <c r="A1091" s="106" t="s">
        <v>3838</v>
      </c>
      <c r="B1091" s="106"/>
      <c r="C1091" s="96"/>
      <c r="D1091" s="107"/>
      <c r="E1091" s="106" t="s">
        <v>671</v>
      </c>
      <c r="F1091" s="106"/>
      <c r="G1091" s="106" t="s">
        <v>86</v>
      </c>
      <c r="H1091" s="111"/>
      <c r="I1091" s="110"/>
      <c r="J1091" s="106"/>
      <c r="K1091" s="109"/>
      <c r="L1091" s="106"/>
      <c r="M1091" s="106"/>
      <c r="N1091" s="112">
        <v>45951.498915578704</v>
      </c>
    </row>
    <row r="1092">
      <c r="A1092" s="106" t="s">
        <v>3839</v>
      </c>
      <c r="B1092" s="106" t="s">
        <v>3840</v>
      </c>
      <c r="C1092" s="96"/>
      <c r="D1092" s="107"/>
      <c r="E1092" s="106" t="s">
        <v>85</v>
      </c>
      <c r="F1092" s="106"/>
      <c r="G1092" s="106" t="s">
        <v>86</v>
      </c>
      <c r="H1092" s="111"/>
      <c r="I1092" s="110"/>
      <c r="J1092" s="106"/>
      <c r="K1092" s="109"/>
      <c r="L1092" s="106"/>
      <c r="M1092" s="107"/>
      <c r="N1092" s="112">
        <v>45952.71943950231</v>
      </c>
    </row>
    <row r="1093">
      <c r="A1093" s="106" t="s">
        <v>3841</v>
      </c>
      <c r="B1093" s="106" t="s">
        <v>3842</v>
      </c>
      <c r="C1093" s="96"/>
      <c r="D1093" s="107"/>
      <c r="E1093" s="106" t="s">
        <v>85</v>
      </c>
      <c r="F1093" s="106"/>
      <c r="G1093" s="106" t="s">
        <v>86</v>
      </c>
      <c r="H1093" s="111"/>
      <c r="I1093" s="110"/>
      <c r="J1093" s="106"/>
      <c r="K1093" s="109"/>
      <c r="L1093" s="106"/>
      <c r="M1093" s="106"/>
      <c r="N1093" s="112">
        <v>45952.719941539355</v>
      </c>
    </row>
    <row r="1094">
      <c r="A1094" s="106" t="s">
        <v>3843</v>
      </c>
      <c r="B1094" s="106" t="s">
        <v>3844</v>
      </c>
      <c r="C1094" s="96"/>
      <c r="D1094" s="107"/>
      <c r="E1094" s="106" t="s">
        <v>85</v>
      </c>
      <c r="F1094" s="106"/>
      <c r="G1094" s="106" t="s">
        <v>86</v>
      </c>
      <c r="H1094" s="111"/>
      <c r="I1094" s="109"/>
      <c r="J1094" s="106"/>
      <c r="K1094" s="110"/>
      <c r="L1094" s="106"/>
      <c r="M1094" s="106"/>
      <c r="N1094" s="112">
        <v>45952.72045486111</v>
      </c>
    </row>
    <row r="1095">
      <c r="A1095" s="106" t="s">
        <v>3845</v>
      </c>
      <c r="B1095" s="106" t="s">
        <v>3846</v>
      </c>
      <c r="C1095" s="96"/>
      <c r="D1095" s="107"/>
      <c r="E1095" s="106" t="s">
        <v>85</v>
      </c>
      <c r="F1095" s="106"/>
      <c r="G1095" s="106" t="s">
        <v>86</v>
      </c>
      <c r="H1095" s="111"/>
      <c r="I1095" s="109"/>
      <c r="J1095" s="106"/>
      <c r="K1095" s="110"/>
      <c r="L1095" s="106"/>
      <c r="M1095" s="107"/>
      <c r="N1095" s="112">
        <v>45952.72086371528</v>
      </c>
    </row>
    <row r="1096">
      <c r="A1096" s="106" t="s">
        <v>3847</v>
      </c>
      <c r="B1096" s="106" t="s">
        <v>3848</v>
      </c>
      <c r="C1096" s="96"/>
      <c r="D1096" s="107"/>
      <c r="E1096" s="106" t="s">
        <v>85</v>
      </c>
      <c r="F1096" s="106" t="s">
        <v>137</v>
      </c>
      <c r="G1096" s="106" t="s">
        <v>94</v>
      </c>
      <c r="H1096" s="111">
        <v>1027.52</v>
      </c>
      <c r="I1096" s="109"/>
      <c r="J1096" s="106"/>
      <c r="K1096" s="110"/>
      <c r="L1096" s="106"/>
      <c r="M1096" s="106" t="s">
        <v>3849</v>
      </c>
      <c r="N1096" s="112">
        <v>45953.4347674537</v>
      </c>
    </row>
    <row r="1097">
      <c r="A1097" s="106" t="s">
        <v>570</v>
      </c>
      <c r="B1097" s="106" t="s">
        <v>3850</v>
      </c>
      <c r="C1097" s="96"/>
      <c r="D1097" s="107"/>
      <c r="E1097" s="106" t="s">
        <v>85</v>
      </c>
      <c r="F1097" s="106" t="s">
        <v>93</v>
      </c>
      <c r="G1097" s="106" t="s">
        <v>94</v>
      </c>
      <c r="H1097" s="111">
        <v>1278.32</v>
      </c>
      <c r="I1097" s="109"/>
      <c r="J1097" s="106"/>
      <c r="K1097" s="110"/>
      <c r="L1097" s="106"/>
      <c r="M1097" s="107"/>
      <c r="N1097" s="112">
        <v>45953.43500498842</v>
      </c>
    </row>
    <row r="1098">
      <c r="A1098" s="106" t="s">
        <v>884</v>
      </c>
      <c r="B1098" s="106" t="s">
        <v>3851</v>
      </c>
      <c r="C1098" s="96"/>
      <c r="D1098" s="107"/>
      <c r="E1098" s="106" t="s">
        <v>85</v>
      </c>
      <c r="F1098" s="106"/>
      <c r="G1098" s="106" t="s">
        <v>150</v>
      </c>
      <c r="H1098" s="111"/>
      <c r="I1098" s="109"/>
      <c r="J1098" s="106"/>
      <c r="K1098" s="110"/>
      <c r="L1098" s="106"/>
      <c r="M1098" s="107"/>
      <c r="N1098" s="112">
        <v>45953.43579232639</v>
      </c>
    </row>
    <row r="1099">
      <c r="A1099" s="106" t="s">
        <v>1106</v>
      </c>
      <c r="B1099" s="106" t="s">
        <v>3852</v>
      </c>
      <c r="C1099" s="96"/>
      <c r="D1099" s="107"/>
      <c r="E1099" s="106" t="s">
        <v>85</v>
      </c>
      <c r="F1099" s="106" t="s">
        <v>970</v>
      </c>
      <c r="G1099" s="106" t="s">
        <v>94</v>
      </c>
      <c r="H1099" s="111">
        <v>396.0</v>
      </c>
      <c r="I1099" s="110"/>
      <c r="J1099" s="106"/>
      <c r="K1099" s="109"/>
      <c r="L1099" s="106"/>
      <c r="M1099" s="106"/>
      <c r="N1099" s="112">
        <v>45953.4366246412</v>
      </c>
    </row>
    <row r="1100">
      <c r="A1100" s="106" t="s">
        <v>3853</v>
      </c>
      <c r="B1100" s="106" t="s">
        <v>3854</v>
      </c>
      <c r="C1100" s="96"/>
      <c r="D1100" s="107"/>
      <c r="E1100" s="106" t="s">
        <v>85</v>
      </c>
      <c r="F1100" s="106" t="s">
        <v>278</v>
      </c>
      <c r="G1100" s="106" t="s">
        <v>94</v>
      </c>
      <c r="H1100" s="111">
        <v>827.82</v>
      </c>
      <c r="I1100" s="110"/>
      <c r="J1100" s="106"/>
      <c r="K1100" s="110"/>
      <c r="L1100" s="106"/>
      <c r="M1100" s="107"/>
      <c r="N1100" s="112">
        <v>45953.43702798611</v>
      </c>
    </row>
    <row r="1101">
      <c r="A1101" s="106" t="s">
        <v>187</v>
      </c>
      <c r="B1101" s="106" t="s">
        <v>3855</v>
      </c>
      <c r="C1101" s="96"/>
      <c r="D1101" s="107"/>
      <c r="E1101" s="106" t="s">
        <v>85</v>
      </c>
      <c r="F1101" s="106"/>
      <c r="G1101" s="106" t="s">
        <v>86</v>
      </c>
      <c r="H1101" s="111"/>
      <c r="I1101" s="110"/>
      <c r="J1101" s="106"/>
      <c r="K1101" s="110"/>
      <c r="L1101" s="106"/>
      <c r="M1101" s="107"/>
      <c r="N1101" s="112">
        <v>45953.43727956018</v>
      </c>
    </row>
    <row r="1102">
      <c r="A1102" s="106" t="s">
        <v>1574</v>
      </c>
      <c r="B1102" s="106" t="s">
        <v>3856</v>
      </c>
      <c r="C1102" s="97"/>
      <c r="D1102" s="107"/>
      <c r="E1102" s="106" t="s">
        <v>85</v>
      </c>
      <c r="F1102" s="106" t="s">
        <v>1146</v>
      </c>
      <c r="G1102" s="106" t="s">
        <v>94</v>
      </c>
      <c r="H1102" s="111">
        <v>887.17</v>
      </c>
      <c r="I1102" s="110"/>
      <c r="J1102" s="106"/>
      <c r="K1102" s="109"/>
      <c r="L1102" s="106"/>
      <c r="M1102" s="106" t="s">
        <v>3857</v>
      </c>
      <c r="N1102" s="112">
        <v>45953.45349155093</v>
      </c>
    </row>
    <row r="1103">
      <c r="A1103" s="106" t="s">
        <v>3858</v>
      </c>
      <c r="B1103" s="106" t="s">
        <v>3859</v>
      </c>
      <c r="C1103" s="96"/>
      <c r="D1103" s="107"/>
      <c r="E1103" s="106" t="s">
        <v>85</v>
      </c>
      <c r="F1103" s="106" t="s">
        <v>436</v>
      </c>
      <c r="G1103" s="106" t="s">
        <v>94</v>
      </c>
      <c r="H1103" s="111">
        <v>1318.96</v>
      </c>
      <c r="I1103" s="110"/>
      <c r="J1103" s="106"/>
      <c r="K1103" s="109"/>
      <c r="L1103" s="106"/>
      <c r="M1103" s="106" t="s">
        <v>3860</v>
      </c>
      <c r="N1103" s="112">
        <v>45953.45377439815</v>
      </c>
    </row>
    <row r="1104">
      <c r="A1104" s="106" t="s">
        <v>910</v>
      </c>
      <c r="B1104" s="106" t="s">
        <v>3861</v>
      </c>
      <c r="C1104" s="96"/>
      <c r="D1104" s="107"/>
      <c r="E1104" s="106" t="s">
        <v>85</v>
      </c>
      <c r="F1104" s="106" t="s">
        <v>278</v>
      </c>
      <c r="G1104" s="106" t="s">
        <v>94</v>
      </c>
      <c r="H1104" s="111">
        <v>414.5</v>
      </c>
      <c r="I1104" s="109"/>
      <c r="J1104" s="107"/>
      <c r="K1104" s="110"/>
      <c r="L1104" s="106"/>
      <c r="M1104" s="107"/>
      <c r="N1104" s="112">
        <v>45953.4594278125</v>
      </c>
    </row>
    <row r="1105">
      <c r="A1105" s="106" t="s">
        <v>3201</v>
      </c>
      <c r="B1105" s="106" t="s">
        <v>3862</v>
      </c>
      <c r="C1105" s="96"/>
      <c r="D1105" s="107"/>
      <c r="E1105" s="106" t="s">
        <v>85</v>
      </c>
      <c r="F1105" s="106"/>
      <c r="G1105" s="106" t="s">
        <v>3462</v>
      </c>
      <c r="H1105" s="111"/>
      <c r="I1105" s="110"/>
      <c r="J1105" s="106"/>
      <c r="K1105" s="109"/>
      <c r="L1105" s="106"/>
      <c r="M1105" s="106"/>
      <c r="N1105" s="112">
        <v>45953.45949193287</v>
      </c>
    </row>
    <row r="1106">
      <c r="A1106" s="106" t="s">
        <v>3863</v>
      </c>
      <c r="B1106" s="106" t="s">
        <v>3864</v>
      </c>
      <c r="C1106" s="96"/>
      <c r="D1106" s="107"/>
      <c r="E1106" s="106" t="s">
        <v>85</v>
      </c>
      <c r="F1106" s="106"/>
      <c r="G1106" s="106" t="s">
        <v>86</v>
      </c>
      <c r="H1106" s="111"/>
      <c r="I1106" s="110"/>
      <c r="J1106" s="106"/>
      <c r="K1106" s="110"/>
      <c r="L1106" s="106"/>
      <c r="M1106" s="106"/>
      <c r="N1106" s="112">
        <v>45953.46057362268</v>
      </c>
    </row>
    <row r="1107">
      <c r="A1107" s="106" t="s">
        <v>3865</v>
      </c>
      <c r="B1107" s="106" t="s">
        <v>3866</v>
      </c>
      <c r="C1107" s="96"/>
      <c r="D1107" s="107"/>
      <c r="E1107" s="106" t="s">
        <v>85</v>
      </c>
      <c r="F1107" s="106"/>
      <c r="G1107" s="106" t="s">
        <v>86</v>
      </c>
      <c r="H1107" s="111"/>
      <c r="I1107" s="109"/>
      <c r="J1107" s="106"/>
      <c r="K1107" s="110"/>
      <c r="L1107" s="106"/>
      <c r="M1107" s="107"/>
      <c r="N1107" s="112">
        <v>45953.461166354165</v>
      </c>
    </row>
    <row r="1108">
      <c r="A1108" s="106" t="s">
        <v>3867</v>
      </c>
      <c r="B1108" s="106" t="s">
        <v>3868</v>
      </c>
      <c r="C1108" s="96"/>
      <c r="D1108" s="107"/>
      <c r="E1108" s="106" t="s">
        <v>85</v>
      </c>
      <c r="F1108" s="106"/>
      <c r="G1108" s="106" t="s">
        <v>3462</v>
      </c>
      <c r="H1108" s="111"/>
      <c r="I1108" s="110"/>
      <c r="J1108" s="106"/>
      <c r="K1108" s="110"/>
      <c r="L1108" s="106"/>
      <c r="M1108" s="106" t="s">
        <v>3869</v>
      </c>
      <c r="N1108" s="112">
        <v>45953.46145681713</v>
      </c>
    </row>
    <row r="1109">
      <c r="A1109" s="106" t="s">
        <v>3870</v>
      </c>
      <c r="B1109" s="106" t="s">
        <v>3871</v>
      </c>
      <c r="C1109" s="96"/>
      <c r="D1109" s="107"/>
      <c r="E1109" s="106" t="s">
        <v>85</v>
      </c>
      <c r="F1109" s="106"/>
      <c r="G1109" s="106" t="s">
        <v>3462</v>
      </c>
      <c r="H1109" s="111"/>
      <c r="I1109" s="110"/>
      <c r="J1109" s="106"/>
      <c r="K1109" s="110"/>
      <c r="L1109" s="106"/>
      <c r="M1109" s="107"/>
      <c r="N1109" s="112">
        <v>45953.47053695602</v>
      </c>
    </row>
    <row r="1110">
      <c r="A1110" s="106" t="s">
        <v>3872</v>
      </c>
      <c r="B1110" s="106" t="s">
        <v>3873</v>
      </c>
      <c r="C1110" s="96"/>
      <c r="D1110" s="107"/>
      <c r="E1110" s="106" t="s">
        <v>85</v>
      </c>
      <c r="F1110" s="106"/>
      <c r="G1110" s="106" t="s">
        <v>86</v>
      </c>
      <c r="H1110" s="111"/>
      <c r="I1110" s="110"/>
      <c r="J1110" s="106"/>
      <c r="K1110" s="110"/>
      <c r="L1110" s="106"/>
      <c r="M1110" s="106"/>
      <c r="N1110" s="112">
        <v>45953.47074071759</v>
      </c>
    </row>
    <row r="1111">
      <c r="A1111" s="106" t="s">
        <v>414</v>
      </c>
      <c r="B1111" s="106" t="s">
        <v>3874</v>
      </c>
      <c r="C1111" s="96"/>
      <c r="D1111" s="107"/>
      <c r="E1111" s="106" t="s">
        <v>85</v>
      </c>
      <c r="F1111" s="106"/>
      <c r="G1111" s="106" t="s">
        <v>86</v>
      </c>
      <c r="H1111" s="111"/>
      <c r="I1111" s="110"/>
      <c r="J1111" s="106"/>
      <c r="K1111" s="110"/>
      <c r="L1111" s="106"/>
      <c r="M1111" s="106"/>
      <c r="N1111" s="112">
        <v>45953.47158693287</v>
      </c>
    </row>
    <row r="1112">
      <c r="A1112" s="106" t="s">
        <v>710</v>
      </c>
      <c r="B1112" s="106" t="s">
        <v>3875</v>
      </c>
      <c r="C1112" s="96"/>
      <c r="D1112" s="107"/>
      <c r="E1112" s="106" t="s">
        <v>85</v>
      </c>
      <c r="F1112" s="106" t="s">
        <v>718</v>
      </c>
      <c r="G1112" s="106" t="s">
        <v>94</v>
      </c>
      <c r="H1112" s="111">
        <v>706.83</v>
      </c>
      <c r="I1112" s="110"/>
      <c r="J1112" s="106"/>
      <c r="K1112" s="110"/>
      <c r="L1112" s="106"/>
      <c r="M1112" s="106" t="s">
        <v>3876</v>
      </c>
      <c r="N1112" s="112">
        <v>45953.471905266204</v>
      </c>
    </row>
    <row r="1113">
      <c r="A1113" s="106" t="s">
        <v>3877</v>
      </c>
      <c r="B1113" s="106" t="s">
        <v>3878</v>
      </c>
      <c r="C1113" s="96"/>
      <c r="D1113" s="107"/>
      <c r="E1113" s="106" t="s">
        <v>85</v>
      </c>
      <c r="F1113" s="106"/>
      <c r="G1113" s="106" t="s">
        <v>3462</v>
      </c>
      <c r="H1113" s="111"/>
      <c r="I1113" s="110"/>
      <c r="J1113" s="106"/>
      <c r="K1113" s="110"/>
      <c r="L1113" s="106"/>
      <c r="M1113" s="106" t="s">
        <v>3879</v>
      </c>
      <c r="N1113" s="112">
        <v>45953.472336875</v>
      </c>
    </row>
    <row r="1114">
      <c r="A1114" s="106" t="s">
        <v>3880</v>
      </c>
      <c r="B1114" s="106" t="s">
        <v>3881</v>
      </c>
      <c r="C1114" s="96"/>
      <c r="D1114" s="107"/>
      <c r="E1114" s="106" t="s">
        <v>85</v>
      </c>
      <c r="F1114" s="106"/>
      <c r="G1114" s="106" t="s">
        <v>3462</v>
      </c>
      <c r="H1114" s="111"/>
      <c r="I1114" s="110"/>
      <c r="J1114" s="106"/>
      <c r="K1114" s="110"/>
      <c r="L1114" s="106"/>
      <c r="M1114" s="106" t="s">
        <v>690</v>
      </c>
      <c r="N1114" s="112">
        <v>45953.47256505787</v>
      </c>
    </row>
    <row r="1115">
      <c r="A1115" s="106" t="s">
        <v>3882</v>
      </c>
      <c r="B1115" s="106" t="s">
        <v>3883</v>
      </c>
      <c r="C1115" s="96"/>
      <c r="D1115" s="107"/>
      <c r="E1115" s="106" t="s">
        <v>85</v>
      </c>
      <c r="F1115" s="106"/>
      <c r="G1115" s="106" t="s">
        <v>86</v>
      </c>
      <c r="H1115" s="111"/>
      <c r="I1115" s="110"/>
      <c r="J1115" s="106"/>
      <c r="K1115" s="109"/>
      <c r="L1115" s="106"/>
      <c r="M1115" s="106"/>
      <c r="N1115" s="112">
        <v>45953.47310716435</v>
      </c>
    </row>
    <row r="1116">
      <c r="A1116" s="106" t="s">
        <v>3884</v>
      </c>
      <c r="B1116" s="106" t="s">
        <v>3885</v>
      </c>
      <c r="C1116" s="96"/>
      <c r="D1116" s="107"/>
      <c r="E1116" s="106" t="s">
        <v>85</v>
      </c>
      <c r="F1116" s="106"/>
      <c r="G1116" s="106" t="s">
        <v>86</v>
      </c>
      <c r="H1116" s="111"/>
      <c r="I1116" s="110"/>
      <c r="J1116" s="106"/>
      <c r="K1116" s="109"/>
      <c r="L1116" s="106"/>
      <c r="M1116" s="107"/>
      <c r="N1116" s="112">
        <v>45953.47319319444</v>
      </c>
    </row>
    <row r="1117">
      <c r="A1117" s="106" t="s">
        <v>3886</v>
      </c>
      <c r="B1117" s="106" t="s">
        <v>3887</v>
      </c>
      <c r="C1117" s="96"/>
      <c r="D1117" s="107"/>
      <c r="E1117" s="106" t="s">
        <v>85</v>
      </c>
      <c r="F1117" s="106" t="s">
        <v>93</v>
      </c>
      <c r="G1117" s="106" t="s">
        <v>94</v>
      </c>
      <c r="H1117" s="111">
        <v>420.41</v>
      </c>
      <c r="I1117" s="110"/>
      <c r="J1117" s="106"/>
      <c r="K1117" s="109"/>
      <c r="L1117" s="106"/>
      <c r="M1117" s="106"/>
      <c r="N1117" s="112">
        <v>45953.47359782408</v>
      </c>
    </row>
    <row r="1118">
      <c r="A1118" s="106" t="s">
        <v>3888</v>
      </c>
      <c r="B1118" s="106" t="s">
        <v>3889</v>
      </c>
      <c r="C1118" s="96"/>
      <c r="D1118" s="107"/>
      <c r="E1118" s="106" t="s">
        <v>85</v>
      </c>
      <c r="F1118" s="106"/>
      <c r="G1118" s="106" t="s">
        <v>86</v>
      </c>
      <c r="H1118" s="111"/>
      <c r="I1118" s="110"/>
      <c r="J1118" s="106"/>
      <c r="K1118" s="109"/>
      <c r="L1118" s="106"/>
      <c r="M1118" s="106"/>
      <c r="N1118" s="112">
        <v>45953.47402299769</v>
      </c>
    </row>
    <row r="1119">
      <c r="A1119" s="106" t="s">
        <v>3101</v>
      </c>
      <c r="B1119" s="106" t="s">
        <v>3890</v>
      </c>
      <c r="C1119" s="97"/>
      <c r="D1119" s="107"/>
      <c r="E1119" s="106" t="s">
        <v>85</v>
      </c>
      <c r="F1119" s="106"/>
      <c r="G1119" s="106" t="s">
        <v>3462</v>
      </c>
      <c r="H1119" s="111"/>
      <c r="I1119" s="110"/>
      <c r="J1119" s="107"/>
      <c r="K1119" s="109"/>
      <c r="L1119" s="106"/>
      <c r="M1119" s="106"/>
      <c r="N1119" s="112">
        <v>45953.47432129629</v>
      </c>
    </row>
    <row r="1120">
      <c r="A1120" s="106" t="s">
        <v>3891</v>
      </c>
      <c r="B1120" s="106" t="s">
        <v>3892</v>
      </c>
      <c r="C1120" s="96"/>
      <c r="D1120" s="107"/>
      <c r="E1120" s="106" t="s">
        <v>85</v>
      </c>
      <c r="F1120" s="106"/>
      <c r="G1120" s="106" t="s">
        <v>86</v>
      </c>
      <c r="H1120" s="111"/>
      <c r="I1120" s="110"/>
      <c r="J1120" s="106"/>
      <c r="K1120" s="109"/>
      <c r="L1120" s="106"/>
      <c r="M1120" s="106"/>
      <c r="N1120" s="112">
        <v>45953.47450015046</v>
      </c>
    </row>
    <row r="1121">
      <c r="A1121" s="106" t="s">
        <v>3893</v>
      </c>
      <c r="B1121" s="106" t="s">
        <v>3894</v>
      </c>
      <c r="C1121" s="96"/>
      <c r="D1121" s="107"/>
      <c r="E1121" s="106" t="s">
        <v>85</v>
      </c>
      <c r="F1121" s="106" t="s">
        <v>137</v>
      </c>
      <c r="G1121" s="106" t="s">
        <v>94</v>
      </c>
      <c r="H1121" s="111">
        <v>1373.98</v>
      </c>
      <c r="I1121" s="110"/>
      <c r="J1121" s="106"/>
      <c r="K1121" s="109"/>
      <c r="L1121" s="106"/>
      <c r="M1121" s="106"/>
      <c r="N1121" s="112">
        <v>45953.478942546295</v>
      </c>
    </row>
    <row r="1122">
      <c r="A1122" s="106" t="s">
        <v>3895</v>
      </c>
      <c r="B1122" s="106" t="s">
        <v>3896</v>
      </c>
      <c r="C1122" s="96"/>
      <c r="D1122" s="107"/>
      <c r="E1122" s="106" t="s">
        <v>85</v>
      </c>
      <c r="F1122" s="106"/>
      <c r="G1122" s="106" t="s">
        <v>86</v>
      </c>
      <c r="H1122" s="111"/>
      <c r="I1122" s="110"/>
      <c r="J1122" s="106"/>
      <c r="K1122" s="109"/>
      <c r="L1122" s="106"/>
      <c r="M1122" s="106"/>
      <c r="N1122" s="112">
        <v>45953.47916304399</v>
      </c>
    </row>
    <row r="1123">
      <c r="A1123" s="106" t="s">
        <v>3897</v>
      </c>
      <c r="B1123" s="106" t="s">
        <v>3898</v>
      </c>
      <c r="C1123" s="96"/>
      <c r="D1123" s="107"/>
      <c r="E1123" s="106" t="s">
        <v>85</v>
      </c>
      <c r="F1123" s="106"/>
      <c r="G1123" s="106" t="s">
        <v>86</v>
      </c>
      <c r="H1123" s="111"/>
      <c r="I1123" s="110"/>
      <c r="J1123" s="106"/>
      <c r="K1123" s="109"/>
      <c r="L1123" s="106"/>
      <c r="M1123" s="107"/>
      <c r="N1123" s="112">
        <v>45953.47957590278</v>
      </c>
    </row>
    <row r="1124">
      <c r="A1124" s="106" t="s">
        <v>226</v>
      </c>
      <c r="B1124" s="106" t="s">
        <v>3899</v>
      </c>
      <c r="C1124" s="96"/>
      <c r="D1124" s="107"/>
      <c r="E1124" s="106" t="s">
        <v>85</v>
      </c>
      <c r="F1124" s="106"/>
      <c r="G1124" s="106" t="s">
        <v>86</v>
      </c>
      <c r="H1124" s="111"/>
      <c r="I1124" s="110"/>
      <c r="J1124" s="106"/>
      <c r="K1124" s="109"/>
      <c r="L1124" s="106"/>
      <c r="M1124" s="106"/>
      <c r="N1124" s="112">
        <v>45953.4798371875</v>
      </c>
    </row>
    <row r="1125">
      <c r="A1125" s="106" t="s">
        <v>187</v>
      </c>
      <c r="B1125" s="106" t="s">
        <v>3900</v>
      </c>
      <c r="C1125" s="96"/>
      <c r="D1125" s="107"/>
      <c r="E1125" s="106" t="s">
        <v>85</v>
      </c>
      <c r="F1125" s="106"/>
      <c r="G1125" s="106" t="s">
        <v>3462</v>
      </c>
      <c r="H1125" s="111"/>
      <c r="I1125" s="110"/>
      <c r="J1125" s="106"/>
      <c r="K1125" s="110"/>
      <c r="L1125" s="106"/>
      <c r="M1125" s="106" t="s">
        <v>3901</v>
      </c>
      <c r="N1125" s="112">
        <v>45953.48009855324</v>
      </c>
    </row>
    <row r="1126">
      <c r="A1126" s="114" t="s">
        <v>1164</v>
      </c>
      <c r="B1126" s="114" t="s">
        <v>3902</v>
      </c>
      <c r="C1126" s="121"/>
      <c r="D1126" s="116"/>
      <c r="E1126" s="106" t="s">
        <v>85</v>
      </c>
      <c r="F1126" s="116"/>
      <c r="G1126" s="114" t="s">
        <v>86</v>
      </c>
      <c r="H1126" s="120"/>
      <c r="I1126" s="118"/>
      <c r="J1126" s="116"/>
      <c r="K1126" s="118"/>
      <c r="L1126" s="116"/>
      <c r="M1126" s="116"/>
      <c r="N1126" s="119">
        <v>45953.480404305556</v>
      </c>
    </row>
    <row r="1127">
      <c r="A1127" s="114" t="s">
        <v>3903</v>
      </c>
      <c r="B1127" s="114" t="s">
        <v>3904</v>
      </c>
      <c r="C1127" s="121"/>
      <c r="D1127" s="116"/>
      <c r="E1127" s="106" t="s">
        <v>85</v>
      </c>
      <c r="F1127" s="116"/>
      <c r="G1127" s="114" t="s">
        <v>3462</v>
      </c>
      <c r="H1127" s="120"/>
      <c r="I1127" s="118"/>
      <c r="J1127" s="116"/>
      <c r="K1127" s="118"/>
      <c r="L1127" s="116"/>
      <c r="M1127" s="114" t="s">
        <v>3901</v>
      </c>
      <c r="N1127" s="119">
        <v>45953.480921504626</v>
      </c>
    </row>
    <row r="1128">
      <c r="A1128" s="114" t="s">
        <v>3905</v>
      </c>
      <c r="B1128" s="114" t="s">
        <v>3906</v>
      </c>
      <c r="C1128" s="121"/>
      <c r="D1128" s="116"/>
      <c r="E1128" s="106" t="s">
        <v>85</v>
      </c>
      <c r="F1128" s="116"/>
      <c r="G1128" s="114" t="s">
        <v>86</v>
      </c>
      <c r="H1128" s="120"/>
      <c r="I1128" s="118"/>
      <c r="J1128" s="116"/>
      <c r="K1128" s="118"/>
      <c r="L1128" s="116"/>
      <c r="M1128" s="116"/>
      <c r="N1128" s="119">
        <v>45953.48122783565</v>
      </c>
    </row>
    <row r="1129">
      <c r="A1129" s="114" t="s">
        <v>3907</v>
      </c>
      <c r="B1129" s="114" t="s">
        <v>3908</v>
      </c>
      <c r="C1129" s="121"/>
      <c r="D1129" s="116"/>
      <c r="E1129" s="106" t="s">
        <v>85</v>
      </c>
      <c r="F1129" s="116"/>
      <c r="G1129" s="114" t="s">
        <v>3462</v>
      </c>
      <c r="H1129" s="120"/>
      <c r="I1129" s="118"/>
      <c r="J1129" s="116"/>
      <c r="K1129" s="118"/>
      <c r="L1129" s="116"/>
      <c r="M1129" s="114" t="s">
        <v>3909</v>
      </c>
      <c r="N1129" s="119">
        <v>45953.481472245374</v>
      </c>
    </row>
    <row r="1130">
      <c r="A1130" s="114" t="s">
        <v>3910</v>
      </c>
      <c r="B1130" s="114" t="s">
        <v>3911</v>
      </c>
      <c r="C1130" s="121"/>
      <c r="D1130" s="116"/>
      <c r="E1130" s="106" t="s">
        <v>85</v>
      </c>
      <c r="F1130" s="116"/>
      <c r="G1130" s="114" t="s">
        <v>3462</v>
      </c>
      <c r="H1130" s="120"/>
      <c r="I1130" s="118"/>
      <c r="J1130" s="116"/>
      <c r="K1130" s="118"/>
      <c r="L1130" s="116"/>
      <c r="M1130" s="114" t="s">
        <v>3912</v>
      </c>
      <c r="N1130" s="119">
        <v>45953.48183804398</v>
      </c>
    </row>
    <row r="1131">
      <c r="A1131" s="114" t="s">
        <v>155</v>
      </c>
      <c r="B1131" s="114" t="s">
        <v>3913</v>
      </c>
      <c r="C1131" s="121"/>
      <c r="D1131" s="116"/>
      <c r="E1131" s="106" t="s">
        <v>85</v>
      </c>
      <c r="F1131" s="116"/>
      <c r="G1131" s="114" t="s">
        <v>86</v>
      </c>
      <c r="H1131" s="120"/>
      <c r="I1131" s="118"/>
      <c r="J1131" s="116"/>
      <c r="K1131" s="118"/>
      <c r="L1131" s="116"/>
      <c r="M1131" s="116"/>
      <c r="N1131" s="119">
        <v>45953.482182569445</v>
      </c>
    </row>
    <row r="1132">
      <c r="A1132" s="114" t="s">
        <v>882</v>
      </c>
      <c r="B1132" s="114" t="s">
        <v>3914</v>
      </c>
      <c r="C1132" s="121"/>
      <c r="D1132" s="116"/>
      <c r="E1132" s="106" t="s">
        <v>85</v>
      </c>
      <c r="F1132" s="116"/>
      <c r="G1132" s="114" t="s">
        <v>3462</v>
      </c>
      <c r="H1132" s="120"/>
      <c r="I1132" s="118"/>
      <c r="J1132" s="116"/>
      <c r="K1132" s="118"/>
      <c r="L1132" s="116"/>
      <c r="M1132" s="114" t="s">
        <v>3915</v>
      </c>
      <c r="N1132" s="119">
        <v>45953.4824924537</v>
      </c>
    </row>
    <row r="1133">
      <c r="A1133" s="114" t="s">
        <v>3916</v>
      </c>
      <c r="B1133" s="114" t="s">
        <v>3917</v>
      </c>
      <c r="C1133" s="121"/>
      <c r="D1133" s="116"/>
      <c r="E1133" s="106" t="s">
        <v>85</v>
      </c>
      <c r="F1133" s="116"/>
      <c r="G1133" s="114" t="s">
        <v>86</v>
      </c>
      <c r="H1133" s="120"/>
      <c r="I1133" s="118"/>
      <c r="J1133" s="116"/>
      <c r="K1133" s="118"/>
      <c r="L1133" s="116"/>
      <c r="M1133" s="116"/>
      <c r="N1133" s="119">
        <v>45953.48284776621</v>
      </c>
    </row>
    <row r="1134">
      <c r="A1134" s="114" t="s">
        <v>955</v>
      </c>
      <c r="B1134" s="114" t="s">
        <v>3918</v>
      </c>
      <c r="C1134" s="121"/>
      <c r="D1134" s="116"/>
      <c r="E1134" s="106" t="s">
        <v>85</v>
      </c>
      <c r="F1134" s="116"/>
      <c r="G1134" s="116"/>
      <c r="H1134" s="120"/>
      <c r="I1134" s="118"/>
      <c r="J1134" s="116"/>
      <c r="K1134" s="118"/>
      <c r="L1134" s="116"/>
      <c r="M1134" s="116"/>
      <c r="N1134" s="119">
        <v>45953.4848031713</v>
      </c>
    </row>
    <row r="1135">
      <c r="A1135" s="114" t="s">
        <v>1082</v>
      </c>
      <c r="B1135" s="114" t="s">
        <v>3919</v>
      </c>
      <c r="C1135" s="121"/>
      <c r="D1135" s="116"/>
      <c r="E1135" s="106" t="s">
        <v>85</v>
      </c>
      <c r="F1135" s="116"/>
      <c r="G1135" s="116"/>
      <c r="H1135" s="120"/>
      <c r="I1135" s="118"/>
      <c r="J1135" s="116"/>
      <c r="K1135" s="118"/>
      <c r="L1135" s="116"/>
      <c r="M1135" s="116"/>
      <c r="N1135" s="119">
        <v>45953.48509765047</v>
      </c>
    </row>
    <row r="1136">
      <c r="A1136" s="114" t="s">
        <v>3920</v>
      </c>
      <c r="B1136" s="114" t="s">
        <v>3921</v>
      </c>
      <c r="C1136" s="121"/>
      <c r="D1136" s="116"/>
      <c r="E1136" s="106" t="s">
        <v>85</v>
      </c>
      <c r="F1136" s="116"/>
      <c r="G1136" s="116"/>
      <c r="H1136" s="120"/>
      <c r="I1136" s="118"/>
      <c r="J1136" s="116"/>
      <c r="K1136" s="118"/>
      <c r="L1136" s="116"/>
      <c r="M1136" s="116"/>
      <c r="N1136" s="119">
        <v>45953.48532543982</v>
      </c>
    </row>
    <row r="1137">
      <c r="A1137" s="114" t="s">
        <v>3012</v>
      </c>
      <c r="B1137" s="114" t="s">
        <v>3922</v>
      </c>
      <c r="C1137" s="121"/>
      <c r="D1137" s="116"/>
      <c r="E1137" s="106" t="s">
        <v>85</v>
      </c>
      <c r="F1137" s="116"/>
      <c r="G1137" s="116"/>
      <c r="H1137" s="120"/>
      <c r="I1137" s="118"/>
      <c r="J1137" s="116"/>
      <c r="K1137" s="118"/>
      <c r="L1137" s="116"/>
      <c r="M1137" s="116"/>
      <c r="N1137" s="119">
        <v>45953.48566125</v>
      </c>
    </row>
    <row r="1138">
      <c r="A1138" s="114" t="s">
        <v>3923</v>
      </c>
      <c r="B1138" s="114" t="s">
        <v>3924</v>
      </c>
      <c r="C1138" s="121"/>
      <c r="D1138" s="116"/>
      <c r="E1138" s="106" t="s">
        <v>85</v>
      </c>
      <c r="F1138" s="116"/>
      <c r="G1138" s="116"/>
      <c r="H1138" s="120"/>
      <c r="I1138" s="118"/>
      <c r="J1138" s="116"/>
      <c r="K1138" s="118"/>
      <c r="L1138" s="116"/>
      <c r="M1138" s="116"/>
      <c r="N1138" s="119">
        <v>45953.48594171296</v>
      </c>
    </row>
    <row r="1139">
      <c r="A1139" s="114" t="s">
        <v>3925</v>
      </c>
      <c r="B1139" s="114" t="s">
        <v>3926</v>
      </c>
      <c r="C1139" s="121"/>
      <c r="D1139" s="116"/>
      <c r="E1139" s="106" t="s">
        <v>85</v>
      </c>
      <c r="F1139" s="116"/>
      <c r="G1139" s="116"/>
      <c r="H1139" s="120"/>
      <c r="I1139" s="118"/>
      <c r="J1139" s="116"/>
      <c r="K1139" s="118"/>
      <c r="L1139" s="116"/>
      <c r="M1139" s="116"/>
      <c r="N1139" s="119">
        <v>45953.48658094907</v>
      </c>
    </row>
    <row r="1140">
      <c r="A1140" s="114" t="s">
        <v>3927</v>
      </c>
      <c r="B1140" s="114" t="s">
        <v>3928</v>
      </c>
      <c r="C1140" s="121"/>
      <c r="D1140" s="116"/>
      <c r="E1140" s="106" t="s">
        <v>85</v>
      </c>
      <c r="F1140" s="116"/>
      <c r="G1140" s="116"/>
      <c r="H1140" s="120"/>
      <c r="I1140" s="118"/>
      <c r="J1140" s="116"/>
      <c r="K1140" s="118"/>
      <c r="L1140" s="116"/>
      <c r="M1140" s="116"/>
      <c r="N1140" s="119">
        <v>45953.486955381944</v>
      </c>
    </row>
    <row r="1141">
      <c r="A1141" s="114" t="s">
        <v>3929</v>
      </c>
      <c r="B1141" s="114" t="s">
        <v>3930</v>
      </c>
      <c r="C1141" s="121"/>
      <c r="D1141" s="116"/>
      <c r="E1141" s="106" t="s">
        <v>85</v>
      </c>
      <c r="F1141" s="116"/>
      <c r="G1141" s="116"/>
      <c r="H1141" s="120"/>
      <c r="I1141" s="118"/>
      <c r="J1141" s="116"/>
      <c r="K1141" s="118"/>
      <c r="L1141" s="116"/>
      <c r="M1141" s="116"/>
      <c r="N1141" s="119">
        <v>45953.48740951389</v>
      </c>
    </row>
    <row r="1142">
      <c r="A1142" s="114" t="s">
        <v>3931</v>
      </c>
      <c r="B1142" s="114" t="s">
        <v>3932</v>
      </c>
      <c r="C1142" s="121"/>
      <c r="D1142" s="116"/>
      <c r="E1142" s="106" t="s">
        <v>85</v>
      </c>
      <c r="F1142" s="116"/>
      <c r="G1142" s="116"/>
      <c r="H1142" s="120"/>
      <c r="I1142" s="118"/>
      <c r="J1142" s="116"/>
      <c r="K1142" s="118"/>
      <c r="L1142" s="116"/>
      <c r="M1142" s="116"/>
      <c r="N1142" s="119">
        <v>45953.48781690972</v>
      </c>
    </row>
    <row r="1143">
      <c r="A1143" s="114" t="s">
        <v>3933</v>
      </c>
      <c r="B1143" s="114" t="s">
        <v>3934</v>
      </c>
      <c r="C1143" s="121"/>
      <c r="D1143" s="116"/>
      <c r="E1143" s="106" t="s">
        <v>85</v>
      </c>
      <c r="F1143" s="116"/>
      <c r="G1143" s="116"/>
      <c r="H1143" s="120"/>
      <c r="I1143" s="118"/>
      <c r="J1143" s="116"/>
      <c r="K1143" s="118"/>
      <c r="L1143" s="116"/>
      <c r="M1143" s="116"/>
      <c r="N1143" s="119">
        <v>45953.4881387037</v>
      </c>
    </row>
    <row r="1144">
      <c r="A1144" s="114" t="s">
        <v>3935</v>
      </c>
      <c r="B1144" s="114" t="s">
        <v>3936</v>
      </c>
      <c r="C1144" s="121"/>
      <c r="D1144" s="116"/>
      <c r="E1144" s="106" t="s">
        <v>85</v>
      </c>
      <c r="F1144" s="116"/>
      <c r="G1144" s="116"/>
      <c r="H1144" s="120"/>
      <c r="I1144" s="118"/>
      <c r="J1144" s="116"/>
      <c r="K1144" s="118"/>
      <c r="L1144" s="116"/>
      <c r="M1144" s="116"/>
      <c r="N1144" s="119">
        <v>45953.488651631946</v>
      </c>
    </row>
    <row r="1145">
      <c r="A1145" s="114" t="s">
        <v>3937</v>
      </c>
      <c r="B1145" s="114" t="s">
        <v>3938</v>
      </c>
      <c r="C1145" s="121"/>
      <c r="D1145" s="116"/>
      <c r="E1145" s="106" t="s">
        <v>85</v>
      </c>
      <c r="F1145" s="116"/>
      <c r="G1145" s="116"/>
      <c r="H1145" s="120"/>
      <c r="I1145" s="118"/>
      <c r="J1145" s="116"/>
      <c r="K1145" s="118"/>
      <c r="L1145" s="116"/>
      <c r="M1145" s="116"/>
      <c r="N1145" s="119">
        <v>45953.4888656713</v>
      </c>
    </row>
    <row r="1146">
      <c r="A1146" s="114" t="s">
        <v>1092</v>
      </c>
      <c r="B1146" s="114" t="s">
        <v>3939</v>
      </c>
      <c r="C1146" s="121"/>
      <c r="D1146" s="116"/>
      <c r="E1146" s="106" t="s">
        <v>85</v>
      </c>
      <c r="F1146" s="116"/>
      <c r="G1146" s="116"/>
      <c r="H1146" s="120"/>
      <c r="I1146" s="118"/>
      <c r="J1146" s="116"/>
      <c r="K1146" s="118"/>
      <c r="L1146" s="116"/>
      <c r="M1146" s="116"/>
      <c r="N1146" s="119">
        <v>45953.489159282406</v>
      </c>
    </row>
    <row r="1147">
      <c r="A1147" s="114" t="s">
        <v>3940</v>
      </c>
      <c r="B1147" s="114" t="s">
        <v>3941</v>
      </c>
      <c r="C1147" s="121"/>
      <c r="D1147" s="116"/>
      <c r="E1147" s="106" t="s">
        <v>85</v>
      </c>
      <c r="F1147" s="116"/>
      <c r="G1147" s="116"/>
      <c r="H1147" s="120"/>
      <c r="I1147" s="118"/>
      <c r="J1147" s="116"/>
      <c r="K1147" s="118"/>
      <c r="L1147" s="116"/>
      <c r="M1147" s="116"/>
      <c r="N1147" s="119">
        <v>45953.48951100695</v>
      </c>
    </row>
    <row r="1148">
      <c r="A1148" s="114" t="s">
        <v>2153</v>
      </c>
      <c r="B1148" s="114" t="s">
        <v>3942</v>
      </c>
      <c r="C1148" s="121"/>
      <c r="D1148" s="116"/>
      <c r="E1148" s="106" t="s">
        <v>85</v>
      </c>
      <c r="F1148" s="116"/>
      <c r="G1148" s="116"/>
      <c r="H1148" s="120"/>
      <c r="I1148" s="118"/>
      <c r="J1148" s="116"/>
      <c r="K1148" s="118"/>
      <c r="L1148" s="116"/>
      <c r="M1148" s="116"/>
      <c r="N1148" s="119">
        <v>45953.48974268518</v>
      </c>
    </row>
    <row r="1149">
      <c r="A1149" s="114" t="s">
        <v>353</v>
      </c>
      <c r="B1149" s="114" t="s">
        <v>3943</v>
      </c>
      <c r="C1149" s="121"/>
      <c r="D1149" s="116"/>
      <c r="E1149" s="106" t="s">
        <v>85</v>
      </c>
      <c r="F1149" s="116"/>
      <c r="G1149" s="116"/>
      <c r="H1149" s="120"/>
      <c r="I1149" s="118"/>
      <c r="J1149" s="116"/>
      <c r="K1149" s="118"/>
      <c r="L1149" s="116"/>
      <c r="M1149" s="116"/>
      <c r="N1149" s="119">
        <v>45953.48998305555</v>
      </c>
    </row>
    <row r="1150">
      <c r="A1150" s="114" t="s">
        <v>3944</v>
      </c>
      <c r="B1150" s="114" t="s">
        <v>3945</v>
      </c>
      <c r="C1150" s="121"/>
      <c r="D1150" s="116"/>
      <c r="E1150" s="106" t="s">
        <v>85</v>
      </c>
      <c r="F1150" s="116"/>
      <c r="G1150" s="116"/>
      <c r="H1150" s="120"/>
      <c r="I1150" s="118"/>
      <c r="J1150" s="116"/>
      <c r="K1150" s="118"/>
      <c r="L1150" s="116"/>
      <c r="M1150" s="116"/>
      <c r="N1150" s="119">
        <v>45953.49044515046</v>
      </c>
    </row>
    <row r="1151">
      <c r="A1151" s="114" t="s">
        <v>3946</v>
      </c>
      <c r="B1151" s="114" t="s">
        <v>3947</v>
      </c>
      <c r="C1151" s="121"/>
      <c r="D1151" s="116"/>
      <c r="E1151" s="106" t="s">
        <v>85</v>
      </c>
      <c r="F1151" s="116"/>
      <c r="G1151" s="116"/>
      <c r="H1151" s="120"/>
      <c r="I1151" s="118"/>
      <c r="J1151" s="116"/>
      <c r="K1151" s="118"/>
      <c r="L1151" s="116"/>
      <c r="M1151" s="116"/>
      <c r="N1151" s="119">
        <v>45953.49073466435</v>
      </c>
    </row>
    <row r="1152">
      <c r="A1152" s="114" t="s">
        <v>3948</v>
      </c>
      <c r="B1152" s="114" t="s">
        <v>3949</v>
      </c>
      <c r="C1152" s="121"/>
      <c r="D1152" s="116"/>
      <c r="E1152" s="106" t="s">
        <v>85</v>
      </c>
      <c r="F1152" s="116"/>
      <c r="G1152" s="116"/>
      <c r="H1152" s="120"/>
      <c r="I1152" s="118"/>
      <c r="J1152" s="116"/>
      <c r="K1152" s="118"/>
      <c r="L1152" s="116"/>
      <c r="M1152" s="116"/>
      <c r="N1152" s="119">
        <v>45953.49196375</v>
      </c>
    </row>
    <row r="1153">
      <c r="A1153" s="114" t="s">
        <v>3950</v>
      </c>
      <c r="B1153" s="114" t="s">
        <v>3951</v>
      </c>
      <c r="C1153" s="121"/>
      <c r="D1153" s="116"/>
      <c r="E1153" s="106" t="s">
        <v>85</v>
      </c>
      <c r="F1153" s="116"/>
      <c r="G1153" s="116"/>
      <c r="H1153" s="120"/>
      <c r="I1153" s="118"/>
      <c r="J1153" s="116"/>
      <c r="K1153" s="118"/>
      <c r="L1153" s="116"/>
      <c r="M1153" s="116"/>
      <c r="N1153" s="119">
        <v>45953.49231890046</v>
      </c>
    </row>
    <row r="1154">
      <c r="A1154" s="114" t="s">
        <v>3952</v>
      </c>
      <c r="B1154" s="114" t="s">
        <v>3953</v>
      </c>
      <c r="C1154" s="121"/>
      <c r="D1154" s="116"/>
      <c r="E1154" s="106" t="s">
        <v>85</v>
      </c>
      <c r="F1154" s="116"/>
      <c r="G1154" s="116"/>
      <c r="H1154" s="120"/>
      <c r="I1154" s="118"/>
      <c r="J1154" s="116"/>
      <c r="K1154" s="118"/>
      <c r="L1154" s="116"/>
      <c r="M1154" s="116"/>
      <c r="N1154" s="119">
        <v>45953.492991990744</v>
      </c>
    </row>
    <row r="1155">
      <c r="A1155" s="114" t="s">
        <v>3954</v>
      </c>
      <c r="B1155" s="114" t="s">
        <v>3955</v>
      </c>
      <c r="C1155" s="121"/>
      <c r="D1155" s="116"/>
      <c r="E1155" s="106" t="s">
        <v>85</v>
      </c>
      <c r="F1155" s="116"/>
      <c r="G1155" s="116"/>
      <c r="H1155" s="120"/>
      <c r="I1155" s="118"/>
      <c r="J1155" s="116"/>
      <c r="K1155" s="118"/>
      <c r="L1155" s="116"/>
      <c r="M1155" s="116"/>
      <c r="N1155" s="119">
        <v>45953.49353813658</v>
      </c>
    </row>
    <row r="1156">
      <c r="A1156" s="114" t="s">
        <v>1574</v>
      </c>
      <c r="B1156" s="114" t="s">
        <v>3956</v>
      </c>
      <c r="C1156" s="121"/>
      <c r="D1156" s="116"/>
      <c r="E1156" s="106" t="s">
        <v>85</v>
      </c>
      <c r="F1156" s="116"/>
      <c r="G1156" s="116"/>
      <c r="H1156" s="120"/>
      <c r="I1156" s="118"/>
      <c r="J1156" s="116"/>
      <c r="K1156" s="118"/>
      <c r="L1156" s="116"/>
      <c r="M1156" s="116"/>
      <c r="N1156" s="119">
        <v>45953.4939391088</v>
      </c>
    </row>
    <row r="1157">
      <c r="A1157" s="114" t="s">
        <v>3923</v>
      </c>
      <c r="B1157" s="114" t="s">
        <v>3957</v>
      </c>
      <c r="C1157" s="121"/>
      <c r="D1157" s="116"/>
      <c r="E1157" s="106" t="s">
        <v>85</v>
      </c>
      <c r="F1157" s="116"/>
      <c r="G1157" s="116"/>
      <c r="H1157" s="120"/>
      <c r="I1157" s="118"/>
      <c r="J1157" s="116"/>
      <c r="K1157" s="118"/>
      <c r="L1157" s="116"/>
      <c r="M1157" s="116"/>
      <c r="N1157" s="119">
        <v>45953.49421114584</v>
      </c>
    </row>
    <row r="1158">
      <c r="A1158" s="114" t="s">
        <v>782</v>
      </c>
      <c r="B1158" s="114" t="s">
        <v>3958</v>
      </c>
      <c r="C1158" s="121"/>
      <c r="D1158" s="116"/>
      <c r="E1158" s="106" t="s">
        <v>85</v>
      </c>
      <c r="F1158" s="116"/>
      <c r="G1158" s="116"/>
      <c r="H1158" s="120"/>
      <c r="I1158" s="118"/>
      <c r="J1158" s="116"/>
      <c r="K1158" s="118"/>
      <c r="L1158" s="116"/>
      <c r="M1158" s="116"/>
      <c r="N1158" s="119">
        <v>45953.49444811343</v>
      </c>
    </row>
    <row r="1159">
      <c r="A1159" s="114" t="s">
        <v>179</v>
      </c>
      <c r="B1159" s="114" t="s">
        <v>3959</v>
      </c>
      <c r="C1159" s="121"/>
      <c r="D1159" s="116"/>
      <c r="E1159" s="106" t="s">
        <v>85</v>
      </c>
      <c r="F1159" s="116"/>
      <c r="G1159" s="116"/>
      <c r="H1159" s="120"/>
      <c r="I1159" s="118"/>
      <c r="J1159" s="116"/>
      <c r="K1159" s="118"/>
      <c r="L1159" s="116"/>
      <c r="M1159" s="116"/>
      <c r="N1159" s="119">
        <v>45953.49466431713</v>
      </c>
    </row>
    <row r="1160">
      <c r="A1160" s="114" t="s">
        <v>3960</v>
      </c>
      <c r="B1160" s="114" t="s">
        <v>3961</v>
      </c>
      <c r="C1160" s="121"/>
      <c r="D1160" s="116"/>
      <c r="E1160" s="106" t="s">
        <v>85</v>
      </c>
      <c r="F1160" s="116"/>
      <c r="G1160" s="116"/>
      <c r="H1160" s="120"/>
      <c r="I1160" s="118"/>
      <c r="J1160" s="116"/>
      <c r="K1160" s="118"/>
      <c r="L1160" s="116"/>
      <c r="M1160" s="116"/>
      <c r="N1160" s="119">
        <v>45953.49501300926</v>
      </c>
    </row>
    <row r="1161">
      <c r="A1161" s="114" t="s">
        <v>303</v>
      </c>
      <c r="B1161" s="114" t="s">
        <v>3962</v>
      </c>
      <c r="C1161" s="121"/>
      <c r="D1161" s="116"/>
      <c r="E1161" s="106" t="s">
        <v>85</v>
      </c>
      <c r="F1161" s="116"/>
      <c r="G1161" s="116"/>
      <c r="H1161" s="120"/>
      <c r="I1161" s="118"/>
      <c r="J1161" s="116"/>
      <c r="K1161" s="118"/>
      <c r="L1161" s="116"/>
      <c r="M1161" s="116"/>
      <c r="N1161" s="119">
        <v>45953.4956105787</v>
      </c>
    </row>
    <row r="1162">
      <c r="A1162" s="114" t="s">
        <v>3963</v>
      </c>
      <c r="B1162" s="114" t="s">
        <v>3964</v>
      </c>
      <c r="C1162" s="121"/>
      <c r="D1162" s="116"/>
      <c r="E1162" s="106" t="s">
        <v>85</v>
      </c>
      <c r="F1162" s="116"/>
      <c r="G1162" s="116"/>
      <c r="H1162" s="120"/>
      <c r="I1162" s="118"/>
      <c r="J1162" s="116"/>
      <c r="K1162" s="118"/>
      <c r="L1162" s="116"/>
      <c r="M1162" s="116"/>
      <c r="N1162" s="119">
        <v>45953.49582258102</v>
      </c>
    </row>
    <row r="1163">
      <c r="A1163" s="114" t="s">
        <v>3965</v>
      </c>
      <c r="B1163" s="114" t="s">
        <v>3966</v>
      </c>
      <c r="C1163" s="121"/>
      <c r="D1163" s="116"/>
      <c r="E1163" s="106" t="s">
        <v>85</v>
      </c>
      <c r="F1163" s="116"/>
      <c r="G1163" s="116"/>
      <c r="H1163" s="120"/>
      <c r="I1163" s="118"/>
      <c r="J1163" s="116"/>
      <c r="K1163" s="118"/>
      <c r="L1163" s="116"/>
      <c r="M1163" s="116"/>
      <c r="N1163" s="119">
        <v>45953.49608773148</v>
      </c>
    </row>
    <row r="1164">
      <c r="A1164" s="114" t="s">
        <v>3967</v>
      </c>
      <c r="B1164" s="114" t="s">
        <v>3968</v>
      </c>
      <c r="C1164" s="121"/>
      <c r="D1164" s="116"/>
      <c r="E1164" s="114" t="s">
        <v>655</v>
      </c>
      <c r="F1164" s="114" t="s">
        <v>137</v>
      </c>
      <c r="G1164" s="114" t="s">
        <v>54</v>
      </c>
      <c r="H1164" s="117">
        <v>1418.42</v>
      </c>
      <c r="I1164" s="123">
        <v>45953.0</v>
      </c>
      <c r="J1164" s="114">
        <v>1213083.0</v>
      </c>
      <c r="K1164" s="118"/>
      <c r="L1164" s="116"/>
      <c r="M1164" s="114" t="s">
        <v>3969</v>
      </c>
      <c r="N1164" s="119">
        <v>45953.518411365745</v>
      </c>
    </row>
    <row r="1165">
      <c r="A1165" s="114"/>
      <c r="B1165" s="116"/>
      <c r="C1165" s="121"/>
      <c r="D1165" s="116"/>
      <c r="E1165" s="116"/>
      <c r="F1165" s="116"/>
      <c r="G1165" s="116"/>
      <c r="H1165" s="120"/>
      <c r="I1165" s="118"/>
      <c r="J1165" s="116"/>
      <c r="K1165" s="118"/>
      <c r="L1165" s="116"/>
      <c r="M1165" s="116"/>
      <c r="N1165" s="118"/>
    </row>
    <row r="1166">
      <c r="A1166" s="114"/>
      <c r="B1166" s="116"/>
      <c r="C1166" s="121"/>
      <c r="D1166" s="116"/>
      <c r="E1166" s="116"/>
      <c r="F1166" s="116"/>
      <c r="G1166" s="116"/>
      <c r="H1166" s="120"/>
      <c r="I1166" s="118"/>
      <c r="J1166" s="116"/>
      <c r="K1166" s="118"/>
      <c r="L1166" s="116"/>
      <c r="M1166" s="116"/>
      <c r="N1166" s="118"/>
    </row>
    <row r="1167">
      <c r="A1167" s="114"/>
      <c r="B1167" s="116"/>
      <c r="C1167" s="121"/>
      <c r="D1167" s="116"/>
      <c r="E1167" s="116"/>
      <c r="F1167" s="116"/>
      <c r="G1167" s="116"/>
      <c r="H1167" s="120"/>
      <c r="I1167" s="118"/>
      <c r="J1167" s="116"/>
      <c r="K1167" s="118"/>
      <c r="L1167" s="116"/>
      <c r="M1167" s="116"/>
      <c r="N1167" s="118"/>
    </row>
    <row r="1168">
      <c r="A1168" s="114"/>
      <c r="B1168" s="116"/>
      <c r="C1168" s="121"/>
      <c r="D1168" s="116"/>
      <c r="E1168" s="116"/>
      <c r="F1168" s="116"/>
      <c r="G1168" s="116"/>
      <c r="H1168" s="120"/>
      <c r="I1168" s="118"/>
      <c r="J1168" s="116"/>
      <c r="K1168" s="118"/>
      <c r="L1168" s="116"/>
      <c r="M1168" s="116"/>
      <c r="N1168" s="118"/>
    </row>
    <row r="1169">
      <c r="A1169" s="114"/>
      <c r="B1169" s="116"/>
      <c r="C1169" s="121"/>
      <c r="D1169" s="116"/>
      <c r="E1169" s="116"/>
      <c r="F1169" s="116"/>
      <c r="G1169" s="116"/>
      <c r="H1169" s="120"/>
      <c r="I1169" s="118"/>
      <c r="J1169" s="116"/>
      <c r="K1169" s="118"/>
      <c r="L1169" s="116"/>
      <c r="M1169" s="116"/>
      <c r="N1169" s="118"/>
    </row>
    <row r="1170">
      <c r="A1170" s="114"/>
      <c r="B1170" s="116"/>
      <c r="C1170" s="121"/>
      <c r="D1170" s="116"/>
      <c r="E1170" s="116"/>
      <c r="F1170" s="116"/>
      <c r="G1170" s="116"/>
      <c r="H1170" s="120"/>
      <c r="I1170" s="118"/>
      <c r="J1170" s="116"/>
      <c r="K1170" s="118"/>
      <c r="L1170" s="116"/>
      <c r="M1170" s="116"/>
      <c r="N1170" s="118"/>
    </row>
    <row r="1171">
      <c r="A1171" s="114"/>
      <c r="B1171" s="116"/>
      <c r="C1171" s="121"/>
      <c r="D1171" s="116"/>
      <c r="E1171" s="116"/>
      <c r="F1171" s="116"/>
      <c r="G1171" s="116"/>
      <c r="H1171" s="120"/>
      <c r="I1171" s="118"/>
      <c r="J1171" s="116"/>
      <c r="K1171" s="118"/>
      <c r="L1171" s="116"/>
      <c r="M1171" s="116"/>
      <c r="N1171" s="118"/>
    </row>
    <row r="1172">
      <c r="A1172" s="114"/>
      <c r="B1172" s="116"/>
      <c r="C1172" s="121"/>
      <c r="D1172" s="116"/>
      <c r="E1172" s="116"/>
      <c r="F1172" s="116"/>
      <c r="G1172" s="116"/>
      <c r="H1172" s="120"/>
      <c r="I1172" s="118"/>
      <c r="J1172" s="116"/>
      <c r="K1172" s="118"/>
      <c r="L1172" s="116"/>
      <c r="M1172" s="116"/>
      <c r="N1172" s="118"/>
    </row>
    <row r="1173">
      <c r="A1173" s="114"/>
      <c r="B1173" s="116"/>
      <c r="C1173" s="121"/>
      <c r="D1173" s="116"/>
      <c r="E1173" s="116"/>
      <c r="F1173" s="116"/>
      <c r="G1173" s="116"/>
      <c r="H1173" s="120"/>
      <c r="I1173" s="118"/>
      <c r="J1173" s="116"/>
      <c r="K1173" s="118"/>
      <c r="L1173" s="116"/>
      <c r="M1173" s="116"/>
      <c r="N1173" s="118"/>
    </row>
    <row r="1174">
      <c r="A1174" s="114"/>
      <c r="B1174" s="116"/>
      <c r="C1174" s="121"/>
      <c r="D1174" s="116"/>
      <c r="E1174" s="116"/>
      <c r="F1174" s="116"/>
      <c r="G1174" s="116"/>
      <c r="H1174" s="120"/>
      <c r="I1174" s="118"/>
      <c r="J1174" s="116"/>
      <c r="K1174" s="118"/>
      <c r="L1174" s="116"/>
      <c r="M1174" s="116"/>
      <c r="N1174" s="118"/>
    </row>
    <row r="1175">
      <c r="A1175" s="114"/>
      <c r="B1175" s="116"/>
      <c r="C1175" s="121"/>
      <c r="D1175" s="116"/>
      <c r="E1175" s="116"/>
      <c r="F1175" s="116"/>
      <c r="G1175" s="116"/>
      <c r="H1175" s="120"/>
      <c r="I1175" s="118"/>
      <c r="J1175" s="116"/>
      <c r="K1175" s="118"/>
      <c r="L1175" s="116"/>
      <c r="M1175" s="116"/>
      <c r="N1175" s="118"/>
    </row>
    <row r="1176">
      <c r="A1176" s="114"/>
      <c r="B1176" s="116"/>
      <c r="C1176" s="121"/>
      <c r="D1176" s="116"/>
      <c r="E1176" s="116"/>
      <c r="F1176" s="116"/>
      <c r="G1176" s="116"/>
      <c r="H1176" s="120"/>
      <c r="I1176" s="118"/>
      <c r="J1176" s="116"/>
      <c r="K1176" s="118"/>
      <c r="L1176" s="116"/>
      <c r="M1176" s="116"/>
      <c r="N1176" s="118"/>
    </row>
    <row r="1177">
      <c r="A1177" s="114"/>
      <c r="B1177" s="116"/>
      <c r="C1177" s="121"/>
      <c r="D1177" s="116"/>
      <c r="E1177" s="116"/>
      <c r="F1177" s="116"/>
      <c r="G1177" s="116"/>
      <c r="H1177" s="120"/>
      <c r="I1177" s="118"/>
      <c r="J1177" s="116"/>
      <c r="K1177" s="118"/>
      <c r="L1177" s="116"/>
      <c r="M1177" s="116"/>
      <c r="N1177" s="118"/>
    </row>
    <row r="1178">
      <c r="A1178" s="114"/>
      <c r="B1178" s="116"/>
      <c r="C1178" s="121"/>
      <c r="D1178" s="116"/>
      <c r="E1178" s="116"/>
      <c r="F1178" s="116"/>
      <c r="G1178" s="116"/>
      <c r="H1178" s="120"/>
      <c r="I1178" s="118"/>
      <c r="J1178" s="116"/>
      <c r="K1178" s="118"/>
      <c r="L1178" s="116"/>
      <c r="M1178" s="116"/>
      <c r="N1178" s="118"/>
    </row>
    <row r="1179">
      <c r="A1179" s="114"/>
      <c r="B1179" s="116"/>
      <c r="C1179" s="121"/>
      <c r="D1179" s="116"/>
      <c r="E1179" s="116"/>
      <c r="F1179" s="116"/>
      <c r="G1179" s="116"/>
      <c r="H1179" s="120"/>
      <c r="I1179" s="118"/>
      <c r="J1179" s="116"/>
      <c r="K1179" s="118"/>
      <c r="L1179" s="116"/>
      <c r="M1179" s="116"/>
      <c r="N1179" s="118"/>
    </row>
    <row r="1180">
      <c r="A1180" s="114"/>
      <c r="B1180" s="116"/>
      <c r="C1180" s="121"/>
      <c r="D1180" s="116"/>
      <c r="E1180" s="116"/>
      <c r="F1180" s="116"/>
      <c r="G1180" s="116"/>
      <c r="H1180" s="120"/>
      <c r="I1180" s="118"/>
      <c r="J1180" s="116"/>
      <c r="K1180" s="118"/>
      <c r="L1180" s="116"/>
      <c r="M1180" s="116"/>
      <c r="N1180" s="118"/>
    </row>
    <row r="1181">
      <c r="A1181" s="114"/>
      <c r="B1181" s="116"/>
      <c r="C1181" s="121"/>
      <c r="D1181" s="116"/>
      <c r="E1181" s="116"/>
      <c r="F1181" s="116"/>
      <c r="G1181" s="116"/>
      <c r="H1181" s="120"/>
      <c r="I1181" s="118"/>
      <c r="J1181" s="116"/>
      <c r="K1181" s="118"/>
      <c r="L1181" s="116"/>
      <c r="M1181" s="116"/>
      <c r="N1181" s="118"/>
    </row>
    <row r="1182">
      <c r="A1182" s="114"/>
      <c r="B1182" s="116"/>
      <c r="C1182" s="121"/>
      <c r="D1182" s="116"/>
      <c r="E1182" s="116"/>
      <c r="F1182" s="116"/>
      <c r="G1182" s="116"/>
      <c r="H1182" s="120"/>
      <c r="I1182" s="118"/>
      <c r="J1182" s="116"/>
      <c r="K1182" s="118"/>
      <c r="L1182" s="116"/>
      <c r="M1182" s="116"/>
      <c r="N1182" s="118"/>
    </row>
    <row r="1183">
      <c r="A1183" s="114"/>
      <c r="B1183" s="116"/>
      <c r="C1183" s="121"/>
      <c r="D1183" s="116"/>
      <c r="E1183" s="116"/>
      <c r="F1183" s="116"/>
      <c r="G1183" s="116"/>
      <c r="H1183" s="120"/>
      <c r="I1183" s="118"/>
      <c r="J1183" s="116"/>
      <c r="K1183" s="118"/>
      <c r="L1183" s="116"/>
      <c r="M1183" s="116"/>
      <c r="N1183" s="118"/>
    </row>
    <row r="1184">
      <c r="A1184" s="114"/>
      <c r="B1184" s="116"/>
      <c r="C1184" s="121"/>
      <c r="D1184" s="116"/>
      <c r="E1184" s="116"/>
      <c r="F1184" s="116"/>
      <c r="G1184" s="116"/>
      <c r="H1184" s="120"/>
      <c r="I1184" s="118"/>
      <c r="J1184" s="116"/>
      <c r="K1184" s="118"/>
      <c r="L1184" s="116"/>
      <c r="M1184" s="116"/>
      <c r="N1184" s="118"/>
    </row>
    <row r="1185">
      <c r="A1185" s="114"/>
      <c r="B1185" s="116"/>
      <c r="C1185" s="121"/>
      <c r="D1185" s="116"/>
      <c r="E1185" s="116"/>
      <c r="F1185" s="116"/>
      <c r="G1185" s="116"/>
      <c r="H1185" s="120"/>
      <c r="I1185" s="118"/>
      <c r="J1185" s="116"/>
      <c r="K1185" s="118"/>
      <c r="L1185" s="116"/>
      <c r="M1185" s="116"/>
      <c r="N1185" s="118"/>
    </row>
    <row r="1186">
      <c r="A1186" s="114"/>
      <c r="B1186" s="116"/>
      <c r="C1186" s="121"/>
      <c r="D1186" s="116"/>
      <c r="E1186" s="116"/>
      <c r="F1186" s="116"/>
      <c r="G1186" s="116"/>
      <c r="H1186" s="120"/>
      <c r="I1186" s="118"/>
      <c r="J1186" s="116"/>
      <c r="K1186" s="118"/>
      <c r="L1186" s="116"/>
      <c r="M1186" s="116"/>
      <c r="N1186" s="118"/>
    </row>
    <row r="1187">
      <c r="A1187" s="114"/>
      <c r="B1187" s="116"/>
      <c r="C1187" s="121"/>
      <c r="D1187" s="116"/>
      <c r="E1187" s="116"/>
      <c r="F1187" s="116"/>
      <c r="G1187" s="116"/>
      <c r="H1187" s="120"/>
      <c r="I1187" s="118"/>
      <c r="J1187" s="116"/>
      <c r="K1187" s="118"/>
      <c r="L1187" s="116"/>
      <c r="M1187" s="116"/>
      <c r="N1187" s="118"/>
    </row>
    <row r="1188">
      <c r="A1188" s="114"/>
      <c r="B1188" s="116"/>
      <c r="C1188" s="121"/>
      <c r="D1188" s="116"/>
      <c r="E1188" s="116"/>
      <c r="F1188" s="116"/>
      <c r="G1188" s="116"/>
      <c r="H1188" s="120"/>
      <c r="I1188" s="118"/>
      <c r="J1188" s="116"/>
      <c r="K1188" s="118"/>
      <c r="L1188" s="116"/>
      <c r="M1188" s="116"/>
      <c r="N1188" s="118"/>
    </row>
    <row r="1189">
      <c r="A1189" s="114"/>
      <c r="B1189" s="116"/>
      <c r="C1189" s="121"/>
      <c r="D1189" s="116"/>
      <c r="E1189" s="116"/>
      <c r="F1189" s="116"/>
      <c r="G1189" s="116"/>
      <c r="H1189" s="120"/>
      <c r="I1189" s="118"/>
      <c r="J1189" s="116"/>
      <c r="K1189" s="118"/>
      <c r="L1189" s="116"/>
      <c r="M1189" s="116"/>
      <c r="N1189" s="118"/>
    </row>
    <row r="1190">
      <c r="A1190" s="114"/>
      <c r="B1190" s="116"/>
      <c r="C1190" s="121"/>
      <c r="D1190" s="116"/>
      <c r="E1190" s="116"/>
      <c r="F1190" s="116"/>
      <c r="G1190" s="116"/>
      <c r="H1190" s="120"/>
      <c r="I1190" s="118"/>
      <c r="J1190" s="116"/>
      <c r="K1190" s="118"/>
      <c r="L1190" s="116"/>
      <c r="M1190" s="116"/>
      <c r="N1190" s="118"/>
    </row>
    <row r="1191">
      <c r="A1191" s="114"/>
      <c r="B1191" s="116"/>
      <c r="C1191" s="121"/>
      <c r="D1191" s="116"/>
      <c r="E1191" s="116"/>
      <c r="F1191" s="116"/>
      <c r="G1191" s="116"/>
      <c r="H1191" s="120"/>
      <c r="I1191" s="118"/>
      <c r="J1191" s="116"/>
      <c r="K1191" s="118"/>
      <c r="L1191" s="116"/>
      <c r="M1191" s="116"/>
      <c r="N1191" s="118"/>
    </row>
    <row r="1192">
      <c r="A1192" s="114"/>
      <c r="B1192" s="116"/>
      <c r="C1192" s="121"/>
      <c r="D1192" s="116"/>
      <c r="E1192" s="116"/>
      <c r="F1192" s="116"/>
      <c r="G1192" s="116"/>
      <c r="H1192" s="120"/>
      <c r="I1192" s="118"/>
      <c r="J1192" s="116"/>
      <c r="K1192" s="118"/>
      <c r="L1192" s="116"/>
      <c r="M1192" s="116"/>
      <c r="N1192" s="118"/>
    </row>
    <row r="1193">
      <c r="A1193" s="114"/>
      <c r="B1193" s="116"/>
      <c r="C1193" s="121"/>
      <c r="D1193" s="116"/>
      <c r="E1193" s="116"/>
      <c r="F1193" s="116"/>
      <c r="G1193" s="116"/>
      <c r="H1193" s="120"/>
      <c r="I1193" s="118"/>
      <c r="J1193" s="116"/>
      <c r="K1193" s="118"/>
      <c r="L1193" s="116"/>
      <c r="M1193" s="116"/>
      <c r="N1193" s="118"/>
    </row>
    <row r="1194">
      <c r="A1194" s="114"/>
      <c r="B1194" s="116"/>
      <c r="C1194" s="121"/>
      <c r="D1194" s="116"/>
      <c r="E1194" s="116"/>
      <c r="F1194" s="116"/>
      <c r="G1194" s="116"/>
      <c r="H1194" s="120"/>
      <c r="I1194" s="118"/>
      <c r="J1194" s="116"/>
      <c r="K1194" s="118"/>
      <c r="L1194" s="116"/>
      <c r="M1194" s="116"/>
      <c r="N1194" s="118"/>
    </row>
    <row r="1195">
      <c r="A1195" s="114"/>
      <c r="B1195" s="116"/>
      <c r="C1195" s="121"/>
      <c r="D1195" s="116"/>
      <c r="E1195" s="116"/>
      <c r="F1195" s="116"/>
      <c r="G1195" s="116"/>
      <c r="H1195" s="120"/>
      <c r="I1195" s="118"/>
      <c r="J1195" s="116"/>
      <c r="K1195" s="118"/>
      <c r="L1195" s="116"/>
      <c r="M1195" s="116"/>
      <c r="N1195" s="118"/>
    </row>
    <row r="1196">
      <c r="A1196" s="114"/>
      <c r="B1196" s="116"/>
      <c r="C1196" s="121"/>
      <c r="D1196" s="116"/>
      <c r="E1196" s="116"/>
      <c r="F1196" s="116"/>
      <c r="G1196" s="116"/>
      <c r="H1196" s="120"/>
      <c r="I1196" s="118"/>
      <c r="J1196" s="116"/>
      <c r="K1196" s="118"/>
      <c r="L1196" s="116"/>
      <c r="M1196" s="116"/>
      <c r="N1196" s="118"/>
    </row>
    <row r="1197">
      <c r="A1197" s="114"/>
      <c r="B1197" s="116"/>
      <c r="C1197" s="121"/>
      <c r="D1197" s="116"/>
      <c r="E1197" s="116"/>
      <c r="F1197" s="116"/>
      <c r="G1197" s="116"/>
      <c r="H1197" s="120"/>
      <c r="I1197" s="118"/>
      <c r="J1197" s="116"/>
      <c r="K1197" s="118"/>
      <c r="L1197" s="116"/>
      <c r="M1197" s="116"/>
      <c r="N1197" s="118"/>
    </row>
    <row r="1198">
      <c r="A1198" s="114"/>
      <c r="B1198" s="116"/>
      <c r="C1198" s="121"/>
      <c r="D1198" s="116"/>
      <c r="E1198" s="116"/>
      <c r="F1198" s="116"/>
      <c r="G1198" s="116"/>
      <c r="H1198" s="120"/>
      <c r="I1198" s="118"/>
      <c r="J1198" s="116"/>
      <c r="K1198" s="118"/>
      <c r="L1198" s="116"/>
      <c r="M1198" s="116"/>
      <c r="N1198" s="118"/>
    </row>
    <row r="1199">
      <c r="A1199" s="114"/>
      <c r="B1199" s="116"/>
      <c r="C1199" s="121"/>
      <c r="D1199" s="116"/>
      <c r="E1199" s="116"/>
      <c r="F1199" s="116"/>
      <c r="G1199" s="116"/>
      <c r="H1199" s="120"/>
      <c r="I1199" s="118"/>
      <c r="J1199" s="116"/>
      <c r="K1199" s="118"/>
      <c r="L1199" s="116"/>
      <c r="M1199" s="116"/>
      <c r="N1199" s="118"/>
    </row>
    <row r="1200">
      <c r="A1200" s="114"/>
      <c r="B1200" s="116"/>
      <c r="C1200" s="121"/>
      <c r="D1200" s="116"/>
      <c r="E1200" s="116"/>
      <c r="F1200" s="116"/>
      <c r="G1200" s="116"/>
      <c r="H1200" s="120"/>
      <c r="I1200" s="118"/>
      <c r="J1200" s="116"/>
      <c r="K1200" s="118"/>
      <c r="L1200" s="116"/>
      <c r="M1200" s="116"/>
      <c r="N1200" s="118"/>
    </row>
    <row r="1201">
      <c r="A1201" s="114"/>
      <c r="B1201" s="116"/>
      <c r="C1201" s="121"/>
      <c r="D1201" s="116"/>
      <c r="E1201" s="116"/>
      <c r="F1201" s="116"/>
      <c r="G1201" s="116"/>
      <c r="H1201" s="120"/>
      <c r="I1201" s="118"/>
      <c r="J1201" s="116"/>
      <c r="K1201" s="118"/>
      <c r="L1201" s="116"/>
      <c r="M1201" s="116"/>
      <c r="N1201" s="118"/>
    </row>
    <row r="1202">
      <c r="A1202" s="114"/>
      <c r="B1202" s="116"/>
      <c r="C1202" s="121"/>
      <c r="D1202" s="116"/>
      <c r="E1202" s="116"/>
      <c r="F1202" s="116"/>
      <c r="G1202" s="116"/>
      <c r="H1202" s="120"/>
      <c r="I1202" s="118"/>
      <c r="J1202" s="116"/>
      <c r="K1202" s="118"/>
      <c r="L1202" s="116"/>
      <c r="M1202" s="116"/>
      <c r="N1202" s="118"/>
    </row>
    <row r="1203">
      <c r="A1203" s="114"/>
      <c r="B1203" s="116"/>
      <c r="C1203" s="121"/>
      <c r="D1203" s="116"/>
      <c r="E1203" s="116"/>
      <c r="F1203" s="116"/>
      <c r="G1203" s="116"/>
      <c r="H1203" s="120"/>
      <c r="I1203" s="118"/>
      <c r="J1203" s="116"/>
      <c r="K1203" s="118"/>
      <c r="L1203" s="116"/>
      <c r="M1203" s="116"/>
      <c r="N1203" s="118"/>
    </row>
    <row r="1204">
      <c r="A1204" s="114"/>
      <c r="B1204" s="116"/>
      <c r="C1204" s="121"/>
      <c r="D1204" s="116"/>
      <c r="E1204" s="116"/>
      <c r="F1204" s="116"/>
      <c r="G1204" s="116"/>
      <c r="H1204" s="120"/>
      <c r="I1204" s="118"/>
      <c r="J1204" s="116"/>
      <c r="K1204" s="118"/>
      <c r="L1204" s="116"/>
      <c r="M1204" s="116"/>
      <c r="N1204" s="118"/>
    </row>
    <row r="1205">
      <c r="A1205" s="114"/>
      <c r="B1205" s="116"/>
      <c r="C1205" s="121"/>
      <c r="D1205" s="116"/>
      <c r="E1205" s="116"/>
      <c r="F1205" s="116"/>
      <c r="G1205" s="116"/>
      <c r="H1205" s="120"/>
      <c r="I1205" s="118"/>
      <c r="J1205" s="116"/>
      <c r="K1205" s="118"/>
      <c r="L1205" s="116"/>
      <c r="M1205" s="116"/>
      <c r="N1205" s="118"/>
    </row>
    <row r="1206">
      <c r="A1206" s="114"/>
      <c r="B1206" s="116"/>
      <c r="C1206" s="121"/>
      <c r="D1206" s="116"/>
      <c r="E1206" s="116"/>
      <c r="F1206" s="116"/>
      <c r="G1206" s="116"/>
      <c r="H1206" s="120"/>
      <c r="I1206" s="118"/>
      <c r="J1206" s="116"/>
      <c r="K1206" s="118"/>
      <c r="L1206" s="116"/>
      <c r="M1206" s="116"/>
      <c r="N1206" s="118"/>
    </row>
    <row r="1207">
      <c r="A1207" s="114"/>
      <c r="B1207" s="116"/>
      <c r="C1207" s="121"/>
      <c r="D1207" s="116"/>
      <c r="E1207" s="116"/>
      <c r="F1207" s="116"/>
      <c r="G1207" s="116"/>
      <c r="H1207" s="120"/>
      <c r="I1207" s="118"/>
      <c r="J1207" s="116"/>
      <c r="K1207" s="118"/>
      <c r="L1207" s="116"/>
      <c r="M1207" s="116"/>
      <c r="N1207" s="118"/>
    </row>
    <row r="1208">
      <c r="A1208" s="114"/>
      <c r="B1208" s="116"/>
      <c r="C1208" s="121"/>
      <c r="D1208" s="116"/>
      <c r="E1208" s="116"/>
      <c r="F1208" s="116"/>
      <c r="G1208" s="116"/>
      <c r="H1208" s="120"/>
      <c r="I1208" s="118"/>
      <c r="J1208" s="116"/>
      <c r="K1208" s="118"/>
      <c r="L1208" s="116"/>
      <c r="M1208" s="116"/>
      <c r="N1208" s="118"/>
    </row>
    <row r="1209">
      <c r="A1209" s="114"/>
      <c r="B1209" s="116"/>
      <c r="C1209" s="121"/>
      <c r="D1209" s="116"/>
      <c r="E1209" s="116"/>
      <c r="F1209" s="116"/>
      <c r="G1209" s="116"/>
      <c r="H1209" s="120"/>
      <c r="I1209" s="118"/>
      <c r="J1209" s="116"/>
      <c r="K1209" s="118"/>
      <c r="L1209" s="116"/>
      <c r="M1209" s="116"/>
      <c r="N1209" s="118"/>
    </row>
    <row r="1210">
      <c r="A1210" s="114"/>
      <c r="B1210" s="116"/>
      <c r="C1210" s="121"/>
      <c r="D1210" s="116"/>
      <c r="E1210" s="116"/>
      <c r="F1210" s="116"/>
      <c r="G1210" s="116"/>
      <c r="H1210" s="120"/>
      <c r="I1210" s="118"/>
      <c r="J1210" s="116"/>
      <c r="K1210" s="118"/>
      <c r="L1210" s="116"/>
      <c r="M1210" s="116"/>
      <c r="N1210" s="118"/>
    </row>
    <row r="1211">
      <c r="A1211" s="114"/>
      <c r="B1211" s="116"/>
      <c r="C1211" s="121"/>
      <c r="D1211" s="116"/>
      <c r="E1211" s="116"/>
      <c r="F1211" s="116"/>
      <c r="G1211" s="116"/>
      <c r="H1211" s="120"/>
      <c r="I1211" s="118"/>
      <c r="J1211" s="116"/>
      <c r="K1211" s="118"/>
      <c r="L1211" s="116"/>
      <c r="M1211" s="116"/>
      <c r="N1211" s="118"/>
    </row>
    <row r="1212">
      <c r="A1212" s="114"/>
      <c r="B1212" s="116"/>
      <c r="C1212" s="121"/>
      <c r="D1212" s="116"/>
      <c r="E1212" s="116"/>
      <c r="F1212" s="116"/>
      <c r="G1212" s="116"/>
      <c r="H1212" s="120"/>
      <c r="I1212" s="118"/>
      <c r="J1212" s="116"/>
      <c r="K1212" s="118"/>
      <c r="L1212" s="116"/>
      <c r="M1212" s="116"/>
      <c r="N1212" s="118"/>
    </row>
    <row r="1213">
      <c r="A1213" s="114"/>
      <c r="B1213" s="116"/>
      <c r="C1213" s="121"/>
      <c r="D1213" s="116"/>
      <c r="E1213" s="116"/>
      <c r="F1213" s="116"/>
      <c r="G1213" s="116"/>
      <c r="H1213" s="120"/>
      <c r="I1213" s="118"/>
      <c r="J1213" s="116"/>
      <c r="K1213" s="118"/>
      <c r="L1213" s="116"/>
      <c r="M1213" s="116"/>
      <c r="N1213" s="118"/>
    </row>
    <row r="1214">
      <c r="A1214" s="114"/>
      <c r="B1214" s="116"/>
      <c r="C1214" s="121"/>
      <c r="D1214" s="116"/>
      <c r="E1214" s="116"/>
      <c r="F1214" s="116"/>
      <c r="G1214" s="116"/>
      <c r="H1214" s="120"/>
      <c r="I1214" s="118"/>
      <c r="J1214" s="116"/>
      <c r="K1214" s="118"/>
      <c r="L1214" s="116"/>
      <c r="M1214" s="116"/>
      <c r="N1214" s="118"/>
    </row>
    <row r="1215">
      <c r="A1215" s="114"/>
      <c r="B1215" s="116"/>
      <c r="C1215" s="121"/>
      <c r="D1215" s="116"/>
      <c r="E1215" s="116"/>
      <c r="F1215" s="116"/>
      <c r="G1215" s="116"/>
      <c r="H1215" s="120"/>
      <c r="I1215" s="118"/>
      <c r="J1215" s="116"/>
      <c r="K1215" s="118"/>
      <c r="L1215" s="116"/>
      <c r="M1215" s="116"/>
      <c r="N1215" s="118"/>
    </row>
    <row r="1216">
      <c r="A1216" s="114"/>
      <c r="B1216" s="116"/>
      <c r="C1216" s="121"/>
      <c r="D1216" s="116"/>
      <c r="E1216" s="116"/>
      <c r="F1216" s="116"/>
      <c r="G1216" s="116"/>
      <c r="H1216" s="120"/>
      <c r="I1216" s="118"/>
      <c r="J1216" s="116"/>
      <c r="K1216" s="118"/>
      <c r="L1216" s="116"/>
      <c r="M1216" s="116"/>
      <c r="N1216" s="118"/>
    </row>
    <row r="1217">
      <c r="A1217" s="114"/>
      <c r="B1217" s="116"/>
      <c r="C1217" s="121"/>
      <c r="D1217" s="116"/>
      <c r="E1217" s="116"/>
      <c r="F1217" s="116"/>
      <c r="G1217" s="116"/>
      <c r="H1217" s="120"/>
      <c r="I1217" s="118"/>
      <c r="J1217" s="116"/>
      <c r="K1217" s="118"/>
      <c r="L1217" s="116"/>
      <c r="M1217" s="116"/>
      <c r="N1217" s="118"/>
    </row>
    <row r="1218">
      <c r="A1218" s="114"/>
      <c r="B1218" s="116"/>
      <c r="C1218" s="121"/>
      <c r="D1218" s="116"/>
      <c r="E1218" s="116"/>
      <c r="F1218" s="116"/>
      <c r="G1218" s="116"/>
      <c r="H1218" s="120"/>
      <c r="I1218" s="118"/>
      <c r="J1218" s="116"/>
      <c r="K1218" s="118"/>
      <c r="L1218" s="116"/>
      <c r="M1218" s="116"/>
      <c r="N1218" s="118"/>
    </row>
    <row r="1219">
      <c r="A1219" s="114"/>
      <c r="B1219" s="116"/>
      <c r="C1219" s="121"/>
      <c r="D1219" s="116"/>
      <c r="E1219" s="116"/>
      <c r="F1219" s="116"/>
      <c r="G1219" s="116"/>
      <c r="H1219" s="120"/>
      <c r="I1219" s="118"/>
      <c r="J1219" s="116"/>
      <c r="K1219" s="118"/>
      <c r="L1219" s="116"/>
      <c r="M1219" s="116"/>
      <c r="N1219" s="118"/>
    </row>
    <row r="1220">
      <c r="A1220" s="114"/>
      <c r="B1220" s="116"/>
      <c r="C1220" s="121"/>
      <c r="D1220" s="116"/>
      <c r="E1220" s="116"/>
      <c r="F1220" s="116"/>
      <c r="G1220" s="116"/>
      <c r="H1220" s="120"/>
      <c r="I1220" s="118"/>
      <c r="J1220" s="116"/>
      <c r="K1220" s="118"/>
      <c r="L1220" s="116"/>
      <c r="M1220" s="116"/>
      <c r="N1220" s="118"/>
    </row>
    <row r="1221">
      <c r="A1221" s="114"/>
      <c r="B1221" s="116"/>
      <c r="C1221" s="121"/>
      <c r="D1221" s="116"/>
      <c r="E1221" s="116"/>
      <c r="F1221" s="116"/>
      <c r="G1221" s="116"/>
      <c r="H1221" s="120"/>
      <c r="I1221" s="118"/>
      <c r="J1221" s="116"/>
      <c r="K1221" s="118"/>
      <c r="L1221" s="116"/>
      <c r="M1221" s="116"/>
      <c r="N1221" s="118"/>
    </row>
    <row r="1222">
      <c r="A1222" s="114"/>
      <c r="B1222" s="116"/>
      <c r="C1222" s="121"/>
      <c r="D1222" s="116"/>
      <c r="E1222" s="116"/>
      <c r="F1222" s="116"/>
      <c r="G1222" s="116"/>
      <c r="H1222" s="120"/>
      <c r="I1222" s="118"/>
      <c r="J1222" s="116"/>
      <c r="K1222" s="118"/>
      <c r="L1222" s="116"/>
      <c r="M1222" s="116"/>
      <c r="N1222" s="118"/>
    </row>
    <row r="1223">
      <c r="A1223" s="114"/>
      <c r="B1223" s="116"/>
      <c r="C1223" s="121"/>
      <c r="D1223" s="116"/>
      <c r="E1223" s="116"/>
      <c r="F1223" s="116"/>
      <c r="G1223" s="116"/>
      <c r="H1223" s="120"/>
      <c r="I1223" s="118"/>
      <c r="J1223" s="116"/>
      <c r="K1223" s="118"/>
      <c r="L1223" s="116"/>
      <c r="M1223" s="116"/>
      <c r="N1223" s="118"/>
    </row>
    <row r="1224">
      <c r="A1224" s="114"/>
      <c r="B1224" s="116"/>
      <c r="C1224" s="121"/>
      <c r="D1224" s="116"/>
      <c r="E1224" s="116"/>
      <c r="F1224" s="116"/>
      <c r="G1224" s="116"/>
      <c r="H1224" s="120"/>
      <c r="I1224" s="118"/>
      <c r="J1224" s="116"/>
      <c r="K1224" s="118"/>
      <c r="L1224" s="116"/>
      <c r="M1224" s="116"/>
      <c r="N1224" s="118"/>
    </row>
    <row r="1225">
      <c r="A1225" s="114"/>
      <c r="B1225" s="116"/>
      <c r="C1225" s="121"/>
      <c r="D1225" s="116"/>
      <c r="E1225" s="116"/>
      <c r="F1225" s="116"/>
      <c r="G1225" s="116"/>
      <c r="H1225" s="120"/>
      <c r="I1225" s="118"/>
      <c r="J1225" s="116"/>
      <c r="K1225" s="118"/>
      <c r="L1225" s="116"/>
      <c r="M1225" s="116"/>
      <c r="N1225" s="118"/>
    </row>
    <row r="1226">
      <c r="A1226" s="114"/>
      <c r="B1226" s="116"/>
      <c r="C1226" s="121"/>
      <c r="D1226" s="116"/>
      <c r="E1226" s="116"/>
      <c r="F1226" s="116"/>
      <c r="G1226" s="116"/>
      <c r="H1226" s="120"/>
      <c r="I1226" s="118"/>
      <c r="J1226" s="116"/>
      <c r="K1226" s="118"/>
      <c r="L1226" s="116"/>
      <c r="M1226" s="116"/>
      <c r="N1226" s="118"/>
    </row>
    <row r="1227">
      <c r="A1227" s="114"/>
      <c r="B1227" s="116"/>
      <c r="C1227" s="121"/>
      <c r="D1227" s="116"/>
      <c r="E1227" s="116"/>
      <c r="F1227" s="116"/>
      <c r="G1227" s="116"/>
      <c r="H1227" s="120"/>
      <c r="I1227" s="118"/>
      <c r="J1227" s="116"/>
      <c r="K1227" s="118"/>
      <c r="L1227" s="116"/>
      <c r="M1227" s="116"/>
      <c r="N1227" s="118"/>
    </row>
    <row r="1228">
      <c r="A1228" s="114"/>
      <c r="B1228" s="116"/>
      <c r="C1228" s="121"/>
      <c r="D1228" s="116"/>
      <c r="E1228" s="116"/>
      <c r="F1228" s="116"/>
      <c r="G1228" s="116"/>
      <c r="H1228" s="120"/>
      <c r="I1228" s="118"/>
      <c r="J1228" s="116"/>
      <c r="K1228" s="118"/>
      <c r="L1228" s="116"/>
      <c r="M1228" s="116"/>
      <c r="N1228" s="118"/>
    </row>
    <row r="1229">
      <c r="A1229" s="114"/>
      <c r="B1229" s="116"/>
      <c r="C1229" s="121"/>
      <c r="D1229" s="116"/>
      <c r="E1229" s="116"/>
      <c r="F1229" s="116"/>
      <c r="G1229" s="116"/>
      <c r="H1229" s="120"/>
      <c r="I1229" s="118"/>
      <c r="J1229" s="116"/>
      <c r="K1229" s="118"/>
      <c r="L1229" s="116"/>
      <c r="M1229" s="116"/>
      <c r="N1229" s="118"/>
    </row>
    <row r="1230">
      <c r="A1230" s="114"/>
      <c r="B1230" s="116"/>
      <c r="C1230" s="121"/>
      <c r="D1230" s="116"/>
      <c r="E1230" s="116"/>
      <c r="F1230" s="116"/>
      <c r="G1230" s="116"/>
      <c r="H1230" s="120"/>
      <c r="I1230" s="118"/>
      <c r="J1230" s="116"/>
      <c r="K1230" s="118"/>
      <c r="L1230" s="116"/>
      <c r="M1230" s="116"/>
      <c r="N1230" s="118"/>
    </row>
    <row r="1231">
      <c r="A1231" s="114"/>
      <c r="B1231" s="116"/>
      <c r="C1231" s="121"/>
      <c r="D1231" s="116"/>
      <c r="E1231" s="116"/>
      <c r="F1231" s="116"/>
      <c r="G1231" s="116"/>
      <c r="H1231" s="120"/>
      <c r="I1231" s="118"/>
      <c r="J1231" s="116"/>
      <c r="K1231" s="118"/>
      <c r="L1231" s="116"/>
      <c r="M1231" s="116"/>
      <c r="N1231" s="118"/>
    </row>
    <row r="1232">
      <c r="A1232" s="114"/>
      <c r="B1232" s="116"/>
      <c r="C1232" s="121"/>
      <c r="D1232" s="116"/>
      <c r="E1232" s="116"/>
      <c r="F1232" s="116"/>
      <c r="G1232" s="116"/>
      <c r="H1232" s="120"/>
      <c r="I1232" s="118"/>
      <c r="J1232" s="116"/>
      <c r="K1232" s="118"/>
      <c r="L1232" s="116"/>
      <c r="M1232" s="116"/>
      <c r="N1232" s="118"/>
    </row>
    <row r="1233">
      <c r="A1233" s="114"/>
      <c r="B1233" s="116"/>
      <c r="C1233" s="121"/>
      <c r="D1233" s="116"/>
      <c r="E1233" s="116"/>
      <c r="F1233" s="116"/>
      <c r="G1233" s="116"/>
      <c r="H1233" s="120"/>
      <c r="I1233" s="118"/>
      <c r="J1233" s="116"/>
      <c r="K1233" s="118"/>
      <c r="L1233" s="116"/>
      <c r="M1233" s="116"/>
      <c r="N1233" s="118"/>
    </row>
    <row r="1234">
      <c r="A1234" s="114"/>
      <c r="B1234" s="116"/>
      <c r="C1234" s="121"/>
      <c r="D1234" s="116"/>
      <c r="E1234" s="116"/>
      <c r="F1234" s="116"/>
      <c r="G1234" s="116"/>
      <c r="H1234" s="120"/>
      <c r="I1234" s="118"/>
      <c r="J1234" s="116"/>
      <c r="K1234" s="118"/>
      <c r="L1234" s="116"/>
      <c r="M1234" s="116"/>
      <c r="N1234" s="118"/>
    </row>
    <row r="1235">
      <c r="A1235" s="114"/>
      <c r="B1235" s="116"/>
      <c r="C1235" s="121"/>
      <c r="D1235" s="116"/>
      <c r="E1235" s="116"/>
      <c r="F1235" s="116"/>
      <c r="G1235" s="116"/>
      <c r="H1235" s="120"/>
      <c r="I1235" s="118"/>
      <c r="J1235" s="116"/>
      <c r="K1235" s="118"/>
      <c r="L1235" s="116"/>
      <c r="M1235" s="116"/>
      <c r="N1235" s="118"/>
    </row>
    <row r="1236">
      <c r="A1236" s="114"/>
      <c r="B1236" s="116"/>
      <c r="C1236" s="121"/>
      <c r="D1236" s="116"/>
      <c r="E1236" s="116"/>
      <c r="F1236" s="116"/>
      <c r="G1236" s="116"/>
      <c r="H1236" s="120"/>
      <c r="I1236" s="118"/>
      <c r="J1236" s="116"/>
      <c r="K1236" s="118"/>
      <c r="L1236" s="116"/>
      <c r="M1236" s="116"/>
      <c r="N1236" s="118"/>
    </row>
    <row r="1237">
      <c r="A1237" s="114"/>
      <c r="B1237" s="116"/>
      <c r="C1237" s="121"/>
      <c r="D1237" s="116"/>
      <c r="E1237" s="116"/>
      <c r="F1237" s="116"/>
      <c r="G1237" s="116"/>
      <c r="H1237" s="120"/>
      <c r="I1237" s="118"/>
      <c r="J1237" s="116"/>
      <c r="K1237" s="118"/>
      <c r="L1237" s="116"/>
      <c r="M1237" s="116"/>
      <c r="N1237" s="118"/>
    </row>
    <row r="1238">
      <c r="A1238" s="114"/>
      <c r="B1238" s="116"/>
      <c r="C1238" s="121"/>
      <c r="D1238" s="116"/>
      <c r="E1238" s="116"/>
      <c r="F1238" s="116"/>
      <c r="G1238" s="116"/>
      <c r="H1238" s="120"/>
      <c r="I1238" s="118"/>
      <c r="J1238" s="116"/>
      <c r="K1238" s="118"/>
      <c r="L1238" s="116"/>
      <c r="M1238" s="116"/>
      <c r="N1238" s="118"/>
    </row>
    <row r="1239">
      <c r="A1239" s="114"/>
      <c r="B1239" s="116"/>
      <c r="C1239" s="121"/>
      <c r="D1239" s="116"/>
      <c r="E1239" s="116"/>
      <c r="F1239" s="116"/>
      <c r="G1239" s="116"/>
      <c r="H1239" s="120"/>
      <c r="I1239" s="118"/>
      <c r="J1239" s="116"/>
      <c r="K1239" s="118"/>
      <c r="L1239" s="116"/>
      <c r="M1239" s="116"/>
      <c r="N1239" s="118"/>
    </row>
    <row r="1240">
      <c r="A1240" s="114"/>
      <c r="B1240" s="116"/>
      <c r="C1240" s="121"/>
      <c r="D1240" s="116"/>
      <c r="E1240" s="116"/>
      <c r="F1240" s="116"/>
      <c r="G1240" s="116"/>
      <c r="H1240" s="120"/>
      <c r="I1240" s="118"/>
      <c r="J1240" s="116"/>
      <c r="K1240" s="118"/>
      <c r="L1240" s="116"/>
      <c r="M1240" s="116"/>
      <c r="N1240" s="118"/>
    </row>
    <row r="1241">
      <c r="A1241" s="114"/>
      <c r="B1241" s="116"/>
      <c r="C1241" s="121"/>
      <c r="D1241" s="116"/>
      <c r="E1241" s="116"/>
      <c r="F1241" s="116"/>
      <c r="G1241" s="116"/>
      <c r="H1241" s="120"/>
      <c r="I1241" s="118"/>
      <c r="J1241" s="116"/>
      <c r="K1241" s="118"/>
      <c r="L1241" s="116"/>
      <c r="M1241" s="116"/>
      <c r="N1241" s="118"/>
    </row>
    <row r="1242">
      <c r="A1242" s="114"/>
      <c r="B1242" s="116"/>
      <c r="C1242" s="121"/>
      <c r="D1242" s="116"/>
      <c r="E1242" s="116"/>
      <c r="F1242" s="116"/>
      <c r="G1242" s="116"/>
      <c r="H1242" s="120"/>
      <c r="I1242" s="118"/>
      <c r="J1242" s="116"/>
      <c r="K1242" s="118"/>
      <c r="L1242" s="116"/>
      <c r="M1242" s="116"/>
      <c r="N1242" s="118"/>
    </row>
    <row r="1243">
      <c r="A1243" s="114"/>
      <c r="B1243" s="116"/>
      <c r="C1243" s="121"/>
      <c r="D1243" s="116"/>
      <c r="E1243" s="116"/>
      <c r="F1243" s="116"/>
      <c r="G1243" s="116"/>
      <c r="H1243" s="120"/>
      <c r="I1243" s="118"/>
      <c r="J1243" s="116"/>
      <c r="K1243" s="118"/>
      <c r="L1243" s="116"/>
      <c r="M1243" s="116"/>
      <c r="N1243" s="118"/>
    </row>
    <row r="1244">
      <c r="A1244" s="114"/>
      <c r="B1244" s="116"/>
      <c r="C1244" s="121"/>
      <c r="D1244" s="116"/>
      <c r="E1244" s="116"/>
      <c r="F1244" s="116"/>
      <c r="G1244" s="116"/>
      <c r="H1244" s="120"/>
      <c r="I1244" s="118"/>
      <c r="J1244" s="116"/>
      <c r="K1244" s="118"/>
      <c r="L1244" s="116"/>
      <c r="M1244" s="116"/>
      <c r="N1244" s="118"/>
    </row>
    <row r="1245">
      <c r="A1245" s="114"/>
      <c r="B1245" s="116"/>
      <c r="C1245" s="121"/>
      <c r="D1245" s="116"/>
      <c r="E1245" s="116"/>
      <c r="F1245" s="116"/>
      <c r="G1245" s="116"/>
      <c r="H1245" s="120"/>
      <c r="I1245" s="118"/>
      <c r="J1245" s="116"/>
      <c r="K1245" s="118"/>
      <c r="L1245" s="116"/>
      <c r="M1245" s="116"/>
      <c r="N1245" s="118"/>
    </row>
    <row r="1246">
      <c r="A1246" s="114"/>
      <c r="B1246" s="116"/>
      <c r="C1246" s="121"/>
      <c r="D1246" s="116"/>
      <c r="E1246" s="116"/>
      <c r="F1246" s="116"/>
      <c r="G1246" s="116"/>
      <c r="H1246" s="120"/>
      <c r="I1246" s="118"/>
      <c r="J1246" s="116"/>
      <c r="K1246" s="118"/>
      <c r="L1246" s="116"/>
      <c r="M1246" s="116"/>
      <c r="N1246" s="118"/>
    </row>
    <row r="1247">
      <c r="A1247" s="114"/>
      <c r="B1247" s="116"/>
      <c r="C1247" s="121"/>
      <c r="D1247" s="116"/>
      <c r="E1247" s="116"/>
      <c r="F1247" s="116"/>
      <c r="G1247" s="116"/>
      <c r="H1247" s="120"/>
      <c r="I1247" s="118"/>
      <c r="J1247" s="116"/>
      <c r="K1247" s="118"/>
      <c r="L1247" s="116"/>
      <c r="M1247" s="116"/>
      <c r="N1247" s="118"/>
    </row>
    <row r="1248">
      <c r="A1248" s="114"/>
      <c r="B1248" s="116"/>
      <c r="C1248" s="121"/>
      <c r="D1248" s="116"/>
      <c r="E1248" s="116"/>
      <c r="F1248" s="116"/>
      <c r="G1248" s="116"/>
      <c r="H1248" s="120"/>
      <c r="I1248" s="118"/>
      <c r="J1248" s="116"/>
      <c r="K1248" s="118"/>
      <c r="L1248" s="116"/>
      <c r="M1248" s="116"/>
      <c r="N1248" s="118"/>
    </row>
    <row r="1249">
      <c r="A1249" s="114"/>
      <c r="B1249" s="116"/>
      <c r="C1249" s="121"/>
      <c r="D1249" s="116"/>
      <c r="E1249" s="116"/>
      <c r="F1249" s="116"/>
      <c r="G1249" s="116"/>
      <c r="H1249" s="120"/>
      <c r="I1249" s="118"/>
      <c r="J1249" s="116"/>
      <c r="K1249" s="118"/>
      <c r="L1249" s="116"/>
      <c r="M1249" s="116"/>
      <c r="N1249" s="118"/>
    </row>
    <row r="1250">
      <c r="A1250" s="114"/>
      <c r="B1250" s="116"/>
      <c r="C1250" s="121"/>
      <c r="D1250" s="116"/>
      <c r="E1250" s="116"/>
      <c r="F1250" s="116"/>
      <c r="G1250" s="116"/>
      <c r="H1250" s="120"/>
      <c r="I1250" s="118"/>
      <c r="J1250" s="116"/>
      <c r="K1250" s="118"/>
      <c r="L1250" s="116"/>
      <c r="M1250" s="116"/>
      <c r="N1250" s="118"/>
    </row>
    <row r="1251">
      <c r="A1251" s="114"/>
      <c r="B1251" s="116"/>
      <c r="C1251" s="121"/>
      <c r="D1251" s="116"/>
      <c r="E1251" s="116"/>
      <c r="F1251" s="116"/>
      <c r="G1251" s="116"/>
      <c r="H1251" s="120"/>
      <c r="I1251" s="118"/>
      <c r="J1251" s="116"/>
      <c r="K1251" s="118"/>
      <c r="L1251" s="116"/>
      <c r="M1251" s="116"/>
      <c r="N1251" s="118"/>
    </row>
    <row r="1252">
      <c r="A1252" s="114"/>
      <c r="B1252" s="116"/>
      <c r="C1252" s="121"/>
      <c r="D1252" s="116"/>
      <c r="E1252" s="116"/>
      <c r="F1252" s="116"/>
      <c r="G1252" s="116"/>
      <c r="H1252" s="120"/>
      <c r="I1252" s="118"/>
      <c r="J1252" s="116"/>
      <c r="K1252" s="118"/>
      <c r="L1252" s="116"/>
      <c r="M1252" s="116"/>
      <c r="N1252" s="118"/>
    </row>
    <row r="1253">
      <c r="A1253" s="114"/>
      <c r="B1253" s="116"/>
      <c r="C1253" s="121"/>
      <c r="D1253" s="116"/>
      <c r="E1253" s="116"/>
      <c r="F1253" s="116"/>
      <c r="G1253" s="116"/>
      <c r="H1253" s="120"/>
      <c r="I1253" s="118"/>
      <c r="J1253" s="116"/>
      <c r="K1253" s="118"/>
      <c r="L1253" s="116"/>
      <c r="M1253" s="116"/>
      <c r="N1253" s="118"/>
    </row>
    <row r="1254">
      <c r="A1254" s="114"/>
      <c r="B1254" s="116"/>
      <c r="C1254" s="121"/>
      <c r="D1254" s="116"/>
      <c r="E1254" s="116"/>
      <c r="F1254" s="116"/>
      <c r="G1254" s="116"/>
      <c r="H1254" s="120"/>
      <c r="I1254" s="118"/>
      <c r="J1254" s="116"/>
      <c r="K1254" s="118"/>
      <c r="L1254" s="116"/>
      <c r="M1254" s="116"/>
      <c r="N1254" s="118"/>
    </row>
    <row r="1255">
      <c r="A1255" s="114"/>
      <c r="B1255" s="116"/>
      <c r="C1255" s="121"/>
      <c r="D1255" s="116"/>
      <c r="E1255" s="116"/>
      <c r="F1255" s="116"/>
      <c r="G1255" s="116"/>
      <c r="H1255" s="120"/>
      <c r="I1255" s="118"/>
      <c r="J1255" s="116"/>
      <c r="K1255" s="118"/>
      <c r="L1255" s="116"/>
      <c r="M1255" s="116"/>
      <c r="N1255" s="118"/>
    </row>
    <row r="1256">
      <c r="A1256" s="114"/>
      <c r="B1256" s="116"/>
      <c r="C1256" s="121"/>
      <c r="D1256" s="116"/>
      <c r="E1256" s="116"/>
      <c r="F1256" s="116"/>
      <c r="G1256" s="116"/>
      <c r="H1256" s="120"/>
      <c r="I1256" s="118"/>
      <c r="J1256" s="116"/>
      <c r="K1256" s="118"/>
      <c r="L1256" s="116"/>
      <c r="M1256" s="116"/>
      <c r="N1256" s="118"/>
    </row>
    <row r="1257">
      <c r="A1257" s="114"/>
      <c r="B1257" s="116"/>
      <c r="C1257" s="121"/>
      <c r="D1257" s="116"/>
      <c r="E1257" s="116"/>
      <c r="F1257" s="116"/>
      <c r="G1257" s="116"/>
      <c r="H1257" s="120"/>
      <c r="I1257" s="118"/>
      <c r="J1257" s="116"/>
      <c r="K1257" s="118"/>
      <c r="L1257" s="116"/>
      <c r="M1257" s="116"/>
      <c r="N1257" s="118"/>
    </row>
    <row r="1258">
      <c r="A1258" s="114"/>
      <c r="B1258" s="116"/>
      <c r="C1258" s="121"/>
      <c r="D1258" s="116"/>
      <c r="E1258" s="116"/>
      <c r="F1258" s="116"/>
      <c r="G1258" s="116"/>
      <c r="H1258" s="120"/>
      <c r="I1258" s="118"/>
      <c r="J1258" s="116"/>
      <c r="K1258" s="118"/>
      <c r="L1258" s="116"/>
      <c r="M1258" s="116"/>
      <c r="N1258" s="118"/>
    </row>
    <row r="1259">
      <c r="A1259" s="114"/>
      <c r="B1259" s="116"/>
      <c r="C1259" s="121"/>
      <c r="D1259" s="116"/>
      <c r="E1259" s="116"/>
      <c r="F1259" s="116"/>
      <c r="G1259" s="116"/>
      <c r="H1259" s="120"/>
      <c r="I1259" s="118"/>
      <c r="J1259" s="116"/>
      <c r="K1259" s="118"/>
      <c r="L1259" s="116"/>
      <c r="M1259" s="116"/>
      <c r="N1259" s="118"/>
    </row>
    <row r="1260">
      <c r="A1260" s="114"/>
      <c r="B1260" s="116"/>
      <c r="C1260" s="121"/>
      <c r="D1260" s="116"/>
      <c r="E1260" s="116"/>
      <c r="F1260" s="116"/>
      <c r="G1260" s="116"/>
      <c r="H1260" s="120"/>
      <c r="I1260" s="118"/>
      <c r="J1260" s="116"/>
      <c r="K1260" s="118"/>
      <c r="L1260" s="116"/>
      <c r="M1260" s="116"/>
      <c r="N1260" s="118"/>
    </row>
    <row r="1261">
      <c r="A1261" s="114"/>
      <c r="B1261" s="116"/>
      <c r="C1261" s="121"/>
      <c r="D1261" s="116"/>
      <c r="E1261" s="116"/>
      <c r="F1261" s="116"/>
      <c r="G1261" s="116"/>
      <c r="H1261" s="120"/>
      <c r="I1261" s="118"/>
      <c r="J1261" s="116"/>
      <c r="K1261" s="118"/>
      <c r="L1261" s="116"/>
      <c r="M1261" s="116"/>
      <c r="N1261" s="118"/>
    </row>
    <row r="1262">
      <c r="A1262" s="114"/>
      <c r="B1262" s="116"/>
      <c r="C1262" s="121"/>
      <c r="D1262" s="116"/>
      <c r="E1262" s="116"/>
      <c r="F1262" s="116"/>
      <c r="G1262" s="116"/>
      <c r="H1262" s="120"/>
      <c r="I1262" s="118"/>
      <c r="J1262" s="116"/>
      <c r="K1262" s="118"/>
      <c r="L1262" s="116"/>
      <c r="M1262" s="116"/>
      <c r="N1262" s="118"/>
    </row>
    <row r="1263">
      <c r="A1263" s="114"/>
      <c r="B1263" s="116"/>
      <c r="C1263" s="121"/>
      <c r="D1263" s="116"/>
      <c r="E1263" s="116"/>
      <c r="F1263" s="116"/>
      <c r="G1263" s="116"/>
      <c r="H1263" s="120"/>
      <c r="I1263" s="118"/>
      <c r="J1263" s="116"/>
      <c r="K1263" s="118"/>
      <c r="L1263" s="116"/>
      <c r="M1263" s="116"/>
      <c r="N1263" s="118"/>
    </row>
    <row r="1264">
      <c r="A1264" s="114"/>
      <c r="B1264" s="116"/>
      <c r="C1264" s="121"/>
      <c r="D1264" s="116"/>
      <c r="E1264" s="116"/>
      <c r="F1264" s="116"/>
      <c r="G1264" s="116"/>
      <c r="H1264" s="120"/>
      <c r="I1264" s="118"/>
      <c r="J1264" s="116"/>
      <c r="K1264" s="118"/>
      <c r="L1264" s="116"/>
      <c r="M1264" s="116"/>
      <c r="N1264" s="118"/>
    </row>
    <row r="1265">
      <c r="A1265" s="114"/>
      <c r="B1265" s="116"/>
      <c r="C1265" s="121"/>
      <c r="D1265" s="116"/>
      <c r="E1265" s="116"/>
      <c r="F1265" s="116"/>
      <c r="G1265" s="116"/>
      <c r="H1265" s="120"/>
      <c r="I1265" s="118"/>
      <c r="J1265" s="116"/>
      <c r="K1265" s="118"/>
      <c r="L1265" s="116"/>
      <c r="M1265" s="116"/>
      <c r="N1265" s="118"/>
    </row>
    <row r="1266">
      <c r="A1266" s="114"/>
      <c r="B1266" s="116"/>
      <c r="C1266" s="121"/>
      <c r="D1266" s="116"/>
      <c r="E1266" s="116"/>
      <c r="F1266" s="116"/>
      <c r="G1266" s="116"/>
      <c r="H1266" s="120"/>
      <c r="I1266" s="118"/>
      <c r="J1266" s="116"/>
      <c r="K1266" s="118"/>
      <c r="L1266" s="116"/>
      <c r="M1266" s="116"/>
      <c r="N1266" s="118"/>
    </row>
    <row r="1267">
      <c r="A1267" s="114"/>
      <c r="B1267" s="116"/>
      <c r="C1267" s="121"/>
      <c r="D1267" s="116"/>
      <c r="E1267" s="116"/>
      <c r="F1267" s="116"/>
      <c r="G1267" s="116"/>
      <c r="H1267" s="120"/>
      <c r="I1267" s="118"/>
      <c r="J1267" s="116"/>
      <c r="K1267" s="118"/>
      <c r="L1267" s="116"/>
      <c r="M1267" s="116"/>
      <c r="N1267" s="118"/>
    </row>
    <row r="1268">
      <c r="A1268" s="114"/>
      <c r="B1268" s="116"/>
      <c r="C1268" s="121"/>
      <c r="D1268" s="116"/>
      <c r="E1268" s="116"/>
      <c r="F1268" s="116"/>
      <c r="G1268" s="116"/>
      <c r="H1268" s="120"/>
      <c r="I1268" s="118"/>
      <c r="J1268" s="116"/>
      <c r="K1268" s="118"/>
      <c r="L1268" s="116"/>
      <c r="M1268" s="116"/>
      <c r="N1268" s="118"/>
    </row>
    <row r="1269">
      <c r="A1269" s="114"/>
      <c r="B1269" s="116"/>
      <c r="C1269" s="121"/>
      <c r="D1269" s="116"/>
      <c r="E1269" s="116"/>
      <c r="F1269" s="116"/>
      <c r="G1269" s="116"/>
      <c r="H1269" s="120"/>
      <c r="I1269" s="118"/>
      <c r="J1269" s="116"/>
      <c r="K1269" s="118"/>
      <c r="L1269" s="116"/>
      <c r="M1269" s="116"/>
      <c r="N1269" s="118"/>
    </row>
    <row r="1270">
      <c r="A1270" s="114"/>
      <c r="B1270" s="116"/>
      <c r="C1270" s="121"/>
      <c r="D1270" s="116"/>
      <c r="E1270" s="116"/>
      <c r="F1270" s="116"/>
      <c r="G1270" s="116"/>
      <c r="H1270" s="120"/>
      <c r="I1270" s="118"/>
      <c r="J1270" s="116"/>
      <c r="K1270" s="118"/>
      <c r="L1270" s="116"/>
      <c r="M1270" s="116"/>
      <c r="N1270" s="118"/>
    </row>
    <row r="1271">
      <c r="A1271" s="114"/>
      <c r="B1271" s="116"/>
      <c r="C1271" s="121"/>
      <c r="D1271" s="116"/>
      <c r="E1271" s="116"/>
      <c r="F1271" s="116"/>
      <c r="G1271" s="116"/>
      <c r="H1271" s="120"/>
      <c r="I1271" s="118"/>
      <c r="J1271" s="116"/>
      <c r="K1271" s="118"/>
      <c r="L1271" s="116"/>
      <c r="M1271" s="116"/>
      <c r="N1271" s="118"/>
    </row>
    <row r="1272">
      <c r="A1272" s="114"/>
      <c r="B1272" s="116"/>
      <c r="C1272" s="121"/>
      <c r="D1272" s="116"/>
      <c r="E1272" s="116"/>
      <c r="F1272" s="116"/>
      <c r="G1272" s="116"/>
      <c r="H1272" s="120"/>
      <c r="I1272" s="118"/>
      <c r="J1272" s="116"/>
      <c r="K1272" s="118"/>
      <c r="L1272" s="116"/>
      <c r="M1272" s="116"/>
      <c r="N1272" s="118"/>
    </row>
    <row r="1273">
      <c r="A1273" s="114"/>
      <c r="B1273" s="116"/>
      <c r="C1273" s="121"/>
      <c r="D1273" s="116"/>
      <c r="E1273" s="116"/>
      <c r="F1273" s="116"/>
      <c r="G1273" s="116"/>
      <c r="H1273" s="120"/>
      <c r="I1273" s="118"/>
      <c r="J1273" s="116"/>
      <c r="K1273" s="118"/>
      <c r="L1273" s="116"/>
      <c r="M1273" s="116"/>
      <c r="N1273" s="118"/>
    </row>
    <row r="1274">
      <c r="A1274" s="114"/>
      <c r="B1274" s="116"/>
      <c r="C1274" s="121"/>
      <c r="D1274" s="116"/>
      <c r="E1274" s="116"/>
      <c r="F1274" s="116"/>
      <c r="G1274" s="116"/>
      <c r="H1274" s="120"/>
      <c r="I1274" s="118"/>
      <c r="J1274" s="116"/>
      <c r="K1274" s="118"/>
      <c r="L1274" s="116"/>
      <c r="M1274" s="116"/>
      <c r="N1274" s="118"/>
    </row>
    <row r="1275">
      <c r="A1275" s="114"/>
      <c r="B1275" s="116"/>
      <c r="C1275" s="121"/>
      <c r="D1275" s="116"/>
      <c r="E1275" s="116"/>
      <c r="F1275" s="116"/>
      <c r="G1275" s="116"/>
      <c r="H1275" s="120"/>
      <c r="I1275" s="118"/>
      <c r="J1275" s="116"/>
      <c r="K1275" s="118"/>
      <c r="L1275" s="116"/>
      <c r="M1275" s="116"/>
      <c r="N1275" s="118"/>
    </row>
    <row r="1276">
      <c r="A1276" s="114"/>
      <c r="B1276" s="116"/>
      <c r="C1276" s="121"/>
      <c r="D1276" s="116"/>
      <c r="E1276" s="116"/>
      <c r="F1276" s="116"/>
      <c r="G1276" s="116"/>
      <c r="H1276" s="120"/>
      <c r="I1276" s="118"/>
      <c r="J1276" s="116"/>
      <c r="K1276" s="118"/>
      <c r="L1276" s="116"/>
      <c r="M1276" s="116"/>
      <c r="N1276" s="118"/>
    </row>
    <row r="1277">
      <c r="A1277" s="114"/>
      <c r="B1277" s="116"/>
      <c r="C1277" s="121"/>
      <c r="D1277" s="116"/>
      <c r="E1277" s="116"/>
      <c r="F1277" s="116"/>
      <c r="G1277" s="116"/>
      <c r="H1277" s="120"/>
      <c r="I1277" s="118"/>
      <c r="J1277" s="116"/>
      <c r="K1277" s="118"/>
      <c r="L1277" s="116"/>
      <c r="M1277" s="116"/>
      <c r="N1277" s="118"/>
    </row>
    <row r="1278">
      <c r="A1278" s="114"/>
      <c r="B1278" s="116"/>
      <c r="C1278" s="121"/>
      <c r="D1278" s="116"/>
      <c r="E1278" s="116"/>
      <c r="F1278" s="116"/>
      <c r="G1278" s="116"/>
      <c r="H1278" s="120"/>
      <c r="I1278" s="118"/>
      <c r="J1278" s="116"/>
      <c r="K1278" s="118"/>
      <c r="L1278" s="116"/>
      <c r="M1278" s="116"/>
      <c r="N1278" s="118"/>
    </row>
    <row r="1279">
      <c r="A1279" s="114"/>
      <c r="B1279" s="116"/>
      <c r="C1279" s="121"/>
      <c r="D1279" s="116"/>
      <c r="E1279" s="116"/>
      <c r="F1279" s="116"/>
      <c r="G1279" s="116"/>
      <c r="H1279" s="120"/>
      <c r="I1279" s="118"/>
      <c r="J1279" s="116"/>
      <c r="K1279" s="118"/>
      <c r="L1279" s="116"/>
      <c r="M1279" s="116"/>
      <c r="N1279" s="118"/>
    </row>
    <row r="1280">
      <c r="A1280" s="114"/>
      <c r="B1280" s="116"/>
      <c r="C1280" s="121"/>
      <c r="D1280" s="116"/>
      <c r="E1280" s="116"/>
      <c r="F1280" s="116"/>
      <c r="G1280" s="116"/>
      <c r="H1280" s="120"/>
      <c r="I1280" s="118"/>
      <c r="J1280" s="116"/>
      <c r="K1280" s="118"/>
      <c r="L1280" s="116"/>
      <c r="M1280" s="116"/>
      <c r="N1280" s="118"/>
    </row>
    <row r="1281">
      <c r="A1281" s="114"/>
      <c r="B1281" s="116"/>
      <c r="C1281" s="121"/>
      <c r="D1281" s="116"/>
      <c r="E1281" s="116"/>
      <c r="F1281" s="116"/>
      <c r="G1281" s="116"/>
      <c r="H1281" s="120"/>
      <c r="I1281" s="118"/>
      <c r="J1281" s="116"/>
      <c r="K1281" s="118"/>
      <c r="L1281" s="116"/>
      <c r="M1281" s="116"/>
      <c r="N1281" s="118"/>
    </row>
    <row r="1282">
      <c r="A1282" s="114"/>
      <c r="B1282" s="116"/>
      <c r="C1282" s="121"/>
      <c r="D1282" s="116"/>
      <c r="E1282" s="116"/>
      <c r="F1282" s="116"/>
      <c r="G1282" s="116"/>
      <c r="H1282" s="120"/>
      <c r="I1282" s="118"/>
      <c r="J1282" s="116"/>
      <c r="K1282" s="118"/>
      <c r="L1282" s="116"/>
      <c r="M1282" s="116"/>
      <c r="N1282" s="118"/>
    </row>
    <row r="1283">
      <c r="A1283" s="114"/>
      <c r="B1283" s="116"/>
      <c r="C1283" s="121"/>
      <c r="D1283" s="116"/>
      <c r="E1283" s="116"/>
      <c r="F1283" s="116"/>
      <c r="G1283" s="116"/>
      <c r="H1283" s="120"/>
      <c r="I1283" s="118"/>
      <c r="J1283" s="116"/>
      <c r="K1283" s="118"/>
      <c r="L1283" s="116"/>
      <c r="M1283" s="116"/>
      <c r="N1283" s="118"/>
    </row>
    <row r="1284">
      <c r="A1284" s="114"/>
      <c r="B1284" s="116"/>
      <c r="C1284" s="121"/>
      <c r="D1284" s="116"/>
      <c r="E1284" s="116"/>
      <c r="F1284" s="116"/>
      <c r="G1284" s="116"/>
      <c r="H1284" s="120"/>
      <c r="I1284" s="118"/>
      <c r="J1284" s="116"/>
      <c r="K1284" s="118"/>
      <c r="L1284" s="116"/>
      <c r="M1284" s="116"/>
      <c r="N1284" s="118"/>
    </row>
    <row r="1285">
      <c r="A1285" s="114"/>
      <c r="B1285" s="116"/>
      <c r="C1285" s="121"/>
      <c r="D1285" s="116"/>
      <c r="E1285" s="116"/>
      <c r="F1285" s="116"/>
      <c r="G1285" s="116"/>
      <c r="H1285" s="120"/>
      <c r="I1285" s="118"/>
      <c r="J1285" s="116"/>
      <c r="K1285" s="118"/>
      <c r="L1285" s="116"/>
      <c r="M1285" s="116"/>
      <c r="N1285" s="118"/>
    </row>
    <row r="1286">
      <c r="A1286" s="114"/>
      <c r="B1286" s="116"/>
      <c r="C1286" s="121"/>
      <c r="D1286" s="116"/>
      <c r="E1286" s="116"/>
      <c r="F1286" s="116"/>
      <c r="G1286" s="116"/>
      <c r="H1286" s="120"/>
      <c r="I1286" s="118"/>
      <c r="J1286" s="116"/>
      <c r="K1286" s="118"/>
      <c r="L1286" s="116"/>
      <c r="M1286" s="116"/>
      <c r="N1286" s="118"/>
    </row>
    <row r="1287">
      <c r="A1287" s="114"/>
      <c r="B1287" s="116"/>
      <c r="C1287" s="121"/>
      <c r="D1287" s="116"/>
      <c r="E1287" s="116"/>
      <c r="F1287" s="116"/>
      <c r="G1287" s="116"/>
      <c r="H1287" s="120"/>
      <c r="I1287" s="118"/>
      <c r="J1287" s="116"/>
      <c r="K1287" s="118"/>
      <c r="L1287" s="116"/>
      <c r="M1287" s="116"/>
      <c r="N1287" s="118"/>
    </row>
    <row r="1288">
      <c r="A1288" s="114"/>
      <c r="B1288" s="116"/>
      <c r="C1288" s="121"/>
      <c r="D1288" s="116"/>
      <c r="E1288" s="116"/>
      <c r="F1288" s="116"/>
      <c r="G1288" s="116"/>
      <c r="H1288" s="120"/>
      <c r="I1288" s="118"/>
      <c r="J1288" s="116"/>
      <c r="K1288" s="118"/>
      <c r="L1288" s="116"/>
      <c r="M1288" s="116"/>
      <c r="N1288" s="118"/>
    </row>
    <row r="1289">
      <c r="A1289" s="114"/>
      <c r="B1289" s="116"/>
      <c r="C1289" s="121"/>
      <c r="D1289" s="116"/>
      <c r="E1289" s="116"/>
      <c r="F1289" s="116"/>
      <c r="G1289" s="116"/>
      <c r="H1289" s="120"/>
      <c r="I1289" s="118"/>
      <c r="J1289" s="116"/>
      <c r="K1289" s="118"/>
      <c r="L1289" s="116"/>
      <c r="M1289" s="116"/>
      <c r="N1289" s="118"/>
    </row>
    <row r="1290">
      <c r="A1290" s="114"/>
      <c r="B1290" s="116"/>
      <c r="C1290" s="121"/>
      <c r="D1290" s="116"/>
      <c r="E1290" s="116"/>
      <c r="F1290" s="116"/>
      <c r="G1290" s="116"/>
      <c r="H1290" s="120"/>
      <c r="I1290" s="118"/>
      <c r="J1290" s="116"/>
      <c r="K1290" s="118"/>
      <c r="L1290" s="116"/>
      <c r="M1290" s="116"/>
      <c r="N1290" s="118"/>
    </row>
    <row r="1291">
      <c r="A1291" s="114"/>
      <c r="B1291" s="116"/>
      <c r="C1291" s="121"/>
      <c r="D1291" s="116"/>
      <c r="E1291" s="116"/>
      <c r="F1291" s="116"/>
      <c r="G1291" s="116"/>
      <c r="H1291" s="120"/>
      <c r="I1291" s="118"/>
      <c r="J1291" s="116"/>
      <c r="K1291" s="118"/>
      <c r="L1291" s="116"/>
      <c r="M1291" s="116"/>
      <c r="N1291" s="118"/>
    </row>
    <row r="1292">
      <c r="A1292" s="114"/>
      <c r="B1292" s="116"/>
      <c r="C1292" s="121"/>
      <c r="D1292" s="116"/>
      <c r="E1292" s="116"/>
      <c r="F1292" s="116"/>
      <c r="G1292" s="116"/>
      <c r="H1292" s="120"/>
      <c r="I1292" s="118"/>
      <c r="J1292" s="116"/>
      <c r="K1292" s="118"/>
      <c r="L1292" s="116"/>
      <c r="M1292" s="116"/>
      <c r="N1292" s="118"/>
    </row>
    <row r="1293">
      <c r="A1293" s="114"/>
      <c r="B1293" s="116"/>
      <c r="C1293" s="121"/>
      <c r="D1293" s="116"/>
      <c r="E1293" s="116"/>
      <c r="F1293" s="116"/>
      <c r="G1293" s="116"/>
      <c r="H1293" s="120"/>
      <c r="I1293" s="118"/>
      <c r="J1293" s="116"/>
      <c r="K1293" s="118"/>
      <c r="L1293" s="116"/>
      <c r="M1293" s="116"/>
      <c r="N1293" s="118"/>
    </row>
    <row r="1294">
      <c r="A1294" s="114"/>
      <c r="B1294" s="116"/>
      <c r="C1294" s="121"/>
      <c r="D1294" s="116"/>
      <c r="E1294" s="116"/>
      <c r="F1294" s="116"/>
      <c r="G1294" s="116"/>
      <c r="H1294" s="120"/>
      <c r="I1294" s="118"/>
      <c r="J1294" s="116"/>
      <c r="K1294" s="118"/>
      <c r="L1294" s="116"/>
      <c r="M1294" s="116"/>
      <c r="N1294" s="118"/>
    </row>
    <row r="1295">
      <c r="A1295" s="114"/>
      <c r="B1295" s="116"/>
      <c r="C1295" s="121"/>
      <c r="D1295" s="116"/>
      <c r="E1295" s="116"/>
      <c r="F1295" s="116"/>
      <c r="G1295" s="116"/>
      <c r="H1295" s="120"/>
      <c r="I1295" s="118"/>
      <c r="J1295" s="116"/>
      <c r="K1295" s="118"/>
      <c r="L1295" s="116"/>
      <c r="M1295" s="116"/>
      <c r="N1295" s="118"/>
    </row>
    <row r="1296">
      <c r="A1296" s="114"/>
      <c r="B1296" s="116"/>
      <c r="C1296" s="121"/>
      <c r="D1296" s="116"/>
      <c r="E1296" s="116"/>
      <c r="F1296" s="116"/>
      <c r="G1296" s="116"/>
      <c r="H1296" s="120"/>
      <c r="I1296" s="118"/>
      <c r="J1296" s="116"/>
      <c r="K1296" s="118"/>
      <c r="L1296" s="116"/>
      <c r="M1296" s="116"/>
      <c r="N1296" s="118"/>
    </row>
    <row r="1297">
      <c r="A1297" s="114"/>
      <c r="B1297" s="116"/>
      <c r="C1297" s="121"/>
      <c r="D1297" s="116"/>
      <c r="E1297" s="116"/>
      <c r="F1297" s="116"/>
      <c r="G1297" s="116"/>
      <c r="H1297" s="120"/>
      <c r="I1297" s="118"/>
      <c r="J1297" s="116"/>
      <c r="K1297" s="118"/>
      <c r="L1297" s="116"/>
      <c r="M1297" s="116"/>
      <c r="N1297" s="118"/>
    </row>
    <row r="1298">
      <c r="A1298" s="114"/>
      <c r="B1298" s="116"/>
      <c r="C1298" s="121"/>
      <c r="D1298" s="116"/>
      <c r="E1298" s="116"/>
      <c r="F1298" s="116"/>
      <c r="G1298" s="116"/>
      <c r="H1298" s="120"/>
      <c r="I1298" s="118"/>
      <c r="J1298" s="116"/>
      <c r="K1298" s="118"/>
      <c r="L1298" s="116"/>
      <c r="M1298" s="116"/>
      <c r="N1298" s="118"/>
    </row>
    <row r="1299">
      <c r="A1299" s="114"/>
      <c r="B1299" s="116"/>
      <c r="C1299" s="121"/>
      <c r="D1299" s="116"/>
      <c r="E1299" s="116"/>
      <c r="F1299" s="116"/>
      <c r="G1299" s="116"/>
      <c r="H1299" s="120"/>
      <c r="I1299" s="118"/>
      <c r="J1299" s="116"/>
      <c r="K1299" s="118"/>
      <c r="L1299" s="116"/>
      <c r="M1299" s="116"/>
      <c r="N1299" s="118"/>
    </row>
    <row r="1300">
      <c r="A1300" s="114"/>
      <c r="B1300" s="116"/>
      <c r="C1300" s="121"/>
      <c r="D1300" s="116"/>
      <c r="E1300" s="116"/>
      <c r="F1300" s="116"/>
      <c r="G1300" s="116"/>
      <c r="H1300" s="120"/>
      <c r="I1300" s="118"/>
      <c r="J1300" s="116"/>
      <c r="K1300" s="118"/>
      <c r="L1300" s="116"/>
      <c r="M1300" s="116"/>
      <c r="N1300" s="118"/>
    </row>
    <row r="1301">
      <c r="A1301" s="114"/>
      <c r="B1301" s="116"/>
      <c r="C1301" s="121"/>
      <c r="D1301" s="116"/>
      <c r="E1301" s="116"/>
      <c r="F1301" s="116"/>
      <c r="G1301" s="116"/>
      <c r="H1301" s="120"/>
      <c r="I1301" s="118"/>
      <c r="J1301" s="116"/>
      <c r="K1301" s="118"/>
      <c r="L1301" s="116"/>
      <c r="M1301" s="116"/>
      <c r="N1301" s="118"/>
    </row>
    <row r="1302">
      <c r="A1302" s="114"/>
      <c r="B1302" s="116"/>
      <c r="C1302" s="121"/>
      <c r="D1302" s="116"/>
      <c r="E1302" s="116"/>
      <c r="F1302" s="116"/>
      <c r="G1302" s="116"/>
      <c r="H1302" s="120"/>
      <c r="I1302" s="118"/>
      <c r="J1302" s="116"/>
      <c r="K1302" s="118"/>
      <c r="L1302" s="116"/>
      <c r="M1302" s="116"/>
      <c r="N1302" s="118"/>
    </row>
    <row r="1303">
      <c r="A1303" s="114"/>
      <c r="B1303" s="116"/>
      <c r="C1303" s="121"/>
      <c r="D1303" s="116"/>
      <c r="E1303" s="116"/>
      <c r="F1303" s="116"/>
      <c r="G1303" s="116"/>
      <c r="H1303" s="120"/>
      <c r="I1303" s="118"/>
      <c r="J1303" s="116"/>
      <c r="K1303" s="118"/>
      <c r="L1303" s="116"/>
      <c r="M1303" s="116"/>
      <c r="N1303" s="118"/>
    </row>
    <row r="1304">
      <c r="A1304" s="114"/>
      <c r="B1304" s="116"/>
      <c r="C1304" s="121"/>
      <c r="D1304" s="116"/>
      <c r="E1304" s="116"/>
      <c r="F1304" s="116"/>
      <c r="G1304" s="116"/>
      <c r="H1304" s="120"/>
      <c r="I1304" s="118"/>
      <c r="J1304" s="116"/>
      <c r="K1304" s="118"/>
      <c r="L1304" s="116"/>
      <c r="M1304" s="116"/>
      <c r="N1304" s="118"/>
    </row>
    <row r="1305">
      <c r="A1305" s="114"/>
      <c r="B1305" s="116"/>
      <c r="C1305" s="121"/>
      <c r="D1305" s="116"/>
      <c r="E1305" s="116"/>
      <c r="F1305" s="116"/>
      <c r="G1305" s="116"/>
      <c r="H1305" s="120"/>
      <c r="I1305" s="118"/>
      <c r="J1305" s="116"/>
      <c r="K1305" s="118"/>
      <c r="L1305" s="116"/>
      <c r="M1305" s="116"/>
      <c r="N1305" s="118"/>
    </row>
    <row r="1306">
      <c r="A1306" s="114"/>
      <c r="B1306" s="116"/>
      <c r="C1306" s="121"/>
      <c r="D1306" s="116"/>
      <c r="E1306" s="116"/>
      <c r="F1306" s="116"/>
      <c r="G1306" s="116"/>
      <c r="H1306" s="120"/>
      <c r="I1306" s="118"/>
      <c r="J1306" s="116"/>
      <c r="K1306" s="118"/>
      <c r="L1306" s="116"/>
      <c r="M1306" s="116"/>
      <c r="N1306" s="118"/>
    </row>
    <row r="1307">
      <c r="A1307" s="114"/>
      <c r="B1307" s="116"/>
      <c r="C1307" s="121"/>
      <c r="D1307" s="116"/>
      <c r="E1307" s="116"/>
      <c r="F1307" s="116"/>
      <c r="G1307" s="116"/>
      <c r="H1307" s="120"/>
      <c r="I1307" s="118"/>
      <c r="J1307" s="116"/>
      <c r="K1307" s="118"/>
      <c r="L1307" s="116"/>
      <c r="M1307" s="116"/>
      <c r="N1307" s="118"/>
    </row>
    <row r="1308">
      <c r="A1308" s="114"/>
      <c r="B1308" s="116"/>
      <c r="C1308" s="121"/>
      <c r="D1308" s="116"/>
      <c r="E1308" s="116"/>
      <c r="F1308" s="116"/>
      <c r="G1308" s="116"/>
      <c r="H1308" s="120"/>
      <c r="I1308" s="118"/>
      <c r="J1308" s="116"/>
      <c r="K1308" s="118"/>
      <c r="L1308" s="116"/>
      <c r="M1308" s="116"/>
      <c r="N1308" s="118"/>
    </row>
    <row r="1309">
      <c r="A1309" s="114"/>
      <c r="B1309" s="116"/>
      <c r="C1309" s="121"/>
      <c r="D1309" s="116"/>
      <c r="E1309" s="116"/>
      <c r="F1309" s="116"/>
      <c r="G1309" s="116"/>
      <c r="H1309" s="120"/>
      <c r="I1309" s="118"/>
      <c r="J1309" s="116"/>
      <c r="K1309" s="118"/>
      <c r="L1309" s="116"/>
      <c r="M1309" s="116"/>
      <c r="N1309" s="118"/>
    </row>
    <row r="1310">
      <c r="A1310" s="114"/>
      <c r="B1310" s="116"/>
      <c r="C1310" s="121"/>
      <c r="D1310" s="116"/>
      <c r="E1310" s="116"/>
      <c r="F1310" s="116"/>
      <c r="G1310" s="116"/>
      <c r="H1310" s="120"/>
      <c r="I1310" s="118"/>
      <c r="J1310" s="116"/>
      <c r="K1310" s="118"/>
      <c r="L1310" s="116"/>
      <c r="M1310" s="116"/>
      <c r="N1310" s="118"/>
    </row>
    <row r="1311">
      <c r="A1311" s="114"/>
      <c r="B1311" s="116"/>
      <c r="C1311" s="121"/>
      <c r="D1311" s="116"/>
      <c r="E1311" s="116"/>
      <c r="F1311" s="116"/>
      <c r="G1311" s="116"/>
      <c r="H1311" s="120"/>
      <c r="I1311" s="118"/>
      <c r="J1311" s="116"/>
      <c r="K1311" s="118"/>
      <c r="L1311" s="116"/>
      <c r="M1311" s="116"/>
      <c r="N1311" s="118"/>
    </row>
    <row r="1312">
      <c r="A1312" s="114"/>
      <c r="B1312" s="116"/>
      <c r="C1312" s="121"/>
      <c r="D1312" s="116"/>
      <c r="E1312" s="116"/>
      <c r="F1312" s="116"/>
      <c r="G1312" s="116"/>
      <c r="H1312" s="120"/>
      <c r="I1312" s="118"/>
      <c r="J1312" s="116"/>
      <c r="K1312" s="118"/>
      <c r="L1312" s="116"/>
      <c r="M1312" s="116"/>
      <c r="N1312" s="118"/>
    </row>
    <row r="1313">
      <c r="A1313" s="114"/>
      <c r="B1313" s="116"/>
      <c r="C1313" s="121"/>
      <c r="D1313" s="116"/>
      <c r="E1313" s="116"/>
      <c r="F1313" s="116"/>
      <c r="G1313" s="116"/>
      <c r="H1313" s="120"/>
      <c r="I1313" s="118"/>
      <c r="J1313" s="116"/>
      <c r="K1313" s="118"/>
      <c r="L1313" s="116"/>
      <c r="M1313" s="116"/>
      <c r="N1313" s="118"/>
    </row>
    <row r="1314">
      <c r="A1314" s="114"/>
      <c r="B1314" s="116"/>
      <c r="C1314" s="121"/>
      <c r="D1314" s="116"/>
      <c r="E1314" s="116"/>
      <c r="F1314" s="116"/>
      <c r="G1314" s="116"/>
      <c r="H1314" s="120"/>
      <c r="I1314" s="118"/>
      <c r="J1314" s="116"/>
      <c r="K1314" s="118"/>
      <c r="L1314" s="116"/>
      <c r="M1314" s="116"/>
      <c r="N1314" s="118"/>
    </row>
    <row r="1315">
      <c r="A1315" s="114"/>
      <c r="B1315" s="116"/>
      <c r="C1315" s="121"/>
      <c r="D1315" s="116"/>
      <c r="E1315" s="116"/>
      <c r="F1315" s="116"/>
      <c r="G1315" s="116"/>
      <c r="H1315" s="120"/>
      <c r="I1315" s="118"/>
      <c r="J1315" s="116"/>
      <c r="K1315" s="118"/>
      <c r="L1315" s="116"/>
      <c r="M1315" s="116"/>
      <c r="N1315" s="118"/>
    </row>
    <row r="1316">
      <c r="A1316" s="114"/>
      <c r="B1316" s="116"/>
      <c r="C1316" s="121"/>
      <c r="D1316" s="116"/>
      <c r="E1316" s="116"/>
      <c r="F1316" s="116"/>
      <c r="G1316" s="116"/>
      <c r="H1316" s="120"/>
      <c r="I1316" s="118"/>
      <c r="J1316" s="116"/>
      <c r="K1316" s="118"/>
      <c r="L1316" s="116"/>
      <c r="M1316" s="116"/>
      <c r="N1316" s="118"/>
    </row>
    <row r="1317">
      <c r="A1317" s="114"/>
      <c r="B1317" s="116"/>
      <c r="C1317" s="121"/>
      <c r="D1317" s="116"/>
      <c r="E1317" s="116"/>
      <c r="F1317" s="116"/>
      <c r="G1317" s="116"/>
      <c r="H1317" s="120"/>
      <c r="I1317" s="118"/>
      <c r="J1317" s="116"/>
      <c r="K1317" s="118"/>
      <c r="L1317" s="116"/>
      <c r="M1317" s="116"/>
      <c r="N1317" s="118"/>
    </row>
    <row r="1318">
      <c r="A1318" s="114"/>
      <c r="B1318" s="116"/>
      <c r="C1318" s="121"/>
      <c r="D1318" s="116"/>
      <c r="E1318" s="116"/>
      <c r="F1318" s="116"/>
      <c r="G1318" s="116"/>
      <c r="H1318" s="120"/>
      <c r="I1318" s="118"/>
      <c r="J1318" s="116"/>
      <c r="K1318" s="118"/>
      <c r="L1318" s="116"/>
      <c r="M1318" s="116"/>
      <c r="N1318" s="118"/>
    </row>
    <row r="1319">
      <c r="A1319" s="114"/>
      <c r="B1319" s="116"/>
      <c r="C1319" s="121"/>
      <c r="D1319" s="116"/>
      <c r="E1319" s="116"/>
      <c r="F1319" s="116"/>
      <c r="G1319" s="116"/>
      <c r="H1319" s="120"/>
      <c r="I1319" s="118"/>
      <c r="J1319" s="116"/>
      <c r="K1319" s="118"/>
      <c r="L1319" s="116"/>
      <c r="M1319" s="116"/>
      <c r="N1319" s="118"/>
    </row>
    <row r="1320">
      <c r="A1320" s="114"/>
      <c r="B1320" s="116"/>
      <c r="C1320" s="121"/>
      <c r="D1320" s="116"/>
      <c r="E1320" s="116"/>
      <c r="F1320" s="116"/>
      <c r="G1320" s="116"/>
      <c r="H1320" s="120"/>
      <c r="I1320" s="118"/>
      <c r="J1320" s="116"/>
      <c r="K1320" s="118"/>
      <c r="L1320" s="116"/>
      <c r="M1320" s="116"/>
      <c r="N1320" s="118"/>
    </row>
    <row r="1321">
      <c r="A1321" s="114"/>
      <c r="B1321" s="116"/>
      <c r="C1321" s="121"/>
      <c r="D1321" s="116"/>
      <c r="E1321" s="116"/>
      <c r="F1321" s="116"/>
      <c r="G1321" s="116"/>
      <c r="H1321" s="120"/>
      <c r="I1321" s="118"/>
      <c r="J1321" s="116"/>
      <c r="K1321" s="118"/>
      <c r="L1321" s="116"/>
      <c r="M1321" s="116"/>
      <c r="N1321" s="118"/>
    </row>
    <row r="1322">
      <c r="A1322" s="114"/>
      <c r="B1322" s="116"/>
      <c r="C1322" s="121"/>
      <c r="D1322" s="116"/>
      <c r="E1322" s="116"/>
      <c r="F1322" s="116"/>
      <c r="G1322" s="116"/>
      <c r="H1322" s="120"/>
      <c r="I1322" s="118"/>
      <c r="J1322" s="116"/>
      <c r="K1322" s="118"/>
      <c r="L1322" s="116"/>
      <c r="M1322" s="116"/>
      <c r="N1322" s="118"/>
    </row>
    <row r="1323">
      <c r="A1323" s="114"/>
      <c r="B1323" s="116"/>
      <c r="C1323" s="121"/>
      <c r="D1323" s="116"/>
      <c r="E1323" s="116"/>
      <c r="F1323" s="116"/>
      <c r="G1323" s="116"/>
      <c r="H1323" s="120"/>
      <c r="I1323" s="118"/>
      <c r="J1323" s="116"/>
      <c r="K1323" s="118"/>
      <c r="L1323" s="116"/>
      <c r="M1323" s="116"/>
      <c r="N1323" s="118"/>
    </row>
    <row r="1324">
      <c r="A1324" s="114"/>
      <c r="B1324" s="116"/>
      <c r="C1324" s="121"/>
      <c r="D1324" s="116"/>
      <c r="E1324" s="116"/>
      <c r="F1324" s="116"/>
      <c r="G1324" s="116"/>
      <c r="H1324" s="120"/>
      <c r="I1324" s="118"/>
      <c r="J1324" s="116"/>
      <c r="K1324" s="118"/>
      <c r="L1324" s="116"/>
      <c r="M1324" s="116"/>
      <c r="N1324" s="118"/>
    </row>
    <row r="1325">
      <c r="A1325" s="114"/>
      <c r="B1325" s="116"/>
      <c r="C1325" s="121"/>
      <c r="D1325" s="116"/>
      <c r="E1325" s="116"/>
      <c r="F1325" s="116"/>
      <c r="G1325" s="116"/>
      <c r="H1325" s="120"/>
      <c r="I1325" s="118"/>
      <c r="J1325" s="116"/>
      <c r="K1325" s="118"/>
      <c r="L1325" s="116"/>
      <c r="M1325" s="116"/>
      <c r="N1325" s="118"/>
    </row>
    <row r="1326">
      <c r="A1326" s="114"/>
      <c r="B1326" s="116"/>
      <c r="C1326" s="121"/>
      <c r="D1326" s="116"/>
      <c r="E1326" s="116"/>
      <c r="F1326" s="116"/>
      <c r="G1326" s="116"/>
      <c r="H1326" s="120"/>
      <c r="I1326" s="118"/>
      <c r="J1326" s="116"/>
      <c r="K1326" s="118"/>
      <c r="L1326" s="116"/>
      <c r="M1326" s="116"/>
      <c r="N1326" s="118"/>
    </row>
    <row r="1327">
      <c r="A1327" s="114"/>
      <c r="B1327" s="116"/>
      <c r="C1327" s="121"/>
      <c r="D1327" s="116"/>
      <c r="E1327" s="116"/>
      <c r="F1327" s="116"/>
      <c r="G1327" s="116"/>
      <c r="H1327" s="120"/>
      <c r="I1327" s="118"/>
      <c r="J1327" s="116"/>
      <c r="K1327" s="118"/>
      <c r="L1327" s="116"/>
      <c r="M1327" s="116"/>
      <c r="N1327" s="118"/>
    </row>
    <row r="1328">
      <c r="A1328" s="114"/>
      <c r="B1328" s="116"/>
      <c r="C1328" s="121"/>
      <c r="D1328" s="116"/>
      <c r="E1328" s="116"/>
      <c r="F1328" s="116"/>
      <c r="G1328" s="116"/>
      <c r="H1328" s="120"/>
      <c r="I1328" s="118"/>
      <c r="J1328" s="116"/>
      <c r="K1328" s="118"/>
      <c r="L1328" s="116"/>
      <c r="M1328" s="116"/>
      <c r="N1328" s="118"/>
    </row>
    <row r="1329">
      <c r="A1329" s="114"/>
      <c r="B1329" s="116"/>
      <c r="C1329" s="121"/>
      <c r="D1329" s="116"/>
      <c r="E1329" s="116"/>
      <c r="F1329" s="116"/>
      <c r="G1329" s="116"/>
      <c r="H1329" s="120"/>
      <c r="I1329" s="118"/>
      <c r="J1329" s="116"/>
      <c r="K1329" s="118"/>
      <c r="L1329" s="116"/>
      <c r="M1329" s="116"/>
      <c r="N1329" s="118"/>
    </row>
    <row r="1330">
      <c r="A1330" s="114"/>
      <c r="B1330" s="116"/>
      <c r="C1330" s="121"/>
      <c r="D1330" s="116"/>
      <c r="E1330" s="116"/>
      <c r="F1330" s="116"/>
      <c r="G1330" s="116"/>
      <c r="H1330" s="120"/>
      <c r="I1330" s="118"/>
      <c r="J1330" s="116"/>
      <c r="K1330" s="118"/>
      <c r="L1330" s="116"/>
      <c r="M1330" s="116"/>
      <c r="N1330" s="118"/>
    </row>
    <row r="1331">
      <c r="A1331" s="114"/>
      <c r="B1331" s="116"/>
      <c r="C1331" s="121"/>
      <c r="D1331" s="116"/>
      <c r="E1331" s="116"/>
      <c r="F1331" s="116"/>
      <c r="G1331" s="116"/>
      <c r="H1331" s="120"/>
      <c r="I1331" s="118"/>
      <c r="J1331" s="116"/>
      <c r="K1331" s="118"/>
      <c r="L1331" s="116"/>
      <c r="M1331" s="116"/>
      <c r="N1331" s="118"/>
    </row>
    <row r="1332">
      <c r="A1332" s="114"/>
      <c r="B1332" s="116"/>
      <c r="C1332" s="121"/>
      <c r="D1332" s="116"/>
      <c r="E1332" s="116"/>
      <c r="F1332" s="116"/>
      <c r="G1332" s="116"/>
      <c r="H1332" s="120"/>
      <c r="I1332" s="118"/>
      <c r="J1332" s="116"/>
      <c r="K1332" s="118"/>
      <c r="L1332" s="116"/>
      <c r="M1332" s="116"/>
      <c r="N1332" s="118"/>
    </row>
    <row r="1333">
      <c r="A1333" s="114"/>
      <c r="B1333" s="116"/>
      <c r="C1333" s="121"/>
      <c r="D1333" s="116"/>
      <c r="E1333" s="116"/>
      <c r="F1333" s="116"/>
      <c r="G1333" s="116"/>
      <c r="H1333" s="120"/>
      <c r="I1333" s="118"/>
      <c r="J1333" s="116"/>
      <c r="K1333" s="118"/>
      <c r="L1333" s="116"/>
      <c r="M1333" s="116"/>
      <c r="N1333" s="118"/>
    </row>
    <row r="1334">
      <c r="A1334" s="114"/>
      <c r="B1334" s="116"/>
      <c r="C1334" s="121"/>
      <c r="D1334" s="116"/>
      <c r="E1334" s="116"/>
      <c r="F1334" s="116"/>
      <c r="G1334" s="116"/>
      <c r="H1334" s="120"/>
      <c r="I1334" s="118"/>
      <c r="J1334" s="116"/>
      <c r="K1334" s="118"/>
      <c r="L1334" s="116"/>
      <c r="M1334" s="116"/>
      <c r="N1334" s="118"/>
    </row>
    <row r="1335">
      <c r="A1335" s="114"/>
      <c r="B1335" s="116"/>
      <c r="C1335" s="121"/>
      <c r="D1335" s="116"/>
      <c r="E1335" s="116"/>
      <c r="F1335" s="116"/>
      <c r="G1335" s="116"/>
      <c r="H1335" s="120"/>
      <c r="I1335" s="118"/>
      <c r="J1335" s="116"/>
      <c r="K1335" s="118"/>
      <c r="L1335" s="116"/>
      <c r="M1335" s="116"/>
      <c r="N1335" s="118"/>
    </row>
    <row r="1336">
      <c r="A1336" s="114"/>
      <c r="B1336" s="116"/>
      <c r="C1336" s="121"/>
      <c r="D1336" s="116"/>
      <c r="E1336" s="116"/>
      <c r="F1336" s="116"/>
      <c r="G1336" s="116"/>
      <c r="H1336" s="120"/>
      <c r="I1336" s="118"/>
      <c r="J1336" s="116"/>
      <c r="K1336" s="118"/>
      <c r="L1336" s="116"/>
      <c r="M1336" s="116"/>
      <c r="N1336" s="118"/>
    </row>
    <row r="1337">
      <c r="A1337" s="114"/>
      <c r="B1337" s="116"/>
      <c r="C1337" s="121"/>
      <c r="D1337" s="116"/>
      <c r="E1337" s="116"/>
      <c r="F1337" s="116"/>
      <c r="G1337" s="116"/>
      <c r="H1337" s="120"/>
      <c r="I1337" s="118"/>
      <c r="J1337" s="116"/>
      <c r="K1337" s="118"/>
      <c r="L1337" s="116"/>
      <c r="M1337" s="116"/>
      <c r="N1337" s="118"/>
    </row>
    <row r="1338">
      <c r="A1338" s="114"/>
      <c r="B1338" s="116"/>
      <c r="C1338" s="121"/>
      <c r="D1338" s="116"/>
      <c r="E1338" s="116"/>
      <c r="F1338" s="116"/>
      <c r="G1338" s="116"/>
      <c r="H1338" s="120"/>
      <c r="I1338" s="118"/>
      <c r="J1338" s="116"/>
      <c r="K1338" s="118"/>
      <c r="L1338" s="116"/>
      <c r="M1338" s="116"/>
      <c r="N1338" s="118"/>
    </row>
    <row r="1339">
      <c r="A1339" s="114"/>
      <c r="B1339" s="116"/>
      <c r="C1339" s="121"/>
      <c r="D1339" s="116"/>
      <c r="E1339" s="116"/>
      <c r="F1339" s="116"/>
      <c r="G1339" s="116"/>
      <c r="H1339" s="120"/>
      <c r="I1339" s="118"/>
      <c r="J1339" s="116"/>
      <c r="K1339" s="118"/>
      <c r="L1339" s="116"/>
      <c r="M1339" s="116"/>
      <c r="N1339" s="118"/>
    </row>
    <row r="1340">
      <c r="A1340" s="114"/>
      <c r="B1340" s="116"/>
      <c r="C1340" s="121"/>
      <c r="D1340" s="116"/>
      <c r="E1340" s="116"/>
      <c r="F1340" s="116"/>
      <c r="G1340" s="116"/>
      <c r="H1340" s="120"/>
      <c r="I1340" s="118"/>
      <c r="J1340" s="116"/>
      <c r="K1340" s="118"/>
      <c r="L1340" s="116"/>
      <c r="M1340" s="116"/>
      <c r="N1340" s="118"/>
    </row>
    <row r="1341">
      <c r="A1341" s="114"/>
      <c r="B1341" s="116"/>
      <c r="C1341" s="121"/>
      <c r="D1341" s="116"/>
      <c r="E1341" s="116"/>
      <c r="F1341" s="116"/>
      <c r="G1341" s="116"/>
      <c r="H1341" s="120"/>
      <c r="I1341" s="118"/>
      <c r="J1341" s="116"/>
      <c r="K1341" s="118"/>
      <c r="L1341" s="116"/>
      <c r="M1341" s="116"/>
      <c r="N1341" s="118"/>
    </row>
    <row r="1342">
      <c r="A1342" s="114"/>
      <c r="B1342" s="116"/>
      <c r="C1342" s="121"/>
      <c r="D1342" s="116"/>
      <c r="E1342" s="116"/>
      <c r="F1342" s="116"/>
      <c r="G1342" s="116"/>
      <c r="H1342" s="120"/>
      <c r="I1342" s="118"/>
      <c r="J1342" s="116"/>
      <c r="K1342" s="118"/>
      <c r="L1342" s="116"/>
      <c r="M1342" s="116"/>
      <c r="N1342" s="118"/>
    </row>
    <row r="1343">
      <c r="A1343" s="114"/>
      <c r="B1343" s="116"/>
      <c r="C1343" s="121"/>
      <c r="D1343" s="116"/>
      <c r="E1343" s="116"/>
      <c r="F1343" s="116"/>
      <c r="G1343" s="116"/>
      <c r="H1343" s="120"/>
      <c r="I1343" s="118"/>
      <c r="J1343" s="116"/>
      <c r="K1343" s="118"/>
      <c r="L1343" s="116"/>
      <c r="M1343" s="116"/>
      <c r="N1343" s="118"/>
    </row>
    <row r="1344">
      <c r="A1344" s="114"/>
      <c r="B1344" s="116"/>
      <c r="C1344" s="121"/>
      <c r="D1344" s="116"/>
      <c r="E1344" s="116"/>
      <c r="F1344" s="116"/>
      <c r="G1344" s="116"/>
      <c r="H1344" s="120"/>
      <c r="I1344" s="118"/>
      <c r="J1344" s="116"/>
      <c r="K1344" s="118"/>
      <c r="L1344" s="116"/>
      <c r="M1344" s="116"/>
      <c r="N1344" s="118"/>
    </row>
    <row r="1345">
      <c r="A1345" s="114"/>
      <c r="B1345" s="116"/>
      <c r="C1345" s="121"/>
      <c r="D1345" s="116"/>
      <c r="E1345" s="116"/>
      <c r="F1345" s="116"/>
      <c r="G1345" s="116"/>
      <c r="H1345" s="120"/>
      <c r="I1345" s="118"/>
      <c r="J1345" s="116"/>
      <c r="K1345" s="118"/>
      <c r="L1345" s="116"/>
      <c r="M1345" s="116"/>
      <c r="N1345" s="118"/>
    </row>
    <row r="1346">
      <c r="A1346" s="114"/>
      <c r="B1346" s="116"/>
      <c r="C1346" s="121"/>
      <c r="D1346" s="116"/>
      <c r="E1346" s="116"/>
      <c r="F1346" s="116"/>
      <c r="G1346" s="116"/>
      <c r="H1346" s="120"/>
      <c r="I1346" s="118"/>
      <c r="J1346" s="116"/>
      <c r="K1346" s="118"/>
      <c r="L1346" s="116"/>
      <c r="M1346" s="116"/>
      <c r="N1346" s="118"/>
    </row>
    <row r="1347">
      <c r="A1347" s="114"/>
      <c r="B1347" s="116"/>
      <c r="C1347" s="121"/>
      <c r="D1347" s="116"/>
      <c r="E1347" s="116"/>
      <c r="F1347" s="116"/>
      <c r="G1347" s="116"/>
      <c r="H1347" s="120"/>
      <c r="I1347" s="118"/>
      <c r="J1347" s="116"/>
      <c r="K1347" s="118"/>
      <c r="L1347" s="116"/>
      <c r="M1347" s="116"/>
      <c r="N1347" s="118"/>
    </row>
    <row r="1348">
      <c r="A1348" s="114"/>
      <c r="B1348" s="116"/>
      <c r="C1348" s="121"/>
      <c r="D1348" s="116"/>
      <c r="E1348" s="116"/>
      <c r="F1348" s="116"/>
      <c r="G1348" s="116"/>
      <c r="H1348" s="120"/>
      <c r="I1348" s="118"/>
      <c r="J1348" s="116"/>
      <c r="K1348" s="118"/>
      <c r="L1348" s="116"/>
      <c r="M1348" s="116"/>
      <c r="N1348" s="118"/>
    </row>
    <row r="1349">
      <c r="A1349" s="114"/>
      <c r="B1349" s="116"/>
      <c r="C1349" s="121"/>
      <c r="D1349" s="116"/>
      <c r="E1349" s="116"/>
      <c r="F1349" s="116"/>
      <c r="G1349" s="116"/>
      <c r="H1349" s="120"/>
      <c r="I1349" s="118"/>
      <c r="J1349" s="116"/>
      <c r="K1349" s="118"/>
      <c r="L1349" s="116"/>
      <c r="M1349" s="116"/>
      <c r="N1349" s="118"/>
    </row>
    <row r="1350">
      <c r="A1350" s="114"/>
      <c r="B1350" s="116"/>
      <c r="C1350" s="121"/>
      <c r="D1350" s="116"/>
      <c r="E1350" s="116"/>
      <c r="F1350" s="116"/>
      <c r="G1350" s="116"/>
      <c r="H1350" s="120"/>
      <c r="I1350" s="118"/>
      <c r="J1350" s="116"/>
      <c r="K1350" s="118"/>
      <c r="L1350" s="116"/>
      <c r="M1350" s="116"/>
      <c r="N1350" s="118"/>
    </row>
    <row r="1351">
      <c r="A1351" s="114"/>
      <c r="B1351" s="116"/>
      <c r="C1351" s="121"/>
      <c r="D1351" s="116"/>
      <c r="E1351" s="116"/>
      <c r="F1351" s="116"/>
      <c r="G1351" s="116"/>
      <c r="H1351" s="120"/>
      <c r="I1351" s="118"/>
      <c r="J1351" s="116"/>
      <c r="K1351" s="118"/>
      <c r="L1351" s="116"/>
      <c r="M1351" s="116"/>
      <c r="N1351" s="118"/>
    </row>
    <row r="1352">
      <c r="A1352" s="114"/>
      <c r="B1352" s="116"/>
      <c r="C1352" s="121"/>
      <c r="D1352" s="116"/>
      <c r="E1352" s="116"/>
      <c r="F1352" s="116"/>
      <c r="G1352" s="116"/>
      <c r="H1352" s="120"/>
      <c r="I1352" s="118"/>
      <c r="J1352" s="116"/>
      <c r="K1352" s="118"/>
      <c r="L1352" s="116"/>
      <c r="M1352" s="116"/>
      <c r="N1352" s="118"/>
    </row>
    <row r="1353">
      <c r="A1353" s="114"/>
      <c r="B1353" s="116"/>
      <c r="C1353" s="121"/>
      <c r="D1353" s="116"/>
      <c r="E1353" s="116"/>
      <c r="F1353" s="116"/>
      <c r="G1353" s="116"/>
      <c r="H1353" s="120"/>
      <c r="I1353" s="118"/>
      <c r="J1353" s="116"/>
      <c r="K1353" s="118"/>
      <c r="L1353" s="116"/>
      <c r="M1353" s="116"/>
      <c r="N1353" s="118"/>
    </row>
    <row r="1354">
      <c r="A1354" s="114"/>
      <c r="B1354" s="116"/>
      <c r="C1354" s="121"/>
      <c r="D1354" s="116"/>
      <c r="E1354" s="116"/>
      <c r="F1354" s="116"/>
      <c r="G1354" s="116"/>
      <c r="H1354" s="120"/>
      <c r="I1354" s="118"/>
      <c r="J1354" s="116"/>
      <c r="K1354" s="118"/>
      <c r="L1354" s="116"/>
      <c r="M1354" s="116"/>
      <c r="N1354" s="118"/>
    </row>
    <row r="1355">
      <c r="A1355" s="114"/>
      <c r="B1355" s="116"/>
      <c r="C1355" s="121"/>
      <c r="D1355" s="116"/>
      <c r="E1355" s="116"/>
      <c r="F1355" s="116"/>
      <c r="G1355" s="116"/>
      <c r="H1355" s="120"/>
      <c r="I1355" s="118"/>
      <c r="J1355" s="116"/>
      <c r="K1355" s="118"/>
      <c r="L1355" s="116"/>
      <c r="M1355" s="116"/>
      <c r="N1355" s="118"/>
    </row>
    <row r="1356">
      <c r="A1356" s="114"/>
      <c r="B1356" s="116"/>
      <c r="C1356" s="121"/>
      <c r="D1356" s="116"/>
      <c r="E1356" s="116"/>
      <c r="F1356" s="116"/>
      <c r="G1356" s="116"/>
      <c r="H1356" s="120"/>
      <c r="I1356" s="118"/>
      <c r="J1356" s="116"/>
      <c r="K1356" s="118"/>
      <c r="L1356" s="116"/>
      <c r="M1356" s="116"/>
      <c r="N1356" s="118"/>
    </row>
    <row r="1357">
      <c r="A1357" s="114"/>
      <c r="B1357" s="116"/>
      <c r="C1357" s="121"/>
      <c r="D1357" s="116"/>
      <c r="E1357" s="116"/>
      <c r="F1357" s="116"/>
      <c r="G1357" s="116"/>
      <c r="H1357" s="120"/>
      <c r="I1357" s="118"/>
      <c r="J1357" s="116"/>
      <c r="K1357" s="118"/>
      <c r="L1357" s="116"/>
      <c r="M1357" s="116"/>
      <c r="N1357" s="118"/>
    </row>
    <row r="1358">
      <c r="A1358" s="114"/>
      <c r="B1358" s="116"/>
      <c r="C1358" s="121"/>
      <c r="D1358" s="116"/>
      <c r="E1358" s="116"/>
      <c r="F1358" s="116"/>
      <c r="G1358" s="116"/>
      <c r="H1358" s="120"/>
      <c r="I1358" s="118"/>
      <c r="J1358" s="116"/>
      <c r="K1358" s="118"/>
      <c r="L1358" s="116"/>
      <c r="M1358" s="116"/>
      <c r="N1358" s="118"/>
    </row>
    <row r="1359">
      <c r="A1359" s="114"/>
      <c r="B1359" s="116"/>
      <c r="C1359" s="121"/>
      <c r="D1359" s="116"/>
      <c r="E1359" s="116"/>
      <c r="F1359" s="116"/>
      <c r="G1359" s="116"/>
      <c r="H1359" s="120"/>
      <c r="I1359" s="118"/>
      <c r="J1359" s="116"/>
      <c r="K1359" s="118"/>
      <c r="L1359" s="116"/>
      <c r="M1359" s="116"/>
      <c r="N1359" s="118"/>
    </row>
    <row r="1360">
      <c r="A1360" s="114"/>
      <c r="B1360" s="116"/>
      <c r="C1360" s="121"/>
      <c r="D1360" s="116"/>
      <c r="E1360" s="116"/>
      <c r="F1360" s="116"/>
      <c r="G1360" s="116"/>
      <c r="H1360" s="120"/>
      <c r="I1360" s="118"/>
      <c r="J1360" s="116"/>
      <c r="K1360" s="118"/>
      <c r="L1360" s="116"/>
      <c r="M1360" s="116"/>
      <c r="N1360" s="118"/>
    </row>
    <row r="1361">
      <c r="A1361" s="114"/>
      <c r="B1361" s="116"/>
      <c r="C1361" s="121"/>
      <c r="D1361" s="116"/>
      <c r="E1361" s="116"/>
      <c r="F1361" s="116"/>
      <c r="G1361" s="116"/>
      <c r="H1361" s="120"/>
      <c r="I1361" s="118"/>
      <c r="J1361" s="116"/>
      <c r="K1361" s="118"/>
      <c r="L1361" s="116"/>
      <c r="M1361" s="116"/>
      <c r="N1361" s="118"/>
    </row>
    <row r="1362">
      <c r="A1362" s="114"/>
      <c r="B1362" s="116"/>
      <c r="C1362" s="121"/>
      <c r="D1362" s="116"/>
      <c r="E1362" s="116"/>
      <c r="F1362" s="116"/>
      <c r="G1362" s="116"/>
      <c r="H1362" s="120"/>
      <c r="I1362" s="118"/>
      <c r="J1362" s="116"/>
      <c r="K1362" s="118"/>
      <c r="L1362" s="116"/>
      <c r="M1362" s="116"/>
      <c r="N1362" s="118"/>
    </row>
    <row r="1363">
      <c r="A1363" s="114"/>
      <c r="B1363" s="116"/>
      <c r="C1363" s="121"/>
      <c r="D1363" s="116"/>
      <c r="E1363" s="116"/>
      <c r="F1363" s="116"/>
      <c r="G1363" s="116"/>
      <c r="H1363" s="120"/>
      <c r="I1363" s="118"/>
      <c r="J1363" s="116"/>
      <c r="K1363" s="118"/>
      <c r="L1363" s="116"/>
      <c r="M1363" s="116"/>
      <c r="N1363" s="118"/>
    </row>
    <row r="1364">
      <c r="A1364" s="114"/>
      <c r="B1364" s="116"/>
      <c r="C1364" s="121"/>
      <c r="D1364" s="116"/>
      <c r="E1364" s="116"/>
      <c r="F1364" s="116"/>
      <c r="G1364" s="116"/>
      <c r="H1364" s="120"/>
      <c r="I1364" s="118"/>
      <c r="J1364" s="116"/>
      <c r="K1364" s="118"/>
      <c r="L1364" s="116"/>
      <c r="M1364" s="116"/>
      <c r="N1364" s="118"/>
    </row>
    <row r="1365">
      <c r="A1365" s="114"/>
      <c r="B1365" s="116"/>
      <c r="C1365" s="121"/>
      <c r="D1365" s="116"/>
      <c r="E1365" s="116"/>
      <c r="F1365" s="116"/>
      <c r="G1365" s="116"/>
      <c r="H1365" s="120"/>
      <c r="I1365" s="118"/>
      <c r="J1365" s="116"/>
      <c r="K1365" s="118"/>
      <c r="L1365" s="116"/>
      <c r="M1365" s="116"/>
      <c r="N1365" s="118"/>
    </row>
    <row r="1366">
      <c r="A1366" s="114"/>
      <c r="B1366" s="116"/>
      <c r="C1366" s="121"/>
      <c r="D1366" s="116"/>
      <c r="E1366" s="116"/>
      <c r="F1366" s="116"/>
      <c r="G1366" s="116"/>
      <c r="H1366" s="120"/>
      <c r="I1366" s="118"/>
      <c r="J1366" s="116"/>
      <c r="K1366" s="118"/>
      <c r="L1366" s="116"/>
      <c r="M1366" s="116"/>
      <c r="N1366" s="118"/>
    </row>
    <row r="1367">
      <c r="A1367" s="114"/>
      <c r="B1367" s="116"/>
      <c r="C1367" s="121"/>
      <c r="D1367" s="116"/>
      <c r="E1367" s="116"/>
      <c r="F1367" s="116"/>
      <c r="G1367" s="116"/>
      <c r="H1367" s="120"/>
      <c r="I1367" s="118"/>
      <c r="J1367" s="116"/>
      <c r="K1367" s="118"/>
      <c r="L1367" s="116"/>
      <c r="M1367" s="116"/>
      <c r="N1367" s="118"/>
    </row>
    <row r="1368">
      <c r="A1368" s="114"/>
      <c r="B1368" s="116"/>
      <c r="C1368" s="121"/>
      <c r="D1368" s="116"/>
      <c r="E1368" s="116"/>
      <c r="F1368" s="116"/>
      <c r="G1368" s="116"/>
      <c r="H1368" s="120"/>
      <c r="I1368" s="118"/>
      <c r="J1368" s="116"/>
      <c r="K1368" s="118"/>
      <c r="L1368" s="116"/>
      <c r="M1368" s="116"/>
      <c r="N1368" s="118"/>
    </row>
    <row r="1369">
      <c r="A1369" s="114"/>
      <c r="B1369" s="116"/>
      <c r="C1369" s="121"/>
      <c r="D1369" s="116"/>
      <c r="E1369" s="116"/>
      <c r="F1369" s="116"/>
      <c r="G1369" s="116"/>
      <c r="H1369" s="120"/>
      <c r="I1369" s="118"/>
      <c r="J1369" s="116"/>
      <c r="K1369" s="118"/>
      <c r="L1369" s="116"/>
      <c r="M1369" s="116"/>
      <c r="N1369" s="118"/>
    </row>
    <row r="1370">
      <c r="A1370" s="114"/>
      <c r="B1370" s="116"/>
      <c r="C1370" s="121"/>
      <c r="D1370" s="116"/>
      <c r="E1370" s="116"/>
      <c r="F1370" s="116"/>
      <c r="G1370" s="116"/>
      <c r="H1370" s="120"/>
      <c r="I1370" s="118"/>
      <c r="J1370" s="116"/>
      <c r="K1370" s="118"/>
      <c r="L1370" s="116"/>
      <c r="M1370" s="116"/>
      <c r="N1370" s="118"/>
    </row>
    <row r="1371">
      <c r="A1371" s="114"/>
      <c r="B1371" s="116"/>
      <c r="C1371" s="121"/>
      <c r="D1371" s="116"/>
      <c r="E1371" s="116"/>
      <c r="F1371" s="116"/>
      <c r="G1371" s="116"/>
      <c r="H1371" s="120"/>
      <c r="I1371" s="118"/>
      <c r="J1371" s="116"/>
      <c r="K1371" s="118"/>
      <c r="L1371" s="116"/>
      <c r="M1371" s="116"/>
      <c r="N1371" s="118"/>
    </row>
    <row r="1372">
      <c r="A1372" s="114"/>
      <c r="B1372" s="116"/>
      <c r="C1372" s="121"/>
      <c r="D1372" s="116"/>
      <c r="E1372" s="116"/>
      <c r="F1372" s="116"/>
      <c r="G1372" s="116"/>
      <c r="H1372" s="120"/>
      <c r="I1372" s="118"/>
      <c r="J1372" s="116"/>
      <c r="K1372" s="118"/>
      <c r="L1372" s="116"/>
      <c r="M1372" s="116"/>
      <c r="N1372" s="118"/>
    </row>
    <row r="1373">
      <c r="A1373" s="114"/>
      <c r="B1373" s="116"/>
      <c r="C1373" s="121"/>
      <c r="D1373" s="116"/>
      <c r="E1373" s="116"/>
      <c r="F1373" s="116"/>
      <c r="G1373" s="116"/>
      <c r="H1373" s="120"/>
      <c r="I1373" s="118"/>
      <c r="J1373" s="116"/>
      <c r="K1373" s="118"/>
      <c r="L1373" s="116"/>
      <c r="M1373" s="116"/>
      <c r="N1373" s="118"/>
    </row>
    <row r="1374">
      <c r="A1374" s="114"/>
      <c r="B1374" s="116"/>
      <c r="C1374" s="121"/>
      <c r="D1374" s="116"/>
      <c r="E1374" s="116"/>
      <c r="F1374" s="116"/>
      <c r="G1374" s="116"/>
      <c r="H1374" s="120"/>
      <c r="I1374" s="118"/>
      <c r="J1374" s="116"/>
      <c r="K1374" s="118"/>
      <c r="L1374" s="116"/>
      <c r="M1374" s="116"/>
      <c r="N1374" s="118"/>
    </row>
    <row r="1375">
      <c r="A1375" s="114"/>
      <c r="B1375" s="116"/>
      <c r="C1375" s="121"/>
      <c r="D1375" s="116"/>
      <c r="E1375" s="116"/>
      <c r="F1375" s="116"/>
      <c r="G1375" s="116"/>
      <c r="H1375" s="120"/>
      <c r="I1375" s="118"/>
      <c r="J1375" s="116"/>
      <c r="K1375" s="118"/>
      <c r="L1375" s="116"/>
      <c r="M1375" s="116"/>
      <c r="N1375" s="118"/>
    </row>
    <row r="1376">
      <c r="A1376" s="114"/>
      <c r="B1376" s="116"/>
      <c r="C1376" s="121"/>
      <c r="D1376" s="116"/>
      <c r="E1376" s="116"/>
      <c r="F1376" s="116"/>
      <c r="G1376" s="116"/>
      <c r="H1376" s="120"/>
      <c r="I1376" s="118"/>
      <c r="J1376" s="116"/>
      <c r="K1376" s="118"/>
      <c r="L1376" s="116"/>
      <c r="M1376" s="116"/>
      <c r="N1376" s="118"/>
    </row>
    <row r="1377">
      <c r="A1377" s="114"/>
      <c r="B1377" s="116"/>
      <c r="C1377" s="121"/>
      <c r="D1377" s="116"/>
      <c r="E1377" s="116"/>
      <c r="F1377" s="116"/>
      <c r="G1377" s="116"/>
      <c r="H1377" s="120"/>
      <c r="I1377" s="118"/>
      <c r="J1377" s="116"/>
      <c r="K1377" s="118"/>
      <c r="L1377" s="116"/>
      <c r="M1377" s="116"/>
      <c r="N1377" s="118"/>
    </row>
    <row r="1378">
      <c r="A1378" s="114"/>
      <c r="B1378" s="116"/>
      <c r="C1378" s="121"/>
      <c r="D1378" s="116"/>
      <c r="E1378" s="116"/>
      <c r="F1378" s="116"/>
      <c r="G1378" s="116"/>
      <c r="H1378" s="120"/>
      <c r="I1378" s="118"/>
      <c r="J1378" s="116"/>
      <c r="K1378" s="118"/>
      <c r="L1378" s="116"/>
      <c r="M1378" s="116"/>
      <c r="N1378" s="118"/>
    </row>
    <row r="1379">
      <c r="A1379" s="114"/>
      <c r="B1379" s="116"/>
      <c r="C1379" s="121"/>
      <c r="D1379" s="116"/>
      <c r="E1379" s="116"/>
      <c r="F1379" s="116"/>
      <c r="G1379" s="116"/>
      <c r="H1379" s="120"/>
      <c r="I1379" s="118"/>
      <c r="J1379" s="116"/>
      <c r="K1379" s="118"/>
      <c r="L1379" s="116"/>
      <c r="M1379" s="116"/>
      <c r="N1379" s="118"/>
    </row>
    <row r="1380">
      <c r="A1380" s="114"/>
      <c r="B1380" s="116"/>
      <c r="C1380" s="121"/>
      <c r="D1380" s="116"/>
      <c r="E1380" s="116"/>
      <c r="F1380" s="116"/>
      <c r="G1380" s="116"/>
      <c r="H1380" s="120"/>
      <c r="I1380" s="118"/>
      <c r="J1380" s="116"/>
      <c r="K1380" s="118"/>
      <c r="L1380" s="116"/>
      <c r="M1380" s="116"/>
      <c r="N1380" s="118"/>
    </row>
    <row r="1381">
      <c r="A1381" s="114"/>
      <c r="B1381" s="116"/>
      <c r="C1381" s="121"/>
      <c r="D1381" s="116"/>
      <c r="E1381" s="116"/>
      <c r="F1381" s="116"/>
      <c r="G1381" s="116"/>
      <c r="H1381" s="120"/>
      <c r="I1381" s="118"/>
      <c r="J1381" s="116"/>
      <c r="K1381" s="118"/>
      <c r="L1381" s="116"/>
      <c r="M1381" s="116"/>
      <c r="N1381" s="118"/>
    </row>
    <row r="1382">
      <c r="A1382" s="114"/>
      <c r="B1382" s="116"/>
      <c r="C1382" s="121"/>
      <c r="D1382" s="116"/>
      <c r="E1382" s="116"/>
      <c r="F1382" s="116"/>
      <c r="G1382" s="116"/>
      <c r="H1382" s="120"/>
      <c r="I1382" s="118"/>
      <c r="J1382" s="116"/>
      <c r="K1382" s="118"/>
      <c r="L1382" s="116"/>
      <c r="M1382" s="116"/>
      <c r="N1382" s="118"/>
    </row>
    <row r="1383">
      <c r="A1383" s="114"/>
      <c r="B1383" s="116"/>
      <c r="C1383" s="121"/>
      <c r="D1383" s="116"/>
      <c r="E1383" s="116"/>
      <c r="F1383" s="116"/>
      <c r="G1383" s="116"/>
      <c r="H1383" s="120"/>
      <c r="I1383" s="118"/>
      <c r="J1383" s="116"/>
      <c r="K1383" s="118"/>
      <c r="L1383" s="116"/>
      <c r="M1383" s="116"/>
      <c r="N1383" s="118"/>
    </row>
    <row r="1384">
      <c r="A1384" s="114"/>
      <c r="B1384" s="116"/>
      <c r="C1384" s="121"/>
      <c r="D1384" s="116"/>
      <c r="E1384" s="116"/>
      <c r="F1384" s="116"/>
      <c r="G1384" s="116"/>
      <c r="H1384" s="120"/>
      <c r="I1384" s="118"/>
      <c r="J1384" s="116"/>
      <c r="K1384" s="118"/>
      <c r="L1384" s="116"/>
      <c r="M1384" s="116"/>
      <c r="N1384" s="118"/>
    </row>
    <row r="1385">
      <c r="A1385" s="114"/>
      <c r="B1385" s="116"/>
      <c r="C1385" s="121"/>
      <c r="D1385" s="116"/>
      <c r="E1385" s="116"/>
      <c r="F1385" s="116"/>
      <c r="G1385" s="116"/>
      <c r="H1385" s="120"/>
      <c r="I1385" s="118"/>
      <c r="J1385" s="116"/>
      <c r="K1385" s="118"/>
      <c r="L1385" s="116"/>
      <c r="M1385" s="116"/>
      <c r="N1385" s="118"/>
    </row>
    <row r="1386">
      <c r="A1386" s="114"/>
      <c r="B1386" s="116"/>
      <c r="C1386" s="121"/>
      <c r="D1386" s="116"/>
      <c r="E1386" s="116"/>
      <c r="F1386" s="116"/>
      <c r="G1386" s="116"/>
      <c r="H1386" s="120"/>
      <c r="I1386" s="118"/>
      <c r="J1386" s="116"/>
      <c r="K1386" s="118"/>
      <c r="L1386" s="116"/>
      <c r="M1386" s="116"/>
      <c r="N1386" s="118"/>
    </row>
    <row r="1387">
      <c r="A1387" s="114"/>
      <c r="B1387" s="116"/>
      <c r="C1387" s="121"/>
      <c r="D1387" s="116"/>
      <c r="E1387" s="116"/>
      <c r="F1387" s="116"/>
      <c r="G1387" s="116"/>
      <c r="H1387" s="120"/>
      <c r="I1387" s="118"/>
      <c r="J1387" s="116"/>
      <c r="K1387" s="118"/>
      <c r="L1387" s="116"/>
      <c r="M1387" s="116"/>
      <c r="N1387" s="118"/>
    </row>
    <row r="1388">
      <c r="A1388" s="114"/>
      <c r="B1388" s="116"/>
      <c r="C1388" s="121"/>
      <c r="D1388" s="116"/>
      <c r="E1388" s="116"/>
      <c r="F1388" s="116"/>
      <c r="G1388" s="116"/>
      <c r="H1388" s="120"/>
      <c r="I1388" s="118"/>
      <c r="J1388" s="116"/>
      <c r="K1388" s="118"/>
      <c r="L1388" s="116"/>
      <c r="M1388" s="116"/>
      <c r="N1388" s="118"/>
    </row>
    <row r="1389">
      <c r="A1389" s="114"/>
      <c r="B1389" s="116"/>
      <c r="C1389" s="121"/>
      <c r="D1389" s="116"/>
      <c r="E1389" s="116"/>
      <c r="F1389" s="116"/>
      <c r="G1389" s="116"/>
      <c r="H1389" s="120"/>
      <c r="I1389" s="118"/>
      <c r="J1389" s="116"/>
      <c r="K1389" s="118"/>
      <c r="L1389" s="116"/>
      <c r="M1389" s="116"/>
      <c r="N1389" s="118"/>
    </row>
    <row r="1390">
      <c r="A1390" s="114"/>
      <c r="B1390" s="116"/>
      <c r="C1390" s="121"/>
      <c r="D1390" s="116"/>
      <c r="E1390" s="116"/>
      <c r="F1390" s="116"/>
      <c r="G1390" s="116"/>
      <c r="H1390" s="120"/>
      <c r="I1390" s="118"/>
      <c r="J1390" s="116"/>
      <c r="K1390" s="118"/>
      <c r="L1390" s="116"/>
      <c r="M1390" s="116"/>
      <c r="N1390" s="118"/>
    </row>
    <row r="1391">
      <c r="A1391" s="114"/>
      <c r="B1391" s="116"/>
      <c r="C1391" s="121"/>
      <c r="D1391" s="116"/>
      <c r="E1391" s="116"/>
      <c r="F1391" s="116"/>
      <c r="G1391" s="116"/>
      <c r="H1391" s="120"/>
      <c r="I1391" s="118"/>
      <c r="J1391" s="116"/>
      <c r="K1391" s="118"/>
      <c r="L1391" s="116"/>
      <c r="M1391" s="116"/>
      <c r="N1391" s="118"/>
    </row>
    <row r="1392">
      <c r="A1392" s="114"/>
      <c r="B1392" s="116"/>
      <c r="C1392" s="121"/>
      <c r="D1392" s="116"/>
      <c r="E1392" s="116"/>
      <c r="F1392" s="116"/>
      <c r="G1392" s="116"/>
      <c r="H1392" s="120"/>
      <c r="I1392" s="118"/>
      <c r="J1392" s="116"/>
      <c r="K1392" s="118"/>
      <c r="L1392" s="116"/>
      <c r="M1392" s="116"/>
      <c r="N1392" s="118"/>
    </row>
    <row r="1393">
      <c r="A1393" s="114"/>
      <c r="B1393" s="116"/>
      <c r="C1393" s="121"/>
      <c r="D1393" s="116"/>
      <c r="E1393" s="116"/>
      <c r="F1393" s="116"/>
      <c r="G1393" s="116"/>
      <c r="H1393" s="120"/>
      <c r="I1393" s="118"/>
      <c r="J1393" s="116"/>
      <c r="K1393" s="118"/>
      <c r="L1393" s="116"/>
      <c r="M1393" s="116"/>
      <c r="N1393" s="118"/>
    </row>
    <row r="1394">
      <c r="A1394" s="114"/>
      <c r="B1394" s="116"/>
      <c r="C1394" s="121"/>
      <c r="D1394" s="116"/>
      <c r="E1394" s="116"/>
      <c r="F1394" s="116"/>
      <c r="G1394" s="116"/>
      <c r="H1394" s="120"/>
      <c r="I1394" s="118"/>
      <c r="J1394" s="116"/>
      <c r="K1394" s="118"/>
      <c r="L1394" s="116"/>
      <c r="M1394" s="116"/>
      <c r="N1394" s="118"/>
    </row>
    <row r="1395">
      <c r="A1395" s="114"/>
      <c r="B1395" s="116"/>
      <c r="C1395" s="121"/>
      <c r="D1395" s="116"/>
      <c r="E1395" s="116"/>
      <c r="F1395" s="116"/>
      <c r="G1395" s="116"/>
      <c r="H1395" s="120"/>
      <c r="I1395" s="118"/>
      <c r="J1395" s="116"/>
      <c r="K1395" s="118"/>
      <c r="L1395" s="116"/>
      <c r="M1395" s="116"/>
      <c r="N1395" s="118"/>
    </row>
    <row r="1396">
      <c r="A1396" s="114"/>
      <c r="B1396" s="116"/>
      <c r="C1396" s="121"/>
      <c r="D1396" s="116"/>
      <c r="E1396" s="116"/>
      <c r="F1396" s="116"/>
      <c r="G1396" s="116"/>
      <c r="H1396" s="120"/>
      <c r="I1396" s="118"/>
      <c r="J1396" s="116"/>
      <c r="K1396" s="118"/>
      <c r="L1396" s="116"/>
      <c r="M1396" s="116"/>
      <c r="N1396" s="118"/>
    </row>
    <row r="1397">
      <c r="A1397" s="114"/>
      <c r="B1397" s="116"/>
      <c r="C1397" s="121"/>
      <c r="D1397" s="116"/>
      <c r="E1397" s="116"/>
      <c r="F1397" s="116"/>
      <c r="G1397" s="116"/>
      <c r="H1397" s="120"/>
      <c r="I1397" s="118"/>
      <c r="J1397" s="116"/>
      <c r="K1397" s="118"/>
      <c r="L1397" s="116"/>
      <c r="M1397" s="116"/>
      <c r="N1397" s="118"/>
    </row>
    <row r="1398">
      <c r="A1398" s="114"/>
      <c r="B1398" s="116"/>
      <c r="C1398" s="121"/>
      <c r="D1398" s="116"/>
      <c r="E1398" s="116"/>
      <c r="F1398" s="116"/>
      <c r="G1398" s="116"/>
      <c r="H1398" s="120"/>
      <c r="I1398" s="118"/>
      <c r="J1398" s="116"/>
      <c r="K1398" s="118"/>
      <c r="L1398" s="116"/>
      <c r="M1398" s="116"/>
      <c r="N1398" s="118"/>
    </row>
    <row r="1399">
      <c r="A1399" s="114"/>
      <c r="B1399" s="116"/>
      <c r="C1399" s="121"/>
      <c r="D1399" s="116"/>
      <c r="E1399" s="116"/>
      <c r="F1399" s="116"/>
      <c r="G1399" s="116"/>
      <c r="H1399" s="120"/>
      <c r="I1399" s="118"/>
      <c r="J1399" s="116"/>
      <c r="K1399" s="118"/>
      <c r="L1399" s="116"/>
      <c r="M1399" s="116"/>
      <c r="N1399" s="118"/>
    </row>
    <row r="1400">
      <c r="A1400" s="114"/>
      <c r="B1400" s="116"/>
      <c r="C1400" s="121"/>
      <c r="D1400" s="116"/>
      <c r="E1400" s="116"/>
      <c r="F1400" s="116"/>
      <c r="G1400" s="116"/>
      <c r="H1400" s="120"/>
      <c r="I1400" s="118"/>
      <c r="J1400" s="116"/>
      <c r="K1400" s="118"/>
      <c r="L1400" s="116"/>
      <c r="M1400" s="116"/>
      <c r="N1400" s="118"/>
    </row>
    <row r="1401">
      <c r="A1401" s="114"/>
      <c r="B1401" s="116"/>
      <c r="C1401" s="121"/>
      <c r="D1401" s="116"/>
      <c r="E1401" s="116"/>
      <c r="F1401" s="116"/>
      <c r="G1401" s="116"/>
      <c r="H1401" s="120"/>
      <c r="I1401" s="118"/>
      <c r="J1401" s="116"/>
      <c r="K1401" s="118"/>
      <c r="L1401" s="116"/>
      <c r="M1401" s="116"/>
      <c r="N1401" s="118"/>
    </row>
    <row r="1402">
      <c r="A1402" s="114"/>
      <c r="B1402" s="116"/>
      <c r="C1402" s="121"/>
      <c r="D1402" s="116"/>
      <c r="E1402" s="116"/>
      <c r="F1402" s="116"/>
      <c r="G1402" s="116"/>
      <c r="H1402" s="120"/>
      <c r="I1402" s="118"/>
      <c r="J1402" s="116"/>
      <c r="K1402" s="118"/>
      <c r="L1402" s="116"/>
      <c r="M1402" s="116"/>
      <c r="N1402" s="118"/>
    </row>
    <row r="1403">
      <c r="A1403" s="114"/>
      <c r="B1403" s="116"/>
      <c r="C1403" s="121"/>
      <c r="D1403" s="116"/>
      <c r="E1403" s="116"/>
      <c r="F1403" s="116"/>
      <c r="G1403" s="116"/>
      <c r="H1403" s="120"/>
      <c r="I1403" s="118"/>
      <c r="J1403" s="116"/>
      <c r="K1403" s="118"/>
      <c r="L1403" s="116"/>
      <c r="M1403" s="116"/>
      <c r="N1403" s="118"/>
    </row>
    <row r="1404">
      <c r="A1404" s="114"/>
      <c r="B1404" s="116"/>
      <c r="C1404" s="121"/>
      <c r="D1404" s="116"/>
      <c r="E1404" s="116"/>
      <c r="F1404" s="116"/>
      <c r="G1404" s="116"/>
      <c r="H1404" s="120"/>
      <c r="I1404" s="118"/>
      <c r="J1404" s="116"/>
      <c r="K1404" s="118"/>
      <c r="L1404" s="116"/>
      <c r="M1404" s="116"/>
      <c r="N1404" s="118"/>
    </row>
    <row r="1405">
      <c r="A1405" s="114"/>
      <c r="B1405" s="116"/>
      <c r="C1405" s="121"/>
      <c r="D1405" s="116"/>
      <c r="E1405" s="116"/>
      <c r="F1405" s="116"/>
      <c r="G1405" s="116"/>
      <c r="H1405" s="120"/>
      <c r="I1405" s="118"/>
      <c r="J1405" s="116"/>
      <c r="K1405" s="118"/>
      <c r="L1405" s="116"/>
      <c r="M1405" s="116"/>
      <c r="N1405" s="118"/>
    </row>
    <row r="1406">
      <c r="A1406" s="114"/>
      <c r="B1406" s="116"/>
      <c r="C1406" s="121"/>
      <c r="D1406" s="116"/>
      <c r="E1406" s="116"/>
      <c r="F1406" s="116"/>
      <c r="G1406" s="116"/>
      <c r="H1406" s="120"/>
      <c r="I1406" s="118"/>
      <c r="J1406" s="116"/>
      <c r="K1406" s="118"/>
      <c r="L1406" s="116"/>
      <c r="M1406" s="116"/>
      <c r="N1406" s="118"/>
    </row>
    <row r="1407">
      <c r="A1407" s="114"/>
      <c r="B1407" s="116"/>
      <c r="C1407" s="121"/>
      <c r="D1407" s="116"/>
      <c r="E1407" s="116"/>
      <c r="F1407" s="116"/>
      <c r="G1407" s="116"/>
      <c r="H1407" s="120"/>
      <c r="I1407" s="118"/>
      <c r="J1407" s="116"/>
      <c r="K1407" s="118"/>
      <c r="L1407" s="116"/>
      <c r="M1407" s="116"/>
      <c r="N1407" s="118"/>
    </row>
    <row r="1408">
      <c r="A1408" s="114"/>
      <c r="B1408" s="116"/>
      <c r="C1408" s="121"/>
      <c r="D1408" s="116"/>
      <c r="E1408" s="116"/>
      <c r="F1408" s="116"/>
      <c r="G1408" s="116"/>
      <c r="H1408" s="120"/>
      <c r="I1408" s="118"/>
      <c r="J1408" s="116"/>
      <c r="K1408" s="118"/>
      <c r="L1408" s="116"/>
      <c r="M1408" s="116"/>
      <c r="N1408" s="118"/>
    </row>
    <row r="1409">
      <c r="A1409" s="114"/>
      <c r="B1409" s="116"/>
      <c r="C1409" s="121"/>
      <c r="D1409" s="116"/>
      <c r="E1409" s="116"/>
      <c r="F1409" s="116"/>
      <c r="G1409" s="116"/>
      <c r="H1409" s="120"/>
      <c r="I1409" s="118"/>
      <c r="J1409" s="116"/>
      <c r="K1409" s="118"/>
      <c r="L1409" s="116"/>
      <c r="M1409" s="116"/>
      <c r="N1409" s="118"/>
    </row>
    <row r="1410">
      <c r="A1410" s="114"/>
      <c r="B1410" s="116"/>
      <c r="C1410" s="121"/>
      <c r="D1410" s="116"/>
      <c r="E1410" s="116"/>
      <c r="F1410" s="116"/>
      <c r="G1410" s="116"/>
      <c r="H1410" s="120"/>
      <c r="I1410" s="118"/>
      <c r="J1410" s="116"/>
      <c r="K1410" s="118"/>
      <c r="L1410" s="116"/>
      <c r="M1410" s="116"/>
      <c r="N1410" s="118"/>
    </row>
    <row r="1411">
      <c r="A1411" s="114"/>
      <c r="B1411" s="116"/>
      <c r="C1411" s="121"/>
      <c r="D1411" s="116"/>
      <c r="E1411" s="116"/>
      <c r="F1411" s="116"/>
      <c r="G1411" s="116"/>
      <c r="H1411" s="120"/>
      <c r="I1411" s="118"/>
      <c r="J1411" s="116"/>
      <c r="K1411" s="118"/>
      <c r="L1411" s="116"/>
      <c r="M1411" s="116"/>
      <c r="N1411" s="118"/>
    </row>
    <row r="1412">
      <c r="A1412" s="114"/>
      <c r="B1412" s="116"/>
      <c r="C1412" s="121"/>
      <c r="D1412" s="116"/>
      <c r="E1412" s="116"/>
      <c r="F1412" s="116"/>
      <c r="G1412" s="116"/>
      <c r="H1412" s="120"/>
      <c r="I1412" s="118"/>
      <c r="J1412" s="116"/>
      <c r="K1412" s="118"/>
      <c r="L1412" s="116"/>
      <c r="M1412" s="116"/>
      <c r="N1412" s="118"/>
    </row>
    <row r="1413">
      <c r="A1413" s="114"/>
      <c r="B1413" s="116"/>
      <c r="C1413" s="121"/>
      <c r="D1413" s="116"/>
      <c r="E1413" s="116"/>
      <c r="F1413" s="116"/>
      <c r="G1413" s="116"/>
      <c r="H1413" s="120"/>
      <c r="I1413" s="118"/>
      <c r="J1413" s="116"/>
      <c r="K1413" s="118"/>
      <c r="L1413" s="116"/>
      <c r="M1413" s="116"/>
      <c r="N1413" s="118"/>
    </row>
    <row r="1414">
      <c r="A1414" s="114"/>
      <c r="B1414" s="116"/>
      <c r="C1414" s="121"/>
      <c r="D1414" s="116"/>
      <c r="E1414" s="116"/>
      <c r="F1414" s="116"/>
      <c r="G1414" s="116"/>
      <c r="H1414" s="120"/>
      <c r="I1414" s="118"/>
      <c r="J1414" s="116"/>
      <c r="K1414" s="118"/>
      <c r="L1414" s="116"/>
      <c r="M1414" s="116"/>
      <c r="N1414" s="118"/>
    </row>
    <row r="1415">
      <c r="A1415" s="114"/>
      <c r="B1415" s="116"/>
      <c r="C1415" s="121"/>
      <c r="D1415" s="116"/>
      <c r="E1415" s="116"/>
      <c r="F1415" s="116"/>
      <c r="G1415" s="116"/>
      <c r="H1415" s="120"/>
      <c r="I1415" s="118"/>
      <c r="J1415" s="116"/>
      <c r="K1415" s="118"/>
      <c r="L1415" s="116"/>
      <c r="M1415" s="116"/>
      <c r="N1415" s="118"/>
    </row>
    <row r="1416">
      <c r="A1416" s="114"/>
      <c r="B1416" s="116"/>
      <c r="C1416" s="121"/>
      <c r="D1416" s="116"/>
      <c r="E1416" s="116"/>
      <c r="F1416" s="116"/>
      <c r="G1416" s="116"/>
      <c r="H1416" s="120"/>
      <c r="I1416" s="118"/>
      <c r="J1416" s="116"/>
      <c r="K1416" s="118"/>
      <c r="L1416" s="116"/>
      <c r="M1416" s="116"/>
      <c r="N1416" s="118"/>
    </row>
    <row r="1417">
      <c r="A1417" s="114"/>
      <c r="B1417" s="116"/>
      <c r="C1417" s="121"/>
      <c r="D1417" s="116"/>
      <c r="E1417" s="116"/>
      <c r="F1417" s="116"/>
      <c r="G1417" s="116"/>
      <c r="H1417" s="120"/>
      <c r="I1417" s="118"/>
      <c r="J1417" s="116"/>
      <c r="K1417" s="118"/>
      <c r="L1417" s="116"/>
      <c r="M1417" s="116"/>
      <c r="N1417" s="118"/>
    </row>
    <row r="1418">
      <c r="A1418" s="114"/>
      <c r="B1418" s="116"/>
      <c r="C1418" s="121"/>
      <c r="D1418" s="116"/>
      <c r="E1418" s="116"/>
      <c r="F1418" s="116"/>
      <c r="G1418" s="116"/>
      <c r="H1418" s="120"/>
      <c r="I1418" s="118"/>
      <c r="J1418" s="116"/>
      <c r="K1418" s="118"/>
      <c r="L1418" s="116"/>
      <c r="M1418" s="116"/>
      <c r="N1418" s="118"/>
    </row>
    <row r="1419">
      <c r="A1419" s="114"/>
      <c r="B1419" s="116"/>
      <c r="C1419" s="121"/>
      <c r="D1419" s="116"/>
      <c r="E1419" s="116"/>
      <c r="F1419" s="116"/>
      <c r="G1419" s="116"/>
      <c r="H1419" s="120"/>
      <c r="I1419" s="118"/>
      <c r="J1419" s="116"/>
      <c r="K1419" s="118"/>
      <c r="L1419" s="116"/>
      <c r="M1419" s="116"/>
      <c r="N1419" s="118"/>
    </row>
    <row r="1420">
      <c r="A1420" s="114"/>
      <c r="B1420" s="116"/>
      <c r="C1420" s="121"/>
      <c r="D1420" s="116"/>
      <c r="E1420" s="116"/>
      <c r="F1420" s="116"/>
      <c r="G1420" s="116"/>
      <c r="H1420" s="120"/>
      <c r="I1420" s="118"/>
      <c r="J1420" s="116"/>
      <c r="K1420" s="118"/>
      <c r="L1420" s="116"/>
      <c r="M1420" s="116"/>
      <c r="N1420" s="118"/>
    </row>
    <row r="1421">
      <c r="A1421" s="114"/>
      <c r="B1421" s="116"/>
      <c r="C1421" s="121"/>
      <c r="D1421" s="116"/>
      <c r="E1421" s="116"/>
      <c r="F1421" s="116"/>
      <c r="G1421" s="116"/>
      <c r="H1421" s="120"/>
      <c r="I1421" s="118"/>
      <c r="J1421" s="116"/>
      <c r="K1421" s="118"/>
      <c r="L1421" s="116"/>
      <c r="M1421" s="116"/>
      <c r="N1421" s="118"/>
    </row>
    <row r="1422">
      <c r="A1422" s="114"/>
      <c r="B1422" s="116"/>
      <c r="C1422" s="121"/>
      <c r="D1422" s="116"/>
      <c r="E1422" s="116"/>
      <c r="F1422" s="116"/>
      <c r="G1422" s="116"/>
      <c r="H1422" s="120"/>
      <c r="I1422" s="118"/>
      <c r="J1422" s="116"/>
      <c r="K1422" s="118"/>
      <c r="L1422" s="116"/>
      <c r="M1422" s="116"/>
      <c r="N1422" s="118"/>
    </row>
    <row r="1423">
      <c r="A1423" s="114"/>
      <c r="B1423" s="116"/>
      <c r="C1423" s="121"/>
      <c r="D1423" s="116"/>
      <c r="E1423" s="116"/>
      <c r="F1423" s="116"/>
      <c r="G1423" s="116"/>
      <c r="H1423" s="120"/>
      <c r="I1423" s="118"/>
      <c r="J1423" s="116"/>
      <c r="K1423" s="118"/>
      <c r="L1423" s="116"/>
      <c r="M1423" s="116"/>
      <c r="N1423" s="118"/>
    </row>
    <row r="1424">
      <c r="A1424" s="114"/>
      <c r="B1424" s="116"/>
      <c r="C1424" s="121"/>
      <c r="D1424" s="116"/>
      <c r="E1424" s="116"/>
      <c r="F1424" s="116"/>
      <c r="G1424" s="116"/>
      <c r="H1424" s="120"/>
      <c r="I1424" s="118"/>
      <c r="J1424" s="116"/>
      <c r="K1424" s="118"/>
      <c r="L1424" s="116"/>
      <c r="M1424" s="116"/>
      <c r="N1424" s="118"/>
    </row>
    <row r="1425">
      <c r="A1425" s="114"/>
      <c r="B1425" s="116"/>
      <c r="C1425" s="121"/>
      <c r="D1425" s="116"/>
      <c r="E1425" s="116"/>
      <c r="F1425" s="116"/>
      <c r="G1425" s="116"/>
      <c r="H1425" s="120"/>
      <c r="I1425" s="118"/>
      <c r="J1425" s="116"/>
      <c r="K1425" s="118"/>
      <c r="L1425" s="116"/>
      <c r="M1425" s="116"/>
      <c r="N1425" s="118"/>
    </row>
    <row r="1426">
      <c r="A1426" s="114"/>
      <c r="B1426" s="116"/>
      <c r="C1426" s="121"/>
      <c r="D1426" s="116"/>
      <c r="E1426" s="116"/>
      <c r="F1426" s="116"/>
      <c r="G1426" s="116"/>
      <c r="H1426" s="120"/>
      <c r="I1426" s="118"/>
      <c r="J1426" s="116"/>
      <c r="K1426" s="118"/>
      <c r="L1426" s="116"/>
      <c r="M1426" s="116"/>
      <c r="N1426" s="118"/>
    </row>
    <row r="1427">
      <c r="A1427" s="114"/>
      <c r="B1427" s="116"/>
      <c r="C1427" s="121"/>
      <c r="D1427" s="116"/>
      <c r="E1427" s="116"/>
      <c r="F1427" s="116"/>
      <c r="G1427" s="116"/>
      <c r="H1427" s="120"/>
      <c r="I1427" s="118"/>
      <c r="J1427" s="116"/>
      <c r="K1427" s="118"/>
      <c r="L1427" s="116"/>
      <c r="M1427" s="116"/>
      <c r="N1427" s="118"/>
    </row>
    <row r="1428">
      <c r="A1428" s="114"/>
      <c r="B1428" s="116"/>
      <c r="C1428" s="121"/>
      <c r="D1428" s="116"/>
      <c r="E1428" s="116"/>
      <c r="F1428" s="116"/>
      <c r="G1428" s="116"/>
      <c r="H1428" s="120"/>
      <c r="I1428" s="118"/>
      <c r="J1428" s="116"/>
      <c r="K1428" s="118"/>
      <c r="L1428" s="116"/>
      <c r="M1428" s="116"/>
      <c r="N1428" s="118"/>
    </row>
    <row r="1429">
      <c r="A1429" s="114"/>
      <c r="B1429" s="116"/>
      <c r="C1429" s="121"/>
      <c r="D1429" s="116"/>
      <c r="E1429" s="116"/>
      <c r="F1429" s="116"/>
      <c r="G1429" s="116"/>
      <c r="H1429" s="120"/>
      <c r="I1429" s="118"/>
      <c r="J1429" s="116"/>
      <c r="K1429" s="118"/>
      <c r="L1429" s="116"/>
      <c r="M1429" s="116"/>
      <c r="N1429" s="118"/>
    </row>
    <row r="1430">
      <c r="A1430" s="114"/>
      <c r="B1430" s="116"/>
      <c r="C1430" s="121"/>
      <c r="D1430" s="116"/>
      <c r="E1430" s="116"/>
      <c r="F1430" s="116"/>
      <c r="G1430" s="116"/>
      <c r="H1430" s="120"/>
      <c r="I1430" s="118"/>
      <c r="J1430" s="116"/>
      <c r="K1430" s="118"/>
      <c r="L1430" s="116"/>
      <c r="M1430" s="116"/>
      <c r="N1430" s="118"/>
    </row>
    <row r="1431">
      <c r="A1431" s="114"/>
      <c r="B1431" s="116"/>
      <c r="C1431" s="121"/>
      <c r="D1431" s="116"/>
      <c r="E1431" s="116"/>
      <c r="F1431" s="116"/>
      <c r="G1431" s="116"/>
      <c r="H1431" s="120"/>
      <c r="I1431" s="118"/>
      <c r="J1431" s="116"/>
      <c r="K1431" s="118"/>
      <c r="L1431" s="116"/>
      <c r="M1431" s="116"/>
      <c r="N1431" s="118"/>
    </row>
    <row r="1432">
      <c r="A1432" s="114"/>
      <c r="B1432" s="116"/>
      <c r="C1432" s="121"/>
      <c r="D1432" s="116"/>
      <c r="E1432" s="116"/>
      <c r="F1432" s="116"/>
      <c r="G1432" s="116"/>
      <c r="H1432" s="120"/>
      <c r="I1432" s="118"/>
      <c r="J1432" s="116"/>
      <c r="K1432" s="118"/>
      <c r="L1432" s="116"/>
      <c r="M1432" s="116"/>
      <c r="N1432" s="118"/>
    </row>
    <row r="1433">
      <c r="A1433" s="114"/>
      <c r="B1433" s="116"/>
      <c r="C1433" s="121"/>
      <c r="D1433" s="116"/>
      <c r="E1433" s="116"/>
      <c r="F1433" s="116"/>
      <c r="G1433" s="116"/>
      <c r="H1433" s="120"/>
      <c r="I1433" s="118"/>
      <c r="J1433" s="116"/>
      <c r="K1433" s="118"/>
      <c r="L1433" s="116"/>
      <c r="M1433" s="116"/>
      <c r="N1433" s="118"/>
    </row>
    <row r="1434">
      <c r="A1434" s="114"/>
      <c r="B1434" s="116"/>
      <c r="C1434" s="121"/>
      <c r="D1434" s="116"/>
      <c r="E1434" s="116"/>
      <c r="F1434" s="116"/>
      <c r="G1434" s="116"/>
      <c r="H1434" s="120"/>
      <c r="I1434" s="118"/>
      <c r="J1434" s="116"/>
      <c r="K1434" s="118"/>
      <c r="L1434" s="116"/>
      <c r="M1434" s="116"/>
      <c r="N1434" s="118"/>
    </row>
    <row r="1435">
      <c r="A1435" s="114"/>
      <c r="B1435" s="116"/>
      <c r="C1435" s="121"/>
      <c r="D1435" s="116"/>
      <c r="E1435" s="116"/>
      <c r="F1435" s="116"/>
      <c r="G1435" s="116"/>
      <c r="H1435" s="120"/>
      <c r="I1435" s="118"/>
      <c r="J1435" s="116"/>
      <c r="K1435" s="118"/>
      <c r="L1435" s="116"/>
      <c r="M1435" s="116"/>
      <c r="N1435" s="118"/>
    </row>
    <row r="1436">
      <c r="A1436" s="114"/>
      <c r="B1436" s="116"/>
      <c r="C1436" s="121"/>
      <c r="D1436" s="116"/>
      <c r="E1436" s="116"/>
      <c r="F1436" s="116"/>
      <c r="G1436" s="116"/>
      <c r="H1436" s="120"/>
      <c r="I1436" s="118"/>
      <c r="J1436" s="116"/>
      <c r="K1436" s="118"/>
      <c r="L1436" s="116"/>
      <c r="M1436" s="116"/>
      <c r="N1436" s="118"/>
    </row>
    <row r="1437">
      <c r="A1437" s="114"/>
      <c r="B1437" s="116"/>
      <c r="C1437" s="121"/>
      <c r="D1437" s="116"/>
      <c r="E1437" s="116"/>
      <c r="F1437" s="116"/>
      <c r="G1437" s="116"/>
      <c r="H1437" s="120"/>
      <c r="I1437" s="118"/>
      <c r="J1437" s="116"/>
      <c r="K1437" s="118"/>
      <c r="L1437" s="116"/>
      <c r="M1437" s="116"/>
      <c r="N1437" s="118"/>
    </row>
    <row r="1438">
      <c r="A1438" s="114"/>
      <c r="B1438" s="116"/>
      <c r="C1438" s="121"/>
      <c r="D1438" s="116"/>
      <c r="E1438" s="116"/>
      <c r="F1438" s="116"/>
      <c r="G1438" s="116"/>
      <c r="H1438" s="120"/>
      <c r="I1438" s="118"/>
      <c r="J1438" s="116"/>
      <c r="K1438" s="118"/>
      <c r="L1438" s="116"/>
      <c r="M1438" s="116"/>
      <c r="N1438" s="118"/>
    </row>
    <row r="1439">
      <c r="A1439" s="114"/>
      <c r="B1439" s="116"/>
      <c r="C1439" s="121"/>
      <c r="D1439" s="116"/>
      <c r="E1439" s="116"/>
      <c r="F1439" s="116"/>
      <c r="G1439" s="116"/>
      <c r="H1439" s="120"/>
      <c r="I1439" s="118"/>
      <c r="J1439" s="116"/>
      <c r="K1439" s="118"/>
      <c r="L1439" s="116"/>
      <c r="M1439" s="116"/>
      <c r="N1439" s="118"/>
    </row>
    <row r="1440">
      <c r="A1440" s="114"/>
      <c r="B1440" s="116"/>
      <c r="C1440" s="121"/>
      <c r="D1440" s="116"/>
      <c r="E1440" s="116"/>
      <c r="F1440" s="116"/>
      <c r="G1440" s="116"/>
      <c r="H1440" s="120"/>
      <c r="I1440" s="118"/>
      <c r="J1440" s="116"/>
      <c r="K1440" s="118"/>
      <c r="L1440" s="116"/>
      <c r="M1440" s="116"/>
      <c r="N1440" s="118"/>
    </row>
    <row r="1441">
      <c r="A1441" s="114"/>
      <c r="B1441" s="116"/>
      <c r="C1441" s="121"/>
      <c r="D1441" s="116"/>
      <c r="E1441" s="116"/>
      <c r="F1441" s="116"/>
      <c r="G1441" s="116"/>
      <c r="H1441" s="120"/>
      <c r="I1441" s="118"/>
      <c r="J1441" s="116"/>
      <c r="K1441" s="118"/>
      <c r="L1441" s="116"/>
      <c r="M1441" s="116"/>
      <c r="N1441" s="118"/>
    </row>
    <row r="1442">
      <c r="A1442" s="114"/>
      <c r="B1442" s="116"/>
      <c r="C1442" s="121"/>
      <c r="D1442" s="116"/>
      <c r="E1442" s="116"/>
      <c r="F1442" s="116"/>
      <c r="G1442" s="116"/>
      <c r="H1442" s="120"/>
      <c r="I1442" s="118"/>
      <c r="J1442" s="116"/>
      <c r="K1442" s="118"/>
      <c r="L1442" s="116"/>
      <c r="M1442" s="116"/>
      <c r="N1442" s="118"/>
    </row>
    <row r="1443">
      <c r="A1443" s="114"/>
      <c r="B1443" s="116"/>
      <c r="C1443" s="121"/>
      <c r="D1443" s="116"/>
      <c r="E1443" s="116"/>
      <c r="F1443" s="116"/>
      <c r="G1443" s="116"/>
      <c r="H1443" s="120"/>
      <c r="I1443" s="118"/>
      <c r="J1443" s="116"/>
      <c r="K1443" s="118"/>
      <c r="L1443" s="116"/>
      <c r="M1443" s="116"/>
      <c r="N1443" s="118"/>
    </row>
    <row r="1444">
      <c r="A1444" s="114"/>
      <c r="B1444" s="116"/>
      <c r="C1444" s="121"/>
      <c r="D1444" s="116"/>
      <c r="E1444" s="116"/>
      <c r="F1444" s="116"/>
      <c r="G1444" s="116"/>
      <c r="H1444" s="120"/>
      <c r="I1444" s="118"/>
      <c r="J1444" s="116"/>
      <c r="K1444" s="118"/>
      <c r="L1444" s="116"/>
      <c r="M1444" s="116"/>
      <c r="N1444" s="118"/>
    </row>
    <row r="1445">
      <c r="A1445" s="114"/>
      <c r="B1445" s="116"/>
      <c r="C1445" s="121"/>
      <c r="D1445" s="116"/>
      <c r="E1445" s="116"/>
      <c r="F1445" s="116"/>
      <c r="G1445" s="116"/>
      <c r="H1445" s="120"/>
      <c r="I1445" s="118"/>
      <c r="J1445" s="116"/>
      <c r="K1445" s="118"/>
      <c r="L1445" s="116"/>
      <c r="M1445" s="116"/>
      <c r="N1445" s="118"/>
    </row>
    <row r="1446">
      <c r="A1446" s="114"/>
      <c r="B1446" s="116"/>
      <c r="C1446" s="121"/>
      <c r="D1446" s="116"/>
      <c r="E1446" s="116"/>
      <c r="F1446" s="116"/>
      <c r="G1446" s="116"/>
      <c r="H1446" s="120"/>
      <c r="I1446" s="118"/>
      <c r="J1446" s="116"/>
      <c r="K1446" s="118"/>
      <c r="L1446" s="116"/>
      <c r="M1446" s="116"/>
      <c r="N1446" s="118"/>
    </row>
    <row r="1447">
      <c r="A1447" s="114"/>
      <c r="B1447" s="116"/>
      <c r="C1447" s="121"/>
      <c r="D1447" s="116"/>
      <c r="E1447" s="116"/>
      <c r="F1447" s="116"/>
      <c r="G1447" s="116"/>
      <c r="H1447" s="120"/>
      <c r="I1447" s="118"/>
      <c r="J1447" s="116"/>
      <c r="K1447" s="118"/>
      <c r="L1447" s="116"/>
      <c r="M1447" s="116"/>
      <c r="N1447" s="118"/>
    </row>
    <row r="1448">
      <c r="A1448" s="114"/>
      <c r="B1448" s="116"/>
      <c r="C1448" s="121"/>
      <c r="D1448" s="116"/>
      <c r="E1448" s="116"/>
      <c r="F1448" s="116"/>
      <c r="G1448" s="116"/>
      <c r="H1448" s="120"/>
      <c r="I1448" s="118"/>
      <c r="J1448" s="116"/>
      <c r="K1448" s="118"/>
      <c r="L1448" s="116"/>
      <c r="M1448" s="116"/>
      <c r="N1448" s="118"/>
    </row>
    <row r="1449">
      <c r="A1449" s="114"/>
      <c r="B1449" s="116"/>
      <c r="C1449" s="121"/>
      <c r="D1449" s="116"/>
      <c r="E1449" s="116"/>
      <c r="F1449" s="116"/>
      <c r="G1449" s="116"/>
      <c r="H1449" s="120"/>
      <c r="I1449" s="118"/>
      <c r="J1449" s="116"/>
      <c r="K1449" s="118"/>
      <c r="L1449" s="116"/>
      <c r="M1449" s="116"/>
      <c r="N1449" s="118"/>
    </row>
    <row r="1450">
      <c r="A1450" s="114"/>
      <c r="B1450" s="116"/>
      <c r="C1450" s="121"/>
      <c r="D1450" s="116"/>
      <c r="E1450" s="116"/>
      <c r="F1450" s="116"/>
      <c r="G1450" s="116"/>
      <c r="H1450" s="120"/>
      <c r="I1450" s="118"/>
      <c r="J1450" s="116"/>
      <c r="K1450" s="118"/>
      <c r="L1450" s="116"/>
      <c r="M1450" s="116"/>
      <c r="N1450" s="118"/>
    </row>
    <row r="1451">
      <c r="A1451" s="114"/>
      <c r="B1451" s="116"/>
      <c r="C1451" s="121"/>
      <c r="D1451" s="116"/>
      <c r="E1451" s="116"/>
      <c r="F1451" s="116"/>
      <c r="G1451" s="116"/>
      <c r="H1451" s="120"/>
      <c r="I1451" s="118"/>
      <c r="J1451" s="116"/>
      <c r="K1451" s="118"/>
      <c r="L1451" s="116"/>
      <c r="M1451" s="116"/>
      <c r="N1451" s="118"/>
    </row>
    <row r="1452">
      <c r="A1452" s="114"/>
      <c r="B1452" s="116"/>
      <c r="C1452" s="121"/>
      <c r="D1452" s="116"/>
      <c r="E1452" s="116"/>
      <c r="F1452" s="116"/>
      <c r="G1452" s="116"/>
      <c r="H1452" s="120"/>
      <c r="I1452" s="118"/>
      <c r="J1452" s="116"/>
      <c r="K1452" s="118"/>
      <c r="L1452" s="116"/>
      <c r="M1452" s="116"/>
      <c r="N1452" s="118"/>
    </row>
    <row r="1453">
      <c r="A1453" s="114"/>
      <c r="B1453" s="116"/>
      <c r="C1453" s="121"/>
      <c r="D1453" s="116"/>
      <c r="E1453" s="116"/>
      <c r="F1453" s="116"/>
      <c r="G1453" s="116"/>
      <c r="H1453" s="120"/>
      <c r="I1453" s="118"/>
      <c r="J1453" s="116"/>
      <c r="K1453" s="118"/>
      <c r="L1453" s="116"/>
      <c r="M1453" s="116"/>
      <c r="N1453" s="118"/>
    </row>
    <row r="1454">
      <c r="A1454" s="114"/>
      <c r="B1454" s="116"/>
      <c r="C1454" s="121"/>
      <c r="D1454" s="116"/>
      <c r="E1454" s="116"/>
      <c r="F1454" s="116"/>
      <c r="G1454" s="116"/>
      <c r="H1454" s="120"/>
      <c r="I1454" s="118"/>
      <c r="J1454" s="116"/>
      <c r="K1454" s="118"/>
      <c r="L1454" s="116"/>
      <c r="M1454" s="116"/>
      <c r="N1454" s="118"/>
    </row>
    <row r="1455">
      <c r="A1455" s="114"/>
      <c r="B1455" s="116"/>
      <c r="C1455" s="121"/>
      <c r="D1455" s="116"/>
      <c r="E1455" s="116"/>
      <c r="F1455" s="116"/>
      <c r="G1455" s="116"/>
      <c r="H1455" s="120"/>
      <c r="I1455" s="118"/>
      <c r="J1455" s="116"/>
      <c r="K1455" s="118"/>
      <c r="L1455" s="116"/>
      <c r="M1455" s="116"/>
      <c r="N1455" s="118"/>
    </row>
    <row r="1456">
      <c r="A1456" s="114"/>
      <c r="B1456" s="116"/>
      <c r="C1456" s="121"/>
      <c r="D1456" s="116"/>
      <c r="E1456" s="116"/>
      <c r="F1456" s="116"/>
      <c r="G1456" s="116"/>
      <c r="H1456" s="120"/>
      <c r="I1456" s="118"/>
      <c r="J1456" s="116"/>
      <c r="K1456" s="118"/>
      <c r="L1456" s="116"/>
      <c r="M1456" s="116"/>
      <c r="N1456" s="118"/>
    </row>
    <row r="1457">
      <c r="A1457" s="114"/>
      <c r="B1457" s="116"/>
      <c r="C1457" s="121"/>
      <c r="D1457" s="116"/>
      <c r="E1457" s="116"/>
      <c r="F1457" s="116"/>
      <c r="G1457" s="116"/>
      <c r="H1457" s="120"/>
      <c r="I1457" s="118"/>
      <c r="J1457" s="116"/>
      <c r="K1457" s="118"/>
      <c r="L1457" s="116"/>
      <c r="M1457" s="116"/>
      <c r="N1457" s="118"/>
    </row>
    <row r="1458">
      <c r="A1458" s="114"/>
      <c r="B1458" s="116"/>
      <c r="C1458" s="121"/>
      <c r="D1458" s="116"/>
      <c r="E1458" s="116"/>
      <c r="F1458" s="116"/>
      <c r="G1458" s="116"/>
      <c r="H1458" s="120"/>
      <c r="I1458" s="118"/>
      <c r="J1458" s="116"/>
      <c r="K1458" s="118"/>
      <c r="L1458" s="116"/>
      <c r="M1458" s="116"/>
      <c r="N1458" s="118"/>
    </row>
    <row r="1459">
      <c r="A1459" s="114"/>
      <c r="B1459" s="116"/>
      <c r="C1459" s="121"/>
      <c r="D1459" s="116"/>
      <c r="E1459" s="116"/>
      <c r="F1459" s="116"/>
      <c r="G1459" s="116"/>
      <c r="H1459" s="120"/>
      <c r="I1459" s="118"/>
      <c r="J1459" s="116"/>
      <c r="K1459" s="118"/>
      <c r="L1459" s="116"/>
      <c r="M1459" s="116"/>
      <c r="N1459" s="118"/>
    </row>
    <row r="1460">
      <c r="A1460" s="114"/>
      <c r="B1460" s="116"/>
      <c r="C1460" s="121"/>
      <c r="D1460" s="116"/>
      <c r="E1460" s="116"/>
      <c r="F1460" s="116"/>
      <c r="G1460" s="116"/>
      <c r="H1460" s="120"/>
      <c r="I1460" s="118"/>
      <c r="J1460" s="116"/>
      <c r="K1460" s="118"/>
      <c r="L1460" s="116"/>
      <c r="M1460" s="116"/>
      <c r="N1460" s="118"/>
    </row>
    <row r="1461">
      <c r="A1461" s="114"/>
      <c r="B1461" s="116"/>
      <c r="C1461" s="121"/>
      <c r="D1461" s="116"/>
      <c r="E1461" s="116"/>
      <c r="F1461" s="116"/>
      <c r="G1461" s="116"/>
      <c r="H1461" s="120"/>
      <c r="I1461" s="118"/>
      <c r="J1461" s="116"/>
      <c r="K1461" s="118"/>
      <c r="L1461" s="116"/>
      <c r="M1461" s="116"/>
      <c r="N1461" s="118"/>
    </row>
    <row r="1462">
      <c r="A1462" s="114"/>
      <c r="B1462" s="116"/>
      <c r="C1462" s="121"/>
      <c r="D1462" s="116"/>
      <c r="E1462" s="116"/>
      <c r="F1462" s="116"/>
      <c r="G1462" s="116"/>
      <c r="H1462" s="120"/>
      <c r="I1462" s="118"/>
      <c r="J1462" s="116"/>
      <c r="K1462" s="118"/>
      <c r="L1462" s="116"/>
      <c r="M1462" s="116"/>
      <c r="N1462" s="118"/>
    </row>
    <row r="1463">
      <c r="A1463" s="114"/>
      <c r="B1463" s="116"/>
      <c r="C1463" s="121"/>
      <c r="D1463" s="116"/>
      <c r="E1463" s="116"/>
      <c r="F1463" s="116"/>
      <c r="G1463" s="116"/>
      <c r="H1463" s="120"/>
      <c r="I1463" s="118"/>
      <c r="J1463" s="116"/>
      <c r="K1463" s="118"/>
      <c r="L1463" s="116"/>
      <c r="M1463" s="116"/>
      <c r="N1463" s="118"/>
    </row>
    <row r="1464">
      <c r="A1464" s="114"/>
      <c r="B1464" s="116"/>
      <c r="C1464" s="121"/>
      <c r="D1464" s="116"/>
      <c r="E1464" s="116"/>
      <c r="F1464" s="116"/>
      <c r="G1464" s="116"/>
      <c r="H1464" s="120"/>
      <c r="I1464" s="118"/>
      <c r="J1464" s="116"/>
      <c r="K1464" s="118"/>
      <c r="L1464" s="116"/>
      <c r="M1464" s="116"/>
      <c r="N1464" s="118"/>
    </row>
    <row r="1465">
      <c r="A1465" s="114"/>
      <c r="B1465" s="116"/>
      <c r="C1465" s="121"/>
      <c r="D1465" s="116"/>
      <c r="E1465" s="116"/>
      <c r="F1465" s="116"/>
      <c r="G1465" s="116"/>
      <c r="H1465" s="120"/>
      <c r="I1465" s="118"/>
      <c r="J1465" s="116"/>
      <c r="K1465" s="118"/>
      <c r="L1465" s="116"/>
      <c r="M1465" s="116"/>
      <c r="N1465" s="118"/>
    </row>
    <row r="1466">
      <c r="A1466" s="114"/>
      <c r="B1466" s="116"/>
      <c r="C1466" s="121"/>
      <c r="D1466" s="116"/>
      <c r="E1466" s="116"/>
      <c r="F1466" s="116"/>
      <c r="G1466" s="116"/>
      <c r="H1466" s="120"/>
      <c r="I1466" s="118"/>
      <c r="J1466" s="116"/>
      <c r="K1466" s="118"/>
      <c r="L1466" s="116"/>
      <c r="M1466" s="116"/>
      <c r="N1466" s="118"/>
    </row>
    <row r="1467">
      <c r="A1467" s="114"/>
      <c r="B1467" s="116"/>
      <c r="C1467" s="121"/>
      <c r="D1467" s="116"/>
      <c r="E1467" s="116"/>
      <c r="F1467" s="116"/>
      <c r="G1467" s="116"/>
      <c r="H1467" s="120"/>
      <c r="I1467" s="118"/>
      <c r="J1467" s="116"/>
      <c r="K1467" s="118"/>
      <c r="L1467" s="116"/>
      <c r="M1467" s="116"/>
      <c r="N1467" s="118"/>
    </row>
    <row r="1468">
      <c r="A1468" s="114"/>
      <c r="B1468" s="116"/>
      <c r="C1468" s="121"/>
      <c r="D1468" s="116"/>
      <c r="E1468" s="116"/>
      <c r="F1468" s="116"/>
      <c r="G1468" s="116"/>
      <c r="H1468" s="120"/>
      <c r="I1468" s="118"/>
      <c r="J1468" s="116"/>
      <c r="K1468" s="118"/>
      <c r="L1468" s="116"/>
      <c r="M1468" s="116"/>
      <c r="N1468" s="118"/>
    </row>
    <row r="1469">
      <c r="A1469" s="114"/>
      <c r="B1469" s="116"/>
      <c r="C1469" s="121"/>
      <c r="D1469" s="116"/>
      <c r="E1469" s="116"/>
      <c r="F1469" s="116"/>
      <c r="G1469" s="116"/>
      <c r="H1469" s="120"/>
      <c r="I1469" s="118"/>
      <c r="J1469" s="116"/>
      <c r="K1469" s="118"/>
      <c r="L1469" s="116"/>
      <c r="M1469" s="116"/>
      <c r="N1469" s="118"/>
    </row>
    <row r="1470">
      <c r="A1470" s="114"/>
      <c r="B1470" s="116"/>
      <c r="C1470" s="121"/>
      <c r="D1470" s="116"/>
      <c r="E1470" s="116"/>
      <c r="F1470" s="116"/>
      <c r="G1470" s="116"/>
      <c r="H1470" s="120"/>
      <c r="I1470" s="118"/>
      <c r="J1470" s="116"/>
      <c r="K1470" s="118"/>
      <c r="L1470" s="116"/>
      <c r="M1470" s="116"/>
      <c r="N1470" s="118"/>
    </row>
    <row r="1471">
      <c r="A1471" s="114"/>
      <c r="B1471" s="116"/>
      <c r="C1471" s="121"/>
      <c r="D1471" s="116"/>
      <c r="E1471" s="116"/>
      <c r="F1471" s="116"/>
      <c r="G1471" s="116"/>
      <c r="H1471" s="120"/>
      <c r="I1471" s="118"/>
      <c r="J1471" s="116"/>
      <c r="K1471" s="118"/>
      <c r="L1471" s="116"/>
      <c r="M1471" s="116"/>
      <c r="N1471" s="118"/>
    </row>
    <row r="1472">
      <c r="A1472" s="114"/>
      <c r="B1472" s="116"/>
      <c r="C1472" s="121"/>
      <c r="D1472" s="116"/>
      <c r="E1472" s="116"/>
      <c r="F1472" s="116"/>
      <c r="G1472" s="116"/>
      <c r="H1472" s="120"/>
      <c r="I1472" s="118"/>
      <c r="J1472" s="116"/>
      <c r="K1472" s="118"/>
      <c r="L1472" s="116"/>
      <c r="M1472" s="116"/>
      <c r="N1472" s="118"/>
    </row>
    <row r="1473">
      <c r="A1473" s="114"/>
      <c r="B1473" s="116"/>
      <c r="C1473" s="121"/>
      <c r="D1473" s="116"/>
      <c r="E1473" s="116"/>
      <c r="F1473" s="116"/>
      <c r="G1473" s="116"/>
      <c r="H1473" s="120"/>
      <c r="I1473" s="118"/>
      <c r="J1473" s="116"/>
      <c r="K1473" s="118"/>
      <c r="L1473" s="116"/>
      <c r="M1473" s="116"/>
      <c r="N1473" s="118"/>
    </row>
    <row r="1474">
      <c r="A1474" s="114"/>
      <c r="B1474" s="116"/>
      <c r="C1474" s="121"/>
      <c r="D1474" s="116"/>
      <c r="E1474" s="116"/>
      <c r="F1474" s="116"/>
      <c r="G1474" s="116"/>
      <c r="H1474" s="120"/>
      <c r="I1474" s="118"/>
      <c r="J1474" s="116"/>
      <c r="K1474" s="118"/>
      <c r="L1474" s="116"/>
      <c r="M1474" s="116"/>
      <c r="N1474" s="118"/>
    </row>
    <row r="1475">
      <c r="A1475" s="114"/>
      <c r="B1475" s="116"/>
      <c r="C1475" s="121"/>
      <c r="D1475" s="116"/>
      <c r="E1475" s="116"/>
      <c r="F1475" s="116"/>
      <c r="G1475" s="116"/>
      <c r="H1475" s="120"/>
      <c r="I1475" s="118"/>
      <c r="J1475" s="116"/>
      <c r="K1475" s="118"/>
      <c r="L1475" s="116"/>
      <c r="M1475" s="116"/>
      <c r="N1475" s="118"/>
    </row>
    <row r="1476">
      <c r="A1476" s="114"/>
      <c r="B1476" s="116"/>
      <c r="C1476" s="121"/>
      <c r="D1476" s="116"/>
      <c r="E1476" s="116"/>
      <c r="F1476" s="116"/>
      <c r="G1476" s="116"/>
      <c r="H1476" s="120"/>
      <c r="I1476" s="118"/>
      <c r="J1476" s="116"/>
      <c r="K1476" s="118"/>
      <c r="L1476" s="116"/>
      <c r="M1476" s="116"/>
      <c r="N1476" s="118"/>
    </row>
    <row r="1477">
      <c r="A1477" s="114"/>
      <c r="B1477" s="116"/>
      <c r="C1477" s="121"/>
      <c r="D1477" s="116"/>
      <c r="E1477" s="116"/>
      <c r="F1477" s="116"/>
      <c r="G1477" s="116"/>
      <c r="H1477" s="120"/>
      <c r="I1477" s="118"/>
      <c r="J1477" s="116"/>
      <c r="K1477" s="118"/>
      <c r="L1477" s="116"/>
      <c r="M1477" s="116"/>
      <c r="N1477" s="118"/>
    </row>
    <row r="1478">
      <c r="A1478" s="114"/>
      <c r="B1478" s="116"/>
      <c r="C1478" s="121"/>
      <c r="D1478" s="116"/>
      <c r="E1478" s="116"/>
      <c r="F1478" s="116"/>
      <c r="G1478" s="116"/>
      <c r="H1478" s="120"/>
      <c r="I1478" s="118"/>
      <c r="J1478" s="116"/>
      <c r="K1478" s="118"/>
      <c r="L1478" s="116"/>
      <c r="M1478" s="116"/>
      <c r="N1478" s="118"/>
    </row>
    <row r="1479">
      <c r="A1479" s="114"/>
      <c r="B1479" s="116"/>
      <c r="C1479" s="121"/>
      <c r="D1479" s="116"/>
      <c r="E1479" s="116"/>
      <c r="F1479" s="116"/>
      <c r="G1479" s="116"/>
      <c r="H1479" s="120"/>
      <c r="I1479" s="118"/>
      <c r="J1479" s="116"/>
      <c r="K1479" s="118"/>
      <c r="L1479" s="116"/>
      <c r="M1479" s="116"/>
      <c r="N1479" s="118"/>
    </row>
    <row r="1480">
      <c r="A1480" s="114"/>
      <c r="B1480" s="116"/>
      <c r="C1480" s="121"/>
      <c r="D1480" s="116"/>
      <c r="E1480" s="116"/>
      <c r="F1480" s="116"/>
      <c r="G1480" s="116"/>
      <c r="H1480" s="120"/>
      <c r="I1480" s="118"/>
      <c r="J1480" s="116"/>
      <c r="K1480" s="118"/>
      <c r="L1480" s="116"/>
      <c r="M1480" s="116"/>
      <c r="N1480" s="118"/>
    </row>
    <row r="1481">
      <c r="A1481" s="114"/>
      <c r="B1481" s="116"/>
      <c r="C1481" s="121"/>
      <c r="D1481" s="116"/>
      <c r="E1481" s="116"/>
      <c r="F1481" s="116"/>
      <c r="G1481" s="116"/>
      <c r="H1481" s="120"/>
      <c r="I1481" s="118"/>
      <c r="J1481" s="116"/>
      <c r="K1481" s="118"/>
      <c r="L1481" s="116"/>
      <c r="M1481" s="116"/>
      <c r="N1481" s="118"/>
    </row>
    <row r="1482">
      <c r="A1482" s="114"/>
      <c r="B1482" s="116"/>
      <c r="C1482" s="121"/>
      <c r="D1482" s="116"/>
      <c r="E1482" s="116"/>
      <c r="F1482" s="116"/>
      <c r="G1482" s="116"/>
      <c r="H1482" s="120"/>
      <c r="I1482" s="118"/>
      <c r="J1482" s="116"/>
      <c r="K1482" s="118"/>
      <c r="L1482" s="116"/>
      <c r="M1482" s="116"/>
      <c r="N1482" s="118"/>
    </row>
    <row r="1483">
      <c r="A1483" s="114"/>
      <c r="B1483" s="116"/>
      <c r="C1483" s="121"/>
      <c r="D1483" s="116"/>
      <c r="E1483" s="116"/>
      <c r="F1483" s="116"/>
      <c r="G1483" s="116"/>
      <c r="H1483" s="120"/>
      <c r="I1483" s="118"/>
      <c r="J1483" s="116"/>
      <c r="K1483" s="118"/>
      <c r="L1483" s="116"/>
      <c r="M1483" s="116"/>
      <c r="N1483" s="118"/>
    </row>
    <row r="1484">
      <c r="A1484" s="114"/>
      <c r="B1484" s="116"/>
      <c r="C1484" s="121"/>
      <c r="D1484" s="116"/>
      <c r="E1484" s="116"/>
      <c r="F1484" s="116"/>
      <c r="G1484" s="116"/>
      <c r="H1484" s="120"/>
      <c r="I1484" s="118"/>
      <c r="J1484" s="116"/>
      <c r="K1484" s="118"/>
      <c r="L1484" s="116"/>
      <c r="M1484" s="116"/>
      <c r="N1484" s="118"/>
    </row>
    <row r="1485">
      <c r="A1485" s="114"/>
      <c r="B1485" s="116"/>
      <c r="C1485" s="121"/>
      <c r="D1485" s="116"/>
      <c r="E1485" s="116"/>
      <c r="F1485" s="116"/>
      <c r="G1485" s="116"/>
      <c r="H1485" s="120"/>
      <c r="I1485" s="118"/>
      <c r="J1485" s="116"/>
      <c r="K1485" s="118"/>
      <c r="L1485" s="116"/>
      <c r="M1485" s="116"/>
      <c r="N1485" s="118"/>
    </row>
    <row r="1486">
      <c r="A1486" s="114"/>
      <c r="B1486" s="116"/>
      <c r="C1486" s="121"/>
      <c r="D1486" s="116"/>
      <c r="E1486" s="116"/>
      <c r="F1486" s="116"/>
      <c r="G1486" s="116"/>
      <c r="H1486" s="120"/>
      <c r="I1486" s="118"/>
      <c r="J1486" s="116"/>
      <c r="K1486" s="118"/>
      <c r="L1486" s="116"/>
      <c r="M1486" s="116"/>
      <c r="N1486" s="118"/>
    </row>
    <row r="1487">
      <c r="A1487" s="114"/>
      <c r="B1487" s="116"/>
      <c r="C1487" s="121"/>
      <c r="D1487" s="116"/>
      <c r="E1487" s="116"/>
      <c r="F1487" s="116"/>
      <c r="G1487" s="116"/>
      <c r="H1487" s="120"/>
      <c r="I1487" s="118"/>
      <c r="J1487" s="116"/>
      <c r="K1487" s="118"/>
      <c r="L1487" s="116"/>
      <c r="M1487" s="116"/>
      <c r="N1487" s="118"/>
    </row>
    <row r="1488">
      <c r="A1488" s="114"/>
      <c r="B1488" s="116"/>
      <c r="C1488" s="121"/>
      <c r="D1488" s="116"/>
      <c r="E1488" s="116"/>
      <c r="F1488" s="116"/>
      <c r="G1488" s="116"/>
      <c r="H1488" s="120"/>
      <c r="I1488" s="118"/>
      <c r="J1488" s="116"/>
      <c r="K1488" s="118"/>
      <c r="L1488" s="116"/>
      <c r="M1488" s="116"/>
      <c r="N1488" s="118"/>
    </row>
    <row r="1489">
      <c r="A1489" s="114"/>
      <c r="B1489" s="116"/>
      <c r="C1489" s="121"/>
      <c r="D1489" s="116"/>
      <c r="E1489" s="116"/>
      <c r="F1489" s="116"/>
      <c r="G1489" s="116"/>
      <c r="H1489" s="120"/>
      <c r="I1489" s="118"/>
      <c r="J1489" s="116"/>
      <c r="K1489" s="118"/>
      <c r="L1489" s="116"/>
      <c r="M1489" s="116"/>
      <c r="N1489" s="118"/>
    </row>
    <row r="1490">
      <c r="A1490" s="114"/>
      <c r="B1490" s="116"/>
      <c r="C1490" s="121"/>
      <c r="D1490" s="116"/>
      <c r="E1490" s="116"/>
      <c r="F1490" s="116"/>
      <c r="G1490" s="116"/>
      <c r="H1490" s="120"/>
      <c r="I1490" s="118"/>
      <c r="J1490" s="116"/>
      <c r="K1490" s="118"/>
      <c r="L1490" s="116"/>
      <c r="M1490" s="116"/>
      <c r="N1490" s="118"/>
    </row>
    <row r="1491">
      <c r="A1491" s="114"/>
      <c r="B1491" s="116"/>
      <c r="C1491" s="121"/>
      <c r="D1491" s="116"/>
      <c r="E1491" s="116"/>
      <c r="F1491" s="116"/>
      <c r="G1491" s="116"/>
      <c r="H1491" s="120"/>
      <c r="I1491" s="118"/>
      <c r="J1491" s="116"/>
      <c r="K1491" s="118"/>
      <c r="L1491" s="116"/>
      <c r="M1491" s="116"/>
      <c r="N1491" s="118"/>
    </row>
    <row r="1492">
      <c r="A1492" s="114"/>
      <c r="B1492" s="116"/>
      <c r="C1492" s="121"/>
      <c r="D1492" s="116"/>
      <c r="E1492" s="116"/>
      <c r="F1492" s="116"/>
      <c r="G1492" s="116"/>
      <c r="H1492" s="120"/>
      <c r="I1492" s="118"/>
      <c r="J1492" s="116"/>
      <c r="K1492" s="118"/>
      <c r="L1492" s="116"/>
      <c r="M1492" s="116"/>
      <c r="N1492" s="118"/>
    </row>
    <row r="1493">
      <c r="A1493" s="114"/>
      <c r="B1493" s="116"/>
      <c r="C1493" s="121"/>
      <c r="D1493" s="116"/>
      <c r="E1493" s="116"/>
      <c r="F1493" s="116"/>
      <c r="G1493" s="116"/>
      <c r="H1493" s="120"/>
      <c r="I1493" s="118"/>
      <c r="J1493" s="116"/>
      <c r="K1493" s="118"/>
      <c r="L1493" s="116"/>
      <c r="M1493" s="116"/>
      <c r="N1493" s="118"/>
    </row>
    <row r="1494">
      <c r="A1494" s="114"/>
      <c r="B1494" s="116"/>
      <c r="C1494" s="121"/>
      <c r="D1494" s="116"/>
      <c r="E1494" s="116"/>
      <c r="F1494" s="116"/>
      <c r="G1494" s="116"/>
      <c r="H1494" s="120"/>
      <c r="I1494" s="118"/>
      <c r="J1494" s="116"/>
      <c r="K1494" s="118"/>
      <c r="L1494" s="116"/>
      <c r="M1494" s="116"/>
      <c r="N1494" s="118"/>
    </row>
    <row r="1495">
      <c r="A1495" s="114"/>
      <c r="B1495" s="116"/>
      <c r="C1495" s="121"/>
      <c r="D1495" s="116"/>
      <c r="E1495" s="116"/>
      <c r="F1495" s="116"/>
      <c r="G1495" s="116"/>
      <c r="H1495" s="120"/>
      <c r="I1495" s="118"/>
      <c r="J1495" s="116"/>
      <c r="K1495" s="118"/>
      <c r="L1495" s="116"/>
      <c r="M1495" s="116"/>
      <c r="N1495" s="118"/>
    </row>
    <row r="1496">
      <c r="A1496" s="114"/>
      <c r="B1496" s="116"/>
      <c r="C1496" s="121"/>
      <c r="D1496" s="116"/>
      <c r="E1496" s="116"/>
      <c r="F1496" s="116"/>
      <c r="G1496" s="116"/>
      <c r="H1496" s="120"/>
      <c r="I1496" s="118"/>
      <c r="J1496" s="116"/>
      <c r="K1496" s="118"/>
      <c r="L1496" s="116"/>
      <c r="M1496" s="116"/>
      <c r="N1496" s="118"/>
    </row>
    <row r="1497">
      <c r="A1497" s="114"/>
      <c r="B1497" s="116"/>
      <c r="C1497" s="121"/>
      <c r="D1497" s="116"/>
      <c r="E1497" s="116"/>
      <c r="F1497" s="116"/>
      <c r="G1497" s="116"/>
      <c r="H1497" s="120"/>
      <c r="I1497" s="118"/>
      <c r="J1497" s="116"/>
      <c r="K1497" s="118"/>
      <c r="L1497" s="116"/>
      <c r="M1497" s="116"/>
      <c r="N1497" s="118"/>
    </row>
    <row r="1498">
      <c r="A1498" s="114"/>
      <c r="B1498" s="116"/>
      <c r="C1498" s="121"/>
      <c r="D1498" s="116"/>
      <c r="E1498" s="116"/>
      <c r="F1498" s="116"/>
      <c r="G1498" s="116"/>
      <c r="H1498" s="120"/>
      <c r="I1498" s="118"/>
      <c r="J1498" s="116"/>
      <c r="K1498" s="118"/>
      <c r="L1498" s="116"/>
      <c r="M1498" s="116"/>
      <c r="N1498" s="118"/>
    </row>
    <row r="1499">
      <c r="A1499" s="114"/>
      <c r="B1499" s="116"/>
      <c r="C1499" s="121"/>
      <c r="D1499" s="116"/>
      <c r="E1499" s="116"/>
      <c r="F1499" s="116"/>
      <c r="G1499" s="116"/>
      <c r="H1499" s="120"/>
      <c r="I1499" s="118"/>
      <c r="J1499" s="116"/>
      <c r="K1499" s="118"/>
      <c r="L1499" s="116"/>
      <c r="M1499" s="116"/>
      <c r="N1499" s="118"/>
    </row>
    <row r="1500">
      <c r="A1500" s="114"/>
      <c r="B1500" s="116"/>
      <c r="C1500" s="121"/>
      <c r="D1500" s="116"/>
      <c r="E1500" s="116"/>
      <c r="F1500" s="116"/>
      <c r="G1500" s="116"/>
      <c r="H1500" s="120"/>
      <c r="I1500" s="118"/>
      <c r="J1500" s="116"/>
      <c r="K1500" s="118"/>
      <c r="L1500" s="116"/>
      <c r="M1500" s="116"/>
      <c r="N1500" s="118"/>
    </row>
    <row r="1501">
      <c r="A1501" s="114"/>
      <c r="B1501" s="116"/>
      <c r="C1501" s="121"/>
      <c r="D1501" s="116"/>
      <c r="E1501" s="116"/>
      <c r="F1501" s="116"/>
      <c r="G1501" s="116"/>
      <c r="H1501" s="120"/>
      <c r="I1501" s="118"/>
      <c r="J1501" s="116"/>
      <c r="K1501" s="118"/>
      <c r="L1501" s="116"/>
      <c r="M1501" s="116"/>
      <c r="N1501" s="118"/>
    </row>
    <row r="1502">
      <c r="A1502" s="114"/>
      <c r="B1502" s="116"/>
      <c r="C1502" s="121"/>
      <c r="D1502" s="116"/>
      <c r="E1502" s="116"/>
      <c r="F1502" s="116"/>
      <c r="G1502" s="116"/>
      <c r="H1502" s="120"/>
      <c r="I1502" s="118"/>
      <c r="J1502" s="116"/>
      <c r="K1502" s="118"/>
      <c r="L1502" s="116"/>
      <c r="M1502" s="116"/>
      <c r="N1502" s="118"/>
    </row>
    <row r="1503">
      <c r="A1503" s="114"/>
      <c r="B1503" s="116"/>
      <c r="C1503" s="121"/>
      <c r="D1503" s="116"/>
      <c r="E1503" s="116"/>
      <c r="F1503" s="116"/>
      <c r="G1503" s="116"/>
      <c r="H1503" s="120"/>
      <c r="I1503" s="118"/>
      <c r="J1503" s="116"/>
      <c r="K1503" s="118"/>
      <c r="L1503" s="116"/>
      <c r="M1503" s="116"/>
      <c r="N1503" s="118"/>
    </row>
    <row r="1504">
      <c r="A1504" s="114"/>
      <c r="B1504" s="116"/>
      <c r="C1504" s="121"/>
      <c r="D1504" s="116"/>
      <c r="E1504" s="116"/>
      <c r="F1504" s="116"/>
      <c r="G1504" s="116"/>
      <c r="H1504" s="120"/>
      <c r="I1504" s="118"/>
      <c r="J1504" s="116"/>
      <c r="K1504" s="118"/>
      <c r="L1504" s="116"/>
      <c r="M1504" s="116"/>
      <c r="N1504" s="118"/>
    </row>
    <row r="1505">
      <c r="A1505" s="114"/>
      <c r="B1505" s="116"/>
      <c r="C1505" s="121"/>
      <c r="D1505" s="116"/>
      <c r="E1505" s="116"/>
      <c r="F1505" s="116"/>
      <c r="G1505" s="116"/>
      <c r="H1505" s="120"/>
      <c r="I1505" s="118"/>
      <c r="J1505" s="116"/>
      <c r="K1505" s="118"/>
      <c r="L1505" s="116"/>
      <c r="M1505" s="116"/>
      <c r="N1505" s="118"/>
    </row>
    <row r="1506">
      <c r="A1506" s="114"/>
      <c r="B1506" s="116"/>
      <c r="C1506" s="121"/>
      <c r="D1506" s="116"/>
      <c r="E1506" s="116"/>
      <c r="F1506" s="116"/>
      <c r="G1506" s="116"/>
      <c r="H1506" s="120"/>
      <c r="I1506" s="118"/>
      <c r="J1506" s="116"/>
      <c r="K1506" s="118"/>
      <c r="L1506" s="116"/>
      <c r="M1506" s="116"/>
      <c r="N1506" s="118"/>
    </row>
    <row r="1507">
      <c r="A1507" s="114"/>
      <c r="B1507" s="116"/>
      <c r="C1507" s="121"/>
      <c r="D1507" s="116"/>
      <c r="E1507" s="116"/>
      <c r="F1507" s="116"/>
      <c r="G1507" s="116"/>
      <c r="H1507" s="120"/>
      <c r="I1507" s="118"/>
      <c r="J1507" s="116"/>
      <c r="K1507" s="118"/>
      <c r="L1507" s="116"/>
      <c r="M1507" s="116"/>
      <c r="N1507" s="118"/>
    </row>
    <row r="1508">
      <c r="A1508" s="114"/>
      <c r="B1508" s="116"/>
      <c r="C1508" s="121"/>
      <c r="D1508" s="116"/>
      <c r="E1508" s="116"/>
      <c r="F1508" s="116"/>
      <c r="G1508" s="116"/>
      <c r="H1508" s="120"/>
      <c r="I1508" s="118"/>
      <c r="J1508" s="116"/>
      <c r="K1508" s="118"/>
      <c r="L1508" s="116"/>
      <c r="M1508" s="116"/>
      <c r="N1508" s="118"/>
    </row>
    <row r="1509">
      <c r="A1509" s="114"/>
      <c r="B1509" s="116"/>
      <c r="C1509" s="121"/>
      <c r="D1509" s="116"/>
      <c r="E1509" s="116"/>
      <c r="F1509" s="116"/>
      <c r="G1509" s="116"/>
      <c r="H1509" s="120"/>
      <c r="I1509" s="118"/>
      <c r="J1509" s="116"/>
      <c r="K1509" s="118"/>
      <c r="L1509" s="116"/>
      <c r="M1509" s="116"/>
      <c r="N1509" s="118"/>
    </row>
    <row r="1510">
      <c r="A1510" s="114"/>
      <c r="B1510" s="116"/>
      <c r="C1510" s="121"/>
      <c r="D1510" s="116"/>
      <c r="E1510" s="116"/>
      <c r="F1510" s="116"/>
      <c r="G1510" s="116"/>
      <c r="H1510" s="120"/>
      <c r="I1510" s="118"/>
      <c r="J1510" s="116"/>
      <c r="K1510" s="118"/>
      <c r="L1510" s="116"/>
      <c r="M1510" s="116"/>
      <c r="N1510" s="118"/>
    </row>
    <row r="1511">
      <c r="A1511" s="114"/>
      <c r="B1511" s="116"/>
      <c r="C1511" s="121"/>
      <c r="D1511" s="116"/>
      <c r="E1511" s="116"/>
      <c r="F1511" s="116"/>
      <c r="G1511" s="116"/>
      <c r="H1511" s="120"/>
      <c r="I1511" s="118"/>
      <c r="J1511" s="116"/>
      <c r="K1511" s="118"/>
      <c r="L1511" s="116"/>
      <c r="M1511" s="116"/>
      <c r="N1511" s="118"/>
    </row>
    <row r="1512">
      <c r="A1512" s="114"/>
      <c r="B1512" s="116"/>
      <c r="C1512" s="121"/>
      <c r="D1512" s="116"/>
      <c r="E1512" s="116"/>
      <c r="F1512" s="116"/>
      <c r="G1512" s="116"/>
      <c r="H1512" s="120"/>
      <c r="I1512" s="118"/>
      <c r="J1512" s="116"/>
      <c r="K1512" s="118"/>
      <c r="L1512" s="116"/>
      <c r="M1512" s="116"/>
      <c r="N1512" s="118"/>
    </row>
    <row r="1513">
      <c r="A1513" s="114"/>
      <c r="B1513" s="116"/>
      <c r="C1513" s="121"/>
      <c r="D1513" s="116"/>
      <c r="E1513" s="116"/>
      <c r="F1513" s="116"/>
      <c r="G1513" s="116"/>
      <c r="H1513" s="120"/>
      <c r="I1513" s="118"/>
      <c r="J1513" s="116"/>
      <c r="K1513" s="118"/>
      <c r="L1513" s="116"/>
      <c r="M1513" s="116"/>
      <c r="N1513" s="118"/>
    </row>
    <row r="1514">
      <c r="A1514" s="114"/>
      <c r="B1514" s="116"/>
      <c r="C1514" s="121"/>
      <c r="D1514" s="116"/>
      <c r="E1514" s="116"/>
      <c r="F1514" s="116"/>
      <c r="G1514" s="116"/>
      <c r="H1514" s="120"/>
      <c r="I1514" s="118"/>
      <c r="J1514" s="116"/>
      <c r="K1514" s="118"/>
      <c r="L1514" s="116"/>
      <c r="M1514" s="116"/>
      <c r="N1514" s="118"/>
    </row>
    <row r="1515">
      <c r="A1515" s="114"/>
      <c r="B1515" s="116"/>
      <c r="C1515" s="121"/>
      <c r="D1515" s="116"/>
      <c r="E1515" s="116"/>
      <c r="F1515" s="116"/>
      <c r="G1515" s="116"/>
      <c r="H1515" s="120"/>
      <c r="I1515" s="118"/>
      <c r="J1515" s="116"/>
      <c r="K1515" s="118"/>
      <c r="L1515" s="116"/>
      <c r="M1515" s="116"/>
      <c r="N1515" s="118"/>
    </row>
    <row r="1516">
      <c r="A1516" s="114"/>
      <c r="B1516" s="116"/>
      <c r="C1516" s="121"/>
      <c r="D1516" s="116"/>
      <c r="E1516" s="116"/>
      <c r="F1516" s="116"/>
      <c r="G1516" s="116"/>
      <c r="H1516" s="120"/>
      <c r="I1516" s="118"/>
      <c r="J1516" s="116"/>
      <c r="K1516" s="118"/>
      <c r="L1516" s="116"/>
      <c r="M1516" s="116"/>
      <c r="N1516" s="118"/>
    </row>
    <row r="1517">
      <c r="A1517" s="114"/>
      <c r="B1517" s="116"/>
      <c r="C1517" s="121"/>
      <c r="D1517" s="116"/>
      <c r="E1517" s="116"/>
      <c r="F1517" s="116"/>
      <c r="G1517" s="116"/>
      <c r="H1517" s="120"/>
      <c r="I1517" s="118"/>
      <c r="J1517" s="116"/>
      <c r="K1517" s="118"/>
      <c r="L1517" s="116"/>
      <c r="M1517" s="116"/>
      <c r="N1517" s="118"/>
    </row>
    <row r="1518">
      <c r="A1518" s="114"/>
      <c r="B1518" s="116"/>
      <c r="C1518" s="121"/>
      <c r="D1518" s="116"/>
      <c r="E1518" s="116"/>
      <c r="F1518" s="116"/>
      <c r="G1518" s="116"/>
      <c r="H1518" s="120"/>
      <c r="I1518" s="118"/>
      <c r="J1518" s="116"/>
      <c r="K1518" s="118"/>
      <c r="L1518" s="116"/>
      <c r="M1518" s="116"/>
      <c r="N1518" s="118"/>
    </row>
    <row r="1519">
      <c r="A1519" s="114"/>
      <c r="B1519" s="116"/>
      <c r="C1519" s="121"/>
      <c r="D1519" s="116"/>
      <c r="E1519" s="116"/>
      <c r="F1519" s="116"/>
      <c r="G1519" s="116"/>
      <c r="H1519" s="120"/>
      <c r="I1519" s="118"/>
      <c r="J1519" s="116"/>
      <c r="K1519" s="118"/>
      <c r="L1519" s="116"/>
      <c r="M1519" s="116"/>
      <c r="N1519" s="118"/>
    </row>
    <row r="1520">
      <c r="A1520" s="114"/>
      <c r="B1520" s="116"/>
      <c r="C1520" s="121"/>
      <c r="D1520" s="116"/>
      <c r="E1520" s="116"/>
      <c r="F1520" s="116"/>
      <c r="G1520" s="116"/>
      <c r="H1520" s="120"/>
      <c r="I1520" s="118"/>
      <c r="J1520" s="116"/>
      <c r="K1520" s="118"/>
      <c r="L1520" s="116"/>
      <c r="M1520" s="116"/>
      <c r="N1520" s="118"/>
    </row>
    <row r="1521">
      <c r="A1521" s="114"/>
      <c r="B1521" s="116"/>
      <c r="C1521" s="121"/>
      <c r="D1521" s="116"/>
      <c r="E1521" s="116"/>
      <c r="F1521" s="116"/>
      <c r="G1521" s="116"/>
      <c r="H1521" s="120"/>
      <c r="I1521" s="118"/>
      <c r="J1521" s="116"/>
      <c r="K1521" s="118"/>
      <c r="L1521" s="116"/>
      <c r="M1521" s="116"/>
      <c r="N1521" s="118"/>
    </row>
    <row r="1522">
      <c r="A1522" s="114"/>
      <c r="B1522" s="116"/>
      <c r="C1522" s="121"/>
      <c r="D1522" s="116"/>
      <c r="E1522" s="116"/>
      <c r="F1522" s="116"/>
      <c r="G1522" s="116"/>
      <c r="H1522" s="120"/>
      <c r="I1522" s="118"/>
      <c r="J1522" s="116"/>
      <c r="K1522" s="118"/>
      <c r="L1522" s="116"/>
      <c r="M1522" s="116"/>
      <c r="N1522" s="118"/>
    </row>
    <row r="1523">
      <c r="A1523" s="114"/>
      <c r="B1523" s="116"/>
      <c r="C1523" s="121"/>
      <c r="D1523" s="116"/>
      <c r="E1523" s="116"/>
      <c r="F1523" s="116"/>
      <c r="G1523" s="116"/>
      <c r="H1523" s="120"/>
      <c r="I1523" s="118"/>
      <c r="J1523" s="116"/>
      <c r="K1523" s="118"/>
      <c r="L1523" s="116"/>
      <c r="M1523" s="116"/>
      <c r="N1523" s="118"/>
    </row>
    <row r="1524">
      <c r="A1524" s="114"/>
      <c r="B1524" s="116"/>
      <c r="C1524" s="121"/>
      <c r="D1524" s="116"/>
      <c r="E1524" s="116"/>
      <c r="F1524" s="116"/>
      <c r="G1524" s="116"/>
      <c r="H1524" s="120"/>
      <c r="I1524" s="118"/>
      <c r="J1524" s="116"/>
      <c r="K1524" s="118"/>
      <c r="L1524" s="116"/>
      <c r="M1524" s="116"/>
      <c r="N1524" s="118"/>
    </row>
    <row r="1525">
      <c r="A1525" s="114"/>
      <c r="B1525" s="116"/>
      <c r="C1525" s="121"/>
      <c r="D1525" s="116"/>
      <c r="E1525" s="116"/>
      <c r="F1525" s="116"/>
      <c r="G1525" s="116"/>
      <c r="H1525" s="120"/>
      <c r="I1525" s="118"/>
      <c r="J1525" s="116"/>
      <c r="K1525" s="118"/>
      <c r="L1525" s="116"/>
      <c r="M1525" s="116"/>
      <c r="N1525" s="118"/>
    </row>
    <row r="1526">
      <c r="A1526" s="114"/>
      <c r="B1526" s="116"/>
      <c r="C1526" s="121"/>
      <c r="D1526" s="116"/>
      <c r="E1526" s="116"/>
      <c r="F1526" s="116"/>
      <c r="G1526" s="116"/>
      <c r="H1526" s="120"/>
      <c r="I1526" s="118"/>
      <c r="J1526" s="116"/>
      <c r="K1526" s="118"/>
      <c r="L1526" s="116"/>
      <c r="M1526" s="116"/>
      <c r="N1526" s="118"/>
    </row>
    <row r="1527">
      <c r="A1527" s="114"/>
      <c r="B1527" s="116"/>
      <c r="C1527" s="121"/>
      <c r="D1527" s="116"/>
      <c r="E1527" s="116"/>
      <c r="F1527" s="116"/>
      <c r="G1527" s="116"/>
      <c r="H1527" s="120"/>
      <c r="I1527" s="118"/>
      <c r="J1527" s="116"/>
      <c r="K1527" s="118"/>
      <c r="L1527" s="116"/>
      <c r="M1527" s="116"/>
      <c r="N1527" s="118"/>
    </row>
    <row r="1528">
      <c r="A1528" s="114"/>
      <c r="B1528" s="116"/>
      <c r="C1528" s="121"/>
      <c r="D1528" s="116"/>
      <c r="E1528" s="116"/>
      <c r="F1528" s="116"/>
      <c r="G1528" s="116"/>
      <c r="H1528" s="120"/>
      <c r="I1528" s="118"/>
      <c r="J1528" s="116"/>
      <c r="K1528" s="118"/>
      <c r="L1528" s="116"/>
      <c r="M1528" s="116"/>
      <c r="N1528" s="118"/>
    </row>
    <row r="1529">
      <c r="A1529" s="114"/>
      <c r="B1529" s="116"/>
      <c r="C1529" s="121"/>
      <c r="D1529" s="116"/>
      <c r="E1529" s="116"/>
      <c r="F1529" s="116"/>
      <c r="G1529" s="116"/>
      <c r="H1529" s="120"/>
      <c r="I1529" s="118"/>
      <c r="J1529" s="116"/>
      <c r="K1529" s="118"/>
      <c r="L1529" s="116"/>
      <c r="M1529" s="116"/>
      <c r="N1529" s="118"/>
    </row>
    <row r="1530">
      <c r="A1530" s="114"/>
      <c r="B1530" s="116"/>
      <c r="C1530" s="121"/>
      <c r="D1530" s="116"/>
      <c r="E1530" s="116"/>
      <c r="F1530" s="116"/>
      <c r="G1530" s="116"/>
      <c r="H1530" s="120"/>
      <c r="I1530" s="118"/>
      <c r="J1530" s="116"/>
      <c r="K1530" s="118"/>
      <c r="L1530" s="116"/>
      <c r="M1530" s="116"/>
      <c r="N1530" s="118"/>
    </row>
    <row r="1531">
      <c r="A1531" s="114"/>
      <c r="B1531" s="116"/>
      <c r="C1531" s="121"/>
      <c r="D1531" s="116"/>
      <c r="E1531" s="116"/>
      <c r="F1531" s="116"/>
      <c r="G1531" s="116"/>
      <c r="H1531" s="120"/>
      <c r="I1531" s="118"/>
      <c r="J1531" s="116"/>
      <c r="K1531" s="118"/>
      <c r="L1531" s="116"/>
      <c r="M1531" s="116"/>
      <c r="N1531" s="118"/>
    </row>
    <row r="1532">
      <c r="A1532" s="114"/>
      <c r="B1532" s="116"/>
      <c r="C1532" s="121"/>
      <c r="D1532" s="116"/>
      <c r="E1532" s="116"/>
      <c r="F1532" s="116"/>
      <c r="G1532" s="116"/>
      <c r="H1532" s="120"/>
      <c r="I1532" s="118"/>
      <c r="J1532" s="116"/>
      <c r="K1532" s="118"/>
      <c r="L1532" s="116"/>
      <c r="M1532" s="116"/>
      <c r="N1532" s="118"/>
    </row>
    <row r="1533">
      <c r="A1533" s="114"/>
      <c r="B1533" s="116"/>
      <c r="C1533" s="121"/>
      <c r="D1533" s="116"/>
      <c r="E1533" s="116"/>
      <c r="F1533" s="116"/>
      <c r="G1533" s="116"/>
      <c r="H1533" s="120"/>
      <c r="I1533" s="118"/>
      <c r="J1533" s="116"/>
      <c r="K1533" s="118"/>
      <c r="L1533" s="116"/>
      <c r="M1533" s="116"/>
      <c r="N1533" s="118"/>
    </row>
    <row r="1534">
      <c r="A1534" s="114"/>
      <c r="B1534" s="116"/>
      <c r="C1534" s="121"/>
      <c r="D1534" s="116"/>
      <c r="E1534" s="116"/>
      <c r="F1534" s="116"/>
      <c r="G1534" s="116"/>
      <c r="H1534" s="120"/>
      <c r="I1534" s="118"/>
      <c r="J1534" s="116"/>
      <c r="K1534" s="118"/>
      <c r="L1534" s="116"/>
      <c r="M1534" s="116"/>
      <c r="N1534" s="118"/>
    </row>
    <row r="1535">
      <c r="A1535" s="114"/>
      <c r="B1535" s="116"/>
      <c r="C1535" s="121"/>
      <c r="D1535" s="116"/>
      <c r="E1535" s="116"/>
      <c r="F1535" s="116"/>
      <c r="G1535" s="116"/>
      <c r="H1535" s="120"/>
      <c r="I1535" s="118"/>
      <c r="J1535" s="116"/>
      <c r="K1535" s="118"/>
      <c r="L1535" s="116"/>
      <c r="M1535" s="116"/>
      <c r="N1535" s="118"/>
    </row>
    <row r="1536">
      <c r="A1536" s="114"/>
      <c r="B1536" s="116"/>
      <c r="C1536" s="121"/>
      <c r="D1536" s="116"/>
      <c r="E1536" s="116"/>
      <c r="F1536" s="116"/>
      <c r="G1536" s="116"/>
      <c r="H1536" s="120"/>
      <c r="I1536" s="118"/>
      <c r="J1536" s="116"/>
      <c r="K1536" s="118"/>
      <c r="L1536" s="116"/>
      <c r="M1536" s="116"/>
      <c r="N1536" s="118"/>
    </row>
    <row r="1537">
      <c r="A1537" s="114"/>
      <c r="B1537" s="116"/>
      <c r="C1537" s="121"/>
      <c r="D1537" s="116"/>
      <c r="E1537" s="116"/>
      <c r="F1537" s="116"/>
      <c r="G1537" s="116"/>
      <c r="H1537" s="120"/>
      <c r="I1537" s="118"/>
      <c r="J1537" s="116"/>
      <c r="K1537" s="118"/>
      <c r="L1537" s="116"/>
      <c r="M1537" s="116"/>
      <c r="N1537" s="118"/>
    </row>
    <row r="1538">
      <c r="A1538" s="114"/>
      <c r="B1538" s="116"/>
      <c r="C1538" s="121"/>
      <c r="D1538" s="116"/>
      <c r="E1538" s="116"/>
      <c r="F1538" s="116"/>
      <c r="G1538" s="116"/>
      <c r="H1538" s="120"/>
      <c r="I1538" s="118"/>
      <c r="J1538" s="116"/>
      <c r="K1538" s="118"/>
      <c r="L1538" s="116"/>
      <c r="M1538" s="116"/>
      <c r="N1538" s="118"/>
    </row>
    <row r="1539">
      <c r="A1539" s="114"/>
      <c r="B1539" s="116"/>
      <c r="C1539" s="121"/>
      <c r="D1539" s="116"/>
      <c r="E1539" s="116"/>
      <c r="F1539" s="116"/>
      <c r="G1539" s="116"/>
      <c r="H1539" s="120"/>
      <c r="I1539" s="118"/>
      <c r="J1539" s="116"/>
      <c r="K1539" s="118"/>
      <c r="L1539" s="116"/>
      <c r="M1539" s="116"/>
      <c r="N1539" s="118"/>
    </row>
    <row r="1540">
      <c r="A1540" s="114"/>
      <c r="B1540" s="116"/>
      <c r="C1540" s="121"/>
      <c r="D1540" s="116"/>
      <c r="E1540" s="116"/>
      <c r="F1540" s="116"/>
      <c r="G1540" s="116"/>
      <c r="H1540" s="120"/>
      <c r="I1540" s="118"/>
      <c r="J1540" s="116"/>
      <c r="K1540" s="118"/>
      <c r="L1540" s="116"/>
      <c r="M1540" s="116"/>
      <c r="N1540" s="118"/>
    </row>
    <row r="1541">
      <c r="A1541" s="114"/>
      <c r="B1541" s="116"/>
      <c r="C1541" s="121"/>
      <c r="D1541" s="116"/>
      <c r="E1541" s="116"/>
      <c r="F1541" s="116"/>
      <c r="G1541" s="116"/>
      <c r="H1541" s="120"/>
      <c r="I1541" s="118"/>
      <c r="J1541" s="116"/>
      <c r="K1541" s="118"/>
      <c r="L1541" s="116"/>
      <c r="M1541" s="116"/>
      <c r="N1541" s="118"/>
    </row>
    <row r="1542">
      <c r="A1542" s="114"/>
      <c r="B1542" s="116"/>
      <c r="C1542" s="121"/>
      <c r="D1542" s="116"/>
      <c r="E1542" s="116"/>
      <c r="F1542" s="116"/>
      <c r="G1542" s="116"/>
      <c r="H1542" s="120"/>
      <c r="I1542" s="118"/>
      <c r="J1542" s="116"/>
      <c r="K1542" s="118"/>
      <c r="L1542" s="116"/>
      <c r="M1542" s="116"/>
      <c r="N1542" s="118"/>
    </row>
    <row r="1543">
      <c r="A1543" s="114"/>
      <c r="B1543" s="116"/>
      <c r="C1543" s="121"/>
      <c r="D1543" s="116"/>
      <c r="E1543" s="116"/>
      <c r="F1543" s="116"/>
      <c r="G1543" s="116"/>
      <c r="H1543" s="120"/>
      <c r="I1543" s="118"/>
      <c r="J1543" s="116"/>
      <c r="K1543" s="118"/>
      <c r="L1543" s="116"/>
      <c r="M1543" s="116"/>
      <c r="N1543" s="118"/>
    </row>
    <row r="1544">
      <c r="A1544" s="114"/>
      <c r="B1544" s="116"/>
      <c r="C1544" s="121"/>
      <c r="D1544" s="116"/>
      <c r="E1544" s="116"/>
      <c r="F1544" s="116"/>
      <c r="G1544" s="116"/>
      <c r="H1544" s="120"/>
      <c r="I1544" s="118"/>
      <c r="J1544" s="116"/>
      <c r="K1544" s="118"/>
      <c r="L1544" s="116"/>
      <c r="M1544" s="116"/>
      <c r="N1544" s="118"/>
    </row>
    <row r="1545">
      <c r="A1545" s="114"/>
      <c r="B1545" s="116"/>
      <c r="C1545" s="121"/>
      <c r="D1545" s="116"/>
      <c r="E1545" s="116"/>
      <c r="F1545" s="116"/>
      <c r="G1545" s="116"/>
      <c r="H1545" s="120"/>
      <c r="I1545" s="118"/>
      <c r="J1545" s="116"/>
      <c r="K1545" s="118"/>
      <c r="L1545" s="116"/>
      <c r="M1545" s="116"/>
      <c r="N1545" s="118"/>
    </row>
    <row r="1546">
      <c r="A1546" s="114"/>
      <c r="B1546" s="116"/>
      <c r="C1546" s="121"/>
      <c r="D1546" s="116"/>
      <c r="E1546" s="116"/>
      <c r="F1546" s="116"/>
      <c r="G1546" s="116"/>
      <c r="H1546" s="120"/>
      <c r="I1546" s="118"/>
      <c r="J1546" s="116"/>
      <c r="K1546" s="118"/>
      <c r="L1546" s="116"/>
      <c r="M1546" s="116"/>
      <c r="N1546" s="118"/>
    </row>
    <row r="1547">
      <c r="A1547" s="114"/>
      <c r="B1547" s="116"/>
      <c r="C1547" s="121"/>
      <c r="D1547" s="116"/>
      <c r="E1547" s="116"/>
      <c r="F1547" s="116"/>
      <c r="G1547" s="116"/>
      <c r="H1547" s="120"/>
      <c r="I1547" s="118"/>
      <c r="J1547" s="116"/>
      <c r="K1547" s="118"/>
      <c r="L1547" s="116"/>
      <c r="M1547" s="116"/>
      <c r="N1547" s="118"/>
    </row>
    <row r="1548">
      <c r="A1548" s="114"/>
      <c r="B1548" s="116"/>
      <c r="C1548" s="121"/>
      <c r="D1548" s="116"/>
      <c r="E1548" s="116"/>
      <c r="F1548" s="116"/>
      <c r="G1548" s="116"/>
      <c r="H1548" s="120"/>
      <c r="I1548" s="118"/>
      <c r="J1548" s="116"/>
      <c r="K1548" s="118"/>
      <c r="L1548" s="116"/>
      <c r="M1548" s="116"/>
      <c r="N1548" s="118"/>
    </row>
    <row r="1549">
      <c r="A1549" s="114"/>
      <c r="B1549" s="116"/>
      <c r="C1549" s="121"/>
      <c r="D1549" s="116"/>
      <c r="E1549" s="116"/>
      <c r="F1549" s="116"/>
      <c r="G1549" s="116"/>
      <c r="H1549" s="120"/>
      <c r="I1549" s="118"/>
      <c r="J1549" s="116"/>
      <c r="K1549" s="118"/>
      <c r="L1549" s="116"/>
      <c r="M1549" s="116"/>
      <c r="N1549" s="118"/>
    </row>
    <row r="1550">
      <c r="A1550" s="114"/>
      <c r="B1550" s="116"/>
      <c r="C1550" s="121"/>
      <c r="D1550" s="116"/>
      <c r="E1550" s="116"/>
      <c r="F1550" s="116"/>
      <c r="G1550" s="116"/>
      <c r="H1550" s="120"/>
      <c r="I1550" s="118"/>
      <c r="J1550" s="116"/>
      <c r="K1550" s="118"/>
      <c r="L1550" s="116"/>
      <c r="M1550" s="116"/>
      <c r="N1550" s="118"/>
    </row>
    <row r="1551">
      <c r="A1551" s="114"/>
      <c r="B1551" s="116"/>
      <c r="C1551" s="121"/>
      <c r="D1551" s="116"/>
      <c r="E1551" s="116"/>
      <c r="F1551" s="116"/>
      <c r="G1551" s="116"/>
      <c r="H1551" s="120"/>
      <c r="I1551" s="118"/>
      <c r="J1551" s="116"/>
      <c r="K1551" s="118"/>
      <c r="L1551" s="116"/>
      <c r="M1551" s="116"/>
      <c r="N1551" s="118"/>
    </row>
    <row r="1552">
      <c r="A1552" s="114"/>
      <c r="B1552" s="116"/>
      <c r="C1552" s="121"/>
      <c r="D1552" s="116"/>
      <c r="E1552" s="116"/>
      <c r="F1552" s="116"/>
      <c r="G1552" s="116"/>
      <c r="H1552" s="120"/>
      <c r="I1552" s="118"/>
      <c r="J1552" s="116"/>
      <c r="K1552" s="118"/>
      <c r="L1552" s="116"/>
      <c r="M1552" s="116"/>
      <c r="N1552" s="118"/>
    </row>
    <row r="1553">
      <c r="A1553" s="114"/>
      <c r="B1553" s="116"/>
      <c r="C1553" s="121"/>
      <c r="D1553" s="116"/>
      <c r="E1553" s="116"/>
      <c r="F1553" s="116"/>
      <c r="G1553" s="116"/>
      <c r="H1553" s="120"/>
      <c r="I1553" s="118"/>
      <c r="J1553" s="116"/>
      <c r="K1553" s="118"/>
      <c r="L1553" s="116"/>
      <c r="M1553" s="116"/>
      <c r="N1553" s="118"/>
    </row>
    <row r="1554">
      <c r="A1554" s="114"/>
      <c r="B1554" s="116"/>
      <c r="C1554" s="121"/>
      <c r="D1554" s="116"/>
      <c r="E1554" s="116"/>
      <c r="F1554" s="116"/>
      <c r="G1554" s="116"/>
      <c r="H1554" s="120"/>
      <c r="I1554" s="118"/>
      <c r="J1554" s="116"/>
      <c r="K1554" s="118"/>
      <c r="L1554" s="116"/>
      <c r="M1554" s="116"/>
      <c r="N1554" s="118"/>
    </row>
    <row r="1555">
      <c r="A1555" s="114"/>
      <c r="B1555" s="116"/>
      <c r="C1555" s="121"/>
      <c r="D1555" s="116"/>
      <c r="E1555" s="116"/>
      <c r="F1555" s="116"/>
      <c r="G1555" s="116"/>
      <c r="H1555" s="120"/>
      <c r="I1555" s="118"/>
      <c r="J1555" s="116"/>
      <c r="K1555" s="118"/>
      <c r="L1555" s="116"/>
      <c r="M1555" s="116"/>
      <c r="N1555" s="118"/>
    </row>
    <row r="1556">
      <c r="A1556" s="114"/>
      <c r="B1556" s="116"/>
      <c r="C1556" s="121"/>
      <c r="D1556" s="116"/>
      <c r="E1556" s="116"/>
      <c r="F1556" s="116"/>
      <c r="G1556" s="116"/>
      <c r="H1556" s="120"/>
      <c r="I1556" s="118"/>
      <c r="J1556" s="116"/>
      <c r="K1556" s="118"/>
      <c r="L1556" s="116"/>
      <c r="M1556" s="116"/>
      <c r="N1556" s="118"/>
    </row>
    <row r="1557">
      <c r="A1557" s="114"/>
      <c r="B1557" s="116"/>
      <c r="C1557" s="121"/>
      <c r="D1557" s="116"/>
      <c r="E1557" s="116"/>
      <c r="F1557" s="116"/>
      <c r="G1557" s="116"/>
      <c r="H1557" s="120"/>
      <c r="I1557" s="118"/>
      <c r="J1557" s="116"/>
      <c r="K1557" s="118"/>
      <c r="L1557" s="116"/>
      <c r="M1557" s="116"/>
      <c r="N1557" s="118"/>
    </row>
    <row r="1558">
      <c r="A1558" s="114"/>
      <c r="B1558" s="116"/>
      <c r="C1558" s="121"/>
      <c r="D1558" s="116"/>
      <c r="E1558" s="116"/>
      <c r="F1558" s="116"/>
      <c r="G1558" s="116"/>
      <c r="H1558" s="120"/>
      <c r="I1558" s="118"/>
      <c r="J1558" s="116"/>
      <c r="K1558" s="118"/>
      <c r="L1558" s="116"/>
      <c r="M1558" s="116"/>
      <c r="N1558" s="118"/>
    </row>
    <row r="1559">
      <c r="A1559" s="114"/>
      <c r="B1559" s="116"/>
      <c r="C1559" s="121"/>
      <c r="D1559" s="116"/>
      <c r="E1559" s="116"/>
      <c r="F1559" s="116"/>
      <c r="G1559" s="116"/>
      <c r="H1559" s="120"/>
      <c r="I1559" s="118"/>
      <c r="J1559" s="116"/>
      <c r="K1559" s="118"/>
      <c r="L1559" s="116"/>
      <c r="M1559" s="116"/>
      <c r="N1559" s="118"/>
    </row>
    <row r="1560">
      <c r="A1560" s="114"/>
      <c r="B1560" s="116"/>
      <c r="C1560" s="121"/>
      <c r="D1560" s="116"/>
      <c r="E1560" s="116"/>
      <c r="F1560" s="116"/>
      <c r="G1560" s="116"/>
      <c r="H1560" s="120"/>
      <c r="I1560" s="118"/>
      <c r="J1560" s="116"/>
      <c r="K1560" s="118"/>
      <c r="L1560" s="116"/>
      <c r="M1560" s="116"/>
      <c r="N1560" s="118"/>
    </row>
    <row r="1561">
      <c r="A1561" s="114"/>
      <c r="B1561" s="116"/>
      <c r="C1561" s="121"/>
      <c r="D1561" s="116"/>
      <c r="E1561" s="116"/>
      <c r="F1561" s="116"/>
      <c r="G1561" s="116"/>
      <c r="H1561" s="120"/>
      <c r="I1561" s="118"/>
      <c r="J1561" s="116"/>
      <c r="K1561" s="118"/>
      <c r="L1561" s="116"/>
      <c r="M1561" s="116"/>
      <c r="N1561" s="118"/>
    </row>
    <row r="1562">
      <c r="A1562" s="114"/>
      <c r="B1562" s="116"/>
      <c r="C1562" s="121"/>
      <c r="D1562" s="116"/>
      <c r="E1562" s="116"/>
      <c r="F1562" s="116"/>
      <c r="G1562" s="116"/>
      <c r="H1562" s="120"/>
      <c r="I1562" s="118"/>
      <c r="J1562" s="116"/>
      <c r="K1562" s="118"/>
      <c r="L1562" s="116"/>
      <c r="M1562" s="116"/>
      <c r="N1562" s="118"/>
    </row>
    <row r="1563">
      <c r="A1563" s="114"/>
      <c r="B1563" s="116"/>
      <c r="C1563" s="121"/>
      <c r="D1563" s="116"/>
      <c r="E1563" s="116"/>
      <c r="F1563" s="116"/>
      <c r="G1563" s="116"/>
      <c r="H1563" s="120"/>
      <c r="I1563" s="118"/>
      <c r="J1563" s="116"/>
      <c r="K1563" s="118"/>
      <c r="L1563" s="116"/>
      <c r="M1563" s="116"/>
      <c r="N1563" s="118"/>
    </row>
    <row r="1564">
      <c r="A1564" s="114"/>
      <c r="B1564" s="116"/>
      <c r="C1564" s="121"/>
      <c r="D1564" s="116"/>
      <c r="E1564" s="116"/>
      <c r="F1564" s="116"/>
      <c r="G1564" s="116"/>
      <c r="H1564" s="120"/>
      <c r="I1564" s="118"/>
      <c r="J1564" s="116"/>
      <c r="K1564" s="118"/>
      <c r="L1564" s="116"/>
      <c r="M1564" s="116"/>
      <c r="N1564" s="118"/>
    </row>
    <row r="1565">
      <c r="A1565" s="114"/>
      <c r="B1565" s="116"/>
      <c r="C1565" s="121"/>
      <c r="D1565" s="116"/>
      <c r="E1565" s="116"/>
      <c r="F1565" s="116"/>
      <c r="G1565" s="116"/>
      <c r="H1565" s="120"/>
      <c r="I1565" s="118"/>
      <c r="J1565" s="116"/>
      <c r="K1565" s="118"/>
      <c r="L1565" s="116"/>
      <c r="M1565" s="116"/>
      <c r="N1565" s="118"/>
    </row>
    <row r="1566">
      <c r="A1566" s="114"/>
      <c r="B1566" s="116"/>
      <c r="C1566" s="121"/>
      <c r="D1566" s="116"/>
      <c r="E1566" s="116"/>
      <c r="F1566" s="116"/>
      <c r="G1566" s="116"/>
      <c r="H1566" s="120"/>
      <c r="I1566" s="118"/>
      <c r="J1566" s="116"/>
      <c r="K1566" s="118"/>
      <c r="L1566" s="116"/>
      <c r="M1566" s="116"/>
      <c r="N1566" s="118"/>
    </row>
    <row r="1567">
      <c r="A1567" s="114"/>
      <c r="B1567" s="116"/>
      <c r="C1567" s="121"/>
      <c r="D1567" s="116"/>
      <c r="E1567" s="116"/>
      <c r="F1567" s="116"/>
      <c r="G1567" s="116"/>
      <c r="H1567" s="120"/>
      <c r="I1567" s="118"/>
      <c r="J1567" s="116"/>
      <c r="K1567" s="118"/>
      <c r="L1567" s="116"/>
      <c r="M1567" s="116"/>
      <c r="N1567" s="118"/>
    </row>
    <row r="1568">
      <c r="A1568" s="114"/>
      <c r="B1568" s="116"/>
      <c r="C1568" s="121"/>
      <c r="D1568" s="116"/>
      <c r="E1568" s="116"/>
      <c r="F1568" s="116"/>
      <c r="G1568" s="116"/>
      <c r="H1568" s="120"/>
      <c r="I1568" s="118"/>
      <c r="J1568" s="116"/>
      <c r="K1568" s="118"/>
      <c r="L1568" s="116"/>
      <c r="M1568" s="116"/>
      <c r="N1568" s="118"/>
    </row>
    <row r="1569">
      <c r="A1569" s="114"/>
      <c r="B1569" s="116"/>
      <c r="C1569" s="121"/>
      <c r="D1569" s="116"/>
      <c r="E1569" s="116"/>
      <c r="F1569" s="116"/>
      <c r="G1569" s="116"/>
      <c r="H1569" s="120"/>
      <c r="I1569" s="118"/>
      <c r="J1569" s="116"/>
      <c r="K1569" s="118"/>
      <c r="L1569" s="116"/>
      <c r="M1569" s="116"/>
      <c r="N1569" s="118"/>
    </row>
    <row r="1570">
      <c r="A1570" s="114"/>
      <c r="B1570" s="116"/>
      <c r="C1570" s="121"/>
      <c r="D1570" s="116"/>
      <c r="E1570" s="116"/>
      <c r="F1570" s="116"/>
      <c r="G1570" s="116"/>
      <c r="H1570" s="120"/>
      <c r="I1570" s="118"/>
      <c r="J1570" s="116"/>
      <c r="K1570" s="118"/>
      <c r="L1570" s="116"/>
      <c r="M1570" s="116"/>
      <c r="N1570" s="118"/>
    </row>
    <row r="1571">
      <c r="A1571" s="114"/>
      <c r="B1571" s="116"/>
      <c r="C1571" s="121"/>
      <c r="D1571" s="116"/>
      <c r="E1571" s="116"/>
      <c r="F1571" s="116"/>
      <c r="G1571" s="116"/>
      <c r="H1571" s="120"/>
      <c r="I1571" s="118"/>
      <c r="J1571" s="116"/>
      <c r="K1571" s="118"/>
      <c r="L1571" s="116"/>
      <c r="M1571" s="116"/>
      <c r="N1571" s="118"/>
    </row>
    <row r="1572">
      <c r="A1572" s="114"/>
      <c r="B1572" s="116"/>
      <c r="C1572" s="121"/>
      <c r="D1572" s="116"/>
      <c r="E1572" s="116"/>
      <c r="F1572" s="116"/>
      <c r="G1572" s="116"/>
      <c r="H1572" s="120"/>
      <c r="I1572" s="118"/>
      <c r="J1572" s="116"/>
      <c r="K1572" s="118"/>
      <c r="L1572" s="116"/>
      <c r="M1572" s="116"/>
      <c r="N1572" s="118"/>
    </row>
    <row r="1573">
      <c r="A1573" s="114"/>
      <c r="B1573" s="116"/>
      <c r="C1573" s="121"/>
      <c r="D1573" s="116"/>
      <c r="E1573" s="116"/>
      <c r="F1573" s="116"/>
      <c r="G1573" s="116"/>
      <c r="H1573" s="120"/>
      <c r="I1573" s="118"/>
      <c r="J1573" s="116"/>
      <c r="K1573" s="118"/>
      <c r="L1573" s="116"/>
      <c r="M1573" s="116"/>
      <c r="N1573" s="118"/>
    </row>
    <row r="1574">
      <c r="A1574" s="114"/>
      <c r="B1574" s="116"/>
      <c r="C1574" s="121"/>
      <c r="D1574" s="116"/>
      <c r="E1574" s="116"/>
      <c r="F1574" s="116"/>
      <c r="G1574" s="116"/>
      <c r="H1574" s="120"/>
      <c r="I1574" s="118"/>
      <c r="J1574" s="116"/>
      <c r="K1574" s="118"/>
      <c r="L1574" s="116"/>
      <c r="M1574" s="116"/>
      <c r="N1574" s="118"/>
    </row>
    <row r="1575">
      <c r="A1575" s="114"/>
      <c r="B1575" s="116"/>
      <c r="C1575" s="121"/>
      <c r="D1575" s="116"/>
      <c r="E1575" s="116"/>
      <c r="F1575" s="116"/>
      <c r="G1575" s="116"/>
      <c r="H1575" s="120"/>
      <c r="I1575" s="118"/>
      <c r="J1575" s="116"/>
      <c r="K1575" s="118"/>
      <c r="L1575" s="116"/>
      <c r="M1575" s="116"/>
      <c r="N1575" s="118"/>
    </row>
    <row r="1576">
      <c r="A1576" s="114"/>
      <c r="B1576" s="116"/>
      <c r="C1576" s="121"/>
      <c r="D1576" s="116"/>
      <c r="E1576" s="116"/>
      <c r="F1576" s="116"/>
      <c r="G1576" s="116"/>
      <c r="H1576" s="120"/>
      <c r="I1576" s="118"/>
      <c r="J1576" s="116"/>
      <c r="K1576" s="118"/>
      <c r="L1576" s="116"/>
      <c r="M1576" s="116"/>
      <c r="N1576" s="118"/>
    </row>
    <row r="1577">
      <c r="A1577" s="114"/>
      <c r="B1577" s="116"/>
      <c r="C1577" s="121"/>
      <c r="D1577" s="116"/>
      <c r="E1577" s="116"/>
      <c r="F1577" s="116"/>
      <c r="G1577" s="116"/>
      <c r="H1577" s="120"/>
      <c r="I1577" s="118"/>
      <c r="J1577" s="116"/>
      <c r="K1577" s="118"/>
      <c r="L1577" s="116"/>
      <c r="M1577" s="116"/>
      <c r="N1577" s="118"/>
    </row>
    <row r="1578">
      <c r="A1578" s="114"/>
      <c r="B1578" s="116"/>
      <c r="C1578" s="121"/>
      <c r="D1578" s="116"/>
      <c r="E1578" s="116"/>
      <c r="F1578" s="116"/>
      <c r="G1578" s="116"/>
      <c r="H1578" s="120"/>
      <c r="I1578" s="118"/>
      <c r="J1578" s="116"/>
      <c r="K1578" s="118"/>
      <c r="L1578" s="116"/>
      <c r="M1578" s="116"/>
      <c r="N1578" s="118"/>
    </row>
    <row r="1579">
      <c r="A1579" s="114"/>
      <c r="B1579" s="116"/>
      <c r="C1579" s="121"/>
      <c r="D1579" s="116"/>
      <c r="E1579" s="116"/>
      <c r="F1579" s="116"/>
      <c r="G1579" s="116"/>
      <c r="H1579" s="120"/>
      <c r="I1579" s="118"/>
      <c r="J1579" s="116"/>
      <c r="K1579" s="118"/>
      <c r="L1579" s="116"/>
      <c r="M1579" s="116"/>
      <c r="N1579" s="118"/>
    </row>
    <row r="1580">
      <c r="A1580" s="114"/>
      <c r="B1580" s="116"/>
      <c r="C1580" s="121"/>
      <c r="D1580" s="116"/>
      <c r="E1580" s="116"/>
      <c r="F1580" s="116"/>
      <c r="G1580" s="116"/>
      <c r="H1580" s="120"/>
      <c r="I1580" s="118"/>
      <c r="J1580" s="116"/>
      <c r="K1580" s="118"/>
      <c r="L1580" s="116"/>
      <c r="M1580" s="116"/>
      <c r="N1580" s="118"/>
    </row>
    <row r="1581">
      <c r="A1581" s="114"/>
      <c r="B1581" s="116"/>
      <c r="C1581" s="121"/>
      <c r="D1581" s="116"/>
      <c r="E1581" s="116"/>
      <c r="F1581" s="116"/>
      <c r="G1581" s="116"/>
      <c r="H1581" s="120"/>
      <c r="I1581" s="118"/>
      <c r="J1581" s="116"/>
      <c r="K1581" s="118"/>
      <c r="L1581" s="116"/>
      <c r="M1581" s="116"/>
      <c r="N1581" s="118"/>
    </row>
    <row r="1582">
      <c r="A1582" s="114"/>
      <c r="B1582" s="116"/>
      <c r="C1582" s="121"/>
      <c r="D1582" s="116"/>
      <c r="E1582" s="116"/>
      <c r="F1582" s="116"/>
      <c r="G1582" s="116"/>
      <c r="H1582" s="120"/>
      <c r="I1582" s="118"/>
      <c r="J1582" s="116"/>
      <c r="K1582" s="118"/>
      <c r="L1582" s="116"/>
      <c r="M1582" s="116"/>
      <c r="N1582" s="118"/>
    </row>
    <row r="1583">
      <c r="A1583" s="114"/>
      <c r="B1583" s="116"/>
      <c r="C1583" s="121"/>
      <c r="D1583" s="116"/>
      <c r="E1583" s="116"/>
      <c r="F1583" s="116"/>
      <c r="G1583" s="116"/>
      <c r="H1583" s="120"/>
      <c r="I1583" s="118"/>
      <c r="J1583" s="116"/>
      <c r="K1583" s="118"/>
      <c r="L1583" s="116"/>
      <c r="M1583" s="116"/>
      <c r="N1583" s="118"/>
    </row>
    <row r="1584">
      <c r="A1584" s="114"/>
      <c r="B1584" s="116"/>
      <c r="C1584" s="121"/>
      <c r="D1584" s="116"/>
      <c r="E1584" s="116"/>
      <c r="F1584" s="116"/>
      <c r="G1584" s="116"/>
      <c r="H1584" s="120"/>
      <c r="I1584" s="118"/>
      <c r="J1584" s="116"/>
      <c r="K1584" s="118"/>
      <c r="L1584" s="116"/>
      <c r="M1584" s="116"/>
      <c r="N1584" s="118"/>
    </row>
    <row r="1585">
      <c r="A1585" s="114"/>
      <c r="B1585" s="116"/>
      <c r="C1585" s="121"/>
      <c r="D1585" s="116"/>
      <c r="E1585" s="116"/>
      <c r="F1585" s="116"/>
      <c r="G1585" s="116"/>
      <c r="H1585" s="120"/>
      <c r="I1585" s="118"/>
      <c r="J1585" s="116"/>
      <c r="K1585" s="118"/>
      <c r="L1585" s="116"/>
      <c r="M1585" s="116"/>
      <c r="N1585" s="118"/>
    </row>
    <row r="1586">
      <c r="A1586" s="114"/>
      <c r="B1586" s="116"/>
      <c r="C1586" s="121"/>
      <c r="D1586" s="116"/>
      <c r="E1586" s="116"/>
      <c r="F1586" s="116"/>
      <c r="G1586" s="116"/>
      <c r="H1586" s="120"/>
      <c r="I1586" s="118"/>
      <c r="J1586" s="116"/>
      <c r="K1586" s="118"/>
      <c r="L1586" s="116"/>
      <c r="M1586" s="116"/>
      <c r="N1586" s="118"/>
    </row>
    <row r="1587">
      <c r="A1587" s="114"/>
      <c r="B1587" s="116"/>
      <c r="C1587" s="121"/>
      <c r="D1587" s="116"/>
      <c r="E1587" s="116"/>
      <c r="F1587" s="116"/>
      <c r="G1587" s="116"/>
      <c r="H1587" s="120"/>
      <c r="I1587" s="118"/>
      <c r="J1587" s="116"/>
      <c r="K1587" s="118"/>
      <c r="L1587" s="116"/>
      <c r="M1587" s="116"/>
      <c r="N1587" s="118"/>
    </row>
    <row r="1588">
      <c r="A1588" s="114"/>
      <c r="B1588" s="116"/>
      <c r="C1588" s="121"/>
      <c r="D1588" s="116"/>
      <c r="E1588" s="116"/>
      <c r="F1588" s="116"/>
      <c r="G1588" s="116"/>
      <c r="H1588" s="120"/>
      <c r="I1588" s="118"/>
      <c r="J1588" s="116"/>
      <c r="K1588" s="118"/>
      <c r="L1588" s="116"/>
      <c r="M1588" s="116"/>
      <c r="N1588" s="118"/>
    </row>
    <row r="1589">
      <c r="A1589" s="114"/>
      <c r="B1589" s="116"/>
      <c r="C1589" s="121"/>
      <c r="D1589" s="116"/>
      <c r="E1589" s="116"/>
      <c r="F1589" s="116"/>
      <c r="G1589" s="116"/>
      <c r="H1589" s="120"/>
      <c r="I1589" s="118"/>
      <c r="J1589" s="116"/>
      <c r="K1589" s="118"/>
      <c r="L1589" s="116"/>
      <c r="M1589" s="116"/>
      <c r="N1589" s="118"/>
    </row>
    <row r="1590">
      <c r="A1590" s="114"/>
      <c r="B1590" s="116"/>
      <c r="C1590" s="121"/>
      <c r="D1590" s="116"/>
      <c r="E1590" s="116"/>
      <c r="F1590" s="116"/>
      <c r="G1590" s="116"/>
      <c r="H1590" s="120"/>
      <c r="I1590" s="118"/>
      <c r="J1590" s="116"/>
      <c r="K1590" s="118"/>
      <c r="L1590" s="116"/>
      <c r="M1590" s="116"/>
      <c r="N1590" s="118"/>
    </row>
    <row r="1591">
      <c r="A1591" s="114"/>
      <c r="B1591" s="116"/>
      <c r="C1591" s="121"/>
      <c r="D1591" s="116"/>
      <c r="E1591" s="116"/>
      <c r="F1591" s="116"/>
      <c r="G1591" s="116"/>
      <c r="H1591" s="120"/>
      <c r="I1591" s="118"/>
      <c r="J1591" s="116"/>
      <c r="K1591" s="118"/>
      <c r="L1591" s="116"/>
      <c r="M1591" s="116"/>
      <c r="N1591" s="118"/>
    </row>
    <row r="1592">
      <c r="A1592" s="114"/>
      <c r="B1592" s="116"/>
      <c r="C1592" s="121"/>
      <c r="D1592" s="116"/>
      <c r="E1592" s="116"/>
      <c r="F1592" s="116"/>
      <c r="G1592" s="116"/>
      <c r="H1592" s="120"/>
      <c r="I1592" s="118"/>
      <c r="J1592" s="116"/>
      <c r="K1592" s="118"/>
      <c r="L1592" s="116"/>
      <c r="M1592" s="116"/>
      <c r="N1592" s="118"/>
    </row>
    <row r="1593">
      <c r="A1593" s="114"/>
      <c r="B1593" s="116"/>
      <c r="C1593" s="121"/>
      <c r="D1593" s="116"/>
      <c r="E1593" s="116"/>
      <c r="F1593" s="116"/>
      <c r="G1593" s="116"/>
      <c r="H1593" s="120"/>
      <c r="I1593" s="118"/>
      <c r="J1593" s="116"/>
      <c r="K1593" s="118"/>
      <c r="L1593" s="116"/>
      <c r="M1593" s="116"/>
      <c r="N1593" s="118"/>
    </row>
    <row r="1594">
      <c r="A1594" s="114"/>
      <c r="B1594" s="116"/>
      <c r="C1594" s="121"/>
      <c r="D1594" s="116"/>
      <c r="E1594" s="116"/>
      <c r="F1594" s="116"/>
      <c r="G1594" s="116"/>
      <c r="H1594" s="120"/>
      <c r="I1594" s="118"/>
      <c r="J1594" s="116"/>
      <c r="K1594" s="118"/>
      <c r="L1594" s="116"/>
      <c r="M1594" s="116"/>
      <c r="N1594" s="118"/>
    </row>
    <row r="1595">
      <c r="A1595" s="114"/>
      <c r="B1595" s="116"/>
      <c r="C1595" s="121"/>
      <c r="D1595" s="116"/>
      <c r="E1595" s="116"/>
      <c r="F1595" s="116"/>
      <c r="G1595" s="116"/>
      <c r="H1595" s="120"/>
      <c r="I1595" s="118"/>
      <c r="J1595" s="116"/>
      <c r="K1595" s="118"/>
      <c r="L1595" s="116"/>
      <c r="M1595" s="116"/>
      <c r="N1595" s="118"/>
    </row>
    <row r="1596">
      <c r="A1596" s="114"/>
      <c r="B1596" s="116"/>
      <c r="C1596" s="121"/>
      <c r="D1596" s="116"/>
      <c r="E1596" s="116"/>
      <c r="F1596" s="116"/>
      <c r="G1596" s="116"/>
      <c r="H1596" s="120"/>
      <c r="I1596" s="118"/>
      <c r="J1596" s="116"/>
      <c r="K1596" s="118"/>
      <c r="L1596" s="116"/>
      <c r="M1596" s="116"/>
      <c r="N1596" s="118"/>
    </row>
    <row r="1597">
      <c r="A1597" s="114"/>
      <c r="B1597" s="116"/>
      <c r="C1597" s="121"/>
      <c r="D1597" s="116"/>
      <c r="E1597" s="116"/>
      <c r="F1597" s="116"/>
      <c r="G1597" s="116"/>
      <c r="H1597" s="120"/>
      <c r="I1597" s="118"/>
      <c r="J1597" s="116"/>
      <c r="K1597" s="118"/>
      <c r="L1597" s="116"/>
      <c r="M1597" s="116"/>
      <c r="N1597" s="118"/>
    </row>
    <row r="1598">
      <c r="A1598" s="114"/>
      <c r="B1598" s="116"/>
      <c r="C1598" s="121"/>
      <c r="D1598" s="116"/>
      <c r="E1598" s="116"/>
      <c r="F1598" s="116"/>
      <c r="G1598" s="116"/>
      <c r="H1598" s="120"/>
      <c r="I1598" s="118"/>
      <c r="J1598" s="116"/>
      <c r="K1598" s="118"/>
      <c r="L1598" s="116"/>
      <c r="M1598" s="116"/>
      <c r="N1598" s="118"/>
    </row>
    <row r="1599">
      <c r="A1599" s="114"/>
      <c r="B1599" s="116"/>
      <c r="C1599" s="121"/>
      <c r="D1599" s="116"/>
      <c r="E1599" s="116"/>
      <c r="F1599" s="116"/>
      <c r="G1599" s="116"/>
      <c r="H1599" s="120"/>
      <c r="I1599" s="118"/>
      <c r="J1599" s="116"/>
      <c r="K1599" s="118"/>
      <c r="L1599" s="116"/>
      <c r="M1599" s="116"/>
      <c r="N1599" s="118"/>
    </row>
    <row r="1600">
      <c r="A1600" s="114"/>
      <c r="B1600" s="116"/>
      <c r="C1600" s="121"/>
      <c r="D1600" s="116"/>
      <c r="E1600" s="116"/>
      <c r="F1600" s="116"/>
      <c r="G1600" s="116"/>
      <c r="H1600" s="120"/>
      <c r="I1600" s="118"/>
      <c r="J1600" s="116"/>
      <c r="K1600" s="118"/>
      <c r="L1600" s="116"/>
      <c r="M1600" s="116"/>
      <c r="N1600" s="118"/>
    </row>
    <row r="1601">
      <c r="A1601" s="114"/>
      <c r="B1601" s="116"/>
      <c r="C1601" s="121"/>
      <c r="D1601" s="116"/>
      <c r="E1601" s="116"/>
      <c r="F1601" s="116"/>
      <c r="G1601" s="116"/>
      <c r="H1601" s="120"/>
      <c r="I1601" s="118"/>
      <c r="J1601" s="116"/>
      <c r="K1601" s="118"/>
      <c r="L1601" s="116"/>
      <c r="M1601" s="116"/>
      <c r="N1601" s="118"/>
    </row>
    <row r="1602">
      <c r="A1602" s="114"/>
      <c r="B1602" s="116"/>
      <c r="C1602" s="121"/>
      <c r="D1602" s="116"/>
      <c r="E1602" s="116"/>
      <c r="F1602" s="116"/>
      <c r="G1602" s="116"/>
      <c r="H1602" s="120"/>
      <c r="I1602" s="118"/>
      <c r="J1602" s="116"/>
      <c r="K1602" s="118"/>
      <c r="L1602" s="116"/>
      <c r="M1602" s="116"/>
      <c r="N1602" s="118"/>
    </row>
    <row r="1603">
      <c r="A1603" s="114"/>
      <c r="B1603" s="116"/>
      <c r="C1603" s="121"/>
      <c r="D1603" s="116"/>
      <c r="E1603" s="116"/>
      <c r="F1603" s="116"/>
      <c r="G1603" s="116"/>
      <c r="H1603" s="120"/>
      <c r="I1603" s="118"/>
      <c r="J1603" s="116"/>
      <c r="K1603" s="118"/>
      <c r="L1603" s="116"/>
      <c r="M1603" s="116"/>
      <c r="N1603" s="118"/>
    </row>
    <row r="1604">
      <c r="A1604" s="114"/>
      <c r="B1604" s="116"/>
      <c r="C1604" s="121"/>
      <c r="D1604" s="116"/>
      <c r="E1604" s="116"/>
      <c r="F1604" s="116"/>
      <c r="G1604" s="116"/>
      <c r="H1604" s="120"/>
      <c r="I1604" s="118"/>
      <c r="J1604" s="116"/>
      <c r="K1604" s="118"/>
      <c r="L1604" s="116"/>
      <c r="M1604" s="116"/>
      <c r="N1604" s="118"/>
    </row>
    <row r="1605">
      <c r="A1605" s="114"/>
      <c r="B1605" s="116"/>
      <c r="C1605" s="121"/>
      <c r="D1605" s="116"/>
      <c r="E1605" s="116"/>
      <c r="F1605" s="116"/>
      <c r="G1605" s="116"/>
      <c r="H1605" s="120"/>
      <c r="I1605" s="118"/>
      <c r="J1605" s="116"/>
      <c r="K1605" s="118"/>
      <c r="L1605" s="116"/>
      <c r="M1605" s="116"/>
      <c r="N1605" s="118"/>
    </row>
    <row r="1606">
      <c r="A1606" s="114"/>
      <c r="B1606" s="116"/>
      <c r="C1606" s="121"/>
      <c r="D1606" s="116"/>
      <c r="E1606" s="116"/>
      <c r="F1606" s="116"/>
      <c r="G1606" s="116"/>
      <c r="H1606" s="120"/>
      <c r="I1606" s="118"/>
      <c r="J1606" s="116"/>
      <c r="K1606" s="118"/>
      <c r="L1606" s="116"/>
      <c r="M1606" s="116"/>
      <c r="N1606" s="118"/>
    </row>
    <row r="1607">
      <c r="A1607" s="114"/>
      <c r="B1607" s="116"/>
      <c r="C1607" s="121"/>
      <c r="D1607" s="116"/>
      <c r="E1607" s="116"/>
      <c r="F1607" s="116"/>
      <c r="G1607" s="116"/>
      <c r="H1607" s="120"/>
      <c r="I1607" s="118"/>
      <c r="J1607" s="116"/>
      <c r="K1607" s="118"/>
      <c r="L1607" s="116"/>
      <c r="M1607" s="116"/>
      <c r="N1607" s="118"/>
    </row>
    <row r="1608">
      <c r="A1608" s="114"/>
      <c r="B1608" s="116"/>
      <c r="C1608" s="121"/>
      <c r="D1608" s="116"/>
      <c r="E1608" s="116"/>
      <c r="F1608" s="116"/>
      <c r="G1608" s="116"/>
      <c r="H1608" s="120"/>
      <c r="I1608" s="118"/>
      <c r="J1608" s="116"/>
      <c r="K1608" s="118"/>
      <c r="L1608" s="116"/>
      <c r="M1608" s="116"/>
      <c r="N1608" s="118"/>
    </row>
    <row r="1609">
      <c r="A1609" s="114"/>
      <c r="B1609" s="116"/>
      <c r="C1609" s="121"/>
      <c r="D1609" s="116"/>
      <c r="E1609" s="116"/>
      <c r="F1609" s="116"/>
      <c r="G1609" s="116"/>
      <c r="H1609" s="120"/>
      <c r="I1609" s="118"/>
      <c r="J1609" s="116"/>
      <c r="K1609" s="118"/>
      <c r="L1609" s="116"/>
      <c r="M1609" s="116"/>
      <c r="N1609" s="118"/>
    </row>
    <row r="1610">
      <c r="A1610" s="114"/>
      <c r="B1610" s="116"/>
      <c r="C1610" s="121"/>
      <c r="D1610" s="116"/>
      <c r="E1610" s="116"/>
      <c r="F1610" s="116"/>
      <c r="G1610" s="116"/>
      <c r="H1610" s="120"/>
      <c r="I1610" s="118"/>
      <c r="J1610" s="116"/>
      <c r="K1610" s="118"/>
      <c r="L1610" s="116"/>
      <c r="M1610" s="116"/>
      <c r="N1610" s="118"/>
    </row>
    <row r="1611">
      <c r="A1611" s="114"/>
      <c r="B1611" s="116"/>
      <c r="C1611" s="121"/>
      <c r="D1611" s="116"/>
      <c r="E1611" s="116"/>
      <c r="F1611" s="116"/>
      <c r="G1611" s="116"/>
      <c r="H1611" s="120"/>
      <c r="I1611" s="118"/>
      <c r="J1611" s="116"/>
      <c r="K1611" s="118"/>
      <c r="L1611" s="116"/>
      <c r="M1611" s="116"/>
      <c r="N1611" s="118"/>
    </row>
    <row r="1612">
      <c r="A1612" s="114"/>
      <c r="B1612" s="116"/>
      <c r="C1612" s="121"/>
      <c r="D1612" s="116"/>
      <c r="E1612" s="116"/>
      <c r="F1612" s="116"/>
      <c r="G1612" s="116"/>
      <c r="H1612" s="120"/>
      <c r="I1612" s="118"/>
      <c r="J1612" s="116"/>
      <c r="K1612" s="118"/>
      <c r="L1612" s="116"/>
      <c r="M1612" s="116"/>
      <c r="N1612" s="118"/>
    </row>
    <row r="1613">
      <c r="A1613" s="114"/>
      <c r="B1613" s="116"/>
      <c r="C1613" s="121"/>
      <c r="D1613" s="116"/>
      <c r="E1613" s="116"/>
      <c r="F1613" s="116"/>
      <c r="G1613" s="116"/>
      <c r="H1613" s="120"/>
      <c r="I1613" s="118"/>
      <c r="J1613" s="116"/>
      <c r="K1613" s="118"/>
      <c r="L1613" s="116"/>
      <c r="M1613" s="116"/>
      <c r="N1613" s="118"/>
    </row>
    <row r="1614">
      <c r="A1614" s="114"/>
      <c r="B1614" s="116"/>
      <c r="C1614" s="121"/>
      <c r="D1614" s="116"/>
      <c r="E1614" s="116"/>
      <c r="F1614" s="116"/>
      <c r="G1614" s="116"/>
      <c r="H1614" s="120"/>
      <c r="I1614" s="118"/>
      <c r="J1614" s="116"/>
      <c r="K1614" s="118"/>
      <c r="L1614" s="116"/>
      <c r="M1614" s="116"/>
      <c r="N1614" s="118"/>
    </row>
    <row r="1615">
      <c r="A1615" s="114"/>
      <c r="B1615" s="116"/>
      <c r="C1615" s="121"/>
      <c r="D1615" s="116"/>
      <c r="E1615" s="116"/>
      <c r="F1615" s="116"/>
      <c r="G1615" s="116"/>
      <c r="H1615" s="120"/>
      <c r="I1615" s="118"/>
      <c r="J1615" s="116"/>
      <c r="K1615" s="118"/>
      <c r="L1615" s="116"/>
      <c r="M1615" s="116"/>
      <c r="N1615" s="118"/>
    </row>
    <row r="1616">
      <c r="A1616" s="114"/>
      <c r="B1616" s="116"/>
      <c r="C1616" s="121"/>
      <c r="D1616" s="116"/>
      <c r="E1616" s="116"/>
      <c r="F1616" s="116"/>
      <c r="G1616" s="116"/>
      <c r="H1616" s="120"/>
      <c r="I1616" s="118"/>
      <c r="J1616" s="116"/>
      <c r="K1616" s="118"/>
      <c r="L1616" s="116"/>
      <c r="M1616" s="116"/>
      <c r="N1616" s="118"/>
    </row>
    <row r="1617">
      <c r="A1617" s="114"/>
      <c r="B1617" s="116"/>
      <c r="C1617" s="121"/>
      <c r="D1617" s="116"/>
      <c r="E1617" s="116"/>
      <c r="F1617" s="116"/>
      <c r="G1617" s="116"/>
      <c r="H1617" s="120"/>
      <c r="I1617" s="118"/>
      <c r="J1617" s="116"/>
      <c r="K1617" s="118"/>
      <c r="L1617" s="116"/>
      <c r="M1617" s="116"/>
      <c r="N1617" s="118"/>
    </row>
    <row r="1618">
      <c r="A1618" s="114"/>
      <c r="B1618" s="116"/>
      <c r="C1618" s="121"/>
      <c r="D1618" s="116"/>
      <c r="E1618" s="116"/>
      <c r="F1618" s="116"/>
      <c r="G1618" s="116"/>
      <c r="H1618" s="120"/>
      <c r="I1618" s="118"/>
      <c r="J1618" s="116"/>
      <c r="K1618" s="118"/>
      <c r="L1618" s="116"/>
      <c r="M1618" s="116"/>
      <c r="N1618" s="118"/>
    </row>
    <row r="1619">
      <c r="A1619" s="114"/>
      <c r="B1619" s="116"/>
      <c r="C1619" s="121"/>
      <c r="D1619" s="116"/>
      <c r="E1619" s="116"/>
      <c r="F1619" s="116"/>
      <c r="G1619" s="116"/>
      <c r="H1619" s="120"/>
      <c r="I1619" s="118"/>
      <c r="J1619" s="116"/>
      <c r="K1619" s="118"/>
      <c r="L1619" s="116"/>
      <c r="M1619" s="116"/>
      <c r="N1619" s="118"/>
    </row>
    <row r="1620">
      <c r="A1620" s="114"/>
      <c r="B1620" s="116"/>
      <c r="C1620" s="121"/>
      <c r="D1620" s="116"/>
      <c r="E1620" s="116"/>
      <c r="F1620" s="116"/>
      <c r="G1620" s="116"/>
      <c r="H1620" s="120"/>
      <c r="I1620" s="118"/>
      <c r="J1620" s="116"/>
      <c r="K1620" s="118"/>
      <c r="L1620" s="116"/>
      <c r="M1620" s="116"/>
      <c r="N1620" s="118"/>
    </row>
    <row r="1621">
      <c r="A1621" s="114"/>
      <c r="B1621" s="116"/>
      <c r="C1621" s="121"/>
      <c r="D1621" s="116"/>
      <c r="E1621" s="116"/>
      <c r="F1621" s="116"/>
      <c r="G1621" s="116"/>
      <c r="H1621" s="120"/>
      <c r="I1621" s="118"/>
      <c r="J1621" s="116"/>
      <c r="K1621" s="118"/>
      <c r="L1621" s="116"/>
      <c r="M1621" s="116"/>
      <c r="N1621" s="118"/>
    </row>
    <row r="1622">
      <c r="A1622" s="114"/>
      <c r="B1622" s="116"/>
      <c r="C1622" s="121"/>
      <c r="D1622" s="116"/>
      <c r="E1622" s="116"/>
      <c r="F1622" s="116"/>
      <c r="G1622" s="116"/>
      <c r="H1622" s="120"/>
      <c r="I1622" s="118"/>
      <c r="J1622" s="116"/>
      <c r="K1622" s="118"/>
      <c r="L1622" s="116"/>
      <c r="M1622" s="116"/>
      <c r="N1622" s="118"/>
    </row>
    <row r="1623">
      <c r="A1623" s="114"/>
      <c r="B1623" s="116"/>
      <c r="C1623" s="121"/>
      <c r="D1623" s="116"/>
      <c r="E1623" s="116"/>
      <c r="F1623" s="116"/>
      <c r="G1623" s="116"/>
      <c r="H1623" s="120"/>
      <c r="I1623" s="118"/>
      <c r="J1623" s="116"/>
      <c r="K1623" s="118"/>
      <c r="L1623" s="116"/>
      <c r="M1623" s="116"/>
      <c r="N1623" s="118"/>
    </row>
    <row r="1624">
      <c r="A1624" s="114"/>
      <c r="B1624" s="116"/>
      <c r="C1624" s="121"/>
      <c r="D1624" s="116"/>
      <c r="E1624" s="116"/>
      <c r="F1624" s="116"/>
      <c r="G1624" s="116"/>
      <c r="H1624" s="120"/>
      <c r="I1624" s="118"/>
      <c r="J1624" s="116"/>
      <c r="K1624" s="118"/>
      <c r="L1624" s="116"/>
      <c r="M1624" s="116"/>
      <c r="N1624" s="118"/>
    </row>
    <row r="1625">
      <c r="A1625" s="114"/>
      <c r="B1625" s="116"/>
      <c r="C1625" s="121"/>
      <c r="D1625" s="116"/>
      <c r="E1625" s="116"/>
      <c r="F1625" s="116"/>
      <c r="G1625" s="116"/>
      <c r="H1625" s="120"/>
      <c r="I1625" s="118"/>
      <c r="J1625" s="116"/>
      <c r="K1625" s="118"/>
      <c r="L1625" s="116"/>
      <c r="M1625" s="116"/>
      <c r="N1625" s="118"/>
    </row>
    <row r="1626">
      <c r="A1626" s="114"/>
      <c r="B1626" s="116"/>
      <c r="C1626" s="121"/>
      <c r="D1626" s="116"/>
      <c r="E1626" s="116"/>
      <c r="F1626" s="116"/>
      <c r="G1626" s="116"/>
      <c r="H1626" s="120"/>
      <c r="I1626" s="118"/>
      <c r="J1626" s="116"/>
      <c r="K1626" s="118"/>
      <c r="L1626" s="116"/>
      <c r="M1626" s="116"/>
      <c r="N1626" s="118"/>
    </row>
    <row r="1627">
      <c r="A1627" s="114"/>
      <c r="B1627" s="116"/>
      <c r="C1627" s="121"/>
      <c r="D1627" s="116"/>
      <c r="E1627" s="116"/>
      <c r="F1627" s="116"/>
      <c r="G1627" s="116"/>
      <c r="H1627" s="120"/>
      <c r="I1627" s="118"/>
      <c r="J1627" s="116"/>
      <c r="K1627" s="118"/>
      <c r="L1627" s="116"/>
      <c r="M1627" s="116"/>
      <c r="N1627" s="118"/>
    </row>
    <row r="1628">
      <c r="A1628" s="114"/>
      <c r="B1628" s="116"/>
      <c r="C1628" s="121"/>
      <c r="D1628" s="116"/>
      <c r="E1628" s="116"/>
      <c r="F1628" s="116"/>
      <c r="G1628" s="116"/>
      <c r="H1628" s="120"/>
      <c r="I1628" s="118"/>
      <c r="J1628" s="116"/>
      <c r="K1628" s="118"/>
      <c r="L1628" s="116"/>
      <c r="M1628" s="116"/>
      <c r="N1628" s="118"/>
    </row>
    <row r="1629">
      <c r="A1629" s="114"/>
      <c r="B1629" s="116"/>
      <c r="C1629" s="121"/>
      <c r="D1629" s="116"/>
      <c r="E1629" s="116"/>
      <c r="F1629" s="116"/>
      <c r="G1629" s="116"/>
      <c r="H1629" s="120"/>
      <c r="I1629" s="118"/>
      <c r="J1629" s="116"/>
      <c r="K1629" s="118"/>
      <c r="L1629" s="116"/>
      <c r="M1629" s="116"/>
      <c r="N1629" s="118"/>
    </row>
    <row r="1630">
      <c r="A1630" s="114"/>
      <c r="B1630" s="116"/>
      <c r="C1630" s="121"/>
      <c r="D1630" s="116"/>
      <c r="E1630" s="116"/>
      <c r="F1630" s="116"/>
      <c r="G1630" s="116"/>
      <c r="H1630" s="120"/>
      <c r="I1630" s="118"/>
      <c r="J1630" s="116"/>
      <c r="K1630" s="118"/>
      <c r="L1630" s="116"/>
      <c r="M1630" s="116"/>
      <c r="N1630" s="118"/>
    </row>
    <row r="1631">
      <c r="A1631" s="114"/>
      <c r="B1631" s="116"/>
      <c r="C1631" s="121"/>
      <c r="D1631" s="116"/>
      <c r="E1631" s="116"/>
      <c r="F1631" s="116"/>
      <c r="G1631" s="116"/>
      <c r="H1631" s="120"/>
      <c r="I1631" s="118"/>
      <c r="J1631" s="116"/>
      <c r="K1631" s="118"/>
      <c r="L1631" s="116"/>
      <c r="M1631" s="116"/>
      <c r="N1631" s="118"/>
    </row>
    <row r="1632">
      <c r="A1632" s="114"/>
      <c r="B1632" s="116"/>
      <c r="C1632" s="121"/>
      <c r="D1632" s="116"/>
      <c r="E1632" s="116"/>
      <c r="F1632" s="116"/>
      <c r="G1632" s="116"/>
      <c r="H1632" s="120"/>
      <c r="I1632" s="118"/>
      <c r="J1632" s="116"/>
      <c r="K1632" s="118"/>
      <c r="L1632" s="116"/>
      <c r="M1632" s="116"/>
      <c r="N1632" s="118"/>
    </row>
    <row r="1633">
      <c r="A1633" s="114"/>
      <c r="B1633" s="116"/>
      <c r="C1633" s="121"/>
      <c r="D1633" s="116"/>
      <c r="E1633" s="116"/>
      <c r="F1633" s="116"/>
      <c r="G1633" s="116"/>
      <c r="H1633" s="120"/>
      <c r="I1633" s="118"/>
      <c r="J1633" s="116"/>
      <c r="K1633" s="118"/>
      <c r="L1633" s="116"/>
      <c r="M1633" s="116"/>
      <c r="N1633" s="118"/>
    </row>
    <row r="1634">
      <c r="A1634" s="114"/>
      <c r="B1634" s="116"/>
      <c r="C1634" s="121"/>
      <c r="D1634" s="116"/>
      <c r="E1634" s="116"/>
      <c r="F1634" s="116"/>
      <c r="G1634" s="116"/>
      <c r="H1634" s="120"/>
      <c r="I1634" s="118"/>
      <c r="J1634" s="116"/>
      <c r="K1634" s="118"/>
      <c r="L1634" s="116"/>
      <c r="M1634" s="116"/>
      <c r="N1634" s="118"/>
    </row>
    <row r="1635">
      <c r="A1635" s="114"/>
      <c r="B1635" s="116"/>
      <c r="C1635" s="121"/>
      <c r="D1635" s="116"/>
      <c r="E1635" s="116"/>
      <c r="F1635" s="116"/>
      <c r="G1635" s="116"/>
      <c r="H1635" s="120"/>
      <c r="I1635" s="118"/>
      <c r="J1635" s="116"/>
      <c r="K1635" s="118"/>
      <c r="L1635" s="116"/>
      <c r="M1635" s="116"/>
      <c r="N1635" s="118"/>
    </row>
    <row r="1636">
      <c r="A1636" s="114"/>
      <c r="B1636" s="116"/>
      <c r="C1636" s="121"/>
      <c r="D1636" s="116"/>
      <c r="E1636" s="116"/>
      <c r="F1636" s="116"/>
      <c r="G1636" s="116"/>
      <c r="H1636" s="120"/>
      <c r="I1636" s="118"/>
      <c r="J1636" s="116"/>
      <c r="K1636" s="118"/>
      <c r="L1636" s="116"/>
      <c r="M1636" s="116"/>
      <c r="N1636" s="118"/>
    </row>
    <row r="1637">
      <c r="A1637" s="114"/>
      <c r="B1637" s="116"/>
      <c r="C1637" s="121"/>
      <c r="D1637" s="116"/>
      <c r="E1637" s="116"/>
      <c r="F1637" s="116"/>
      <c r="G1637" s="116"/>
      <c r="H1637" s="120"/>
      <c r="I1637" s="118"/>
      <c r="J1637" s="116"/>
      <c r="K1637" s="118"/>
      <c r="L1637" s="116"/>
      <c r="M1637" s="116"/>
      <c r="N1637" s="118"/>
    </row>
    <row r="1638">
      <c r="A1638" s="114"/>
      <c r="B1638" s="116"/>
      <c r="C1638" s="121"/>
      <c r="D1638" s="116"/>
      <c r="E1638" s="116"/>
      <c r="F1638" s="116"/>
      <c r="G1638" s="116"/>
      <c r="H1638" s="120"/>
      <c r="I1638" s="118"/>
      <c r="J1638" s="116"/>
      <c r="K1638" s="118"/>
      <c r="L1638" s="116"/>
      <c r="M1638" s="116"/>
      <c r="N1638" s="118"/>
    </row>
    <row r="1639">
      <c r="A1639" s="114"/>
      <c r="B1639" s="116"/>
      <c r="C1639" s="121"/>
      <c r="D1639" s="116"/>
      <c r="E1639" s="116"/>
      <c r="F1639" s="116"/>
      <c r="G1639" s="116"/>
      <c r="H1639" s="120"/>
      <c r="I1639" s="118"/>
      <c r="J1639" s="116"/>
      <c r="K1639" s="118"/>
      <c r="L1639" s="116"/>
      <c r="M1639" s="116"/>
      <c r="N1639" s="118"/>
    </row>
    <row r="1640">
      <c r="A1640" s="114"/>
      <c r="B1640" s="116"/>
      <c r="C1640" s="121"/>
      <c r="D1640" s="116"/>
      <c r="E1640" s="116"/>
      <c r="F1640" s="116"/>
      <c r="G1640" s="116"/>
      <c r="H1640" s="120"/>
      <c r="I1640" s="118"/>
      <c r="J1640" s="116"/>
      <c r="K1640" s="118"/>
      <c r="L1640" s="116"/>
      <c r="M1640" s="116"/>
      <c r="N1640" s="118"/>
    </row>
    <row r="1641">
      <c r="A1641" s="114"/>
      <c r="B1641" s="116"/>
      <c r="C1641" s="121"/>
      <c r="D1641" s="116"/>
      <c r="E1641" s="116"/>
      <c r="F1641" s="116"/>
      <c r="G1641" s="116"/>
      <c r="H1641" s="120"/>
      <c r="I1641" s="118"/>
      <c r="J1641" s="116"/>
      <c r="K1641" s="118"/>
      <c r="L1641" s="116"/>
      <c r="M1641" s="116"/>
      <c r="N1641" s="118"/>
    </row>
    <row r="1642">
      <c r="A1642" s="114"/>
      <c r="B1642" s="116"/>
      <c r="C1642" s="121"/>
      <c r="D1642" s="116"/>
      <c r="E1642" s="116"/>
      <c r="F1642" s="116"/>
      <c r="G1642" s="116"/>
      <c r="H1642" s="120"/>
      <c r="I1642" s="118"/>
      <c r="J1642" s="116"/>
      <c r="K1642" s="118"/>
      <c r="L1642" s="116"/>
      <c r="M1642" s="116"/>
      <c r="N1642" s="118"/>
    </row>
    <row r="1643">
      <c r="A1643" s="114"/>
      <c r="B1643" s="116"/>
      <c r="C1643" s="121"/>
      <c r="D1643" s="116"/>
      <c r="E1643" s="116"/>
      <c r="F1643" s="116"/>
      <c r="G1643" s="116"/>
      <c r="H1643" s="120"/>
      <c r="I1643" s="118"/>
      <c r="J1643" s="116"/>
      <c r="K1643" s="118"/>
      <c r="L1643" s="116"/>
      <c r="M1643" s="116"/>
      <c r="N1643" s="118"/>
    </row>
    <row r="1644">
      <c r="A1644" s="114"/>
      <c r="B1644" s="116"/>
      <c r="C1644" s="121"/>
      <c r="D1644" s="116"/>
      <c r="E1644" s="116"/>
      <c r="F1644" s="116"/>
      <c r="G1644" s="116"/>
      <c r="H1644" s="120"/>
      <c r="I1644" s="118"/>
      <c r="J1644" s="116"/>
      <c r="K1644" s="118"/>
      <c r="L1644" s="116"/>
      <c r="M1644" s="116"/>
      <c r="N1644" s="118"/>
    </row>
    <row r="1645">
      <c r="A1645" s="114"/>
      <c r="B1645" s="116"/>
      <c r="C1645" s="121"/>
      <c r="D1645" s="116"/>
      <c r="E1645" s="116"/>
      <c r="F1645" s="116"/>
      <c r="G1645" s="116"/>
      <c r="H1645" s="120"/>
      <c r="I1645" s="118"/>
      <c r="J1645" s="116"/>
      <c r="K1645" s="118"/>
      <c r="L1645" s="116"/>
      <c r="M1645" s="116"/>
      <c r="N1645" s="118"/>
    </row>
    <row r="1646">
      <c r="A1646" s="114"/>
      <c r="B1646" s="116"/>
      <c r="C1646" s="121"/>
      <c r="D1646" s="116"/>
      <c r="E1646" s="116"/>
      <c r="F1646" s="116"/>
      <c r="G1646" s="116"/>
      <c r="H1646" s="120"/>
      <c r="I1646" s="118"/>
      <c r="J1646" s="116"/>
      <c r="K1646" s="118"/>
      <c r="L1646" s="116"/>
      <c r="M1646" s="116"/>
      <c r="N1646" s="118"/>
    </row>
    <row r="1647">
      <c r="A1647" s="114"/>
      <c r="B1647" s="116"/>
      <c r="C1647" s="121"/>
      <c r="D1647" s="116"/>
      <c r="E1647" s="116"/>
      <c r="F1647" s="116"/>
      <c r="G1647" s="116"/>
      <c r="H1647" s="120"/>
      <c r="I1647" s="118"/>
      <c r="J1647" s="116"/>
      <c r="K1647" s="118"/>
      <c r="L1647" s="116"/>
      <c r="M1647" s="116"/>
      <c r="N1647" s="118"/>
    </row>
    <row r="1648">
      <c r="A1648" s="114"/>
      <c r="B1648" s="116"/>
      <c r="C1648" s="121"/>
      <c r="D1648" s="116"/>
      <c r="E1648" s="116"/>
      <c r="F1648" s="116"/>
      <c r="G1648" s="116"/>
      <c r="H1648" s="120"/>
      <c r="I1648" s="118"/>
      <c r="J1648" s="116"/>
      <c r="K1648" s="118"/>
      <c r="L1648" s="116"/>
      <c r="M1648" s="116"/>
      <c r="N1648" s="118"/>
    </row>
    <row r="1649">
      <c r="A1649" s="114"/>
      <c r="B1649" s="116"/>
      <c r="C1649" s="121"/>
      <c r="D1649" s="116"/>
      <c r="E1649" s="116"/>
      <c r="F1649" s="116"/>
      <c r="G1649" s="116"/>
      <c r="H1649" s="120"/>
      <c r="I1649" s="118"/>
      <c r="J1649" s="116"/>
      <c r="K1649" s="118"/>
      <c r="L1649" s="116"/>
      <c r="M1649" s="116"/>
      <c r="N1649" s="118"/>
    </row>
    <row r="1650">
      <c r="A1650" s="114"/>
      <c r="B1650" s="116"/>
      <c r="C1650" s="121"/>
      <c r="D1650" s="116"/>
      <c r="E1650" s="116"/>
      <c r="F1650" s="116"/>
      <c r="G1650" s="116"/>
      <c r="H1650" s="120"/>
      <c r="I1650" s="118"/>
      <c r="J1650" s="116"/>
      <c r="K1650" s="118"/>
      <c r="L1650" s="116"/>
      <c r="M1650" s="116"/>
      <c r="N1650" s="118"/>
    </row>
    <row r="1651">
      <c r="A1651" s="114"/>
      <c r="B1651" s="116"/>
      <c r="C1651" s="121"/>
      <c r="D1651" s="116"/>
      <c r="E1651" s="116"/>
      <c r="F1651" s="116"/>
      <c r="G1651" s="116"/>
      <c r="H1651" s="120"/>
      <c r="I1651" s="118"/>
      <c r="J1651" s="116"/>
      <c r="K1651" s="118"/>
      <c r="L1651" s="116"/>
      <c r="M1651" s="116"/>
      <c r="N1651" s="118"/>
    </row>
    <row r="1652">
      <c r="A1652" s="114"/>
      <c r="B1652" s="116"/>
      <c r="C1652" s="121"/>
      <c r="D1652" s="116"/>
      <c r="E1652" s="116"/>
      <c r="F1652" s="116"/>
      <c r="G1652" s="116"/>
      <c r="H1652" s="120"/>
      <c r="I1652" s="118"/>
      <c r="J1652" s="116"/>
      <c r="K1652" s="118"/>
      <c r="L1652" s="116"/>
      <c r="M1652" s="116"/>
      <c r="N1652" s="118"/>
    </row>
    <row r="1653">
      <c r="A1653" s="114"/>
      <c r="B1653" s="116"/>
      <c r="C1653" s="121"/>
      <c r="D1653" s="116"/>
      <c r="E1653" s="116"/>
      <c r="F1653" s="116"/>
      <c r="G1653" s="116"/>
      <c r="H1653" s="120"/>
      <c r="I1653" s="118"/>
      <c r="J1653" s="116"/>
      <c r="K1653" s="118"/>
      <c r="L1653" s="116"/>
      <c r="M1653" s="116"/>
      <c r="N1653" s="118"/>
    </row>
    <row r="1654">
      <c r="A1654" s="114"/>
      <c r="B1654" s="116"/>
      <c r="C1654" s="121"/>
      <c r="D1654" s="116"/>
      <c r="E1654" s="116"/>
      <c r="F1654" s="116"/>
      <c r="G1654" s="116"/>
      <c r="H1654" s="120"/>
      <c r="I1654" s="118"/>
      <c r="J1654" s="116"/>
      <c r="K1654" s="118"/>
      <c r="L1654" s="116"/>
      <c r="M1654" s="116"/>
      <c r="N1654" s="118"/>
    </row>
    <row r="1655">
      <c r="A1655" s="114"/>
      <c r="B1655" s="116"/>
      <c r="C1655" s="121"/>
      <c r="D1655" s="116"/>
      <c r="E1655" s="116"/>
      <c r="F1655" s="116"/>
      <c r="G1655" s="116"/>
      <c r="H1655" s="120"/>
      <c r="I1655" s="118"/>
      <c r="J1655" s="116"/>
      <c r="K1655" s="118"/>
      <c r="L1655" s="116"/>
      <c r="M1655" s="116"/>
      <c r="N1655" s="118"/>
    </row>
    <row r="1656">
      <c r="A1656" s="114"/>
      <c r="B1656" s="116"/>
      <c r="C1656" s="121"/>
      <c r="D1656" s="116"/>
      <c r="E1656" s="116"/>
      <c r="F1656" s="116"/>
      <c r="G1656" s="116"/>
      <c r="H1656" s="120"/>
      <c r="I1656" s="118"/>
      <c r="J1656" s="116"/>
      <c r="K1656" s="118"/>
      <c r="L1656" s="116"/>
      <c r="M1656" s="116"/>
      <c r="N1656" s="118"/>
    </row>
    <row r="1657">
      <c r="A1657" s="114"/>
      <c r="B1657" s="116"/>
      <c r="C1657" s="121"/>
      <c r="D1657" s="116"/>
      <c r="E1657" s="116"/>
      <c r="F1657" s="116"/>
      <c r="G1657" s="116"/>
      <c r="H1657" s="120"/>
      <c r="I1657" s="118"/>
      <c r="J1657" s="116"/>
      <c r="K1657" s="118"/>
      <c r="L1657" s="116"/>
      <c r="M1657" s="116"/>
      <c r="N1657" s="118"/>
    </row>
    <row r="1658">
      <c r="A1658" s="114"/>
      <c r="B1658" s="116"/>
      <c r="C1658" s="121"/>
      <c r="D1658" s="116"/>
      <c r="E1658" s="116"/>
      <c r="F1658" s="116"/>
      <c r="G1658" s="116"/>
      <c r="H1658" s="120"/>
      <c r="I1658" s="118"/>
      <c r="J1658" s="116"/>
      <c r="K1658" s="118"/>
      <c r="L1658" s="116"/>
      <c r="M1658" s="116"/>
      <c r="N1658" s="118"/>
    </row>
    <row r="1659">
      <c r="A1659" s="114"/>
      <c r="B1659" s="116"/>
      <c r="C1659" s="121"/>
      <c r="D1659" s="116"/>
      <c r="E1659" s="116"/>
      <c r="F1659" s="116"/>
      <c r="G1659" s="116"/>
      <c r="H1659" s="120"/>
      <c r="I1659" s="118"/>
      <c r="J1659" s="116"/>
      <c r="K1659" s="118"/>
      <c r="L1659" s="116"/>
      <c r="M1659" s="116"/>
      <c r="N1659" s="118"/>
    </row>
    <row r="1660">
      <c r="A1660" s="114"/>
      <c r="B1660" s="116"/>
      <c r="C1660" s="121"/>
      <c r="D1660" s="116"/>
      <c r="E1660" s="116"/>
      <c r="F1660" s="116"/>
      <c r="G1660" s="116"/>
      <c r="H1660" s="120"/>
      <c r="I1660" s="118"/>
      <c r="J1660" s="116"/>
      <c r="K1660" s="118"/>
      <c r="L1660" s="116"/>
      <c r="M1660" s="116"/>
      <c r="N1660" s="118"/>
    </row>
    <row r="1661">
      <c r="A1661" s="114"/>
      <c r="B1661" s="116"/>
      <c r="C1661" s="121"/>
      <c r="D1661" s="116"/>
      <c r="E1661" s="116"/>
      <c r="F1661" s="116"/>
      <c r="G1661" s="116"/>
      <c r="H1661" s="120"/>
      <c r="I1661" s="118"/>
      <c r="J1661" s="116"/>
      <c r="K1661" s="118"/>
      <c r="L1661" s="116"/>
      <c r="M1661" s="116"/>
      <c r="N1661" s="118"/>
    </row>
    <row r="1662">
      <c r="A1662" s="114"/>
      <c r="B1662" s="116"/>
      <c r="C1662" s="121"/>
      <c r="D1662" s="116"/>
      <c r="E1662" s="116"/>
      <c r="F1662" s="116"/>
      <c r="G1662" s="116"/>
      <c r="H1662" s="120"/>
      <c r="I1662" s="118"/>
      <c r="J1662" s="116"/>
      <c r="K1662" s="118"/>
      <c r="L1662" s="116"/>
      <c r="M1662" s="116"/>
      <c r="N1662" s="118"/>
    </row>
    <row r="1663">
      <c r="A1663" s="114"/>
      <c r="B1663" s="116"/>
      <c r="C1663" s="121"/>
      <c r="D1663" s="116"/>
      <c r="E1663" s="116"/>
      <c r="F1663" s="116"/>
      <c r="G1663" s="116"/>
      <c r="H1663" s="120"/>
      <c r="I1663" s="118"/>
      <c r="J1663" s="116"/>
      <c r="K1663" s="118"/>
      <c r="L1663" s="116"/>
      <c r="M1663" s="116"/>
      <c r="N1663" s="118"/>
    </row>
    <row r="1664">
      <c r="A1664" s="114"/>
      <c r="B1664" s="116"/>
      <c r="C1664" s="121"/>
      <c r="D1664" s="116"/>
      <c r="E1664" s="116"/>
      <c r="F1664" s="116"/>
      <c r="G1664" s="116"/>
      <c r="H1664" s="120"/>
      <c r="I1664" s="118"/>
      <c r="J1664" s="116"/>
      <c r="K1664" s="118"/>
      <c r="L1664" s="116"/>
      <c r="M1664" s="116"/>
      <c r="N1664" s="118"/>
    </row>
    <row r="1665">
      <c r="A1665" s="114"/>
      <c r="B1665" s="116"/>
      <c r="C1665" s="121"/>
      <c r="D1665" s="116"/>
      <c r="E1665" s="116"/>
      <c r="F1665" s="116"/>
      <c r="G1665" s="116"/>
      <c r="H1665" s="120"/>
      <c r="I1665" s="118"/>
      <c r="J1665" s="116"/>
      <c r="K1665" s="118"/>
      <c r="L1665" s="116"/>
      <c r="M1665" s="116"/>
      <c r="N1665" s="118"/>
    </row>
    <row r="1666">
      <c r="A1666" s="114"/>
      <c r="B1666" s="116"/>
      <c r="C1666" s="121"/>
      <c r="D1666" s="116"/>
      <c r="E1666" s="116"/>
      <c r="F1666" s="116"/>
      <c r="G1666" s="116"/>
      <c r="H1666" s="120"/>
      <c r="I1666" s="118"/>
      <c r="J1666" s="116"/>
      <c r="K1666" s="118"/>
      <c r="L1666" s="116"/>
      <c r="M1666" s="116"/>
      <c r="N1666" s="118"/>
    </row>
    <row r="1667">
      <c r="A1667" s="114"/>
      <c r="B1667" s="116"/>
      <c r="C1667" s="121"/>
      <c r="D1667" s="116"/>
      <c r="E1667" s="116"/>
      <c r="F1667" s="116"/>
      <c r="G1667" s="116"/>
      <c r="H1667" s="120"/>
      <c r="I1667" s="118"/>
      <c r="J1667" s="116"/>
      <c r="K1667" s="118"/>
      <c r="L1667" s="116"/>
      <c r="M1667" s="116"/>
      <c r="N1667" s="118"/>
    </row>
    <row r="1668">
      <c r="A1668" s="114"/>
      <c r="B1668" s="116"/>
      <c r="C1668" s="121"/>
      <c r="D1668" s="116"/>
      <c r="E1668" s="116"/>
      <c r="F1668" s="116"/>
      <c r="G1668" s="116"/>
      <c r="H1668" s="120"/>
      <c r="I1668" s="118"/>
      <c r="J1668" s="116"/>
      <c r="K1668" s="118"/>
      <c r="L1668" s="116"/>
      <c r="M1668" s="116"/>
      <c r="N1668" s="118"/>
    </row>
    <row r="1669">
      <c r="A1669" s="114"/>
      <c r="B1669" s="116"/>
      <c r="C1669" s="121"/>
      <c r="D1669" s="116"/>
      <c r="E1669" s="116"/>
      <c r="F1669" s="116"/>
      <c r="G1669" s="116"/>
      <c r="H1669" s="120"/>
      <c r="I1669" s="118"/>
      <c r="J1669" s="116"/>
      <c r="K1669" s="118"/>
      <c r="L1669" s="116"/>
      <c r="M1669" s="116"/>
      <c r="N1669" s="118"/>
    </row>
    <row r="1670">
      <c r="A1670" s="114"/>
      <c r="B1670" s="116"/>
      <c r="C1670" s="121"/>
      <c r="D1670" s="116"/>
      <c r="E1670" s="116"/>
      <c r="F1670" s="116"/>
      <c r="G1670" s="116"/>
      <c r="H1670" s="120"/>
      <c r="I1670" s="118"/>
      <c r="J1670" s="116"/>
      <c r="K1670" s="118"/>
      <c r="L1670" s="116"/>
      <c r="M1670" s="116"/>
      <c r="N1670" s="118"/>
    </row>
    <row r="1671">
      <c r="A1671" s="114"/>
      <c r="B1671" s="116"/>
      <c r="C1671" s="121"/>
      <c r="D1671" s="116"/>
      <c r="E1671" s="116"/>
      <c r="F1671" s="116"/>
      <c r="G1671" s="116"/>
      <c r="H1671" s="120"/>
      <c r="I1671" s="118"/>
      <c r="J1671" s="116"/>
      <c r="K1671" s="118"/>
      <c r="L1671" s="116"/>
      <c r="M1671" s="116"/>
      <c r="N1671" s="118"/>
    </row>
    <row r="1672">
      <c r="A1672" s="114"/>
      <c r="B1672" s="116"/>
      <c r="C1672" s="121"/>
      <c r="D1672" s="116"/>
      <c r="E1672" s="116"/>
      <c r="F1672" s="116"/>
      <c r="G1672" s="116"/>
      <c r="H1672" s="120"/>
      <c r="I1672" s="118"/>
      <c r="J1672" s="116"/>
      <c r="K1672" s="118"/>
      <c r="L1672" s="116"/>
      <c r="M1672" s="116"/>
      <c r="N1672" s="118"/>
    </row>
    <row r="1673">
      <c r="A1673" s="114"/>
      <c r="B1673" s="116"/>
      <c r="C1673" s="121"/>
      <c r="D1673" s="116"/>
      <c r="E1673" s="116"/>
      <c r="F1673" s="116"/>
      <c r="G1673" s="116"/>
      <c r="H1673" s="120"/>
      <c r="I1673" s="118"/>
      <c r="J1673" s="116"/>
      <c r="K1673" s="118"/>
      <c r="L1673" s="116"/>
      <c r="M1673" s="116"/>
      <c r="N1673" s="118"/>
    </row>
    <row r="1674">
      <c r="A1674" s="114"/>
      <c r="B1674" s="116"/>
      <c r="C1674" s="121"/>
      <c r="D1674" s="116"/>
      <c r="E1674" s="116"/>
      <c r="F1674" s="116"/>
      <c r="G1674" s="116"/>
      <c r="H1674" s="120"/>
      <c r="I1674" s="118"/>
      <c r="J1674" s="116"/>
      <c r="K1674" s="118"/>
      <c r="L1674" s="116"/>
      <c r="M1674" s="116"/>
      <c r="N1674" s="118"/>
    </row>
    <row r="1675">
      <c r="A1675" s="114"/>
      <c r="B1675" s="116"/>
      <c r="C1675" s="121"/>
      <c r="D1675" s="116"/>
      <c r="E1675" s="116"/>
      <c r="F1675" s="116"/>
      <c r="G1675" s="116"/>
      <c r="H1675" s="120"/>
      <c r="I1675" s="118"/>
      <c r="J1675" s="116"/>
      <c r="K1675" s="118"/>
      <c r="L1675" s="116"/>
      <c r="M1675" s="116"/>
      <c r="N1675" s="118"/>
    </row>
    <row r="1676">
      <c r="A1676" s="114"/>
      <c r="B1676" s="116"/>
      <c r="C1676" s="121"/>
      <c r="D1676" s="116"/>
      <c r="E1676" s="116"/>
      <c r="F1676" s="116"/>
      <c r="G1676" s="116"/>
      <c r="H1676" s="120"/>
      <c r="I1676" s="118"/>
      <c r="J1676" s="116"/>
      <c r="K1676" s="118"/>
      <c r="L1676" s="116"/>
      <c r="M1676" s="116"/>
      <c r="N1676" s="118"/>
    </row>
    <row r="1677">
      <c r="A1677" s="114"/>
      <c r="B1677" s="116"/>
      <c r="C1677" s="121"/>
      <c r="D1677" s="116"/>
      <c r="E1677" s="116"/>
      <c r="F1677" s="116"/>
      <c r="G1677" s="116"/>
      <c r="H1677" s="120"/>
      <c r="I1677" s="118"/>
      <c r="J1677" s="116"/>
      <c r="K1677" s="118"/>
      <c r="L1677" s="116"/>
      <c r="M1677" s="116"/>
      <c r="N1677" s="118"/>
    </row>
    <row r="1678">
      <c r="A1678" s="114"/>
      <c r="B1678" s="116"/>
      <c r="C1678" s="121"/>
      <c r="D1678" s="116"/>
      <c r="E1678" s="116"/>
      <c r="F1678" s="116"/>
      <c r="G1678" s="116"/>
      <c r="H1678" s="120"/>
      <c r="I1678" s="118"/>
      <c r="J1678" s="116"/>
      <c r="K1678" s="118"/>
      <c r="L1678" s="116"/>
      <c r="M1678" s="116"/>
      <c r="N1678" s="118"/>
    </row>
    <row r="1679">
      <c r="A1679" s="114"/>
      <c r="B1679" s="116"/>
      <c r="C1679" s="121"/>
      <c r="D1679" s="116"/>
      <c r="E1679" s="116"/>
      <c r="F1679" s="116"/>
      <c r="G1679" s="116"/>
      <c r="H1679" s="120"/>
      <c r="I1679" s="118"/>
      <c r="J1679" s="116"/>
      <c r="K1679" s="118"/>
      <c r="L1679" s="116"/>
      <c r="M1679" s="116"/>
      <c r="N1679" s="118"/>
    </row>
    <row r="1680">
      <c r="A1680" s="114"/>
      <c r="B1680" s="116"/>
      <c r="C1680" s="121"/>
      <c r="D1680" s="116"/>
      <c r="E1680" s="116"/>
      <c r="F1680" s="116"/>
      <c r="G1680" s="116"/>
      <c r="H1680" s="120"/>
      <c r="I1680" s="118"/>
      <c r="J1680" s="116"/>
      <c r="K1680" s="118"/>
      <c r="L1680" s="116"/>
      <c r="M1680" s="116"/>
      <c r="N1680" s="118"/>
    </row>
    <row r="1681">
      <c r="A1681" s="114"/>
      <c r="B1681" s="116"/>
      <c r="C1681" s="121"/>
      <c r="D1681" s="116"/>
      <c r="E1681" s="116"/>
      <c r="F1681" s="116"/>
      <c r="G1681" s="116"/>
      <c r="H1681" s="120"/>
      <c r="I1681" s="118"/>
      <c r="J1681" s="116"/>
      <c r="K1681" s="118"/>
      <c r="L1681" s="116"/>
      <c r="M1681" s="116"/>
      <c r="N1681" s="118"/>
    </row>
    <row r="1682">
      <c r="A1682" s="114"/>
      <c r="B1682" s="116"/>
      <c r="C1682" s="121"/>
      <c r="D1682" s="116"/>
      <c r="E1682" s="116"/>
      <c r="F1682" s="116"/>
      <c r="G1682" s="116"/>
      <c r="H1682" s="120"/>
      <c r="I1682" s="118"/>
      <c r="J1682" s="116"/>
      <c r="K1682" s="118"/>
      <c r="L1682" s="116"/>
      <c r="M1682" s="116"/>
      <c r="N1682" s="118"/>
    </row>
    <row r="1683">
      <c r="A1683" s="114"/>
      <c r="B1683" s="116"/>
      <c r="C1683" s="121"/>
      <c r="D1683" s="116"/>
      <c r="E1683" s="116"/>
      <c r="F1683" s="116"/>
      <c r="G1683" s="116"/>
      <c r="H1683" s="120"/>
      <c r="I1683" s="118"/>
      <c r="J1683" s="116"/>
      <c r="K1683" s="118"/>
      <c r="L1683" s="116"/>
      <c r="M1683" s="116"/>
      <c r="N1683" s="118"/>
    </row>
    <row r="1684">
      <c r="A1684" s="114"/>
      <c r="B1684" s="116"/>
      <c r="C1684" s="121"/>
      <c r="D1684" s="116"/>
      <c r="E1684" s="116"/>
      <c r="F1684" s="116"/>
      <c r="G1684" s="116"/>
      <c r="H1684" s="120"/>
      <c r="I1684" s="118"/>
      <c r="J1684" s="116"/>
      <c r="K1684" s="118"/>
      <c r="L1684" s="116"/>
      <c r="M1684" s="116"/>
      <c r="N1684" s="118"/>
    </row>
    <row r="1685">
      <c r="A1685" s="114"/>
      <c r="B1685" s="116"/>
      <c r="C1685" s="121"/>
      <c r="D1685" s="116"/>
      <c r="E1685" s="116"/>
      <c r="F1685" s="116"/>
      <c r="G1685" s="116"/>
      <c r="H1685" s="120"/>
      <c r="I1685" s="118"/>
      <c r="J1685" s="116"/>
      <c r="K1685" s="118"/>
      <c r="L1685" s="116"/>
      <c r="M1685" s="116"/>
      <c r="N1685" s="118"/>
    </row>
    <row r="1686">
      <c r="A1686" s="114"/>
      <c r="B1686" s="116"/>
      <c r="C1686" s="121"/>
      <c r="D1686" s="116"/>
      <c r="E1686" s="116"/>
      <c r="F1686" s="116"/>
      <c r="G1686" s="116"/>
      <c r="H1686" s="120"/>
      <c r="I1686" s="118"/>
      <c r="J1686" s="116"/>
      <c r="K1686" s="118"/>
      <c r="L1686" s="116"/>
      <c r="M1686" s="116"/>
      <c r="N1686" s="118"/>
    </row>
    <row r="1687">
      <c r="A1687" s="114"/>
      <c r="B1687" s="116"/>
      <c r="C1687" s="121"/>
      <c r="D1687" s="116"/>
      <c r="E1687" s="116"/>
      <c r="F1687" s="116"/>
      <c r="G1687" s="116"/>
      <c r="H1687" s="120"/>
      <c r="I1687" s="118"/>
      <c r="J1687" s="116"/>
      <c r="K1687" s="118"/>
      <c r="L1687" s="116"/>
      <c r="M1687" s="116"/>
      <c r="N1687" s="118"/>
    </row>
    <row r="1688">
      <c r="A1688" s="114"/>
      <c r="B1688" s="116"/>
      <c r="C1688" s="121"/>
      <c r="D1688" s="116"/>
      <c r="E1688" s="116"/>
      <c r="F1688" s="116"/>
      <c r="G1688" s="116"/>
      <c r="H1688" s="120"/>
      <c r="I1688" s="118"/>
      <c r="J1688" s="116"/>
      <c r="K1688" s="118"/>
      <c r="L1688" s="116"/>
      <c r="M1688" s="116"/>
      <c r="N1688" s="118"/>
    </row>
    <row r="1689">
      <c r="A1689" s="114"/>
      <c r="B1689" s="116"/>
      <c r="C1689" s="121"/>
      <c r="D1689" s="116"/>
      <c r="E1689" s="116"/>
      <c r="F1689" s="116"/>
      <c r="G1689" s="116"/>
      <c r="H1689" s="120"/>
      <c r="I1689" s="118"/>
      <c r="J1689" s="116"/>
      <c r="K1689" s="118"/>
      <c r="L1689" s="116"/>
      <c r="M1689" s="116"/>
      <c r="N1689" s="118"/>
    </row>
    <row r="1690">
      <c r="A1690" s="114"/>
      <c r="B1690" s="116"/>
      <c r="C1690" s="121"/>
      <c r="D1690" s="116"/>
      <c r="E1690" s="116"/>
      <c r="F1690" s="116"/>
      <c r="G1690" s="116"/>
      <c r="H1690" s="120"/>
      <c r="I1690" s="118"/>
      <c r="J1690" s="116"/>
      <c r="K1690" s="118"/>
      <c r="L1690" s="116"/>
      <c r="M1690" s="116"/>
      <c r="N1690" s="118"/>
    </row>
    <row r="1691">
      <c r="A1691" s="114"/>
      <c r="B1691" s="116"/>
      <c r="C1691" s="121"/>
      <c r="D1691" s="116"/>
      <c r="E1691" s="116"/>
      <c r="F1691" s="116"/>
      <c r="G1691" s="116"/>
      <c r="H1691" s="120"/>
      <c r="I1691" s="118"/>
      <c r="J1691" s="116"/>
      <c r="K1691" s="118"/>
      <c r="L1691" s="116"/>
      <c r="M1691" s="116"/>
      <c r="N1691" s="118"/>
    </row>
    <row r="1692">
      <c r="A1692" s="114"/>
      <c r="B1692" s="116"/>
      <c r="C1692" s="121"/>
      <c r="D1692" s="116"/>
      <c r="E1692" s="116"/>
      <c r="F1692" s="116"/>
      <c r="G1692" s="116"/>
      <c r="H1692" s="120"/>
      <c r="I1692" s="118"/>
      <c r="J1692" s="116"/>
      <c r="K1692" s="118"/>
      <c r="L1692" s="116"/>
      <c r="M1692" s="116"/>
      <c r="N1692" s="118"/>
    </row>
    <row r="1693">
      <c r="A1693" s="114"/>
      <c r="B1693" s="116"/>
      <c r="C1693" s="121"/>
      <c r="D1693" s="116"/>
      <c r="E1693" s="116"/>
      <c r="F1693" s="116"/>
      <c r="G1693" s="116"/>
      <c r="H1693" s="120"/>
      <c r="I1693" s="118"/>
      <c r="J1693" s="116"/>
      <c r="K1693" s="118"/>
      <c r="L1693" s="116"/>
      <c r="M1693" s="116"/>
      <c r="N1693" s="118"/>
    </row>
    <row r="1694">
      <c r="A1694" s="114"/>
      <c r="B1694" s="116"/>
      <c r="C1694" s="121"/>
      <c r="D1694" s="116"/>
      <c r="E1694" s="116"/>
      <c r="F1694" s="116"/>
      <c r="G1694" s="116"/>
      <c r="H1694" s="120"/>
      <c r="I1694" s="118"/>
      <c r="J1694" s="116"/>
      <c r="K1694" s="118"/>
      <c r="L1694" s="116"/>
      <c r="M1694" s="116"/>
      <c r="N1694" s="118"/>
    </row>
    <row r="1695">
      <c r="A1695" s="114"/>
      <c r="B1695" s="116"/>
      <c r="C1695" s="121"/>
      <c r="D1695" s="116"/>
      <c r="E1695" s="116"/>
      <c r="F1695" s="116"/>
      <c r="G1695" s="116"/>
      <c r="H1695" s="120"/>
      <c r="I1695" s="118"/>
      <c r="J1695" s="116"/>
      <c r="K1695" s="118"/>
      <c r="L1695" s="116"/>
      <c r="M1695" s="116"/>
      <c r="N1695" s="118"/>
    </row>
    <row r="1696">
      <c r="A1696" s="114"/>
      <c r="B1696" s="116"/>
      <c r="C1696" s="121"/>
      <c r="D1696" s="116"/>
      <c r="E1696" s="116"/>
      <c r="F1696" s="116"/>
      <c r="G1696" s="116"/>
      <c r="H1696" s="120"/>
      <c r="I1696" s="118"/>
      <c r="J1696" s="116"/>
      <c r="K1696" s="118"/>
      <c r="L1696" s="116"/>
      <c r="M1696" s="116"/>
      <c r="N1696" s="118"/>
    </row>
    <row r="1697">
      <c r="A1697" s="114"/>
      <c r="B1697" s="116"/>
      <c r="C1697" s="121"/>
      <c r="D1697" s="116"/>
      <c r="E1697" s="116"/>
      <c r="F1697" s="116"/>
      <c r="G1697" s="116"/>
      <c r="H1697" s="120"/>
      <c r="I1697" s="118"/>
      <c r="J1697" s="116"/>
      <c r="K1697" s="118"/>
      <c r="L1697" s="116"/>
      <c r="M1697" s="116"/>
      <c r="N1697" s="118"/>
    </row>
    <row r="1698">
      <c r="A1698" s="114"/>
      <c r="B1698" s="116"/>
      <c r="C1698" s="121"/>
      <c r="D1698" s="116"/>
      <c r="E1698" s="116"/>
      <c r="F1698" s="116"/>
      <c r="G1698" s="116"/>
      <c r="H1698" s="120"/>
      <c r="I1698" s="118"/>
      <c r="J1698" s="116"/>
      <c r="K1698" s="118"/>
      <c r="L1698" s="116"/>
      <c r="M1698" s="116"/>
      <c r="N1698" s="118"/>
    </row>
    <row r="1699">
      <c r="A1699" s="114"/>
      <c r="B1699" s="116"/>
      <c r="C1699" s="121"/>
      <c r="D1699" s="116"/>
      <c r="E1699" s="116"/>
      <c r="F1699" s="116"/>
      <c r="G1699" s="116"/>
      <c r="H1699" s="120"/>
      <c r="I1699" s="118"/>
      <c r="J1699" s="116"/>
      <c r="K1699" s="118"/>
      <c r="L1699" s="116"/>
      <c r="M1699" s="116"/>
      <c r="N1699" s="118"/>
    </row>
    <row r="1700">
      <c r="A1700" s="114"/>
      <c r="B1700" s="116"/>
      <c r="C1700" s="121"/>
      <c r="D1700" s="116"/>
      <c r="E1700" s="116"/>
      <c r="F1700" s="116"/>
      <c r="G1700" s="116"/>
      <c r="H1700" s="120"/>
      <c r="I1700" s="118"/>
      <c r="J1700" s="116"/>
      <c r="K1700" s="118"/>
      <c r="L1700" s="116"/>
      <c r="M1700" s="116"/>
      <c r="N1700" s="118"/>
    </row>
    <row r="1701">
      <c r="A1701" s="114"/>
      <c r="B1701" s="116"/>
      <c r="C1701" s="121"/>
      <c r="D1701" s="116"/>
      <c r="E1701" s="116"/>
      <c r="F1701" s="116"/>
      <c r="G1701" s="116"/>
      <c r="H1701" s="120"/>
      <c r="I1701" s="118"/>
      <c r="J1701" s="116"/>
      <c r="K1701" s="118"/>
      <c r="L1701" s="116"/>
      <c r="M1701" s="116"/>
      <c r="N1701" s="118"/>
    </row>
    <row r="1702">
      <c r="A1702" s="114"/>
      <c r="B1702" s="116"/>
      <c r="C1702" s="121"/>
      <c r="D1702" s="116"/>
      <c r="E1702" s="116"/>
      <c r="F1702" s="116"/>
      <c r="G1702" s="116"/>
      <c r="H1702" s="120"/>
      <c r="I1702" s="118"/>
      <c r="J1702" s="116"/>
      <c r="K1702" s="118"/>
      <c r="L1702" s="116"/>
      <c r="M1702" s="116"/>
      <c r="N1702" s="118"/>
    </row>
    <row r="1703">
      <c r="A1703" s="114"/>
      <c r="B1703" s="116"/>
      <c r="C1703" s="121"/>
      <c r="D1703" s="116"/>
      <c r="E1703" s="116"/>
      <c r="F1703" s="116"/>
      <c r="G1703" s="116"/>
      <c r="H1703" s="120"/>
      <c r="I1703" s="118"/>
      <c r="J1703" s="116"/>
      <c r="K1703" s="118"/>
      <c r="L1703" s="116"/>
      <c r="M1703" s="116"/>
      <c r="N1703" s="118"/>
    </row>
    <row r="1704">
      <c r="A1704" s="114"/>
      <c r="B1704" s="116"/>
      <c r="C1704" s="121"/>
      <c r="D1704" s="116"/>
      <c r="E1704" s="116"/>
      <c r="F1704" s="116"/>
      <c r="G1704" s="116"/>
      <c r="H1704" s="120"/>
      <c r="I1704" s="118"/>
      <c r="J1704" s="116"/>
      <c r="K1704" s="118"/>
      <c r="L1704" s="116"/>
      <c r="M1704" s="116"/>
      <c r="N1704" s="118"/>
    </row>
    <row r="1705">
      <c r="A1705" s="114"/>
      <c r="B1705" s="116"/>
      <c r="C1705" s="121"/>
      <c r="D1705" s="116"/>
      <c r="E1705" s="116"/>
      <c r="F1705" s="116"/>
      <c r="G1705" s="116"/>
      <c r="H1705" s="120"/>
      <c r="I1705" s="118"/>
      <c r="J1705" s="116"/>
      <c r="K1705" s="118"/>
      <c r="L1705" s="116"/>
      <c r="M1705" s="116"/>
      <c r="N1705" s="118"/>
    </row>
    <row r="1706">
      <c r="A1706" s="114"/>
      <c r="B1706" s="116"/>
      <c r="C1706" s="121"/>
      <c r="D1706" s="116"/>
      <c r="E1706" s="116"/>
      <c r="F1706" s="116"/>
      <c r="G1706" s="116"/>
      <c r="H1706" s="120"/>
      <c r="I1706" s="118"/>
      <c r="J1706" s="116"/>
      <c r="K1706" s="118"/>
      <c r="L1706" s="116"/>
      <c r="M1706" s="116"/>
      <c r="N1706" s="118"/>
    </row>
    <row r="1707">
      <c r="A1707" s="114"/>
      <c r="B1707" s="116"/>
      <c r="C1707" s="121"/>
      <c r="D1707" s="116"/>
      <c r="E1707" s="116"/>
      <c r="F1707" s="116"/>
      <c r="G1707" s="116"/>
      <c r="H1707" s="120"/>
      <c r="I1707" s="118"/>
      <c r="J1707" s="116"/>
      <c r="K1707" s="118"/>
      <c r="L1707" s="116"/>
      <c r="M1707" s="116"/>
      <c r="N1707" s="118"/>
    </row>
    <row r="1708">
      <c r="A1708" s="114"/>
      <c r="B1708" s="116"/>
      <c r="C1708" s="121"/>
      <c r="D1708" s="116"/>
      <c r="E1708" s="116"/>
      <c r="F1708" s="116"/>
      <c r="G1708" s="116"/>
      <c r="H1708" s="120"/>
      <c r="I1708" s="118"/>
      <c r="J1708" s="116"/>
      <c r="K1708" s="118"/>
      <c r="L1708" s="116"/>
      <c r="M1708" s="116"/>
      <c r="N1708" s="118"/>
    </row>
    <row r="1709">
      <c r="A1709" s="114"/>
      <c r="B1709" s="116"/>
      <c r="C1709" s="121"/>
      <c r="D1709" s="116"/>
      <c r="E1709" s="116"/>
      <c r="F1709" s="116"/>
      <c r="G1709" s="116"/>
      <c r="H1709" s="120"/>
      <c r="I1709" s="118"/>
      <c r="J1709" s="116"/>
      <c r="K1709" s="118"/>
      <c r="L1709" s="116"/>
      <c r="M1709" s="116"/>
      <c r="N1709" s="118"/>
    </row>
    <row r="1710">
      <c r="A1710" s="114"/>
      <c r="B1710" s="116"/>
      <c r="C1710" s="121"/>
      <c r="D1710" s="116"/>
      <c r="E1710" s="116"/>
      <c r="F1710" s="116"/>
      <c r="G1710" s="116"/>
      <c r="H1710" s="120"/>
      <c r="I1710" s="118"/>
      <c r="J1710" s="116"/>
      <c r="K1710" s="118"/>
      <c r="L1710" s="116"/>
      <c r="M1710" s="116"/>
      <c r="N1710" s="118"/>
    </row>
    <row r="1711">
      <c r="A1711" s="114"/>
      <c r="B1711" s="116"/>
      <c r="C1711" s="121"/>
      <c r="D1711" s="116"/>
      <c r="E1711" s="116"/>
      <c r="F1711" s="116"/>
      <c r="G1711" s="116"/>
      <c r="H1711" s="120"/>
      <c r="I1711" s="118"/>
      <c r="J1711" s="116"/>
      <c r="K1711" s="118"/>
      <c r="L1711" s="116"/>
      <c r="M1711" s="116"/>
      <c r="N1711" s="118"/>
    </row>
    <row r="1712">
      <c r="A1712" s="114"/>
      <c r="B1712" s="116"/>
      <c r="C1712" s="121"/>
      <c r="D1712" s="116"/>
      <c r="E1712" s="116"/>
      <c r="F1712" s="116"/>
      <c r="G1712" s="116"/>
      <c r="H1712" s="120"/>
      <c r="I1712" s="118"/>
      <c r="J1712" s="116"/>
      <c r="K1712" s="118"/>
      <c r="L1712" s="116"/>
      <c r="M1712" s="116"/>
      <c r="N1712" s="118"/>
    </row>
    <row r="1713">
      <c r="A1713" s="114"/>
      <c r="B1713" s="116"/>
      <c r="C1713" s="121"/>
      <c r="D1713" s="116"/>
      <c r="E1713" s="116"/>
      <c r="F1713" s="116"/>
      <c r="G1713" s="116"/>
      <c r="H1713" s="120"/>
      <c r="I1713" s="118"/>
      <c r="J1713" s="116"/>
      <c r="K1713" s="118"/>
      <c r="L1713" s="116"/>
      <c r="M1713" s="116"/>
      <c r="N1713" s="118"/>
    </row>
    <row r="1714">
      <c r="A1714" s="114"/>
      <c r="B1714" s="116"/>
      <c r="C1714" s="121"/>
      <c r="D1714" s="116"/>
      <c r="E1714" s="116"/>
      <c r="F1714" s="116"/>
      <c r="G1714" s="116"/>
      <c r="H1714" s="120"/>
      <c r="I1714" s="118"/>
      <c r="J1714" s="116"/>
      <c r="K1714" s="118"/>
      <c r="L1714" s="116"/>
      <c r="M1714" s="116"/>
      <c r="N1714" s="118"/>
    </row>
    <row r="1715">
      <c r="A1715" s="114"/>
      <c r="B1715" s="116"/>
      <c r="C1715" s="121"/>
      <c r="D1715" s="116"/>
      <c r="E1715" s="116"/>
      <c r="F1715" s="116"/>
      <c r="G1715" s="116"/>
      <c r="H1715" s="120"/>
      <c r="I1715" s="118"/>
      <c r="J1715" s="116"/>
      <c r="K1715" s="118"/>
      <c r="L1715" s="116"/>
      <c r="M1715" s="116"/>
      <c r="N1715" s="118"/>
    </row>
    <row r="1716">
      <c r="A1716" s="114"/>
      <c r="B1716" s="116"/>
      <c r="C1716" s="121"/>
      <c r="D1716" s="116"/>
      <c r="E1716" s="116"/>
      <c r="F1716" s="116"/>
      <c r="G1716" s="116"/>
      <c r="H1716" s="120"/>
      <c r="I1716" s="118"/>
      <c r="J1716" s="116"/>
      <c r="K1716" s="118"/>
      <c r="L1716" s="116"/>
      <c r="M1716" s="116"/>
      <c r="N1716" s="118"/>
    </row>
    <row r="1717">
      <c r="A1717" s="114"/>
      <c r="B1717" s="116"/>
      <c r="C1717" s="121"/>
      <c r="D1717" s="116"/>
      <c r="E1717" s="116"/>
      <c r="F1717" s="116"/>
      <c r="G1717" s="116"/>
      <c r="H1717" s="120"/>
      <c r="I1717" s="118"/>
      <c r="J1717" s="116"/>
      <c r="K1717" s="118"/>
      <c r="L1717" s="116"/>
      <c r="M1717" s="116"/>
      <c r="N1717" s="118"/>
    </row>
    <row r="1718">
      <c r="A1718" s="114"/>
      <c r="B1718" s="116"/>
      <c r="C1718" s="121"/>
      <c r="D1718" s="116"/>
      <c r="E1718" s="116"/>
      <c r="F1718" s="116"/>
      <c r="G1718" s="116"/>
      <c r="H1718" s="120"/>
      <c r="I1718" s="118"/>
      <c r="J1718" s="116"/>
      <c r="K1718" s="118"/>
      <c r="L1718" s="116"/>
      <c r="M1718" s="116"/>
      <c r="N1718" s="118"/>
    </row>
    <row r="1719">
      <c r="A1719" s="114"/>
      <c r="B1719" s="116"/>
      <c r="C1719" s="121"/>
      <c r="D1719" s="116"/>
      <c r="E1719" s="116"/>
      <c r="F1719" s="116"/>
      <c r="G1719" s="116"/>
      <c r="H1719" s="120"/>
      <c r="I1719" s="118"/>
      <c r="J1719" s="116"/>
      <c r="K1719" s="118"/>
      <c r="L1719" s="116"/>
      <c r="M1719" s="116"/>
      <c r="N1719" s="118"/>
    </row>
    <row r="1720">
      <c r="A1720" s="114"/>
      <c r="B1720" s="116"/>
      <c r="C1720" s="121"/>
      <c r="D1720" s="116"/>
      <c r="E1720" s="116"/>
      <c r="F1720" s="116"/>
      <c r="G1720" s="116"/>
      <c r="H1720" s="120"/>
      <c r="I1720" s="118"/>
      <c r="J1720" s="116"/>
      <c r="K1720" s="118"/>
      <c r="L1720" s="116"/>
      <c r="M1720" s="116"/>
      <c r="N1720" s="118"/>
    </row>
    <row r="1721">
      <c r="A1721" s="114"/>
      <c r="B1721" s="116"/>
      <c r="C1721" s="121"/>
      <c r="D1721" s="116"/>
      <c r="E1721" s="116"/>
      <c r="F1721" s="116"/>
      <c r="G1721" s="116"/>
      <c r="H1721" s="120"/>
      <c r="I1721" s="118"/>
      <c r="J1721" s="116"/>
      <c r="K1721" s="118"/>
      <c r="L1721" s="116"/>
      <c r="M1721" s="116"/>
      <c r="N1721" s="118"/>
    </row>
    <row r="1722">
      <c r="A1722" s="114"/>
      <c r="B1722" s="116"/>
      <c r="C1722" s="121"/>
      <c r="D1722" s="116"/>
      <c r="E1722" s="116"/>
      <c r="F1722" s="116"/>
      <c r="G1722" s="116"/>
      <c r="H1722" s="120"/>
      <c r="I1722" s="118"/>
      <c r="J1722" s="116"/>
      <c r="K1722" s="118"/>
      <c r="L1722" s="116"/>
      <c r="M1722" s="116"/>
      <c r="N1722" s="118"/>
    </row>
    <row r="1723">
      <c r="A1723" s="114"/>
      <c r="B1723" s="116"/>
      <c r="C1723" s="121"/>
      <c r="D1723" s="116"/>
      <c r="E1723" s="116"/>
      <c r="F1723" s="116"/>
      <c r="G1723" s="116"/>
      <c r="H1723" s="120"/>
      <c r="I1723" s="118"/>
      <c r="J1723" s="116"/>
      <c r="K1723" s="118"/>
      <c r="L1723" s="116"/>
      <c r="M1723" s="116"/>
      <c r="N1723" s="118"/>
    </row>
    <row r="1724">
      <c r="A1724" s="114"/>
      <c r="B1724" s="116"/>
      <c r="C1724" s="121"/>
      <c r="D1724" s="116"/>
      <c r="E1724" s="116"/>
      <c r="F1724" s="116"/>
      <c r="G1724" s="116"/>
      <c r="H1724" s="120"/>
      <c r="I1724" s="118"/>
      <c r="J1724" s="116"/>
      <c r="K1724" s="118"/>
      <c r="L1724" s="116"/>
      <c r="M1724" s="116"/>
      <c r="N1724" s="118"/>
    </row>
    <row r="1725">
      <c r="A1725" s="114"/>
      <c r="B1725" s="116"/>
      <c r="C1725" s="121"/>
      <c r="D1725" s="116"/>
      <c r="E1725" s="116"/>
      <c r="F1725" s="116"/>
      <c r="G1725" s="116"/>
      <c r="H1725" s="120"/>
      <c r="I1725" s="118"/>
      <c r="J1725" s="116"/>
      <c r="K1725" s="118"/>
      <c r="L1725" s="116"/>
      <c r="M1725" s="116"/>
      <c r="N1725" s="118"/>
    </row>
    <row r="1726">
      <c r="A1726" s="114"/>
      <c r="B1726" s="116"/>
      <c r="C1726" s="121"/>
      <c r="D1726" s="116"/>
      <c r="E1726" s="116"/>
      <c r="F1726" s="116"/>
      <c r="G1726" s="116"/>
      <c r="H1726" s="120"/>
      <c r="I1726" s="118"/>
      <c r="J1726" s="116"/>
      <c r="K1726" s="118"/>
      <c r="L1726" s="116"/>
      <c r="M1726" s="116"/>
      <c r="N1726" s="118"/>
    </row>
    <row r="1727">
      <c r="A1727" s="114"/>
      <c r="B1727" s="116"/>
      <c r="C1727" s="121"/>
      <c r="D1727" s="116"/>
      <c r="E1727" s="116"/>
      <c r="F1727" s="116"/>
      <c r="G1727" s="116"/>
      <c r="H1727" s="120"/>
      <c r="I1727" s="118"/>
      <c r="J1727" s="116"/>
      <c r="K1727" s="118"/>
      <c r="L1727" s="116"/>
      <c r="M1727" s="116"/>
      <c r="N1727" s="118"/>
    </row>
    <row r="1728">
      <c r="A1728" s="114"/>
      <c r="B1728" s="116"/>
      <c r="C1728" s="121"/>
      <c r="D1728" s="116"/>
      <c r="E1728" s="116"/>
      <c r="F1728" s="116"/>
      <c r="G1728" s="116"/>
      <c r="H1728" s="120"/>
      <c r="I1728" s="118"/>
      <c r="J1728" s="116"/>
      <c r="K1728" s="118"/>
      <c r="L1728" s="116"/>
      <c r="M1728" s="116"/>
      <c r="N1728" s="118"/>
    </row>
    <row r="1729">
      <c r="A1729" s="114"/>
      <c r="B1729" s="116"/>
      <c r="C1729" s="121"/>
      <c r="D1729" s="116"/>
      <c r="E1729" s="116"/>
      <c r="F1729" s="116"/>
      <c r="G1729" s="116"/>
      <c r="H1729" s="120"/>
      <c r="I1729" s="118"/>
      <c r="J1729" s="116"/>
      <c r="K1729" s="118"/>
      <c r="L1729" s="116"/>
      <c r="M1729" s="116"/>
      <c r="N1729" s="118"/>
    </row>
    <row r="1730">
      <c r="A1730" s="114"/>
      <c r="B1730" s="116"/>
      <c r="C1730" s="121"/>
      <c r="D1730" s="116"/>
      <c r="E1730" s="116"/>
      <c r="F1730" s="116"/>
      <c r="G1730" s="116"/>
      <c r="H1730" s="120"/>
      <c r="I1730" s="118"/>
      <c r="J1730" s="116"/>
      <c r="K1730" s="118"/>
      <c r="L1730" s="116"/>
      <c r="M1730" s="116"/>
      <c r="N1730" s="118"/>
    </row>
    <row r="1731">
      <c r="A1731" s="114"/>
      <c r="B1731" s="116"/>
      <c r="C1731" s="121"/>
      <c r="D1731" s="116"/>
      <c r="E1731" s="116"/>
      <c r="F1731" s="116"/>
      <c r="G1731" s="116"/>
      <c r="H1731" s="120"/>
      <c r="I1731" s="118"/>
      <c r="J1731" s="116"/>
      <c r="K1731" s="118"/>
      <c r="L1731" s="116"/>
      <c r="M1731" s="116"/>
      <c r="N1731" s="118"/>
    </row>
    <row r="1732">
      <c r="A1732" s="114"/>
      <c r="B1732" s="116"/>
      <c r="C1732" s="121"/>
      <c r="D1732" s="116"/>
      <c r="E1732" s="116"/>
      <c r="F1732" s="116"/>
      <c r="G1732" s="116"/>
      <c r="H1732" s="120"/>
      <c r="I1732" s="118"/>
      <c r="J1732" s="116"/>
      <c r="K1732" s="118"/>
      <c r="L1732" s="116"/>
      <c r="M1732" s="116"/>
      <c r="N1732" s="118"/>
    </row>
    <row r="1733">
      <c r="A1733" s="114"/>
      <c r="B1733" s="116"/>
      <c r="C1733" s="121"/>
      <c r="D1733" s="116"/>
      <c r="E1733" s="116"/>
      <c r="F1733" s="116"/>
      <c r="G1733" s="116"/>
      <c r="H1733" s="120"/>
      <c r="I1733" s="118"/>
      <c r="J1733" s="116"/>
      <c r="K1733" s="118"/>
      <c r="L1733" s="116"/>
      <c r="M1733" s="116"/>
      <c r="N1733" s="118"/>
    </row>
    <row r="1734">
      <c r="A1734" s="114"/>
      <c r="B1734" s="116"/>
      <c r="C1734" s="121"/>
      <c r="D1734" s="116"/>
      <c r="E1734" s="116"/>
      <c r="F1734" s="116"/>
      <c r="G1734" s="116"/>
      <c r="H1734" s="120"/>
      <c r="I1734" s="118"/>
      <c r="J1734" s="116"/>
      <c r="K1734" s="118"/>
      <c r="L1734" s="116"/>
      <c r="M1734" s="116"/>
      <c r="N1734" s="118"/>
    </row>
    <row r="1735">
      <c r="A1735" s="114"/>
      <c r="B1735" s="116"/>
      <c r="C1735" s="121"/>
      <c r="D1735" s="116"/>
      <c r="E1735" s="116"/>
      <c r="F1735" s="116"/>
      <c r="G1735" s="116"/>
      <c r="H1735" s="120"/>
      <c r="I1735" s="118"/>
      <c r="J1735" s="116"/>
      <c r="K1735" s="118"/>
      <c r="L1735" s="116"/>
      <c r="M1735" s="116"/>
      <c r="N1735" s="118"/>
    </row>
    <row r="1736">
      <c r="A1736" s="114"/>
      <c r="B1736" s="116"/>
      <c r="C1736" s="121"/>
      <c r="D1736" s="116"/>
      <c r="E1736" s="116"/>
      <c r="F1736" s="116"/>
      <c r="G1736" s="116"/>
      <c r="H1736" s="120"/>
      <c r="I1736" s="118"/>
      <c r="J1736" s="116"/>
      <c r="K1736" s="118"/>
      <c r="L1736" s="116"/>
      <c r="M1736" s="116"/>
      <c r="N1736" s="118"/>
    </row>
    <row r="1737">
      <c r="A1737" s="114"/>
      <c r="B1737" s="116"/>
      <c r="C1737" s="121"/>
      <c r="D1737" s="116"/>
      <c r="E1737" s="116"/>
      <c r="F1737" s="116"/>
      <c r="G1737" s="116"/>
      <c r="H1737" s="120"/>
      <c r="I1737" s="118"/>
      <c r="J1737" s="116"/>
      <c r="K1737" s="118"/>
      <c r="L1737" s="116"/>
      <c r="M1737" s="116"/>
      <c r="N1737" s="118"/>
    </row>
    <row r="1738">
      <c r="A1738" s="114"/>
      <c r="B1738" s="116"/>
      <c r="C1738" s="121"/>
      <c r="D1738" s="116"/>
      <c r="E1738" s="116"/>
      <c r="F1738" s="116"/>
      <c r="G1738" s="116"/>
      <c r="H1738" s="120"/>
      <c r="I1738" s="118"/>
      <c r="J1738" s="116"/>
      <c r="K1738" s="118"/>
      <c r="L1738" s="116"/>
      <c r="M1738" s="116"/>
      <c r="N1738" s="118"/>
    </row>
    <row r="1739">
      <c r="A1739" s="114"/>
      <c r="B1739" s="116"/>
      <c r="C1739" s="121"/>
      <c r="D1739" s="116"/>
      <c r="E1739" s="116"/>
      <c r="F1739" s="116"/>
      <c r="G1739" s="116"/>
      <c r="H1739" s="120"/>
      <c r="I1739" s="118"/>
      <c r="J1739" s="116"/>
      <c r="K1739" s="118"/>
      <c r="L1739" s="116"/>
      <c r="M1739" s="116"/>
      <c r="N1739" s="118"/>
    </row>
    <row r="1740">
      <c r="A1740" s="114"/>
      <c r="B1740" s="116"/>
      <c r="C1740" s="121"/>
      <c r="D1740" s="116"/>
      <c r="E1740" s="116"/>
      <c r="F1740" s="116"/>
      <c r="G1740" s="116"/>
      <c r="H1740" s="120"/>
      <c r="I1740" s="118"/>
      <c r="J1740" s="116"/>
      <c r="K1740" s="118"/>
      <c r="L1740" s="116"/>
      <c r="M1740" s="116"/>
      <c r="N1740" s="118"/>
    </row>
    <row r="1741">
      <c r="A1741" s="114"/>
      <c r="B1741" s="116"/>
      <c r="C1741" s="121"/>
      <c r="D1741" s="116"/>
      <c r="E1741" s="116"/>
      <c r="F1741" s="116"/>
      <c r="G1741" s="116"/>
      <c r="H1741" s="120"/>
      <c r="I1741" s="118"/>
      <c r="J1741" s="116"/>
      <c r="K1741" s="118"/>
      <c r="L1741" s="116"/>
      <c r="M1741" s="116"/>
      <c r="N1741" s="118"/>
    </row>
    <row r="1742">
      <c r="A1742" s="114"/>
      <c r="B1742" s="116"/>
      <c r="C1742" s="121"/>
      <c r="D1742" s="116"/>
      <c r="E1742" s="116"/>
      <c r="F1742" s="116"/>
      <c r="G1742" s="116"/>
      <c r="H1742" s="120"/>
      <c r="I1742" s="118"/>
      <c r="J1742" s="116"/>
      <c r="K1742" s="118"/>
      <c r="L1742" s="116"/>
      <c r="M1742" s="116"/>
      <c r="N1742" s="118"/>
    </row>
    <row r="1743">
      <c r="A1743" s="114"/>
      <c r="B1743" s="116"/>
      <c r="C1743" s="121"/>
      <c r="D1743" s="116"/>
      <c r="E1743" s="116"/>
      <c r="F1743" s="116"/>
      <c r="G1743" s="116"/>
      <c r="H1743" s="120"/>
      <c r="I1743" s="118"/>
      <c r="J1743" s="116"/>
      <c r="K1743" s="118"/>
      <c r="L1743" s="116"/>
      <c r="M1743" s="116"/>
      <c r="N1743" s="118"/>
    </row>
    <row r="1744">
      <c r="A1744" s="114"/>
      <c r="B1744" s="116"/>
      <c r="C1744" s="121"/>
      <c r="D1744" s="116"/>
      <c r="E1744" s="116"/>
      <c r="F1744" s="116"/>
      <c r="G1744" s="116"/>
      <c r="H1744" s="120"/>
      <c r="I1744" s="118"/>
      <c r="J1744" s="116"/>
      <c r="K1744" s="118"/>
      <c r="L1744" s="116"/>
      <c r="M1744" s="116"/>
      <c r="N1744" s="118"/>
    </row>
    <row r="1745">
      <c r="A1745" s="114"/>
      <c r="B1745" s="116"/>
      <c r="C1745" s="121"/>
      <c r="D1745" s="116"/>
      <c r="E1745" s="116"/>
      <c r="F1745" s="116"/>
      <c r="G1745" s="116"/>
      <c r="H1745" s="120"/>
      <c r="I1745" s="118"/>
      <c r="J1745" s="116"/>
      <c r="K1745" s="118"/>
      <c r="L1745" s="116"/>
      <c r="M1745" s="116"/>
      <c r="N1745" s="118"/>
    </row>
    <row r="1746">
      <c r="A1746" s="114"/>
      <c r="B1746" s="116"/>
      <c r="C1746" s="121"/>
      <c r="D1746" s="116"/>
      <c r="E1746" s="116"/>
      <c r="F1746" s="116"/>
      <c r="G1746" s="116"/>
      <c r="H1746" s="120"/>
      <c r="I1746" s="118"/>
      <c r="J1746" s="116"/>
      <c r="K1746" s="118"/>
      <c r="L1746" s="116"/>
      <c r="M1746" s="116"/>
      <c r="N1746" s="118"/>
    </row>
    <row r="1747">
      <c r="A1747" s="114"/>
      <c r="B1747" s="116"/>
      <c r="C1747" s="121"/>
      <c r="D1747" s="116"/>
      <c r="E1747" s="116"/>
      <c r="F1747" s="116"/>
      <c r="G1747" s="116"/>
      <c r="H1747" s="120"/>
      <c r="I1747" s="118"/>
      <c r="J1747" s="116"/>
      <c r="K1747" s="118"/>
      <c r="L1747" s="116"/>
      <c r="M1747" s="116"/>
      <c r="N1747" s="118"/>
    </row>
    <row r="1748">
      <c r="A1748" s="114"/>
      <c r="B1748" s="116"/>
      <c r="C1748" s="121"/>
      <c r="D1748" s="116"/>
      <c r="E1748" s="116"/>
      <c r="F1748" s="116"/>
      <c r="G1748" s="116"/>
      <c r="H1748" s="120"/>
      <c r="I1748" s="118"/>
      <c r="J1748" s="116"/>
      <c r="K1748" s="118"/>
      <c r="L1748" s="116"/>
      <c r="M1748" s="116"/>
      <c r="N1748" s="118"/>
    </row>
    <row r="1749">
      <c r="A1749" s="114"/>
      <c r="B1749" s="116"/>
      <c r="C1749" s="121"/>
      <c r="D1749" s="116"/>
      <c r="E1749" s="116"/>
      <c r="F1749" s="116"/>
      <c r="G1749" s="116"/>
      <c r="H1749" s="120"/>
      <c r="I1749" s="118"/>
      <c r="J1749" s="116"/>
      <c r="K1749" s="118"/>
      <c r="L1749" s="116"/>
      <c r="M1749" s="116"/>
      <c r="N1749" s="118"/>
    </row>
    <row r="1750">
      <c r="A1750" s="114"/>
      <c r="B1750" s="116"/>
      <c r="C1750" s="121"/>
      <c r="D1750" s="116"/>
      <c r="E1750" s="116"/>
      <c r="F1750" s="116"/>
      <c r="G1750" s="116"/>
      <c r="H1750" s="120"/>
      <c r="I1750" s="118"/>
      <c r="J1750" s="116"/>
      <c r="K1750" s="118"/>
      <c r="L1750" s="116"/>
      <c r="M1750" s="116"/>
      <c r="N1750" s="118"/>
    </row>
    <row r="1751">
      <c r="A1751" s="114"/>
      <c r="B1751" s="116"/>
      <c r="C1751" s="121"/>
      <c r="D1751" s="116"/>
      <c r="E1751" s="116"/>
      <c r="F1751" s="116"/>
      <c r="G1751" s="116"/>
      <c r="H1751" s="120"/>
      <c r="I1751" s="118"/>
      <c r="J1751" s="116"/>
      <c r="K1751" s="118"/>
      <c r="L1751" s="116"/>
      <c r="M1751" s="116"/>
      <c r="N1751" s="118"/>
    </row>
    <row r="1752">
      <c r="A1752" s="114"/>
      <c r="B1752" s="116"/>
      <c r="C1752" s="121"/>
      <c r="D1752" s="116"/>
      <c r="E1752" s="116"/>
      <c r="F1752" s="116"/>
      <c r="G1752" s="116"/>
      <c r="H1752" s="120"/>
      <c r="I1752" s="118"/>
      <c r="J1752" s="116"/>
      <c r="K1752" s="118"/>
      <c r="L1752" s="116"/>
      <c r="M1752" s="116"/>
      <c r="N1752" s="118"/>
    </row>
    <row r="1753">
      <c r="A1753" s="114"/>
      <c r="B1753" s="116"/>
      <c r="C1753" s="121"/>
      <c r="D1753" s="116"/>
      <c r="E1753" s="116"/>
      <c r="F1753" s="116"/>
      <c r="G1753" s="116"/>
      <c r="H1753" s="120"/>
      <c r="I1753" s="118"/>
      <c r="J1753" s="116"/>
      <c r="K1753" s="118"/>
      <c r="L1753" s="116"/>
      <c r="M1753" s="116"/>
      <c r="N1753" s="118"/>
    </row>
    <row r="1754">
      <c r="A1754" s="114"/>
      <c r="B1754" s="116"/>
      <c r="C1754" s="121"/>
      <c r="D1754" s="116"/>
      <c r="E1754" s="116"/>
      <c r="F1754" s="116"/>
      <c r="G1754" s="116"/>
      <c r="H1754" s="120"/>
      <c r="I1754" s="118"/>
      <c r="J1754" s="116"/>
      <c r="K1754" s="118"/>
      <c r="L1754" s="116"/>
      <c r="M1754" s="116"/>
      <c r="N1754" s="118"/>
    </row>
    <row r="1755">
      <c r="A1755" s="114"/>
      <c r="B1755" s="116"/>
      <c r="C1755" s="121"/>
      <c r="D1755" s="116"/>
      <c r="E1755" s="116"/>
      <c r="F1755" s="116"/>
      <c r="G1755" s="116"/>
      <c r="H1755" s="120"/>
      <c r="I1755" s="118"/>
      <c r="J1755" s="116"/>
      <c r="K1755" s="118"/>
      <c r="L1755" s="116"/>
      <c r="M1755" s="116"/>
      <c r="N1755" s="118"/>
    </row>
    <row r="1756">
      <c r="A1756" s="114"/>
      <c r="B1756" s="116"/>
      <c r="C1756" s="121"/>
      <c r="D1756" s="116"/>
      <c r="E1756" s="116"/>
      <c r="F1756" s="116"/>
      <c r="G1756" s="116"/>
      <c r="H1756" s="120"/>
      <c r="I1756" s="118"/>
      <c r="J1756" s="116"/>
      <c r="K1756" s="118"/>
      <c r="L1756" s="116"/>
      <c r="M1756" s="116"/>
      <c r="N1756" s="118"/>
    </row>
    <row r="1757">
      <c r="A1757" s="114"/>
      <c r="B1757" s="116"/>
      <c r="C1757" s="121"/>
      <c r="D1757" s="116"/>
      <c r="E1757" s="116"/>
      <c r="F1757" s="116"/>
      <c r="G1757" s="116"/>
      <c r="H1757" s="120"/>
      <c r="I1757" s="118"/>
      <c r="J1757" s="116"/>
      <c r="K1757" s="118"/>
      <c r="L1757" s="116"/>
      <c r="M1757" s="116"/>
      <c r="N1757" s="118"/>
    </row>
    <row r="1758">
      <c r="A1758" s="114"/>
      <c r="B1758" s="116"/>
      <c r="C1758" s="121"/>
      <c r="D1758" s="116"/>
      <c r="E1758" s="116"/>
      <c r="F1758" s="116"/>
      <c r="G1758" s="116"/>
      <c r="H1758" s="120"/>
      <c r="I1758" s="118"/>
      <c r="J1758" s="116"/>
      <c r="K1758" s="118"/>
      <c r="L1758" s="116"/>
      <c r="M1758" s="116"/>
      <c r="N1758" s="118"/>
    </row>
    <row r="1759">
      <c r="A1759" s="114"/>
      <c r="B1759" s="116"/>
      <c r="C1759" s="121"/>
      <c r="D1759" s="116"/>
      <c r="E1759" s="116"/>
      <c r="F1759" s="116"/>
      <c r="G1759" s="116"/>
      <c r="H1759" s="120"/>
      <c r="I1759" s="118"/>
      <c r="J1759" s="116"/>
      <c r="K1759" s="118"/>
      <c r="L1759" s="116"/>
      <c r="M1759" s="116"/>
      <c r="N1759" s="118"/>
    </row>
    <row r="1760">
      <c r="A1760" s="114"/>
      <c r="B1760" s="116"/>
      <c r="C1760" s="121"/>
      <c r="D1760" s="116"/>
      <c r="E1760" s="116"/>
      <c r="F1760" s="116"/>
      <c r="G1760" s="116"/>
      <c r="H1760" s="120"/>
      <c r="I1760" s="118"/>
      <c r="J1760" s="116"/>
      <c r="K1760" s="118"/>
      <c r="L1760" s="116"/>
      <c r="M1760" s="116"/>
      <c r="N1760" s="118"/>
    </row>
    <row r="1761">
      <c r="A1761" s="114"/>
      <c r="B1761" s="116"/>
      <c r="C1761" s="121"/>
      <c r="D1761" s="116"/>
      <c r="E1761" s="116"/>
      <c r="F1761" s="116"/>
      <c r="G1761" s="116"/>
      <c r="H1761" s="120"/>
      <c r="I1761" s="118"/>
      <c r="J1761" s="116"/>
      <c r="K1761" s="118"/>
      <c r="L1761" s="116"/>
      <c r="M1761" s="116"/>
      <c r="N1761" s="118"/>
    </row>
    <row r="1762">
      <c r="A1762" s="114"/>
      <c r="B1762" s="116"/>
      <c r="C1762" s="121"/>
      <c r="D1762" s="116"/>
      <c r="E1762" s="116"/>
      <c r="F1762" s="116"/>
      <c r="G1762" s="116"/>
      <c r="H1762" s="120"/>
      <c r="I1762" s="118"/>
      <c r="J1762" s="116"/>
      <c r="K1762" s="118"/>
      <c r="L1762" s="116"/>
      <c r="M1762" s="116"/>
      <c r="N1762" s="118"/>
    </row>
    <row r="1763">
      <c r="A1763" s="114"/>
      <c r="B1763" s="116"/>
      <c r="C1763" s="121"/>
      <c r="D1763" s="116"/>
      <c r="E1763" s="116"/>
      <c r="F1763" s="116"/>
      <c r="G1763" s="116"/>
      <c r="H1763" s="120"/>
      <c r="I1763" s="118"/>
      <c r="J1763" s="116"/>
      <c r="K1763" s="118"/>
      <c r="L1763" s="116"/>
      <c r="M1763" s="116"/>
      <c r="N1763" s="118"/>
    </row>
    <row r="1764">
      <c r="A1764" s="114"/>
      <c r="B1764" s="116"/>
      <c r="C1764" s="121"/>
      <c r="D1764" s="116"/>
      <c r="E1764" s="116"/>
      <c r="F1764" s="116"/>
      <c r="G1764" s="116"/>
      <c r="H1764" s="120"/>
      <c r="I1764" s="118"/>
      <c r="J1764" s="116"/>
      <c r="K1764" s="118"/>
      <c r="L1764" s="116"/>
      <c r="M1764" s="116"/>
      <c r="N1764" s="118"/>
    </row>
    <row r="1765">
      <c r="A1765" s="114"/>
      <c r="B1765" s="116"/>
      <c r="C1765" s="121"/>
      <c r="D1765" s="116"/>
      <c r="E1765" s="116"/>
      <c r="F1765" s="116"/>
      <c r="G1765" s="116"/>
      <c r="H1765" s="120"/>
      <c r="I1765" s="118"/>
      <c r="J1765" s="116"/>
      <c r="K1765" s="118"/>
      <c r="L1765" s="116"/>
      <c r="M1765" s="116"/>
      <c r="N1765" s="118"/>
    </row>
    <row r="1766">
      <c r="A1766" s="114"/>
      <c r="B1766" s="116"/>
      <c r="C1766" s="121"/>
      <c r="D1766" s="116"/>
      <c r="E1766" s="116"/>
      <c r="F1766" s="116"/>
      <c r="G1766" s="116"/>
      <c r="H1766" s="120"/>
      <c r="I1766" s="118"/>
      <c r="J1766" s="116"/>
      <c r="K1766" s="118"/>
      <c r="L1766" s="116"/>
      <c r="M1766" s="116"/>
      <c r="N1766" s="118"/>
    </row>
    <row r="1767">
      <c r="A1767" s="114"/>
      <c r="B1767" s="116"/>
      <c r="C1767" s="121"/>
      <c r="D1767" s="116"/>
      <c r="E1767" s="116"/>
      <c r="F1767" s="116"/>
      <c r="G1767" s="116"/>
      <c r="H1767" s="120"/>
      <c r="I1767" s="118"/>
      <c r="J1767" s="116"/>
      <c r="K1767" s="118"/>
      <c r="L1767" s="116"/>
      <c r="M1767" s="116"/>
      <c r="N1767" s="118"/>
    </row>
    <row r="1768">
      <c r="A1768" s="114"/>
      <c r="B1768" s="116"/>
      <c r="C1768" s="121"/>
      <c r="D1768" s="116"/>
      <c r="E1768" s="116"/>
      <c r="F1768" s="116"/>
      <c r="G1768" s="116"/>
      <c r="H1768" s="120"/>
      <c r="I1768" s="118"/>
      <c r="J1768" s="116"/>
      <c r="K1768" s="118"/>
      <c r="L1768" s="116"/>
      <c r="M1768" s="116"/>
      <c r="N1768" s="118"/>
    </row>
    <row r="1769">
      <c r="A1769" s="114"/>
      <c r="B1769" s="116"/>
      <c r="C1769" s="121"/>
      <c r="D1769" s="116"/>
      <c r="E1769" s="116"/>
      <c r="F1769" s="116"/>
      <c r="G1769" s="116"/>
      <c r="H1769" s="120"/>
      <c r="I1769" s="118"/>
      <c r="J1769" s="116"/>
      <c r="K1769" s="118"/>
      <c r="L1769" s="116"/>
      <c r="M1769" s="116"/>
      <c r="N1769" s="118"/>
    </row>
    <row r="1770">
      <c r="A1770" s="114"/>
      <c r="B1770" s="116"/>
      <c r="C1770" s="121"/>
      <c r="D1770" s="116"/>
      <c r="E1770" s="116"/>
      <c r="F1770" s="116"/>
      <c r="G1770" s="116"/>
      <c r="H1770" s="120"/>
      <c r="I1770" s="118"/>
      <c r="J1770" s="116"/>
      <c r="K1770" s="118"/>
      <c r="L1770" s="116"/>
      <c r="M1770" s="116"/>
      <c r="N1770" s="118"/>
    </row>
    <row r="1771">
      <c r="A1771" s="114"/>
      <c r="B1771" s="116"/>
      <c r="C1771" s="121"/>
      <c r="D1771" s="116"/>
      <c r="E1771" s="116"/>
      <c r="F1771" s="116"/>
      <c r="G1771" s="116"/>
      <c r="H1771" s="120"/>
      <c r="I1771" s="118"/>
      <c r="J1771" s="116"/>
      <c r="K1771" s="118"/>
      <c r="L1771" s="116"/>
      <c r="M1771" s="116"/>
      <c r="N1771" s="118"/>
    </row>
    <row r="1772">
      <c r="A1772" s="114"/>
      <c r="B1772" s="116"/>
      <c r="C1772" s="121"/>
      <c r="D1772" s="116"/>
      <c r="E1772" s="116"/>
      <c r="F1772" s="116"/>
      <c r="G1772" s="116"/>
      <c r="H1772" s="120"/>
      <c r="I1772" s="118"/>
      <c r="J1772" s="116"/>
      <c r="K1772" s="118"/>
      <c r="L1772" s="116"/>
      <c r="M1772" s="116"/>
      <c r="N1772" s="118"/>
    </row>
    <row r="1773">
      <c r="A1773" s="114"/>
      <c r="B1773" s="116"/>
      <c r="C1773" s="121"/>
      <c r="D1773" s="116"/>
      <c r="E1773" s="116"/>
      <c r="F1773" s="116"/>
      <c r="G1773" s="116"/>
      <c r="H1773" s="120"/>
      <c r="I1773" s="118"/>
      <c r="J1773" s="116"/>
      <c r="K1773" s="118"/>
      <c r="L1773" s="116"/>
      <c r="M1773" s="116"/>
      <c r="N1773" s="118"/>
    </row>
    <row r="1774">
      <c r="A1774" s="114"/>
      <c r="B1774" s="116"/>
      <c r="C1774" s="121"/>
      <c r="D1774" s="116"/>
      <c r="E1774" s="116"/>
      <c r="F1774" s="116"/>
      <c r="G1774" s="116"/>
      <c r="H1774" s="120"/>
      <c r="I1774" s="118"/>
      <c r="J1774" s="116"/>
      <c r="K1774" s="118"/>
      <c r="L1774" s="116"/>
      <c r="M1774" s="116"/>
      <c r="N1774" s="118"/>
    </row>
    <row r="1775">
      <c r="A1775" s="114"/>
      <c r="B1775" s="116"/>
      <c r="C1775" s="121"/>
      <c r="D1775" s="116"/>
      <c r="E1775" s="116"/>
      <c r="F1775" s="116"/>
      <c r="G1775" s="116"/>
      <c r="H1775" s="120"/>
      <c r="I1775" s="118"/>
      <c r="J1775" s="116"/>
      <c r="K1775" s="118"/>
      <c r="L1775" s="116"/>
      <c r="M1775" s="116"/>
      <c r="N1775" s="118"/>
    </row>
    <row r="1776">
      <c r="A1776" s="114"/>
      <c r="B1776" s="116"/>
      <c r="C1776" s="121"/>
      <c r="D1776" s="116"/>
      <c r="E1776" s="116"/>
      <c r="F1776" s="116"/>
      <c r="G1776" s="116"/>
      <c r="H1776" s="120"/>
      <c r="I1776" s="118"/>
      <c r="J1776" s="116"/>
      <c r="K1776" s="118"/>
      <c r="L1776" s="116"/>
      <c r="M1776" s="116"/>
      <c r="N1776" s="118"/>
    </row>
    <row r="1777">
      <c r="A1777" s="114"/>
      <c r="B1777" s="116"/>
      <c r="C1777" s="121"/>
      <c r="D1777" s="116"/>
      <c r="E1777" s="116"/>
      <c r="F1777" s="116"/>
      <c r="G1777" s="116"/>
      <c r="H1777" s="120"/>
      <c r="I1777" s="118"/>
      <c r="J1777" s="116"/>
      <c r="K1777" s="118"/>
      <c r="L1777" s="116"/>
      <c r="M1777" s="116"/>
      <c r="N1777" s="118"/>
    </row>
    <row r="1778">
      <c r="A1778" s="114"/>
      <c r="B1778" s="116"/>
      <c r="C1778" s="121"/>
      <c r="D1778" s="116"/>
      <c r="E1778" s="116"/>
      <c r="F1778" s="116"/>
      <c r="G1778" s="116"/>
      <c r="H1778" s="120"/>
      <c r="I1778" s="118"/>
      <c r="J1778" s="116"/>
      <c r="K1778" s="118"/>
      <c r="L1778" s="116"/>
      <c r="M1778" s="116"/>
      <c r="N1778" s="118"/>
    </row>
    <row r="1779">
      <c r="A1779" s="114"/>
      <c r="B1779" s="116"/>
      <c r="C1779" s="121"/>
      <c r="D1779" s="116"/>
      <c r="E1779" s="116"/>
      <c r="F1779" s="116"/>
      <c r="G1779" s="116"/>
      <c r="H1779" s="120"/>
      <c r="I1779" s="118"/>
      <c r="J1779" s="116"/>
      <c r="K1779" s="118"/>
      <c r="L1779" s="116"/>
      <c r="M1779" s="116"/>
      <c r="N1779" s="118"/>
    </row>
    <row r="1780">
      <c r="A1780" s="114"/>
      <c r="B1780" s="116"/>
      <c r="C1780" s="121"/>
      <c r="D1780" s="116"/>
      <c r="E1780" s="116"/>
      <c r="F1780" s="116"/>
      <c r="G1780" s="116"/>
      <c r="H1780" s="120"/>
      <c r="I1780" s="118"/>
      <c r="J1780" s="116"/>
      <c r="K1780" s="118"/>
      <c r="L1780" s="116"/>
      <c r="M1780" s="116"/>
      <c r="N1780" s="118"/>
    </row>
    <row r="1781">
      <c r="A1781" s="114"/>
      <c r="B1781" s="116"/>
      <c r="C1781" s="121"/>
      <c r="D1781" s="116"/>
      <c r="E1781" s="116"/>
      <c r="F1781" s="116"/>
      <c r="G1781" s="116"/>
      <c r="H1781" s="120"/>
      <c r="I1781" s="118"/>
      <c r="J1781" s="116"/>
      <c r="K1781" s="118"/>
      <c r="L1781" s="116"/>
      <c r="M1781" s="116"/>
      <c r="N1781" s="118"/>
    </row>
    <row r="1782">
      <c r="A1782" s="114"/>
      <c r="B1782" s="116"/>
      <c r="C1782" s="121"/>
      <c r="D1782" s="116"/>
      <c r="E1782" s="116"/>
      <c r="F1782" s="116"/>
      <c r="G1782" s="116"/>
      <c r="H1782" s="120"/>
      <c r="I1782" s="118"/>
      <c r="J1782" s="116"/>
      <c r="K1782" s="118"/>
      <c r="L1782" s="116"/>
      <c r="M1782" s="116"/>
      <c r="N1782" s="118"/>
    </row>
    <row r="1783">
      <c r="A1783" s="114"/>
      <c r="B1783" s="116"/>
      <c r="C1783" s="121"/>
      <c r="D1783" s="116"/>
      <c r="E1783" s="116"/>
      <c r="F1783" s="116"/>
      <c r="G1783" s="116"/>
      <c r="H1783" s="120"/>
      <c r="I1783" s="118"/>
      <c r="J1783" s="116"/>
      <c r="K1783" s="118"/>
      <c r="L1783" s="116"/>
      <c r="M1783" s="116"/>
      <c r="N1783" s="118"/>
    </row>
    <row r="1784">
      <c r="A1784" s="114"/>
      <c r="B1784" s="116"/>
      <c r="C1784" s="121"/>
      <c r="D1784" s="116"/>
      <c r="E1784" s="116"/>
      <c r="F1784" s="116"/>
      <c r="G1784" s="116"/>
      <c r="H1784" s="120"/>
      <c r="I1784" s="118"/>
      <c r="J1784" s="116"/>
      <c r="K1784" s="118"/>
      <c r="L1784" s="116"/>
      <c r="M1784" s="116"/>
      <c r="N1784" s="118"/>
    </row>
    <row r="1785">
      <c r="A1785" s="114"/>
      <c r="B1785" s="116"/>
      <c r="C1785" s="121"/>
      <c r="D1785" s="116"/>
      <c r="E1785" s="116"/>
      <c r="F1785" s="116"/>
      <c r="G1785" s="116"/>
      <c r="H1785" s="120"/>
      <c r="I1785" s="118"/>
      <c r="J1785" s="116"/>
      <c r="K1785" s="118"/>
      <c r="L1785" s="116"/>
      <c r="M1785" s="116"/>
      <c r="N1785" s="118"/>
    </row>
    <row r="1786">
      <c r="A1786" s="114"/>
      <c r="B1786" s="116"/>
      <c r="C1786" s="121"/>
      <c r="D1786" s="116"/>
      <c r="E1786" s="116"/>
      <c r="F1786" s="116"/>
      <c r="G1786" s="116"/>
      <c r="H1786" s="120"/>
      <c r="I1786" s="118"/>
      <c r="J1786" s="116"/>
      <c r="K1786" s="118"/>
      <c r="L1786" s="116"/>
      <c r="M1786" s="116"/>
      <c r="N1786" s="118"/>
    </row>
    <row r="1787">
      <c r="A1787" s="114"/>
      <c r="B1787" s="116"/>
      <c r="C1787" s="121"/>
      <c r="D1787" s="116"/>
      <c r="E1787" s="116"/>
      <c r="F1787" s="116"/>
      <c r="G1787" s="116"/>
      <c r="H1787" s="120"/>
      <c r="I1787" s="118"/>
      <c r="J1787" s="116"/>
      <c r="K1787" s="118"/>
      <c r="L1787" s="116"/>
      <c r="M1787" s="116"/>
      <c r="N1787" s="118"/>
    </row>
    <row r="1788">
      <c r="A1788" s="114"/>
      <c r="B1788" s="116"/>
      <c r="C1788" s="121"/>
      <c r="D1788" s="116"/>
      <c r="E1788" s="116"/>
      <c r="F1788" s="116"/>
      <c r="G1788" s="116"/>
      <c r="H1788" s="120"/>
      <c r="I1788" s="118"/>
      <c r="J1788" s="116"/>
      <c r="K1788" s="118"/>
      <c r="L1788" s="116"/>
      <c r="M1788" s="116"/>
      <c r="N1788" s="118"/>
    </row>
    <row r="1789">
      <c r="A1789" s="114"/>
      <c r="B1789" s="116"/>
      <c r="C1789" s="121"/>
      <c r="D1789" s="116"/>
      <c r="E1789" s="116"/>
      <c r="F1789" s="116"/>
      <c r="G1789" s="116"/>
      <c r="H1789" s="120"/>
      <c r="I1789" s="118"/>
      <c r="J1789" s="116"/>
      <c r="K1789" s="118"/>
      <c r="L1789" s="116"/>
      <c r="M1789" s="116"/>
      <c r="N1789" s="118"/>
    </row>
    <row r="1790">
      <c r="A1790" s="114"/>
      <c r="B1790" s="116"/>
      <c r="C1790" s="121"/>
      <c r="D1790" s="116"/>
      <c r="E1790" s="116"/>
      <c r="F1790" s="116"/>
      <c r="G1790" s="116"/>
      <c r="H1790" s="120"/>
      <c r="I1790" s="118"/>
      <c r="J1790" s="116"/>
      <c r="K1790" s="118"/>
      <c r="L1790" s="116"/>
      <c r="M1790" s="116"/>
      <c r="N1790" s="118"/>
    </row>
    <row r="1791">
      <c r="A1791" s="114"/>
      <c r="B1791" s="116"/>
      <c r="C1791" s="121"/>
      <c r="D1791" s="116"/>
      <c r="E1791" s="116"/>
      <c r="F1791" s="116"/>
      <c r="G1791" s="116"/>
      <c r="H1791" s="120"/>
      <c r="I1791" s="118"/>
      <c r="J1791" s="116"/>
      <c r="K1791" s="118"/>
      <c r="L1791" s="116"/>
      <c r="M1791" s="116"/>
      <c r="N1791" s="118"/>
    </row>
    <row r="1792">
      <c r="A1792" s="114"/>
      <c r="B1792" s="116"/>
      <c r="C1792" s="121"/>
      <c r="D1792" s="116"/>
      <c r="E1792" s="116"/>
      <c r="F1792" s="116"/>
      <c r="G1792" s="116"/>
      <c r="H1792" s="120"/>
      <c r="I1792" s="118"/>
      <c r="J1792" s="116"/>
      <c r="K1792" s="118"/>
      <c r="L1792" s="116"/>
      <c r="M1792" s="116"/>
      <c r="N1792" s="118"/>
    </row>
    <row r="1793">
      <c r="A1793" s="114"/>
      <c r="B1793" s="116"/>
      <c r="C1793" s="121"/>
      <c r="D1793" s="116"/>
      <c r="E1793" s="116"/>
      <c r="F1793" s="116"/>
      <c r="G1793" s="116"/>
      <c r="H1793" s="120"/>
      <c r="I1793" s="118"/>
      <c r="J1793" s="116"/>
      <c r="K1793" s="118"/>
      <c r="L1793" s="116"/>
      <c r="M1793" s="116"/>
      <c r="N1793" s="118"/>
    </row>
    <row r="1794">
      <c r="A1794" s="114"/>
      <c r="B1794" s="116"/>
      <c r="C1794" s="121"/>
      <c r="D1794" s="116"/>
      <c r="E1794" s="116"/>
      <c r="F1794" s="116"/>
      <c r="G1794" s="116"/>
      <c r="H1794" s="120"/>
      <c r="I1794" s="118"/>
      <c r="J1794" s="116"/>
      <c r="K1794" s="118"/>
      <c r="L1794" s="116"/>
      <c r="M1794" s="116"/>
      <c r="N1794" s="118"/>
    </row>
    <row r="1795">
      <c r="A1795" s="114"/>
      <c r="B1795" s="116"/>
      <c r="C1795" s="121"/>
      <c r="D1795" s="116"/>
      <c r="E1795" s="116"/>
      <c r="F1795" s="116"/>
      <c r="G1795" s="116"/>
      <c r="H1795" s="120"/>
      <c r="I1795" s="118"/>
      <c r="J1795" s="116"/>
      <c r="K1795" s="118"/>
      <c r="L1795" s="116"/>
      <c r="M1795" s="116"/>
      <c r="N1795" s="118"/>
    </row>
    <row r="1796">
      <c r="A1796" s="114"/>
      <c r="B1796" s="116"/>
      <c r="C1796" s="121"/>
      <c r="D1796" s="116"/>
      <c r="E1796" s="116"/>
      <c r="F1796" s="116"/>
      <c r="G1796" s="116"/>
      <c r="H1796" s="120"/>
      <c r="I1796" s="118"/>
      <c r="J1796" s="116"/>
      <c r="K1796" s="118"/>
      <c r="L1796" s="116"/>
      <c r="M1796" s="116"/>
      <c r="N1796" s="118"/>
    </row>
    <row r="1797">
      <c r="A1797" s="114"/>
      <c r="B1797" s="116"/>
      <c r="C1797" s="121"/>
      <c r="D1797" s="116"/>
      <c r="E1797" s="116"/>
      <c r="F1797" s="116"/>
      <c r="G1797" s="116"/>
      <c r="H1797" s="120"/>
      <c r="I1797" s="118"/>
      <c r="J1797" s="116"/>
      <c r="K1797" s="118"/>
      <c r="L1797" s="116"/>
      <c r="M1797" s="116"/>
      <c r="N1797" s="118"/>
    </row>
    <row r="1798">
      <c r="A1798" s="114"/>
      <c r="B1798" s="116"/>
      <c r="C1798" s="121"/>
      <c r="D1798" s="116"/>
      <c r="E1798" s="116"/>
      <c r="F1798" s="116"/>
      <c r="G1798" s="116"/>
      <c r="H1798" s="120"/>
      <c r="I1798" s="118"/>
      <c r="J1798" s="116"/>
      <c r="K1798" s="118"/>
      <c r="L1798" s="116"/>
      <c r="M1798" s="116"/>
      <c r="N1798" s="118"/>
    </row>
    <row r="1799">
      <c r="A1799" s="114"/>
      <c r="B1799" s="116"/>
      <c r="C1799" s="121"/>
      <c r="D1799" s="116"/>
      <c r="E1799" s="116"/>
      <c r="F1799" s="116"/>
      <c r="G1799" s="116"/>
      <c r="H1799" s="120"/>
      <c r="I1799" s="118"/>
      <c r="J1799" s="116"/>
      <c r="K1799" s="118"/>
      <c r="L1799" s="116"/>
      <c r="M1799" s="116"/>
      <c r="N1799" s="118"/>
    </row>
    <row r="1800">
      <c r="A1800" s="114"/>
      <c r="B1800" s="116"/>
      <c r="C1800" s="121"/>
      <c r="D1800" s="116"/>
      <c r="E1800" s="116"/>
      <c r="F1800" s="116"/>
      <c r="G1800" s="116"/>
      <c r="H1800" s="120"/>
      <c r="I1800" s="118"/>
      <c r="J1800" s="116"/>
      <c r="K1800" s="118"/>
      <c r="L1800" s="116"/>
      <c r="M1800" s="116"/>
      <c r="N1800" s="118"/>
    </row>
    <row r="1801">
      <c r="A1801" s="114"/>
      <c r="B1801" s="116"/>
      <c r="C1801" s="121"/>
      <c r="D1801" s="116"/>
      <c r="E1801" s="116"/>
      <c r="F1801" s="116"/>
      <c r="G1801" s="116"/>
      <c r="H1801" s="120"/>
      <c r="I1801" s="118"/>
      <c r="J1801" s="116"/>
      <c r="K1801" s="118"/>
      <c r="L1801" s="116"/>
      <c r="M1801" s="116"/>
      <c r="N1801" s="118"/>
    </row>
    <row r="1802">
      <c r="A1802" s="114"/>
      <c r="B1802" s="116"/>
      <c r="C1802" s="121"/>
      <c r="D1802" s="116"/>
      <c r="E1802" s="116"/>
      <c r="F1802" s="116"/>
      <c r="G1802" s="116"/>
      <c r="H1802" s="120"/>
      <c r="I1802" s="118"/>
      <c r="J1802" s="116"/>
      <c r="K1802" s="118"/>
      <c r="L1802" s="116"/>
      <c r="M1802" s="116"/>
      <c r="N1802" s="118"/>
    </row>
    <row r="1803">
      <c r="A1803" s="114"/>
      <c r="B1803" s="116"/>
      <c r="C1803" s="121"/>
      <c r="D1803" s="116"/>
      <c r="E1803" s="116"/>
      <c r="F1803" s="116"/>
      <c r="G1803" s="116"/>
      <c r="H1803" s="120"/>
      <c r="I1803" s="118"/>
      <c r="J1803" s="116"/>
      <c r="K1803" s="118"/>
      <c r="L1803" s="116"/>
      <c r="M1803" s="116"/>
      <c r="N1803" s="118"/>
    </row>
    <row r="1804">
      <c r="A1804" s="114"/>
      <c r="B1804" s="116"/>
      <c r="C1804" s="121"/>
      <c r="D1804" s="116"/>
      <c r="E1804" s="116"/>
      <c r="F1804" s="116"/>
      <c r="G1804" s="116"/>
      <c r="H1804" s="120"/>
      <c r="I1804" s="118"/>
      <c r="J1804" s="116"/>
      <c r="K1804" s="118"/>
      <c r="L1804" s="116"/>
      <c r="M1804" s="116"/>
      <c r="N1804" s="118"/>
    </row>
    <row r="1805">
      <c r="A1805" s="114"/>
      <c r="B1805" s="116"/>
      <c r="C1805" s="121"/>
      <c r="D1805" s="116"/>
      <c r="E1805" s="116"/>
      <c r="F1805" s="116"/>
      <c r="G1805" s="116"/>
      <c r="H1805" s="120"/>
      <c r="I1805" s="118"/>
      <c r="J1805" s="116"/>
      <c r="K1805" s="118"/>
      <c r="L1805" s="116"/>
      <c r="M1805" s="116"/>
      <c r="N1805" s="118"/>
    </row>
    <row r="1806">
      <c r="A1806" s="114"/>
      <c r="B1806" s="116"/>
      <c r="C1806" s="121"/>
      <c r="D1806" s="116"/>
      <c r="E1806" s="116"/>
      <c r="F1806" s="116"/>
      <c r="G1806" s="116"/>
      <c r="H1806" s="120"/>
      <c r="I1806" s="118"/>
      <c r="J1806" s="116"/>
      <c r="K1806" s="118"/>
      <c r="L1806" s="116"/>
      <c r="M1806" s="116"/>
      <c r="N1806" s="118"/>
    </row>
    <row r="1807">
      <c r="A1807" s="114"/>
      <c r="B1807" s="116"/>
      <c r="C1807" s="121"/>
      <c r="D1807" s="116"/>
      <c r="E1807" s="116"/>
      <c r="F1807" s="116"/>
      <c r="G1807" s="116"/>
      <c r="H1807" s="120"/>
      <c r="I1807" s="118"/>
      <c r="J1807" s="116"/>
      <c r="K1807" s="118"/>
      <c r="L1807" s="116"/>
      <c r="M1807" s="116"/>
      <c r="N1807" s="118"/>
    </row>
    <row r="1808">
      <c r="A1808" s="114"/>
      <c r="B1808" s="116"/>
      <c r="C1808" s="121"/>
      <c r="D1808" s="116"/>
      <c r="E1808" s="116"/>
      <c r="F1808" s="116"/>
      <c r="G1808" s="116"/>
      <c r="H1808" s="120"/>
      <c r="I1808" s="118"/>
      <c r="J1808" s="116"/>
      <c r="K1808" s="118"/>
      <c r="L1808" s="116"/>
      <c r="M1808" s="116"/>
      <c r="N1808" s="118"/>
    </row>
    <row r="1809">
      <c r="A1809" s="114"/>
      <c r="B1809" s="116"/>
      <c r="C1809" s="121"/>
      <c r="D1809" s="116"/>
      <c r="E1809" s="116"/>
      <c r="F1809" s="116"/>
      <c r="G1809" s="116"/>
      <c r="H1809" s="120"/>
      <c r="I1809" s="118"/>
      <c r="J1809" s="116"/>
      <c r="K1809" s="118"/>
      <c r="L1809" s="116"/>
      <c r="M1809" s="116"/>
      <c r="N1809" s="118"/>
    </row>
    <row r="1810">
      <c r="A1810" s="114"/>
      <c r="B1810" s="116"/>
      <c r="C1810" s="121"/>
      <c r="D1810" s="116"/>
      <c r="E1810" s="116"/>
      <c r="F1810" s="116"/>
      <c r="G1810" s="116"/>
      <c r="H1810" s="120"/>
      <c r="I1810" s="118"/>
      <c r="J1810" s="116"/>
      <c r="K1810" s="118"/>
      <c r="L1810" s="116"/>
      <c r="M1810" s="116"/>
      <c r="N1810" s="118"/>
    </row>
    <row r="1811">
      <c r="A1811" s="114"/>
      <c r="B1811" s="116"/>
      <c r="C1811" s="121"/>
      <c r="D1811" s="116"/>
      <c r="E1811" s="116"/>
      <c r="F1811" s="116"/>
      <c r="G1811" s="116"/>
      <c r="H1811" s="120"/>
      <c r="I1811" s="118"/>
      <c r="J1811" s="116"/>
      <c r="K1811" s="118"/>
      <c r="L1811" s="116"/>
      <c r="M1811" s="116"/>
      <c r="N1811" s="118"/>
    </row>
    <row r="1812">
      <c r="A1812" s="114"/>
      <c r="B1812" s="116"/>
      <c r="C1812" s="121"/>
      <c r="D1812" s="116"/>
      <c r="E1812" s="116"/>
      <c r="F1812" s="116"/>
      <c r="G1812" s="116"/>
      <c r="H1812" s="120"/>
      <c r="I1812" s="118"/>
      <c r="J1812" s="116"/>
      <c r="K1812" s="118"/>
      <c r="L1812" s="116"/>
      <c r="M1812" s="116"/>
      <c r="N1812" s="118"/>
    </row>
    <row r="1813">
      <c r="A1813" s="114"/>
      <c r="B1813" s="116"/>
      <c r="C1813" s="121"/>
      <c r="D1813" s="116"/>
      <c r="E1813" s="116"/>
      <c r="F1813" s="116"/>
      <c r="G1813" s="116"/>
      <c r="H1813" s="120"/>
      <c r="I1813" s="118"/>
      <c r="J1813" s="116"/>
      <c r="K1813" s="118"/>
      <c r="L1813" s="116"/>
      <c r="M1813" s="116"/>
      <c r="N1813" s="118"/>
    </row>
    <row r="1814">
      <c r="A1814" s="114"/>
      <c r="B1814" s="116"/>
      <c r="C1814" s="121"/>
      <c r="D1814" s="116"/>
      <c r="E1814" s="116"/>
      <c r="F1814" s="116"/>
      <c r="G1814" s="116"/>
      <c r="H1814" s="120"/>
      <c r="I1814" s="118"/>
      <c r="J1814" s="116"/>
      <c r="K1814" s="118"/>
      <c r="L1814" s="116"/>
      <c r="M1814" s="116"/>
      <c r="N1814" s="118"/>
    </row>
    <row r="1815">
      <c r="A1815" s="114"/>
      <c r="B1815" s="116"/>
      <c r="C1815" s="121"/>
      <c r="D1815" s="116"/>
      <c r="E1815" s="116"/>
      <c r="F1815" s="116"/>
      <c r="G1815" s="116"/>
      <c r="H1815" s="120"/>
      <c r="I1815" s="118"/>
      <c r="J1815" s="116"/>
      <c r="K1815" s="118"/>
      <c r="L1815" s="116"/>
      <c r="M1815" s="116"/>
      <c r="N1815" s="118"/>
    </row>
    <row r="1816">
      <c r="A1816" s="114"/>
      <c r="B1816" s="116"/>
      <c r="C1816" s="121"/>
      <c r="D1816" s="116"/>
      <c r="E1816" s="116"/>
      <c r="F1816" s="116"/>
      <c r="G1816" s="116"/>
      <c r="H1816" s="120"/>
      <c r="I1816" s="118"/>
      <c r="J1816" s="116"/>
      <c r="K1816" s="118"/>
      <c r="L1816" s="116"/>
      <c r="M1816" s="116"/>
      <c r="N1816" s="118"/>
    </row>
    <row r="1817">
      <c r="A1817" s="114"/>
      <c r="B1817" s="116"/>
      <c r="C1817" s="121"/>
      <c r="D1817" s="116"/>
      <c r="E1817" s="116"/>
      <c r="F1817" s="116"/>
      <c r="G1817" s="116"/>
      <c r="H1817" s="120"/>
      <c r="I1817" s="118"/>
      <c r="J1817" s="116"/>
      <c r="K1817" s="118"/>
      <c r="L1817" s="116"/>
      <c r="M1817" s="116"/>
      <c r="N1817" s="118"/>
    </row>
    <row r="1818">
      <c r="A1818" s="114"/>
      <c r="B1818" s="116"/>
      <c r="C1818" s="121"/>
      <c r="D1818" s="116"/>
      <c r="E1818" s="116"/>
      <c r="F1818" s="116"/>
      <c r="G1818" s="116"/>
      <c r="H1818" s="120"/>
      <c r="I1818" s="118"/>
      <c r="J1818" s="116"/>
      <c r="K1818" s="118"/>
      <c r="L1818" s="116"/>
      <c r="M1818" s="116"/>
      <c r="N1818" s="118"/>
    </row>
    <row r="1819">
      <c r="A1819" s="114"/>
      <c r="B1819" s="116"/>
      <c r="C1819" s="121"/>
      <c r="D1819" s="116"/>
      <c r="E1819" s="116"/>
      <c r="F1819" s="116"/>
      <c r="G1819" s="116"/>
      <c r="H1819" s="120"/>
      <c r="I1819" s="118"/>
      <c r="J1819" s="116"/>
      <c r="K1819" s="118"/>
      <c r="L1819" s="116"/>
      <c r="M1819" s="116"/>
      <c r="N1819" s="118"/>
    </row>
    <row r="1820">
      <c r="A1820" s="114"/>
      <c r="B1820" s="116"/>
      <c r="C1820" s="121"/>
      <c r="D1820" s="116"/>
      <c r="E1820" s="116"/>
      <c r="F1820" s="116"/>
      <c r="G1820" s="116"/>
      <c r="H1820" s="120"/>
      <c r="I1820" s="118"/>
      <c r="J1820" s="116"/>
      <c r="K1820" s="118"/>
      <c r="L1820" s="116"/>
      <c r="M1820" s="116"/>
      <c r="N1820" s="118"/>
    </row>
    <row r="1821">
      <c r="A1821" s="114"/>
      <c r="B1821" s="116"/>
      <c r="C1821" s="121"/>
      <c r="D1821" s="116"/>
      <c r="E1821" s="116"/>
      <c r="F1821" s="116"/>
      <c r="G1821" s="116"/>
      <c r="H1821" s="120"/>
      <c r="I1821" s="118"/>
      <c r="J1821" s="116"/>
      <c r="K1821" s="118"/>
      <c r="L1821" s="116"/>
      <c r="M1821" s="116"/>
      <c r="N1821" s="118"/>
    </row>
    <row r="1822">
      <c r="A1822" s="114"/>
      <c r="B1822" s="116"/>
      <c r="C1822" s="121"/>
      <c r="D1822" s="116"/>
      <c r="E1822" s="116"/>
      <c r="F1822" s="116"/>
      <c r="G1822" s="116"/>
      <c r="H1822" s="120"/>
      <c r="I1822" s="118"/>
      <c r="J1822" s="116"/>
      <c r="K1822" s="118"/>
      <c r="L1822" s="116"/>
      <c r="M1822" s="116"/>
      <c r="N1822" s="118"/>
    </row>
    <row r="1823">
      <c r="A1823" s="114"/>
      <c r="B1823" s="116"/>
      <c r="C1823" s="121"/>
      <c r="D1823" s="116"/>
      <c r="E1823" s="116"/>
      <c r="F1823" s="116"/>
      <c r="G1823" s="116"/>
      <c r="H1823" s="120"/>
      <c r="I1823" s="118"/>
      <c r="J1823" s="116"/>
      <c r="K1823" s="118"/>
      <c r="L1823" s="116"/>
      <c r="M1823" s="116"/>
      <c r="N1823" s="118"/>
    </row>
    <row r="1824">
      <c r="A1824" s="114"/>
      <c r="B1824" s="116"/>
      <c r="C1824" s="121"/>
      <c r="D1824" s="116"/>
      <c r="E1824" s="116"/>
      <c r="F1824" s="116"/>
      <c r="G1824" s="116"/>
      <c r="H1824" s="120"/>
      <c r="I1824" s="118"/>
      <c r="J1824" s="116"/>
      <c r="K1824" s="118"/>
      <c r="L1824" s="116"/>
      <c r="M1824" s="116"/>
      <c r="N1824" s="118"/>
    </row>
    <row r="1825">
      <c r="A1825" s="114"/>
      <c r="B1825" s="116"/>
      <c r="C1825" s="121"/>
      <c r="D1825" s="116"/>
      <c r="E1825" s="116"/>
      <c r="F1825" s="116"/>
      <c r="G1825" s="116"/>
      <c r="H1825" s="120"/>
      <c r="I1825" s="118"/>
      <c r="J1825" s="116"/>
      <c r="K1825" s="118"/>
      <c r="L1825" s="116"/>
      <c r="M1825" s="116"/>
      <c r="N1825" s="118"/>
    </row>
    <row r="1826">
      <c r="A1826" s="114"/>
      <c r="B1826" s="116"/>
      <c r="C1826" s="121"/>
      <c r="D1826" s="116"/>
      <c r="E1826" s="116"/>
      <c r="F1826" s="116"/>
      <c r="G1826" s="116"/>
      <c r="H1826" s="120"/>
      <c r="I1826" s="118"/>
      <c r="J1826" s="116"/>
      <c r="K1826" s="118"/>
      <c r="L1826" s="116"/>
      <c r="M1826" s="116"/>
      <c r="N1826" s="118"/>
    </row>
    <row r="1827">
      <c r="A1827" s="114"/>
      <c r="B1827" s="116"/>
      <c r="C1827" s="121"/>
      <c r="D1827" s="116"/>
      <c r="E1827" s="116"/>
      <c r="F1827" s="116"/>
      <c r="G1827" s="116"/>
      <c r="H1827" s="120"/>
      <c r="I1827" s="118"/>
      <c r="J1827" s="116"/>
      <c r="K1827" s="118"/>
      <c r="L1827" s="116"/>
      <c r="M1827" s="116"/>
      <c r="N1827" s="118"/>
    </row>
    <row r="1828">
      <c r="A1828" s="114"/>
      <c r="B1828" s="116"/>
      <c r="C1828" s="121"/>
      <c r="D1828" s="116"/>
      <c r="E1828" s="116"/>
      <c r="F1828" s="116"/>
      <c r="G1828" s="116"/>
      <c r="H1828" s="120"/>
      <c r="I1828" s="118"/>
      <c r="J1828" s="116"/>
      <c r="K1828" s="118"/>
      <c r="L1828" s="116"/>
      <c r="M1828" s="116"/>
      <c r="N1828" s="118"/>
    </row>
    <row r="1829">
      <c r="A1829" s="114"/>
      <c r="B1829" s="116"/>
      <c r="C1829" s="121"/>
      <c r="D1829" s="116"/>
      <c r="E1829" s="116"/>
      <c r="F1829" s="116"/>
      <c r="G1829" s="116"/>
      <c r="H1829" s="120"/>
      <c r="I1829" s="118"/>
      <c r="J1829" s="116"/>
      <c r="K1829" s="118"/>
      <c r="L1829" s="116"/>
      <c r="M1829" s="116"/>
      <c r="N1829" s="118"/>
    </row>
    <row r="1830">
      <c r="A1830" s="114"/>
      <c r="B1830" s="116"/>
      <c r="C1830" s="121"/>
      <c r="D1830" s="116"/>
      <c r="E1830" s="116"/>
      <c r="F1830" s="116"/>
      <c r="G1830" s="116"/>
      <c r="H1830" s="120"/>
      <c r="I1830" s="118"/>
      <c r="J1830" s="116"/>
      <c r="K1830" s="118"/>
      <c r="L1830" s="116"/>
      <c r="M1830" s="116"/>
      <c r="N1830" s="118"/>
    </row>
    <row r="1831">
      <c r="A1831" s="114"/>
      <c r="B1831" s="116"/>
      <c r="C1831" s="121"/>
      <c r="D1831" s="116"/>
      <c r="E1831" s="116"/>
      <c r="F1831" s="116"/>
      <c r="G1831" s="116"/>
      <c r="H1831" s="120"/>
      <c r="I1831" s="118"/>
      <c r="J1831" s="116"/>
      <c r="K1831" s="118"/>
      <c r="L1831" s="116"/>
      <c r="M1831" s="116"/>
      <c r="N1831" s="118"/>
    </row>
    <row r="1832">
      <c r="A1832" s="114"/>
      <c r="B1832" s="116"/>
      <c r="C1832" s="121"/>
      <c r="D1832" s="116"/>
      <c r="E1832" s="116"/>
      <c r="F1832" s="116"/>
      <c r="G1832" s="116"/>
      <c r="H1832" s="120"/>
      <c r="I1832" s="118"/>
      <c r="J1832" s="116"/>
      <c r="K1832" s="118"/>
      <c r="L1832" s="116"/>
      <c r="M1832" s="116"/>
      <c r="N1832" s="118"/>
    </row>
    <row r="1833">
      <c r="A1833" s="114"/>
      <c r="B1833" s="116"/>
      <c r="C1833" s="121"/>
      <c r="D1833" s="116"/>
      <c r="E1833" s="116"/>
      <c r="F1833" s="116"/>
      <c r="G1833" s="116"/>
      <c r="H1833" s="120"/>
      <c r="I1833" s="118"/>
      <c r="J1833" s="116"/>
      <c r="K1833" s="118"/>
      <c r="L1833" s="116"/>
      <c r="M1833" s="116"/>
      <c r="N1833" s="118"/>
    </row>
    <row r="1834">
      <c r="A1834" s="114"/>
      <c r="B1834" s="116"/>
      <c r="C1834" s="121"/>
      <c r="D1834" s="116"/>
      <c r="E1834" s="116"/>
      <c r="F1834" s="116"/>
      <c r="G1834" s="116"/>
      <c r="H1834" s="120"/>
      <c r="I1834" s="118"/>
      <c r="J1834" s="116"/>
      <c r="K1834" s="118"/>
      <c r="L1834" s="116"/>
      <c r="M1834" s="116"/>
      <c r="N1834" s="118"/>
    </row>
    <row r="1835">
      <c r="A1835" s="114"/>
      <c r="B1835" s="116"/>
      <c r="C1835" s="121"/>
      <c r="D1835" s="116"/>
      <c r="E1835" s="116"/>
      <c r="F1835" s="116"/>
      <c r="G1835" s="116"/>
      <c r="H1835" s="120"/>
      <c r="I1835" s="118"/>
      <c r="J1835" s="116"/>
      <c r="K1835" s="118"/>
      <c r="L1835" s="116"/>
      <c r="M1835" s="116"/>
      <c r="N1835" s="118"/>
    </row>
    <row r="1836">
      <c r="A1836" s="114"/>
      <c r="B1836" s="116"/>
      <c r="C1836" s="121"/>
      <c r="D1836" s="116"/>
      <c r="E1836" s="116"/>
      <c r="F1836" s="116"/>
      <c r="G1836" s="116"/>
      <c r="H1836" s="120"/>
      <c r="I1836" s="118"/>
      <c r="J1836" s="116"/>
      <c r="K1836" s="118"/>
      <c r="L1836" s="116"/>
      <c r="M1836" s="116"/>
      <c r="N1836" s="118"/>
    </row>
    <row r="1837">
      <c r="A1837" s="114"/>
      <c r="B1837" s="116"/>
      <c r="C1837" s="121"/>
      <c r="D1837" s="116"/>
      <c r="E1837" s="116"/>
      <c r="F1837" s="116"/>
      <c r="G1837" s="116"/>
      <c r="H1837" s="120"/>
      <c r="I1837" s="118"/>
      <c r="J1837" s="116"/>
      <c r="K1837" s="118"/>
      <c r="L1837" s="116"/>
      <c r="M1837" s="116"/>
      <c r="N1837" s="118"/>
    </row>
    <row r="1838">
      <c r="A1838" s="114"/>
      <c r="B1838" s="116"/>
      <c r="C1838" s="121"/>
      <c r="D1838" s="116"/>
      <c r="E1838" s="116"/>
      <c r="F1838" s="116"/>
      <c r="G1838" s="116"/>
      <c r="H1838" s="120"/>
      <c r="I1838" s="118"/>
      <c r="J1838" s="116"/>
      <c r="K1838" s="118"/>
      <c r="L1838" s="116"/>
      <c r="M1838" s="116"/>
      <c r="N1838" s="118"/>
    </row>
    <row r="1839">
      <c r="A1839" s="114"/>
      <c r="B1839" s="116"/>
      <c r="C1839" s="121"/>
      <c r="D1839" s="116"/>
      <c r="E1839" s="116"/>
      <c r="F1839" s="116"/>
      <c r="G1839" s="116"/>
      <c r="H1839" s="120"/>
      <c r="I1839" s="118"/>
      <c r="J1839" s="116"/>
      <c r="K1839" s="118"/>
      <c r="L1839" s="116"/>
      <c r="M1839" s="116"/>
      <c r="N1839" s="118"/>
    </row>
    <row r="1840">
      <c r="A1840" s="114"/>
      <c r="B1840" s="116"/>
      <c r="C1840" s="121"/>
      <c r="D1840" s="116"/>
      <c r="E1840" s="116"/>
      <c r="F1840" s="116"/>
      <c r="G1840" s="116"/>
      <c r="H1840" s="120"/>
      <c r="I1840" s="118"/>
      <c r="J1840" s="116"/>
      <c r="K1840" s="118"/>
      <c r="L1840" s="116"/>
      <c r="M1840" s="116"/>
      <c r="N1840" s="118"/>
    </row>
    <row r="1841">
      <c r="A1841" s="114"/>
      <c r="B1841" s="116"/>
      <c r="C1841" s="121"/>
      <c r="D1841" s="116"/>
      <c r="E1841" s="116"/>
      <c r="F1841" s="116"/>
      <c r="G1841" s="116"/>
      <c r="H1841" s="120"/>
      <c r="I1841" s="118"/>
      <c r="J1841" s="116"/>
      <c r="K1841" s="118"/>
      <c r="L1841" s="116"/>
      <c r="M1841" s="116"/>
      <c r="N1841" s="118"/>
    </row>
    <row r="1842">
      <c r="A1842" s="114"/>
      <c r="B1842" s="116"/>
      <c r="C1842" s="121"/>
      <c r="D1842" s="116"/>
      <c r="E1842" s="116"/>
      <c r="F1842" s="116"/>
      <c r="G1842" s="116"/>
      <c r="H1842" s="120"/>
      <c r="I1842" s="118"/>
      <c r="J1842" s="116"/>
      <c r="K1842" s="118"/>
      <c r="L1842" s="116"/>
      <c r="M1842" s="116"/>
      <c r="N1842" s="118"/>
    </row>
    <row r="1843">
      <c r="A1843" s="114"/>
      <c r="B1843" s="116"/>
      <c r="C1843" s="121"/>
      <c r="D1843" s="116"/>
      <c r="E1843" s="116"/>
      <c r="F1843" s="116"/>
      <c r="G1843" s="116"/>
      <c r="H1843" s="120"/>
      <c r="I1843" s="118"/>
      <c r="J1843" s="116"/>
      <c r="K1843" s="118"/>
      <c r="L1843" s="116"/>
      <c r="M1843" s="116"/>
      <c r="N1843" s="118"/>
    </row>
    <row r="1844">
      <c r="A1844" s="114"/>
      <c r="B1844" s="116"/>
      <c r="C1844" s="121"/>
      <c r="D1844" s="116"/>
      <c r="E1844" s="116"/>
      <c r="F1844" s="116"/>
      <c r="G1844" s="116"/>
      <c r="H1844" s="120"/>
      <c r="I1844" s="118"/>
      <c r="J1844" s="116"/>
      <c r="K1844" s="118"/>
      <c r="L1844" s="116"/>
      <c r="M1844" s="116"/>
      <c r="N1844" s="118"/>
    </row>
    <row r="1845">
      <c r="A1845" s="114"/>
      <c r="B1845" s="116"/>
      <c r="C1845" s="121"/>
      <c r="D1845" s="116"/>
      <c r="E1845" s="116"/>
      <c r="F1845" s="116"/>
      <c r="G1845" s="116"/>
      <c r="H1845" s="120"/>
      <c r="I1845" s="118"/>
      <c r="J1845" s="116"/>
      <c r="K1845" s="118"/>
      <c r="L1845" s="116"/>
      <c r="M1845" s="116"/>
      <c r="N1845" s="118"/>
    </row>
    <row r="1846">
      <c r="A1846" s="114"/>
      <c r="B1846" s="116"/>
      <c r="C1846" s="121"/>
      <c r="D1846" s="116"/>
      <c r="E1846" s="116"/>
      <c r="F1846" s="116"/>
      <c r="G1846" s="116"/>
      <c r="H1846" s="120"/>
      <c r="I1846" s="118"/>
      <c r="J1846" s="116"/>
      <c r="K1846" s="118"/>
      <c r="L1846" s="116"/>
      <c r="M1846" s="116"/>
      <c r="N1846" s="118"/>
    </row>
    <row r="1847">
      <c r="A1847" s="114"/>
      <c r="B1847" s="116"/>
      <c r="C1847" s="121"/>
      <c r="D1847" s="116"/>
      <c r="E1847" s="116"/>
      <c r="F1847" s="116"/>
      <c r="G1847" s="116"/>
      <c r="H1847" s="120"/>
      <c r="I1847" s="118"/>
      <c r="J1847" s="116"/>
      <c r="K1847" s="118"/>
      <c r="L1847" s="116"/>
      <c r="M1847" s="116"/>
      <c r="N1847" s="118"/>
    </row>
    <row r="1848">
      <c r="A1848" s="114"/>
      <c r="B1848" s="116"/>
      <c r="C1848" s="121"/>
      <c r="D1848" s="116"/>
      <c r="E1848" s="116"/>
      <c r="F1848" s="116"/>
      <c r="G1848" s="116"/>
      <c r="H1848" s="120"/>
      <c r="I1848" s="118"/>
      <c r="J1848" s="116"/>
      <c r="K1848" s="118"/>
      <c r="L1848" s="116"/>
      <c r="M1848" s="116"/>
      <c r="N1848" s="118"/>
    </row>
    <row r="1849">
      <c r="A1849" s="114"/>
      <c r="B1849" s="116"/>
      <c r="C1849" s="121"/>
      <c r="D1849" s="116"/>
      <c r="E1849" s="116"/>
      <c r="F1849" s="116"/>
      <c r="G1849" s="116"/>
      <c r="H1849" s="120"/>
      <c r="I1849" s="118"/>
      <c r="J1849" s="116"/>
      <c r="K1849" s="118"/>
      <c r="L1849" s="116"/>
      <c r="M1849" s="116"/>
      <c r="N1849" s="118"/>
    </row>
    <row r="1850">
      <c r="A1850" s="114"/>
      <c r="B1850" s="116"/>
      <c r="C1850" s="121"/>
      <c r="D1850" s="116"/>
      <c r="E1850" s="116"/>
      <c r="F1850" s="116"/>
      <c r="G1850" s="116"/>
      <c r="H1850" s="120"/>
      <c r="I1850" s="118"/>
      <c r="J1850" s="116"/>
      <c r="K1850" s="118"/>
      <c r="L1850" s="116"/>
      <c r="M1850" s="116"/>
      <c r="N1850" s="118"/>
    </row>
    <row r="1851">
      <c r="A1851" s="114"/>
      <c r="B1851" s="116"/>
      <c r="C1851" s="121"/>
      <c r="D1851" s="116"/>
      <c r="E1851" s="116"/>
      <c r="F1851" s="116"/>
      <c r="G1851" s="116"/>
      <c r="H1851" s="120"/>
      <c r="I1851" s="118"/>
      <c r="J1851" s="116"/>
      <c r="K1851" s="118"/>
      <c r="L1851" s="116"/>
      <c r="M1851" s="116"/>
      <c r="N1851" s="118"/>
    </row>
    <row r="1852">
      <c r="A1852" s="114"/>
      <c r="B1852" s="116"/>
      <c r="C1852" s="121"/>
      <c r="D1852" s="116"/>
      <c r="E1852" s="116"/>
      <c r="F1852" s="116"/>
      <c r="G1852" s="116"/>
      <c r="H1852" s="120"/>
      <c r="I1852" s="118"/>
      <c r="J1852" s="116"/>
      <c r="K1852" s="118"/>
      <c r="L1852" s="116"/>
      <c r="M1852" s="116"/>
      <c r="N1852" s="118"/>
    </row>
    <row r="1853">
      <c r="A1853" s="114"/>
      <c r="B1853" s="116"/>
      <c r="C1853" s="121"/>
      <c r="D1853" s="116"/>
      <c r="E1853" s="116"/>
      <c r="F1853" s="116"/>
      <c r="G1853" s="116"/>
      <c r="H1853" s="120"/>
      <c r="I1853" s="118"/>
      <c r="J1853" s="116"/>
      <c r="K1853" s="118"/>
      <c r="L1853" s="116"/>
      <c r="M1853" s="116"/>
      <c r="N1853" s="118"/>
    </row>
    <row r="1854">
      <c r="A1854" s="114"/>
      <c r="B1854" s="116"/>
      <c r="C1854" s="121"/>
      <c r="D1854" s="116"/>
      <c r="E1854" s="116"/>
      <c r="F1854" s="116"/>
      <c r="G1854" s="116"/>
      <c r="H1854" s="120"/>
      <c r="I1854" s="118"/>
      <c r="J1854" s="116"/>
      <c r="K1854" s="118"/>
      <c r="L1854" s="116"/>
      <c r="M1854" s="116"/>
      <c r="N1854" s="118"/>
    </row>
    <row r="1855">
      <c r="A1855" s="114"/>
      <c r="B1855" s="116"/>
      <c r="C1855" s="121"/>
      <c r="D1855" s="116"/>
      <c r="E1855" s="116"/>
      <c r="F1855" s="116"/>
      <c r="G1855" s="116"/>
      <c r="H1855" s="120"/>
      <c r="I1855" s="118"/>
      <c r="J1855" s="116"/>
      <c r="K1855" s="118"/>
      <c r="L1855" s="116"/>
      <c r="M1855" s="116"/>
      <c r="N1855" s="118"/>
    </row>
    <row r="1856">
      <c r="A1856" s="114"/>
      <c r="B1856" s="116"/>
      <c r="C1856" s="121"/>
      <c r="D1856" s="116"/>
      <c r="E1856" s="116"/>
      <c r="F1856" s="116"/>
      <c r="G1856" s="116"/>
      <c r="H1856" s="120"/>
      <c r="I1856" s="118"/>
      <c r="J1856" s="116"/>
      <c r="K1856" s="118"/>
      <c r="L1856" s="116"/>
      <c r="M1856" s="116"/>
      <c r="N1856" s="118"/>
    </row>
    <row r="1857">
      <c r="A1857" s="114"/>
      <c r="B1857" s="116"/>
      <c r="C1857" s="121"/>
      <c r="D1857" s="116"/>
      <c r="E1857" s="116"/>
      <c r="F1857" s="116"/>
      <c r="G1857" s="116"/>
      <c r="H1857" s="120"/>
      <c r="I1857" s="118"/>
      <c r="J1857" s="116"/>
      <c r="K1857" s="118"/>
      <c r="L1857" s="116"/>
      <c r="M1857" s="116"/>
      <c r="N1857" s="118"/>
    </row>
    <row r="1858">
      <c r="A1858" s="114"/>
      <c r="B1858" s="116"/>
      <c r="C1858" s="121"/>
      <c r="D1858" s="116"/>
      <c r="E1858" s="116"/>
      <c r="F1858" s="116"/>
      <c r="G1858" s="116"/>
      <c r="H1858" s="120"/>
      <c r="I1858" s="118"/>
      <c r="J1858" s="116"/>
      <c r="K1858" s="118"/>
      <c r="L1858" s="116"/>
      <c r="M1858" s="116"/>
      <c r="N1858" s="118"/>
    </row>
    <row r="1859">
      <c r="A1859" s="114"/>
      <c r="B1859" s="116"/>
      <c r="C1859" s="121"/>
      <c r="D1859" s="116"/>
      <c r="E1859" s="116"/>
      <c r="F1859" s="116"/>
      <c r="G1859" s="116"/>
      <c r="H1859" s="120"/>
      <c r="I1859" s="118"/>
      <c r="J1859" s="116"/>
      <c r="K1859" s="118"/>
      <c r="L1859" s="116"/>
      <c r="M1859" s="116"/>
      <c r="N1859" s="118"/>
    </row>
    <row r="1860">
      <c r="A1860" s="114"/>
      <c r="B1860" s="116"/>
      <c r="C1860" s="121"/>
      <c r="D1860" s="116"/>
      <c r="E1860" s="116"/>
      <c r="F1860" s="116"/>
      <c r="G1860" s="116"/>
      <c r="H1860" s="120"/>
      <c r="I1860" s="118"/>
      <c r="J1860" s="116"/>
      <c r="K1860" s="118"/>
      <c r="L1860" s="116"/>
      <c r="M1860" s="116"/>
      <c r="N1860" s="118"/>
    </row>
    <row r="1861">
      <c r="A1861" s="114"/>
      <c r="B1861" s="116"/>
      <c r="C1861" s="121"/>
      <c r="D1861" s="116"/>
      <c r="E1861" s="116"/>
      <c r="F1861" s="116"/>
      <c r="G1861" s="116"/>
      <c r="H1861" s="120"/>
      <c r="I1861" s="118"/>
      <c r="J1861" s="116"/>
      <c r="K1861" s="118"/>
      <c r="L1861" s="116"/>
      <c r="M1861" s="116"/>
      <c r="N1861" s="118"/>
    </row>
    <row r="1862">
      <c r="A1862" s="114"/>
      <c r="B1862" s="116"/>
      <c r="C1862" s="121"/>
      <c r="D1862" s="116"/>
      <c r="E1862" s="116"/>
      <c r="F1862" s="116"/>
      <c r="G1862" s="116"/>
      <c r="H1862" s="120"/>
      <c r="I1862" s="118"/>
      <c r="J1862" s="116"/>
      <c r="K1862" s="118"/>
      <c r="L1862" s="116"/>
      <c r="M1862" s="116"/>
      <c r="N1862" s="118"/>
    </row>
    <row r="1863">
      <c r="A1863" s="114"/>
      <c r="B1863" s="116"/>
      <c r="C1863" s="121"/>
      <c r="D1863" s="116"/>
      <c r="E1863" s="116"/>
      <c r="F1863" s="116"/>
      <c r="G1863" s="116"/>
      <c r="H1863" s="120"/>
      <c r="I1863" s="118"/>
      <c r="J1863" s="116"/>
      <c r="K1863" s="118"/>
      <c r="L1863" s="116"/>
      <c r="M1863" s="116"/>
      <c r="N1863" s="118"/>
    </row>
    <row r="1864">
      <c r="A1864" s="114"/>
      <c r="B1864" s="116"/>
      <c r="C1864" s="121"/>
      <c r="D1864" s="116"/>
      <c r="E1864" s="116"/>
      <c r="F1864" s="116"/>
      <c r="G1864" s="116"/>
      <c r="H1864" s="120"/>
      <c r="I1864" s="118"/>
      <c r="J1864" s="116"/>
      <c r="K1864" s="118"/>
      <c r="L1864" s="116"/>
      <c r="M1864" s="116"/>
      <c r="N1864" s="118"/>
    </row>
    <row r="1865">
      <c r="A1865" s="114"/>
      <c r="B1865" s="116"/>
      <c r="C1865" s="121"/>
      <c r="D1865" s="116"/>
      <c r="E1865" s="116"/>
      <c r="F1865" s="116"/>
      <c r="G1865" s="116"/>
      <c r="H1865" s="120"/>
      <c r="I1865" s="118"/>
      <c r="J1865" s="116"/>
      <c r="K1865" s="118"/>
      <c r="L1865" s="116"/>
      <c r="M1865" s="116"/>
      <c r="N1865" s="118"/>
    </row>
    <row r="1866">
      <c r="A1866" s="114"/>
      <c r="B1866" s="116"/>
      <c r="C1866" s="121"/>
      <c r="D1866" s="116"/>
      <c r="E1866" s="116"/>
      <c r="F1866" s="116"/>
      <c r="G1866" s="116"/>
      <c r="H1866" s="120"/>
      <c r="I1866" s="118"/>
      <c r="J1866" s="116"/>
      <c r="K1866" s="118"/>
      <c r="L1866" s="116"/>
      <c r="M1866" s="116"/>
      <c r="N1866" s="118"/>
    </row>
    <row r="1867">
      <c r="A1867" s="114"/>
      <c r="B1867" s="116"/>
      <c r="C1867" s="121"/>
      <c r="D1867" s="116"/>
      <c r="E1867" s="116"/>
      <c r="F1867" s="116"/>
      <c r="G1867" s="116"/>
      <c r="H1867" s="120"/>
      <c r="I1867" s="118"/>
      <c r="J1867" s="116"/>
      <c r="K1867" s="118"/>
      <c r="L1867" s="116"/>
      <c r="M1867" s="116"/>
      <c r="N1867" s="118"/>
    </row>
    <row r="1868">
      <c r="A1868" s="114"/>
      <c r="B1868" s="116"/>
      <c r="C1868" s="121"/>
      <c r="D1868" s="116"/>
      <c r="E1868" s="116"/>
      <c r="F1868" s="116"/>
      <c r="G1868" s="116"/>
      <c r="H1868" s="120"/>
      <c r="I1868" s="118"/>
      <c r="J1868" s="116"/>
      <c r="K1868" s="118"/>
      <c r="L1868" s="116"/>
      <c r="M1868" s="116"/>
      <c r="N1868" s="118"/>
    </row>
    <row r="1869">
      <c r="A1869" s="114"/>
      <c r="B1869" s="116"/>
      <c r="C1869" s="121"/>
      <c r="D1869" s="116"/>
      <c r="E1869" s="116"/>
      <c r="F1869" s="116"/>
      <c r="G1869" s="116"/>
      <c r="H1869" s="120"/>
      <c r="I1869" s="118"/>
      <c r="J1869" s="116"/>
      <c r="K1869" s="118"/>
      <c r="L1869" s="116"/>
      <c r="M1869" s="116"/>
      <c r="N1869" s="118"/>
    </row>
    <row r="1870">
      <c r="A1870" s="114"/>
      <c r="B1870" s="116"/>
      <c r="C1870" s="121"/>
      <c r="D1870" s="116"/>
      <c r="E1870" s="116"/>
      <c r="F1870" s="116"/>
      <c r="G1870" s="116"/>
      <c r="H1870" s="120"/>
      <c r="I1870" s="118"/>
      <c r="J1870" s="116"/>
      <c r="K1870" s="118"/>
      <c r="L1870" s="116"/>
      <c r="M1870" s="116"/>
      <c r="N1870" s="118"/>
    </row>
    <row r="1871">
      <c r="A1871" s="114"/>
      <c r="B1871" s="116"/>
      <c r="C1871" s="121"/>
      <c r="D1871" s="116"/>
      <c r="E1871" s="116"/>
      <c r="F1871" s="116"/>
      <c r="G1871" s="116"/>
      <c r="H1871" s="120"/>
      <c r="I1871" s="118"/>
      <c r="J1871" s="116"/>
      <c r="K1871" s="118"/>
      <c r="L1871" s="116"/>
      <c r="M1871" s="116"/>
      <c r="N1871" s="118"/>
    </row>
    <row r="1872">
      <c r="A1872" s="114"/>
      <c r="B1872" s="116"/>
      <c r="C1872" s="121"/>
      <c r="D1872" s="116"/>
      <c r="E1872" s="116"/>
      <c r="F1872" s="116"/>
      <c r="G1872" s="116"/>
      <c r="H1872" s="120"/>
      <c r="I1872" s="118"/>
      <c r="J1872" s="116"/>
      <c r="K1872" s="118"/>
      <c r="L1872" s="116"/>
      <c r="M1872" s="116"/>
      <c r="N1872" s="118"/>
    </row>
    <row r="1873">
      <c r="A1873" s="114"/>
      <c r="B1873" s="116"/>
      <c r="C1873" s="121"/>
      <c r="D1873" s="116"/>
      <c r="E1873" s="116"/>
      <c r="F1873" s="116"/>
      <c r="G1873" s="116"/>
      <c r="H1873" s="120"/>
      <c r="I1873" s="118"/>
      <c r="J1873" s="116"/>
      <c r="K1873" s="118"/>
      <c r="L1873" s="116"/>
      <c r="M1873" s="116"/>
      <c r="N1873" s="118"/>
    </row>
    <row r="1874">
      <c r="A1874" s="114"/>
      <c r="B1874" s="116"/>
      <c r="C1874" s="121"/>
      <c r="D1874" s="116"/>
      <c r="E1874" s="116"/>
      <c r="F1874" s="116"/>
      <c r="G1874" s="116"/>
      <c r="H1874" s="120"/>
      <c r="I1874" s="118"/>
      <c r="J1874" s="116"/>
      <c r="K1874" s="118"/>
      <c r="L1874" s="116"/>
      <c r="M1874" s="116"/>
      <c r="N1874" s="118"/>
    </row>
    <row r="1875">
      <c r="A1875" s="114"/>
      <c r="B1875" s="116"/>
      <c r="C1875" s="121"/>
      <c r="D1875" s="116"/>
      <c r="E1875" s="116"/>
      <c r="F1875" s="116"/>
      <c r="G1875" s="116"/>
      <c r="H1875" s="120"/>
      <c r="I1875" s="118"/>
      <c r="J1875" s="116"/>
      <c r="K1875" s="118"/>
      <c r="L1875" s="116"/>
      <c r="M1875" s="116"/>
      <c r="N1875" s="118"/>
    </row>
    <row r="1876">
      <c r="A1876" s="114"/>
      <c r="B1876" s="116"/>
      <c r="C1876" s="121"/>
      <c r="D1876" s="116"/>
      <c r="E1876" s="116"/>
      <c r="F1876" s="116"/>
      <c r="G1876" s="116"/>
      <c r="H1876" s="120"/>
      <c r="I1876" s="118"/>
      <c r="J1876" s="116"/>
      <c r="K1876" s="118"/>
      <c r="L1876" s="116"/>
      <c r="M1876" s="116"/>
      <c r="N1876" s="118"/>
    </row>
    <row r="1877">
      <c r="A1877" s="114"/>
      <c r="B1877" s="116"/>
      <c r="C1877" s="121"/>
      <c r="D1877" s="116"/>
      <c r="E1877" s="116"/>
      <c r="F1877" s="116"/>
      <c r="G1877" s="116"/>
      <c r="H1877" s="120"/>
      <c r="I1877" s="118"/>
      <c r="J1877" s="116"/>
      <c r="K1877" s="118"/>
      <c r="L1877" s="116"/>
      <c r="M1877" s="116"/>
      <c r="N1877" s="118"/>
    </row>
    <row r="1878">
      <c r="A1878" s="114"/>
      <c r="B1878" s="116"/>
      <c r="C1878" s="121"/>
      <c r="D1878" s="116"/>
      <c r="E1878" s="116"/>
      <c r="F1878" s="116"/>
      <c r="G1878" s="116"/>
      <c r="H1878" s="120"/>
      <c r="I1878" s="118"/>
      <c r="J1878" s="116"/>
      <c r="K1878" s="118"/>
      <c r="L1878" s="116"/>
      <c r="M1878" s="116"/>
      <c r="N1878" s="118"/>
    </row>
    <row r="1879">
      <c r="A1879" s="114"/>
      <c r="B1879" s="116"/>
      <c r="C1879" s="121"/>
      <c r="D1879" s="116"/>
      <c r="E1879" s="116"/>
      <c r="F1879" s="116"/>
      <c r="G1879" s="116"/>
      <c r="H1879" s="120"/>
      <c r="I1879" s="118"/>
      <c r="J1879" s="116"/>
      <c r="K1879" s="118"/>
      <c r="L1879" s="116"/>
      <c r="M1879" s="116"/>
      <c r="N1879" s="118"/>
    </row>
    <row r="1880">
      <c r="A1880" s="114"/>
      <c r="B1880" s="116"/>
      <c r="C1880" s="121"/>
      <c r="D1880" s="116"/>
      <c r="E1880" s="116"/>
      <c r="F1880" s="116"/>
      <c r="G1880" s="116"/>
      <c r="H1880" s="120"/>
      <c r="I1880" s="118"/>
      <c r="J1880" s="116"/>
      <c r="K1880" s="118"/>
      <c r="L1880" s="116"/>
      <c r="M1880" s="116"/>
      <c r="N1880" s="118"/>
    </row>
    <row r="1881">
      <c r="A1881" s="114"/>
      <c r="B1881" s="116"/>
      <c r="C1881" s="121"/>
      <c r="D1881" s="116"/>
      <c r="E1881" s="116"/>
      <c r="F1881" s="116"/>
      <c r="G1881" s="116"/>
      <c r="H1881" s="120"/>
      <c r="I1881" s="118"/>
      <c r="J1881" s="116"/>
      <c r="K1881" s="118"/>
      <c r="L1881" s="116"/>
      <c r="M1881" s="116"/>
      <c r="N1881" s="118"/>
    </row>
    <row r="1882">
      <c r="A1882" s="114"/>
      <c r="B1882" s="116"/>
      <c r="C1882" s="121"/>
      <c r="D1882" s="116"/>
      <c r="E1882" s="116"/>
      <c r="F1882" s="116"/>
      <c r="G1882" s="116"/>
      <c r="H1882" s="120"/>
      <c r="I1882" s="118"/>
      <c r="J1882" s="116"/>
      <c r="K1882" s="118"/>
      <c r="L1882" s="116"/>
      <c r="M1882" s="116"/>
      <c r="N1882" s="118"/>
    </row>
    <row r="1883">
      <c r="A1883" s="114"/>
      <c r="B1883" s="116"/>
      <c r="C1883" s="121"/>
      <c r="D1883" s="116"/>
      <c r="E1883" s="116"/>
      <c r="F1883" s="116"/>
      <c r="G1883" s="116"/>
      <c r="H1883" s="120"/>
      <c r="I1883" s="118"/>
      <c r="J1883" s="116"/>
      <c r="K1883" s="118"/>
      <c r="L1883" s="116"/>
      <c r="M1883" s="116"/>
      <c r="N1883" s="118"/>
    </row>
    <row r="1884">
      <c r="A1884" s="114"/>
      <c r="B1884" s="116"/>
      <c r="C1884" s="121"/>
      <c r="D1884" s="116"/>
      <c r="E1884" s="116"/>
      <c r="F1884" s="116"/>
      <c r="G1884" s="116"/>
      <c r="H1884" s="120"/>
      <c r="I1884" s="118"/>
      <c r="J1884" s="116"/>
      <c r="K1884" s="118"/>
      <c r="L1884" s="116"/>
      <c r="M1884" s="116"/>
      <c r="N1884" s="118"/>
    </row>
    <row r="1885">
      <c r="A1885" s="114"/>
      <c r="B1885" s="116"/>
      <c r="C1885" s="121"/>
      <c r="D1885" s="116"/>
      <c r="E1885" s="116"/>
      <c r="F1885" s="116"/>
      <c r="G1885" s="116"/>
      <c r="H1885" s="120"/>
      <c r="I1885" s="118"/>
      <c r="J1885" s="116"/>
      <c r="K1885" s="118"/>
      <c r="L1885" s="116"/>
      <c r="M1885" s="116"/>
      <c r="N1885" s="118"/>
    </row>
    <row r="1886">
      <c r="A1886" s="114"/>
      <c r="B1886" s="116"/>
      <c r="C1886" s="121"/>
      <c r="D1886" s="116"/>
      <c r="E1886" s="116"/>
      <c r="F1886" s="116"/>
      <c r="G1886" s="116"/>
      <c r="H1886" s="120"/>
      <c r="I1886" s="118"/>
      <c r="J1886" s="116"/>
      <c r="K1886" s="118"/>
      <c r="L1886" s="116"/>
      <c r="M1886" s="116"/>
      <c r="N1886" s="118"/>
    </row>
    <row r="1887">
      <c r="A1887" s="114"/>
      <c r="B1887" s="116"/>
      <c r="C1887" s="121"/>
      <c r="D1887" s="116"/>
      <c r="E1887" s="116"/>
      <c r="F1887" s="116"/>
      <c r="G1887" s="116"/>
      <c r="H1887" s="120"/>
      <c r="I1887" s="118"/>
      <c r="J1887" s="116"/>
      <c r="K1887" s="118"/>
      <c r="L1887" s="116"/>
      <c r="M1887" s="116"/>
      <c r="N1887" s="118"/>
    </row>
    <row r="1888">
      <c r="A1888" s="114"/>
      <c r="B1888" s="116"/>
      <c r="C1888" s="121"/>
      <c r="D1888" s="116"/>
      <c r="E1888" s="116"/>
      <c r="F1888" s="116"/>
      <c r="G1888" s="116"/>
      <c r="H1888" s="120"/>
      <c r="I1888" s="118"/>
      <c r="J1888" s="116"/>
      <c r="K1888" s="118"/>
      <c r="L1888" s="116"/>
      <c r="M1888" s="116"/>
      <c r="N1888" s="118"/>
    </row>
    <row r="1889">
      <c r="A1889" s="114"/>
      <c r="B1889" s="116"/>
      <c r="C1889" s="121"/>
      <c r="D1889" s="116"/>
      <c r="E1889" s="116"/>
      <c r="F1889" s="116"/>
      <c r="G1889" s="116"/>
      <c r="H1889" s="120"/>
      <c r="I1889" s="118"/>
      <c r="J1889" s="116"/>
      <c r="K1889" s="118"/>
      <c r="L1889" s="116"/>
      <c r="M1889" s="116"/>
      <c r="N1889" s="118"/>
    </row>
    <row r="1890">
      <c r="A1890" s="114"/>
      <c r="B1890" s="116"/>
      <c r="C1890" s="121"/>
      <c r="D1890" s="116"/>
      <c r="E1890" s="116"/>
      <c r="F1890" s="116"/>
      <c r="G1890" s="116"/>
      <c r="H1890" s="120"/>
      <c r="I1890" s="118"/>
      <c r="J1890" s="116"/>
      <c r="K1890" s="118"/>
      <c r="L1890" s="116"/>
      <c r="M1890" s="116"/>
      <c r="N1890" s="118"/>
    </row>
    <row r="1891">
      <c r="A1891" s="114"/>
      <c r="B1891" s="116"/>
      <c r="C1891" s="121"/>
      <c r="D1891" s="116"/>
      <c r="E1891" s="116"/>
      <c r="F1891" s="116"/>
      <c r="G1891" s="116"/>
      <c r="H1891" s="120"/>
      <c r="I1891" s="118"/>
      <c r="J1891" s="116"/>
      <c r="K1891" s="118"/>
      <c r="L1891" s="116"/>
      <c r="M1891" s="116"/>
      <c r="N1891" s="118"/>
    </row>
    <row r="1892">
      <c r="A1892" s="114"/>
      <c r="B1892" s="116"/>
      <c r="C1892" s="121"/>
      <c r="D1892" s="116"/>
      <c r="E1892" s="116"/>
      <c r="F1892" s="116"/>
      <c r="G1892" s="116"/>
      <c r="H1892" s="120"/>
      <c r="I1892" s="118"/>
      <c r="J1892" s="116"/>
      <c r="K1892" s="118"/>
      <c r="L1892" s="116"/>
      <c r="M1892" s="116"/>
      <c r="N1892" s="118"/>
    </row>
    <row r="1893">
      <c r="A1893" s="114"/>
      <c r="B1893" s="116"/>
      <c r="C1893" s="121"/>
      <c r="D1893" s="116"/>
      <c r="E1893" s="116"/>
      <c r="F1893" s="116"/>
      <c r="G1893" s="116"/>
      <c r="H1893" s="120"/>
      <c r="I1893" s="118"/>
      <c r="J1893" s="116"/>
      <c r="K1893" s="118"/>
      <c r="L1893" s="116"/>
      <c r="M1893" s="116"/>
      <c r="N1893" s="118"/>
    </row>
    <row r="1894">
      <c r="A1894" s="114"/>
      <c r="B1894" s="116"/>
      <c r="C1894" s="121"/>
      <c r="D1894" s="116"/>
      <c r="E1894" s="116"/>
      <c r="F1894" s="116"/>
      <c r="G1894" s="116"/>
      <c r="H1894" s="120"/>
      <c r="I1894" s="118"/>
      <c r="J1894" s="116"/>
      <c r="K1894" s="118"/>
      <c r="L1894" s="116"/>
      <c r="M1894" s="116"/>
      <c r="N1894" s="118"/>
    </row>
    <row r="1895">
      <c r="A1895" s="114"/>
      <c r="B1895" s="116"/>
      <c r="C1895" s="121"/>
      <c r="D1895" s="116"/>
      <c r="E1895" s="116"/>
      <c r="F1895" s="116"/>
      <c r="G1895" s="116"/>
      <c r="H1895" s="120"/>
      <c r="I1895" s="118"/>
      <c r="J1895" s="116"/>
      <c r="K1895" s="118"/>
      <c r="L1895" s="116"/>
      <c r="M1895" s="116"/>
      <c r="N1895" s="118"/>
    </row>
    <row r="1896">
      <c r="A1896" s="114"/>
      <c r="B1896" s="116"/>
      <c r="C1896" s="121"/>
      <c r="D1896" s="116"/>
      <c r="E1896" s="116"/>
      <c r="F1896" s="116"/>
      <c r="G1896" s="116"/>
      <c r="H1896" s="120"/>
      <c r="I1896" s="118"/>
      <c r="J1896" s="116"/>
      <c r="K1896" s="118"/>
      <c r="L1896" s="116"/>
      <c r="M1896" s="116"/>
      <c r="N1896" s="118"/>
    </row>
    <row r="1897">
      <c r="A1897" s="114"/>
      <c r="B1897" s="116"/>
      <c r="C1897" s="121"/>
      <c r="D1897" s="116"/>
      <c r="E1897" s="116"/>
      <c r="F1897" s="116"/>
      <c r="G1897" s="116"/>
      <c r="H1897" s="120"/>
      <c r="I1897" s="118"/>
      <c r="J1897" s="116"/>
      <c r="K1897" s="118"/>
      <c r="L1897" s="116"/>
      <c r="M1897" s="116"/>
      <c r="N1897" s="118"/>
    </row>
    <row r="1898">
      <c r="A1898" s="114"/>
      <c r="B1898" s="116"/>
      <c r="C1898" s="121"/>
      <c r="D1898" s="116"/>
      <c r="E1898" s="116"/>
      <c r="F1898" s="116"/>
      <c r="G1898" s="116"/>
      <c r="H1898" s="120"/>
      <c r="I1898" s="118"/>
      <c r="J1898" s="116"/>
      <c r="K1898" s="118"/>
      <c r="L1898" s="116"/>
      <c r="M1898" s="116"/>
      <c r="N1898" s="118"/>
    </row>
    <row r="1899">
      <c r="A1899" s="114"/>
      <c r="B1899" s="116"/>
      <c r="C1899" s="121"/>
      <c r="D1899" s="116"/>
      <c r="E1899" s="116"/>
      <c r="F1899" s="116"/>
      <c r="G1899" s="116"/>
      <c r="H1899" s="120"/>
      <c r="I1899" s="118"/>
      <c r="J1899" s="116"/>
      <c r="K1899" s="118"/>
      <c r="L1899" s="116"/>
      <c r="M1899" s="116"/>
      <c r="N1899" s="118"/>
    </row>
    <row r="1900">
      <c r="A1900" s="114"/>
      <c r="B1900" s="116"/>
      <c r="C1900" s="121"/>
      <c r="D1900" s="116"/>
      <c r="E1900" s="116"/>
      <c r="F1900" s="116"/>
      <c r="G1900" s="116"/>
      <c r="H1900" s="120"/>
      <c r="I1900" s="118"/>
      <c r="J1900" s="116"/>
      <c r="K1900" s="118"/>
      <c r="L1900" s="116"/>
      <c r="M1900" s="116"/>
      <c r="N1900" s="118"/>
    </row>
    <row r="1901">
      <c r="A1901" s="114"/>
      <c r="B1901" s="116"/>
      <c r="C1901" s="121"/>
      <c r="D1901" s="116"/>
      <c r="E1901" s="116"/>
      <c r="F1901" s="116"/>
      <c r="G1901" s="116"/>
      <c r="H1901" s="120"/>
      <c r="I1901" s="118"/>
      <c r="J1901" s="116"/>
      <c r="K1901" s="118"/>
      <c r="L1901" s="116"/>
      <c r="M1901" s="116"/>
      <c r="N1901" s="118"/>
    </row>
    <row r="1902">
      <c r="A1902" s="114"/>
      <c r="B1902" s="116"/>
      <c r="C1902" s="121"/>
      <c r="D1902" s="116"/>
      <c r="E1902" s="116"/>
      <c r="F1902" s="116"/>
      <c r="G1902" s="116"/>
      <c r="H1902" s="120"/>
      <c r="I1902" s="118"/>
      <c r="J1902" s="116"/>
      <c r="K1902" s="118"/>
      <c r="L1902" s="116"/>
      <c r="M1902" s="116"/>
      <c r="N1902" s="118"/>
    </row>
    <row r="1903">
      <c r="A1903" s="114"/>
      <c r="B1903" s="116"/>
      <c r="C1903" s="121"/>
      <c r="D1903" s="116"/>
      <c r="E1903" s="116"/>
      <c r="F1903" s="116"/>
      <c r="G1903" s="116"/>
      <c r="H1903" s="120"/>
      <c r="I1903" s="118"/>
      <c r="J1903" s="116"/>
      <c r="K1903" s="118"/>
      <c r="L1903" s="116"/>
      <c r="M1903" s="116"/>
      <c r="N1903" s="118"/>
    </row>
    <row r="1904">
      <c r="A1904" s="114"/>
      <c r="B1904" s="116"/>
      <c r="C1904" s="121"/>
      <c r="D1904" s="116"/>
      <c r="E1904" s="116"/>
      <c r="F1904" s="116"/>
      <c r="G1904" s="116"/>
      <c r="H1904" s="120"/>
      <c r="I1904" s="118"/>
      <c r="J1904" s="116"/>
      <c r="K1904" s="118"/>
      <c r="L1904" s="116"/>
      <c r="M1904" s="116"/>
      <c r="N1904" s="118"/>
    </row>
    <row r="1905">
      <c r="A1905" s="114"/>
      <c r="B1905" s="116"/>
      <c r="C1905" s="121"/>
      <c r="D1905" s="116"/>
      <c r="E1905" s="116"/>
      <c r="F1905" s="116"/>
      <c r="G1905" s="116"/>
      <c r="H1905" s="120"/>
      <c r="I1905" s="118"/>
      <c r="J1905" s="116"/>
      <c r="K1905" s="118"/>
      <c r="L1905" s="116"/>
      <c r="M1905" s="116"/>
      <c r="N1905" s="118"/>
    </row>
    <row r="1906">
      <c r="A1906" s="114"/>
      <c r="B1906" s="116"/>
      <c r="C1906" s="121"/>
      <c r="D1906" s="116"/>
      <c r="E1906" s="116"/>
      <c r="F1906" s="116"/>
      <c r="G1906" s="116"/>
      <c r="H1906" s="120"/>
      <c r="I1906" s="118"/>
      <c r="J1906" s="116"/>
      <c r="K1906" s="118"/>
      <c r="L1906" s="116"/>
      <c r="M1906" s="116"/>
      <c r="N1906" s="118"/>
    </row>
    <row r="1907">
      <c r="A1907" s="114"/>
      <c r="B1907" s="116"/>
      <c r="C1907" s="121"/>
      <c r="D1907" s="116"/>
      <c r="E1907" s="116"/>
      <c r="F1907" s="116"/>
      <c r="G1907" s="116"/>
      <c r="H1907" s="120"/>
      <c r="I1907" s="118"/>
      <c r="J1907" s="116"/>
      <c r="K1907" s="118"/>
      <c r="L1907" s="116"/>
      <c r="M1907" s="116"/>
      <c r="N1907" s="118"/>
    </row>
    <row r="1908">
      <c r="A1908" s="114"/>
      <c r="B1908" s="116"/>
      <c r="C1908" s="121"/>
      <c r="D1908" s="116"/>
      <c r="E1908" s="116"/>
      <c r="F1908" s="116"/>
      <c r="G1908" s="116"/>
      <c r="H1908" s="120"/>
      <c r="I1908" s="118"/>
      <c r="J1908" s="116"/>
      <c r="K1908" s="118"/>
      <c r="L1908" s="116"/>
      <c r="M1908" s="116"/>
      <c r="N1908" s="118"/>
    </row>
    <row r="1909">
      <c r="A1909" s="114"/>
      <c r="B1909" s="116"/>
      <c r="C1909" s="121"/>
      <c r="D1909" s="116"/>
      <c r="E1909" s="116"/>
      <c r="F1909" s="116"/>
      <c r="G1909" s="116"/>
      <c r="H1909" s="120"/>
      <c r="I1909" s="118"/>
      <c r="J1909" s="116"/>
      <c r="K1909" s="118"/>
      <c r="L1909" s="116"/>
      <c r="M1909" s="116"/>
      <c r="N1909" s="118"/>
    </row>
    <row r="1910">
      <c r="A1910" s="114"/>
      <c r="B1910" s="116"/>
      <c r="C1910" s="121"/>
      <c r="D1910" s="116"/>
      <c r="E1910" s="116"/>
      <c r="F1910" s="116"/>
      <c r="G1910" s="116"/>
      <c r="H1910" s="120"/>
      <c r="I1910" s="118"/>
      <c r="J1910" s="116"/>
      <c r="K1910" s="118"/>
      <c r="L1910" s="116"/>
      <c r="M1910" s="116"/>
      <c r="N1910" s="118"/>
    </row>
    <row r="1911">
      <c r="A1911" s="114"/>
      <c r="B1911" s="116"/>
      <c r="C1911" s="121"/>
      <c r="D1911" s="116"/>
      <c r="E1911" s="116"/>
      <c r="F1911" s="116"/>
      <c r="G1911" s="116"/>
      <c r="H1911" s="120"/>
      <c r="I1911" s="118"/>
      <c r="J1911" s="116"/>
      <c r="K1911" s="118"/>
      <c r="L1911" s="116"/>
      <c r="M1911" s="116"/>
      <c r="N1911" s="118"/>
    </row>
    <row r="1912">
      <c r="A1912" s="114"/>
      <c r="B1912" s="116"/>
      <c r="C1912" s="121"/>
      <c r="D1912" s="116"/>
      <c r="E1912" s="116"/>
      <c r="F1912" s="116"/>
      <c r="G1912" s="116"/>
      <c r="H1912" s="120"/>
      <c r="I1912" s="118"/>
      <c r="J1912" s="116"/>
      <c r="K1912" s="118"/>
      <c r="L1912" s="116"/>
      <c r="M1912" s="116"/>
      <c r="N1912" s="118"/>
    </row>
    <row r="1913">
      <c r="A1913" s="114"/>
      <c r="B1913" s="116"/>
      <c r="C1913" s="121"/>
      <c r="D1913" s="116"/>
      <c r="E1913" s="116"/>
      <c r="F1913" s="116"/>
      <c r="G1913" s="116"/>
      <c r="H1913" s="120"/>
      <c r="I1913" s="118"/>
      <c r="J1913" s="116"/>
      <c r="K1913" s="118"/>
      <c r="L1913" s="116"/>
      <c r="M1913" s="116"/>
      <c r="N1913" s="118"/>
    </row>
    <row r="1914">
      <c r="A1914" s="114"/>
      <c r="B1914" s="116"/>
      <c r="C1914" s="121"/>
      <c r="D1914" s="116"/>
      <c r="E1914" s="116"/>
      <c r="F1914" s="116"/>
      <c r="G1914" s="116"/>
      <c r="H1914" s="120"/>
      <c r="I1914" s="118"/>
      <c r="J1914" s="116"/>
      <c r="K1914" s="118"/>
      <c r="L1914" s="116"/>
      <c r="M1914" s="116"/>
      <c r="N1914" s="118"/>
    </row>
    <row r="1915">
      <c r="A1915" s="114"/>
      <c r="B1915" s="116"/>
      <c r="C1915" s="121"/>
      <c r="D1915" s="116"/>
      <c r="E1915" s="116"/>
      <c r="F1915" s="116"/>
      <c r="G1915" s="116"/>
      <c r="H1915" s="120"/>
      <c r="I1915" s="118"/>
      <c r="J1915" s="116"/>
      <c r="K1915" s="118"/>
      <c r="L1915" s="116"/>
      <c r="M1915" s="116"/>
      <c r="N1915" s="118"/>
    </row>
    <row r="1916">
      <c r="A1916" s="114"/>
      <c r="B1916" s="116"/>
      <c r="C1916" s="121"/>
      <c r="D1916" s="116"/>
      <c r="E1916" s="116"/>
      <c r="F1916" s="116"/>
      <c r="G1916" s="116"/>
      <c r="H1916" s="120"/>
      <c r="I1916" s="118"/>
      <c r="J1916" s="116"/>
      <c r="K1916" s="118"/>
      <c r="L1916" s="116"/>
      <c r="M1916" s="116"/>
      <c r="N1916" s="118"/>
    </row>
    <row r="1917">
      <c r="A1917" s="114"/>
      <c r="B1917" s="116"/>
      <c r="C1917" s="121"/>
      <c r="D1917" s="116"/>
      <c r="E1917" s="116"/>
      <c r="F1917" s="116"/>
      <c r="G1917" s="116"/>
      <c r="H1917" s="120"/>
      <c r="I1917" s="118"/>
      <c r="J1917" s="116"/>
      <c r="K1917" s="118"/>
      <c r="L1917" s="116"/>
      <c r="M1917" s="116"/>
      <c r="N1917" s="118"/>
    </row>
    <row r="1918">
      <c r="A1918" s="114"/>
      <c r="B1918" s="116"/>
      <c r="C1918" s="121"/>
      <c r="D1918" s="116"/>
      <c r="E1918" s="116"/>
      <c r="F1918" s="116"/>
      <c r="G1918" s="116"/>
      <c r="H1918" s="120"/>
      <c r="I1918" s="118"/>
      <c r="J1918" s="116"/>
      <c r="K1918" s="118"/>
      <c r="L1918" s="116"/>
      <c r="M1918" s="116"/>
      <c r="N1918" s="118"/>
    </row>
    <row r="1919">
      <c r="A1919" s="114"/>
      <c r="B1919" s="116"/>
      <c r="C1919" s="121"/>
      <c r="D1919" s="116"/>
      <c r="E1919" s="116"/>
      <c r="F1919" s="116"/>
      <c r="G1919" s="116"/>
      <c r="H1919" s="120"/>
      <c r="I1919" s="118"/>
      <c r="J1919" s="116"/>
      <c r="K1919" s="118"/>
      <c r="L1919" s="116"/>
      <c r="M1919" s="116"/>
      <c r="N1919" s="118"/>
    </row>
    <row r="1920">
      <c r="A1920" s="114"/>
      <c r="B1920" s="116"/>
      <c r="C1920" s="121"/>
      <c r="D1920" s="116"/>
      <c r="E1920" s="116"/>
      <c r="F1920" s="116"/>
      <c r="G1920" s="116"/>
      <c r="H1920" s="120"/>
      <c r="I1920" s="118"/>
      <c r="J1920" s="116"/>
      <c r="K1920" s="118"/>
      <c r="L1920" s="116"/>
      <c r="M1920" s="116"/>
      <c r="N1920" s="118"/>
    </row>
    <row r="1921">
      <c r="A1921" s="114"/>
      <c r="B1921" s="116"/>
      <c r="C1921" s="121"/>
      <c r="D1921" s="116"/>
      <c r="E1921" s="116"/>
      <c r="F1921" s="116"/>
      <c r="G1921" s="116"/>
      <c r="H1921" s="120"/>
      <c r="I1921" s="118"/>
      <c r="J1921" s="116"/>
      <c r="K1921" s="118"/>
      <c r="L1921" s="116"/>
      <c r="M1921" s="116"/>
      <c r="N1921" s="118"/>
    </row>
    <row r="1922">
      <c r="A1922" s="114"/>
      <c r="B1922" s="116"/>
      <c r="C1922" s="121"/>
      <c r="D1922" s="116"/>
      <c r="E1922" s="116"/>
      <c r="F1922" s="116"/>
      <c r="G1922" s="116"/>
      <c r="H1922" s="120"/>
      <c r="I1922" s="118"/>
      <c r="J1922" s="116"/>
      <c r="K1922" s="118"/>
      <c r="L1922" s="116"/>
      <c r="M1922" s="116"/>
      <c r="N1922" s="118"/>
    </row>
    <row r="1923">
      <c r="A1923" s="114"/>
      <c r="B1923" s="116"/>
      <c r="C1923" s="121"/>
      <c r="D1923" s="116"/>
      <c r="E1923" s="116"/>
      <c r="F1923" s="116"/>
      <c r="G1923" s="116"/>
      <c r="H1923" s="120"/>
      <c r="I1923" s="118"/>
      <c r="J1923" s="116"/>
      <c r="K1923" s="118"/>
      <c r="L1923" s="116"/>
      <c r="M1923" s="116"/>
      <c r="N1923" s="118"/>
    </row>
    <row r="1924">
      <c r="A1924" s="114"/>
      <c r="B1924" s="116"/>
      <c r="C1924" s="121"/>
      <c r="D1924" s="116"/>
      <c r="E1924" s="116"/>
      <c r="F1924" s="116"/>
      <c r="G1924" s="116"/>
      <c r="H1924" s="120"/>
      <c r="I1924" s="118"/>
      <c r="J1924" s="116"/>
      <c r="K1924" s="118"/>
      <c r="L1924" s="116"/>
      <c r="M1924" s="116"/>
      <c r="N1924" s="118"/>
    </row>
    <row r="1925">
      <c r="A1925" s="114"/>
      <c r="B1925" s="116"/>
      <c r="C1925" s="121"/>
      <c r="D1925" s="116"/>
      <c r="E1925" s="116"/>
      <c r="F1925" s="116"/>
      <c r="G1925" s="116"/>
      <c r="H1925" s="120"/>
      <c r="I1925" s="118"/>
      <c r="J1925" s="116"/>
      <c r="K1925" s="118"/>
      <c r="L1925" s="116"/>
      <c r="M1925" s="116"/>
      <c r="N1925" s="118"/>
    </row>
    <row r="1926">
      <c r="A1926" s="114"/>
      <c r="B1926" s="116"/>
      <c r="C1926" s="121"/>
      <c r="D1926" s="116"/>
      <c r="E1926" s="116"/>
      <c r="F1926" s="116"/>
      <c r="G1926" s="116"/>
      <c r="H1926" s="120"/>
      <c r="I1926" s="118"/>
      <c r="J1926" s="116"/>
      <c r="K1926" s="118"/>
      <c r="L1926" s="116"/>
      <c r="M1926" s="116"/>
      <c r="N1926" s="118"/>
    </row>
    <row r="1927">
      <c r="A1927" s="114"/>
      <c r="B1927" s="116"/>
      <c r="C1927" s="121"/>
      <c r="D1927" s="116"/>
      <c r="E1927" s="116"/>
      <c r="F1927" s="116"/>
      <c r="G1927" s="116"/>
      <c r="H1927" s="120"/>
      <c r="I1927" s="118"/>
      <c r="J1927" s="116"/>
      <c r="K1927" s="118"/>
      <c r="L1927" s="116"/>
      <c r="M1927" s="116"/>
      <c r="N1927" s="118"/>
    </row>
    <row r="1928">
      <c r="A1928" s="114"/>
      <c r="B1928" s="116"/>
      <c r="C1928" s="121"/>
      <c r="D1928" s="116"/>
      <c r="E1928" s="116"/>
      <c r="F1928" s="116"/>
      <c r="G1928" s="116"/>
      <c r="H1928" s="120"/>
      <c r="I1928" s="118"/>
      <c r="J1928" s="116"/>
      <c r="K1928" s="118"/>
      <c r="L1928" s="116"/>
      <c r="M1928" s="116"/>
      <c r="N1928" s="118"/>
    </row>
    <row r="1929">
      <c r="A1929" s="114"/>
      <c r="B1929" s="116"/>
      <c r="C1929" s="121"/>
      <c r="D1929" s="116"/>
      <c r="E1929" s="116"/>
      <c r="F1929" s="116"/>
      <c r="G1929" s="116"/>
      <c r="H1929" s="120"/>
      <c r="I1929" s="118"/>
      <c r="J1929" s="116"/>
      <c r="K1929" s="118"/>
      <c r="L1929" s="116"/>
      <c r="M1929" s="116"/>
      <c r="N1929" s="118"/>
    </row>
    <row r="1930">
      <c r="A1930" s="114"/>
      <c r="B1930" s="116"/>
      <c r="C1930" s="121"/>
      <c r="D1930" s="116"/>
      <c r="E1930" s="116"/>
      <c r="F1930" s="116"/>
      <c r="G1930" s="116"/>
      <c r="H1930" s="120"/>
      <c r="I1930" s="118"/>
      <c r="J1930" s="116"/>
      <c r="K1930" s="118"/>
      <c r="L1930" s="116"/>
      <c r="M1930" s="116"/>
      <c r="N1930" s="118"/>
    </row>
    <row r="1931">
      <c r="A1931" s="114"/>
      <c r="B1931" s="116"/>
      <c r="C1931" s="121"/>
      <c r="D1931" s="116"/>
      <c r="E1931" s="116"/>
      <c r="F1931" s="116"/>
      <c r="G1931" s="116"/>
      <c r="H1931" s="120"/>
      <c r="I1931" s="118"/>
      <c r="J1931" s="116"/>
      <c r="K1931" s="118"/>
      <c r="L1931" s="116"/>
      <c r="M1931" s="116"/>
      <c r="N1931" s="118"/>
    </row>
    <row r="1932">
      <c r="A1932" s="114"/>
      <c r="B1932" s="116"/>
      <c r="C1932" s="121"/>
      <c r="D1932" s="116"/>
      <c r="E1932" s="116"/>
      <c r="F1932" s="116"/>
      <c r="G1932" s="116"/>
      <c r="H1932" s="120"/>
      <c r="I1932" s="118"/>
      <c r="J1932" s="116"/>
      <c r="K1932" s="118"/>
      <c r="L1932" s="116"/>
      <c r="M1932" s="116"/>
      <c r="N1932" s="118"/>
    </row>
    <row r="1933">
      <c r="A1933" s="114"/>
      <c r="B1933" s="116"/>
      <c r="C1933" s="121"/>
      <c r="D1933" s="116"/>
      <c r="E1933" s="116"/>
      <c r="F1933" s="116"/>
      <c r="G1933" s="116"/>
      <c r="H1933" s="120"/>
      <c r="I1933" s="118"/>
      <c r="J1933" s="116"/>
      <c r="K1933" s="118"/>
      <c r="L1933" s="116"/>
      <c r="M1933" s="116"/>
      <c r="N1933" s="118"/>
    </row>
    <row r="1934">
      <c r="A1934" s="114"/>
      <c r="B1934" s="116"/>
      <c r="C1934" s="121"/>
      <c r="D1934" s="116"/>
      <c r="E1934" s="116"/>
      <c r="F1934" s="116"/>
      <c r="G1934" s="116"/>
      <c r="H1934" s="120"/>
      <c r="I1934" s="118"/>
      <c r="J1934" s="116"/>
      <c r="K1934" s="118"/>
      <c r="L1934" s="116"/>
      <c r="M1934" s="116"/>
      <c r="N1934" s="118"/>
    </row>
    <row r="1935">
      <c r="A1935" s="114"/>
      <c r="B1935" s="116"/>
      <c r="C1935" s="121"/>
      <c r="D1935" s="116"/>
      <c r="E1935" s="116"/>
      <c r="F1935" s="116"/>
      <c r="G1935" s="116"/>
      <c r="H1935" s="120"/>
      <c r="I1935" s="118"/>
      <c r="J1935" s="116"/>
      <c r="K1935" s="118"/>
      <c r="L1935" s="116"/>
      <c r="M1935" s="116"/>
      <c r="N1935" s="118"/>
    </row>
    <row r="1936">
      <c r="A1936" s="114"/>
      <c r="B1936" s="116"/>
      <c r="C1936" s="121"/>
      <c r="D1936" s="116"/>
      <c r="E1936" s="116"/>
      <c r="F1936" s="116"/>
      <c r="G1936" s="116"/>
      <c r="H1936" s="120"/>
      <c r="I1936" s="118"/>
      <c r="J1936" s="116"/>
      <c r="K1936" s="118"/>
      <c r="L1936" s="116"/>
      <c r="M1936" s="116"/>
      <c r="N1936" s="118"/>
    </row>
    <row r="1937">
      <c r="A1937" s="114"/>
      <c r="B1937" s="116"/>
      <c r="C1937" s="121"/>
      <c r="D1937" s="116"/>
      <c r="E1937" s="116"/>
      <c r="F1937" s="116"/>
      <c r="G1937" s="116"/>
      <c r="H1937" s="120"/>
      <c r="I1937" s="118"/>
      <c r="J1937" s="116"/>
      <c r="K1937" s="118"/>
      <c r="L1937" s="116"/>
      <c r="M1937" s="116"/>
      <c r="N1937" s="118"/>
    </row>
    <row r="1938">
      <c r="A1938" s="114"/>
      <c r="B1938" s="116"/>
      <c r="C1938" s="121"/>
      <c r="D1938" s="116"/>
      <c r="E1938" s="116"/>
      <c r="F1938" s="116"/>
      <c r="G1938" s="116"/>
      <c r="H1938" s="120"/>
      <c r="I1938" s="118"/>
      <c r="J1938" s="116"/>
      <c r="K1938" s="118"/>
      <c r="L1938" s="116"/>
      <c r="M1938" s="116"/>
      <c r="N1938" s="118"/>
    </row>
    <row r="1939">
      <c r="A1939" s="114"/>
      <c r="B1939" s="116"/>
      <c r="C1939" s="121"/>
      <c r="D1939" s="116"/>
      <c r="E1939" s="116"/>
      <c r="F1939" s="116"/>
      <c r="G1939" s="116"/>
      <c r="H1939" s="120"/>
      <c r="I1939" s="118"/>
      <c r="J1939" s="116"/>
      <c r="K1939" s="118"/>
      <c r="L1939" s="116"/>
      <c r="M1939" s="116"/>
      <c r="N1939" s="118"/>
    </row>
    <row r="1940">
      <c r="A1940" s="114"/>
      <c r="B1940" s="116"/>
      <c r="C1940" s="121"/>
      <c r="D1940" s="116"/>
      <c r="E1940" s="116"/>
      <c r="F1940" s="116"/>
      <c r="G1940" s="116"/>
      <c r="H1940" s="120"/>
      <c r="I1940" s="118"/>
      <c r="J1940" s="116"/>
      <c r="K1940" s="118"/>
      <c r="L1940" s="116"/>
      <c r="M1940" s="116"/>
      <c r="N1940" s="118"/>
    </row>
    <row r="1941">
      <c r="A1941" s="114"/>
      <c r="B1941" s="116"/>
      <c r="C1941" s="121"/>
      <c r="D1941" s="116"/>
      <c r="E1941" s="116"/>
      <c r="F1941" s="116"/>
      <c r="G1941" s="116"/>
      <c r="H1941" s="120"/>
      <c r="I1941" s="118"/>
      <c r="J1941" s="116"/>
      <c r="K1941" s="118"/>
      <c r="L1941" s="116"/>
      <c r="M1941" s="116"/>
      <c r="N1941" s="118"/>
    </row>
    <row r="1942">
      <c r="A1942" s="114"/>
      <c r="B1942" s="116"/>
      <c r="C1942" s="121"/>
      <c r="D1942" s="116"/>
      <c r="E1942" s="116"/>
      <c r="F1942" s="116"/>
      <c r="G1942" s="116"/>
      <c r="H1942" s="120"/>
      <c r="I1942" s="118"/>
      <c r="J1942" s="116"/>
      <c r="K1942" s="118"/>
      <c r="L1942" s="116"/>
      <c r="M1942" s="116"/>
      <c r="N1942" s="118"/>
    </row>
    <row r="1943">
      <c r="A1943" s="114"/>
      <c r="B1943" s="116"/>
      <c r="C1943" s="121"/>
      <c r="D1943" s="116"/>
      <c r="E1943" s="116"/>
      <c r="F1943" s="116"/>
      <c r="G1943" s="116"/>
      <c r="H1943" s="120"/>
      <c r="I1943" s="118"/>
      <c r="J1943" s="116"/>
      <c r="K1943" s="118"/>
      <c r="L1943" s="116"/>
      <c r="M1943" s="116"/>
      <c r="N1943" s="118"/>
    </row>
    <row r="1944">
      <c r="A1944" s="114"/>
      <c r="B1944" s="116"/>
      <c r="C1944" s="121"/>
      <c r="D1944" s="116"/>
      <c r="E1944" s="116"/>
      <c r="F1944" s="116"/>
      <c r="G1944" s="116"/>
      <c r="H1944" s="120"/>
      <c r="I1944" s="118"/>
      <c r="J1944" s="116"/>
      <c r="K1944" s="118"/>
      <c r="L1944" s="116"/>
      <c r="M1944" s="116"/>
      <c r="N1944" s="118"/>
    </row>
    <row r="1945">
      <c r="A1945" s="114"/>
      <c r="B1945" s="116"/>
      <c r="C1945" s="121"/>
      <c r="D1945" s="116"/>
      <c r="E1945" s="116"/>
      <c r="F1945" s="116"/>
      <c r="G1945" s="116"/>
      <c r="H1945" s="120"/>
      <c r="I1945" s="118"/>
      <c r="J1945" s="116"/>
      <c r="K1945" s="118"/>
      <c r="L1945" s="116"/>
      <c r="M1945" s="116"/>
      <c r="N1945" s="118"/>
    </row>
    <row r="1946">
      <c r="A1946" s="114"/>
      <c r="B1946" s="116"/>
      <c r="C1946" s="121"/>
      <c r="D1946" s="116"/>
      <c r="E1946" s="116"/>
      <c r="F1946" s="116"/>
      <c r="G1946" s="116"/>
      <c r="H1946" s="120"/>
      <c r="I1946" s="118"/>
      <c r="J1946" s="116"/>
      <c r="K1946" s="118"/>
      <c r="L1946" s="116"/>
      <c r="M1946" s="116"/>
      <c r="N1946" s="118"/>
    </row>
    <row r="1947">
      <c r="A1947" s="114"/>
      <c r="B1947" s="116"/>
      <c r="C1947" s="121"/>
      <c r="D1947" s="116"/>
      <c r="E1947" s="116"/>
      <c r="F1947" s="116"/>
      <c r="G1947" s="116"/>
      <c r="H1947" s="120"/>
      <c r="I1947" s="118"/>
      <c r="J1947" s="116"/>
      <c r="K1947" s="118"/>
      <c r="L1947" s="116"/>
      <c r="M1947" s="116"/>
      <c r="N1947" s="118"/>
    </row>
    <row r="1948">
      <c r="A1948" s="114"/>
      <c r="B1948" s="116"/>
      <c r="C1948" s="121"/>
      <c r="D1948" s="116"/>
      <c r="E1948" s="116"/>
      <c r="F1948" s="116"/>
      <c r="G1948" s="116"/>
      <c r="H1948" s="120"/>
      <c r="I1948" s="118"/>
      <c r="J1948" s="116"/>
      <c r="K1948" s="118"/>
      <c r="L1948" s="116"/>
      <c r="M1948" s="116"/>
      <c r="N1948" s="118"/>
    </row>
    <row r="1949">
      <c r="A1949" s="114"/>
      <c r="B1949" s="116"/>
      <c r="C1949" s="121"/>
      <c r="D1949" s="116"/>
      <c r="E1949" s="116"/>
      <c r="F1949" s="116"/>
      <c r="G1949" s="116"/>
      <c r="H1949" s="120"/>
      <c r="I1949" s="118"/>
      <c r="J1949" s="116"/>
      <c r="K1949" s="118"/>
      <c r="L1949" s="116"/>
      <c r="M1949" s="116"/>
      <c r="N1949" s="118"/>
    </row>
    <row r="1950">
      <c r="A1950" s="114"/>
      <c r="B1950" s="116"/>
      <c r="C1950" s="121"/>
      <c r="D1950" s="116"/>
      <c r="E1950" s="116"/>
      <c r="F1950" s="116"/>
      <c r="G1950" s="116"/>
      <c r="H1950" s="120"/>
      <c r="I1950" s="118"/>
      <c r="J1950" s="116"/>
      <c r="K1950" s="118"/>
      <c r="L1950" s="116"/>
      <c r="M1950" s="116"/>
      <c r="N1950" s="118"/>
    </row>
    <row r="1951">
      <c r="A1951" s="114"/>
      <c r="B1951" s="116"/>
      <c r="C1951" s="121"/>
      <c r="D1951" s="116"/>
      <c r="E1951" s="116"/>
      <c r="F1951" s="116"/>
      <c r="G1951" s="116"/>
      <c r="H1951" s="120"/>
      <c r="I1951" s="118"/>
      <c r="J1951" s="116"/>
      <c r="K1951" s="118"/>
      <c r="L1951" s="116"/>
      <c r="M1951" s="116"/>
      <c r="N1951" s="118"/>
    </row>
    <row r="1952">
      <c r="A1952" s="114"/>
      <c r="B1952" s="116"/>
      <c r="C1952" s="121"/>
      <c r="D1952" s="116"/>
      <c r="E1952" s="116"/>
      <c r="F1952" s="116"/>
      <c r="G1952" s="116"/>
      <c r="H1952" s="120"/>
      <c r="I1952" s="118"/>
      <c r="J1952" s="116"/>
      <c r="K1952" s="118"/>
      <c r="L1952" s="116"/>
      <c r="M1952" s="116"/>
      <c r="N1952" s="118"/>
    </row>
    <row r="1953">
      <c r="A1953" s="114"/>
      <c r="B1953" s="116"/>
      <c r="C1953" s="121"/>
      <c r="D1953" s="116"/>
      <c r="E1953" s="116"/>
      <c r="F1953" s="116"/>
      <c r="G1953" s="116"/>
      <c r="H1953" s="120"/>
      <c r="I1953" s="118"/>
      <c r="J1953" s="116"/>
      <c r="K1953" s="118"/>
      <c r="L1953" s="116"/>
      <c r="M1953" s="116"/>
      <c r="N1953" s="118"/>
    </row>
    <row r="1954">
      <c r="A1954" s="114"/>
      <c r="B1954" s="116"/>
      <c r="C1954" s="121"/>
      <c r="D1954" s="116"/>
      <c r="E1954" s="116"/>
      <c r="F1954" s="116"/>
      <c r="G1954" s="116"/>
      <c r="H1954" s="120"/>
      <c r="I1954" s="118"/>
      <c r="J1954" s="116"/>
      <c r="K1954" s="118"/>
      <c r="L1954" s="116"/>
      <c r="M1954" s="116"/>
      <c r="N1954" s="118"/>
    </row>
    <row r="1955">
      <c r="A1955" s="114"/>
      <c r="B1955" s="116"/>
      <c r="C1955" s="121"/>
      <c r="D1955" s="116"/>
      <c r="E1955" s="116"/>
      <c r="F1955" s="116"/>
      <c r="G1955" s="116"/>
      <c r="H1955" s="120"/>
      <c r="I1955" s="118"/>
      <c r="J1955" s="116"/>
      <c r="K1955" s="118"/>
      <c r="L1955" s="116"/>
      <c r="M1955" s="116"/>
      <c r="N1955" s="118"/>
    </row>
    <row r="1956">
      <c r="A1956" s="114"/>
      <c r="B1956" s="116"/>
      <c r="C1956" s="121"/>
      <c r="D1956" s="116"/>
      <c r="E1956" s="116"/>
      <c r="F1956" s="116"/>
      <c r="G1956" s="116"/>
      <c r="H1956" s="120"/>
      <c r="I1956" s="118"/>
      <c r="J1956" s="116"/>
      <c r="K1956" s="118"/>
      <c r="L1956" s="116"/>
      <c r="M1956" s="116"/>
      <c r="N1956" s="118"/>
    </row>
    <row r="1957">
      <c r="A1957" s="114"/>
      <c r="B1957" s="116"/>
      <c r="C1957" s="121"/>
      <c r="D1957" s="116"/>
      <c r="E1957" s="116"/>
      <c r="F1957" s="116"/>
      <c r="G1957" s="116"/>
      <c r="H1957" s="120"/>
      <c r="I1957" s="118"/>
      <c r="J1957" s="116"/>
      <c r="K1957" s="118"/>
      <c r="L1957" s="116"/>
      <c r="M1957" s="116"/>
      <c r="N1957" s="118"/>
    </row>
    <row r="1958">
      <c r="A1958" s="114"/>
      <c r="B1958" s="116"/>
      <c r="C1958" s="121"/>
      <c r="D1958" s="116"/>
      <c r="E1958" s="116"/>
      <c r="F1958" s="116"/>
      <c r="G1958" s="116"/>
      <c r="H1958" s="120"/>
      <c r="I1958" s="118"/>
      <c r="J1958" s="116"/>
      <c r="K1958" s="118"/>
      <c r="L1958" s="116"/>
      <c r="M1958" s="116"/>
      <c r="N1958" s="118"/>
    </row>
    <row r="1959">
      <c r="A1959" s="114"/>
      <c r="B1959" s="116"/>
      <c r="C1959" s="121"/>
      <c r="D1959" s="116"/>
      <c r="E1959" s="116"/>
      <c r="F1959" s="116"/>
      <c r="G1959" s="116"/>
      <c r="H1959" s="120"/>
      <c r="I1959" s="118"/>
      <c r="J1959" s="116"/>
      <c r="K1959" s="118"/>
      <c r="L1959" s="116"/>
      <c r="M1959" s="116"/>
      <c r="N1959" s="118"/>
    </row>
    <row r="1960">
      <c r="A1960" s="114"/>
      <c r="B1960" s="116"/>
      <c r="C1960" s="121"/>
      <c r="D1960" s="116"/>
      <c r="E1960" s="116"/>
      <c r="F1960" s="116"/>
      <c r="G1960" s="116"/>
      <c r="H1960" s="120"/>
      <c r="I1960" s="118"/>
      <c r="J1960" s="116"/>
      <c r="K1960" s="118"/>
      <c r="L1960" s="116"/>
      <c r="M1960" s="116"/>
      <c r="N1960" s="118"/>
    </row>
    <row r="1961">
      <c r="A1961" s="114"/>
      <c r="B1961" s="116"/>
      <c r="C1961" s="121"/>
      <c r="D1961" s="116"/>
      <c r="E1961" s="116"/>
      <c r="F1961" s="116"/>
      <c r="G1961" s="116"/>
      <c r="H1961" s="120"/>
      <c r="I1961" s="118"/>
      <c r="J1961" s="116"/>
      <c r="K1961" s="118"/>
      <c r="L1961" s="116"/>
      <c r="M1961" s="116"/>
      <c r="N1961" s="118"/>
    </row>
    <row r="1962">
      <c r="A1962" s="114"/>
      <c r="B1962" s="116"/>
      <c r="C1962" s="121"/>
      <c r="D1962" s="116"/>
      <c r="E1962" s="116"/>
      <c r="F1962" s="116"/>
      <c r="G1962" s="116"/>
      <c r="H1962" s="120"/>
      <c r="I1962" s="118"/>
      <c r="J1962" s="116"/>
      <c r="K1962" s="118"/>
      <c r="L1962" s="116"/>
      <c r="M1962" s="116"/>
      <c r="N1962" s="118"/>
    </row>
    <row r="1963">
      <c r="A1963" s="114"/>
      <c r="B1963" s="116"/>
      <c r="C1963" s="121"/>
      <c r="D1963" s="116"/>
      <c r="E1963" s="116"/>
      <c r="F1963" s="116"/>
      <c r="G1963" s="116"/>
      <c r="H1963" s="120"/>
      <c r="I1963" s="118"/>
      <c r="J1963" s="116"/>
      <c r="K1963" s="118"/>
      <c r="L1963" s="116"/>
      <c r="M1963" s="116"/>
      <c r="N1963" s="118"/>
    </row>
    <row r="1964">
      <c r="A1964" s="114"/>
      <c r="B1964" s="116"/>
      <c r="C1964" s="121"/>
      <c r="D1964" s="116"/>
      <c r="E1964" s="116"/>
      <c r="F1964" s="116"/>
      <c r="G1964" s="116"/>
      <c r="H1964" s="120"/>
      <c r="I1964" s="118"/>
      <c r="J1964" s="116"/>
      <c r="K1964" s="118"/>
      <c r="L1964" s="116"/>
      <c r="M1964" s="116"/>
      <c r="N1964" s="118"/>
    </row>
    <row r="1965">
      <c r="A1965" s="114"/>
      <c r="B1965" s="116"/>
      <c r="C1965" s="121"/>
      <c r="D1965" s="116"/>
      <c r="E1965" s="116"/>
      <c r="F1965" s="116"/>
      <c r="G1965" s="116"/>
      <c r="H1965" s="120"/>
      <c r="I1965" s="118"/>
      <c r="J1965" s="116"/>
      <c r="K1965" s="118"/>
      <c r="L1965" s="116"/>
      <c r="M1965" s="116"/>
      <c r="N1965" s="118"/>
    </row>
    <row r="1966">
      <c r="A1966" s="114"/>
      <c r="B1966" s="116"/>
      <c r="C1966" s="121"/>
      <c r="D1966" s="116"/>
      <c r="E1966" s="116"/>
      <c r="F1966" s="116"/>
      <c r="G1966" s="116"/>
      <c r="H1966" s="120"/>
      <c r="I1966" s="118"/>
      <c r="J1966" s="116"/>
      <c r="K1966" s="118"/>
      <c r="L1966" s="116"/>
      <c r="M1966" s="116"/>
      <c r="N1966" s="118"/>
    </row>
    <row r="1967">
      <c r="A1967" s="114"/>
      <c r="B1967" s="116"/>
      <c r="C1967" s="121"/>
      <c r="D1967" s="116"/>
      <c r="E1967" s="116"/>
      <c r="F1967" s="116"/>
      <c r="G1967" s="116"/>
      <c r="H1967" s="120"/>
      <c r="I1967" s="118"/>
      <c r="J1967" s="116"/>
      <c r="K1967" s="118"/>
      <c r="L1967" s="116"/>
      <c r="M1967" s="116"/>
      <c r="N1967" s="118"/>
    </row>
    <row r="1968">
      <c r="A1968" s="114"/>
      <c r="B1968" s="116"/>
      <c r="C1968" s="121"/>
      <c r="D1968" s="116"/>
      <c r="E1968" s="116"/>
      <c r="F1968" s="116"/>
      <c r="G1968" s="116"/>
      <c r="H1968" s="120"/>
      <c r="I1968" s="118"/>
      <c r="J1968" s="116"/>
      <c r="K1968" s="118"/>
      <c r="L1968" s="116"/>
      <c r="M1968" s="116"/>
      <c r="N1968" s="118"/>
    </row>
    <row r="1969">
      <c r="A1969" s="114"/>
      <c r="B1969" s="116"/>
      <c r="C1969" s="121"/>
      <c r="D1969" s="116"/>
      <c r="E1969" s="116"/>
      <c r="F1969" s="116"/>
      <c r="G1969" s="116"/>
      <c r="H1969" s="120"/>
      <c r="I1969" s="118"/>
      <c r="J1969" s="116"/>
      <c r="K1969" s="118"/>
      <c r="L1969" s="116"/>
      <c r="M1969" s="116"/>
      <c r="N1969" s="118"/>
    </row>
    <row r="1970">
      <c r="A1970" s="114"/>
      <c r="B1970" s="116"/>
      <c r="C1970" s="121"/>
      <c r="D1970" s="116"/>
      <c r="E1970" s="116"/>
      <c r="F1970" s="116"/>
      <c r="G1970" s="116"/>
      <c r="H1970" s="120"/>
      <c r="I1970" s="118"/>
      <c r="J1970" s="116"/>
      <c r="K1970" s="118"/>
      <c r="L1970" s="116"/>
      <c r="M1970" s="116"/>
      <c r="N1970" s="118"/>
    </row>
    <row r="1971">
      <c r="A1971" s="114"/>
      <c r="B1971" s="116"/>
      <c r="C1971" s="121"/>
      <c r="D1971" s="116"/>
      <c r="E1971" s="116"/>
      <c r="F1971" s="116"/>
      <c r="G1971" s="116"/>
      <c r="H1971" s="120"/>
      <c r="I1971" s="118"/>
      <c r="J1971" s="116"/>
      <c r="K1971" s="118"/>
      <c r="L1971" s="116"/>
      <c r="M1971" s="116"/>
      <c r="N1971" s="118"/>
    </row>
    <row r="1972">
      <c r="A1972" s="114"/>
      <c r="B1972" s="116"/>
      <c r="C1972" s="121"/>
      <c r="D1972" s="116"/>
      <c r="E1972" s="116"/>
      <c r="F1972" s="116"/>
      <c r="G1972" s="116"/>
      <c r="H1972" s="120"/>
      <c r="I1972" s="118"/>
      <c r="J1972" s="116"/>
      <c r="K1972" s="118"/>
      <c r="L1972" s="116"/>
      <c r="M1972" s="116"/>
      <c r="N1972" s="118"/>
    </row>
    <row r="1973">
      <c r="A1973" s="114"/>
      <c r="B1973" s="116"/>
      <c r="C1973" s="121"/>
      <c r="D1973" s="116"/>
      <c r="E1973" s="116"/>
      <c r="F1973" s="116"/>
      <c r="G1973" s="116"/>
      <c r="H1973" s="120"/>
      <c r="I1973" s="118"/>
      <c r="J1973" s="116"/>
      <c r="K1973" s="118"/>
      <c r="L1973" s="116"/>
      <c r="M1973" s="116"/>
      <c r="N1973" s="118"/>
    </row>
    <row r="1974">
      <c r="A1974" s="114"/>
      <c r="B1974" s="116"/>
      <c r="C1974" s="121"/>
      <c r="D1974" s="116"/>
      <c r="E1974" s="116"/>
      <c r="F1974" s="116"/>
      <c r="G1974" s="116"/>
      <c r="H1974" s="120"/>
      <c r="I1974" s="118"/>
      <c r="J1974" s="116"/>
      <c r="K1974" s="118"/>
      <c r="L1974" s="116"/>
      <c r="M1974" s="116"/>
      <c r="N1974" s="118"/>
    </row>
    <row r="1975">
      <c r="A1975" s="114"/>
      <c r="B1975" s="116"/>
      <c r="C1975" s="121"/>
      <c r="D1975" s="116"/>
      <c r="E1975" s="116"/>
      <c r="F1975" s="116"/>
      <c r="G1975" s="116"/>
      <c r="H1975" s="120"/>
      <c r="I1975" s="118"/>
      <c r="J1975" s="116"/>
      <c r="K1975" s="118"/>
      <c r="L1975" s="116"/>
      <c r="M1975" s="116"/>
      <c r="N1975" s="118"/>
    </row>
    <row r="1976">
      <c r="A1976" s="114"/>
      <c r="B1976" s="116"/>
      <c r="C1976" s="121"/>
      <c r="D1976" s="116"/>
      <c r="E1976" s="116"/>
      <c r="F1976" s="116"/>
      <c r="G1976" s="116"/>
      <c r="H1976" s="120"/>
      <c r="I1976" s="118"/>
      <c r="J1976" s="116"/>
      <c r="K1976" s="118"/>
      <c r="L1976" s="116"/>
      <c r="M1976" s="116"/>
      <c r="N1976" s="118"/>
    </row>
    <row r="1977">
      <c r="A1977" s="114"/>
      <c r="B1977" s="116"/>
      <c r="C1977" s="121"/>
      <c r="D1977" s="116"/>
      <c r="E1977" s="116"/>
      <c r="F1977" s="116"/>
      <c r="G1977" s="116"/>
      <c r="H1977" s="120"/>
      <c r="I1977" s="118"/>
      <c r="J1977" s="116"/>
      <c r="K1977" s="118"/>
      <c r="L1977" s="116"/>
      <c r="M1977" s="116"/>
      <c r="N1977" s="118"/>
    </row>
    <row r="1978">
      <c r="A1978" s="114"/>
      <c r="B1978" s="116"/>
      <c r="C1978" s="121"/>
      <c r="D1978" s="116"/>
      <c r="E1978" s="116"/>
      <c r="F1978" s="116"/>
      <c r="G1978" s="116"/>
      <c r="H1978" s="120"/>
      <c r="I1978" s="118"/>
      <c r="J1978" s="116"/>
      <c r="K1978" s="118"/>
      <c r="L1978" s="116"/>
      <c r="M1978" s="116"/>
      <c r="N1978" s="118"/>
    </row>
    <row r="1979">
      <c r="A1979" s="114"/>
      <c r="B1979" s="116"/>
      <c r="C1979" s="121"/>
      <c r="D1979" s="116"/>
      <c r="E1979" s="116"/>
      <c r="F1979" s="116"/>
      <c r="G1979" s="116"/>
      <c r="H1979" s="120"/>
      <c r="I1979" s="118"/>
      <c r="J1979" s="116"/>
      <c r="K1979" s="118"/>
      <c r="L1979" s="116"/>
      <c r="M1979" s="116"/>
      <c r="N1979" s="118"/>
    </row>
    <row r="1980">
      <c r="A1980" s="114"/>
      <c r="B1980" s="116"/>
      <c r="C1980" s="121"/>
      <c r="D1980" s="116"/>
      <c r="E1980" s="116"/>
      <c r="F1980" s="116"/>
      <c r="G1980" s="116"/>
      <c r="H1980" s="120"/>
      <c r="I1980" s="118"/>
      <c r="J1980" s="116"/>
      <c r="K1980" s="118"/>
      <c r="L1980" s="116"/>
      <c r="M1980" s="116"/>
      <c r="N1980" s="118"/>
    </row>
    <row r="1981">
      <c r="A1981" s="114"/>
      <c r="B1981" s="116"/>
      <c r="C1981" s="121"/>
      <c r="D1981" s="116"/>
      <c r="E1981" s="116"/>
      <c r="F1981" s="116"/>
      <c r="G1981" s="116"/>
      <c r="H1981" s="120"/>
      <c r="I1981" s="118"/>
      <c r="J1981" s="116"/>
      <c r="K1981" s="118"/>
      <c r="L1981" s="116"/>
      <c r="M1981" s="116"/>
      <c r="N1981" s="118"/>
    </row>
    <row r="1982">
      <c r="A1982" s="114"/>
      <c r="B1982" s="116"/>
      <c r="C1982" s="121"/>
      <c r="D1982" s="116"/>
      <c r="E1982" s="116"/>
      <c r="F1982" s="116"/>
      <c r="G1982" s="116"/>
      <c r="H1982" s="120"/>
      <c r="I1982" s="118"/>
      <c r="J1982" s="116"/>
      <c r="K1982" s="118"/>
      <c r="L1982" s="116"/>
      <c r="M1982" s="116"/>
      <c r="N1982" s="118"/>
    </row>
    <row r="1983">
      <c r="A1983" s="114"/>
      <c r="B1983" s="116"/>
      <c r="C1983" s="121"/>
      <c r="D1983" s="116"/>
      <c r="E1983" s="116"/>
      <c r="F1983" s="116"/>
      <c r="G1983" s="116"/>
      <c r="H1983" s="120"/>
      <c r="I1983" s="118"/>
      <c r="J1983" s="116"/>
      <c r="K1983" s="118"/>
      <c r="L1983" s="116"/>
      <c r="M1983" s="116"/>
      <c r="N1983" s="118"/>
    </row>
    <row r="1984">
      <c r="A1984" s="114"/>
      <c r="B1984" s="116"/>
      <c r="C1984" s="121"/>
      <c r="D1984" s="116"/>
      <c r="E1984" s="116"/>
      <c r="F1984" s="116"/>
      <c r="G1984" s="116"/>
      <c r="H1984" s="120"/>
      <c r="I1984" s="118"/>
      <c r="J1984" s="116"/>
      <c r="K1984" s="118"/>
      <c r="L1984" s="116"/>
      <c r="M1984" s="116"/>
      <c r="N1984" s="118"/>
    </row>
    <row r="1985">
      <c r="A1985" s="114"/>
      <c r="B1985" s="116"/>
      <c r="C1985" s="121"/>
      <c r="D1985" s="116"/>
      <c r="E1985" s="116"/>
      <c r="F1985" s="116"/>
      <c r="G1985" s="116"/>
      <c r="H1985" s="120"/>
      <c r="I1985" s="118"/>
      <c r="J1985" s="116"/>
      <c r="K1985" s="118"/>
      <c r="L1985" s="116"/>
      <c r="M1985" s="116"/>
      <c r="N1985" s="118"/>
    </row>
    <row r="1986">
      <c r="A1986" s="114"/>
      <c r="B1986" s="116"/>
      <c r="C1986" s="121"/>
      <c r="D1986" s="116"/>
      <c r="E1986" s="116"/>
      <c r="F1986" s="116"/>
      <c r="G1986" s="116"/>
      <c r="H1986" s="120"/>
      <c r="I1986" s="118"/>
      <c r="J1986" s="116"/>
      <c r="K1986" s="118"/>
      <c r="L1986" s="116"/>
      <c r="M1986" s="116"/>
      <c r="N1986" s="118"/>
    </row>
    <row r="1987">
      <c r="A1987" s="114"/>
      <c r="B1987" s="116"/>
      <c r="C1987" s="121"/>
      <c r="D1987" s="116"/>
      <c r="E1987" s="116"/>
      <c r="F1987" s="116"/>
      <c r="G1987" s="116"/>
      <c r="H1987" s="120"/>
      <c r="I1987" s="118"/>
      <c r="J1987" s="116"/>
      <c r="K1987" s="118"/>
      <c r="L1987" s="116"/>
      <c r="M1987" s="116"/>
      <c r="N1987" s="118"/>
    </row>
    <row r="1988">
      <c r="A1988" s="114"/>
      <c r="B1988" s="116"/>
      <c r="C1988" s="121"/>
      <c r="D1988" s="116"/>
      <c r="E1988" s="116"/>
      <c r="F1988" s="116"/>
      <c r="G1988" s="116"/>
      <c r="H1988" s="120"/>
      <c r="I1988" s="118"/>
      <c r="J1988" s="116"/>
      <c r="K1988" s="118"/>
      <c r="L1988" s="116"/>
      <c r="M1988" s="116"/>
      <c r="N1988" s="118"/>
    </row>
    <row r="1989">
      <c r="A1989" s="114"/>
      <c r="B1989" s="116"/>
      <c r="C1989" s="121"/>
      <c r="D1989" s="116"/>
      <c r="E1989" s="116"/>
      <c r="F1989" s="116"/>
      <c r="G1989" s="116"/>
      <c r="H1989" s="120"/>
      <c r="I1989" s="118"/>
      <c r="J1989" s="116"/>
      <c r="K1989" s="118"/>
      <c r="L1989" s="116"/>
      <c r="M1989" s="116"/>
      <c r="N1989" s="118"/>
    </row>
    <row r="1990">
      <c r="A1990" s="114"/>
      <c r="B1990" s="116"/>
      <c r="C1990" s="121"/>
      <c r="D1990" s="116"/>
      <c r="E1990" s="116"/>
      <c r="F1990" s="116"/>
      <c r="G1990" s="116"/>
      <c r="H1990" s="120"/>
      <c r="I1990" s="118"/>
      <c r="J1990" s="116"/>
      <c r="K1990" s="118"/>
      <c r="L1990" s="116"/>
      <c r="M1990" s="116"/>
      <c r="N1990" s="118"/>
    </row>
    <row r="1991">
      <c r="A1991" s="114"/>
      <c r="B1991" s="116"/>
      <c r="C1991" s="121"/>
      <c r="D1991" s="116"/>
      <c r="E1991" s="116"/>
      <c r="F1991" s="116"/>
      <c r="G1991" s="116"/>
      <c r="H1991" s="120"/>
      <c r="I1991" s="118"/>
      <c r="J1991" s="116"/>
      <c r="K1991" s="118"/>
      <c r="L1991" s="116"/>
      <c r="M1991" s="116"/>
      <c r="N1991" s="118"/>
    </row>
    <row r="1992">
      <c r="A1992" s="114"/>
      <c r="B1992" s="116"/>
      <c r="C1992" s="121"/>
      <c r="D1992" s="116"/>
      <c r="E1992" s="116"/>
      <c r="F1992" s="116"/>
      <c r="G1992" s="116"/>
      <c r="H1992" s="120"/>
      <c r="I1992" s="118"/>
      <c r="J1992" s="116"/>
      <c r="K1992" s="118"/>
      <c r="L1992" s="116"/>
      <c r="M1992" s="116"/>
      <c r="N1992" s="118"/>
    </row>
    <row r="1993">
      <c r="A1993" s="114"/>
      <c r="B1993" s="116"/>
      <c r="C1993" s="121"/>
      <c r="D1993" s="116"/>
      <c r="E1993" s="116"/>
      <c r="F1993" s="116"/>
      <c r="G1993" s="116"/>
      <c r="H1993" s="120"/>
      <c r="I1993" s="118"/>
      <c r="J1993" s="116"/>
      <c r="K1993" s="118"/>
      <c r="L1993" s="116"/>
      <c r="M1993" s="116"/>
      <c r="N1993" s="118"/>
    </row>
    <row r="1994">
      <c r="A1994" s="114"/>
      <c r="B1994" s="116"/>
      <c r="C1994" s="121"/>
      <c r="D1994" s="116"/>
      <c r="E1994" s="116"/>
      <c r="F1994" s="116"/>
      <c r="G1994" s="116"/>
      <c r="H1994" s="120"/>
      <c r="I1994" s="118"/>
      <c r="J1994" s="116"/>
      <c r="K1994" s="118"/>
      <c r="L1994" s="116"/>
      <c r="M1994" s="116"/>
      <c r="N1994" s="118"/>
    </row>
    <row r="1995">
      <c r="A1995" s="114"/>
      <c r="B1995" s="116"/>
      <c r="C1995" s="121"/>
      <c r="D1995" s="116"/>
      <c r="E1995" s="116"/>
      <c r="F1995" s="116"/>
      <c r="G1995" s="116"/>
      <c r="H1995" s="120"/>
      <c r="I1995" s="118"/>
      <c r="J1995" s="116"/>
      <c r="K1995" s="118"/>
      <c r="L1995" s="116"/>
      <c r="M1995" s="116"/>
      <c r="N1995" s="118"/>
    </row>
    <row r="1996">
      <c r="A1996" s="114"/>
      <c r="B1996" s="116"/>
      <c r="C1996" s="121"/>
      <c r="D1996" s="116"/>
      <c r="E1996" s="116"/>
      <c r="F1996" s="116"/>
      <c r="G1996" s="116"/>
      <c r="H1996" s="120"/>
      <c r="I1996" s="118"/>
      <c r="J1996" s="116"/>
      <c r="K1996" s="118"/>
      <c r="L1996" s="116"/>
      <c r="M1996" s="116"/>
      <c r="N1996" s="118"/>
    </row>
    <row r="1997">
      <c r="A1997" s="114"/>
      <c r="B1997" s="116"/>
      <c r="C1997" s="121"/>
      <c r="D1997" s="116"/>
      <c r="E1997" s="116"/>
      <c r="F1997" s="116"/>
      <c r="G1997" s="116"/>
      <c r="H1997" s="120"/>
      <c r="I1997" s="118"/>
      <c r="J1997" s="116"/>
      <c r="K1997" s="118"/>
      <c r="L1997" s="116"/>
      <c r="M1997" s="116"/>
      <c r="N1997" s="118"/>
    </row>
    <row r="1998">
      <c r="A1998" s="114"/>
      <c r="B1998" s="116"/>
      <c r="C1998" s="121"/>
      <c r="D1998" s="116"/>
      <c r="E1998" s="116"/>
      <c r="F1998" s="116"/>
      <c r="G1998" s="116"/>
      <c r="H1998" s="120"/>
      <c r="I1998" s="118"/>
      <c r="J1998" s="116"/>
      <c r="K1998" s="118"/>
      <c r="L1998" s="116"/>
      <c r="M1998" s="116"/>
      <c r="N1998" s="118"/>
    </row>
    <row r="1999">
      <c r="A1999" s="114"/>
      <c r="B1999" s="116"/>
      <c r="C1999" s="121"/>
      <c r="D1999" s="116"/>
      <c r="E1999" s="116"/>
      <c r="F1999" s="116"/>
      <c r="G1999" s="116"/>
      <c r="H1999" s="120"/>
      <c r="I1999" s="118"/>
      <c r="J1999" s="116"/>
      <c r="K1999" s="118"/>
      <c r="L1999" s="116"/>
      <c r="M1999" s="116"/>
      <c r="N1999" s="118"/>
    </row>
    <row r="2000">
      <c r="A2000" s="114"/>
      <c r="B2000" s="116"/>
      <c r="C2000" s="121"/>
      <c r="D2000" s="116"/>
      <c r="E2000" s="116"/>
      <c r="F2000" s="116"/>
      <c r="G2000" s="116"/>
      <c r="H2000" s="120"/>
      <c r="I2000" s="118"/>
      <c r="J2000" s="116"/>
      <c r="K2000" s="118"/>
      <c r="L2000" s="116"/>
      <c r="M2000" s="116"/>
      <c r="N2000" s="118"/>
    </row>
    <row r="2001">
      <c r="A2001" s="114"/>
      <c r="B2001" s="116"/>
      <c r="C2001" s="121"/>
      <c r="D2001" s="116"/>
      <c r="E2001" s="116"/>
      <c r="F2001" s="116"/>
      <c r="G2001" s="116"/>
      <c r="H2001" s="120"/>
      <c r="I2001" s="118"/>
      <c r="J2001" s="116"/>
      <c r="K2001" s="118"/>
      <c r="L2001" s="116"/>
      <c r="M2001" s="116"/>
      <c r="N2001" s="118"/>
    </row>
    <row r="2002">
      <c r="A2002" s="114"/>
      <c r="B2002" s="116"/>
      <c r="C2002" s="121"/>
      <c r="D2002" s="116"/>
      <c r="E2002" s="116"/>
      <c r="F2002" s="116"/>
      <c r="G2002" s="116"/>
      <c r="H2002" s="120"/>
      <c r="I2002" s="118"/>
      <c r="J2002" s="116"/>
      <c r="K2002" s="118"/>
      <c r="L2002" s="116"/>
      <c r="M2002" s="116"/>
      <c r="N2002" s="118"/>
    </row>
    <row r="2003">
      <c r="A2003" s="114"/>
      <c r="B2003" s="116"/>
      <c r="C2003" s="121"/>
      <c r="D2003" s="116"/>
      <c r="E2003" s="116"/>
      <c r="F2003" s="116"/>
      <c r="G2003" s="116"/>
      <c r="H2003" s="120"/>
      <c r="I2003" s="118"/>
      <c r="J2003" s="116"/>
      <c r="K2003" s="118"/>
      <c r="L2003" s="116"/>
      <c r="M2003" s="116"/>
      <c r="N2003" s="118"/>
    </row>
    <row r="2004">
      <c r="A2004" s="114"/>
      <c r="B2004" s="116"/>
      <c r="C2004" s="121"/>
      <c r="D2004" s="116"/>
      <c r="E2004" s="116"/>
      <c r="F2004" s="116"/>
      <c r="G2004" s="116"/>
      <c r="H2004" s="120"/>
      <c r="I2004" s="118"/>
      <c r="J2004" s="116"/>
      <c r="K2004" s="118"/>
      <c r="L2004" s="116"/>
      <c r="M2004" s="116"/>
      <c r="N2004" s="118"/>
    </row>
    <row r="2005">
      <c r="A2005" s="114"/>
      <c r="B2005" s="116"/>
      <c r="C2005" s="121"/>
      <c r="D2005" s="116"/>
      <c r="E2005" s="116"/>
      <c r="F2005" s="116"/>
      <c r="G2005" s="116"/>
      <c r="H2005" s="120"/>
      <c r="I2005" s="118"/>
      <c r="J2005" s="116"/>
      <c r="K2005" s="118"/>
      <c r="L2005" s="116"/>
      <c r="M2005" s="116"/>
      <c r="N2005" s="118"/>
    </row>
    <row r="2006">
      <c r="A2006" s="114"/>
      <c r="B2006" s="116"/>
      <c r="C2006" s="121"/>
      <c r="D2006" s="116"/>
      <c r="E2006" s="116"/>
      <c r="F2006" s="116"/>
      <c r="G2006" s="116"/>
      <c r="H2006" s="120"/>
      <c r="I2006" s="118"/>
      <c r="J2006" s="116"/>
      <c r="K2006" s="118"/>
      <c r="L2006" s="116"/>
      <c r="M2006" s="116"/>
      <c r="N2006" s="118"/>
    </row>
    <row r="2007">
      <c r="A2007" s="114"/>
      <c r="B2007" s="116"/>
      <c r="C2007" s="121"/>
      <c r="D2007" s="116"/>
      <c r="E2007" s="116"/>
      <c r="F2007" s="116"/>
      <c r="G2007" s="116"/>
      <c r="H2007" s="120"/>
      <c r="I2007" s="118"/>
      <c r="J2007" s="116"/>
      <c r="K2007" s="118"/>
      <c r="L2007" s="116"/>
      <c r="M2007" s="116"/>
      <c r="N2007" s="118"/>
    </row>
    <row r="2008">
      <c r="A2008" s="114"/>
      <c r="B2008" s="116"/>
      <c r="C2008" s="121"/>
      <c r="D2008" s="116"/>
      <c r="E2008" s="116"/>
      <c r="F2008" s="116"/>
      <c r="G2008" s="116"/>
      <c r="H2008" s="120"/>
      <c r="I2008" s="118"/>
      <c r="J2008" s="116"/>
      <c r="K2008" s="118"/>
      <c r="L2008" s="116"/>
      <c r="M2008" s="116"/>
      <c r="N2008" s="118"/>
    </row>
    <row r="2009">
      <c r="A2009" s="114"/>
      <c r="B2009" s="116"/>
      <c r="C2009" s="121"/>
      <c r="D2009" s="116"/>
      <c r="E2009" s="116"/>
      <c r="F2009" s="116"/>
      <c r="G2009" s="116"/>
      <c r="H2009" s="120"/>
      <c r="I2009" s="118"/>
      <c r="J2009" s="116"/>
      <c r="K2009" s="118"/>
      <c r="L2009" s="116"/>
      <c r="M2009" s="116"/>
      <c r="N2009" s="118"/>
    </row>
    <row r="2010">
      <c r="A2010" s="114"/>
      <c r="B2010" s="116"/>
      <c r="C2010" s="121"/>
      <c r="D2010" s="116"/>
      <c r="E2010" s="116"/>
      <c r="F2010" s="116"/>
      <c r="G2010" s="116"/>
      <c r="H2010" s="120"/>
      <c r="I2010" s="118"/>
      <c r="J2010" s="116"/>
      <c r="K2010" s="118"/>
      <c r="L2010" s="116"/>
      <c r="M2010" s="116"/>
      <c r="N2010" s="118"/>
    </row>
    <row r="2011">
      <c r="A2011" s="114"/>
      <c r="B2011" s="116"/>
      <c r="C2011" s="121"/>
      <c r="D2011" s="116"/>
      <c r="E2011" s="116"/>
      <c r="F2011" s="116"/>
      <c r="G2011" s="116"/>
      <c r="H2011" s="120"/>
      <c r="I2011" s="118"/>
      <c r="J2011" s="116"/>
      <c r="K2011" s="118"/>
      <c r="L2011" s="116"/>
      <c r="M2011" s="116"/>
      <c r="N2011" s="118"/>
    </row>
    <row r="2012">
      <c r="A2012" s="114"/>
      <c r="B2012" s="116"/>
      <c r="C2012" s="121"/>
      <c r="D2012" s="116"/>
      <c r="E2012" s="116"/>
      <c r="F2012" s="116"/>
      <c r="G2012" s="116"/>
      <c r="H2012" s="120"/>
      <c r="I2012" s="118"/>
      <c r="J2012" s="116"/>
      <c r="K2012" s="118"/>
      <c r="L2012" s="116"/>
      <c r="M2012" s="116"/>
      <c r="N2012" s="118"/>
    </row>
    <row r="2013">
      <c r="A2013" s="114"/>
      <c r="B2013" s="116"/>
      <c r="C2013" s="121"/>
      <c r="D2013" s="116"/>
      <c r="E2013" s="116"/>
      <c r="F2013" s="116"/>
      <c r="G2013" s="116"/>
      <c r="H2013" s="120"/>
      <c r="I2013" s="118"/>
      <c r="J2013" s="116"/>
      <c r="K2013" s="118"/>
      <c r="L2013" s="116"/>
      <c r="M2013" s="116"/>
      <c r="N2013" s="118"/>
    </row>
    <row r="2014">
      <c r="A2014" s="114"/>
      <c r="B2014" s="116"/>
      <c r="C2014" s="121"/>
      <c r="D2014" s="116"/>
      <c r="E2014" s="116"/>
      <c r="F2014" s="116"/>
      <c r="G2014" s="116"/>
      <c r="H2014" s="120"/>
      <c r="I2014" s="118"/>
      <c r="J2014" s="116"/>
      <c r="K2014" s="118"/>
      <c r="L2014" s="116"/>
      <c r="M2014" s="116"/>
      <c r="N2014" s="118"/>
    </row>
    <row r="2015">
      <c r="A2015" s="114"/>
      <c r="B2015" s="116"/>
      <c r="C2015" s="121"/>
      <c r="D2015" s="116"/>
      <c r="E2015" s="116"/>
      <c r="F2015" s="116"/>
      <c r="G2015" s="116"/>
      <c r="H2015" s="120"/>
      <c r="I2015" s="118"/>
      <c r="J2015" s="116"/>
      <c r="K2015" s="118"/>
      <c r="L2015" s="116"/>
      <c r="M2015" s="116"/>
      <c r="N2015" s="118"/>
    </row>
    <row r="2016">
      <c r="A2016" s="114"/>
      <c r="B2016" s="116"/>
      <c r="C2016" s="121"/>
      <c r="D2016" s="116"/>
      <c r="E2016" s="116"/>
      <c r="F2016" s="116"/>
      <c r="G2016" s="116"/>
      <c r="H2016" s="120"/>
      <c r="I2016" s="118"/>
      <c r="J2016" s="116"/>
      <c r="K2016" s="118"/>
      <c r="L2016" s="116"/>
      <c r="M2016" s="116"/>
      <c r="N2016" s="118"/>
    </row>
    <row r="2017">
      <c r="A2017" s="114"/>
      <c r="B2017" s="116"/>
      <c r="C2017" s="121"/>
      <c r="D2017" s="116"/>
      <c r="E2017" s="116"/>
      <c r="F2017" s="116"/>
      <c r="G2017" s="116"/>
      <c r="H2017" s="120"/>
      <c r="I2017" s="118"/>
      <c r="J2017" s="116"/>
      <c r="K2017" s="118"/>
      <c r="L2017" s="116"/>
      <c r="M2017" s="116"/>
      <c r="N2017" s="118"/>
    </row>
    <row r="2018">
      <c r="A2018" s="114"/>
      <c r="B2018" s="116"/>
      <c r="C2018" s="121"/>
      <c r="D2018" s="116"/>
      <c r="E2018" s="116"/>
      <c r="F2018" s="116"/>
      <c r="G2018" s="116"/>
      <c r="H2018" s="120"/>
      <c r="I2018" s="118"/>
      <c r="J2018" s="116"/>
      <c r="K2018" s="118"/>
      <c r="L2018" s="116"/>
      <c r="M2018" s="116"/>
      <c r="N2018" s="118"/>
    </row>
    <row r="2019">
      <c r="A2019" s="114"/>
      <c r="B2019" s="116"/>
      <c r="C2019" s="121"/>
      <c r="D2019" s="116"/>
      <c r="E2019" s="116"/>
      <c r="F2019" s="116"/>
      <c r="G2019" s="116"/>
      <c r="H2019" s="120"/>
      <c r="I2019" s="118"/>
      <c r="J2019" s="116"/>
      <c r="K2019" s="118"/>
      <c r="L2019" s="116"/>
      <c r="M2019" s="116"/>
      <c r="N2019" s="118"/>
    </row>
    <row r="2020">
      <c r="A2020" s="114"/>
      <c r="B2020" s="116"/>
      <c r="C2020" s="121"/>
      <c r="D2020" s="116"/>
      <c r="E2020" s="116"/>
      <c r="F2020" s="116"/>
      <c r="G2020" s="116"/>
      <c r="H2020" s="120"/>
      <c r="I2020" s="118"/>
      <c r="J2020" s="116"/>
      <c r="K2020" s="118"/>
      <c r="L2020" s="116"/>
      <c r="M2020" s="116"/>
      <c r="N2020" s="118"/>
    </row>
    <row r="2021">
      <c r="A2021" s="114"/>
      <c r="B2021" s="116"/>
      <c r="C2021" s="121"/>
      <c r="D2021" s="116"/>
      <c r="E2021" s="116"/>
      <c r="F2021" s="116"/>
      <c r="G2021" s="116"/>
      <c r="H2021" s="120"/>
      <c r="I2021" s="118"/>
      <c r="J2021" s="116"/>
      <c r="K2021" s="118"/>
      <c r="L2021" s="116"/>
      <c r="M2021" s="116"/>
      <c r="N2021" s="118"/>
    </row>
    <row r="2022">
      <c r="A2022" s="114"/>
      <c r="B2022" s="116"/>
      <c r="C2022" s="121"/>
      <c r="D2022" s="116"/>
      <c r="E2022" s="116"/>
      <c r="F2022" s="116"/>
      <c r="G2022" s="116"/>
      <c r="H2022" s="120"/>
      <c r="I2022" s="118"/>
      <c r="J2022" s="116"/>
      <c r="K2022" s="118"/>
      <c r="L2022" s="116"/>
      <c r="M2022" s="116"/>
      <c r="N2022" s="118"/>
    </row>
    <row r="2023">
      <c r="A2023" s="114"/>
      <c r="B2023" s="116"/>
      <c r="C2023" s="121"/>
      <c r="D2023" s="116"/>
      <c r="E2023" s="116"/>
      <c r="F2023" s="116"/>
      <c r="G2023" s="116"/>
      <c r="H2023" s="120"/>
      <c r="I2023" s="118"/>
      <c r="J2023" s="116"/>
      <c r="K2023" s="118"/>
      <c r="L2023" s="116"/>
      <c r="M2023" s="116"/>
      <c r="N2023" s="118"/>
    </row>
    <row r="2024">
      <c r="A2024" s="114"/>
      <c r="B2024" s="116"/>
      <c r="C2024" s="121"/>
      <c r="D2024" s="116"/>
      <c r="E2024" s="116"/>
      <c r="F2024" s="116"/>
      <c r="G2024" s="116"/>
      <c r="H2024" s="120"/>
      <c r="I2024" s="118"/>
      <c r="J2024" s="116"/>
      <c r="K2024" s="118"/>
      <c r="L2024" s="116"/>
      <c r="M2024" s="116"/>
      <c r="N2024" s="118"/>
    </row>
    <row r="2025">
      <c r="A2025" s="114"/>
      <c r="B2025" s="116"/>
      <c r="C2025" s="121"/>
      <c r="D2025" s="116"/>
      <c r="E2025" s="116"/>
      <c r="F2025" s="116"/>
      <c r="G2025" s="116"/>
      <c r="H2025" s="120"/>
      <c r="I2025" s="118"/>
      <c r="J2025" s="116"/>
      <c r="K2025" s="118"/>
      <c r="L2025" s="116"/>
      <c r="M2025" s="116"/>
      <c r="N2025" s="118"/>
    </row>
    <row r="2026">
      <c r="A2026" s="114"/>
      <c r="B2026" s="116"/>
      <c r="C2026" s="121"/>
      <c r="D2026" s="116"/>
      <c r="E2026" s="116"/>
      <c r="F2026" s="116"/>
      <c r="G2026" s="116"/>
      <c r="H2026" s="120"/>
      <c r="I2026" s="118"/>
      <c r="J2026" s="116"/>
      <c r="K2026" s="118"/>
      <c r="L2026" s="116"/>
      <c r="M2026" s="116"/>
      <c r="N2026" s="118"/>
    </row>
    <row r="2027">
      <c r="A2027" s="114"/>
      <c r="B2027" s="116"/>
      <c r="C2027" s="121"/>
      <c r="D2027" s="116"/>
      <c r="E2027" s="116"/>
      <c r="F2027" s="116"/>
      <c r="G2027" s="116"/>
      <c r="H2027" s="120"/>
      <c r="I2027" s="118"/>
      <c r="J2027" s="116"/>
      <c r="K2027" s="118"/>
      <c r="L2027" s="116"/>
      <c r="M2027" s="116"/>
      <c r="N2027" s="118"/>
    </row>
    <row r="2028">
      <c r="A2028" s="114"/>
      <c r="B2028" s="116"/>
      <c r="C2028" s="121"/>
      <c r="D2028" s="116"/>
      <c r="E2028" s="116"/>
      <c r="F2028" s="116"/>
      <c r="G2028" s="116"/>
      <c r="H2028" s="120"/>
      <c r="I2028" s="118"/>
      <c r="J2028" s="116"/>
      <c r="K2028" s="118"/>
      <c r="L2028" s="116"/>
      <c r="M2028" s="116"/>
      <c r="N2028" s="118"/>
    </row>
    <row r="2029">
      <c r="A2029" s="114"/>
      <c r="B2029" s="116"/>
      <c r="C2029" s="121"/>
      <c r="D2029" s="116"/>
      <c r="E2029" s="116"/>
      <c r="F2029" s="116"/>
      <c r="G2029" s="116"/>
      <c r="H2029" s="120"/>
      <c r="I2029" s="118"/>
      <c r="J2029" s="116"/>
      <c r="K2029" s="118"/>
      <c r="L2029" s="116"/>
      <c r="M2029" s="116"/>
      <c r="N2029" s="118"/>
    </row>
    <row r="2030">
      <c r="A2030" s="114"/>
      <c r="B2030" s="116"/>
      <c r="C2030" s="121"/>
      <c r="D2030" s="116"/>
      <c r="E2030" s="116"/>
      <c r="F2030" s="116"/>
      <c r="G2030" s="116"/>
      <c r="H2030" s="120"/>
      <c r="I2030" s="118"/>
      <c r="J2030" s="116"/>
      <c r="K2030" s="118"/>
      <c r="L2030" s="116"/>
      <c r="M2030" s="116"/>
      <c r="N2030" s="118"/>
    </row>
    <row r="2031">
      <c r="A2031" s="114"/>
      <c r="B2031" s="116"/>
      <c r="C2031" s="121"/>
      <c r="D2031" s="116"/>
      <c r="E2031" s="116"/>
      <c r="F2031" s="116"/>
      <c r="G2031" s="116"/>
      <c r="H2031" s="120"/>
      <c r="I2031" s="118"/>
      <c r="J2031" s="116"/>
      <c r="K2031" s="118"/>
      <c r="L2031" s="116"/>
      <c r="M2031" s="116"/>
      <c r="N2031" s="118"/>
    </row>
    <row r="2032">
      <c r="A2032" s="114"/>
      <c r="B2032" s="116"/>
      <c r="C2032" s="121"/>
      <c r="D2032" s="116"/>
      <c r="E2032" s="116"/>
      <c r="F2032" s="116"/>
      <c r="G2032" s="116"/>
      <c r="H2032" s="120"/>
      <c r="I2032" s="118"/>
      <c r="J2032" s="116"/>
      <c r="K2032" s="118"/>
      <c r="L2032" s="116"/>
      <c r="M2032" s="116"/>
      <c r="N2032" s="118"/>
    </row>
    <row r="2033">
      <c r="A2033" s="114"/>
      <c r="B2033" s="116"/>
      <c r="C2033" s="121"/>
      <c r="D2033" s="116"/>
      <c r="E2033" s="116"/>
      <c r="F2033" s="116"/>
      <c r="G2033" s="116"/>
      <c r="H2033" s="120"/>
      <c r="I2033" s="118"/>
      <c r="J2033" s="116"/>
      <c r="K2033" s="118"/>
      <c r="L2033" s="116"/>
      <c r="M2033" s="116"/>
      <c r="N2033" s="118"/>
    </row>
    <row r="2034">
      <c r="A2034" s="114"/>
      <c r="B2034" s="116"/>
      <c r="C2034" s="121"/>
      <c r="D2034" s="116"/>
      <c r="E2034" s="116"/>
      <c r="F2034" s="116"/>
      <c r="G2034" s="116"/>
      <c r="H2034" s="120"/>
      <c r="I2034" s="118"/>
      <c r="J2034" s="116"/>
      <c r="K2034" s="118"/>
      <c r="L2034" s="116"/>
      <c r="M2034" s="116"/>
      <c r="N2034" s="118"/>
    </row>
    <row r="2035">
      <c r="A2035" s="114"/>
      <c r="B2035" s="116"/>
      <c r="C2035" s="121"/>
      <c r="D2035" s="116"/>
      <c r="E2035" s="116"/>
      <c r="F2035" s="116"/>
      <c r="G2035" s="116"/>
      <c r="H2035" s="120"/>
      <c r="I2035" s="118"/>
      <c r="J2035" s="116"/>
      <c r="K2035" s="118"/>
      <c r="L2035" s="116"/>
      <c r="M2035" s="116"/>
      <c r="N2035" s="118"/>
    </row>
    <row r="2036">
      <c r="A2036" s="114"/>
      <c r="B2036" s="116"/>
      <c r="C2036" s="121"/>
      <c r="D2036" s="116"/>
      <c r="E2036" s="116"/>
      <c r="F2036" s="116"/>
      <c r="G2036" s="116"/>
      <c r="H2036" s="120"/>
      <c r="I2036" s="118"/>
      <c r="J2036" s="116"/>
      <c r="K2036" s="118"/>
      <c r="L2036" s="116"/>
      <c r="M2036" s="116"/>
      <c r="N2036" s="118"/>
    </row>
    <row r="2037">
      <c r="A2037" s="114"/>
      <c r="B2037" s="116"/>
      <c r="C2037" s="121"/>
      <c r="D2037" s="116"/>
      <c r="E2037" s="116"/>
      <c r="F2037" s="116"/>
      <c r="G2037" s="116"/>
      <c r="H2037" s="120"/>
      <c r="I2037" s="118"/>
      <c r="J2037" s="116"/>
      <c r="K2037" s="118"/>
      <c r="L2037" s="116"/>
      <c r="M2037" s="116"/>
      <c r="N2037" s="118"/>
    </row>
    <row r="2038">
      <c r="A2038" s="114"/>
      <c r="B2038" s="116"/>
      <c r="C2038" s="121"/>
      <c r="D2038" s="116"/>
      <c r="E2038" s="116"/>
      <c r="F2038" s="116"/>
      <c r="G2038" s="116"/>
      <c r="H2038" s="120"/>
      <c r="I2038" s="118"/>
      <c r="J2038" s="116"/>
      <c r="K2038" s="118"/>
      <c r="L2038" s="116"/>
      <c r="M2038" s="116"/>
      <c r="N2038" s="118"/>
    </row>
    <row r="2039">
      <c r="A2039" s="114"/>
      <c r="B2039" s="116"/>
      <c r="C2039" s="121"/>
      <c r="D2039" s="116"/>
      <c r="E2039" s="116"/>
      <c r="F2039" s="116"/>
      <c r="G2039" s="116"/>
      <c r="H2039" s="120"/>
      <c r="I2039" s="118"/>
      <c r="J2039" s="116"/>
      <c r="K2039" s="118"/>
      <c r="L2039" s="116"/>
      <c r="M2039" s="116"/>
      <c r="N2039" s="118"/>
    </row>
    <row r="2040">
      <c r="A2040" s="114"/>
      <c r="B2040" s="116"/>
      <c r="C2040" s="121"/>
      <c r="D2040" s="116"/>
      <c r="E2040" s="116"/>
      <c r="F2040" s="116"/>
      <c r="G2040" s="116"/>
      <c r="H2040" s="120"/>
      <c r="I2040" s="118"/>
      <c r="J2040" s="116"/>
      <c r="K2040" s="118"/>
      <c r="L2040" s="116"/>
      <c r="M2040" s="116"/>
      <c r="N2040" s="118"/>
    </row>
    <row r="2041">
      <c r="A2041" s="114"/>
      <c r="B2041" s="116"/>
      <c r="C2041" s="121"/>
      <c r="D2041" s="116"/>
      <c r="E2041" s="116"/>
      <c r="F2041" s="116"/>
      <c r="G2041" s="116"/>
      <c r="H2041" s="120"/>
      <c r="I2041" s="118"/>
      <c r="J2041" s="116"/>
      <c r="K2041" s="118"/>
      <c r="L2041" s="116"/>
      <c r="M2041" s="116"/>
      <c r="N2041" s="118"/>
    </row>
    <row r="2042">
      <c r="A2042" s="114"/>
      <c r="B2042" s="116"/>
      <c r="C2042" s="121"/>
      <c r="D2042" s="116"/>
      <c r="E2042" s="116"/>
      <c r="F2042" s="116"/>
      <c r="G2042" s="116"/>
      <c r="H2042" s="120"/>
      <c r="I2042" s="118"/>
      <c r="J2042" s="116"/>
      <c r="K2042" s="118"/>
      <c r="L2042" s="116"/>
      <c r="M2042" s="116"/>
      <c r="N2042" s="118"/>
    </row>
    <row r="2043">
      <c r="A2043" s="114"/>
      <c r="B2043" s="116"/>
      <c r="C2043" s="121"/>
      <c r="D2043" s="116"/>
      <c r="E2043" s="116"/>
      <c r="F2043" s="116"/>
      <c r="G2043" s="116"/>
      <c r="H2043" s="120"/>
      <c r="I2043" s="118"/>
      <c r="J2043" s="116"/>
      <c r="K2043" s="118"/>
      <c r="L2043" s="116"/>
      <c r="M2043" s="116"/>
      <c r="N2043" s="118"/>
    </row>
    <row r="2044">
      <c r="A2044" s="114"/>
      <c r="B2044" s="116"/>
      <c r="C2044" s="121"/>
      <c r="D2044" s="116"/>
      <c r="E2044" s="116"/>
      <c r="F2044" s="116"/>
      <c r="G2044" s="116"/>
      <c r="H2044" s="120"/>
      <c r="I2044" s="118"/>
      <c r="J2044" s="116"/>
      <c r="K2044" s="118"/>
      <c r="L2044" s="116"/>
      <c r="M2044" s="116"/>
      <c r="N2044" s="118"/>
    </row>
    <row r="2045">
      <c r="A2045" s="114"/>
      <c r="B2045" s="116"/>
      <c r="C2045" s="121"/>
      <c r="D2045" s="116"/>
      <c r="E2045" s="116"/>
      <c r="F2045" s="116"/>
      <c r="G2045" s="116"/>
      <c r="H2045" s="120"/>
      <c r="I2045" s="118"/>
      <c r="J2045" s="116"/>
      <c r="K2045" s="118"/>
      <c r="L2045" s="116"/>
      <c r="M2045" s="116"/>
      <c r="N2045" s="118"/>
    </row>
    <row r="2046">
      <c r="A2046" s="114"/>
      <c r="B2046" s="116"/>
      <c r="C2046" s="121"/>
      <c r="D2046" s="116"/>
      <c r="E2046" s="116"/>
      <c r="F2046" s="116"/>
      <c r="G2046" s="116"/>
      <c r="H2046" s="120"/>
      <c r="I2046" s="118"/>
      <c r="J2046" s="116"/>
      <c r="K2046" s="118"/>
      <c r="L2046" s="116"/>
      <c r="M2046" s="116"/>
      <c r="N2046" s="118"/>
    </row>
    <row r="2047">
      <c r="A2047" s="114"/>
      <c r="B2047" s="116"/>
      <c r="C2047" s="121"/>
      <c r="D2047" s="116"/>
      <c r="E2047" s="116"/>
      <c r="F2047" s="116"/>
      <c r="G2047" s="116"/>
      <c r="H2047" s="120"/>
      <c r="I2047" s="118"/>
      <c r="J2047" s="116"/>
      <c r="K2047" s="118"/>
      <c r="L2047" s="116"/>
      <c r="M2047" s="116"/>
      <c r="N2047" s="118"/>
    </row>
    <row r="2048">
      <c r="A2048" s="114"/>
      <c r="B2048" s="116"/>
      <c r="C2048" s="121"/>
      <c r="D2048" s="116"/>
      <c r="E2048" s="116"/>
      <c r="F2048" s="116"/>
      <c r="G2048" s="116"/>
      <c r="H2048" s="120"/>
      <c r="I2048" s="118"/>
      <c r="J2048" s="116"/>
      <c r="K2048" s="118"/>
      <c r="L2048" s="116"/>
      <c r="M2048" s="116"/>
      <c r="N2048" s="118"/>
    </row>
    <row r="2049">
      <c r="A2049" s="114"/>
      <c r="B2049" s="116"/>
      <c r="C2049" s="121"/>
      <c r="D2049" s="116"/>
      <c r="E2049" s="116"/>
      <c r="F2049" s="116"/>
      <c r="G2049" s="116"/>
      <c r="H2049" s="120"/>
      <c r="I2049" s="118"/>
      <c r="J2049" s="116"/>
      <c r="K2049" s="118"/>
      <c r="L2049" s="116"/>
      <c r="M2049" s="116"/>
      <c r="N2049" s="118"/>
    </row>
    <row r="2050">
      <c r="A2050" s="114"/>
      <c r="B2050" s="116"/>
      <c r="C2050" s="121"/>
      <c r="D2050" s="116"/>
      <c r="E2050" s="116"/>
      <c r="F2050" s="116"/>
      <c r="G2050" s="116"/>
      <c r="H2050" s="120"/>
      <c r="I2050" s="118"/>
      <c r="J2050" s="116"/>
      <c r="K2050" s="118"/>
      <c r="L2050" s="116"/>
      <c r="M2050" s="116"/>
      <c r="N2050" s="118"/>
    </row>
    <row r="2051">
      <c r="A2051" s="114"/>
      <c r="B2051" s="116"/>
      <c r="C2051" s="121"/>
      <c r="D2051" s="116"/>
      <c r="E2051" s="116"/>
      <c r="F2051" s="116"/>
      <c r="G2051" s="116"/>
      <c r="H2051" s="120"/>
      <c r="I2051" s="118"/>
      <c r="J2051" s="116"/>
      <c r="K2051" s="118"/>
      <c r="L2051" s="116"/>
      <c r="M2051" s="116"/>
      <c r="N2051" s="118"/>
    </row>
    <row r="2052">
      <c r="A2052" s="114"/>
      <c r="B2052" s="116"/>
      <c r="C2052" s="121"/>
      <c r="D2052" s="116"/>
      <c r="E2052" s="116"/>
      <c r="F2052" s="116"/>
      <c r="G2052" s="116"/>
      <c r="H2052" s="120"/>
      <c r="I2052" s="118"/>
      <c r="J2052" s="116"/>
      <c r="K2052" s="118"/>
      <c r="L2052" s="116"/>
      <c r="M2052" s="116"/>
      <c r="N2052" s="118"/>
    </row>
    <row r="2053">
      <c r="A2053" s="114"/>
      <c r="B2053" s="116"/>
      <c r="C2053" s="121"/>
      <c r="D2053" s="116"/>
      <c r="E2053" s="116"/>
      <c r="F2053" s="116"/>
      <c r="G2053" s="116"/>
      <c r="H2053" s="120"/>
      <c r="I2053" s="118"/>
      <c r="J2053" s="116"/>
      <c r="K2053" s="118"/>
      <c r="L2053" s="116"/>
      <c r="M2053" s="116"/>
      <c r="N2053" s="118"/>
    </row>
    <row r="2054">
      <c r="A2054" s="114"/>
      <c r="B2054" s="116"/>
      <c r="C2054" s="121"/>
      <c r="D2054" s="116"/>
      <c r="E2054" s="116"/>
      <c r="F2054" s="116"/>
      <c r="G2054" s="116"/>
      <c r="H2054" s="120"/>
      <c r="I2054" s="118"/>
      <c r="J2054" s="116"/>
      <c r="K2054" s="118"/>
      <c r="L2054" s="116"/>
      <c r="M2054" s="116"/>
      <c r="N2054" s="118"/>
    </row>
    <row r="2055">
      <c r="A2055" s="114"/>
      <c r="B2055" s="116"/>
      <c r="C2055" s="121"/>
      <c r="D2055" s="116"/>
      <c r="E2055" s="116"/>
      <c r="F2055" s="116"/>
      <c r="G2055" s="116"/>
      <c r="H2055" s="120"/>
      <c r="I2055" s="118"/>
      <c r="J2055" s="116"/>
      <c r="K2055" s="118"/>
      <c r="L2055" s="116"/>
      <c r="M2055" s="116"/>
      <c r="N2055" s="118"/>
    </row>
    <row r="2056">
      <c r="A2056" s="114"/>
      <c r="B2056" s="116"/>
      <c r="C2056" s="121"/>
      <c r="D2056" s="116"/>
      <c r="E2056" s="116"/>
      <c r="F2056" s="116"/>
      <c r="G2056" s="116"/>
      <c r="H2056" s="120"/>
      <c r="I2056" s="118"/>
      <c r="J2056" s="116"/>
      <c r="K2056" s="118"/>
      <c r="L2056" s="116"/>
      <c r="M2056" s="116"/>
      <c r="N2056" s="118"/>
    </row>
    <row r="2057">
      <c r="A2057" s="114"/>
      <c r="B2057" s="116"/>
      <c r="C2057" s="121"/>
      <c r="D2057" s="116"/>
      <c r="E2057" s="116"/>
      <c r="F2057" s="116"/>
      <c r="G2057" s="116"/>
      <c r="H2057" s="120"/>
      <c r="I2057" s="118"/>
      <c r="J2057" s="116"/>
      <c r="K2057" s="118"/>
      <c r="L2057" s="116"/>
      <c r="M2057" s="116"/>
      <c r="N2057" s="118"/>
    </row>
    <row r="2058">
      <c r="A2058" s="114"/>
      <c r="B2058" s="116"/>
      <c r="C2058" s="121"/>
      <c r="D2058" s="116"/>
      <c r="E2058" s="116"/>
      <c r="F2058" s="116"/>
      <c r="G2058" s="116"/>
      <c r="H2058" s="120"/>
      <c r="I2058" s="118"/>
      <c r="J2058" s="116"/>
      <c r="K2058" s="118"/>
      <c r="L2058" s="116"/>
      <c r="M2058" s="116"/>
      <c r="N2058" s="118"/>
    </row>
    <row r="2059">
      <c r="A2059" s="114"/>
      <c r="B2059" s="116"/>
      <c r="C2059" s="121"/>
      <c r="D2059" s="116"/>
      <c r="E2059" s="116"/>
      <c r="F2059" s="116"/>
      <c r="G2059" s="116"/>
      <c r="H2059" s="120"/>
      <c r="I2059" s="118"/>
      <c r="J2059" s="116"/>
      <c r="K2059" s="118"/>
      <c r="L2059" s="116"/>
      <c r="M2059" s="116"/>
      <c r="N2059" s="118"/>
    </row>
    <row r="2060">
      <c r="A2060" s="114"/>
      <c r="B2060" s="116"/>
      <c r="C2060" s="121"/>
      <c r="D2060" s="116"/>
      <c r="E2060" s="116"/>
      <c r="F2060" s="116"/>
      <c r="G2060" s="116"/>
      <c r="H2060" s="120"/>
      <c r="I2060" s="118"/>
      <c r="J2060" s="116"/>
      <c r="K2060" s="118"/>
      <c r="L2060" s="116"/>
      <c r="M2060" s="116"/>
      <c r="N2060" s="118"/>
    </row>
    <row r="2061">
      <c r="A2061" s="114"/>
      <c r="B2061" s="116"/>
      <c r="C2061" s="121"/>
      <c r="D2061" s="116"/>
      <c r="E2061" s="116"/>
      <c r="F2061" s="116"/>
      <c r="G2061" s="116"/>
      <c r="H2061" s="120"/>
      <c r="I2061" s="118"/>
      <c r="J2061" s="116"/>
      <c r="K2061" s="118"/>
      <c r="L2061" s="116"/>
      <c r="M2061" s="116"/>
      <c r="N2061" s="118"/>
    </row>
    <row r="2062">
      <c r="A2062" s="114"/>
      <c r="B2062" s="116"/>
      <c r="C2062" s="121"/>
      <c r="D2062" s="116"/>
      <c r="E2062" s="116"/>
      <c r="F2062" s="116"/>
      <c r="G2062" s="116"/>
      <c r="H2062" s="120"/>
      <c r="I2062" s="118"/>
      <c r="J2062" s="116"/>
      <c r="K2062" s="118"/>
      <c r="L2062" s="116"/>
      <c r="M2062" s="116"/>
      <c r="N2062" s="118"/>
    </row>
    <row r="2063">
      <c r="A2063" s="114"/>
      <c r="B2063" s="116"/>
      <c r="C2063" s="121"/>
      <c r="D2063" s="116"/>
      <c r="E2063" s="116"/>
      <c r="F2063" s="116"/>
      <c r="G2063" s="116"/>
      <c r="H2063" s="120"/>
      <c r="I2063" s="118"/>
      <c r="J2063" s="116"/>
      <c r="K2063" s="118"/>
      <c r="L2063" s="116"/>
      <c r="M2063" s="116"/>
      <c r="N2063" s="118"/>
    </row>
    <row r="2064">
      <c r="A2064" s="114"/>
      <c r="B2064" s="116"/>
      <c r="C2064" s="121"/>
      <c r="D2064" s="116"/>
      <c r="E2064" s="116"/>
      <c r="F2064" s="116"/>
      <c r="G2064" s="116"/>
      <c r="H2064" s="120"/>
      <c r="I2064" s="118"/>
      <c r="J2064" s="116"/>
      <c r="K2064" s="118"/>
      <c r="L2064" s="116"/>
      <c r="M2064" s="116"/>
      <c r="N2064" s="118"/>
    </row>
    <row r="2065">
      <c r="A2065" s="114"/>
      <c r="B2065" s="116"/>
      <c r="C2065" s="121"/>
      <c r="D2065" s="116"/>
      <c r="E2065" s="116"/>
      <c r="F2065" s="116"/>
      <c r="G2065" s="116"/>
      <c r="H2065" s="120"/>
      <c r="I2065" s="118"/>
      <c r="J2065" s="116"/>
      <c r="K2065" s="118"/>
      <c r="L2065" s="116"/>
      <c r="M2065" s="116"/>
      <c r="N2065" s="118"/>
    </row>
    <row r="2066">
      <c r="A2066" s="114"/>
      <c r="B2066" s="116"/>
      <c r="C2066" s="121"/>
      <c r="D2066" s="116"/>
      <c r="E2066" s="116"/>
      <c r="F2066" s="116"/>
      <c r="G2066" s="116"/>
      <c r="H2066" s="120"/>
      <c r="I2066" s="118"/>
      <c r="J2066" s="116"/>
      <c r="K2066" s="118"/>
      <c r="L2066" s="116"/>
      <c r="M2066" s="116"/>
      <c r="N2066" s="118"/>
    </row>
    <row r="2067">
      <c r="A2067" s="114"/>
      <c r="B2067" s="116"/>
      <c r="C2067" s="121"/>
      <c r="D2067" s="116"/>
      <c r="E2067" s="116"/>
      <c r="F2067" s="116"/>
      <c r="G2067" s="116"/>
      <c r="H2067" s="120"/>
      <c r="I2067" s="118"/>
      <c r="J2067" s="116"/>
      <c r="K2067" s="118"/>
      <c r="L2067" s="116"/>
      <c r="M2067" s="116"/>
      <c r="N2067" s="118"/>
    </row>
    <row r="2068">
      <c r="A2068" s="114"/>
      <c r="B2068" s="116"/>
      <c r="C2068" s="121"/>
      <c r="D2068" s="116"/>
      <c r="E2068" s="116"/>
      <c r="F2068" s="116"/>
      <c r="G2068" s="116"/>
      <c r="H2068" s="120"/>
      <c r="I2068" s="118"/>
      <c r="J2068" s="116"/>
      <c r="K2068" s="118"/>
      <c r="L2068" s="116"/>
      <c r="M2068" s="116"/>
      <c r="N2068" s="118"/>
    </row>
    <row r="2069">
      <c r="A2069" s="114"/>
      <c r="B2069" s="116"/>
      <c r="C2069" s="121"/>
      <c r="D2069" s="116"/>
      <c r="E2069" s="116"/>
      <c r="F2069" s="116"/>
      <c r="G2069" s="116"/>
      <c r="H2069" s="120"/>
      <c r="I2069" s="118"/>
      <c r="J2069" s="116"/>
      <c r="K2069" s="118"/>
      <c r="L2069" s="116"/>
      <c r="M2069" s="116"/>
      <c r="N2069" s="118"/>
    </row>
    <row r="2070">
      <c r="A2070" s="114"/>
      <c r="B2070" s="116"/>
      <c r="C2070" s="121"/>
      <c r="D2070" s="116"/>
      <c r="E2070" s="116"/>
      <c r="F2070" s="116"/>
      <c r="G2070" s="116"/>
      <c r="H2070" s="120"/>
      <c r="I2070" s="118"/>
      <c r="J2070" s="116"/>
      <c r="K2070" s="118"/>
      <c r="L2070" s="116"/>
      <c r="M2070" s="116"/>
      <c r="N2070" s="118"/>
    </row>
    <row r="2071">
      <c r="A2071" s="114"/>
      <c r="B2071" s="116"/>
      <c r="C2071" s="121"/>
      <c r="D2071" s="116"/>
      <c r="E2071" s="116"/>
      <c r="F2071" s="116"/>
      <c r="G2071" s="116"/>
      <c r="H2071" s="120"/>
      <c r="I2071" s="118"/>
      <c r="J2071" s="116"/>
      <c r="K2071" s="118"/>
      <c r="L2071" s="116"/>
      <c r="M2071" s="116"/>
      <c r="N2071" s="118"/>
    </row>
    <row r="2072">
      <c r="A2072" s="114"/>
      <c r="B2072" s="116"/>
      <c r="C2072" s="121"/>
      <c r="D2072" s="116"/>
      <c r="E2072" s="116"/>
      <c r="F2072" s="116"/>
      <c r="G2072" s="116"/>
      <c r="H2072" s="120"/>
      <c r="I2072" s="118"/>
      <c r="J2072" s="116"/>
      <c r="K2072" s="118"/>
      <c r="L2072" s="116"/>
      <c r="M2072" s="116"/>
      <c r="N2072" s="118"/>
    </row>
    <row r="2073">
      <c r="A2073" s="114"/>
      <c r="B2073" s="116"/>
      <c r="C2073" s="121"/>
      <c r="D2073" s="116"/>
      <c r="E2073" s="116"/>
      <c r="F2073" s="116"/>
      <c r="G2073" s="116"/>
      <c r="H2073" s="120"/>
      <c r="I2073" s="118"/>
      <c r="J2073" s="116"/>
      <c r="K2073" s="118"/>
      <c r="L2073" s="116"/>
      <c r="M2073" s="116"/>
      <c r="N2073" s="118"/>
    </row>
    <row r="2074">
      <c r="A2074" s="114"/>
      <c r="B2074" s="116"/>
      <c r="C2074" s="121"/>
      <c r="D2074" s="116"/>
      <c r="E2074" s="116"/>
      <c r="F2074" s="116"/>
      <c r="G2074" s="116"/>
      <c r="H2074" s="120"/>
      <c r="I2074" s="118"/>
      <c r="J2074" s="116"/>
      <c r="K2074" s="118"/>
      <c r="L2074" s="116"/>
      <c r="M2074" s="116"/>
      <c r="N2074" s="118"/>
    </row>
    <row r="2075">
      <c r="A2075" s="114"/>
      <c r="B2075" s="116"/>
      <c r="C2075" s="121"/>
      <c r="D2075" s="116"/>
      <c r="E2075" s="116"/>
      <c r="F2075" s="116"/>
      <c r="G2075" s="116"/>
      <c r="H2075" s="120"/>
      <c r="I2075" s="118"/>
      <c r="J2075" s="116"/>
      <c r="K2075" s="118"/>
      <c r="L2075" s="116"/>
      <c r="M2075" s="116"/>
      <c r="N2075" s="118"/>
    </row>
    <row r="2076">
      <c r="A2076" s="114"/>
      <c r="B2076" s="116"/>
      <c r="C2076" s="121"/>
      <c r="D2076" s="116"/>
      <c r="E2076" s="116"/>
      <c r="F2076" s="116"/>
      <c r="G2076" s="116"/>
      <c r="H2076" s="120"/>
      <c r="I2076" s="118"/>
      <c r="J2076" s="116"/>
      <c r="K2076" s="118"/>
      <c r="L2076" s="116"/>
      <c r="M2076" s="116"/>
      <c r="N2076" s="118"/>
    </row>
    <row r="2077">
      <c r="A2077" s="114"/>
      <c r="B2077" s="116"/>
      <c r="C2077" s="121"/>
      <c r="D2077" s="116"/>
      <c r="E2077" s="116"/>
      <c r="F2077" s="116"/>
      <c r="G2077" s="116"/>
      <c r="H2077" s="120"/>
      <c r="I2077" s="118"/>
      <c r="J2077" s="116"/>
      <c r="K2077" s="118"/>
      <c r="L2077" s="116"/>
      <c r="M2077" s="116"/>
      <c r="N2077" s="118"/>
    </row>
    <row r="2078">
      <c r="A2078" s="114"/>
      <c r="B2078" s="116"/>
      <c r="C2078" s="121"/>
      <c r="D2078" s="116"/>
      <c r="E2078" s="116"/>
      <c r="F2078" s="116"/>
      <c r="G2078" s="116"/>
      <c r="H2078" s="120"/>
      <c r="I2078" s="118"/>
      <c r="J2078" s="116"/>
      <c r="K2078" s="118"/>
      <c r="L2078" s="116"/>
      <c r="M2078" s="116"/>
      <c r="N2078" s="118"/>
    </row>
    <row r="2079">
      <c r="A2079" s="114"/>
      <c r="B2079" s="116"/>
      <c r="C2079" s="121"/>
      <c r="D2079" s="116"/>
      <c r="E2079" s="116"/>
      <c r="F2079" s="116"/>
      <c r="G2079" s="116"/>
      <c r="H2079" s="120"/>
      <c r="I2079" s="118"/>
      <c r="J2079" s="116"/>
      <c r="K2079" s="118"/>
      <c r="L2079" s="116"/>
      <c r="M2079" s="116"/>
      <c r="N2079" s="118"/>
    </row>
    <row r="2080">
      <c r="A2080" s="114"/>
      <c r="B2080" s="116"/>
      <c r="C2080" s="121"/>
      <c r="D2080" s="116"/>
      <c r="E2080" s="116"/>
      <c r="F2080" s="116"/>
      <c r="G2080" s="116"/>
      <c r="H2080" s="120"/>
      <c r="I2080" s="118"/>
      <c r="J2080" s="116"/>
      <c r="K2080" s="118"/>
      <c r="L2080" s="116"/>
      <c r="M2080" s="116"/>
      <c r="N2080" s="118"/>
    </row>
    <row r="2081">
      <c r="A2081" s="114"/>
      <c r="B2081" s="116"/>
      <c r="C2081" s="121"/>
      <c r="D2081" s="116"/>
      <c r="E2081" s="116"/>
      <c r="F2081" s="116"/>
      <c r="G2081" s="116"/>
      <c r="H2081" s="120"/>
      <c r="I2081" s="118"/>
      <c r="J2081" s="116"/>
      <c r="K2081" s="118"/>
      <c r="L2081" s="116"/>
      <c r="M2081" s="116"/>
      <c r="N2081" s="118"/>
    </row>
    <row r="2082">
      <c r="A2082" s="114"/>
      <c r="B2082" s="116"/>
      <c r="C2082" s="121"/>
      <c r="D2082" s="116"/>
      <c r="E2082" s="116"/>
      <c r="F2082" s="116"/>
      <c r="G2082" s="116"/>
      <c r="H2082" s="120"/>
      <c r="I2082" s="118"/>
      <c r="J2082" s="116"/>
      <c r="K2082" s="118"/>
      <c r="L2082" s="116"/>
      <c r="M2082" s="116"/>
      <c r="N2082" s="118"/>
    </row>
    <row r="2083">
      <c r="A2083" s="114"/>
      <c r="B2083" s="116"/>
      <c r="C2083" s="121"/>
      <c r="D2083" s="116"/>
      <c r="E2083" s="116"/>
      <c r="F2083" s="116"/>
      <c r="G2083" s="116"/>
      <c r="H2083" s="120"/>
      <c r="I2083" s="118"/>
      <c r="J2083" s="116"/>
      <c r="K2083" s="118"/>
      <c r="L2083" s="116"/>
      <c r="M2083" s="116"/>
      <c r="N2083" s="118"/>
    </row>
    <row r="2084">
      <c r="A2084" s="114"/>
      <c r="B2084" s="116"/>
      <c r="C2084" s="121"/>
      <c r="D2084" s="116"/>
      <c r="E2084" s="116"/>
      <c r="F2084" s="116"/>
      <c r="G2084" s="116"/>
      <c r="H2084" s="120"/>
      <c r="I2084" s="118"/>
      <c r="J2084" s="116"/>
      <c r="K2084" s="118"/>
      <c r="L2084" s="116"/>
      <c r="M2084" s="116"/>
      <c r="N2084" s="118"/>
    </row>
    <row r="2085">
      <c r="A2085" s="114"/>
      <c r="B2085" s="116"/>
      <c r="C2085" s="121"/>
      <c r="D2085" s="116"/>
      <c r="E2085" s="116"/>
      <c r="F2085" s="116"/>
      <c r="G2085" s="116"/>
      <c r="H2085" s="120"/>
      <c r="I2085" s="118"/>
      <c r="J2085" s="116"/>
      <c r="K2085" s="118"/>
      <c r="L2085" s="116"/>
      <c r="M2085" s="116"/>
      <c r="N2085" s="118"/>
    </row>
    <row r="2086">
      <c r="A2086" s="114"/>
      <c r="B2086" s="116"/>
      <c r="C2086" s="121"/>
      <c r="D2086" s="116"/>
      <c r="E2086" s="116"/>
      <c r="F2086" s="116"/>
      <c r="G2086" s="116"/>
      <c r="H2086" s="120"/>
      <c r="I2086" s="118"/>
      <c r="J2086" s="116"/>
      <c r="K2086" s="118"/>
      <c r="L2086" s="116"/>
      <c r="M2086" s="116"/>
      <c r="N2086" s="118"/>
    </row>
    <row r="2087">
      <c r="A2087" s="114"/>
      <c r="B2087" s="116"/>
      <c r="C2087" s="121"/>
      <c r="D2087" s="116"/>
      <c r="E2087" s="116"/>
      <c r="F2087" s="116"/>
      <c r="G2087" s="116"/>
      <c r="H2087" s="120"/>
      <c r="I2087" s="118"/>
      <c r="J2087" s="116"/>
      <c r="K2087" s="118"/>
      <c r="L2087" s="116"/>
      <c r="M2087" s="116"/>
      <c r="N2087" s="118"/>
    </row>
  </sheetData>
  <autoFilter ref="$A$1:$N$1164"/>
  <dataValidations>
    <dataValidation type="list" allowBlank="1" showErrorMessage="1" sqref="E2:E1990">
      <formula1>ValidacaoDados!$C$2:$C$25</formula1>
    </dataValidation>
    <dataValidation type="list" allowBlank="1" showErrorMessage="1" sqref="L2:L1990">
      <formula1>ValidacaoDados!$D$2:$D$13</formula1>
    </dataValidation>
    <dataValidation type="list" allowBlank="1" showErrorMessage="1" sqref="F2:F1990">
      <formula1>ValidacaoDados!$A$2:$A$36</formula1>
    </dataValidation>
    <dataValidation type="list" allowBlank="1" showErrorMessage="1" sqref="G2:G1990">
      <formula1>ValidacaoDados!$B$2:$B$11</formula1>
    </dataValidation>
  </dataValidations>
  <hyperlinks>
    <hyperlink r:id="rId1" ref="C7"/>
    <hyperlink r:id="rId2" ref="C83"/>
    <hyperlink r:id="rId3" ref="C215"/>
    <hyperlink r:id="rId4" ref="C250"/>
    <hyperlink r:id="rId5" ref="C275"/>
    <hyperlink r:id="rId6" ref="C494"/>
    <hyperlink r:id="rId7" ref="C500"/>
    <hyperlink r:id="rId8" ref="C509"/>
    <hyperlink r:id="rId9" ref="C522"/>
    <hyperlink r:id="rId10" ref="C786"/>
    <hyperlink r:id="rId11" ref="C923"/>
    <hyperlink r:id="rId12" ref="C959"/>
    <hyperlink r:id="rId13" ref="C1054"/>
    <hyperlink r:id="rId14" ref="C1055"/>
  </hyperlinks>
  <drawing r:id="rId1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4.63"/>
    <col customWidth="1" min="3" max="3" width="33.25"/>
    <col customWidth="1" min="4" max="4" width="25.88"/>
    <col customWidth="1" min="5" max="5" width="20.13"/>
    <col customWidth="1" min="6" max="6" width="27.88"/>
    <col customWidth="1" min="7" max="7" width="22.38"/>
    <col customWidth="1" min="8" max="8" width="26.0"/>
    <col customWidth="1" min="9" max="9" width="25.75"/>
    <col customWidth="1" min="10" max="10" width="18.75"/>
    <col customWidth="1" min="11" max="11" width="24.13"/>
    <col customWidth="1" min="12" max="12" width="15.0"/>
    <col customWidth="1" min="13" max="13" width="20.38"/>
    <col customWidth="1" min="14" max="14" width="21.38"/>
    <col customWidth="1" min="15" max="15" width="23.0"/>
    <col customWidth="1" min="16" max="16" width="9.75"/>
    <col customWidth="1" min="19" max="19" width="18.63"/>
    <col customWidth="1" min="20" max="20" width="17.63"/>
    <col customWidth="1" min="21" max="21" width="9.63"/>
  </cols>
  <sheetData>
    <row r="1">
      <c r="A1" s="89" t="s">
        <v>69</v>
      </c>
      <c r="B1" s="90" t="s">
        <v>70</v>
      </c>
      <c r="C1" s="90" t="s">
        <v>71</v>
      </c>
      <c r="D1" s="90" t="s">
        <v>72</v>
      </c>
      <c r="E1" s="90" t="s">
        <v>73</v>
      </c>
      <c r="F1" s="90" t="s">
        <v>74</v>
      </c>
      <c r="G1" s="90" t="s">
        <v>75</v>
      </c>
      <c r="H1" s="91" t="s">
        <v>76</v>
      </c>
      <c r="I1" s="92" t="s">
        <v>77</v>
      </c>
      <c r="J1" s="90" t="s">
        <v>78</v>
      </c>
      <c r="K1" s="92" t="s">
        <v>79</v>
      </c>
      <c r="L1" s="89" t="s">
        <v>80</v>
      </c>
      <c r="M1" s="90" t="s">
        <v>81</v>
      </c>
      <c r="N1" s="92" t="s">
        <v>82</v>
      </c>
      <c r="O1" s="93"/>
      <c r="P1" s="93"/>
      <c r="Q1" s="94"/>
      <c r="R1" s="94"/>
      <c r="S1" s="95"/>
      <c r="T1" s="95"/>
      <c r="U1" s="94"/>
      <c r="V1" s="93"/>
      <c r="W1" s="93"/>
      <c r="X1" s="93"/>
      <c r="Y1" s="93"/>
      <c r="Z1" s="93"/>
    </row>
    <row r="2">
      <c r="A2" s="96" t="s">
        <v>3970</v>
      </c>
      <c r="B2" s="96" t="s">
        <v>3971</v>
      </c>
      <c r="C2" s="97"/>
      <c r="D2" s="97"/>
      <c r="E2" s="96" t="s">
        <v>85</v>
      </c>
      <c r="F2" s="96" t="s">
        <v>289</v>
      </c>
      <c r="G2" s="96" t="s">
        <v>131</v>
      </c>
      <c r="H2" s="101">
        <v>1682.0</v>
      </c>
      <c r="I2" s="99"/>
      <c r="J2" s="97"/>
      <c r="K2" s="99"/>
      <c r="L2" s="97"/>
      <c r="M2" s="97"/>
      <c r="N2" s="100">
        <v>45800.0</v>
      </c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96" t="s">
        <v>3972</v>
      </c>
      <c r="B3" s="96" t="s">
        <v>3973</v>
      </c>
      <c r="C3" s="97"/>
      <c r="D3" s="97"/>
      <c r="E3" s="96" t="s">
        <v>85</v>
      </c>
      <c r="F3" s="97"/>
      <c r="G3" s="96" t="s">
        <v>86</v>
      </c>
      <c r="H3" s="98"/>
      <c r="I3" s="99"/>
      <c r="J3" s="97"/>
      <c r="K3" s="99"/>
      <c r="L3" s="97"/>
      <c r="M3" s="97"/>
      <c r="N3" s="100">
        <v>45800.0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96" t="s">
        <v>3974</v>
      </c>
      <c r="B4" s="96" t="s">
        <v>3975</v>
      </c>
      <c r="C4" s="97"/>
      <c r="D4" s="97"/>
      <c r="E4" s="96" t="s">
        <v>85</v>
      </c>
      <c r="F4" s="96" t="s">
        <v>93</v>
      </c>
      <c r="G4" s="96" t="s">
        <v>94</v>
      </c>
      <c r="H4" s="101">
        <v>809.0</v>
      </c>
      <c r="I4" s="99"/>
      <c r="J4" s="97"/>
      <c r="K4" s="99"/>
      <c r="L4" s="97"/>
      <c r="M4" s="97"/>
      <c r="N4" s="100">
        <v>45800.0</v>
      </c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96" t="s">
        <v>3976</v>
      </c>
      <c r="B5" s="96" t="s">
        <v>3977</v>
      </c>
      <c r="C5" s="97"/>
      <c r="D5" s="97"/>
      <c r="E5" s="96" t="s">
        <v>85</v>
      </c>
      <c r="F5" s="97"/>
      <c r="G5" s="96" t="s">
        <v>86</v>
      </c>
      <c r="H5" s="98"/>
      <c r="I5" s="99"/>
      <c r="J5" s="97"/>
      <c r="K5" s="99"/>
      <c r="L5" s="97"/>
      <c r="M5" s="97"/>
      <c r="N5" s="100">
        <v>45800.0</v>
      </c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96" t="s">
        <v>3978</v>
      </c>
      <c r="B6" s="96" t="s">
        <v>3979</v>
      </c>
      <c r="C6" s="97"/>
      <c r="D6" s="97"/>
      <c r="E6" s="96" t="s">
        <v>85</v>
      </c>
      <c r="F6" s="97"/>
      <c r="G6" s="96" t="s">
        <v>150</v>
      </c>
      <c r="H6" s="98"/>
      <c r="I6" s="99"/>
      <c r="J6" s="97"/>
      <c r="K6" s="99"/>
      <c r="L6" s="97"/>
      <c r="M6" s="97"/>
      <c r="N6" s="100">
        <v>45800.0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96" t="s">
        <v>3980</v>
      </c>
      <c r="B7" s="96" t="s">
        <v>3981</v>
      </c>
      <c r="C7" s="97"/>
      <c r="D7" s="97"/>
      <c r="E7" s="96" t="s">
        <v>85</v>
      </c>
      <c r="F7" s="97"/>
      <c r="G7" s="96" t="s">
        <v>94</v>
      </c>
      <c r="H7" s="101">
        <v>1240.0</v>
      </c>
      <c r="I7" s="99"/>
      <c r="J7" s="97"/>
      <c r="K7" s="99"/>
      <c r="L7" s="97"/>
      <c r="M7" s="97"/>
      <c r="N7" s="100">
        <v>45800.0</v>
      </c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6" t="s">
        <v>3982</v>
      </c>
      <c r="B8" s="96" t="s">
        <v>3983</v>
      </c>
      <c r="C8" s="97"/>
      <c r="D8" s="97"/>
      <c r="E8" s="96" t="s">
        <v>85</v>
      </c>
      <c r="F8" s="97"/>
      <c r="G8" s="96" t="s">
        <v>86</v>
      </c>
      <c r="H8" s="98"/>
      <c r="I8" s="99"/>
      <c r="J8" s="97"/>
      <c r="K8" s="99"/>
      <c r="L8" s="97"/>
      <c r="M8" s="97"/>
      <c r="N8" s="100">
        <v>45800.0</v>
      </c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96" t="s">
        <v>3984</v>
      </c>
      <c r="B9" s="96" t="s">
        <v>3985</v>
      </c>
      <c r="C9" s="97"/>
      <c r="D9" s="97"/>
      <c r="E9" s="96" t="s">
        <v>85</v>
      </c>
      <c r="F9" s="97"/>
      <c r="G9" s="96" t="s">
        <v>86</v>
      </c>
      <c r="H9" s="98"/>
      <c r="I9" s="99"/>
      <c r="J9" s="97"/>
      <c r="K9" s="99"/>
      <c r="L9" s="97"/>
      <c r="M9" s="97"/>
      <c r="N9" s="100">
        <v>45800.0</v>
      </c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96" t="s">
        <v>3986</v>
      </c>
      <c r="B10" s="96" t="s">
        <v>3987</v>
      </c>
      <c r="C10" s="97"/>
      <c r="D10" s="97"/>
      <c r="E10" s="96" t="s">
        <v>85</v>
      </c>
      <c r="F10" s="97"/>
      <c r="G10" s="96" t="s">
        <v>86</v>
      </c>
      <c r="H10" s="98"/>
      <c r="I10" s="99"/>
      <c r="J10" s="97"/>
      <c r="K10" s="99"/>
      <c r="L10" s="97"/>
      <c r="M10" s="97"/>
      <c r="N10" s="100">
        <v>45800.0</v>
      </c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96" t="s">
        <v>3988</v>
      </c>
      <c r="B11" s="96" t="s">
        <v>3989</v>
      </c>
      <c r="C11" s="97"/>
      <c r="D11" s="97"/>
      <c r="E11" s="96" t="s">
        <v>85</v>
      </c>
      <c r="F11" s="97"/>
      <c r="G11" s="96" t="s">
        <v>86</v>
      </c>
      <c r="H11" s="98"/>
      <c r="I11" s="99"/>
      <c r="J11" s="97"/>
      <c r="K11" s="99"/>
      <c r="L11" s="97"/>
      <c r="M11" s="97"/>
      <c r="N11" s="100">
        <v>45800.0</v>
      </c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96" t="s">
        <v>3990</v>
      </c>
      <c r="B12" s="96" t="s">
        <v>3991</v>
      </c>
      <c r="C12" s="97"/>
      <c r="D12" s="97"/>
      <c r="E12" s="96" t="s">
        <v>85</v>
      </c>
      <c r="F12" s="96" t="s">
        <v>289</v>
      </c>
      <c r="G12" s="96" t="s">
        <v>94</v>
      </c>
      <c r="H12" s="101">
        <v>1682.0</v>
      </c>
      <c r="I12" s="99"/>
      <c r="J12" s="97"/>
      <c r="K12" s="99"/>
      <c r="L12" s="97"/>
      <c r="M12" s="97"/>
      <c r="N12" s="100">
        <v>45800.0</v>
      </c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96" t="s">
        <v>3992</v>
      </c>
      <c r="B13" s="96" t="s">
        <v>3993</v>
      </c>
      <c r="C13" s="97"/>
      <c r="D13" s="97"/>
      <c r="E13" s="96" t="s">
        <v>85</v>
      </c>
      <c r="F13" s="97"/>
      <c r="G13" s="96" t="s">
        <v>86</v>
      </c>
      <c r="H13" s="98"/>
      <c r="I13" s="99"/>
      <c r="J13" s="97"/>
      <c r="K13" s="99"/>
      <c r="L13" s="97"/>
      <c r="M13" s="97"/>
      <c r="N13" s="100">
        <v>45800.0</v>
      </c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96" t="s">
        <v>3994</v>
      </c>
      <c r="B14" s="96" t="s">
        <v>3995</v>
      </c>
      <c r="C14" s="97"/>
      <c r="D14" s="97"/>
      <c r="E14" s="96" t="s">
        <v>655</v>
      </c>
      <c r="F14" s="97"/>
      <c r="G14" s="96" t="s">
        <v>86</v>
      </c>
      <c r="H14" s="98"/>
      <c r="I14" s="99"/>
      <c r="J14" s="97"/>
      <c r="K14" s="99"/>
      <c r="L14" s="97"/>
      <c r="M14" s="97"/>
      <c r="N14" s="100">
        <v>45800.0</v>
      </c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96" t="s">
        <v>3996</v>
      </c>
      <c r="B15" s="96" t="s">
        <v>3997</v>
      </c>
      <c r="C15" s="97"/>
      <c r="D15" s="97"/>
      <c r="E15" s="96" t="s">
        <v>85</v>
      </c>
      <c r="F15" s="97"/>
      <c r="G15" s="96" t="s">
        <v>86</v>
      </c>
      <c r="H15" s="98"/>
      <c r="I15" s="99"/>
      <c r="J15" s="97"/>
      <c r="K15" s="99"/>
      <c r="L15" s="97"/>
      <c r="M15" s="97"/>
      <c r="N15" s="100">
        <v>45803.0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96" t="s">
        <v>3998</v>
      </c>
      <c r="B16" s="96" t="s">
        <v>3999</v>
      </c>
      <c r="C16" s="97"/>
      <c r="D16" s="97"/>
      <c r="E16" s="96" t="s">
        <v>85</v>
      </c>
      <c r="F16" s="97"/>
      <c r="G16" s="96" t="s">
        <v>86</v>
      </c>
      <c r="H16" s="98"/>
      <c r="I16" s="99"/>
      <c r="J16" s="97"/>
      <c r="K16" s="99"/>
      <c r="L16" s="97"/>
      <c r="M16" s="97"/>
      <c r="N16" s="100">
        <v>45803.0</v>
      </c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>
      <c r="A17" s="96" t="s">
        <v>4000</v>
      </c>
      <c r="B17" s="96" t="s">
        <v>4001</v>
      </c>
      <c r="C17" s="97"/>
      <c r="D17" s="97"/>
      <c r="E17" s="96" t="s">
        <v>85</v>
      </c>
      <c r="F17" s="97"/>
      <c r="G17" s="96" t="s">
        <v>86</v>
      </c>
      <c r="H17" s="98"/>
      <c r="I17" s="99"/>
      <c r="J17" s="97"/>
      <c r="K17" s="99"/>
      <c r="L17" s="97"/>
      <c r="M17" s="97"/>
      <c r="N17" s="100">
        <v>45803.0</v>
      </c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96" t="s">
        <v>4002</v>
      </c>
      <c r="B18" s="96" t="s">
        <v>4003</v>
      </c>
      <c r="C18" s="96" t="s">
        <v>4004</v>
      </c>
      <c r="D18" s="97"/>
      <c r="E18" s="96" t="s">
        <v>85</v>
      </c>
      <c r="F18" s="97"/>
      <c r="G18" s="96" t="s">
        <v>86</v>
      </c>
      <c r="H18" s="98"/>
      <c r="I18" s="99"/>
      <c r="J18" s="97"/>
      <c r="K18" s="99"/>
      <c r="L18" s="97"/>
      <c r="M18" s="97"/>
      <c r="N18" s="100">
        <v>45803.0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96" t="s">
        <v>4005</v>
      </c>
      <c r="B19" s="97"/>
      <c r="C19" s="97"/>
      <c r="D19" s="97"/>
      <c r="E19" s="96" t="s">
        <v>85</v>
      </c>
      <c r="F19" s="96" t="s">
        <v>140</v>
      </c>
      <c r="G19" s="96" t="s">
        <v>94</v>
      </c>
      <c r="H19" s="101">
        <v>1096.0</v>
      </c>
      <c r="I19" s="99"/>
      <c r="J19" s="97"/>
      <c r="K19" s="99"/>
      <c r="L19" s="97"/>
      <c r="M19" s="97"/>
      <c r="N19" s="100">
        <v>45803.0</v>
      </c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96" t="s">
        <v>4006</v>
      </c>
      <c r="B20" s="96" t="s">
        <v>4007</v>
      </c>
      <c r="C20" s="96" t="s">
        <v>4008</v>
      </c>
      <c r="D20" s="97"/>
      <c r="E20" s="96" t="s">
        <v>85</v>
      </c>
      <c r="F20" s="97"/>
      <c r="G20" s="96" t="s">
        <v>86</v>
      </c>
      <c r="H20" s="98"/>
      <c r="I20" s="99"/>
      <c r="J20" s="97"/>
      <c r="K20" s="99"/>
      <c r="L20" s="97"/>
      <c r="M20" s="97"/>
      <c r="N20" s="100">
        <v>45805.0</v>
      </c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>
      <c r="A21" s="96" t="s">
        <v>4009</v>
      </c>
      <c r="B21" s="96" t="s">
        <v>4010</v>
      </c>
      <c r="C21" s="96" t="s">
        <v>4011</v>
      </c>
      <c r="D21" s="97"/>
      <c r="E21" s="96" t="s">
        <v>85</v>
      </c>
      <c r="F21" s="97"/>
      <c r="G21" s="96" t="s">
        <v>86</v>
      </c>
      <c r="H21" s="98"/>
      <c r="I21" s="99"/>
      <c r="J21" s="97"/>
      <c r="K21" s="99"/>
      <c r="L21" s="97"/>
      <c r="M21" s="97"/>
      <c r="N21" s="100">
        <v>45805.0</v>
      </c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>
      <c r="A22" s="96" t="s">
        <v>4012</v>
      </c>
      <c r="B22" s="96">
        <v>2.1991589957E10</v>
      </c>
      <c r="C22" s="96" t="s">
        <v>4013</v>
      </c>
      <c r="D22" s="97"/>
      <c r="E22" s="96" t="s">
        <v>85</v>
      </c>
      <c r="F22" s="97"/>
      <c r="G22" s="96" t="s">
        <v>86</v>
      </c>
      <c r="H22" s="98"/>
      <c r="I22" s="99"/>
      <c r="J22" s="97"/>
      <c r="K22" s="99"/>
      <c r="L22" s="97"/>
      <c r="M22" s="97"/>
      <c r="N22" s="100">
        <v>45807.0</v>
      </c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>
      <c r="A23" s="96" t="s">
        <v>4014</v>
      </c>
      <c r="B23" s="96" t="s">
        <v>4015</v>
      </c>
      <c r="C23" s="97"/>
      <c r="D23" s="97"/>
      <c r="E23" s="96" t="s">
        <v>85</v>
      </c>
      <c r="F23" s="96" t="s">
        <v>140</v>
      </c>
      <c r="G23" s="96" t="s">
        <v>94</v>
      </c>
      <c r="H23" s="101">
        <v>1096.0</v>
      </c>
      <c r="I23" s="99"/>
      <c r="J23" s="97"/>
      <c r="K23" s="99"/>
      <c r="L23" s="97"/>
      <c r="M23" s="97"/>
      <c r="N23" s="100">
        <v>45807.0</v>
      </c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>
      <c r="A24" s="96" t="s">
        <v>4016</v>
      </c>
      <c r="B24" s="96" t="s">
        <v>4017</v>
      </c>
      <c r="C24" s="96" t="s">
        <v>4018</v>
      </c>
      <c r="D24" s="97"/>
      <c r="E24" s="96" t="s">
        <v>85</v>
      </c>
      <c r="F24" s="97"/>
      <c r="G24" s="96" t="s">
        <v>86</v>
      </c>
      <c r="H24" s="98"/>
      <c r="I24" s="99"/>
      <c r="J24" s="97"/>
      <c r="K24" s="99"/>
      <c r="L24" s="97"/>
      <c r="M24" s="97"/>
      <c r="N24" s="100">
        <v>45807.0</v>
      </c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>
      <c r="A25" s="96" t="s">
        <v>4019</v>
      </c>
      <c r="B25" s="96">
        <v>2.1975221437E10</v>
      </c>
      <c r="C25" s="96" t="s">
        <v>4020</v>
      </c>
      <c r="D25" s="97"/>
      <c r="E25" s="96" t="s">
        <v>85</v>
      </c>
      <c r="F25" s="96" t="s">
        <v>970</v>
      </c>
      <c r="G25" s="96" t="s">
        <v>94</v>
      </c>
      <c r="H25" s="101">
        <v>497.0</v>
      </c>
      <c r="I25" s="99"/>
      <c r="J25" s="97"/>
      <c r="K25" s="99"/>
      <c r="L25" s="97"/>
      <c r="M25" s="97"/>
      <c r="N25" s="100">
        <v>45807.0</v>
      </c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>
      <c r="A26" s="96" t="s">
        <v>3982</v>
      </c>
      <c r="B26" s="96">
        <v>2.1971470389E10</v>
      </c>
      <c r="C26" s="96" t="s">
        <v>4021</v>
      </c>
      <c r="D26" s="97"/>
      <c r="E26" s="96" t="s">
        <v>85</v>
      </c>
      <c r="F26" s="97"/>
      <c r="G26" s="96" t="s">
        <v>86</v>
      </c>
      <c r="H26" s="98"/>
      <c r="I26" s="99"/>
      <c r="J26" s="97"/>
      <c r="K26" s="99"/>
      <c r="L26" s="97"/>
      <c r="M26" s="97"/>
      <c r="N26" s="100">
        <v>45807.0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>
      <c r="A27" s="96" t="s">
        <v>4022</v>
      </c>
      <c r="B27" s="96">
        <v>2.198387101E10</v>
      </c>
      <c r="C27" s="96" t="s">
        <v>4023</v>
      </c>
      <c r="D27" s="97"/>
      <c r="E27" s="96" t="s">
        <v>85</v>
      </c>
      <c r="F27" s="97"/>
      <c r="G27" s="96" t="s">
        <v>86</v>
      </c>
      <c r="H27" s="98"/>
      <c r="I27" s="99"/>
      <c r="J27" s="97"/>
      <c r="K27" s="99"/>
      <c r="L27" s="97"/>
      <c r="M27" s="97"/>
      <c r="N27" s="100">
        <v>45807.0</v>
      </c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>
      <c r="A28" s="96" t="s">
        <v>4024</v>
      </c>
      <c r="B28" s="96">
        <v>2.1991565901E10</v>
      </c>
      <c r="C28" s="96" t="s">
        <v>4025</v>
      </c>
      <c r="D28" s="97"/>
      <c r="E28" s="96" t="s">
        <v>85</v>
      </c>
      <c r="F28" s="96" t="s">
        <v>140</v>
      </c>
      <c r="G28" s="96" t="s">
        <v>94</v>
      </c>
      <c r="H28" s="101">
        <v>2192.0</v>
      </c>
      <c r="I28" s="99"/>
      <c r="J28" s="97"/>
      <c r="K28" s="99"/>
      <c r="L28" s="97"/>
      <c r="M28" s="97"/>
      <c r="N28" s="100">
        <v>45807.0</v>
      </c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>
      <c r="A29" s="96" t="s">
        <v>4026</v>
      </c>
      <c r="B29" s="96" t="s">
        <v>4027</v>
      </c>
      <c r="C29" s="96" t="s">
        <v>4028</v>
      </c>
      <c r="D29" s="97"/>
      <c r="E29" s="96" t="s">
        <v>85</v>
      </c>
      <c r="F29" s="97"/>
      <c r="G29" s="96" t="s">
        <v>86</v>
      </c>
      <c r="H29" s="98"/>
      <c r="I29" s="99"/>
      <c r="J29" s="97"/>
      <c r="K29" s="99"/>
      <c r="L29" s="97"/>
      <c r="M29" s="97"/>
      <c r="N29" s="100">
        <v>45807.0</v>
      </c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>
      <c r="A30" s="96" t="s">
        <v>4029</v>
      </c>
      <c r="B30" s="96">
        <v>2.1995834484E10</v>
      </c>
      <c r="C30" s="96" t="s">
        <v>4030</v>
      </c>
      <c r="D30" s="97"/>
      <c r="E30" s="96" t="s">
        <v>85</v>
      </c>
      <c r="F30" s="97"/>
      <c r="G30" s="96" t="s">
        <v>150</v>
      </c>
      <c r="H30" s="98"/>
      <c r="I30" s="99"/>
      <c r="J30" s="97"/>
      <c r="K30" s="99"/>
      <c r="L30" s="97"/>
      <c r="M30" s="97"/>
      <c r="N30" s="100">
        <v>45807.0</v>
      </c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>
      <c r="A31" s="96" t="s">
        <v>4031</v>
      </c>
      <c r="B31" s="96" t="s">
        <v>4032</v>
      </c>
      <c r="C31" s="96" t="s">
        <v>4033</v>
      </c>
      <c r="D31" s="97"/>
      <c r="E31" s="96" t="s">
        <v>85</v>
      </c>
      <c r="F31" s="96" t="s">
        <v>895</v>
      </c>
      <c r="G31" s="96" t="s">
        <v>94</v>
      </c>
      <c r="H31" s="101">
        <v>614.0</v>
      </c>
      <c r="I31" s="99"/>
      <c r="J31" s="97"/>
      <c r="K31" s="99"/>
      <c r="L31" s="97"/>
      <c r="M31" s="97"/>
      <c r="N31" s="100">
        <v>45807.0</v>
      </c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>
      <c r="A32" s="96" t="s">
        <v>4034</v>
      </c>
      <c r="B32" s="96" t="s">
        <v>4035</v>
      </c>
      <c r="C32" s="96" t="s">
        <v>4036</v>
      </c>
      <c r="D32" s="97"/>
      <c r="E32" s="96" t="s">
        <v>85</v>
      </c>
      <c r="F32" s="96" t="s">
        <v>93</v>
      </c>
      <c r="G32" s="96" t="s">
        <v>94</v>
      </c>
      <c r="H32" s="101">
        <v>376.0</v>
      </c>
      <c r="I32" s="99"/>
      <c r="J32" s="97"/>
      <c r="K32" s="99"/>
      <c r="L32" s="97"/>
      <c r="M32" s="97"/>
      <c r="N32" s="100">
        <v>45807.0</v>
      </c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>
      <c r="A33" s="96" t="s">
        <v>4037</v>
      </c>
      <c r="B33" s="96" t="s">
        <v>4038</v>
      </c>
      <c r="C33" s="96" t="s">
        <v>4039</v>
      </c>
      <c r="D33" s="97"/>
      <c r="E33" s="96" t="s">
        <v>85</v>
      </c>
      <c r="F33" s="97"/>
      <c r="G33" s="96" t="s">
        <v>86</v>
      </c>
      <c r="H33" s="98"/>
      <c r="I33" s="99"/>
      <c r="J33" s="97"/>
      <c r="K33" s="99"/>
      <c r="L33" s="97"/>
      <c r="M33" s="97"/>
      <c r="N33" s="100">
        <v>45807.0</v>
      </c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>
      <c r="A34" s="96" t="s">
        <v>4040</v>
      </c>
      <c r="B34" s="96">
        <v>2.299661657E10</v>
      </c>
      <c r="C34" s="96" t="s">
        <v>4041</v>
      </c>
      <c r="D34" s="97"/>
      <c r="E34" s="96" t="s">
        <v>85</v>
      </c>
      <c r="F34" s="97"/>
      <c r="G34" s="96" t="s">
        <v>86</v>
      </c>
      <c r="H34" s="98"/>
      <c r="I34" s="99"/>
      <c r="J34" s="97"/>
      <c r="K34" s="99"/>
      <c r="L34" s="97"/>
      <c r="M34" s="97"/>
      <c r="N34" s="100">
        <v>45807.0</v>
      </c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>
      <c r="A35" s="96" t="s">
        <v>4042</v>
      </c>
      <c r="B35" s="96" t="s">
        <v>4043</v>
      </c>
      <c r="C35" s="96" t="s">
        <v>4044</v>
      </c>
      <c r="D35" s="97"/>
      <c r="E35" s="96" t="s">
        <v>85</v>
      </c>
      <c r="F35" s="96" t="s">
        <v>93</v>
      </c>
      <c r="G35" s="96" t="s">
        <v>94</v>
      </c>
      <c r="H35" s="101">
        <v>580.0</v>
      </c>
      <c r="I35" s="99"/>
      <c r="J35" s="97"/>
      <c r="K35" s="99"/>
      <c r="L35" s="97"/>
      <c r="M35" s="97"/>
      <c r="N35" s="100">
        <v>45807.0</v>
      </c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>
      <c r="A36" s="96" t="s">
        <v>4045</v>
      </c>
      <c r="B36" s="96" t="s">
        <v>4046</v>
      </c>
      <c r="C36" s="96" t="s">
        <v>4047</v>
      </c>
      <c r="D36" s="97"/>
      <c r="E36" s="96" t="s">
        <v>85</v>
      </c>
      <c r="F36" s="97"/>
      <c r="G36" s="96" t="s">
        <v>86</v>
      </c>
      <c r="H36" s="98"/>
      <c r="I36" s="99"/>
      <c r="J36" s="97"/>
      <c r="K36" s="99"/>
      <c r="L36" s="97"/>
      <c r="M36" s="97"/>
      <c r="N36" s="100">
        <v>45807.0</v>
      </c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>
      <c r="A37" s="96" t="s">
        <v>4048</v>
      </c>
      <c r="B37" s="96" t="s">
        <v>4049</v>
      </c>
      <c r="C37" s="96" t="s">
        <v>4050</v>
      </c>
      <c r="D37" s="97"/>
      <c r="E37" s="96" t="s">
        <v>85</v>
      </c>
      <c r="F37" s="97"/>
      <c r="G37" s="96" t="s">
        <v>86</v>
      </c>
      <c r="H37" s="98"/>
      <c r="I37" s="99"/>
      <c r="J37" s="97"/>
      <c r="K37" s="99"/>
      <c r="L37" s="97"/>
      <c r="M37" s="97"/>
      <c r="N37" s="100">
        <v>45807.0</v>
      </c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>
      <c r="A38" s="96" t="s">
        <v>4051</v>
      </c>
      <c r="B38" s="96" t="s">
        <v>4052</v>
      </c>
      <c r="C38" s="97"/>
      <c r="D38" s="97"/>
      <c r="E38" s="96" t="s">
        <v>85</v>
      </c>
      <c r="F38" s="96" t="s">
        <v>140</v>
      </c>
      <c r="G38" s="96" t="s">
        <v>94</v>
      </c>
      <c r="H38" s="101">
        <v>2192.72</v>
      </c>
      <c r="I38" s="99"/>
      <c r="J38" s="97"/>
      <c r="K38" s="99"/>
      <c r="L38" s="97"/>
      <c r="M38" s="97"/>
      <c r="N38" s="100">
        <v>45825.0</v>
      </c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>
      <c r="A39" s="96" t="s">
        <v>4053</v>
      </c>
      <c r="B39" s="96" t="s">
        <v>4054</v>
      </c>
      <c r="C39" s="97"/>
      <c r="D39" s="97"/>
      <c r="E39" s="96" t="s">
        <v>85</v>
      </c>
      <c r="F39" s="97"/>
      <c r="G39" s="96" t="s">
        <v>86</v>
      </c>
      <c r="H39" s="98"/>
      <c r="I39" s="99"/>
      <c r="J39" s="97"/>
      <c r="K39" s="99"/>
      <c r="L39" s="97"/>
      <c r="M39" s="97"/>
      <c r="N39" s="100">
        <v>45825.0</v>
      </c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>
      <c r="A40" s="96" t="s">
        <v>4055</v>
      </c>
      <c r="B40" s="96" t="s">
        <v>4056</v>
      </c>
      <c r="C40" s="97"/>
      <c r="D40" s="97"/>
      <c r="E40" s="96" t="s">
        <v>85</v>
      </c>
      <c r="F40" s="97"/>
      <c r="G40" s="96" t="s">
        <v>86</v>
      </c>
      <c r="H40" s="98"/>
      <c r="I40" s="99"/>
      <c r="J40" s="97"/>
      <c r="K40" s="99"/>
      <c r="L40" s="97"/>
      <c r="M40" s="97"/>
      <c r="N40" s="100">
        <v>45825.0</v>
      </c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>
      <c r="A41" s="96" t="s">
        <v>4057</v>
      </c>
      <c r="B41" s="96" t="s">
        <v>4058</v>
      </c>
      <c r="C41" s="97"/>
      <c r="D41" s="97"/>
      <c r="E41" s="96" t="s">
        <v>85</v>
      </c>
      <c r="F41" s="97"/>
      <c r="G41" s="96" t="s">
        <v>86</v>
      </c>
      <c r="H41" s="98"/>
      <c r="I41" s="99"/>
      <c r="J41" s="97"/>
      <c r="K41" s="99"/>
      <c r="L41" s="97"/>
      <c r="M41" s="97"/>
      <c r="N41" s="100">
        <v>45825.0</v>
      </c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>
      <c r="A42" s="96" t="s">
        <v>4059</v>
      </c>
      <c r="B42" s="96" t="s">
        <v>4060</v>
      </c>
      <c r="C42" s="97"/>
      <c r="D42" s="97"/>
      <c r="E42" s="96" t="s">
        <v>85</v>
      </c>
      <c r="F42" s="97"/>
      <c r="G42" s="96" t="s">
        <v>86</v>
      </c>
      <c r="H42" s="98"/>
      <c r="I42" s="99"/>
      <c r="J42" s="97"/>
      <c r="K42" s="99"/>
      <c r="L42" s="97"/>
      <c r="M42" s="97"/>
      <c r="N42" s="100">
        <v>45825.0</v>
      </c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>
      <c r="A43" s="96" t="s">
        <v>4061</v>
      </c>
      <c r="B43" s="96" t="s">
        <v>4062</v>
      </c>
      <c r="C43" s="97"/>
      <c r="D43" s="97"/>
      <c r="E43" s="96" t="s">
        <v>85</v>
      </c>
      <c r="F43" s="96" t="s">
        <v>93</v>
      </c>
      <c r="G43" s="96" t="s">
        <v>94</v>
      </c>
      <c r="H43" s="101">
        <v>556.71</v>
      </c>
      <c r="I43" s="99"/>
      <c r="J43" s="97"/>
      <c r="K43" s="99"/>
      <c r="L43" s="97"/>
      <c r="M43" s="97"/>
      <c r="N43" s="100">
        <v>45825.0</v>
      </c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>
      <c r="A44" s="96" t="s">
        <v>4063</v>
      </c>
      <c r="B44" s="96" t="s">
        <v>4064</v>
      </c>
      <c r="C44" s="97"/>
      <c r="D44" s="97"/>
      <c r="E44" s="96" t="s">
        <v>85</v>
      </c>
      <c r="F44" s="97"/>
      <c r="G44" s="96" t="s">
        <v>86</v>
      </c>
      <c r="H44" s="98"/>
      <c r="I44" s="99"/>
      <c r="J44" s="97"/>
      <c r="K44" s="99"/>
      <c r="L44" s="97"/>
      <c r="M44" s="97"/>
      <c r="N44" s="100">
        <v>45825.0</v>
      </c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>
      <c r="A45" s="96" t="s">
        <v>4065</v>
      </c>
      <c r="B45" s="96" t="s">
        <v>4066</v>
      </c>
      <c r="C45" s="97"/>
      <c r="D45" s="97"/>
      <c r="E45" s="96" t="s">
        <v>85</v>
      </c>
      <c r="F45" s="96" t="s">
        <v>2141</v>
      </c>
      <c r="G45" s="96" t="s">
        <v>94</v>
      </c>
      <c r="H45" s="101">
        <v>614.91</v>
      </c>
      <c r="I45" s="99"/>
      <c r="J45" s="97"/>
      <c r="K45" s="99"/>
      <c r="L45" s="97"/>
      <c r="M45" s="97"/>
      <c r="N45" s="100">
        <v>45825.0</v>
      </c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>
      <c r="A46" s="96" t="s">
        <v>4067</v>
      </c>
      <c r="B46" s="96" t="s">
        <v>4068</v>
      </c>
      <c r="C46" s="97"/>
      <c r="D46" s="97"/>
      <c r="E46" s="96" t="s">
        <v>85</v>
      </c>
      <c r="F46" s="97"/>
      <c r="G46" s="96" t="s">
        <v>86</v>
      </c>
      <c r="H46" s="98"/>
      <c r="I46" s="99"/>
      <c r="J46" s="97"/>
      <c r="K46" s="99"/>
      <c r="L46" s="97"/>
      <c r="M46" s="97"/>
      <c r="N46" s="100">
        <v>45825.0</v>
      </c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>
      <c r="A47" s="96" t="s">
        <v>4069</v>
      </c>
      <c r="B47" s="96" t="s">
        <v>4070</v>
      </c>
      <c r="C47" s="97"/>
      <c r="D47" s="97"/>
      <c r="E47" s="96" t="s">
        <v>85</v>
      </c>
      <c r="F47" s="97"/>
      <c r="G47" s="96" t="s">
        <v>86</v>
      </c>
      <c r="H47" s="98"/>
      <c r="I47" s="99"/>
      <c r="J47" s="97"/>
      <c r="K47" s="99"/>
      <c r="L47" s="97"/>
      <c r="M47" s="97"/>
      <c r="N47" s="100">
        <v>45825.0</v>
      </c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>
      <c r="A48" s="96" t="s">
        <v>4071</v>
      </c>
      <c r="B48" s="96" t="s">
        <v>4072</v>
      </c>
      <c r="C48" s="97"/>
      <c r="D48" s="97"/>
      <c r="E48" s="96" t="s">
        <v>85</v>
      </c>
      <c r="F48" s="96" t="s">
        <v>137</v>
      </c>
      <c r="G48" s="96" t="s">
        <v>94</v>
      </c>
      <c r="H48" s="101">
        <v>981.94</v>
      </c>
      <c r="I48" s="99"/>
      <c r="J48" s="97"/>
      <c r="K48" s="99"/>
      <c r="L48" s="97"/>
      <c r="M48" s="97"/>
      <c r="N48" s="100">
        <v>45825.0</v>
      </c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>
      <c r="A49" s="96" t="s">
        <v>32</v>
      </c>
      <c r="B49" s="96" t="s">
        <v>4073</v>
      </c>
      <c r="C49" s="97"/>
      <c r="D49" s="97"/>
      <c r="E49" s="96" t="s">
        <v>85</v>
      </c>
      <c r="F49" s="96" t="s">
        <v>93</v>
      </c>
      <c r="G49" s="96" t="s">
        <v>94</v>
      </c>
      <c r="H49" s="101">
        <v>376.37</v>
      </c>
      <c r="I49" s="99"/>
      <c r="J49" s="97"/>
      <c r="K49" s="99"/>
      <c r="L49" s="97"/>
      <c r="M49" s="97"/>
      <c r="N49" s="100">
        <v>45825.0</v>
      </c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>
      <c r="A50" s="96" t="s">
        <v>4074</v>
      </c>
      <c r="B50" s="96" t="s">
        <v>4075</v>
      </c>
      <c r="C50" s="97"/>
      <c r="D50" s="97"/>
      <c r="E50" s="96" t="s">
        <v>85</v>
      </c>
      <c r="F50" s="96" t="s">
        <v>103</v>
      </c>
      <c r="G50" s="96" t="s">
        <v>94</v>
      </c>
      <c r="H50" s="101">
        <v>972.15</v>
      </c>
      <c r="I50" s="99"/>
      <c r="J50" s="97"/>
      <c r="K50" s="99"/>
      <c r="L50" s="97"/>
      <c r="M50" s="97"/>
      <c r="N50" s="100">
        <v>45825.0</v>
      </c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>
      <c r="A51" s="96" t="s">
        <v>3982</v>
      </c>
      <c r="B51" s="96" t="s">
        <v>4076</v>
      </c>
      <c r="C51" s="97"/>
      <c r="D51" s="97"/>
      <c r="E51" s="96" t="s">
        <v>85</v>
      </c>
      <c r="F51" s="97"/>
      <c r="G51" s="96" t="s">
        <v>86</v>
      </c>
      <c r="H51" s="98"/>
      <c r="I51" s="99"/>
      <c r="J51" s="97"/>
      <c r="K51" s="99"/>
      <c r="L51" s="97"/>
      <c r="M51" s="97"/>
      <c r="N51" s="100">
        <v>45825.0</v>
      </c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>
      <c r="A52" s="96" t="s">
        <v>4077</v>
      </c>
      <c r="B52" s="96" t="s">
        <v>4078</v>
      </c>
      <c r="C52" s="97"/>
      <c r="D52" s="97"/>
      <c r="E52" s="96" t="s">
        <v>85</v>
      </c>
      <c r="F52" s="97"/>
      <c r="G52" s="96" t="s">
        <v>86</v>
      </c>
      <c r="H52" s="98"/>
      <c r="I52" s="99"/>
      <c r="J52" s="97"/>
      <c r="K52" s="99"/>
      <c r="L52" s="97"/>
      <c r="M52" s="97"/>
      <c r="N52" s="100">
        <v>45825.0</v>
      </c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>
      <c r="A53" s="96" t="s">
        <v>4079</v>
      </c>
      <c r="B53" s="96" t="s">
        <v>4080</v>
      </c>
      <c r="C53" s="97"/>
      <c r="D53" s="97"/>
      <c r="E53" s="96" t="s">
        <v>85</v>
      </c>
      <c r="F53" s="96" t="s">
        <v>2141</v>
      </c>
      <c r="G53" s="96" t="s">
        <v>94</v>
      </c>
      <c r="H53" s="101">
        <v>614.91</v>
      </c>
      <c r="I53" s="99"/>
      <c r="J53" s="97"/>
      <c r="K53" s="99"/>
      <c r="L53" s="97"/>
      <c r="M53" s="97"/>
      <c r="N53" s="100">
        <v>45825.0</v>
      </c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>
      <c r="A54" s="96" t="s">
        <v>3974</v>
      </c>
      <c r="B54" s="96" t="s">
        <v>4081</v>
      </c>
      <c r="C54" s="97"/>
      <c r="D54" s="97"/>
      <c r="E54" s="96" t="s">
        <v>85</v>
      </c>
      <c r="F54" s="96" t="s">
        <v>289</v>
      </c>
      <c r="G54" s="96" t="s">
        <v>94</v>
      </c>
      <c r="H54" s="101">
        <v>902.95</v>
      </c>
      <c r="I54" s="99"/>
      <c r="J54" s="97"/>
      <c r="K54" s="99"/>
      <c r="L54" s="97"/>
      <c r="M54" s="97"/>
      <c r="N54" s="100">
        <v>45825.0</v>
      </c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>
      <c r="A55" s="96" t="s">
        <v>4082</v>
      </c>
      <c r="B55" s="96" t="s">
        <v>4083</v>
      </c>
      <c r="C55" s="97"/>
      <c r="D55" s="97"/>
      <c r="E55" s="96" t="s">
        <v>85</v>
      </c>
      <c r="F55" s="97"/>
      <c r="G55" s="96" t="s">
        <v>150</v>
      </c>
      <c r="H55" s="98"/>
      <c r="I55" s="99"/>
      <c r="J55" s="97"/>
      <c r="K55" s="99"/>
      <c r="L55" s="96"/>
      <c r="M55" s="96" t="s">
        <v>4084</v>
      </c>
      <c r="N55" s="100">
        <v>45825.0</v>
      </c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>
      <c r="A56" s="96" t="s">
        <v>4085</v>
      </c>
      <c r="B56" s="96" t="s">
        <v>4086</v>
      </c>
      <c r="C56" s="97"/>
      <c r="D56" s="97"/>
      <c r="E56" s="96" t="s">
        <v>85</v>
      </c>
      <c r="F56" s="96" t="s">
        <v>137</v>
      </c>
      <c r="G56" s="96" t="s">
        <v>94</v>
      </c>
      <c r="H56" s="101">
        <v>972.3</v>
      </c>
      <c r="I56" s="99"/>
      <c r="J56" s="97"/>
      <c r="K56" s="99"/>
      <c r="L56" s="97"/>
      <c r="M56" s="97"/>
      <c r="N56" s="100">
        <v>45825.0</v>
      </c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>
      <c r="A57" s="96" t="s">
        <v>4087</v>
      </c>
      <c r="B57" s="96" t="s">
        <v>4088</v>
      </c>
      <c r="C57" s="97"/>
      <c r="D57" s="97"/>
      <c r="E57" s="96" t="s">
        <v>85</v>
      </c>
      <c r="F57" s="97"/>
      <c r="G57" s="96" t="s">
        <v>150</v>
      </c>
      <c r="H57" s="98"/>
      <c r="I57" s="99"/>
      <c r="J57" s="97"/>
      <c r="K57" s="99"/>
      <c r="L57" s="96"/>
      <c r="M57" s="96" t="s">
        <v>4089</v>
      </c>
      <c r="N57" s="100">
        <v>45825.0</v>
      </c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>
      <c r="A58" s="96" t="s">
        <v>4090</v>
      </c>
      <c r="B58" s="96" t="s">
        <v>4091</v>
      </c>
      <c r="C58" s="97"/>
      <c r="D58" s="97"/>
      <c r="E58" s="96" t="s">
        <v>85</v>
      </c>
      <c r="F58" s="96" t="s">
        <v>137</v>
      </c>
      <c r="G58" s="96" t="s">
        <v>94</v>
      </c>
      <c r="H58" s="101">
        <v>972.3</v>
      </c>
      <c r="I58" s="99"/>
      <c r="J58" s="97"/>
      <c r="K58" s="99"/>
      <c r="L58" s="97"/>
      <c r="M58" s="97"/>
      <c r="N58" s="100">
        <v>45825.0</v>
      </c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>
      <c r="A59" s="96" t="s">
        <v>4092</v>
      </c>
      <c r="B59" s="96" t="s">
        <v>4093</v>
      </c>
      <c r="C59" s="96" t="s">
        <v>4094</v>
      </c>
      <c r="D59" s="96" t="s">
        <v>4095</v>
      </c>
      <c r="E59" s="96" t="s">
        <v>85</v>
      </c>
      <c r="F59" s="96" t="s">
        <v>153</v>
      </c>
      <c r="G59" s="96" t="s">
        <v>53</v>
      </c>
      <c r="H59" s="101">
        <v>302.22</v>
      </c>
      <c r="I59" s="99"/>
      <c r="J59" s="96">
        <v>1001708.0</v>
      </c>
      <c r="K59" s="100">
        <v>45828.0</v>
      </c>
      <c r="L59" s="96">
        <v>6.0</v>
      </c>
      <c r="M59" s="97"/>
      <c r="N59" s="100">
        <v>45825.0</v>
      </c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>
      <c r="A60" s="96" t="s">
        <v>4096</v>
      </c>
      <c r="B60" s="96" t="s">
        <v>4097</v>
      </c>
      <c r="C60" s="97"/>
      <c r="D60" s="97"/>
      <c r="E60" s="96" t="s">
        <v>85</v>
      </c>
      <c r="F60" s="97"/>
      <c r="G60" s="96" t="s">
        <v>86</v>
      </c>
      <c r="H60" s="98"/>
      <c r="I60" s="99"/>
      <c r="J60" s="97"/>
      <c r="K60" s="99"/>
      <c r="L60" s="97"/>
      <c r="M60" s="97"/>
      <c r="N60" s="100">
        <v>45825.0</v>
      </c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>
      <c r="A61" s="96" t="s">
        <v>4098</v>
      </c>
      <c r="B61" s="96" t="s">
        <v>4099</v>
      </c>
      <c r="C61" s="97"/>
      <c r="D61" s="97"/>
      <c r="E61" s="96" t="s">
        <v>85</v>
      </c>
      <c r="F61" s="97"/>
      <c r="G61" s="96" t="s">
        <v>86</v>
      </c>
      <c r="H61" s="98"/>
      <c r="I61" s="99"/>
      <c r="J61" s="97"/>
      <c r="K61" s="99"/>
      <c r="L61" s="97"/>
      <c r="M61" s="97"/>
      <c r="N61" s="100">
        <v>45825.0</v>
      </c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>
      <c r="A62" s="96" t="s">
        <v>4100</v>
      </c>
      <c r="B62" s="96" t="s">
        <v>4101</v>
      </c>
      <c r="C62" s="97"/>
      <c r="D62" s="97"/>
      <c r="E62" s="96" t="s">
        <v>85</v>
      </c>
      <c r="F62" s="97"/>
      <c r="G62" s="96" t="s">
        <v>86</v>
      </c>
      <c r="H62" s="98"/>
      <c r="I62" s="99"/>
      <c r="J62" s="97"/>
      <c r="K62" s="99"/>
      <c r="L62" s="97"/>
      <c r="M62" s="97"/>
      <c r="N62" s="100">
        <v>45825.0</v>
      </c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>
      <c r="A63" s="96" t="s">
        <v>4102</v>
      </c>
      <c r="B63" s="96" t="s">
        <v>4103</v>
      </c>
      <c r="C63" s="97"/>
      <c r="D63" s="97"/>
      <c r="E63" s="96" t="s">
        <v>85</v>
      </c>
      <c r="F63" s="97"/>
      <c r="G63" s="96" t="s">
        <v>131</v>
      </c>
      <c r="H63" s="98"/>
      <c r="I63" s="99"/>
      <c r="J63" s="97"/>
      <c r="K63" s="99"/>
      <c r="L63" s="97"/>
      <c r="M63" s="97"/>
      <c r="N63" s="100">
        <v>45825.0</v>
      </c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>
      <c r="A64" s="96" t="s">
        <v>4104</v>
      </c>
      <c r="B64" s="96" t="s">
        <v>4105</v>
      </c>
      <c r="C64" s="97"/>
      <c r="D64" s="97"/>
      <c r="E64" s="96" t="s">
        <v>85</v>
      </c>
      <c r="F64" s="97"/>
      <c r="G64" s="96" t="s">
        <v>86</v>
      </c>
      <c r="H64" s="98"/>
      <c r="I64" s="99"/>
      <c r="J64" s="97"/>
      <c r="K64" s="99"/>
      <c r="L64" s="97"/>
      <c r="M64" s="97"/>
      <c r="N64" s="100">
        <v>45825.0</v>
      </c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>
      <c r="A65" s="96" t="s">
        <v>4106</v>
      </c>
      <c r="B65" s="96" t="s">
        <v>4107</v>
      </c>
      <c r="C65" s="97"/>
      <c r="D65" s="97"/>
      <c r="E65" s="96" t="s">
        <v>85</v>
      </c>
      <c r="F65" s="97"/>
      <c r="G65" s="96" t="s">
        <v>86</v>
      </c>
      <c r="H65" s="98"/>
      <c r="I65" s="99"/>
      <c r="J65" s="97"/>
      <c r="K65" s="99"/>
      <c r="L65" s="97"/>
      <c r="M65" s="97"/>
      <c r="N65" s="100">
        <v>45825.0</v>
      </c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>
      <c r="A66" s="96" t="s">
        <v>4108</v>
      </c>
      <c r="B66" s="96" t="s">
        <v>4109</v>
      </c>
      <c r="C66" s="97"/>
      <c r="D66" s="97"/>
      <c r="E66" s="96" t="s">
        <v>85</v>
      </c>
      <c r="F66" s="97"/>
      <c r="G66" s="96" t="s">
        <v>150</v>
      </c>
      <c r="H66" s="98"/>
      <c r="I66" s="99"/>
      <c r="J66" s="97"/>
      <c r="K66" s="99"/>
      <c r="L66" s="97"/>
      <c r="M66" s="97"/>
      <c r="N66" s="100">
        <v>45825.0</v>
      </c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>
      <c r="A67" s="96" t="s">
        <v>4110</v>
      </c>
      <c r="B67" s="96" t="s">
        <v>4111</v>
      </c>
      <c r="C67" s="97"/>
      <c r="D67" s="97"/>
      <c r="E67" s="96" t="s">
        <v>85</v>
      </c>
      <c r="F67" s="97"/>
      <c r="G67" s="96" t="s">
        <v>86</v>
      </c>
      <c r="H67" s="98"/>
      <c r="I67" s="99"/>
      <c r="J67" s="97"/>
      <c r="K67" s="99"/>
      <c r="L67" s="97"/>
      <c r="M67" s="97"/>
      <c r="N67" s="100">
        <v>45825.0</v>
      </c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>
      <c r="A68" s="96" t="s">
        <v>4112</v>
      </c>
      <c r="B68" s="96" t="s">
        <v>4113</v>
      </c>
      <c r="C68" s="97"/>
      <c r="D68" s="97"/>
      <c r="E68" s="96" t="s">
        <v>85</v>
      </c>
      <c r="F68" s="96" t="s">
        <v>93</v>
      </c>
      <c r="G68" s="96" t="s">
        <v>94</v>
      </c>
      <c r="H68" s="101">
        <v>420.41</v>
      </c>
      <c r="I68" s="99"/>
      <c r="J68" s="97"/>
      <c r="K68" s="99"/>
      <c r="L68" s="97"/>
      <c r="M68" s="97"/>
      <c r="N68" s="100">
        <v>45825.0</v>
      </c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>
      <c r="A69" s="96" t="s">
        <v>4114</v>
      </c>
      <c r="B69" s="96" t="s">
        <v>4115</v>
      </c>
      <c r="C69" s="97"/>
      <c r="D69" s="97"/>
      <c r="E69" s="96" t="s">
        <v>85</v>
      </c>
      <c r="F69" s="96" t="s">
        <v>153</v>
      </c>
      <c r="G69" s="96" t="s">
        <v>94</v>
      </c>
      <c r="H69" s="101">
        <v>1134.49</v>
      </c>
      <c r="I69" s="99"/>
      <c r="J69" s="97"/>
      <c r="K69" s="99"/>
      <c r="L69" s="97"/>
      <c r="M69" s="97"/>
      <c r="N69" s="100">
        <v>45825.0</v>
      </c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>
      <c r="A70" s="96" t="s">
        <v>4116</v>
      </c>
      <c r="B70" s="96" t="s">
        <v>4117</v>
      </c>
      <c r="C70" s="97"/>
      <c r="D70" s="97"/>
      <c r="E70" s="96" t="s">
        <v>85</v>
      </c>
      <c r="F70" s="97"/>
      <c r="G70" s="96" t="s">
        <v>86</v>
      </c>
      <c r="H70" s="98"/>
      <c r="I70" s="99"/>
      <c r="J70" s="97"/>
      <c r="K70" s="99"/>
      <c r="L70" s="97"/>
      <c r="M70" s="97"/>
      <c r="N70" s="100">
        <v>45825.0</v>
      </c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>
      <c r="A71" s="96" t="s">
        <v>4118</v>
      </c>
      <c r="B71" s="96" t="s">
        <v>4119</v>
      </c>
      <c r="C71" s="97"/>
      <c r="D71" s="97"/>
      <c r="E71" s="96" t="s">
        <v>85</v>
      </c>
      <c r="F71" s="97"/>
      <c r="G71" s="96" t="s">
        <v>86</v>
      </c>
      <c r="H71" s="98"/>
      <c r="I71" s="99"/>
      <c r="J71" s="97"/>
      <c r="K71" s="99"/>
      <c r="L71" s="97"/>
      <c r="M71" s="97"/>
      <c r="N71" s="100">
        <v>45825.0</v>
      </c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>
      <c r="A72" s="96" t="s">
        <v>4059</v>
      </c>
      <c r="B72" s="96" t="s">
        <v>4120</v>
      </c>
      <c r="C72" s="97"/>
      <c r="D72" s="97"/>
      <c r="E72" s="96" t="s">
        <v>85</v>
      </c>
      <c r="F72" s="97"/>
      <c r="G72" s="96" t="s">
        <v>86</v>
      </c>
      <c r="H72" s="98"/>
      <c r="I72" s="99"/>
      <c r="J72" s="97"/>
      <c r="K72" s="99"/>
      <c r="L72" s="97"/>
      <c r="M72" s="97"/>
      <c r="N72" s="100">
        <v>45825.0</v>
      </c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>
      <c r="A73" s="96" t="s">
        <v>4121</v>
      </c>
      <c r="B73" s="96" t="s">
        <v>4122</v>
      </c>
      <c r="C73" s="97"/>
      <c r="D73" s="97"/>
      <c r="E73" s="96" t="s">
        <v>85</v>
      </c>
      <c r="F73" s="96" t="s">
        <v>93</v>
      </c>
      <c r="G73" s="96" t="s">
        <v>94</v>
      </c>
      <c r="H73" s="101">
        <v>1630.07</v>
      </c>
      <c r="I73" s="99"/>
      <c r="J73" s="97"/>
      <c r="K73" s="99"/>
      <c r="L73" s="97"/>
      <c r="M73" s="97"/>
      <c r="N73" s="100">
        <v>45825.0</v>
      </c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>
      <c r="A74" s="96" t="s">
        <v>4123</v>
      </c>
      <c r="B74" s="96" t="s">
        <v>4124</v>
      </c>
      <c r="C74" s="97"/>
      <c r="D74" s="97"/>
      <c r="E74" s="96" t="s">
        <v>85</v>
      </c>
      <c r="F74" s="97"/>
      <c r="G74" s="96" t="s">
        <v>86</v>
      </c>
      <c r="H74" s="98"/>
      <c r="I74" s="99"/>
      <c r="J74" s="97"/>
      <c r="K74" s="99"/>
      <c r="L74" s="97"/>
      <c r="M74" s="97"/>
      <c r="N74" s="100">
        <v>45825.0</v>
      </c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>
      <c r="A75" s="96" t="s">
        <v>4061</v>
      </c>
      <c r="B75" s="96" t="s">
        <v>4125</v>
      </c>
      <c r="C75" s="97"/>
      <c r="D75" s="97"/>
      <c r="E75" s="96" t="s">
        <v>85</v>
      </c>
      <c r="F75" s="97"/>
      <c r="G75" s="96" t="s">
        <v>86</v>
      </c>
      <c r="H75" s="98"/>
      <c r="I75" s="99"/>
      <c r="J75" s="97"/>
      <c r="K75" s="99"/>
      <c r="L75" s="97"/>
      <c r="M75" s="97"/>
      <c r="N75" s="100">
        <v>45825.0</v>
      </c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>
      <c r="A76" s="96" t="s">
        <v>4126</v>
      </c>
      <c r="B76" s="96" t="s">
        <v>4127</v>
      </c>
      <c r="C76" s="97"/>
      <c r="D76" s="97"/>
      <c r="E76" s="96" t="s">
        <v>85</v>
      </c>
      <c r="F76" s="97"/>
      <c r="G76" s="96" t="s">
        <v>86</v>
      </c>
      <c r="H76" s="98"/>
      <c r="I76" s="99"/>
      <c r="J76" s="97"/>
      <c r="K76" s="99"/>
      <c r="L76" s="97"/>
      <c r="M76" s="97"/>
      <c r="N76" s="100">
        <v>45825.0</v>
      </c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>
      <c r="A77" s="96" t="s">
        <v>4128</v>
      </c>
      <c r="B77" s="96" t="s">
        <v>4129</v>
      </c>
      <c r="C77" s="97"/>
      <c r="D77" s="97"/>
      <c r="E77" s="96" t="s">
        <v>85</v>
      </c>
      <c r="F77" s="97"/>
      <c r="G77" s="96" t="s">
        <v>86</v>
      </c>
      <c r="H77" s="98"/>
      <c r="I77" s="99"/>
      <c r="J77" s="97"/>
      <c r="K77" s="99"/>
      <c r="L77" s="97"/>
      <c r="M77" s="97"/>
      <c r="N77" s="100">
        <v>45825.0</v>
      </c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>
      <c r="A78" s="96" t="s">
        <v>4130</v>
      </c>
      <c r="B78" s="96" t="s">
        <v>4131</v>
      </c>
      <c r="C78" s="97"/>
      <c r="D78" s="97"/>
      <c r="E78" s="96" t="s">
        <v>85</v>
      </c>
      <c r="F78" s="97"/>
      <c r="G78" s="96" t="s">
        <v>86</v>
      </c>
      <c r="H78" s="98"/>
      <c r="I78" s="99"/>
      <c r="J78" s="97"/>
      <c r="K78" s="99"/>
      <c r="L78" s="97"/>
      <c r="M78" s="97"/>
      <c r="N78" s="100">
        <v>45825.0</v>
      </c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>
      <c r="A79" s="96" t="s">
        <v>4132</v>
      </c>
      <c r="B79" s="96" t="s">
        <v>4133</v>
      </c>
      <c r="C79" s="97"/>
      <c r="D79" s="97"/>
      <c r="E79" s="96" t="s">
        <v>85</v>
      </c>
      <c r="F79" s="97"/>
      <c r="G79" s="96" t="s">
        <v>86</v>
      </c>
      <c r="H79" s="98"/>
      <c r="I79" s="99"/>
      <c r="J79" s="97"/>
      <c r="K79" s="99"/>
      <c r="L79" s="97"/>
      <c r="M79" s="97"/>
      <c r="N79" s="100">
        <v>45825.0</v>
      </c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>
      <c r="A80" s="96" t="s">
        <v>32</v>
      </c>
      <c r="B80" s="96" t="s">
        <v>4134</v>
      </c>
      <c r="C80" s="97"/>
      <c r="D80" s="97"/>
      <c r="E80" s="96" t="s">
        <v>85</v>
      </c>
      <c r="F80" s="96" t="s">
        <v>140</v>
      </c>
      <c r="G80" s="96" t="s">
        <v>94</v>
      </c>
      <c r="H80" s="101">
        <v>836.92</v>
      </c>
      <c r="I80" s="99"/>
      <c r="J80" s="97"/>
      <c r="K80" s="99"/>
      <c r="L80" s="97"/>
      <c r="M80" s="97"/>
      <c r="N80" s="100">
        <v>45825.0</v>
      </c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>
      <c r="A81" s="96" t="s">
        <v>4031</v>
      </c>
      <c r="B81" s="96" t="s">
        <v>4135</v>
      </c>
      <c r="C81" s="97"/>
      <c r="D81" s="97"/>
      <c r="E81" s="96" t="s">
        <v>85</v>
      </c>
      <c r="F81" s="96" t="s">
        <v>93</v>
      </c>
      <c r="G81" s="96" t="s">
        <v>94</v>
      </c>
      <c r="H81" s="101">
        <v>794.82</v>
      </c>
      <c r="I81" s="99"/>
      <c r="J81" s="97"/>
      <c r="K81" s="99"/>
      <c r="L81" s="97"/>
      <c r="M81" s="97"/>
      <c r="N81" s="100">
        <v>45825.0</v>
      </c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>
      <c r="A82" s="96" t="s">
        <v>4016</v>
      </c>
      <c r="B82" s="96" t="s">
        <v>4136</v>
      </c>
      <c r="C82" s="97"/>
      <c r="D82" s="97"/>
      <c r="E82" s="96" t="s">
        <v>85</v>
      </c>
      <c r="F82" s="97"/>
      <c r="G82" s="96" t="s">
        <v>86</v>
      </c>
      <c r="H82" s="98"/>
      <c r="I82" s="99"/>
      <c r="J82" s="97"/>
      <c r="K82" s="99"/>
      <c r="L82" s="97"/>
      <c r="M82" s="97"/>
      <c r="N82" s="100">
        <v>45825.0</v>
      </c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>
      <c r="A83" s="96" t="s">
        <v>4137</v>
      </c>
      <c r="B83" s="96" t="s">
        <v>4138</v>
      </c>
      <c r="C83" s="97"/>
      <c r="D83" s="97"/>
      <c r="E83" s="96" t="s">
        <v>85</v>
      </c>
      <c r="F83" s="97"/>
      <c r="G83" s="96" t="s">
        <v>86</v>
      </c>
      <c r="H83" s="98"/>
      <c r="I83" s="99"/>
      <c r="J83" s="97"/>
      <c r="K83" s="99"/>
      <c r="L83" s="97"/>
      <c r="M83" s="97"/>
      <c r="N83" s="100">
        <v>45825.0</v>
      </c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>
      <c r="A84" s="96" t="s">
        <v>4077</v>
      </c>
      <c r="B84" s="96" t="s">
        <v>4139</v>
      </c>
      <c r="C84" s="97"/>
      <c r="D84" s="97"/>
      <c r="E84" s="96" t="s">
        <v>85</v>
      </c>
      <c r="F84" s="97"/>
      <c r="G84" s="96" t="s">
        <v>86</v>
      </c>
      <c r="H84" s="98"/>
      <c r="I84" s="99"/>
      <c r="J84" s="97"/>
      <c r="K84" s="99"/>
      <c r="L84" s="97"/>
      <c r="M84" s="97"/>
      <c r="N84" s="100">
        <v>45825.0</v>
      </c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>
      <c r="A85" s="96" t="s">
        <v>4140</v>
      </c>
      <c r="B85" s="96" t="s">
        <v>4141</v>
      </c>
      <c r="C85" s="97"/>
      <c r="D85" s="97"/>
      <c r="E85" s="96" t="s">
        <v>85</v>
      </c>
      <c r="F85" s="97"/>
      <c r="G85" s="96" t="s">
        <v>86</v>
      </c>
      <c r="H85" s="98"/>
      <c r="I85" s="99"/>
      <c r="J85" s="97"/>
      <c r="K85" s="99"/>
      <c r="L85" s="97"/>
      <c r="M85" s="97"/>
      <c r="N85" s="100">
        <v>45825.0</v>
      </c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>
      <c r="A86" s="96" t="s">
        <v>4104</v>
      </c>
      <c r="B86" s="96" t="s">
        <v>4142</v>
      </c>
      <c r="C86" s="97"/>
      <c r="D86" s="97"/>
      <c r="E86" s="96" t="s">
        <v>85</v>
      </c>
      <c r="F86" s="97"/>
      <c r="G86" s="96" t="s">
        <v>86</v>
      </c>
      <c r="H86" s="98"/>
      <c r="I86" s="99"/>
      <c r="J86" s="97"/>
      <c r="K86" s="99"/>
      <c r="L86" s="97"/>
      <c r="M86" s="97"/>
      <c r="N86" s="100">
        <v>45825.0</v>
      </c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>
      <c r="A87" s="96" t="s">
        <v>4143</v>
      </c>
      <c r="B87" s="96" t="s">
        <v>4144</v>
      </c>
      <c r="C87" s="97"/>
      <c r="D87" s="97"/>
      <c r="E87" s="96" t="s">
        <v>85</v>
      </c>
      <c r="F87" s="97"/>
      <c r="G87" s="96" t="s">
        <v>86</v>
      </c>
      <c r="H87" s="98"/>
      <c r="I87" s="99"/>
      <c r="J87" s="97"/>
      <c r="K87" s="99"/>
      <c r="L87" s="97"/>
      <c r="M87" s="97"/>
      <c r="N87" s="100">
        <v>45825.0</v>
      </c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>
      <c r="A88" s="96" t="s">
        <v>4059</v>
      </c>
      <c r="B88" s="96" t="s">
        <v>4145</v>
      </c>
      <c r="C88" s="97"/>
      <c r="D88" s="97"/>
      <c r="E88" s="96" t="s">
        <v>85</v>
      </c>
      <c r="F88" s="97"/>
      <c r="G88" s="96" t="s">
        <v>86</v>
      </c>
      <c r="H88" s="98"/>
      <c r="I88" s="99"/>
      <c r="J88" s="97"/>
      <c r="K88" s="99"/>
      <c r="L88" s="97"/>
      <c r="M88" s="97"/>
      <c r="N88" s="100">
        <v>45825.0</v>
      </c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>
      <c r="A89" s="96" t="s">
        <v>24</v>
      </c>
      <c r="B89" s="96" t="s">
        <v>4146</v>
      </c>
      <c r="C89" s="97"/>
      <c r="D89" s="97"/>
      <c r="E89" s="96" t="s">
        <v>85</v>
      </c>
      <c r="F89" s="96" t="s">
        <v>103</v>
      </c>
      <c r="G89" s="96" t="s">
        <v>94</v>
      </c>
      <c r="H89" s="101">
        <v>162.03</v>
      </c>
      <c r="I89" s="99"/>
      <c r="J89" s="97"/>
      <c r="K89" s="99"/>
      <c r="L89" s="97"/>
      <c r="M89" s="97"/>
      <c r="N89" s="100">
        <v>45825.0</v>
      </c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>
      <c r="A90" s="96" t="s">
        <v>5</v>
      </c>
      <c r="B90" s="96" t="s">
        <v>4147</v>
      </c>
      <c r="C90" s="97"/>
      <c r="D90" s="97"/>
      <c r="E90" s="96" t="s">
        <v>85</v>
      </c>
      <c r="F90" s="96" t="s">
        <v>93</v>
      </c>
      <c r="G90" s="96" t="s">
        <v>94</v>
      </c>
      <c r="H90" s="101">
        <v>1084.6</v>
      </c>
      <c r="I90" s="99"/>
      <c r="J90" s="97"/>
      <c r="K90" s="99"/>
      <c r="L90" s="97"/>
      <c r="M90" s="97"/>
      <c r="N90" s="100">
        <v>45825.0</v>
      </c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>
      <c r="A91" s="96" t="s">
        <v>5</v>
      </c>
      <c r="B91" s="96" t="s">
        <v>4148</v>
      </c>
      <c r="C91" s="97"/>
      <c r="D91" s="97"/>
      <c r="E91" s="96" t="s">
        <v>85</v>
      </c>
      <c r="F91" s="96" t="s">
        <v>93</v>
      </c>
      <c r="G91" s="96" t="s">
        <v>94</v>
      </c>
      <c r="H91" s="101">
        <v>376.37</v>
      </c>
      <c r="I91" s="99"/>
      <c r="J91" s="97"/>
      <c r="K91" s="99"/>
      <c r="L91" s="97"/>
      <c r="M91" s="97"/>
      <c r="N91" s="100">
        <v>45825.0</v>
      </c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>
      <c r="A92" s="96" t="s">
        <v>4059</v>
      </c>
      <c r="B92" s="96" t="s">
        <v>4149</v>
      </c>
      <c r="C92" s="96" t="s">
        <v>4150</v>
      </c>
      <c r="D92" s="96" t="s">
        <v>4151</v>
      </c>
      <c r="E92" s="96" t="s">
        <v>85</v>
      </c>
      <c r="F92" s="96" t="s">
        <v>93</v>
      </c>
      <c r="G92" s="96" t="s">
        <v>53</v>
      </c>
      <c r="H92" s="101">
        <v>732.13</v>
      </c>
      <c r="I92" s="99"/>
      <c r="J92" s="96">
        <v>9.6481493E7</v>
      </c>
      <c r="K92" s="100">
        <v>45848.0</v>
      </c>
      <c r="L92" s="96">
        <v>6.0</v>
      </c>
      <c r="M92" s="97"/>
      <c r="N92" s="100">
        <v>45825.0</v>
      </c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>
      <c r="A93" s="96" t="s">
        <v>4152</v>
      </c>
      <c r="B93" s="96" t="s">
        <v>4153</v>
      </c>
      <c r="C93" s="97"/>
      <c r="D93" s="97"/>
      <c r="E93" s="96" t="s">
        <v>85</v>
      </c>
      <c r="F93" s="97"/>
      <c r="G93" s="96" t="s">
        <v>86</v>
      </c>
      <c r="H93" s="98"/>
      <c r="I93" s="99"/>
      <c r="J93" s="97"/>
      <c r="K93" s="99"/>
      <c r="L93" s="97"/>
      <c r="M93" s="97"/>
      <c r="N93" s="100">
        <v>45825.0</v>
      </c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>
      <c r="A94" s="96" t="s">
        <v>4154</v>
      </c>
      <c r="B94" s="96" t="s">
        <v>4155</v>
      </c>
      <c r="C94" s="97"/>
      <c r="D94" s="97"/>
      <c r="E94" s="96" t="s">
        <v>85</v>
      </c>
      <c r="F94" s="97"/>
      <c r="G94" s="96" t="s">
        <v>150</v>
      </c>
      <c r="H94" s="98"/>
      <c r="I94" s="99"/>
      <c r="J94" s="97"/>
      <c r="K94" s="99"/>
      <c r="L94" s="96"/>
      <c r="M94" s="96" t="s">
        <v>4156</v>
      </c>
      <c r="N94" s="100">
        <v>45825.0</v>
      </c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>
      <c r="A95" s="96" t="s">
        <v>4157</v>
      </c>
      <c r="B95" s="96" t="s">
        <v>4158</v>
      </c>
      <c r="C95" s="97"/>
      <c r="D95" s="97"/>
      <c r="E95" s="96" t="s">
        <v>85</v>
      </c>
      <c r="F95" s="96" t="s">
        <v>140</v>
      </c>
      <c r="G95" s="96" t="s">
        <v>94</v>
      </c>
      <c r="H95" s="101">
        <v>1096.0</v>
      </c>
      <c r="I95" s="99"/>
      <c r="J95" s="97"/>
      <c r="K95" s="99"/>
      <c r="L95" s="97"/>
      <c r="M95" s="97"/>
      <c r="N95" s="100">
        <v>45825.0</v>
      </c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>
      <c r="A96" s="96" t="s">
        <v>4159</v>
      </c>
      <c r="B96" s="96" t="s">
        <v>4160</v>
      </c>
      <c r="C96" s="97"/>
      <c r="D96" s="97"/>
      <c r="E96" s="96" t="s">
        <v>85</v>
      </c>
      <c r="F96" s="97"/>
      <c r="G96" s="96" t="s">
        <v>86</v>
      </c>
      <c r="H96" s="98"/>
      <c r="I96" s="99"/>
      <c r="J96" s="97"/>
      <c r="K96" s="99"/>
      <c r="L96" s="97"/>
      <c r="M96" s="97"/>
      <c r="N96" s="100">
        <v>45825.0</v>
      </c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>
      <c r="A97" s="96" t="s">
        <v>4161</v>
      </c>
      <c r="B97" s="96" t="s">
        <v>4162</v>
      </c>
      <c r="C97" s="97"/>
      <c r="D97" s="97"/>
      <c r="E97" s="96" t="s">
        <v>85</v>
      </c>
      <c r="F97" s="97"/>
      <c r="G97" s="96" t="s">
        <v>86</v>
      </c>
      <c r="H97" s="98"/>
      <c r="I97" s="99"/>
      <c r="J97" s="97"/>
      <c r="K97" s="99"/>
      <c r="L97" s="97"/>
      <c r="M97" s="97"/>
      <c r="N97" s="100">
        <v>45825.0</v>
      </c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>
      <c r="A98" s="96" t="s">
        <v>4163</v>
      </c>
      <c r="B98" s="96" t="s">
        <v>4164</v>
      </c>
      <c r="C98" s="97"/>
      <c r="D98" s="97"/>
      <c r="E98" s="96" t="s">
        <v>85</v>
      </c>
      <c r="F98" s="97"/>
      <c r="G98" s="96" t="s">
        <v>86</v>
      </c>
      <c r="H98" s="98"/>
      <c r="I98" s="99"/>
      <c r="J98" s="97"/>
      <c r="K98" s="99"/>
      <c r="L98" s="97"/>
      <c r="M98" s="97"/>
      <c r="N98" s="100">
        <v>45825.0</v>
      </c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>
      <c r="A99" s="96" t="s">
        <v>4165</v>
      </c>
      <c r="B99" s="96" t="s">
        <v>4166</v>
      </c>
      <c r="C99" s="97"/>
      <c r="D99" s="97"/>
      <c r="E99" s="96" t="s">
        <v>85</v>
      </c>
      <c r="F99" s="97"/>
      <c r="G99" s="96" t="s">
        <v>86</v>
      </c>
      <c r="H99" s="98"/>
      <c r="I99" s="99"/>
      <c r="J99" s="97"/>
      <c r="K99" s="99"/>
      <c r="L99" s="97"/>
      <c r="M99" s="97"/>
      <c r="N99" s="100">
        <v>45825.0</v>
      </c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>
      <c r="A100" s="96" t="s">
        <v>3974</v>
      </c>
      <c r="B100" s="96" t="s">
        <v>4167</v>
      </c>
      <c r="C100" s="97"/>
      <c r="D100" s="97"/>
      <c r="E100" s="96" t="s">
        <v>85</v>
      </c>
      <c r="F100" s="97"/>
      <c r="G100" s="96" t="s">
        <v>86</v>
      </c>
      <c r="H100" s="98"/>
      <c r="I100" s="99"/>
      <c r="J100" s="97"/>
      <c r="K100" s="99"/>
      <c r="L100" s="97"/>
      <c r="M100" s="97"/>
      <c r="N100" s="100">
        <v>45825.0</v>
      </c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>
      <c r="A101" s="96" t="s">
        <v>4168</v>
      </c>
      <c r="B101" s="96" t="s">
        <v>4169</v>
      </c>
      <c r="C101" s="97"/>
      <c r="D101" s="97"/>
      <c r="E101" s="96" t="s">
        <v>85</v>
      </c>
      <c r="F101" s="96" t="s">
        <v>137</v>
      </c>
      <c r="G101" s="96" t="s">
        <v>94</v>
      </c>
      <c r="H101" s="101">
        <v>1152.13</v>
      </c>
      <c r="I101" s="99"/>
      <c r="J101" s="97"/>
      <c r="K101" s="99"/>
      <c r="L101" s="97"/>
      <c r="M101" s="97"/>
      <c r="N101" s="100">
        <v>45825.0</v>
      </c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>
      <c r="A102" s="96" t="s">
        <v>32</v>
      </c>
      <c r="B102" s="96" t="s">
        <v>4170</v>
      </c>
      <c r="C102" s="97"/>
      <c r="D102" s="97"/>
      <c r="E102" s="96" t="s">
        <v>85</v>
      </c>
      <c r="F102" s="96" t="s">
        <v>93</v>
      </c>
      <c r="G102" s="96" t="s">
        <v>94</v>
      </c>
      <c r="H102" s="101">
        <v>1084.64</v>
      </c>
      <c r="I102" s="99"/>
      <c r="J102" s="97"/>
      <c r="K102" s="99"/>
      <c r="L102" s="97"/>
      <c r="M102" s="97"/>
      <c r="N102" s="100">
        <v>45825.0</v>
      </c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>
      <c r="A103" s="96" t="s">
        <v>4171</v>
      </c>
      <c r="B103" s="96" t="s">
        <v>4172</v>
      </c>
      <c r="C103" s="97"/>
      <c r="D103" s="97"/>
      <c r="E103" s="96" t="s">
        <v>85</v>
      </c>
      <c r="F103" s="96" t="s">
        <v>289</v>
      </c>
      <c r="G103" s="96" t="s">
        <v>94</v>
      </c>
      <c r="H103" s="101">
        <v>2513.0</v>
      </c>
      <c r="I103" s="99"/>
      <c r="J103" s="97"/>
      <c r="K103" s="99"/>
      <c r="L103" s="97"/>
      <c r="M103" s="97"/>
      <c r="N103" s="100">
        <v>45825.0</v>
      </c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>
      <c r="A104" s="96" t="s">
        <v>4</v>
      </c>
      <c r="B104" s="96" t="s">
        <v>4173</v>
      </c>
      <c r="C104" s="97"/>
      <c r="D104" s="97"/>
      <c r="E104" s="96" t="s">
        <v>85</v>
      </c>
      <c r="F104" s="97"/>
      <c r="G104" s="96" t="s">
        <v>150</v>
      </c>
      <c r="H104" s="98"/>
      <c r="I104" s="99"/>
      <c r="J104" s="97"/>
      <c r="K104" s="99"/>
      <c r="L104" s="96"/>
      <c r="M104" s="96" t="s">
        <v>4174</v>
      </c>
      <c r="N104" s="100">
        <v>45825.0</v>
      </c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>
      <c r="A105" s="96" t="s">
        <v>4121</v>
      </c>
      <c r="B105" s="96" t="s">
        <v>4175</v>
      </c>
      <c r="C105" s="97"/>
      <c r="D105" s="97"/>
      <c r="E105" s="96" t="s">
        <v>85</v>
      </c>
      <c r="F105" s="96" t="s">
        <v>93</v>
      </c>
      <c r="G105" s="96" t="s">
        <v>94</v>
      </c>
      <c r="H105" s="101">
        <v>383.1</v>
      </c>
      <c r="I105" s="99"/>
      <c r="J105" s="97"/>
      <c r="K105" s="99"/>
      <c r="L105" s="97"/>
      <c r="M105" s="97"/>
      <c r="N105" s="100">
        <v>45825.0</v>
      </c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>
      <c r="A106" s="96" t="s">
        <v>4176</v>
      </c>
      <c r="B106" s="96" t="s">
        <v>4177</v>
      </c>
      <c r="C106" s="97"/>
      <c r="D106" s="97"/>
      <c r="E106" s="96" t="s">
        <v>85</v>
      </c>
      <c r="F106" s="97"/>
      <c r="G106" s="96" t="s">
        <v>86</v>
      </c>
      <c r="H106" s="98"/>
      <c r="I106" s="99"/>
      <c r="J106" s="97"/>
      <c r="K106" s="99"/>
      <c r="L106" s="97"/>
      <c r="M106" s="97"/>
      <c r="N106" s="100">
        <v>45825.0</v>
      </c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>
      <c r="A107" s="96" t="s">
        <v>4178</v>
      </c>
      <c r="B107" s="96" t="s">
        <v>4179</v>
      </c>
      <c r="C107" s="97"/>
      <c r="D107" s="97"/>
      <c r="E107" s="96" t="s">
        <v>85</v>
      </c>
      <c r="F107" s="97"/>
      <c r="G107" s="96" t="s">
        <v>86</v>
      </c>
      <c r="H107" s="98"/>
      <c r="I107" s="99"/>
      <c r="J107" s="97"/>
      <c r="K107" s="99"/>
      <c r="L107" s="97"/>
      <c r="M107" s="97"/>
      <c r="N107" s="100">
        <v>45825.0</v>
      </c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>
      <c r="A108" s="96" t="s">
        <v>4180</v>
      </c>
      <c r="B108" s="96" t="s">
        <v>4181</v>
      </c>
      <c r="C108" s="97"/>
      <c r="D108" s="97"/>
      <c r="E108" s="96" t="s">
        <v>85</v>
      </c>
      <c r="F108" s="97"/>
      <c r="G108" s="96" t="s">
        <v>86</v>
      </c>
      <c r="H108" s="98"/>
      <c r="I108" s="99"/>
      <c r="J108" s="97"/>
      <c r="K108" s="99"/>
      <c r="L108" s="97"/>
      <c r="M108" s="97"/>
      <c r="N108" s="100">
        <v>45825.0</v>
      </c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>
      <c r="A109" s="96" t="s">
        <v>4182</v>
      </c>
      <c r="B109" s="96" t="s">
        <v>4183</v>
      </c>
      <c r="C109" s="97"/>
      <c r="D109" s="97"/>
      <c r="E109" s="96" t="s">
        <v>85</v>
      </c>
      <c r="F109" s="97"/>
      <c r="G109" s="96" t="s">
        <v>86</v>
      </c>
      <c r="H109" s="98"/>
      <c r="I109" s="99"/>
      <c r="J109" s="97"/>
      <c r="K109" s="99"/>
      <c r="L109" s="97"/>
      <c r="M109" s="97"/>
      <c r="N109" s="100">
        <v>45825.0</v>
      </c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>
      <c r="A110" s="96" t="s">
        <v>4184</v>
      </c>
      <c r="B110" s="96" t="s">
        <v>4185</v>
      </c>
      <c r="C110" s="97"/>
      <c r="D110" s="97"/>
      <c r="E110" s="96" t="s">
        <v>85</v>
      </c>
      <c r="F110" s="97"/>
      <c r="G110" s="96" t="s">
        <v>86</v>
      </c>
      <c r="H110" s="98"/>
      <c r="I110" s="99"/>
      <c r="J110" s="97"/>
      <c r="K110" s="99"/>
      <c r="L110" s="97"/>
      <c r="M110" s="97"/>
      <c r="N110" s="100">
        <v>45825.0</v>
      </c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>
      <c r="A111" s="96" t="s">
        <v>4186</v>
      </c>
      <c r="B111" s="96" t="s">
        <v>4187</v>
      </c>
      <c r="C111" s="97"/>
      <c r="D111" s="97"/>
      <c r="E111" s="96" t="s">
        <v>85</v>
      </c>
      <c r="F111" s="97"/>
      <c r="G111" s="96" t="s">
        <v>86</v>
      </c>
      <c r="H111" s="98"/>
      <c r="I111" s="99"/>
      <c r="J111" s="97"/>
      <c r="K111" s="99"/>
      <c r="L111" s="97"/>
      <c r="M111" s="97"/>
      <c r="N111" s="100">
        <v>45825.0</v>
      </c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>
      <c r="A112" s="96" t="s">
        <v>4059</v>
      </c>
      <c r="B112" s="96" t="s">
        <v>4188</v>
      </c>
      <c r="C112" s="97"/>
      <c r="D112" s="97"/>
      <c r="E112" s="96" t="s">
        <v>85</v>
      </c>
      <c r="F112" s="97"/>
      <c r="G112" s="96" t="s">
        <v>86</v>
      </c>
      <c r="H112" s="98"/>
      <c r="I112" s="99"/>
      <c r="J112" s="97"/>
      <c r="K112" s="99"/>
      <c r="L112" s="97"/>
      <c r="M112" s="97"/>
      <c r="N112" s="100">
        <v>45825.0</v>
      </c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>
      <c r="A113" s="96" t="s">
        <v>4189</v>
      </c>
      <c r="B113" s="96" t="s">
        <v>4190</v>
      </c>
      <c r="C113" s="97"/>
      <c r="D113" s="97"/>
      <c r="E113" s="96" t="s">
        <v>85</v>
      </c>
      <c r="F113" s="96" t="s">
        <v>93</v>
      </c>
      <c r="G113" s="96" t="s">
        <v>94</v>
      </c>
      <c r="H113" s="101">
        <v>560.86</v>
      </c>
      <c r="I113" s="99"/>
      <c r="J113" s="97"/>
      <c r="K113" s="99"/>
      <c r="L113" s="97"/>
      <c r="M113" s="97"/>
      <c r="N113" s="100">
        <v>45825.0</v>
      </c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>
      <c r="A114" s="96" t="s">
        <v>4191</v>
      </c>
      <c r="B114" s="96" t="s">
        <v>4192</v>
      </c>
      <c r="C114" s="97"/>
      <c r="D114" s="97"/>
      <c r="E114" s="96" t="s">
        <v>85</v>
      </c>
      <c r="F114" s="96" t="s">
        <v>289</v>
      </c>
      <c r="G114" s="96" t="s">
        <v>94</v>
      </c>
      <c r="H114" s="101">
        <v>1182.0</v>
      </c>
      <c r="I114" s="99"/>
      <c r="J114" s="97"/>
      <c r="K114" s="99"/>
      <c r="L114" s="97"/>
      <c r="M114" s="97"/>
      <c r="N114" s="100">
        <v>45825.0</v>
      </c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>
      <c r="A115" s="96" t="s">
        <v>4193</v>
      </c>
      <c r="B115" s="96" t="s">
        <v>4194</v>
      </c>
      <c r="C115" s="97"/>
      <c r="D115" s="97"/>
      <c r="E115" s="96" t="s">
        <v>85</v>
      </c>
      <c r="F115" s="97"/>
      <c r="G115" s="96" t="s">
        <v>86</v>
      </c>
      <c r="H115" s="98"/>
      <c r="I115" s="99"/>
      <c r="J115" s="97"/>
      <c r="K115" s="99"/>
      <c r="L115" s="97"/>
      <c r="M115" s="97"/>
      <c r="N115" s="100">
        <v>45825.0</v>
      </c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>
      <c r="A116" s="96" t="s">
        <v>4195</v>
      </c>
      <c r="B116" s="96" t="s">
        <v>4196</v>
      </c>
      <c r="C116" s="97"/>
      <c r="D116" s="97"/>
      <c r="E116" s="96" t="s">
        <v>85</v>
      </c>
      <c r="F116" s="97"/>
      <c r="G116" s="96" t="s">
        <v>86</v>
      </c>
      <c r="H116" s="98"/>
      <c r="I116" s="99"/>
      <c r="J116" s="97"/>
      <c r="K116" s="99"/>
      <c r="L116" s="97"/>
      <c r="M116" s="97"/>
      <c r="N116" s="100">
        <v>45825.0</v>
      </c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>
      <c r="A117" s="96" t="s">
        <v>4042</v>
      </c>
      <c r="B117" s="96" t="s">
        <v>4197</v>
      </c>
      <c r="C117" s="97"/>
      <c r="D117" s="97"/>
      <c r="E117" s="96" t="s">
        <v>85</v>
      </c>
      <c r="F117" s="97"/>
      <c r="G117" s="96" t="s">
        <v>131</v>
      </c>
      <c r="H117" s="98"/>
      <c r="I117" s="99"/>
      <c r="J117" s="97"/>
      <c r="K117" s="99"/>
      <c r="L117" s="97"/>
      <c r="M117" s="97"/>
      <c r="N117" s="100">
        <v>45825.0</v>
      </c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>
      <c r="A118" s="96" t="s">
        <v>4198</v>
      </c>
      <c r="B118" s="96" t="s">
        <v>4199</v>
      </c>
      <c r="C118" s="97"/>
      <c r="D118" s="97"/>
      <c r="E118" s="96" t="s">
        <v>85</v>
      </c>
      <c r="F118" s="96" t="s">
        <v>93</v>
      </c>
      <c r="G118" s="96" t="s">
        <v>94</v>
      </c>
      <c r="H118" s="101">
        <v>2002.0</v>
      </c>
      <c r="I118" s="99"/>
      <c r="J118" s="97"/>
      <c r="K118" s="99"/>
      <c r="L118" s="97"/>
      <c r="M118" s="97"/>
      <c r="N118" s="100">
        <v>45825.0</v>
      </c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>
      <c r="A119" s="96" t="s">
        <v>4200</v>
      </c>
      <c r="B119" s="96" t="s">
        <v>4201</v>
      </c>
      <c r="C119" s="97"/>
      <c r="D119" s="97"/>
      <c r="E119" s="96" t="s">
        <v>85</v>
      </c>
      <c r="F119" s="96" t="s">
        <v>93</v>
      </c>
      <c r="G119" s="96" t="s">
        <v>94</v>
      </c>
      <c r="H119" s="101">
        <v>560.0</v>
      </c>
      <c r="I119" s="99"/>
      <c r="J119" s="97"/>
      <c r="K119" s="99"/>
      <c r="L119" s="97"/>
      <c r="M119" s="97"/>
      <c r="N119" s="100">
        <v>45825.0</v>
      </c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>
      <c r="A120" s="96" t="s">
        <v>4202</v>
      </c>
      <c r="B120" s="96" t="s">
        <v>4203</v>
      </c>
      <c r="C120" s="97"/>
      <c r="D120" s="97"/>
      <c r="E120" s="96" t="s">
        <v>85</v>
      </c>
      <c r="F120" s="96" t="s">
        <v>153</v>
      </c>
      <c r="G120" s="96" t="s">
        <v>94</v>
      </c>
      <c r="H120" s="101">
        <v>1130.0</v>
      </c>
      <c r="I120" s="99"/>
      <c r="J120" s="97"/>
      <c r="K120" s="99"/>
      <c r="L120" s="97"/>
      <c r="M120" s="97"/>
      <c r="N120" s="100">
        <v>45825.0</v>
      </c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>
      <c r="A121" s="96" t="s">
        <v>4204</v>
      </c>
      <c r="B121" s="96" t="s">
        <v>4205</v>
      </c>
      <c r="C121" s="97"/>
      <c r="D121" s="97"/>
      <c r="E121" s="96" t="s">
        <v>85</v>
      </c>
      <c r="F121" s="97"/>
      <c r="G121" s="96" t="s">
        <v>86</v>
      </c>
      <c r="H121" s="98"/>
      <c r="I121" s="99"/>
      <c r="J121" s="97"/>
      <c r="K121" s="99"/>
      <c r="L121" s="97"/>
      <c r="M121" s="97"/>
      <c r="N121" s="100">
        <v>45825.0</v>
      </c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>
      <c r="A122" s="96" t="s">
        <v>4206</v>
      </c>
      <c r="B122" s="96" t="s">
        <v>4207</v>
      </c>
      <c r="C122" s="97"/>
      <c r="D122" s="97"/>
      <c r="E122" s="96" t="s">
        <v>85</v>
      </c>
      <c r="F122" s="96" t="s">
        <v>140</v>
      </c>
      <c r="G122" s="96" t="s">
        <v>94</v>
      </c>
      <c r="H122" s="101">
        <v>836.0</v>
      </c>
      <c r="I122" s="99"/>
      <c r="J122" s="97"/>
      <c r="K122" s="99"/>
      <c r="L122" s="97"/>
      <c r="M122" s="97"/>
      <c r="N122" s="100">
        <v>45825.0</v>
      </c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>
      <c r="A123" s="96" t="s">
        <v>4208</v>
      </c>
      <c r="B123" s="96" t="s">
        <v>4209</v>
      </c>
      <c r="C123" s="97"/>
      <c r="D123" s="97"/>
      <c r="E123" s="96" t="s">
        <v>85</v>
      </c>
      <c r="F123" s="97"/>
      <c r="G123" s="96" t="s">
        <v>86</v>
      </c>
      <c r="H123" s="98"/>
      <c r="I123" s="99"/>
      <c r="J123" s="97"/>
      <c r="K123" s="99"/>
      <c r="L123" s="97"/>
      <c r="M123" s="97"/>
      <c r="N123" s="100">
        <v>45825.0</v>
      </c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>
      <c r="A124" s="96" t="s">
        <v>4210</v>
      </c>
      <c r="B124" s="96" t="s">
        <v>4211</v>
      </c>
      <c r="C124" s="97"/>
      <c r="D124" s="97"/>
      <c r="E124" s="96" t="s">
        <v>85</v>
      </c>
      <c r="F124" s="97"/>
      <c r="G124" s="96" t="s">
        <v>86</v>
      </c>
      <c r="H124" s="98"/>
      <c r="I124" s="99"/>
      <c r="J124" s="97"/>
      <c r="K124" s="99"/>
      <c r="L124" s="97"/>
      <c r="M124" s="97"/>
      <c r="N124" s="100">
        <v>45825.0</v>
      </c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>
      <c r="A125" s="96" t="s">
        <v>4059</v>
      </c>
      <c r="B125" s="96" t="s">
        <v>4212</v>
      </c>
      <c r="C125" s="97"/>
      <c r="D125" s="97"/>
      <c r="E125" s="96" t="s">
        <v>85</v>
      </c>
      <c r="F125" s="97"/>
      <c r="G125" s="96" t="s">
        <v>86</v>
      </c>
      <c r="H125" s="98"/>
      <c r="I125" s="99"/>
      <c r="J125" s="97"/>
      <c r="K125" s="99"/>
      <c r="L125" s="97"/>
      <c r="M125" s="97"/>
      <c r="N125" s="100">
        <v>45825.0</v>
      </c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>
      <c r="A126" s="96" t="s">
        <v>14</v>
      </c>
      <c r="B126" s="96" t="s">
        <v>4213</v>
      </c>
      <c r="C126" s="97"/>
      <c r="D126" s="97"/>
      <c r="E126" s="96" t="s">
        <v>85</v>
      </c>
      <c r="F126" s="97"/>
      <c r="G126" s="96" t="s">
        <v>86</v>
      </c>
      <c r="H126" s="98"/>
      <c r="I126" s="99"/>
      <c r="J126" s="97"/>
      <c r="K126" s="99"/>
      <c r="L126" s="97"/>
      <c r="M126" s="97"/>
      <c r="N126" s="100">
        <v>45825.0</v>
      </c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>
      <c r="A127" s="96" t="s">
        <v>4214</v>
      </c>
      <c r="B127" s="96" t="s">
        <v>4215</v>
      </c>
      <c r="C127" s="97"/>
      <c r="D127" s="97"/>
      <c r="E127" s="96" t="s">
        <v>85</v>
      </c>
      <c r="F127" s="97"/>
      <c r="G127" s="96" t="s">
        <v>86</v>
      </c>
      <c r="H127" s="98"/>
      <c r="I127" s="99"/>
      <c r="J127" s="97"/>
      <c r="K127" s="99"/>
      <c r="L127" s="97"/>
      <c r="M127" s="97"/>
      <c r="N127" s="100">
        <v>45825.0</v>
      </c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>
      <c r="A128" s="96" t="s">
        <v>4206</v>
      </c>
      <c r="B128" s="96" t="s">
        <v>4216</v>
      </c>
      <c r="C128" s="97"/>
      <c r="D128" s="97"/>
      <c r="E128" s="96" t="s">
        <v>85</v>
      </c>
      <c r="F128" s="97"/>
      <c r="G128" s="96" t="s">
        <v>86</v>
      </c>
      <c r="H128" s="98"/>
      <c r="I128" s="99"/>
      <c r="J128" s="97"/>
      <c r="K128" s="99"/>
      <c r="L128" s="97"/>
      <c r="M128" s="97"/>
      <c r="N128" s="100">
        <v>45825.0</v>
      </c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>
      <c r="A129" s="96" t="s">
        <v>4217</v>
      </c>
      <c r="B129" s="96" t="s">
        <v>4218</v>
      </c>
      <c r="C129" s="97"/>
      <c r="D129" s="97"/>
      <c r="E129" s="96" t="s">
        <v>85</v>
      </c>
      <c r="F129" s="97"/>
      <c r="G129" s="96" t="s">
        <v>86</v>
      </c>
      <c r="H129" s="98"/>
      <c r="I129" s="99"/>
      <c r="J129" s="97"/>
      <c r="K129" s="99"/>
      <c r="L129" s="97"/>
      <c r="M129" s="97"/>
      <c r="N129" s="100">
        <v>45825.0</v>
      </c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>
      <c r="A130" s="96" t="s">
        <v>4219</v>
      </c>
      <c r="B130" s="96" t="s">
        <v>4220</v>
      </c>
      <c r="C130" s="97"/>
      <c r="D130" s="97"/>
      <c r="E130" s="96" t="s">
        <v>85</v>
      </c>
      <c r="F130" s="97"/>
      <c r="G130" s="96" t="s">
        <v>86</v>
      </c>
      <c r="H130" s="98"/>
      <c r="I130" s="99"/>
      <c r="J130" s="97"/>
      <c r="K130" s="99"/>
      <c r="L130" s="97"/>
      <c r="M130" s="97"/>
      <c r="N130" s="100">
        <v>45825.0</v>
      </c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>
      <c r="A131" s="96" t="s">
        <v>4221</v>
      </c>
      <c r="B131" s="96" t="s">
        <v>4222</v>
      </c>
      <c r="C131" s="97"/>
      <c r="D131" s="97"/>
      <c r="E131" s="96" t="s">
        <v>85</v>
      </c>
      <c r="F131" s="96" t="s">
        <v>137</v>
      </c>
      <c r="G131" s="96" t="s">
        <v>94</v>
      </c>
      <c r="H131" s="101">
        <v>746.0</v>
      </c>
      <c r="I131" s="99"/>
      <c r="J131" s="97"/>
      <c r="K131" s="99"/>
      <c r="L131" s="97"/>
      <c r="M131" s="97"/>
      <c r="N131" s="100">
        <v>45825.0</v>
      </c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>
      <c r="A132" s="96" t="s">
        <v>4223</v>
      </c>
      <c r="B132" s="96" t="s">
        <v>4224</v>
      </c>
      <c r="C132" s="97"/>
      <c r="D132" s="97"/>
      <c r="E132" s="96" t="s">
        <v>85</v>
      </c>
      <c r="F132" s="97"/>
      <c r="G132" s="96" t="s">
        <v>86</v>
      </c>
      <c r="H132" s="98"/>
      <c r="I132" s="99"/>
      <c r="J132" s="97"/>
      <c r="K132" s="99"/>
      <c r="L132" s="97"/>
      <c r="M132" s="97"/>
      <c r="N132" s="100">
        <v>45825.0</v>
      </c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>
      <c r="A133" s="96" t="s">
        <v>4225</v>
      </c>
      <c r="B133" s="96" t="s">
        <v>4226</v>
      </c>
      <c r="C133" s="97"/>
      <c r="D133" s="97"/>
      <c r="E133" s="96" t="s">
        <v>85</v>
      </c>
      <c r="F133" s="97"/>
      <c r="G133" s="96" t="s">
        <v>86</v>
      </c>
      <c r="H133" s="98"/>
      <c r="I133" s="99"/>
      <c r="J133" s="97"/>
      <c r="K133" s="99"/>
      <c r="L133" s="97"/>
      <c r="M133" s="97"/>
      <c r="N133" s="100">
        <v>45825.0</v>
      </c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>
      <c r="A134" s="96" t="s">
        <v>4227</v>
      </c>
      <c r="B134" s="96" t="s">
        <v>4228</v>
      </c>
      <c r="C134" s="97"/>
      <c r="D134" s="97"/>
      <c r="E134" s="96" t="s">
        <v>85</v>
      </c>
      <c r="F134" s="97"/>
      <c r="G134" s="96" t="s">
        <v>86</v>
      </c>
      <c r="H134" s="98"/>
      <c r="I134" s="99"/>
      <c r="J134" s="97"/>
      <c r="K134" s="99"/>
      <c r="L134" s="97"/>
      <c r="M134" s="97"/>
      <c r="N134" s="100">
        <v>45825.0</v>
      </c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>
      <c r="A135" s="96" t="s">
        <v>4229</v>
      </c>
      <c r="B135" s="96" t="s">
        <v>4230</v>
      </c>
      <c r="C135" s="97"/>
      <c r="D135" s="97"/>
      <c r="E135" s="96" t="s">
        <v>85</v>
      </c>
      <c r="F135" s="97"/>
      <c r="G135" s="96" t="s">
        <v>86</v>
      </c>
      <c r="H135" s="98"/>
      <c r="I135" s="99"/>
      <c r="J135" s="97"/>
      <c r="K135" s="99"/>
      <c r="L135" s="97"/>
      <c r="M135" s="97"/>
      <c r="N135" s="100">
        <v>45825.0</v>
      </c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>
      <c r="A136" s="96" t="s">
        <v>4231</v>
      </c>
      <c r="B136" s="96" t="s">
        <v>4232</v>
      </c>
      <c r="C136" s="97"/>
      <c r="D136" s="97"/>
      <c r="E136" s="96" t="s">
        <v>85</v>
      </c>
      <c r="F136" s="97"/>
      <c r="G136" s="96" t="s">
        <v>86</v>
      </c>
      <c r="H136" s="98"/>
      <c r="I136" s="99"/>
      <c r="J136" s="97"/>
      <c r="K136" s="99"/>
      <c r="L136" s="97"/>
      <c r="M136" s="97"/>
      <c r="N136" s="100">
        <v>45825.0</v>
      </c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>
      <c r="A137" s="96" t="s">
        <v>4233</v>
      </c>
      <c r="B137" s="96" t="s">
        <v>4234</v>
      </c>
      <c r="C137" s="97"/>
      <c r="D137" s="97"/>
      <c r="E137" s="96" t="s">
        <v>85</v>
      </c>
      <c r="F137" s="97"/>
      <c r="G137" s="96" t="s">
        <v>86</v>
      </c>
      <c r="H137" s="98"/>
      <c r="I137" s="99"/>
      <c r="J137" s="97"/>
      <c r="K137" s="99"/>
      <c r="L137" s="97"/>
      <c r="M137" s="97"/>
      <c r="N137" s="100">
        <v>45825.0</v>
      </c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>
      <c r="A138" s="96" t="s">
        <v>4235</v>
      </c>
      <c r="B138" s="96" t="s">
        <v>4236</v>
      </c>
      <c r="C138" s="97"/>
      <c r="D138" s="97"/>
      <c r="E138" s="96" t="s">
        <v>85</v>
      </c>
      <c r="F138" s="97"/>
      <c r="G138" s="96" t="s">
        <v>86</v>
      </c>
      <c r="H138" s="98"/>
      <c r="I138" s="99"/>
      <c r="J138" s="97"/>
      <c r="K138" s="99"/>
      <c r="L138" s="97"/>
      <c r="M138" s="97"/>
      <c r="N138" s="100">
        <v>45825.0</v>
      </c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>
      <c r="A139" s="96" t="s">
        <v>4059</v>
      </c>
      <c r="B139" s="96" t="s">
        <v>4237</v>
      </c>
      <c r="C139" s="97"/>
      <c r="D139" s="97"/>
      <c r="E139" s="96" t="s">
        <v>85</v>
      </c>
      <c r="F139" s="97"/>
      <c r="G139" s="96" t="s">
        <v>86</v>
      </c>
      <c r="H139" s="98"/>
      <c r="I139" s="99"/>
      <c r="J139" s="97"/>
      <c r="K139" s="99"/>
      <c r="L139" s="97"/>
      <c r="M139" s="97"/>
      <c r="N139" s="100">
        <v>45825.0</v>
      </c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>
      <c r="A140" s="96" t="s">
        <v>4184</v>
      </c>
      <c r="B140" s="96" t="s">
        <v>4238</v>
      </c>
      <c r="C140" s="97"/>
      <c r="D140" s="97"/>
      <c r="E140" s="96" t="s">
        <v>85</v>
      </c>
      <c r="F140" s="96" t="s">
        <v>103</v>
      </c>
      <c r="G140" s="96" t="s">
        <v>94</v>
      </c>
      <c r="H140" s="101">
        <v>239.0</v>
      </c>
      <c r="I140" s="99"/>
      <c r="J140" s="97"/>
      <c r="K140" s="99"/>
      <c r="L140" s="97"/>
      <c r="M140" s="97"/>
      <c r="N140" s="100">
        <v>45825.0</v>
      </c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>
      <c r="A141" s="96" t="s">
        <v>4239</v>
      </c>
      <c r="B141" s="96" t="s">
        <v>4240</v>
      </c>
      <c r="C141" s="97"/>
      <c r="D141" s="97"/>
      <c r="E141" s="96" t="s">
        <v>85</v>
      </c>
      <c r="F141" s="96" t="s">
        <v>93</v>
      </c>
      <c r="G141" s="96" t="s">
        <v>94</v>
      </c>
      <c r="H141" s="101">
        <v>560.0</v>
      </c>
      <c r="I141" s="99"/>
      <c r="J141" s="97"/>
      <c r="K141" s="99"/>
      <c r="L141" s="97"/>
      <c r="M141" s="97"/>
      <c r="N141" s="100">
        <v>45825.0</v>
      </c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>
      <c r="A142" s="96" t="s">
        <v>4241</v>
      </c>
      <c r="B142" s="96" t="s">
        <v>4242</v>
      </c>
      <c r="C142" s="97"/>
      <c r="D142" s="97"/>
      <c r="E142" s="96" t="s">
        <v>85</v>
      </c>
      <c r="F142" s="97"/>
      <c r="G142" s="96" t="s">
        <v>86</v>
      </c>
      <c r="H142" s="98"/>
      <c r="I142" s="99"/>
      <c r="J142" s="97"/>
      <c r="K142" s="99"/>
      <c r="L142" s="97"/>
      <c r="M142" s="97"/>
      <c r="N142" s="100">
        <v>45825.0</v>
      </c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>
      <c r="A143" s="96" t="s">
        <v>4243</v>
      </c>
      <c r="B143" s="96" t="s">
        <v>4244</v>
      </c>
      <c r="C143" s="97"/>
      <c r="D143" s="97"/>
      <c r="E143" s="96" t="s">
        <v>85</v>
      </c>
      <c r="F143" s="97"/>
      <c r="G143" s="96" t="s">
        <v>86</v>
      </c>
      <c r="H143" s="98"/>
      <c r="I143" s="99"/>
      <c r="J143" s="97"/>
      <c r="K143" s="99"/>
      <c r="L143" s="97"/>
      <c r="M143" s="97"/>
      <c r="N143" s="100">
        <v>45825.0</v>
      </c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>
      <c r="A144" s="96" t="s">
        <v>4245</v>
      </c>
      <c r="B144" s="96" t="s">
        <v>4246</v>
      </c>
      <c r="C144" s="97"/>
      <c r="D144" s="97"/>
      <c r="E144" s="96" t="s">
        <v>85</v>
      </c>
      <c r="F144" s="97"/>
      <c r="G144" s="96" t="s">
        <v>86</v>
      </c>
      <c r="H144" s="98"/>
      <c r="I144" s="99"/>
      <c r="J144" s="97"/>
      <c r="K144" s="99"/>
      <c r="L144" s="97"/>
      <c r="M144" s="97"/>
      <c r="N144" s="100">
        <v>45825.0</v>
      </c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>
      <c r="A145" s="96" t="s">
        <v>3990</v>
      </c>
      <c r="B145" s="96" t="s">
        <v>4247</v>
      </c>
      <c r="C145" s="97"/>
      <c r="D145" s="97"/>
      <c r="E145" s="96" t="s">
        <v>85</v>
      </c>
      <c r="F145" s="97"/>
      <c r="G145" s="96" t="s">
        <v>86</v>
      </c>
      <c r="H145" s="98"/>
      <c r="I145" s="99"/>
      <c r="J145" s="97"/>
      <c r="K145" s="99"/>
      <c r="L145" s="97"/>
      <c r="M145" s="97"/>
      <c r="N145" s="100">
        <v>45825.0</v>
      </c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>
      <c r="A146" s="96" t="s">
        <v>4248</v>
      </c>
      <c r="B146" s="96" t="s">
        <v>4249</v>
      </c>
      <c r="C146" s="97"/>
      <c r="D146" s="97"/>
      <c r="E146" s="96" t="s">
        <v>85</v>
      </c>
      <c r="F146" s="97"/>
      <c r="G146" s="96" t="s">
        <v>86</v>
      </c>
      <c r="H146" s="98"/>
      <c r="I146" s="99"/>
      <c r="J146" s="97"/>
      <c r="K146" s="99"/>
      <c r="L146" s="97"/>
      <c r="M146" s="97"/>
      <c r="N146" s="100">
        <v>45825.0</v>
      </c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>
      <c r="A147" s="96" t="s">
        <v>4250</v>
      </c>
      <c r="B147" s="96" t="s">
        <v>4251</v>
      </c>
      <c r="C147" s="97"/>
      <c r="D147" s="97"/>
      <c r="E147" s="96" t="s">
        <v>85</v>
      </c>
      <c r="F147" s="97"/>
      <c r="G147" s="96" t="s">
        <v>86</v>
      </c>
      <c r="H147" s="98"/>
      <c r="I147" s="99"/>
      <c r="J147" s="97"/>
      <c r="K147" s="99"/>
      <c r="L147" s="97"/>
      <c r="M147" s="97"/>
      <c r="N147" s="100">
        <v>45825.0</v>
      </c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>
      <c r="A148" s="96" t="s">
        <v>4252</v>
      </c>
      <c r="B148" s="96" t="s">
        <v>4253</v>
      </c>
      <c r="C148" s="97"/>
      <c r="D148" s="97"/>
      <c r="E148" s="96" t="s">
        <v>85</v>
      </c>
      <c r="F148" s="96" t="s">
        <v>2141</v>
      </c>
      <c r="G148" s="96" t="s">
        <v>94</v>
      </c>
      <c r="H148" s="101">
        <v>614.0</v>
      </c>
      <c r="I148" s="99"/>
      <c r="J148" s="97"/>
      <c r="K148" s="99"/>
      <c r="L148" s="97"/>
      <c r="M148" s="97"/>
      <c r="N148" s="100">
        <v>45825.0</v>
      </c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>
      <c r="A149" s="96" t="s">
        <v>4254</v>
      </c>
      <c r="B149" s="96" t="s">
        <v>4255</v>
      </c>
      <c r="C149" s="97"/>
      <c r="D149" s="97"/>
      <c r="E149" s="96" t="s">
        <v>85</v>
      </c>
      <c r="F149" s="96" t="s">
        <v>2141</v>
      </c>
      <c r="G149" s="96" t="s">
        <v>94</v>
      </c>
      <c r="H149" s="101">
        <v>614.0</v>
      </c>
      <c r="I149" s="99"/>
      <c r="J149" s="97"/>
      <c r="K149" s="99"/>
      <c r="L149" s="97"/>
      <c r="M149" s="97"/>
      <c r="N149" s="100">
        <v>45825.0</v>
      </c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>
      <c r="A150" s="96" t="s">
        <v>4256</v>
      </c>
      <c r="B150" s="96" t="s">
        <v>4257</v>
      </c>
      <c r="C150" s="97"/>
      <c r="D150" s="97"/>
      <c r="E150" s="96" t="s">
        <v>85</v>
      </c>
      <c r="F150" s="97"/>
      <c r="G150" s="96" t="s">
        <v>86</v>
      </c>
      <c r="H150" s="98"/>
      <c r="I150" s="99"/>
      <c r="J150" s="97"/>
      <c r="K150" s="99"/>
      <c r="L150" s="97"/>
      <c r="M150" s="97"/>
      <c r="N150" s="100">
        <v>45825.0</v>
      </c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>
      <c r="A151" s="96" t="s">
        <v>4258</v>
      </c>
      <c r="B151" s="96" t="s">
        <v>4259</v>
      </c>
      <c r="C151" s="97"/>
      <c r="D151" s="97"/>
      <c r="E151" s="96" t="s">
        <v>85</v>
      </c>
      <c r="F151" s="97"/>
      <c r="G151" s="96" t="s">
        <v>86</v>
      </c>
      <c r="H151" s="98"/>
      <c r="I151" s="99"/>
      <c r="J151" s="97"/>
      <c r="K151" s="99"/>
      <c r="L151" s="97"/>
      <c r="M151" s="97"/>
      <c r="N151" s="100">
        <v>45825.0</v>
      </c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>
      <c r="A152" s="96" t="s">
        <v>4132</v>
      </c>
      <c r="B152" s="96" t="s">
        <v>4260</v>
      </c>
      <c r="C152" s="97"/>
      <c r="D152" s="97"/>
      <c r="E152" s="96" t="s">
        <v>85</v>
      </c>
      <c r="F152" s="97"/>
      <c r="G152" s="96" t="s">
        <v>86</v>
      </c>
      <c r="H152" s="98"/>
      <c r="I152" s="99"/>
      <c r="J152" s="97"/>
      <c r="K152" s="99"/>
      <c r="L152" s="97"/>
      <c r="M152" s="97"/>
      <c r="N152" s="100">
        <v>45825.0</v>
      </c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>
      <c r="A153" s="96" t="s">
        <v>4261</v>
      </c>
      <c r="B153" s="96" t="s">
        <v>4262</v>
      </c>
      <c r="C153" s="97"/>
      <c r="D153" s="97"/>
      <c r="E153" s="96" t="s">
        <v>85</v>
      </c>
      <c r="F153" s="97"/>
      <c r="G153" s="96" t="s">
        <v>86</v>
      </c>
      <c r="H153" s="98"/>
      <c r="I153" s="99"/>
      <c r="J153" s="97"/>
      <c r="K153" s="99"/>
      <c r="L153" s="97"/>
      <c r="M153" s="97"/>
      <c r="N153" s="100">
        <v>45825.0</v>
      </c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>
      <c r="A154" s="96" t="s">
        <v>4263</v>
      </c>
      <c r="B154" s="96" t="s">
        <v>4264</v>
      </c>
      <c r="C154" s="97"/>
      <c r="D154" s="97"/>
      <c r="E154" s="96" t="s">
        <v>85</v>
      </c>
      <c r="F154" s="97"/>
      <c r="G154" s="96" t="s">
        <v>86</v>
      </c>
      <c r="H154" s="98"/>
      <c r="I154" s="99"/>
      <c r="J154" s="97"/>
      <c r="K154" s="99"/>
      <c r="L154" s="97"/>
      <c r="M154" s="97"/>
      <c r="N154" s="100">
        <v>45825.0</v>
      </c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>
      <c r="A155" s="96" t="s">
        <v>4265</v>
      </c>
      <c r="B155" s="96" t="s">
        <v>4266</v>
      </c>
      <c r="C155" s="97"/>
      <c r="D155" s="97"/>
      <c r="E155" s="96" t="s">
        <v>85</v>
      </c>
      <c r="F155" s="96" t="s">
        <v>2141</v>
      </c>
      <c r="G155" s="96" t="s">
        <v>94</v>
      </c>
      <c r="H155" s="101">
        <v>614.0</v>
      </c>
      <c r="I155" s="99"/>
      <c r="J155" s="97"/>
      <c r="K155" s="99"/>
      <c r="L155" s="97"/>
      <c r="M155" s="97"/>
      <c r="N155" s="100">
        <v>45825.0</v>
      </c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>
      <c r="A156" s="96" t="s">
        <v>4267</v>
      </c>
      <c r="B156" s="96" t="s">
        <v>4268</v>
      </c>
      <c r="C156" s="97"/>
      <c r="D156" s="97"/>
      <c r="E156" s="96" t="s">
        <v>85</v>
      </c>
      <c r="F156" s="96" t="s">
        <v>2141</v>
      </c>
      <c r="G156" s="96" t="s">
        <v>94</v>
      </c>
      <c r="H156" s="101">
        <v>614.0</v>
      </c>
      <c r="I156" s="99"/>
      <c r="J156" s="97"/>
      <c r="K156" s="99"/>
      <c r="L156" s="97"/>
      <c r="M156" s="97"/>
      <c r="N156" s="100">
        <v>45825.0</v>
      </c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>
      <c r="A157" s="96" t="s">
        <v>4269</v>
      </c>
      <c r="B157" s="96" t="s">
        <v>4270</v>
      </c>
      <c r="C157" s="97"/>
      <c r="D157" s="97"/>
      <c r="E157" s="96" t="s">
        <v>85</v>
      </c>
      <c r="F157" s="96" t="s">
        <v>93</v>
      </c>
      <c r="G157" s="96" t="s">
        <v>94</v>
      </c>
      <c r="H157" s="101">
        <v>1413.0</v>
      </c>
      <c r="I157" s="99"/>
      <c r="J157" s="97"/>
      <c r="K157" s="99"/>
      <c r="L157" s="97"/>
      <c r="M157" s="97"/>
      <c r="N157" s="100">
        <v>45825.0</v>
      </c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>
      <c r="A158" s="96" t="s">
        <v>4245</v>
      </c>
      <c r="B158" s="96" t="s">
        <v>4271</v>
      </c>
      <c r="C158" s="97"/>
      <c r="D158" s="97"/>
      <c r="E158" s="96" t="s">
        <v>85</v>
      </c>
      <c r="F158" s="96" t="s">
        <v>153</v>
      </c>
      <c r="G158" s="96" t="s">
        <v>94</v>
      </c>
      <c r="H158" s="101">
        <v>506.0</v>
      </c>
      <c r="I158" s="99"/>
      <c r="J158" s="97"/>
      <c r="K158" s="99"/>
      <c r="L158" s="97"/>
      <c r="M158" s="97"/>
      <c r="N158" s="100">
        <v>45825.0</v>
      </c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>
      <c r="A159" s="96" t="s">
        <v>5</v>
      </c>
      <c r="B159" s="96" t="s">
        <v>4272</v>
      </c>
      <c r="C159" s="97"/>
      <c r="D159" s="97"/>
      <c r="E159" s="96" t="s">
        <v>85</v>
      </c>
      <c r="F159" s="97"/>
      <c r="G159" s="96" t="s">
        <v>86</v>
      </c>
      <c r="H159" s="98"/>
      <c r="I159" s="99"/>
      <c r="J159" s="97"/>
      <c r="K159" s="99"/>
      <c r="L159" s="97"/>
      <c r="M159" s="97"/>
      <c r="N159" s="100">
        <v>45825.0</v>
      </c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>
      <c r="A160" s="96" t="s">
        <v>4102</v>
      </c>
      <c r="B160" s="96" t="s">
        <v>4273</v>
      </c>
      <c r="C160" s="97"/>
      <c r="D160" s="97"/>
      <c r="E160" s="96" t="s">
        <v>85</v>
      </c>
      <c r="F160" s="96" t="s">
        <v>93</v>
      </c>
      <c r="G160" s="96" t="s">
        <v>94</v>
      </c>
      <c r="H160" s="101">
        <v>376.0</v>
      </c>
      <c r="I160" s="99"/>
      <c r="J160" s="97"/>
      <c r="K160" s="99"/>
      <c r="L160" s="97"/>
      <c r="M160" s="97"/>
      <c r="N160" s="100">
        <v>45825.0</v>
      </c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>
      <c r="A161" s="96" t="s">
        <v>4274</v>
      </c>
      <c r="B161" s="96" t="s">
        <v>4275</v>
      </c>
      <c r="C161" s="97"/>
      <c r="D161" s="97"/>
      <c r="E161" s="96" t="s">
        <v>85</v>
      </c>
      <c r="F161" s="96" t="s">
        <v>2141</v>
      </c>
      <c r="G161" s="96" t="s">
        <v>94</v>
      </c>
      <c r="H161" s="101">
        <v>614.0</v>
      </c>
      <c r="I161" s="99"/>
      <c r="J161" s="97"/>
      <c r="K161" s="99"/>
      <c r="L161" s="97"/>
      <c r="M161" s="97"/>
      <c r="N161" s="100">
        <v>45825.0</v>
      </c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>
      <c r="A162" s="96" t="s">
        <v>4276</v>
      </c>
      <c r="B162" s="96" t="s">
        <v>4277</v>
      </c>
      <c r="C162" s="97"/>
      <c r="D162" s="97"/>
      <c r="E162" s="96" t="s">
        <v>85</v>
      </c>
      <c r="F162" s="96" t="s">
        <v>2141</v>
      </c>
      <c r="G162" s="96" t="s">
        <v>94</v>
      </c>
      <c r="H162" s="101">
        <v>1229.0</v>
      </c>
      <c r="I162" s="99"/>
      <c r="J162" s="97"/>
      <c r="K162" s="99"/>
      <c r="L162" s="97"/>
      <c r="M162" s="97"/>
      <c r="N162" s="100">
        <v>45825.0</v>
      </c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>
      <c r="A163" s="96" t="s">
        <v>4278</v>
      </c>
      <c r="B163" s="96" t="s">
        <v>4279</v>
      </c>
      <c r="C163" s="97"/>
      <c r="D163" s="97"/>
      <c r="E163" s="96" t="s">
        <v>85</v>
      </c>
      <c r="F163" s="97"/>
      <c r="G163" s="96" t="s">
        <v>86</v>
      </c>
      <c r="H163" s="98"/>
      <c r="I163" s="99"/>
      <c r="J163" s="97"/>
      <c r="K163" s="99"/>
      <c r="L163" s="97"/>
      <c r="M163" s="97"/>
      <c r="N163" s="100">
        <v>45825.0</v>
      </c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>
      <c r="A164" s="96" t="s">
        <v>4280</v>
      </c>
      <c r="B164" s="96" t="s">
        <v>4281</v>
      </c>
      <c r="C164" s="97"/>
      <c r="D164" s="97"/>
      <c r="E164" s="96" t="s">
        <v>85</v>
      </c>
      <c r="F164" s="96" t="s">
        <v>140</v>
      </c>
      <c r="G164" s="96" t="s">
        <v>150</v>
      </c>
      <c r="H164" s="101">
        <v>1895.0</v>
      </c>
      <c r="I164" s="99"/>
      <c r="J164" s="97"/>
      <c r="K164" s="99"/>
      <c r="L164" s="97"/>
      <c r="M164" s="97"/>
      <c r="N164" s="100">
        <v>45825.0</v>
      </c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>
      <c r="A165" s="96" t="s">
        <v>4282</v>
      </c>
      <c r="B165" s="96" t="s">
        <v>4283</v>
      </c>
      <c r="C165" s="97"/>
      <c r="D165" s="97"/>
      <c r="E165" s="96" t="s">
        <v>85</v>
      </c>
      <c r="F165" s="96" t="s">
        <v>93</v>
      </c>
      <c r="G165" s="96" t="s">
        <v>94</v>
      </c>
      <c r="H165" s="101">
        <v>376.0</v>
      </c>
      <c r="I165" s="99"/>
      <c r="J165" s="97"/>
      <c r="K165" s="99"/>
      <c r="L165" s="97"/>
      <c r="M165" s="97"/>
      <c r="N165" s="100">
        <v>45825.0</v>
      </c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>
      <c r="A166" s="96" t="s">
        <v>4284</v>
      </c>
      <c r="B166" s="96" t="s">
        <v>4285</v>
      </c>
      <c r="C166" s="97"/>
      <c r="D166" s="97"/>
      <c r="E166" s="96" t="s">
        <v>85</v>
      </c>
      <c r="F166" s="97"/>
      <c r="G166" s="96" t="s">
        <v>86</v>
      </c>
      <c r="H166" s="98"/>
      <c r="I166" s="99"/>
      <c r="J166" s="97"/>
      <c r="K166" s="99"/>
      <c r="L166" s="97"/>
      <c r="M166" s="97"/>
      <c r="N166" s="100">
        <v>45825.0</v>
      </c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>
      <c r="A167" s="96" t="s">
        <v>4286</v>
      </c>
      <c r="B167" s="96" t="s">
        <v>4287</v>
      </c>
      <c r="C167" s="97"/>
      <c r="D167" s="97"/>
      <c r="E167" s="96" t="s">
        <v>85</v>
      </c>
      <c r="F167" s="97"/>
      <c r="G167" s="96" t="s">
        <v>86</v>
      </c>
      <c r="H167" s="98"/>
      <c r="I167" s="99"/>
      <c r="J167" s="97"/>
      <c r="K167" s="99"/>
      <c r="L167" s="97"/>
      <c r="M167" s="97"/>
      <c r="N167" s="100">
        <v>45825.0</v>
      </c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>
      <c r="A168" s="96" t="s">
        <v>4288</v>
      </c>
      <c r="B168" s="96" t="s">
        <v>4289</v>
      </c>
      <c r="C168" s="97"/>
      <c r="D168" s="97"/>
      <c r="E168" s="96" t="s">
        <v>85</v>
      </c>
      <c r="F168" s="96" t="s">
        <v>2141</v>
      </c>
      <c r="G168" s="96" t="s">
        <v>94</v>
      </c>
      <c r="H168" s="101">
        <v>614.0</v>
      </c>
      <c r="I168" s="99"/>
      <c r="J168" s="97"/>
      <c r="K168" s="99"/>
      <c r="L168" s="97"/>
      <c r="M168" s="97"/>
      <c r="N168" s="100">
        <v>45825.0</v>
      </c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>
      <c r="A169" s="96" t="s">
        <v>4290</v>
      </c>
      <c r="B169" s="96" t="s">
        <v>4291</v>
      </c>
      <c r="C169" s="97"/>
      <c r="D169" s="97"/>
      <c r="E169" s="96" t="s">
        <v>85</v>
      </c>
      <c r="F169" s="96" t="s">
        <v>103</v>
      </c>
      <c r="G169" s="96" t="s">
        <v>94</v>
      </c>
      <c r="H169" s="101">
        <v>238.0</v>
      </c>
      <c r="I169" s="99"/>
      <c r="J169" s="97"/>
      <c r="K169" s="99"/>
      <c r="L169" s="97"/>
      <c r="M169" s="97"/>
      <c r="N169" s="100">
        <v>45825.0</v>
      </c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>
      <c r="A170" s="96" t="s">
        <v>4292</v>
      </c>
      <c r="B170" s="96" t="s">
        <v>4293</v>
      </c>
      <c r="C170" s="97"/>
      <c r="D170" s="97"/>
      <c r="E170" s="96" t="s">
        <v>85</v>
      </c>
      <c r="F170" s="96" t="s">
        <v>137</v>
      </c>
      <c r="G170" s="96" t="s">
        <v>94</v>
      </c>
      <c r="H170" s="101">
        <v>1596.0</v>
      </c>
      <c r="I170" s="99"/>
      <c r="J170" s="97"/>
      <c r="K170" s="99"/>
      <c r="L170" s="97"/>
      <c r="M170" s="97"/>
      <c r="N170" s="100">
        <v>45825.0</v>
      </c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>
      <c r="A171" s="96" t="s">
        <v>4282</v>
      </c>
      <c r="B171" s="96" t="s">
        <v>4294</v>
      </c>
      <c r="C171" s="97"/>
      <c r="D171" s="97"/>
      <c r="E171" s="96" t="s">
        <v>85</v>
      </c>
      <c r="F171" s="96" t="s">
        <v>2141</v>
      </c>
      <c r="G171" s="96" t="s">
        <v>94</v>
      </c>
      <c r="H171" s="101">
        <v>614.0</v>
      </c>
      <c r="I171" s="99"/>
      <c r="J171" s="97"/>
      <c r="K171" s="99"/>
      <c r="L171" s="97"/>
      <c r="M171" s="97"/>
      <c r="N171" s="100">
        <v>45825.0</v>
      </c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>
      <c r="A172" s="96" t="s">
        <v>4295</v>
      </c>
      <c r="B172" s="96" t="s">
        <v>4296</v>
      </c>
      <c r="C172" s="97"/>
      <c r="D172" s="97"/>
      <c r="E172" s="96" t="s">
        <v>85</v>
      </c>
      <c r="F172" s="97"/>
      <c r="G172" s="96" t="s">
        <v>86</v>
      </c>
      <c r="H172" s="98"/>
      <c r="I172" s="99"/>
      <c r="J172" s="97"/>
      <c r="K172" s="99"/>
      <c r="L172" s="97"/>
      <c r="M172" s="97"/>
      <c r="N172" s="100">
        <v>45825.0</v>
      </c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>
      <c r="A173" s="96" t="s">
        <v>4297</v>
      </c>
      <c r="B173" s="96" t="s">
        <v>4298</v>
      </c>
      <c r="C173" s="97"/>
      <c r="D173" s="97"/>
      <c r="E173" s="96" t="s">
        <v>85</v>
      </c>
      <c r="F173" s="97"/>
      <c r="G173" s="96" t="s">
        <v>86</v>
      </c>
      <c r="H173" s="98"/>
      <c r="I173" s="99"/>
      <c r="J173" s="97"/>
      <c r="K173" s="99"/>
      <c r="L173" s="97"/>
      <c r="M173" s="97"/>
      <c r="N173" s="100">
        <v>45825.0</v>
      </c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>
      <c r="A174" s="96" t="s">
        <v>4299</v>
      </c>
      <c r="B174" s="96" t="s">
        <v>4300</v>
      </c>
      <c r="C174" s="97"/>
      <c r="D174" s="97"/>
      <c r="E174" s="96" t="s">
        <v>85</v>
      </c>
      <c r="F174" s="96" t="s">
        <v>93</v>
      </c>
      <c r="G174" s="96" t="s">
        <v>94</v>
      </c>
      <c r="H174" s="101">
        <v>320.0</v>
      </c>
      <c r="I174" s="99"/>
      <c r="J174" s="97"/>
      <c r="K174" s="99"/>
      <c r="L174" s="97"/>
      <c r="M174" s="97"/>
      <c r="N174" s="100">
        <v>45825.0</v>
      </c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>
      <c r="A175" s="96" t="s">
        <v>3982</v>
      </c>
      <c r="B175" s="96" t="s">
        <v>4301</v>
      </c>
      <c r="C175" s="97"/>
      <c r="D175" s="97"/>
      <c r="E175" s="96" t="s">
        <v>85</v>
      </c>
      <c r="F175" s="96" t="s">
        <v>289</v>
      </c>
      <c r="G175" s="96" t="s">
        <v>94</v>
      </c>
      <c r="H175" s="101">
        <v>485.0</v>
      </c>
      <c r="I175" s="99"/>
      <c r="J175" s="97"/>
      <c r="K175" s="99"/>
      <c r="L175" s="97"/>
      <c r="M175" s="97"/>
      <c r="N175" s="100">
        <v>45825.0</v>
      </c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>
      <c r="A176" s="96" t="s">
        <v>4267</v>
      </c>
      <c r="B176" s="96" t="s">
        <v>4302</v>
      </c>
      <c r="C176" s="97"/>
      <c r="D176" s="97"/>
      <c r="E176" s="96" t="s">
        <v>85</v>
      </c>
      <c r="F176" s="97"/>
      <c r="G176" s="96" t="s">
        <v>86</v>
      </c>
      <c r="H176" s="98"/>
      <c r="I176" s="99"/>
      <c r="J176" s="97"/>
      <c r="K176" s="99"/>
      <c r="L176" s="97"/>
      <c r="M176" s="97"/>
      <c r="N176" s="100">
        <v>45825.0</v>
      </c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>
      <c r="A177" s="96" t="s">
        <v>4303</v>
      </c>
      <c r="B177" s="96" t="s">
        <v>4304</v>
      </c>
      <c r="C177" s="97"/>
      <c r="D177" s="97"/>
      <c r="E177" s="96" t="s">
        <v>85</v>
      </c>
      <c r="F177" s="97"/>
      <c r="G177" s="96" t="s">
        <v>86</v>
      </c>
      <c r="H177" s="98"/>
      <c r="I177" s="99"/>
      <c r="J177" s="97"/>
      <c r="K177" s="99"/>
      <c r="L177" s="97"/>
      <c r="M177" s="97"/>
      <c r="N177" s="100">
        <v>45825.0</v>
      </c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>
      <c r="A178" s="96" t="s">
        <v>4057</v>
      </c>
      <c r="B178" s="96" t="s">
        <v>4305</v>
      </c>
      <c r="C178" s="97"/>
      <c r="D178" s="97"/>
      <c r="E178" s="96" t="s">
        <v>85</v>
      </c>
      <c r="F178" s="96" t="s">
        <v>703</v>
      </c>
      <c r="G178" s="96" t="s">
        <v>94</v>
      </c>
      <c r="H178" s="101">
        <v>3238.0</v>
      </c>
      <c r="I178" s="99"/>
      <c r="J178" s="97"/>
      <c r="K178" s="99"/>
      <c r="L178" s="97"/>
      <c r="M178" s="97"/>
      <c r="N178" s="100">
        <v>45825.0</v>
      </c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>
      <c r="A179" s="96" t="s">
        <v>4306</v>
      </c>
      <c r="B179" s="96" t="s">
        <v>4307</v>
      </c>
      <c r="C179" s="97"/>
      <c r="D179" s="97"/>
      <c r="E179" s="96" t="s">
        <v>85</v>
      </c>
      <c r="F179" s="96" t="s">
        <v>93</v>
      </c>
      <c r="G179" s="96" t="s">
        <v>94</v>
      </c>
      <c r="H179" s="101">
        <v>420.0</v>
      </c>
      <c r="I179" s="99"/>
      <c r="J179" s="97"/>
      <c r="K179" s="99"/>
      <c r="L179" s="97"/>
      <c r="M179" s="97"/>
      <c r="N179" s="100">
        <v>45825.0</v>
      </c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>
      <c r="A180" s="96" t="s">
        <v>4308</v>
      </c>
      <c r="B180" s="96" t="s">
        <v>4309</v>
      </c>
      <c r="C180" s="97"/>
      <c r="D180" s="97"/>
      <c r="E180" s="96" t="s">
        <v>85</v>
      </c>
      <c r="F180" s="96" t="s">
        <v>140</v>
      </c>
      <c r="G180" s="96" t="s">
        <v>94</v>
      </c>
      <c r="H180" s="101">
        <v>1895.0</v>
      </c>
      <c r="I180" s="99"/>
      <c r="J180" s="97"/>
      <c r="K180" s="99"/>
      <c r="L180" s="97"/>
      <c r="M180" s="97"/>
      <c r="N180" s="100">
        <v>45825.0</v>
      </c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>
      <c r="A181" s="96" t="s">
        <v>3990</v>
      </c>
      <c r="B181" s="96" t="s">
        <v>4310</v>
      </c>
      <c r="C181" s="97"/>
      <c r="D181" s="97"/>
      <c r="E181" s="96" t="s">
        <v>85</v>
      </c>
      <c r="F181" s="97"/>
      <c r="G181" s="96" t="s">
        <v>86</v>
      </c>
      <c r="H181" s="98"/>
      <c r="I181" s="99"/>
      <c r="J181" s="97"/>
      <c r="K181" s="99"/>
      <c r="L181" s="97"/>
      <c r="M181" s="97"/>
      <c r="N181" s="100">
        <v>45825.0</v>
      </c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>
      <c r="A182" s="96" t="s">
        <v>4311</v>
      </c>
      <c r="B182" s="96" t="s">
        <v>4312</v>
      </c>
      <c r="C182" s="97"/>
      <c r="D182" s="97"/>
      <c r="E182" s="96" t="s">
        <v>85</v>
      </c>
      <c r="F182" s="97"/>
      <c r="G182" s="96" t="s">
        <v>86</v>
      </c>
      <c r="H182" s="98"/>
      <c r="I182" s="99"/>
      <c r="J182" s="97"/>
      <c r="K182" s="99"/>
      <c r="L182" s="97"/>
      <c r="M182" s="97"/>
      <c r="N182" s="100">
        <v>45825.0</v>
      </c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>
      <c r="A183" s="96" t="s">
        <v>4313</v>
      </c>
      <c r="B183" s="96" t="s">
        <v>4314</v>
      </c>
      <c r="C183" s="97"/>
      <c r="D183" s="97"/>
      <c r="E183" s="96" t="s">
        <v>85</v>
      </c>
      <c r="F183" s="97"/>
      <c r="G183" s="96" t="s">
        <v>86</v>
      </c>
      <c r="H183" s="98"/>
      <c r="I183" s="99"/>
      <c r="J183" s="97"/>
      <c r="K183" s="99"/>
      <c r="L183" s="97"/>
      <c r="M183" s="97"/>
      <c r="N183" s="100">
        <v>45825.0</v>
      </c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>
      <c r="A184" s="96" t="s">
        <v>4315</v>
      </c>
      <c r="B184" s="96" t="s">
        <v>4316</v>
      </c>
      <c r="C184" s="97"/>
      <c r="D184" s="97"/>
      <c r="E184" s="96" t="s">
        <v>85</v>
      </c>
      <c r="F184" s="96" t="s">
        <v>93</v>
      </c>
      <c r="G184" s="96" t="s">
        <v>94</v>
      </c>
      <c r="H184" s="101">
        <v>650.0</v>
      </c>
      <c r="I184" s="99"/>
      <c r="J184" s="97"/>
      <c r="K184" s="99"/>
      <c r="L184" s="97"/>
      <c r="M184" s="97"/>
      <c r="N184" s="100">
        <v>45825.0</v>
      </c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>
      <c r="A185" s="96" t="s">
        <v>4317</v>
      </c>
      <c r="B185" s="96" t="s">
        <v>4318</v>
      </c>
      <c r="C185" s="97"/>
      <c r="D185" s="97"/>
      <c r="E185" s="96" t="s">
        <v>85</v>
      </c>
      <c r="F185" s="97"/>
      <c r="G185" s="96" t="s">
        <v>86</v>
      </c>
      <c r="H185" s="98"/>
      <c r="I185" s="99"/>
      <c r="J185" s="97"/>
      <c r="K185" s="99"/>
      <c r="L185" s="97"/>
      <c r="M185" s="97"/>
      <c r="N185" s="100">
        <v>45825.0</v>
      </c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>
      <c r="A186" s="96" t="s">
        <v>4071</v>
      </c>
      <c r="B186" s="96" t="s">
        <v>4072</v>
      </c>
      <c r="C186" s="97"/>
      <c r="D186" s="97"/>
      <c r="E186" s="96" t="s">
        <v>85</v>
      </c>
      <c r="F186" s="97"/>
      <c r="G186" s="96" t="s">
        <v>86</v>
      </c>
      <c r="H186" s="98"/>
      <c r="I186" s="99"/>
      <c r="J186" s="97"/>
      <c r="K186" s="99"/>
      <c r="L186" s="97"/>
      <c r="M186" s="97"/>
      <c r="N186" s="100">
        <v>45825.0</v>
      </c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>
      <c r="A187" s="96" t="s">
        <v>4319</v>
      </c>
      <c r="B187" s="96" t="s">
        <v>4320</v>
      </c>
      <c r="C187" s="97"/>
      <c r="D187" s="97"/>
      <c r="E187" s="96" t="s">
        <v>85</v>
      </c>
      <c r="F187" s="97"/>
      <c r="G187" s="96" t="s">
        <v>86</v>
      </c>
      <c r="H187" s="98"/>
      <c r="I187" s="99"/>
      <c r="J187" s="97"/>
      <c r="K187" s="99"/>
      <c r="L187" s="97"/>
      <c r="M187" s="97"/>
      <c r="N187" s="100">
        <v>45825.0</v>
      </c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>
      <c r="A188" s="96" t="s">
        <v>4090</v>
      </c>
      <c r="B188" s="96" t="s">
        <v>4091</v>
      </c>
      <c r="C188" s="97"/>
      <c r="D188" s="97"/>
      <c r="E188" s="96" t="s">
        <v>85</v>
      </c>
      <c r="F188" s="97"/>
      <c r="G188" s="96" t="s">
        <v>86</v>
      </c>
      <c r="H188" s="98"/>
      <c r="I188" s="99"/>
      <c r="J188" s="97"/>
      <c r="K188" s="99"/>
      <c r="L188" s="97"/>
      <c r="M188" s="97"/>
      <c r="N188" s="100">
        <v>45825.0</v>
      </c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>
      <c r="A189" s="96" t="s">
        <v>4102</v>
      </c>
      <c r="B189" s="96" t="s">
        <v>4103</v>
      </c>
      <c r="C189" s="97"/>
      <c r="D189" s="97"/>
      <c r="E189" s="96" t="s">
        <v>85</v>
      </c>
      <c r="F189" s="97"/>
      <c r="G189" s="96" t="s">
        <v>86</v>
      </c>
      <c r="H189" s="98"/>
      <c r="I189" s="99"/>
      <c r="J189" s="97"/>
      <c r="K189" s="99"/>
      <c r="L189" s="97"/>
      <c r="M189" s="97"/>
      <c r="N189" s="100">
        <v>45825.0</v>
      </c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>
      <c r="A190" s="96" t="s">
        <v>4108</v>
      </c>
      <c r="B190" s="96" t="s">
        <v>4109</v>
      </c>
      <c r="C190" s="97"/>
      <c r="D190" s="97"/>
      <c r="E190" s="96" t="s">
        <v>85</v>
      </c>
      <c r="F190" s="97"/>
      <c r="G190" s="96" t="s">
        <v>86</v>
      </c>
      <c r="H190" s="98"/>
      <c r="I190" s="99"/>
      <c r="J190" s="97"/>
      <c r="K190" s="99"/>
      <c r="L190" s="97"/>
      <c r="M190" s="97"/>
      <c r="N190" s="100">
        <v>45825.0</v>
      </c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>
      <c r="A191" s="96" t="s">
        <v>4059</v>
      </c>
      <c r="B191" s="96" t="s">
        <v>4321</v>
      </c>
      <c r="C191" s="97"/>
      <c r="D191" s="97"/>
      <c r="E191" s="96" t="s">
        <v>85</v>
      </c>
      <c r="F191" s="97"/>
      <c r="G191" s="96" t="s">
        <v>86</v>
      </c>
      <c r="H191" s="98"/>
      <c r="I191" s="99"/>
      <c r="J191" s="97"/>
      <c r="K191" s="99"/>
      <c r="L191" s="97"/>
      <c r="M191" s="97"/>
      <c r="N191" s="100">
        <v>45825.0</v>
      </c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>
      <c r="A192" s="96" t="s">
        <v>4042</v>
      </c>
      <c r="B192" s="96" t="s">
        <v>4197</v>
      </c>
      <c r="C192" s="97"/>
      <c r="D192" s="97"/>
      <c r="E192" s="96" t="s">
        <v>85</v>
      </c>
      <c r="F192" s="96" t="s">
        <v>93</v>
      </c>
      <c r="G192" s="96" t="s">
        <v>94</v>
      </c>
      <c r="H192" s="101">
        <v>796.0</v>
      </c>
      <c r="I192" s="99"/>
      <c r="J192" s="97"/>
      <c r="K192" s="99"/>
      <c r="L192" s="97"/>
      <c r="M192" s="97"/>
      <c r="N192" s="100">
        <v>45825.0</v>
      </c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>
      <c r="A193" s="96" t="s">
        <v>4322</v>
      </c>
      <c r="B193" s="96" t="s">
        <v>4323</v>
      </c>
      <c r="C193" s="97"/>
      <c r="D193" s="97"/>
      <c r="E193" s="96" t="s">
        <v>85</v>
      </c>
      <c r="F193" s="97"/>
      <c r="G193" s="96" t="s">
        <v>86</v>
      </c>
      <c r="H193" s="98"/>
      <c r="I193" s="99"/>
      <c r="J193" s="97"/>
      <c r="K193" s="99"/>
      <c r="L193" s="97"/>
      <c r="M193" s="97"/>
      <c r="N193" s="100">
        <v>45825.0</v>
      </c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>
      <c r="A194" s="96" t="s">
        <v>4057</v>
      </c>
      <c r="B194" s="96" t="s">
        <v>4324</v>
      </c>
      <c r="C194" s="97"/>
      <c r="D194" s="97"/>
      <c r="E194" s="96" t="s">
        <v>85</v>
      </c>
      <c r="F194" s="97"/>
      <c r="G194" s="96" t="s">
        <v>86</v>
      </c>
      <c r="H194" s="98"/>
      <c r="I194" s="99"/>
      <c r="J194" s="97"/>
      <c r="K194" s="99"/>
      <c r="L194" s="97"/>
      <c r="M194" s="97"/>
      <c r="N194" s="100">
        <v>45825.0</v>
      </c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>
      <c r="A195" s="96" t="s">
        <v>3982</v>
      </c>
      <c r="B195" s="96" t="s">
        <v>4325</v>
      </c>
      <c r="C195" s="97"/>
      <c r="D195" s="97"/>
      <c r="E195" s="96" t="s">
        <v>85</v>
      </c>
      <c r="F195" s="97"/>
      <c r="G195" s="96" t="s">
        <v>86</v>
      </c>
      <c r="H195" s="98"/>
      <c r="I195" s="99"/>
      <c r="J195" s="97"/>
      <c r="K195" s="99"/>
      <c r="L195" s="97"/>
      <c r="M195" s="97"/>
      <c r="N195" s="100">
        <v>45825.0</v>
      </c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>
      <c r="A196" s="96" t="s">
        <v>4326</v>
      </c>
      <c r="B196" s="96" t="s">
        <v>4327</v>
      </c>
      <c r="C196" s="97"/>
      <c r="D196" s="97"/>
      <c r="E196" s="96" t="s">
        <v>85</v>
      </c>
      <c r="F196" s="96" t="s">
        <v>93</v>
      </c>
      <c r="G196" s="96" t="s">
        <v>94</v>
      </c>
      <c r="H196" s="101">
        <v>1536.0</v>
      </c>
      <c r="I196" s="99"/>
      <c r="J196" s="97"/>
      <c r="K196" s="99"/>
      <c r="L196" s="97"/>
      <c r="M196" s="97"/>
      <c r="N196" s="100">
        <v>45825.0</v>
      </c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>
      <c r="A197" s="96" t="s">
        <v>4328</v>
      </c>
      <c r="B197" s="96" t="s">
        <v>4329</v>
      </c>
      <c r="C197" s="97"/>
      <c r="D197" s="97"/>
      <c r="E197" s="96" t="s">
        <v>85</v>
      </c>
      <c r="F197" s="97"/>
      <c r="G197" s="96" t="s">
        <v>86</v>
      </c>
      <c r="H197" s="98"/>
      <c r="I197" s="99"/>
      <c r="J197" s="97"/>
      <c r="K197" s="99"/>
      <c r="L197" s="97"/>
      <c r="M197" s="97"/>
      <c r="N197" s="100">
        <v>45825.0</v>
      </c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>
      <c r="A198" s="96" t="s">
        <v>4330</v>
      </c>
      <c r="B198" s="96" t="s">
        <v>4331</v>
      </c>
      <c r="C198" s="97"/>
      <c r="D198" s="97"/>
      <c r="E198" s="96" t="s">
        <v>85</v>
      </c>
      <c r="F198" s="97"/>
      <c r="G198" s="96" t="s">
        <v>86</v>
      </c>
      <c r="H198" s="98"/>
      <c r="I198" s="99"/>
      <c r="J198" s="97"/>
      <c r="K198" s="99"/>
      <c r="L198" s="97"/>
      <c r="M198" s="97"/>
      <c r="N198" s="100">
        <v>45825.0</v>
      </c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>
      <c r="A199" s="96" t="s">
        <v>4332</v>
      </c>
      <c r="B199" s="96" t="s">
        <v>4333</v>
      </c>
      <c r="C199" s="97"/>
      <c r="D199" s="97"/>
      <c r="E199" s="96" t="s">
        <v>85</v>
      </c>
      <c r="F199" s="97"/>
      <c r="G199" s="96" t="s">
        <v>86</v>
      </c>
      <c r="H199" s="98"/>
      <c r="I199" s="99"/>
      <c r="J199" s="97"/>
      <c r="K199" s="99"/>
      <c r="L199" s="97"/>
      <c r="M199" s="97"/>
      <c r="N199" s="100">
        <v>45825.0</v>
      </c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>
      <c r="A200" s="96" t="s">
        <v>4079</v>
      </c>
      <c r="B200" s="96" t="s">
        <v>4334</v>
      </c>
      <c r="C200" s="97"/>
      <c r="D200" s="97"/>
      <c r="E200" s="96" t="s">
        <v>85</v>
      </c>
      <c r="F200" s="96" t="s">
        <v>289</v>
      </c>
      <c r="G200" s="96" t="s">
        <v>94</v>
      </c>
      <c r="H200" s="101">
        <v>2065.0</v>
      </c>
      <c r="I200" s="99"/>
      <c r="J200" s="97"/>
      <c r="K200" s="99"/>
      <c r="L200" s="97"/>
      <c r="M200" s="97"/>
      <c r="N200" s="100">
        <v>45826.0</v>
      </c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>
      <c r="A201" s="96" t="s">
        <v>4335</v>
      </c>
      <c r="B201" s="96" t="s">
        <v>4336</v>
      </c>
      <c r="C201" s="97"/>
      <c r="D201" s="97"/>
      <c r="E201" s="96" t="s">
        <v>85</v>
      </c>
      <c r="F201" s="96" t="s">
        <v>436</v>
      </c>
      <c r="G201" s="96" t="s">
        <v>94</v>
      </c>
      <c r="H201" s="101">
        <v>775.0</v>
      </c>
      <c r="I201" s="99"/>
      <c r="J201" s="97"/>
      <c r="K201" s="99"/>
      <c r="L201" s="97"/>
      <c r="M201" s="97"/>
      <c r="N201" s="100">
        <v>45826.0</v>
      </c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>
      <c r="A202" s="96" t="s">
        <v>4337</v>
      </c>
      <c r="B202" s="96" t="s">
        <v>4338</v>
      </c>
      <c r="C202" s="97"/>
      <c r="D202" s="97"/>
      <c r="E202" s="96" t="s">
        <v>85</v>
      </c>
      <c r="F202" s="96" t="s">
        <v>137</v>
      </c>
      <c r="G202" s="96" t="s">
        <v>94</v>
      </c>
      <c r="H202" s="101">
        <v>1900.0</v>
      </c>
      <c r="I202" s="99"/>
      <c r="J202" s="97"/>
      <c r="K202" s="99"/>
      <c r="L202" s="97"/>
      <c r="M202" s="97"/>
      <c r="N202" s="100">
        <v>45826.0</v>
      </c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>
      <c r="A203" s="96" t="s">
        <v>4339</v>
      </c>
      <c r="B203" s="96" t="s">
        <v>4340</v>
      </c>
      <c r="C203" s="97"/>
      <c r="D203" s="97"/>
      <c r="E203" s="96" t="s">
        <v>85</v>
      </c>
      <c r="F203" s="97"/>
      <c r="G203" s="96" t="s">
        <v>86</v>
      </c>
      <c r="H203" s="98"/>
      <c r="I203" s="99"/>
      <c r="J203" s="97"/>
      <c r="K203" s="99"/>
      <c r="L203" s="97"/>
      <c r="M203" s="97"/>
      <c r="N203" s="100">
        <v>45826.0</v>
      </c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>
      <c r="A204" s="96" t="s">
        <v>4341</v>
      </c>
      <c r="B204" s="96" t="s">
        <v>4342</v>
      </c>
      <c r="C204" s="97"/>
      <c r="D204" s="97"/>
      <c r="E204" s="96" t="s">
        <v>85</v>
      </c>
      <c r="F204" s="97"/>
      <c r="G204" s="96" t="s">
        <v>86</v>
      </c>
      <c r="H204" s="98"/>
      <c r="I204" s="99"/>
      <c r="J204" s="97"/>
      <c r="K204" s="99"/>
      <c r="L204" s="97"/>
      <c r="M204" s="97"/>
      <c r="N204" s="100">
        <v>45826.0</v>
      </c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>
      <c r="A205" s="96" t="s">
        <v>4343</v>
      </c>
      <c r="B205" s="96" t="s">
        <v>4344</v>
      </c>
      <c r="C205" s="97"/>
      <c r="D205" s="97"/>
      <c r="E205" s="96" t="s">
        <v>85</v>
      </c>
      <c r="F205" s="96" t="s">
        <v>103</v>
      </c>
      <c r="G205" s="96" t="s">
        <v>94</v>
      </c>
      <c r="H205" s="101">
        <v>625.0</v>
      </c>
      <c r="I205" s="99"/>
      <c r="J205" s="97"/>
      <c r="K205" s="99"/>
      <c r="L205" s="97"/>
      <c r="M205" s="97"/>
      <c r="N205" s="100">
        <v>45826.0</v>
      </c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>
      <c r="A206" s="96" t="s">
        <v>4345</v>
      </c>
      <c r="B206" s="96" t="s">
        <v>4346</v>
      </c>
      <c r="C206" s="97"/>
      <c r="D206" s="97"/>
      <c r="E206" s="96" t="s">
        <v>85</v>
      </c>
      <c r="F206" s="97"/>
      <c r="G206" s="96" t="s">
        <v>86</v>
      </c>
      <c r="H206" s="98"/>
      <c r="I206" s="99"/>
      <c r="J206" s="97"/>
      <c r="K206" s="99"/>
      <c r="L206" s="97"/>
      <c r="M206" s="97"/>
      <c r="N206" s="100">
        <v>45826.0</v>
      </c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>
      <c r="A207" s="96" t="s">
        <v>4347</v>
      </c>
      <c r="B207" s="96" t="s">
        <v>4348</v>
      </c>
      <c r="C207" s="97"/>
      <c r="D207" s="97"/>
      <c r="E207" s="96" t="s">
        <v>85</v>
      </c>
      <c r="F207" s="97"/>
      <c r="G207" s="96" t="s">
        <v>150</v>
      </c>
      <c r="H207" s="98"/>
      <c r="I207" s="99"/>
      <c r="J207" s="97"/>
      <c r="K207" s="99"/>
      <c r="L207" s="96"/>
      <c r="M207" s="96" t="s">
        <v>4349</v>
      </c>
      <c r="N207" s="100">
        <v>45826.0</v>
      </c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>
      <c r="A208" s="96" t="s">
        <v>4350</v>
      </c>
      <c r="B208" s="96" t="s">
        <v>4351</v>
      </c>
      <c r="C208" s="97"/>
      <c r="D208" s="97"/>
      <c r="E208" s="96" t="s">
        <v>85</v>
      </c>
      <c r="F208" s="96" t="s">
        <v>289</v>
      </c>
      <c r="G208" s="96" t="s">
        <v>150</v>
      </c>
      <c r="H208" s="98"/>
      <c r="I208" s="99"/>
      <c r="J208" s="97"/>
      <c r="K208" s="99"/>
      <c r="L208" s="96"/>
      <c r="M208" s="96" t="s">
        <v>4352</v>
      </c>
      <c r="N208" s="100">
        <v>45826.0</v>
      </c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>
      <c r="A209" s="96" t="s">
        <v>4353</v>
      </c>
      <c r="B209" s="96" t="s">
        <v>4354</v>
      </c>
      <c r="C209" s="97"/>
      <c r="D209" s="97"/>
      <c r="E209" s="96" t="s">
        <v>85</v>
      </c>
      <c r="F209" s="97"/>
      <c r="G209" s="96" t="s">
        <v>86</v>
      </c>
      <c r="H209" s="98"/>
      <c r="I209" s="99"/>
      <c r="J209" s="97"/>
      <c r="K209" s="99"/>
      <c r="L209" s="97"/>
      <c r="M209" s="97"/>
      <c r="N209" s="100">
        <v>45826.0</v>
      </c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>
      <c r="A210" s="96" t="s">
        <v>4355</v>
      </c>
      <c r="B210" s="96" t="s">
        <v>4356</v>
      </c>
      <c r="C210" s="97"/>
      <c r="D210" s="97"/>
      <c r="E210" s="96" t="s">
        <v>85</v>
      </c>
      <c r="F210" s="97"/>
      <c r="G210" s="96" t="s">
        <v>86</v>
      </c>
      <c r="H210" s="98"/>
      <c r="I210" s="99"/>
      <c r="J210" s="97"/>
      <c r="K210" s="99"/>
      <c r="L210" s="97"/>
      <c r="M210" s="97"/>
      <c r="N210" s="100">
        <v>45826.0</v>
      </c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>
      <c r="A211" s="96" t="s">
        <v>4297</v>
      </c>
      <c r="B211" s="96" t="s">
        <v>4357</v>
      </c>
      <c r="C211" s="97"/>
      <c r="D211" s="97"/>
      <c r="E211" s="96" t="s">
        <v>85</v>
      </c>
      <c r="F211" s="97"/>
      <c r="G211" s="96" t="s">
        <v>86</v>
      </c>
      <c r="H211" s="98"/>
      <c r="I211" s="99"/>
      <c r="J211" s="97"/>
      <c r="K211" s="99"/>
      <c r="L211" s="97"/>
      <c r="M211" s="97"/>
      <c r="N211" s="100">
        <v>45826.0</v>
      </c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>
      <c r="A212" s="96" t="s">
        <v>4358</v>
      </c>
      <c r="B212" s="96" t="s">
        <v>4359</v>
      </c>
      <c r="C212" s="97"/>
      <c r="D212" s="97"/>
      <c r="E212" s="96" t="s">
        <v>85</v>
      </c>
      <c r="F212" s="97"/>
      <c r="G212" s="96" t="s">
        <v>86</v>
      </c>
      <c r="H212" s="98"/>
      <c r="I212" s="99"/>
      <c r="J212" s="97"/>
      <c r="K212" s="99"/>
      <c r="L212" s="97"/>
      <c r="M212" s="97"/>
      <c r="N212" s="100">
        <v>45826.0</v>
      </c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>
      <c r="A213" s="96" t="s">
        <v>4360</v>
      </c>
      <c r="B213" s="96" t="s">
        <v>4361</v>
      </c>
      <c r="C213" s="97"/>
      <c r="D213" s="97"/>
      <c r="E213" s="96" t="s">
        <v>85</v>
      </c>
      <c r="F213" s="97"/>
      <c r="G213" s="96" t="s">
        <v>86</v>
      </c>
      <c r="H213" s="98"/>
      <c r="I213" s="99"/>
      <c r="J213" s="97"/>
      <c r="K213" s="99"/>
      <c r="L213" s="97"/>
      <c r="M213" s="97"/>
      <c r="N213" s="100">
        <v>45828.0</v>
      </c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>
      <c r="A214" s="96" t="s">
        <v>4009</v>
      </c>
      <c r="B214" s="96" t="s">
        <v>4362</v>
      </c>
      <c r="C214" s="97"/>
      <c r="D214" s="97"/>
      <c r="E214" s="96" t="s">
        <v>85</v>
      </c>
      <c r="F214" s="96" t="s">
        <v>93</v>
      </c>
      <c r="G214" s="96" t="s">
        <v>94</v>
      </c>
      <c r="H214" s="101">
        <v>796.0</v>
      </c>
      <c r="I214" s="99"/>
      <c r="J214" s="97"/>
      <c r="K214" s="99"/>
      <c r="L214" s="97"/>
      <c r="M214" s="97"/>
      <c r="N214" s="100">
        <v>45828.0</v>
      </c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>
      <c r="A215" s="96" t="s">
        <v>4106</v>
      </c>
      <c r="B215" s="96" t="s">
        <v>4363</v>
      </c>
      <c r="C215" s="97"/>
      <c r="D215" s="97"/>
      <c r="E215" s="96" t="s">
        <v>85</v>
      </c>
      <c r="F215" s="97"/>
      <c r="G215" s="96" t="s">
        <v>86</v>
      </c>
      <c r="H215" s="98"/>
      <c r="I215" s="99"/>
      <c r="J215" s="97"/>
      <c r="K215" s="99"/>
      <c r="L215" s="97"/>
      <c r="M215" s="97"/>
      <c r="N215" s="100">
        <v>45828.0</v>
      </c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>
      <c r="A216" s="96" t="s">
        <v>4364</v>
      </c>
      <c r="B216" s="96" t="s">
        <v>4365</v>
      </c>
      <c r="C216" s="97"/>
      <c r="D216" s="97"/>
      <c r="E216" s="96" t="s">
        <v>85</v>
      </c>
      <c r="F216" s="96" t="s">
        <v>93</v>
      </c>
      <c r="G216" s="96" t="s">
        <v>94</v>
      </c>
      <c r="H216" s="101">
        <v>529.0</v>
      </c>
      <c r="I216" s="99"/>
      <c r="J216" s="97"/>
      <c r="K216" s="99"/>
      <c r="L216" s="97"/>
      <c r="M216" s="97"/>
      <c r="N216" s="100">
        <v>45828.0</v>
      </c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>
      <c r="A217" s="96" t="s">
        <v>4366</v>
      </c>
      <c r="B217" s="96" t="s">
        <v>4367</v>
      </c>
      <c r="C217" s="97"/>
      <c r="D217" s="97"/>
      <c r="E217" s="96" t="s">
        <v>85</v>
      </c>
      <c r="F217" s="97"/>
      <c r="G217" s="96" t="s">
        <v>86</v>
      </c>
      <c r="H217" s="98"/>
      <c r="I217" s="99"/>
      <c r="J217" s="97"/>
      <c r="K217" s="99"/>
      <c r="L217" s="97"/>
      <c r="M217" s="97"/>
      <c r="N217" s="100">
        <v>45828.0</v>
      </c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>
      <c r="A218" s="96" t="s">
        <v>4368</v>
      </c>
      <c r="B218" s="96" t="s">
        <v>4369</v>
      </c>
      <c r="C218" s="97"/>
      <c r="D218" s="97"/>
      <c r="E218" s="96" t="s">
        <v>85</v>
      </c>
      <c r="F218" s="97"/>
      <c r="G218" s="96" t="s">
        <v>86</v>
      </c>
      <c r="H218" s="98"/>
      <c r="I218" s="99"/>
      <c r="J218" s="97"/>
      <c r="K218" s="99"/>
      <c r="L218" s="97"/>
      <c r="M218" s="97"/>
      <c r="N218" s="100">
        <v>45828.0</v>
      </c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>
      <c r="A219" s="96" t="s">
        <v>4370</v>
      </c>
      <c r="B219" s="96" t="s">
        <v>4371</v>
      </c>
      <c r="C219" s="97"/>
      <c r="D219" s="97"/>
      <c r="E219" s="96" t="s">
        <v>85</v>
      </c>
      <c r="F219" s="97"/>
      <c r="G219" s="96" t="s">
        <v>86</v>
      </c>
      <c r="H219" s="98"/>
      <c r="I219" s="99"/>
      <c r="J219" s="97"/>
      <c r="K219" s="99"/>
      <c r="L219" s="97"/>
      <c r="M219" s="97"/>
      <c r="N219" s="100">
        <v>45828.0</v>
      </c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>
      <c r="A220" s="96" t="s">
        <v>4372</v>
      </c>
      <c r="B220" s="96" t="s">
        <v>4373</v>
      </c>
      <c r="C220" s="97"/>
      <c r="D220" s="97"/>
      <c r="E220" s="96" t="s">
        <v>85</v>
      </c>
      <c r="F220" s="97"/>
      <c r="G220" s="96" t="s">
        <v>86</v>
      </c>
      <c r="H220" s="98"/>
      <c r="I220" s="99"/>
      <c r="J220" s="97"/>
      <c r="K220" s="99"/>
      <c r="L220" s="97"/>
      <c r="M220" s="97"/>
      <c r="N220" s="100">
        <v>45828.0</v>
      </c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>
      <c r="A221" s="96" t="s">
        <v>4374</v>
      </c>
      <c r="B221" s="96" t="s">
        <v>4375</v>
      </c>
      <c r="C221" s="97"/>
      <c r="D221" s="97"/>
      <c r="E221" s="96" t="s">
        <v>85</v>
      </c>
      <c r="F221" s="96" t="s">
        <v>140</v>
      </c>
      <c r="G221" s="96" t="s">
        <v>94</v>
      </c>
      <c r="H221" s="101">
        <v>1895.0</v>
      </c>
      <c r="I221" s="99"/>
      <c r="J221" s="97"/>
      <c r="K221" s="99"/>
      <c r="L221" s="97"/>
      <c r="M221" s="97"/>
      <c r="N221" s="100">
        <v>45828.0</v>
      </c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>
      <c r="A222" s="96" t="s">
        <v>4376</v>
      </c>
      <c r="B222" s="96" t="s">
        <v>4377</v>
      </c>
      <c r="C222" s="97"/>
      <c r="D222" s="97"/>
      <c r="E222" s="96" t="s">
        <v>85</v>
      </c>
      <c r="F222" s="97"/>
      <c r="G222" s="96" t="s">
        <v>86</v>
      </c>
      <c r="H222" s="98"/>
      <c r="I222" s="99"/>
      <c r="J222" s="97"/>
      <c r="K222" s="99"/>
      <c r="L222" s="97"/>
      <c r="M222" s="97"/>
      <c r="N222" s="100">
        <v>45828.0</v>
      </c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>
      <c r="A223" s="96" t="s">
        <v>4378</v>
      </c>
      <c r="B223" s="96" t="s">
        <v>4379</v>
      </c>
      <c r="C223" s="97"/>
      <c r="D223" s="97"/>
      <c r="E223" s="96" t="s">
        <v>85</v>
      </c>
      <c r="F223" s="97"/>
      <c r="G223" s="96" t="s">
        <v>86</v>
      </c>
      <c r="H223" s="98"/>
      <c r="I223" s="99"/>
      <c r="J223" s="97"/>
      <c r="K223" s="99"/>
      <c r="L223" s="97"/>
      <c r="M223" s="97"/>
      <c r="N223" s="100">
        <v>45828.0</v>
      </c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>
      <c r="A224" s="96" t="s">
        <v>4380</v>
      </c>
      <c r="B224" s="96" t="s">
        <v>4381</v>
      </c>
      <c r="C224" s="97"/>
      <c r="D224" s="97"/>
      <c r="E224" s="96" t="s">
        <v>85</v>
      </c>
      <c r="F224" s="97"/>
      <c r="G224" s="96" t="s">
        <v>86</v>
      </c>
      <c r="H224" s="98"/>
      <c r="I224" s="99"/>
      <c r="J224" s="97"/>
      <c r="K224" s="99"/>
      <c r="L224" s="97"/>
      <c r="M224" s="97"/>
      <c r="N224" s="100">
        <v>45828.0</v>
      </c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>
      <c r="A225" s="96" t="s">
        <v>4382</v>
      </c>
      <c r="B225" s="96" t="s">
        <v>4383</v>
      </c>
      <c r="C225" s="97"/>
      <c r="D225" s="97"/>
      <c r="E225" s="96" t="s">
        <v>85</v>
      </c>
      <c r="F225" s="97"/>
      <c r="G225" s="96" t="s">
        <v>86</v>
      </c>
      <c r="H225" s="98"/>
      <c r="I225" s="99"/>
      <c r="J225" s="97"/>
      <c r="K225" s="99"/>
      <c r="L225" s="97"/>
      <c r="M225" s="97"/>
      <c r="N225" s="100">
        <v>45828.0</v>
      </c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>
      <c r="A226" s="96" t="s">
        <v>4384</v>
      </c>
      <c r="B226" s="96" t="s">
        <v>4385</v>
      </c>
      <c r="C226" s="97"/>
      <c r="D226" s="97"/>
      <c r="E226" s="96" t="s">
        <v>85</v>
      </c>
      <c r="F226" s="96" t="s">
        <v>93</v>
      </c>
      <c r="G226" s="96" t="s">
        <v>94</v>
      </c>
      <c r="H226" s="101">
        <v>1900.0</v>
      </c>
      <c r="I226" s="99"/>
      <c r="J226" s="97"/>
      <c r="K226" s="99"/>
      <c r="L226" s="97"/>
      <c r="M226" s="97"/>
      <c r="N226" s="100">
        <v>45828.0</v>
      </c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>
      <c r="A227" s="96" t="s">
        <v>4386</v>
      </c>
      <c r="B227" s="96" t="s">
        <v>4387</v>
      </c>
      <c r="C227" s="97"/>
      <c r="D227" s="97"/>
      <c r="E227" s="96" t="s">
        <v>85</v>
      </c>
      <c r="F227" s="96" t="s">
        <v>153</v>
      </c>
      <c r="G227" s="96" t="s">
        <v>94</v>
      </c>
      <c r="H227" s="101">
        <v>317.0</v>
      </c>
      <c r="I227" s="99"/>
      <c r="J227" s="97"/>
      <c r="K227" s="99"/>
      <c r="L227" s="97"/>
      <c r="M227" s="97"/>
      <c r="N227" s="100">
        <v>45828.0</v>
      </c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>
      <c r="A228" s="96" t="s">
        <v>4388</v>
      </c>
      <c r="B228" s="96" t="s">
        <v>4389</v>
      </c>
      <c r="C228" s="97"/>
      <c r="D228" s="97"/>
      <c r="E228" s="96" t="s">
        <v>85</v>
      </c>
      <c r="F228" s="97"/>
      <c r="G228" s="96" t="s">
        <v>86</v>
      </c>
      <c r="H228" s="98"/>
      <c r="I228" s="99"/>
      <c r="J228" s="97"/>
      <c r="K228" s="99"/>
      <c r="L228" s="97"/>
      <c r="M228" s="97"/>
      <c r="N228" s="100">
        <v>45828.0</v>
      </c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>
      <c r="A229" s="96" t="s">
        <v>4390</v>
      </c>
      <c r="B229" s="96" t="s">
        <v>4391</v>
      </c>
      <c r="C229" s="97"/>
      <c r="D229" s="97"/>
      <c r="E229" s="96" t="s">
        <v>85</v>
      </c>
      <c r="F229" s="96" t="s">
        <v>289</v>
      </c>
      <c r="G229" s="96" t="s">
        <v>86</v>
      </c>
      <c r="H229" s="98"/>
      <c r="I229" s="99"/>
      <c r="J229" s="97"/>
      <c r="K229" s="99"/>
      <c r="L229" s="96"/>
      <c r="M229" s="96" t="s">
        <v>4392</v>
      </c>
      <c r="N229" s="100">
        <v>45828.0</v>
      </c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>
      <c r="A230" s="96" t="s">
        <v>4393</v>
      </c>
      <c r="B230" s="96" t="s">
        <v>4394</v>
      </c>
      <c r="C230" s="97"/>
      <c r="D230" s="97"/>
      <c r="E230" s="96" t="s">
        <v>85</v>
      </c>
      <c r="F230" s="96" t="s">
        <v>93</v>
      </c>
      <c r="G230" s="96" t="s">
        <v>94</v>
      </c>
      <c r="H230" s="101">
        <v>732.0</v>
      </c>
      <c r="I230" s="99"/>
      <c r="J230" s="97"/>
      <c r="K230" s="99"/>
      <c r="L230" s="97"/>
      <c r="M230" s="97"/>
      <c r="N230" s="100">
        <v>45828.0</v>
      </c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>
      <c r="A231" s="96" t="s">
        <v>4395</v>
      </c>
      <c r="B231" s="96" t="s">
        <v>4396</v>
      </c>
      <c r="C231" s="97"/>
      <c r="D231" s="97"/>
      <c r="E231" s="96" t="s">
        <v>655</v>
      </c>
      <c r="F231" s="97"/>
      <c r="G231" s="96" t="s">
        <v>86</v>
      </c>
      <c r="H231" s="98"/>
      <c r="I231" s="99"/>
      <c r="J231" s="97"/>
      <c r="K231" s="99"/>
      <c r="L231" s="97"/>
      <c r="M231" s="97"/>
      <c r="N231" s="100">
        <v>45828.0</v>
      </c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>
      <c r="A232" s="96" t="s">
        <v>4397</v>
      </c>
      <c r="B232" s="96" t="s">
        <v>4398</v>
      </c>
      <c r="C232" s="97"/>
      <c r="D232" s="97"/>
      <c r="E232" s="96" t="s">
        <v>655</v>
      </c>
      <c r="F232" s="97"/>
      <c r="G232" s="96" t="s">
        <v>86</v>
      </c>
      <c r="H232" s="98"/>
      <c r="I232" s="99"/>
      <c r="J232" s="97"/>
      <c r="K232" s="99"/>
      <c r="L232" s="97"/>
      <c r="M232" s="97"/>
      <c r="N232" s="100">
        <v>45828.0</v>
      </c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>
      <c r="A233" s="96" t="s">
        <v>20</v>
      </c>
      <c r="B233" s="96" t="s">
        <v>4399</v>
      </c>
      <c r="C233" s="97"/>
      <c r="D233" s="97"/>
      <c r="E233" s="96" t="s">
        <v>655</v>
      </c>
      <c r="F233" s="96" t="s">
        <v>93</v>
      </c>
      <c r="G233" s="96" t="s">
        <v>94</v>
      </c>
      <c r="H233" s="101">
        <v>3939.0</v>
      </c>
      <c r="I233" s="99"/>
      <c r="J233" s="97"/>
      <c r="K233" s="99"/>
      <c r="L233" s="97"/>
      <c r="M233" s="97"/>
      <c r="N233" s="100">
        <v>45828.0</v>
      </c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>
      <c r="A234" s="96" t="s">
        <v>4400</v>
      </c>
      <c r="B234" s="96" t="s">
        <v>4401</v>
      </c>
      <c r="C234" s="97"/>
      <c r="D234" s="97"/>
      <c r="E234" s="96" t="s">
        <v>655</v>
      </c>
      <c r="F234" s="96" t="s">
        <v>93</v>
      </c>
      <c r="G234" s="96" t="s">
        <v>94</v>
      </c>
      <c r="H234" s="101">
        <v>979.0</v>
      </c>
      <c r="I234" s="99"/>
      <c r="J234" s="97"/>
      <c r="K234" s="99"/>
      <c r="L234" s="97"/>
      <c r="M234" s="97"/>
      <c r="N234" s="100">
        <v>45828.0</v>
      </c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>
      <c r="A235" s="96" t="s">
        <v>4402</v>
      </c>
      <c r="B235" s="96" t="s">
        <v>4403</v>
      </c>
      <c r="C235" s="97"/>
      <c r="D235" s="97"/>
      <c r="E235" s="96" t="s">
        <v>655</v>
      </c>
      <c r="F235" s="97"/>
      <c r="G235" s="96" t="s">
        <v>86</v>
      </c>
      <c r="H235" s="98"/>
      <c r="I235" s="99"/>
      <c r="J235" s="97"/>
      <c r="K235" s="99"/>
      <c r="L235" s="97"/>
      <c r="M235" s="97"/>
      <c r="N235" s="100">
        <v>45828.0</v>
      </c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>
      <c r="A236" s="96" t="s">
        <v>3982</v>
      </c>
      <c r="B236" s="96" t="s">
        <v>4404</v>
      </c>
      <c r="C236" s="97"/>
      <c r="D236" s="97"/>
      <c r="E236" s="96" t="s">
        <v>85</v>
      </c>
      <c r="F236" s="96" t="s">
        <v>137</v>
      </c>
      <c r="G236" s="96" t="s">
        <v>94</v>
      </c>
      <c r="H236" s="101">
        <v>1700.0</v>
      </c>
      <c r="I236" s="99"/>
      <c r="J236" s="97"/>
      <c r="K236" s="99"/>
      <c r="L236" s="97"/>
      <c r="M236" s="97"/>
      <c r="N236" s="100">
        <v>45831.0</v>
      </c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>
      <c r="A237" s="96" t="s">
        <v>4297</v>
      </c>
      <c r="B237" s="96" t="s">
        <v>4405</v>
      </c>
      <c r="C237" s="97"/>
      <c r="D237" s="97"/>
      <c r="E237" s="96" t="s">
        <v>85</v>
      </c>
      <c r="F237" s="97"/>
      <c r="G237" s="96" t="s">
        <v>86</v>
      </c>
      <c r="H237" s="98"/>
      <c r="I237" s="99"/>
      <c r="J237" s="97"/>
      <c r="K237" s="99"/>
      <c r="L237" s="97"/>
      <c r="M237" s="97"/>
      <c r="N237" s="100">
        <v>45831.0</v>
      </c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>
      <c r="A238" s="96" t="s">
        <v>4406</v>
      </c>
      <c r="B238" s="96" t="s">
        <v>4407</v>
      </c>
      <c r="C238" s="97"/>
      <c r="D238" s="97"/>
      <c r="E238" s="96" t="s">
        <v>85</v>
      </c>
      <c r="F238" s="96" t="s">
        <v>137</v>
      </c>
      <c r="G238" s="96" t="s">
        <v>94</v>
      </c>
      <c r="H238" s="101">
        <v>521.0</v>
      </c>
      <c r="I238" s="99"/>
      <c r="J238" s="97"/>
      <c r="K238" s="99"/>
      <c r="L238" s="97"/>
      <c r="M238" s="97"/>
      <c r="N238" s="100">
        <v>45831.0</v>
      </c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>
      <c r="A239" s="96" t="s">
        <v>4252</v>
      </c>
      <c r="B239" s="96" t="s">
        <v>4408</v>
      </c>
      <c r="C239" s="97"/>
      <c r="D239" s="97"/>
      <c r="E239" s="96" t="s">
        <v>85</v>
      </c>
      <c r="F239" s="97"/>
      <c r="G239" s="96" t="s">
        <v>86</v>
      </c>
      <c r="H239" s="98"/>
      <c r="I239" s="99"/>
      <c r="J239" s="97"/>
      <c r="K239" s="99"/>
      <c r="L239" s="97"/>
      <c r="M239" s="97"/>
      <c r="N239" s="100">
        <v>45831.0</v>
      </c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>
      <c r="A240" s="96" t="s">
        <v>4409</v>
      </c>
      <c r="B240" s="96" t="s">
        <v>4410</v>
      </c>
      <c r="C240" s="97"/>
      <c r="D240" s="97"/>
      <c r="E240" s="96" t="s">
        <v>85</v>
      </c>
      <c r="F240" s="97"/>
      <c r="G240" s="96" t="s">
        <v>86</v>
      </c>
      <c r="H240" s="98"/>
      <c r="I240" s="99"/>
      <c r="J240" s="97"/>
      <c r="K240" s="99"/>
      <c r="L240" s="97"/>
      <c r="M240" s="97"/>
      <c r="N240" s="100">
        <v>45831.0</v>
      </c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>
      <c r="A241" s="96" t="s">
        <v>4411</v>
      </c>
      <c r="B241" s="96" t="s">
        <v>4412</v>
      </c>
      <c r="C241" s="97"/>
      <c r="D241" s="97"/>
      <c r="E241" s="96" t="s">
        <v>85</v>
      </c>
      <c r="F241" s="97"/>
      <c r="G241" s="96" t="s">
        <v>86</v>
      </c>
      <c r="H241" s="98"/>
      <c r="I241" s="99"/>
      <c r="J241" s="97"/>
      <c r="K241" s="99"/>
      <c r="L241" s="97"/>
      <c r="M241" s="97"/>
      <c r="N241" s="100">
        <v>45831.0</v>
      </c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>
      <c r="A242" s="96" t="s">
        <v>4413</v>
      </c>
      <c r="B242" s="96" t="s">
        <v>4414</v>
      </c>
      <c r="C242" s="97"/>
      <c r="D242" s="97"/>
      <c r="E242" s="96" t="s">
        <v>85</v>
      </c>
      <c r="F242" s="97"/>
      <c r="G242" s="96" t="s">
        <v>86</v>
      </c>
      <c r="H242" s="98"/>
      <c r="I242" s="99"/>
      <c r="J242" s="97"/>
      <c r="K242" s="99"/>
      <c r="L242" s="97"/>
      <c r="M242" s="97"/>
      <c r="N242" s="100">
        <v>45831.0</v>
      </c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>
      <c r="A243" s="96" t="s">
        <v>4332</v>
      </c>
      <c r="B243" s="96" t="s">
        <v>4415</v>
      </c>
      <c r="C243" s="97"/>
      <c r="D243" s="97"/>
      <c r="E243" s="96" t="s">
        <v>85</v>
      </c>
      <c r="F243" s="96" t="s">
        <v>261</v>
      </c>
      <c r="G243" s="96" t="s">
        <v>94</v>
      </c>
      <c r="H243" s="101">
        <v>1895.0</v>
      </c>
      <c r="I243" s="99"/>
      <c r="J243" s="97"/>
      <c r="K243" s="99"/>
      <c r="L243" s="97"/>
      <c r="M243" s="97"/>
      <c r="N243" s="100">
        <v>45831.0</v>
      </c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>
      <c r="A244" s="96" t="s">
        <v>4416</v>
      </c>
      <c r="B244" s="96" t="s">
        <v>4417</v>
      </c>
      <c r="C244" s="97"/>
      <c r="D244" s="97"/>
      <c r="E244" s="96" t="s">
        <v>85</v>
      </c>
      <c r="F244" s="97"/>
      <c r="G244" s="96" t="s">
        <v>86</v>
      </c>
      <c r="H244" s="98"/>
      <c r="I244" s="99"/>
      <c r="J244" s="97"/>
      <c r="K244" s="99"/>
      <c r="L244" s="97"/>
      <c r="M244" s="97"/>
      <c r="N244" s="100">
        <v>45831.0</v>
      </c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>
      <c r="A245" s="96" t="s">
        <v>4418</v>
      </c>
      <c r="B245" s="96" t="s">
        <v>4419</v>
      </c>
      <c r="C245" s="97"/>
      <c r="D245" s="97"/>
      <c r="E245" s="96" t="s">
        <v>85</v>
      </c>
      <c r="F245" s="97"/>
      <c r="G245" s="96" t="s">
        <v>86</v>
      </c>
      <c r="H245" s="98"/>
      <c r="I245" s="99"/>
      <c r="J245" s="97"/>
      <c r="K245" s="99"/>
      <c r="L245" s="97"/>
      <c r="M245" s="97"/>
      <c r="N245" s="100">
        <v>45831.0</v>
      </c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>
      <c r="A246" s="96" t="s">
        <v>4420</v>
      </c>
      <c r="B246" s="96" t="s">
        <v>4421</v>
      </c>
      <c r="C246" s="97"/>
      <c r="D246" s="97"/>
      <c r="E246" s="96" t="s">
        <v>655</v>
      </c>
      <c r="F246" s="96" t="s">
        <v>93</v>
      </c>
      <c r="G246" s="96" t="s">
        <v>94</v>
      </c>
      <c r="H246" s="101">
        <v>658.0</v>
      </c>
      <c r="I246" s="99"/>
      <c r="J246" s="97"/>
      <c r="K246" s="99"/>
      <c r="L246" s="97"/>
      <c r="M246" s="97"/>
      <c r="N246" s="100">
        <v>45831.0</v>
      </c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>
      <c r="A247" s="96" t="s">
        <v>4422</v>
      </c>
      <c r="B247" s="96" t="s">
        <v>4423</v>
      </c>
      <c r="C247" s="97"/>
      <c r="D247" s="97"/>
      <c r="E247" s="96" t="s">
        <v>85</v>
      </c>
      <c r="F247" s="97"/>
      <c r="G247" s="96" t="s">
        <v>86</v>
      </c>
      <c r="H247" s="98"/>
      <c r="I247" s="99"/>
      <c r="J247" s="97"/>
      <c r="K247" s="99"/>
      <c r="L247" s="97"/>
      <c r="M247" s="97"/>
      <c r="N247" s="100">
        <v>45831.0</v>
      </c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>
      <c r="A248" s="96" t="s">
        <v>4424</v>
      </c>
      <c r="B248" s="96" t="s">
        <v>4425</v>
      </c>
      <c r="C248" s="97"/>
      <c r="D248" s="97"/>
      <c r="E248" s="96" t="s">
        <v>85</v>
      </c>
      <c r="F248" s="97"/>
      <c r="G248" s="96" t="s">
        <v>86</v>
      </c>
      <c r="H248" s="98"/>
      <c r="I248" s="99"/>
      <c r="J248" s="97"/>
      <c r="K248" s="99"/>
      <c r="L248" s="97"/>
      <c r="M248" s="97"/>
      <c r="N248" s="100">
        <v>45831.0</v>
      </c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>
      <c r="A249" s="96" t="s">
        <v>4065</v>
      </c>
      <c r="B249" s="96" t="s">
        <v>4426</v>
      </c>
      <c r="C249" s="97"/>
      <c r="D249" s="97"/>
      <c r="E249" s="96" t="s">
        <v>85</v>
      </c>
      <c r="F249" s="97"/>
      <c r="G249" s="96" t="s">
        <v>86</v>
      </c>
      <c r="H249" s="98"/>
      <c r="I249" s="99"/>
      <c r="J249" s="97"/>
      <c r="K249" s="99"/>
      <c r="L249" s="97"/>
      <c r="M249" s="97"/>
      <c r="N249" s="100">
        <v>45831.0</v>
      </c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>
      <c r="A250" s="96" t="s">
        <v>4427</v>
      </c>
      <c r="B250" s="96" t="s">
        <v>4428</v>
      </c>
      <c r="C250" s="96" t="s">
        <v>4429</v>
      </c>
      <c r="D250" s="96" t="s">
        <v>4430</v>
      </c>
      <c r="E250" s="96" t="s">
        <v>803</v>
      </c>
      <c r="F250" s="96" t="s">
        <v>137</v>
      </c>
      <c r="G250" s="96" t="s">
        <v>53</v>
      </c>
      <c r="H250" s="101">
        <v>1411.42</v>
      </c>
      <c r="I250" s="99"/>
      <c r="J250" s="96">
        <v>2.500705E9</v>
      </c>
      <c r="K250" s="100">
        <v>45841.0</v>
      </c>
      <c r="L250" s="96">
        <v>7.0</v>
      </c>
      <c r="M250" s="96" t="s">
        <v>4431</v>
      </c>
      <c r="N250" s="100">
        <v>45840.0</v>
      </c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>
      <c r="A251" s="96" t="s">
        <v>4432</v>
      </c>
      <c r="B251" s="96" t="s">
        <v>4433</v>
      </c>
      <c r="C251" s="97"/>
      <c r="D251" s="96" t="s">
        <v>4434</v>
      </c>
      <c r="E251" s="96" t="s">
        <v>134</v>
      </c>
      <c r="F251" s="96" t="s">
        <v>137</v>
      </c>
      <c r="G251" s="96" t="s">
        <v>53</v>
      </c>
      <c r="H251" s="101">
        <v>29784.73</v>
      </c>
      <c r="I251" s="99"/>
      <c r="J251" s="96">
        <v>9.6372839E7</v>
      </c>
      <c r="K251" s="100">
        <v>45809.0</v>
      </c>
      <c r="L251" s="96">
        <v>6.0</v>
      </c>
      <c r="M251" s="97"/>
      <c r="N251" s="100">
        <v>45835.0</v>
      </c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>
      <c r="A252" s="96" t="s">
        <v>4435</v>
      </c>
      <c r="B252" s="97"/>
      <c r="C252" s="97"/>
      <c r="D252" s="97"/>
      <c r="E252" s="96" t="s">
        <v>134</v>
      </c>
      <c r="F252" s="96" t="s">
        <v>4436</v>
      </c>
      <c r="G252" s="96" t="s">
        <v>53</v>
      </c>
      <c r="H252" s="101">
        <v>109.68</v>
      </c>
      <c r="I252" s="99"/>
      <c r="J252" s="96" t="s">
        <v>4437</v>
      </c>
      <c r="K252" s="99"/>
      <c r="L252" s="96">
        <v>6.0</v>
      </c>
      <c r="M252" s="97"/>
      <c r="N252" s="100">
        <v>45833.0</v>
      </c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>
      <c r="A253" s="96" t="s">
        <v>4341</v>
      </c>
      <c r="B253" s="97"/>
      <c r="C253" s="97"/>
      <c r="D253" s="97"/>
      <c r="E253" s="96" t="s">
        <v>85</v>
      </c>
      <c r="F253" s="96" t="s">
        <v>103</v>
      </c>
      <c r="G253" s="96" t="s">
        <v>53</v>
      </c>
      <c r="H253" s="101">
        <v>1329.17</v>
      </c>
      <c r="I253" s="99"/>
      <c r="J253" s="96">
        <v>4.4071721E7</v>
      </c>
      <c r="K253" s="100">
        <v>45858.0</v>
      </c>
      <c r="L253" s="96">
        <v>6.0</v>
      </c>
      <c r="M253" s="97"/>
      <c r="N253" s="100">
        <v>45834.0</v>
      </c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>
      <c r="A254" s="96" t="s">
        <v>4438</v>
      </c>
      <c r="B254" s="97"/>
      <c r="C254" s="97"/>
      <c r="D254" s="97"/>
      <c r="E254" s="96" t="s">
        <v>85</v>
      </c>
      <c r="F254" s="96" t="s">
        <v>278</v>
      </c>
      <c r="G254" s="96" t="s">
        <v>53</v>
      </c>
      <c r="H254" s="101">
        <v>406.2</v>
      </c>
      <c r="I254" s="99"/>
      <c r="J254" s="96">
        <v>2.0007614E7</v>
      </c>
      <c r="K254" s="100">
        <v>45848.0</v>
      </c>
      <c r="L254" s="96">
        <v>6.0</v>
      </c>
      <c r="M254" s="97"/>
      <c r="N254" s="100">
        <v>45835.0</v>
      </c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>
      <c r="A255" s="96" t="s">
        <v>4439</v>
      </c>
      <c r="B255" s="97"/>
      <c r="C255" s="97"/>
      <c r="D255" s="97"/>
      <c r="E255" s="96" t="s">
        <v>85</v>
      </c>
      <c r="F255" s="96" t="s">
        <v>93</v>
      </c>
      <c r="G255" s="96" t="s">
        <v>53</v>
      </c>
      <c r="H255" s="101">
        <v>604.01</v>
      </c>
      <c r="I255" s="99"/>
      <c r="J255" s="96">
        <v>604.01</v>
      </c>
      <c r="K255" s="100">
        <v>45818.0</v>
      </c>
      <c r="L255" s="96">
        <v>6.0</v>
      </c>
      <c r="M255" s="97"/>
      <c r="N255" s="100">
        <v>45836.0</v>
      </c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>
      <c r="A256" s="96" t="s">
        <v>4440</v>
      </c>
      <c r="B256" s="97"/>
      <c r="C256" s="97"/>
      <c r="D256" s="97"/>
      <c r="E256" s="96" t="s">
        <v>134</v>
      </c>
      <c r="F256" s="96" t="s">
        <v>93</v>
      </c>
      <c r="G256" s="96" t="s">
        <v>53</v>
      </c>
      <c r="H256" s="101">
        <v>1106.89</v>
      </c>
      <c r="I256" s="99"/>
      <c r="J256" s="96">
        <v>9.6506676E7</v>
      </c>
      <c r="K256" s="100">
        <v>45858.0</v>
      </c>
      <c r="L256" s="96">
        <v>6.0</v>
      </c>
      <c r="M256" s="97"/>
      <c r="N256" s="100">
        <v>45837.0</v>
      </c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>
      <c r="A257" s="96" t="s">
        <v>4441</v>
      </c>
      <c r="B257" s="97"/>
      <c r="C257" s="97"/>
      <c r="D257" s="97"/>
      <c r="E257" s="96" t="s">
        <v>85</v>
      </c>
      <c r="F257" s="96" t="s">
        <v>143</v>
      </c>
      <c r="G257" s="96" t="s">
        <v>53</v>
      </c>
      <c r="H257" s="101">
        <v>1946.82</v>
      </c>
      <c r="I257" s="100">
        <v>45857.0</v>
      </c>
      <c r="J257" s="96">
        <v>1738253.0</v>
      </c>
      <c r="K257" s="100">
        <v>45857.0</v>
      </c>
      <c r="L257" s="96">
        <v>6.0</v>
      </c>
      <c r="M257" s="97"/>
      <c r="N257" s="100">
        <v>45834.0</v>
      </c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>
      <c r="A258" s="96" t="s">
        <v>4442</v>
      </c>
      <c r="B258" s="96" t="s">
        <v>4443</v>
      </c>
      <c r="C258" s="97"/>
      <c r="D258" s="97"/>
      <c r="E258" s="96" t="s">
        <v>85</v>
      </c>
      <c r="F258" s="97"/>
      <c r="G258" s="96" t="s">
        <v>86</v>
      </c>
      <c r="H258" s="98"/>
      <c r="I258" s="99"/>
      <c r="J258" s="97"/>
      <c r="K258" s="99"/>
      <c r="L258" s="97"/>
      <c r="M258" s="97"/>
      <c r="N258" s="100">
        <v>45841.0</v>
      </c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>
      <c r="A259" s="96" t="s">
        <v>4341</v>
      </c>
      <c r="B259" s="96" t="s">
        <v>4444</v>
      </c>
      <c r="C259" s="97"/>
      <c r="D259" s="97"/>
      <c r="E259" s="96" t="s">
        <v>85</v>
      </c>
      <c r="F259" s="97"/>
      <c r="G259" s="96" t="s">
        <v>86</v>
      </c>
      <c r="H259" s="98"/>
      <c r="I259" s="99"/>
      <c r="J259" s="97"/>
      <c r="K259" s="99"/>
      <c r="L259" s="97"/>
      <c r="M259" s="97"/>
      <c r="N259" s="100">
        <v>45841.0</v>
      </c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>
      <c r="A260" s="96" t="s">
        <v>4445</v>
      </c>
      <c r="B260" s="96" t="s">
        <v>4446</v>
      </c>
      <c r="C260" s="97"/>
      <c r="D260" s="97"/>
      <c r="E260" s="96" t="s">
        <v>85</v>
      </c>
      <c r="F260" s="97"/>
      <c r="G260" s="96" t="s">
        <v>86</v>
      </c>
      <c r="H260" s="98"/>
      <c r="I260" s="99"/>
      <c r="J260" s="97"/>
      <c r="K260" s="99"/>
      <c r="L260" s="97"/>
      <c r="M260" s="97"/>
      <c r="N260" s="100">
        <v>45841.0</v>
      </c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>
      <c r="A261" s="96" t="s">
        <v>4447</v>
      </c>
      <c r="B261" s="96" t="s">
        <v>4448</v>
      </c>
      <c r="C261" s="97"/>
      <c r="D261" s="97"/>
      <c r="E261" s="96" t="s">
        <v>85</v>
      </c>
      <c r="F261" s="97"/>
      <c r="G261" s="96" t="s">
        <v>86</v>
      </c>
      <c r="H261" s="98"/>
      <c r="I261" s="99"/>
      <c r="J261" s="97"/>
      <c r="K261" s="99"/>
      <c r="L261" s="97"/>
      <c r="M261" s="97"/>
      <c r="N261" s="100">
        <v>45841.0</v>
      </c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>
      <c r="A262" s="96" t="s">
        <v>5</v>
      </c>
      <c r="B262" s="96" t="s">
        <v>4449</v>
      </c>
      <c r="C262" s="97"/>
      <c r="D262" s="97"/>
      <c r="E262" s="96" t="s">
        <v>85</v>
      </c>
      <c r="F262" s="97"/>
      <c r="G262" s="96" t="s">
        <v>86</v>
      </c>
      <c r="H262" s="98"/>
      <c r="I262" s="99"/>
      <c r="J262" s="97"/>
      <c r="K262" s="99"/>
      <c r="L262" s="97"/>
      <c r="M262" s="97"/>
      <c r="N262" s="100">
        <v>45841.0</v>
      </c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>
      <c r="A263" s="96" t="s">
        <v>32</v>
      </c>
      <c r="B263" s="96" t="s">
        <v>4450</v>
      </c>
      <c r="C263" s="97"/>
      <c r="D263" s="97"/>
      <c r="E263" s="96" t="s">
        <v>85</v>
      </c>
      <c r="F263" s="96" t="s">
        <v>182</v>
      </c>
      <c r="G263" s="96" t="s">
        <v>94</v>
      </c>
      <c r="H263" s="101">
        <v>987.0</v>
      </c>
      <c r="I263" s="99"/>
      <c r="J263" s="97"/>
      <c r="K263" s="99"/>
      <c r="L263" s="97"/>
      <c r="M263" s="97"/>
      <c r="N263" s="100">
        <v>45841.0</v>
      </c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>
      <c r="A264" s="96" t="s">
        <v>4245</v>
      </c>
      <c r="B264" s="96" t="s">
        <v>4451</v>
      </c>
      <c r="C264" s="97"/>
      <c r="D264" s="97"/>
      <c r="E264" s="96" t="s">
        <v>85</v>
      </c>
      <c r="F264" s="96" t="s">
        <v>93</v>
      </c>
      <c r="G264" s="96" t="s">
        <v>94</v>
      </c>
      <c r="H264" s="101">
        <v>1100.0</v>
      </c>
      <c r="I264" s="99"/>
      <c r="J264" s="97"/>
      <c r="K264" s="99"/>
      <c r="L264" s="97"/>
      <c r="M264" s="97"/>
      <c r="N264" s="100">
        <v>45841.0</v>
      </c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>
      <c r="A265" s="96" t="s">
        <v>4452</v>
      </c>
      <c r="B265" s="96" t="s">
        <v>4453</v>
      </c>
      <c r="C265" s="97"/>
      <c r="D265" s="97"/>
      <c r="E265" s="96" t="s">
        <v>85</v>
      </c>
      <c r="F265" s="97"/>
      <c r="G265" s="96" t="s">
        <v>86</v>
      </c>
      <c r="H265" s="98"/>
      <c r="I265" s="99"/>
      <c r="J265" s="97"/>
      <c r="K265" s="99"/>
      <c r="L265" s="97"/>
      <c r="M265" s="97"/>
      <c r="N265" s="100">
        <v>45841.0</v>
      </c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>
      <c r="A266" s="96" t="s">
        <v>4454</v>
      </c>
      <c r="B266" s="96" t="s">
        <v>4455</v>
      </c>
      <c r="C266" s="97"/>
      <c r="D266" s="97"/>
      <c r="E266" s="96" t="s">
        <v>85</v>
      </c>
      <c r="F266" s="97"/>
      <c r="G266" s="96" t="s">
        <v>86</v>
      </c>
      <c r="H266" s="98"/>
      <c r="I266" s="99"/>
      <c r="J266" s="97"/>
      <c r="K266" s="99"/>
      <c r="L266" s="97"/>
      <c r="M266" s="97"/>
      <c r="N266" s="100">
        <v>45841.0</v>
      </c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>
      <c r="A267" s="96" t="s">
        <v>4456</v>
      </c>
      <c r="B267" s="96" t="s">
        <v>4457</v>
      </c>
      <c r="C267" s="97"/>
      <c r="D267" s="97"/>
      <c r="E267" s="96" t="s">
        <v>85</v>
      </c>
      <c r="F267" s="97"/>
      <c r="G267" s="96" t="s">
        <v>86</v>
      </c>
      <c r="H267" s="98"/>
      <c r="I267" s="99"/>
      <c r="J267" s="97"/>
      <c r="K267" s="99"/>
      <c r="L267" s="97"/>
      <c r="M267" s="97"/>
      <c r="N267" s="100">
        <v>45841.0</v>
      </c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>
      <c r="A268" s="96" t="s">
        <v>4458</v>
      </c>
      <c r="B268" s="96" t="s">
        <v>4459</v>
      </c>
      <c r="C268" s="97"/>
      <c r="D268" s="97"/>
      <c r="E268" s="96" t="s">
        <v>85</v>
      </c>
      <c r="F268" s="97"/>
      <c r="G268" s="96" t="s">
        <v>86</v>
      </c>
      <c r="H268" s="98"/>
      <c r="I268" s="99"/>
      <c r="J268" s="97"/>
      <c r="K268" s="99"/>
      <c r="L268" s="97"/>
      <c r="M268" s="97"/>
      <c r="N268" s="100">
        <v>45841.0</v>
      </c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>
      <c r="A269" s="96" t="s">
        <v>4460</v>
      </c>
      <c r="B269" s="96" t="s">
        <v>4461</v>
      </c>
      <c r="C269" s="97"/>
      <c r="D269" s="97"/>
      <c r="E269" s="96" t="s">
        <v>85</v>
      </c>
      <c r="F269" s="96" t="s">
        <v>153</v>
      </c>
      <c r="G269" s="96" t="s">
        <v>94</v>
      </c>
      <c r="H269" s="101">
        <v>738.0</v>
      </c>
      <c r="I269" s="99"/>
      <c r="J269" s="97"/>
      <c r="K269" s="99"/>
      <c r="L269" s="97"/>
      <c r="M269" s="97"/>
      <c r="N269" s="100">
        <v>45841.0</v>
      </c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>
      <c r="A270" s="96" t="s">
        <v>4462</v>
      </c>
      <c r="B270" s="96" t="s">
        <v>4463</v>
      </c>
      <c r="C270" s="97"/>
      <c r="D270" s="97"/>
      <c r="E270" s="96" t="s">
        <v>85</v>
      </c>
      <c r="F270" s="97"/>
      <c r="G270" s="96" t="s">
        <v>86</v>
      </c>
      <c r="H270" s="98"/>
      <c r="I270" s="99"/>
      <c r="J270" s="97"/>
      <c r="K270" s="99"/>
      <c r="L270" s="97"/>
      <c r="M270" s="97"/>
      <c r="N270" s="100">
        <v>45841.0</v>
      </c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>
      <c r="A271" s="96" t="s">
        <v>4464</v>
      </c>
      <c r="B271" s="96" t="s">
        <v>4465</v>
      </c>
      <c r="C271" s="97"/>
      <c r="D271" s="97"/>
      <c r="E271" s="96" t="s">
        <v>85</v>
      </c>
      <c r="F271" s="97"/>
      <c r="G271" s="96" t="s">
        <v>86</v>
      </c>
      <c r="H271" s="98"/>
      <c r="I271" s="99"/>
      <c r="J271" s="97"/>
      <c r="K271" s="99"/>
      <c r="L271" s="97"/>
      <c r="M271" s="97"/>
      <c r="N271" s="100">
        <v>45841.0</v>
      </c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>
      <c r="A272" s="96" t="s">
        <v>3974</v>
      </c>
      <c r="B272" s="96" t="s">
        <v>4466</v>
      </c>
      <c r="C272" s="97"/>
      <c r="D272" s="97"/>
      <c r="E272" s="96" t="s">
        <v>85</v>
      </c>
      <c r="F272" s="97"/>
      <c r="G272" s="96" t="s">
        <v>86</v>
      </c>
      <c r="H272" s="98"/>
      <c r="I272" s="99"/>
      <c r="J272" s="97"/>
      <c r="K272" s="99"/>
      <c r="L272" s="97"/>
      <c r="M272" s="97"/>
      <c r="N272" s="100">
        <v>45841.0</v>
      </c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>
      <c r="A273" s="96" t="s">
        <v>4214</v>
      </c>
      <c r="B273" s="96" t="s">
        <v>4467</v>
      </c>
      <c r="C273" s="97"/>
      <c r="D273" s="97"/>
      <c r="E273" s="96" t="s">
        <v>85</v>
      </c>
      <c r="F273" s="97"/>
      <c r="G273" s="96" t="s">
        <v>86</v>
      </c>
      <c r="H273" s="98"/>
      <c r="I273" s="99"/>
      <c r="J273" s="97"/>
      <c r="K273" s="99"/>
      <c r="L273" s="97"/>
      <c r="M273" s="97"/>
      <c r="N273" s="100">
        <v>45841.0</v>
      </c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>
      <c r="A274" s="96" t="s">
        <v>4468</v>
      </c>
      <c r="B274" s="96" t="s">
        <v>4469</v>
      </c>
      <c r="C274" s="97"/>
      <c r="D274" s="97"/>
      <c r="E274" s="96" t="s">
        <v>85</v>
      </c>
      <c r="F274" s="97"/>
      <c r="G274" s="96" t="s">
        <v>86</v>
      </c>
      <c r="H274" s="98"/>
      <c r="I274" s="99"/>
      <c r="J274" s="97"/>
      <c r="K274" s="99"/>
      <c r="L274" s="97"/>
      <c r="M274" s="97"/>
      <c r="N274" s="100">
        <v>45841.0</v>
      </c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>
      <c r="A275" s="96" t="s">
        <v>4470</v>
      </c>
      <c r="B275" s="96" t="s">
        <v>4471</v>
      </c>
      <c r="C275" s="97"/>
      <c r="D275" s="97"/>
      <c r="E275" s="96" t="s">
        <v>85</v>
      </c>
      <c r="F275" s="97"/>
      <c r="G275" s="96" t="s">
        <v>86</v>
      </c>
      <c r="H275" s="98"/>
      <c r="I275" s="99"/>
      <c r="J275" s="97"/>
      <c r="K275" s="99"/>
      <c r="L275" s="97"/>
      <c r="M275" s="97"/>
      <c r="N275" s="100">
        <v>45841.0</v>
      </c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>
      <c r="A276" s="96" t="s">
        <v>4074</v>
      </c>
      <c r="B276" s="96" t="s">
        <v>4472</v>
      </c>
      <c r="C276" s="97"/>
      <c r="D276" s="97"/>
      <c r="E276" s="96" t="s">
        <v>85</v>
      </c>
      <c r="F276" s="97"/>
      <c r="G276" s="96" t="s">
        <v>86</v>
      </c>
      <c r="H276" s="98"/>
      <c r="I276" s="99"/>
      <c r="J276" s="97"/>
      <c r="K276" s="99"/>
      <c r="L276" s="97"/>
      <c r="M276" s="97"/>
      <c r="N276" s="100">
        <v>45841.0</v>
      </c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>
      <c r="A277" s="96" t="s">
        <v>4473</v>
      </c>
      <c r="B277" s="96" t="s">
        <v>4474</v>
      </c>
      <c r="C277" s="97"/>
      <c r="D277" s="97"/>
      <c r="E277" s="96" t="s">
        <v>85</v>
      </c>
      <c r="F277" s="96" t="s">
        <v>93</v>
      </c>
      <c r="G277" s="96" t="s">
        <v>94</v>
      </c>
      <c r="H277" s="101">
        <v>458.0</v>
      </c>
      <c r="I277" s="99"/>
      <c r="J277" s="97"/>
      <c r="K277" s="99"/>
      <c r="L277" s="97"/>
      <c r="M277" s="97"/>
      <c r="N277" s="100">
        <v>45841.0</v>
      </c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>
      <c r="A278" s="96" t="s">
        <v>4475</v>
      </c>
      <c r="B278" s="96" t="s">
        <v>4476</v>
      </c>
      <c r="C278" s="97"/>
      <c r="D278" s="97"/>
      <c r="E278" s="96" t="s">
        <v>85</v>
      </c>
      <c r="F278" s="97"/>
      <c r="G278" s="96" t="s">
        <v>86</v>
      </c>
      <c r="H278" s="98"/>
      <c r="I278" s="99"/>
      <c r="J278" s="97"/>
      <c r="K278" s="99"/>
      <c r="L278" s="97"/>
      <c r="M278" s="97"/>
      <c r="N278" s="100">
        <v>45841.0</v>
      </c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>
      <c r="A279" s="96" t="s">
        <v>4477</v>
      </c>
      <c r="B279" s="96" t="s">
        <v>4478</v>
      </c>
      <c r="C279" s="97"/>
      <c r="D279" s="97"/>
      <c r="E279" s="96" t="s">
        <v>85</v>
      </c>
      <c r="F279" s="97"/>
      <c r="G279" s="96" t="s">
        <v>86</v>
      </c>
      <c r="H279" s="98"/>
      <c r="I279" s="99"/>
      <c r="J279" s="97"/>
      <c r="K279" s="99"/>
      <c r="L279" s="97"/>
      <c r="M279" s="97"/>
      <c r="N279" s="100">
        <v>45841.0</v>
      </c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>
      <c r="A280" s="96" t="s">
        <v>4479</v>
      </c>
      <c r="B280" s="96" t="s">
        <v>4480</v>
      </c>
      <c r="C280" s="97"/>
      <c r="D280" s="97"/>
      <c r="E280" s="96" t="s">
        <v>85</v>
      </c>
      <c r="F280" s="97"/>
      <c r="G280" s="96" t="s">
        <v>86</v>
      </c>
      <c r="H280" s="98"/>
      <c r="I280" s="99"/>
      <c r="J280" s="97"/>
      <c r="K280" s="99"/>
      <c r="L280" s="97"/>
      <c r="M280" s="97"/>
      <c r="N280" s="100">
        <v>45841.0</v>
      </c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>
      <c r="A281" s="96" t="s">
        <v>4481</v>
      </c>
      <c r="B281" s="96" t="s">
        <v>4482</v>
      </c>
      <c r="C281" s="97"/>
      <c r="D281" s="97"/>
      <c r="E281" s="96" t="s">
        <v>85</v>
      </c>
      <c r="F281" s="96" t="s">
        <v>93</v>
      </c>
      <c r="G281" s="96" t="s">
        <v>86</v>
      </c>
      <c r="H281" s="101">
        <v>687.0</v>
      </c>
      <c r="I281" s="99"/>
      <c r="J281" s="97"/>
      <c r="K281" s="99"/>
      <c r="L281" s="97"/>
      <c r="M281" s="97"/>
      <c r="N281" s="100">
        <v>45841.0</v>
      </c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>
      <c r="A282" s="96" t="s">
        <v>4178</v>
      </c>
      <c r="B282" s="96" t="s">
        <v>4483</v>
      </c>
      <c r="C282" s="97"/>
      <c r="D282" s="97"/>
      <c r="E282" s="96" t="s">
        <v>85</v>
      </c>
      <c r="F282" s="97"/>
      <c r="G282" s="96" t="s">
        <v>86</v>
      </c>
      <c r="H282" s="98"/>
      <c r="I282" s="99"/>
      <c r="J282" s="97"/>
      <c r="K282" s="99"/>
      <c r="L282" s="97"/>
      <c r="M282" s="97"/>
      <c r="N282" s="100">
        <v>45841.0</v>
      </c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>
      <c r="A283" s="96" t="s">
        <v>4339</v>
      </c>
      <c r="B283" s="96" t="s">
        <v>4484</v>
      </c>
      <c r="C283" s="97"/>
      <c r="D283" s="97"/>
      <c r="E283" s="96" t="s">
        <v>85</v>
      </c>
      <c r="F283" s="97"/>
      <c r="G283" s="96" t="s">
        <v>86</v>
      </c>
      <c r="H283" s="98"/>
      <c r="I283" s="99"/>
      <c r="J283" s="97"/>
      <c r="K283" s="99"/>
      <c r="L283" s="97"/>
      <c r="M283" s="97"/>
      <c r="N283" s="100">
        <v>45841.0</v>
      </c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>
      <c r="A284" s="96" t="s">
        <v>4485</v>
      </c>
      <c r="B284" s="96" t="s">
        <v>4486</v>
      </c>
      <c r="C284" s="97"/>
      <c r="D284" s="97"/>
      <c r="E284" s="96" t="s">
        <v>85</v>
      </c>
      <c r="F284" s="96" t="s">
        <v>140</v>
      </c>
      <c r="G284" s="96" t="s">
        <v>94</v>
      </c>
      <c r="H284" s="101">
        <v>1100.0</v>
      </c>
      <c r="I284" s="99"/>
      <c r="J284" s="97"/>
      <c r="K284" s="99"/>
      <c r="L284" s="97"/>
      <c r="M284" s="97"/>
      <c r="N284" s="100">
        <v>45841.0</v>
      </c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>
      <c r="A285" s="96" t="s">
        <v>4487</v>
      </c>
      <c r="B285" s="96" t="s">
        <v>4488</v>
      </c>
      <c r="C285" s="97"/>
      <c r="D285" s="97"/>
      <c r="E285" s="96" t="s">
        <v>85</v>
      </c>
      <c r="F285" s="97"/>
      <c r="G285" s="96" t="s">
        <v>86</v>
      </c>
      <c r="H285" s="98"/>
      <c r="I285" s="99"/>
      <c r="J285" s="97"/>
      <c r="K285" s="99"/>
      <c r="L285" s="97"/>
      <c r="M285" s="97"/>
      <c r="N285" s="100">
        <v>45841.0</v>
      </c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>
      <c r="A286" s="96" t="s">
        <v>4489</v>
      </c>
      <c r="B286" s="96" t="s">
        <v>4490</v>
      </c>
      <c r="C286" s="97"/>
      <c r="D286" s="97"/>
      <c r="E286" s="96" t="s">
        <v>85</v>
      </c>
      <c r="F286" s="97"/>
      <c r="G286" s="96" t="s">
        <v>86</v>
      </c>
      <c r="H286" s="98"/>
      <c r="I286" s="99"/>
      <c r="J286" s="97"/>
      <c r="K286" s="99"/>
      <c r="L286" s="97"/>
      <c r="M286" s="97"/>
      <c r="N286" s="100">
        <v>45841.0</v>
      </c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>
      <c r="A287" s="96" t="s">
        <v>3970</v>
      </c>
      <c r="B287" s="96" t="s">
        <v>4491</v>
      </c>
      <c r="C287" s="97"/>
      <c r="D287" s="97"/>
      <c r="E287" s="96" t="s">
        <v>85</v>
      </c>
      <c r="F287" s="97"/>
      <c r="G287" s="96" t="s">
        <v>86</v>
      </c>
      <c r="H287" s="98"/>
      <c r="I287" s="99"/>
      <c r="J287" s="97"/>
      <c r="K287" s="99"/>
      <c r="L287" s="97"/>
      <c r="M287" s="97"/>
      <c r="N287" s="100">
        <v>45841.0</v>
      </c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>
      <c r="A288" s="96" t="s">
        <v>4022</v>
      </c>
      <c r="B288" s="96" t="s">
        <v>4492</v>
      </c>
      <c r="C288" s="97"/>
      <c r="D288" s="97"/>
      <c r="E288" s="96" t="s">
        <v>85</v>
      </c>
      <c r="F288" s="96" t="s">
        <v>140</v>
      </c>
      <c r="G288" s="96" t="s">
        <v>94</v>
      </c>
      <c r="H288" s="101">
        <v>1895.0</v>
      </c>
      <c r="I288" s="99"/>
      <c r="J288" s="97"/>
      <c r="K288" s="99"/>
      <c r="L288" s="97"/>
      <c r="M288" s="97"/>
      <c r="N288" s="100">
        <v>45841.0</v>
      </c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>
      <c r="A289" s="96" t="s">
        <v>4031</v>
      </c>
      <c r="B289" s="96" t="s">
        <v>4493</v>
      </c>
      <c r="C289" s="97"/>
      <c r="D289" s="97"/>
      <c r="E289" s="96" t="s">
        <v>85</v>
      </c>
      <c r="F289" s="97"/>
      <c r="G289" s="96" t="s">
        <v>86</v>
      </c>
      <c r="H289" s="98"/>
      <c r="I289" s="99"/>
      <c r="J289" s="97"/>
      <c r="K289" s="99"/>
      <c r="L289" s="97"/>
      <c r="M289" s="97"/>
      <c r="N289" s="100">
        <v>45841.0</v>
      </c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>
      <c r="A290" s="96" t="s">
        <v>4494</v>
      </c>
      <c r="B290" s="96" t="s">
        <v>4495</v>
      </c>
      <c r="C290" s="97"/>
      <c r="D290" s="97"/>
      <c r="E290" s="96" t="s">
        <v>85</v>
      </c>
      <c r="F290" s="97"/>
      <c r="G290" s="96" t="s">
        <v>86</v>
      </c>
      <c r="H290" s="98"/>
      <c r="I290" s="99"/>
      <c r="J290" s="97"/>
      <c r="K290" s="99"/>
      <c r="L290" s="97"/>
      <c r="M290" s="97"/>
      <c r="N290" s="100">
        <v>45841.0</v>
      </c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>
      <c r="A291" s="96" t="s">
        <v>4229</v>
      </c>
      <c r="B291" s="96" t="s">
        <v>4496</v>
      </c>
      <c r="C291" s="97"/>
      <c r="D291" s="97"/>
      <c r="E291" s="96" t="s">
        <v>85</v>
      </c>
      <c r="F291" s="96" t="s">
        <v>436</v>
      </c>
      <c r="G291" s="96" t="s">
        <v>94</v>
      </c>
      <c r="H291" s="101">
        <v>568.0</v>
      </c>
      <c r="I291" s="99"/>
      <c r="J291" s="97"/>
      <c r="K291" s="99"/>
      <c r="L291" s="97"/>
      <c r="M291" s="97"/>
      <c r="N291" s="100">
        <v>45841.0</v>
      </c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>
      <c r="A292" s="96" t="s">
        <v>4497</v>
      </c>
      <c r="B292" s="96" t="s">
        <v>4498</v>
      </c>
      <c r="C292" s="97"/>
      <c r="D292" s="97"/>
      <c r="E292" s="96" t="s">
        <v>85</v>
      </c>
      <c r="F292" s="97"/>
      <c r="G292" s="96" t="s">
        <v>86</v>
      </c>
      <c r="H292" s="98"/>
      <c r="I292" s="99"/>
      <c r="J292" s="97"/>
      <c r="K292" s="99"/>
      <c r="L292" s="97"/>
      <c r="M292" s="97"/>
      <c r="N292" s="100">
        <v>45841.0</v>
      </c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>
      <c r="A293" s="96" t="s">
        <v>4499</v>
      </c>
      <c r="B293" s="96" t="s">
        <v>4500</v>
      </c>
      <c r="C293" s="97"/>
      <c r="D293" s="97"/>
      <c r="E293" s="96" t="s">
        <v>85</v>
      </c>
      <c r="F293" s="97"/>
      <c r="G293" s="96" t="s">
        <v>86</v>
      </c>
      <c r="H293" s="98"/>
      <c r="I293" s="99"/>
      <c r="J293" s="97"/>
      <c r="K293" s="99"/>
      <c r="L293" s="97"/>
      <c r="M293" s="97"/>
      <c r="N293" s="100">
        <v>45841.0</v>
      </c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>
      <c r="A294" s="96" t="s">
        <v>4406</v>
      </c>
      <c r="B294" s="96" t="s">
        <v>4501</v>
      </c>
      <c r="C294" s="97"/>
      <c r="D294" s="97"/>
      <c r="E294" s="96" t="s">
        <v>85</v>
      </c>
      <c r="F294" s="96" t="s">
        <v>137</v>
      </c>
      <c r="G294" s="96" t="s">
        <v>94</v>
      </c>
      <c r="H294" s="101">
        <v>1411.0</v>
      </c>
      <c r="I294" s="99"/>
      <c r="J294" s="97"/>
      <c r="K294" s="99"/>
      <c r="L294" s="97"/>
      <c r="M294" s="97"/>
      <c r="N294" s="100">
        <v>45841.0</v>
      </c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>
      <c r="A295" s="96" t="s">
        <v>4376</v>
      </c>
      <c r="B295" s="96" t="s">
        <v>4502</v>
      </c>
      <c r="C295" s="97"/>
      <c r="D295" s="97"/>
      <c r="E295" s="96" t="s">
        <v>85</v>
      </c>
      <c r="F295" s="97"/>
      <c r="G295" s="96" t="s">
        <v>86</v>
      </c>
      <c r="H295" s="98"/>
      <c r="I295" s="99"/>
      <c r="J295" s="97"/>
      <c r="K295" s="99"/>
      <c r="L295" s="97"/>
      <c r="M295" s="97"/>
      <c r="N295" s="100">
        <v>45841.0</v>
      </c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>
      <c r="A296" s="96" t="s">
        <v>4503</v>
      </c>
      <c r="B296" s="96" t="s">
        <v>4504</v>
      </c>
      <c r="C296" s="97"/>
      <c r="D296" s="97"/>
      <c r="E296" s="96" t="s">
        <v>85</v>
      </c>
      <c r="F296" s="97"/>
      <c r="G296" s="96" t="s">
        <v>86</v>
      </c>
      <c r="H296" s="98"/>
      <c r="I296" s="99"/>
      <c r="J296" s="97"/>
      <c r="K296" s="99"/>
      <c r="L296" s="97"/>
      <c r="M296" s="97"/>
      <c r="N296" s="100">
        <v>45841.0</v>
      </c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>
      <c r="A297" s="96" t="s">
        <v>4505</v>
      </c>
      <c r="B297" s="96" t="s">
        <v>4506</v>
      </c>
      <c r="C297" s="97"/>
      <c r="D297" s="97"/>
      <c r="E297" s="96" t="s">
        <v>85</v>
      </c>
      <c r="F297" s="97"/>
      <c r="G297" s="96" t="s">
        <v>86</v>
      </c>
      <c r="H297" s="98"/>
      <c r="I297" s="99"/>
      <c r="J297" s="97"/>
      <c r="K297" s="99"/>
      <c r="L297" s="97"/>
      <c r="M297" s="97"/>
      <c r="N297" s="100">
        <v>45841.0</v>
      </c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>
      <c r="A298" s="96" t="s">
        <v>4507</v>
      </c>
      <c r="B298" s="96" t="s">
        <v>4508</v>
      </c>
      <c r="C298" s="97"/>
      <c r="D298" s="97"/>
      <c r="E298" s="96" t="s">
        <v>85</v>
      </c>
      <c r="F298" s="97"/>
      <c r="G298" s="96" t="s">
        <v>86</v>
      </c>
      <c r="H298" s="98"/>
      <c r="I298" s="99"/>
      <c r="J298" s="97"/>
      <c r="K298" s="99"/>
      <c r="L298" s="97"/>
      <c r="M298" s="97"/>
      <c r="N298" s="100">
        <v>45841.0</v>
      </c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>
      <c r="A299" s="96" t="s">
        <v>4509</v>
      </c>
      <c r="B299" s="96" t="s">
        <v>4510</v>
      </c>
      <c r="C299" s="97"/>
      <c r="D299" s="97"/>
      <c r="E299" s="96" t="s">
        <v>85</v>
      </c>
      <c r="F299" s="97"/>
      <c r="G299" s="96" t="s">
        <v>86</v>
      </c>
      <c r="H299" s="98"/>
      <c r="I299" s="99"/>
      <c r="J299" s="97"/>
      <c r="K299" s="99"/>
      <c r="L299" s="97"/>
      <c r="M299" s="97"/>
      <c r="N299" s="100">
        <v>45841.0</v>
      </c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>
      <c r="A300" s="96" t="s">
        <v>4511</v>
      </c>
      <c r="B300" s="96" t="s">
        <v>4512</v>
      </c>
      <c r="C300" s="97"/>
      <c r="D300" s="97"/>
      <c r="E300" s="96" t="s">
        <v>85</v>
      </c>
      <c r="F300" s="96" t="s">
        <v>93</v>
      </c>
      <c r="G300" s="96" t="s">
        <v>94</v>
      </c>
      <c r="H300" s="101">
        <v>1250.0</v>
      </c>
      <c r="I300" s="99"/>
      <c r="J300" s="97"/>
      <c r="K300" s="99"/>
      <c r="L300" s="97"/>
      <c r="M300" s="97"/>
      <c r="N300" s="100">
        <v>45841.0</v>
      </c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>
      <c r="A301" s="96" t="s">
        <v>4409</v>
      </c>
      <c r="B301" s="96" t="s">
        <v>4513</v>
      </c>
      <c r="C301" s="97"/>
      <c r="D301" s="97"/>
      <c r="E301" s="96" t="s">
        <v>85</v>
      </c>
      <c r="F301" s="97"/>
      <c r="G301" s="96" t="s">
        <v>86</v>
      </c>
      <c r="H301" s="98"/>
      <c r="I301" s="99"/>
      <c r="J301" s="97"/>
      <c r="K301" s="99"/>
      <c r="L301" s="97"/>
      <c r="M301" s="97"/>
      <c r="N301" s="100">
        <v>45841.0</v>
      </c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>
      <c r="A302" s="96" t="s">
        <v>4514</v>
      </c>
      <c r="B302" s="96" t="s">
        <v>4515</v>
      </c>
      <c r="C302" s="97"/>
      <c r="D302" s="97"/>
      <c r="E302" s="96" t="s">
        <v>85</v>
      </c>
      <c r="F302" s="97"/>
      <c r="G302" s="96" t="s">
        <v>86</v>
      </c>
      <c r="H302" s="98"/>
      <c r="I302" s="99"/>
      <c r="J302" s="97"/>
      <c r="K302" s="99"/>
      <c r="L302" s="97"/>
      <c r="M302" s="97"/>
      <c r="N302" s="100">
        <v>45841.0</v>
      </c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>
      <c r="A303" s="96" t="s">
        <v>4516</v>
      </c>
      <c r="B303" s="96" t="s">
        <v>4517</v>
      </c>
      <c r="C303" s="97"/>
      <c r="D303" s="97"/>
      <c r="E303" s="96" t="s">
        <v>85</v>
      </c>
      <c r="F303" s="97"/>
      <c r="G303" s="96" t="s">
        <v>86</v>
      </c>
      <c r="H303" s="98"/>
      <c r="I303" s="99"/>
      <c r="J303" s="97"/>
      <c r="K303" s="99"/>
      <c r="L303" s="97"/>
      <c r="M303" s="97"/>
      <c r="N303" s="100">
        <v>45841.0</v>
      </c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>
      <c r="A304" s="96" t="s">
        <v>4518</v>
      </c>
      <c r="B304" s="96" t="s">
        <v>4519</v>
      </c>
      <c r="C304" s="97"/>
      <c r="D304" s="97"/>
      <c r="E304" s="96" t="s">
        <v>85</v>
      </c>
      <c r="F304" s="97"/>
      <c r="G304" s="96" t="s">
        <v>86</v>
      </c>
      <c r="H304" s="98"/>
      <c r="I304" s="99"/>
      <c r="J304" s="97"/>
      <c r="K304" s="99"/>
      <c r="L304" s="97"/>
      <c r="M304" s="97"/>
      <c r="N304" s="100">
        <v>45841.0</v>
      </c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>
      <c r="A305" s="96" t="s">
        <v>4458</v>
      </c>
      <c r="B305" s="96" t="s">
        <v>4520</v>
      </c>
      <c r="C305" s="97"/>
      <c r="D305" s="97"/>
      <c r="E305" s="96" t="s">
        <v>85</v>
      </c>
      <c r="F305" s="97"/>
      <c r="G305" s="96" t="s">
        <v>86</v>
      </c>
      <c r="H305" s="98"/>
      <c r="I305" s="99"/>
      <c r="J305" s="97"/>
      <c r="K305" s="99"/>
      <c r="L305" s="97"/>
      <c r="M305" s="97"/>
      <c r="N305" s="100">
        <v>45841.0</v>
      </c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>
      <c r="A306" s="96" t="s">
        <v>4521</v>
      </c>
      <c r="B306" s="96" t="s">
        <v>4522</v>
      </c>
      <c r="C306" s="96" t="s">
        <v>4523</v>
      </c>
      <c r="D306" s="96" t="s">
        <v>4524</v>
      </c>
      <c r="E306" s="96" t="s">
        <v>85</v>
      </c>
      <c r="F306" s="96" t="s">
        <v>153</v>
      </c>
      <c r="G306" s="96" t="s">
        <v>53</v>
      </c>
      <c r="H306" s="101">
        <v>280.41</v>
      </c>
      <c r="I306" s="99"/>
      <c r="J306" s="96">
        <v>4.407359E7</v>
      </c>
      <c r="K306" s="100">
        <v>45858.0</v>
      </c>
      <c r="L306" s="96">
        <v>7.0</v>
      </c>
      <c r="M306" s="97"/>
      <c r="N306" s="100">
        <v>45842.0</v>
      </c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>
      <c r="A307" s="96" t="s">
        <v>4525</v>
      </c>
      <c r="B307" s="96" t="s">
        <v>4526</v>
      </c>
      <c r="C307" s="96" t="s">
        <v>4527</v>
      </c>
      <c r="D307" s="96" t="s">
        <v>4528</v>
      </c>
      <c r="E307" s="96" t="s">
        <v>85</v>
      </c>
      <c r="F307" s="96" t="s">
        <v>93</v>
      </c>
      <c r="G307" s="96" t="s">
        <v>150</v>
      </c>
      <c r="H307" s="101">
        <v>732.13</v>
      </c>
      <c r="I307" s="100">
        <v>45847.0</v>
      </c>
      <c r="J307" s="97"/>
      <c r="K307" s="100">
        <v>45879.0</v>
      </c>
      <c r="L307" s="97"/>
      <c r="M307" s="97"/>
      <c r="N307" s="100">
        <v>45848.0</v>
      </c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>
      <c r="A308" s="96" t="s">
        <v>4529</v>
      </c>
      <c r="B308" s="96" t="s">
        <v>4530</v>
      </c>
      <c r="C308" s="97"/>
      <c r="D308" s="97"/>
      <c r="E308" s="96" t="s">
        <v>85</v>
      </c>
      <c r="F308" s="97"/>
      <c r="G308" s="96" t="s">
        <v>86</v>
      </c>
      <c r="H308" s="98"/>
      <c r="I308" s="99"/>
      <c r="J308" s="97"/>
      <c r="K308" s="99"/>
      <c r="L308" s="97"/>
      <c r="M308" s="97"/>
      <c r="N308" s="100">
        <v>45852.0</v>
      </c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>
      <c r="A309" s="96" t="s">
        <v>4531</v>
      </c>
      <c r="B309" s="96" t="s">
        <v>4532</v>
      </c>
      <c r="C309" s="97"/>
      <c r="D309" s="97"/>
      <c r="E309" s="96" t="s">
        <v>85</v>
      </c>
      <c r="F309" s="97"/>
      <c r="G309" s="96" t="s">
        <v>86</v>
      </c>
      <c r="H309" s="98"/>
      <c r="I309" s="99"/>
      <c r="J309" s="97"/>
      <c r="K309" s="99"/>
      <c r="L309" s="97"/>
      <c r="M309" s="97"/>
      <c r="N309" s="100">
        <v>45852.0</v>
      </c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>
      <c r="A310" s="96" t="s">
        <v>4022</v>
      </c>
      <c r="B310" s="96" t="s">
        <v>4533</v>
      </c>
      <c r="C310" s="97"/>
      <c r="D310" s="97"/>
      <c r="E310" s="96" t="s">
        <v>85</v>
      </c>
      <c r="F310" s="96" t="s">
        <v>93</v>
      </c>
      <c r="G310" s="96" t="s">
        <v>94</v>
      </c>
      <c r="H310" s="101">
        <v>1537.0</v>
      </c>
      <c r="I310" s="99"/>
      <c r="J310" s="97"/>
      <c r="K310" s="99"/>
      <c r="L310" s="97"/>
      <c r="M310" s="97"/>
      <c r="N310" s="100">
        <v>45852.0</v>
      </c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>
      <c r="A311" s="96" t="s">
        <v>4053</v>
      </c>
      <c r="B311" s="96" t="s">
        <v>4534</v>
      </c>
      <c r="C311" s="97"/>
      <c r="D311" s="97"/>
      <c r="E311" s="96" t="s">
        <v>85</v>
      </c>
      <c r="F311" s="96" t="s">
        <v>140</v>
      </c>
      <c r="G311" s="96" t="s">
        <v>94</v>
      </c>
      <c r="H311" s="101">
        <v>1895.0</v>
      </c>
      <c r="I311" s="99"/>
      <c r="J311" s="97"/>
      <c r="K311" s="99"/>
      <c r="L311" s="97"/>
      <c r="M311" s="97"/>
      <c r="N311" s="100">
        <v>45852.0</v>
      </c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>
      <c r="A312" s="96" t="s">
        <v>4535</v>
      </c>
      <c r="B312" s="96" t="s">
        <v>4536</v>
      </c>
      <c r="C312" s="97"/>
      <c r="D312" s="97"/>
      <c r="E312" s="96" t="s">
        <v>85</v>
      </c>
      <c r="F312" s="96" t="s">
        <v>153</v>
      </c>
      <c r="G312" s="96" t="s">
        <v>94</v>
      </c>
      <c r="H312" s="101">
        <v>585.0</v>
      </c>
      <c r="I312" s="99"/>
      <c r="J312" s="97"/>
      <c r="K312" s="99"/>
      <c r="L312" s="97"/>
      <c r="M312" s="97"/>
      <c r="N312" s="100">
        <v>45852.0</v>
      </c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>
      <c r="A313" s="96" t="s">
        <v>4537</v>
      </c>
      <c r="B313" s="96" t="s">
        <v>4538</v>
      </c>
      <c r="C313" s="97"/>
      <c r="D313" s="97"/>
      <c r="E313" s="96" t="s">
        <v>85</v>
      </c>
      <c r="F313" s="97"/>
      <c r="G313" s="96" t="s">
        <v>86</v>
      </c>
      <c r="H313" s="98"/>
      <c r="I313" s="99"/>
      <c r="J313" s="97"/>
      <c r="K313" s="99"/>
      <c r="L313" s="97"/>
      <c r="M313" s="97"/>
      <c r="N313" s="100">
        <v>45852.0</v>
      </c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>
      <c r="A314" s="96" t="s">
        <v>4539</v>
      </c>
      <c r="B314" s="96" t="s">
        <v>4540</v>
      </c>
      <c r="C314" s="97"/>
      <c r="D314" s="97"/>
      <c r="E314" s="96" t="s">
        <v>85</v>
      </c>
      <c r="F314" s="96" t="s">
        <v>93</v>
      </c>
      <c r="G314" s="96" t="s">
        <v>94</v>
      </c>
      <c r="H314" s="101">
        <v>1905.0</v>
      </c>
      <c r="I314" s="99"/>
      <c r="J314" s="97"/>
      <c r="K314" s="99"/>
      <c r="L314" s="97"/>
      <c r="M314" s="97"/>
      <c r="N314" s="100">
        <v>45852.0</v>
      </c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>
      <c r="A315" s="96" t="s">
        <v>4541</v>
      </c>
      <c r="B315" s="96" t="s">
        <v>4542</v>
      </c>
      <c r="C315" s="97"/>
      <c r="D315" s="97"/>
      <c r="E315" s="96" t="s">
        <v>85</v>
      </c>
      <c r="F315" s="97"/>
      <c r="G315" s="96" t="s">
        <v>86</v>
      </c>
      <c r="H315" s="98"/>
      <c r="I315" s="99"/>
      <c r="J315" s="97"/>
      <c r="K315" s="99"/>
      <c r="L315" s="97"/>
      <c r="M315" s="97"/>
      <c r="N315" s="100">
        <v>45852.0</v>
      </c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>
      <c r="A316" s="96" t="s">
        <v>4543</v>
      </c>
      <c r="B316" s="96" t="s">
        <v>4544</v>
      </c>
      <c r="C316" s="97"/>
      <c r="D316" s="97"/>
      <c r="E316" s="96" t="s">
        <v>85</v>
      </c>
      <c r="F316" s="97"/>
      <c r="G316" s="96" t="s">
        <v>86</v>
      </c>
      <c r="H316" s="98"/>
      <c r="I316" s="99"/>
      <c r="J316" s="97"/>
      <c r="K316" s="99"/>
      <c r="L316" s="97"/>
      <c r="M316" s="97"/>
      <c r="N316" s="100">
        <v>45852.0</v>
      </c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>
      <c r="A317" s="96" t="s">
        <v>4545</v>
      </c>
      <c r="B317" s="96" t="s">
        <v>4546</v>
      </c>
      <c r="C317" s="97"/>
      <c r="D317" s="97"/>
      <c r="E317" s="96" t="s">
        <v>85</v>
      </c>
      <c r="F317" s="96" t="s">
        <v>93</v>
      </c>
      <c r="G317" s="96" t="s">
        <v>94</v>
      </c>
      <c r="H317" s="101">
        <v>2669.0</v>
      </c>
      <c r="I317" s="99"/>
      <c r="J317" s="97"/>
      <c r="K317" s="99"/>
      <c r="L317" s="97"/>
      <c r="M317" s="97"/>
      <c r="N317" s="100">
        <v>45852.0</v>
      </c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>
      <c r="A318" s="96" t="s">
        <v>4547</v>
      </c>
      <c r="B318" s="96" t="s">
        <v>4548</v>
      </c>
      <c r="C318" s="97"/>
      <c r="D318" s="97"/>
      <c r="E318" s="96" t="s">
        <v>85</v>
      </c>
      <c r="F318" s="97"/>
      <c r="G318" s="96" t="s">
        <v>86</v>
      </c>
      <c r="H318" s="98"/>
      <c r="I318" s="99"/>
      <c r="J318" s="97"/>
      <c r="K318" s="99"/>
      <c r="L318" s="97"/>
      <c r="M318" s="97"/>
      <c r="N318" s="100">
        <v>45852.0</v>
      </c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>
      <c r="A319" s="96" t="s">
        <v>4549</v>
      </c>
      <c r="B319" s="96" t="s">
        <v>4550</v>
      </c>
      <c r="C319" s="97"/>
      <c r="D319" s="97"/>
      <c r="E319" s="96" t="s">
        <v>85</v>
      </c>
      <c r="F319" s="96" t="s">
        <v>93</v>
      </c>
      <c r="G319" s="96" t="s">
        <v>94</v>
      </c>
      <c r="H319" s="101">
        <v>1265.0</v>
      </c>
      <c r="I319" s="99"/>
      <c r="J319" s="97"/>
      <c r="K319" s="99"/>
      <c r="L319" s="97"/>
      <c r="M319" s="97"/>
      <c r="N319" s="100">
        <v>45852.0</v>
      </c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>
      <c r="A320" s="96" t="s">
        <v>4535</v>
      </c>
      <c r="B320" s="96" t="s">
        <v>4551</v>
      </c>
      <c r="C320" s="97"/>
      <c r="D320" s="97"/>
      <c r="E320" s="96" t="s">
        <v>85</v>
      </c>
      <c r="F320" s="96" t="s">
        <v>153</v>
      </c>
      <c r="G320" s="96" t="s">
        <v>94</v>
      </c>
      <c r="H320" s="101">
        <v>1200.0</v>
      </c>
      <c r="I320" s="99"/>
      <c r="J320" s="97"/>
      <c r="K320" s="99"/>
      <c r="L320" s="97"/>
      <c r="M320" s="97"/>
      <c r="N320" s="100">
        <v>45852.0</v>
      </c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>
      <c r="A321" s="96" t="s">
        <v>4552</v>
      </c>
      <c r="B321" s="96" t="s">
        <v>4553</v>
      </c>
      <c r="C321" s="97"/>
      <c r="D321" s="97"/>
      <c r="E321" s="96" t="s">
        <v>85</v>
      </c>
      <c r="F321" s="97"/>
      <c r="G321" s="96" t="s">
        <v>86</v>
      </c>
      <c r="H321" s="98"/>
      <c r="I321" s="99"/>
      <c r="J321" s="97"/>
      <c r="K321" s="99"/>
      <c r="L321" s="97"/>
      <c r="M321" s="97"/>
      <c r="N321" s="100">
        <v>45852.0</v>
      </c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>
      <c r="A322" s="96" t="s">
        <v>4267</v>
      </c>
      <c r="B322" s="96" t="s">
        <v>4554</v>
      </c>
      <c r="C322" s="97"/>
      <c r="D322" s="97"/>
      <c r="E322" s="96" t="s">
        <v>134</v>
      </c>
      <c r="F322" s="96" t="s">
        <v>137</v>
      </c>
      <c r="G322" s="96" t="s">
        <v>94</v>
      </c>
      <c r="H322" s="101">
        <v>2069.89</v>
      </c>
      <c r="I322" s="99"/>
      <c r="J322" s="97"/>
      <c r="K322" s="99"/>
      <c r="L322" s="97"/>
      <c r="M322" s="97"/>
      <c r="N322" s="100">
        <v>45852.0</v>
      </c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>
      <c r="A323" s="96" t="s">
        <v>4555</v>
      </c>
      <c r="B323" s="96" t="s">
        <v>4556</v>
      </c>
      <c r="C323" s="97"/>
      <c r="D323" s="97"/>
      <c r="E323" s="96" t="s">
        <v>85</v>
      </c>
      <c r="F323" s="96" t="s">
        <v>140</v>
      </c>
      <c r="G323" s="96" t="s">
        <v>94</v>
      </c>
      <c r="H323" s="101">
        <v>1895.0</v>
      </c>
      <c r="I323" s="99"/>
      <c r="J323" s="97"/>
      <c r="K323" s="99"/>
      <c r="L323" s="97"/>
      <c r="M323" s="97"/>
      <c r="N323" s="100">
        <v>45852.0</v>
      </c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>
      <c r="A324" s="96" t="s">
        <v>4557</v>
      </c>
      <c r="B324" s="96" t="s">
        <v>4558</v>
      </c>
      <c r="C324" s="97"/>
      <c r="D324" s="97"/>
      <c r="E324" s="96" t="s">
        <v>85</v>
      </c>
      <c r="F324" s="96" t="s">
        <v>93</v>
      </c>
      <c r="G324" s="96" t="s">
        <v>94</v>
      </c>
      <c r="H324" s="101">
        <v>1150.0</v>
      </c>
      <c r="I324" s="99"/>
      <c r="J324" s="97"/>
      <c r="K324" s="99"/>
      <c r="L324" s="97"/>
      <c r="M324" s="97"/>
      <c r="N324" s="100">
        <v>45852.0</v>
      </c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>
      <c r="A325" s="96" t="s">
        <v>4559</v>
      </c>
      <c r="B325" s="96">
        <v>2.199976152E10</v>
      </c>
      <c r="C325" s="96" t="s">
        <v>4560</v>
      </c>
      <c r="D325" s="97"/>
      <c r="E325" s="96" t="s">
        <v>85</v>
      </c>
      <c r="F325" s="97"/>
      <c r="G325" s="96" t="s">
        <v>86</v>
      </c>
      <c r="H325" s="98"/>
      <c r="I325" s="99"/>
      <c r="J325" s="97"/>
      <c r="K325" s="99"/>
      <c r="L325" s="97"/>
      <c r="M325" s="97"/>
      <c r="N325" s="100">
        <v>45852.0</v>
      </c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>
      <c r="A326" s="96" t="s">
        <v>4022</v>
      </c>
      <c r="B326" s="96">
        <v>2.1981038664E10</v>
      </c>
      <c r="C326" s="97"/>
      <c r="D326" s="97"/>
      <c r="E326" s="96" t="s">
        <v>85</v>
      </c>
      <c r="F326" s="97"/>
      <c r="G326" s="96" t="s">
        <v>86</v>
      </c>
      <c r="H326" s="98"/>
      <c r="I326" s="99"/>
      <c r="J326" s="97"/>
      <c r="K326" s="99"/>
      <c r="L326" s="97"/>
      <c r="M326" s="97"/>
      <c r="N326" s="100">
        <v>45852.0</v>
      </c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>
      <c r="A327" s="96" t="s">
        <v>4561</v>
      </c>
      <c r="B327" s="96">
        <v>2.1976017447E10</v>
      </c>
      <c r="C327" s="96" t="s">
        <v>4562</v>
      </c>
      <c r="D327" s="97"/>
      <c r="E327" s="96" t="s">
        <v>85</v>
      </c>
      <c r="F327" s="97"/>
      <c r="G327" s="96" t="s">
        <v>86</v>
      </c>
      <c r="H327" s="98"/>
      <c r="I327" s="99"/>
      <c r="J327" s="97"/>
      <c r="K327" s="99"/>
      <c r="L327" s="97"/>
      <c r="M327" s="97"/>
      <c r="N327" s="100">
        <v>45852.0</v>
      </c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>
      <c r="A328" s="96" t="s">
        <v>4563</v>
      </c>
      <c r="B328" s="96">
        <v>2.1976776343E10</v>
      </c>
      <c r="C328" s="96" t="s">
        <v>4564</v>
      </c>
      <c r="D328" s="97"/>
      <c r="E328" s="96" t="s">
        <v>85</v>
      </c>
      <c r="F328" s="97"/>
      <c r="G328" s="96" t="s">
        <v>86</v>
      </c>
      <c r="H328" s="98"/>
      <c r="I328" s="99"/>
      <c r="J328" s="97"/>
      <c r="K328" s="99"/>
      <c r="L328" s="97"/>
      <c r="M328" s="97"/>
      <c r="N328" s="100">
        <v>45852.0</v>
      </c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>
      <c r="A329" s="96" t="s">
        <v>4565</v>
      </c>
      <c r="B329" s="96">
        <v>2.1982558594E10</v>
      </c>
      <c r="C329" s="96" t="s">
        <v>4566</v>
      </c>
      <c r="D329" s="97"/>
      <c r="E329" s="96" t="s">
        <v>85</v>
      </c>
      <c r="F329" s="97"/>
      <c r="G329" s="96" t="s">
        <v>86</v>
      </c>
      <c r="H329" s="98"/>
      <c r="I329" s="99"/>
      <c r="J329" s="97"/>
      <c r="K329" s="99"/>
      <c r="L329" s="97"/>
      <c r="M329" s="97"/>
      <c r="N329" s="100">
        <v>45852.0</v>
      </c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>
      <c r="A330" s="96" t="s">
        <v>1600</v>
      </c>
      <c r="B330" s="96">
        <v>2.1987549615E10</v>
      </c>
      <c r="C330" s="96" t="s">
        <v>4567</v>
      </c>
      <c r="D330" s="97"/>
      <c r="E330" s="96" t="s">
        <v>85</v>
      </c>
      <c r="F330" s="97"/>
      <c r="G330" s="96" t="s">
        <v>86</v>
      </c>
      <c r="H330" s="98"/>
      <c r="I330" s="99"/>
      <c r="J330" s="97"/>
      <c r="K330" s="99"/>
      <c r="L330" s="97"/>
      <c r="M330" s="97"/>
      <c r="N330" s="100">
        <v>45852.0</v>
      </c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>
      <c r="A331" s="96" t="s">
        <v>3984</v>
      </c>
      <c r="B331" s="96">
        <v>2.1981263755E10</v>
      </c>
      <c r="C331" s="96" t="s">
        <v>4568</v>
      </c>
      <c r="D331" s="97"/>
      <c r="E331" s="96" t="s">
        <v>85</v>
      </c>
      <c r="F331" s="97"/>
      <c r="G331" s="96" t="s">
        <v>86</v>
      </c>
      <c r="H331" s="98"/>
      <c r="I331" s="99"/>
      <c r="J331" s="97"/>
      <c r="K331" s="99"/>
      <c r="L331" s="97"/>
      <c r="M331" s="97"/>
      <c r="N331" s="100">
        <v>45852.0</v>
      </c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>
      <c r="A332" s="96" t="s">
        <v>4569</v>
      </c>
      <c r="B332" s="96">
        <v>2.198946913E10</v>
      </c>
      <c r="C332" s="96" t="s">
        <v>4570</v>
      </c>
      <c r="D332" s="97"/>
      <c r="E332" s="96" t="s">
        <v>85</v>
      </c>
      <c r="F332" s="96" t="s">
        <v>140</v>
      </c>
      <c r="G332" s="96" t="s">
        <v>94</v>
      </c>
      <c r="H332" s="101">
        <v>3790.0</v>
      </c>
      <c r="I332" s="99"/>
      <c r="J332" s="97"/>
      <c r="K332" s="99"/>
      <c r="L332" s="97"/>
      <c r="M332" s="97"/>
      <c r="N332" s="100">
        <v>45852.0</v>
      </c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>
      <c r="A333" s="96" t="s">
        <v>4571</v>
      </c>
      <c r="B333" s="96">
        <v>2.1969697397E10</v>
      </c>
      <c r="C333" s="96" t="s">
        <v>4572</v>
      </c>
      <c r="D333" s="97"/>
      <c r="E333" s="96" t="s">
        <v>85</v>
      </c>
      <c r="F333" s="97"/>
      <c r="G333" s="96" t="s">
        <v>86</v>
      </c>
      <c r="H333" s="98"/>
      <c r="I333" s="99"/>
      <c r="J333" s="97"/>
      <c r="K333" s="99"/>
      <c r="L333" s="97"/>
      <c r="M333" s="97"/>
      <c r="N333" s="100">
        <v>45852.0</v>
      </c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>
      <c r="A334" s="96" t="s">
        <v>659</v>
      </c>
      <c r="B334" s="96">
        <v>2.1986906299E10</v>
      </c>
      <c r="C334" s="96" t="s">
        <v>4573</v>
      </c>
      <c r="D334" s="97"/>
      <c r="E334" s="96" t="s">
        <v>85</v>
      </c>
      <c r="F334" s="97"/>
      <c r="G334" s="96" t="s">
        <v>86</v>
      </c>
      <c r="H334" s="98"/>
      <c r="I334" s="99"/>
      <c r="J334" s="97"/>
      <c r="K334" s="99"/>
      <c r="L334" s="97"/>
      <c r="M334" s="97"/>
      <c r="N334" s="100">
        <v>45852.0</v>
      </c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>
      <c r="A335" s="96" t="s">
        <v>4574</v>
      </c>
      <c r="B335" s="96">
        <v>2.1991511113E10</v>
      </c>
      <c r="C335" s="97"/>
      <c r="D335" s="97"/>
      <c r="E335" s="96" t="s">
        <v>85</v>
      </c>
      <c r="F335" s="97"/>
      <c r="G335" s="96" t="s">
        <v>86</v>
      </c>
      <c r="H335" s="98"/>
      <c r="I335" s="99"/>
      <c r="J335" s="97"/>
      <c r="K335" s="99"/>
      <c r="L335" s="97"/>
      <c r="M335" s="97"/>
      <c r="N335" s="100">
        <v>45852.0</v>
      </c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>
      <c r="A336" s="96" t="s">
        <v>4575</v>
      </c>
      <c r="B336" s="96">
        <v>2.2992148318E10</v>
      </c>
      <c r="C336" s="96" t="s">
        <v>4576</v>
      </c>
      <c r="D336" s="97"/>
      <c r="E336" s="96" t="s">
        <v>85</v>
      </c>
      <c r="F336" s="97"/>
      <c r="G336" s="96" t="s">
        <v>86</v>
      </c>
      <c r="H336" s="98"/>
      <c r="I336" s="99"/>
      <c r="J336" s="97"/>
      <c r="K336" s="99"/>
      <c r="L336" s="97"/>
      <c r="M336" s="97"/>
      <c r="N336" s="100">
        <v>45856.0</v>
      </c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>
      <c r="A337" s="96" t="s">
        <v>4577</v>
      </c>
      <c r="B337" s="96">
        <v>2.2974015542E10</v>
      </c>
      <c r="C337" s="96" t="s">
        <v>4578</v>
      </c>
      <c r="D337" s="97"/>
      <c r="E337" s="96" t="s">
        <v>85</v>
      </c>
      <c r="F337" s="97"/>
      <c r="G337" s="96" t="s">
        <v>86</v>
      </c>
      <c r="H337" s="98"/>
      <c r="I337" s="99"/>
      <c r="J337" s="97"/>
      <c r="K337" s="99"/>
      <c r="L337" s="97"/>
      <c r="M337" s="97"/>
      <c r="N337" s="100">
        <v>45856.0</v>
      </c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>
      <c r="A338" s="96" t="s">
        <v>4579</v>
      </c>
      <c r="B338" s="96">
        <v>2.1985876243E10</v>
      </c>
      <c r="C338" s="96" t="s">
        <v>4580</v>
      </c>
      <c r="D338" s="97"/>
      <c r="E338" s="96" t="s">
        <v>85</v>
      </c>
      <c r="F338" s="97"/>
      <c r="G338" s="96" t="s">
        <v>86</v>
      </c>
      <c r="H338" s="98"/>
      <c r="I338" s="99"/>
      <c r="J338" s="97"/>
      <c r="K338" s="99"/>
      <c r="L338" s="97"/>
      <c r="M338" s="97"/>
      <c r="N338" s="100">
        <v>45856.0</v>
      </c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>
      <c r="A339" s="96" t="s">
        <v>4581</v>
      </c>
      <c r="B339" s="96">
        <v>2.1966418357E10</v>
      </c>
      <c r="C339" s="96" t="s">
        <v>4582</v>
      </c>
      <c r="D339" s="97"/>
      <c r="E339" s="96" t="s">
        <v>85</v>
      </c>
      <c r="F339" s="97"/>
      <c r="G339" s="96" t="s">
        <v>86</v>
      </c>
      <c r="H339" s="98"/>
      <c r="I339" s="99"/>
      <c r="J339" s="97"/>
      <c r="K339" s="99"/>
      <c r="L339" s="97"/>
      <c r="M339" s="97"/>
      <c r="N339" s="100">
        <v>45856.0</v>
      </c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>
      <c r="A340" s="96" t="s">
        <v>4583</v>
      </c>
      <c r="B340" s="96">
        <v>2.198388656E10</v>
      </c>
      <c r="C340" s="96" t="s">
        <v>4584</v>
      </c>
      <c r="D340" s="97"/>
      <c r="E340" s="96" t="s">
        <v>85</v>
      </c>
      <c r="F340" s="97"/>
      <c r="G340" s="96" t="s">
        <v>86</v>
      </c>
      <c r="H340" s="98"/>
      <c r="I340" s="99"/>
      <c r="J340" s="97"/>
      <c r="K340" s="99"/>
      <c r="L340" s="97"/>
      <c r="M340" s="97"/>
      <c r="N340" s="100">
        <v>45856.0</v>
      </c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>
      <c r="A341" s="96" t="s">
        <v>4585</v>
      </c>
      <c r="B341" s="96">
        <v>2.1988806816E10</v>
      </c>
      <c r="C341" s="96" t="s">
        <v>4586</v>
      </c>
      <c r="D341" s="97"/>
      <c r="E341" s="96" t="s">
        <v>85</v>
      </c>
      <c r="F341" s="97"/>
      <c r="G341" s="96" t="s">
        <v>86</v>
      </c>
      <c r="H341" s="98"/>
      <c r="I341" s="99"/>
      <c r="J341" s="97"/>
      <c r="K341" s="99"/>
      <c r="L341" s="97"/>
      <c r="M341" s="97"/>
      <c r="N341" s="100">
        <v>45856.0</v>
      </c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>
      <c r="A342" s="96" t="s">
        <v>4587</v>
      </c>
      <c r="B342" s="96">
        <v>2.1971452985E10</v>
      </c>
      <c r="C342" s="96" t="s">
        <v>4588</v>
      </c>
      <c r="D342" s="97"/>
      <c r="E342" s="96" t="s">
        <v>85</v>
      </c>
      <c r="F342" s="97"/>
      <c r="G342" s="96" t="s">
        <v>86</v>
      </c>
      <c r="H342" s="98"/>
      <c r="I342" s="99"/>
      <c r="J342" s="97"/>
      <c r="K342" s="99"/>
      <c r="L342" s="97"/>
      <c r="M342" s="97"/>
      <c r="N342" s="100">
        <v>45856.0</v>
      </c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>
      <c r="A343" s="96" t="s">
        <v>4184</v>
      </c>
      <c r="B343" s="96">
        <v>2.1967201499E10</v>
      </c>
      <c r="C343" s="96" t="s">
        <v>4589</v>
      </c>
      <c r="D343" s="97"/>
      <c r="E343" s="96" t="s">
        <v>85</v>
      </c>
      <c r="F343" s="97"/>
      <c r="G343" s="96" t="s">
        <v>86</v>
      </c>
      <c r="H343" s="98"/>
      <c r="I343" s="99"/>
      <c r="J343" s="97"/>
      <c r="K343" s="99"/>
      <c r="L343" s="97"/>
      <c r="M343" s="97"/>
      <c r="N343" s="100">
        <v>45856.0</v>
      </c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>
      <c r="A344" s="96" t="s">
        <v>4590</v>
      </c>
      <c r="B344" s="96">
        <v>2.1966518735E10</v>
      </c>
      <c r="C344" s="96" t="s">
        <v>4591</v>
      </c>
      <c r="D344" s="97"/>
      <c r="E344" s="96" t="s">
        <v>85</v>
      </c>
      <c r="F344" s="97"/>
      <c r="G344" s="96" t="s">
        <v>86</v>
      </c>
      <c r="H344" s="98"/>
      <c r="I344" s="99"/>
      <c r="J344" s="97"/>
      <c r="K344" s="99"/>
      <c r="L344" s="97"/>
      <c r="M344" s="97"/>
      <c r="N344" s="100">
        <v>45856.0</v>
      </c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>
      <c r="A345" s="96" t="s">
        <v>4592</v>
      </c>
      <c r="B345" s="96">
        <v>2.197348301E10</v>
      </c>
      <c r="C345" s="96" t="s">
        <v>4593</v>
      </c>
      <c r="D345" s="97"/>
      <c r="E345" s="96" t="s">
        <v>85</v>
      </c>
      <c r="F345" s="97"/>
      <c r="G345" s="96" t="s">
        <v>86</v>
      </c>
      <c r="H345" s="98"/>
      <c r="I345" s="99"/>
      <c r="J345" s="97"/>
      <c r="K345" s="99"/>
      <c r="L345" s="97"/>
      <c r="M345" s="97"/>
      <c r="N345" s="100">
        <v>45856.0</v>
      </c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>
      <c r="A346" s="96" t="s">
        <v>4594</v>
      </c>
      <c r="B346" s="96">
        <v>2.299607344E10</v>
      </c>
      <c r="C346" s="96" t="s">
        <v>4595</v>
      </c>
      <c r="D346" s="97"/>
      <c r="E346" s="96" t="s">
        <v>85</v>
      </c>
      <c r="F346" s="97"/>
      <c r="G346" s="96" t="s">
        <v>86</v>
      </c>
      <c r="H346" s="98"/>
      <c r="I346" s="99"/>
      <c r="J346" s="97"/>
      <c r="K346" s="99"/>
      <c r="L346" s="97"/>
      <c r="M346" s="97"/>
      <c r="N346" s="100">
        <v>45856.0</v>
      </c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>
      <c r="A347" s="96" t="s">
        <v>4596</v>
      </c>
      <c r="B347" s="96">
        <v>2.29999237E10</v>
      </c>
      <c r="C347" s="96" t="s">
        <v>4597</v>
      </c>
      <c r="D347" s="97"/>
      <c r="E347" s="96" t="s">
        <v>85</v>
      </c>
      <c r="F347" s="97"/>
      <c r="G347" s="96" t="s">
        <v>86</v>
      </c>
      <c r="H347" s="98"/>
      <c r="I347" s="99"/>
      <c r="J347" s="97"/>
      <c r="K347" s="99"/>
      <c r="L347" s="97"/>
      <c r="M347" s="97"/>
      <c r="N347" s="100">
        <v>45856.0</v>
      </c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>
      <c r="A348" s="96" t="s">
        <v>4598</v>
      </c>
      <c r="B348" s="96">
        <v>2.1975160555E10</v>
      </c>
      <c r="C348" s="96" t="s">
        <v>4599</v>
      </c>
      <c r="D348" s="97"/>
      <c r="E348" s="96" t="s">
        <v>85</v>
      </c>
      <c r="F348" s="97"/>
      <c r="G348" s="96" t="s">
        <v>86</v>
      </c>
      <c r="H348" s="98"/>
      <c r="I348" s="99"/>
      <c r="J348" s="97"/>
      <c r="K348" s="99"/>
      <c r="L348" s="97"/>
      <c r="M348" s="97"/>
      <c r="N348" s="100">
        <v>45856.0</v>
      </c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>
      <c r="A349" s="96" t="s">
        <v>4600</v>
      </c>
      <c r="B349" s="96">
        <v>2.299942731E10</v>
      </c>
      <c r="C349" s="96" t="s">
        <v>4601</v>
      </c>
      <c r="D349" s="97"/>
      <c r="E349" s="96" t="s">
        <v>85</v>
      </c>
      <c r="F349" s="97"/>
      <c r="G349" s="96" t="s">
        <v>86</v>
      </c>
      <c r="H349" s="98"/>
      <c r="I349" s="99"/>
      <c r="J349" s="97"/>
      <c r="K349" s="99"/>
      <c r="L349" s="97"/>
      <c r="M349" s="97"/>
      <c r="N349" s="100">
        <v>45856.0</v>
      </c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>
      <c r="A350" s="96" t="s">
        <v>4602</v>
      </c>
      <c r="B350" s="96">
        <v>2.1976654747E10</v>
      </c>
      <c r="C350" s="96" t="s">
        <v>4603</v>
      </c>
      <c r="D350" s="97"/>
      <c r="E350" s="96" t="s">
        <v>85</v>
      </c>
      <c r="F350" s="97"/>
      <c r="G350" s="96" t="s">
        <v>86</v>
      </c>
      <c r="H350" s="98"/>
      <c r="I350" s="99"/>
      <c r="J350" s="97"/>
      <c r="K350" s="99"/>
      <c r="L350" s="97"/>
      <c r="M350" s="97"/>
      <c r="N350" s="100">
        <v>45856.0</v>
      </c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>
      <c r="A351" s="96" t="s">
        <v>1405</v>
      </c>
      <c r="B351" s="96">
        <v>2.1995987027E10</v>
      </c>
      <c r="C351" s="96" t="s">
        <v>4604</v>
      </c>
      <c r="D351" s="97"/>
      <c r="E351" s="96" t="s">
        <v>85</v>
      </c>
      <c r="F351" s="97"/>
      <c r="G351" s="96" t="s">
        <v>86</v>
      </c>
      <c r="H351" s="98"/>
      <c r="I351" s="99"/>
      <c r="J351" s="97"/>
      <c r="K351" s="99"/>
      <c r="L351" s="97"/>
      <c r="M351" s="97"/>
      <c r="N351" s="100">
        <v>45856.0</v>
      </c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>
      <c r="A352" s="96" t="s">
        <v>4605</v>
      </c>
      <c r="B352" s="96">
        <v>2.2981234064E10</v>
      </c>
      <c r="C352" s="96" t="s">
        <v>4606</v>
      </c>
      <c r="D352" s="97"/>
      <c r="E352" s="96" t="s">
        <v>85</v>
      </c>
      <c r="F352" s="97"/>
      <c r="G352" s="96" t="s">
        <v>86</v>
      </c>
      <c r="H352" s="98"/>
      <c r="I352" s="99"/>
      <c r="J352" s="97"/>
      <c r="K352" s="99"/>
      <c r="L352" s="97"/>
      <c r="M352" s="97"/>
      <c r="N352" s="100">
        <v>45856.0</v>
      </c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>
      <c r="A353" s="96" t="s">
        <v>4607</v>
      </c>
      <c r="B353" s="96">
        <v>2.2998191903E10</v>
      </c>
      <c r="C353" s="96" t="s">
        <v>4608</v>
      </c>
      <c r="D353" s="97"/>
      <c r="E353" s="96" t="s">
        <v>85</v>
      </c>
      <c r="F353" s="97"/>
      <c r="G353" s="96" t="s">
        <v>86</v>
      </c>
      <c r="H353" s="98"/>
      <c r="I353" s="99"/>
      <c r="J353" s="97"/>
      <c r="K353" s="99"/>
      <c r="L353" s="97"/>
      <c r="M353" s="97"/>
      <c r="N353" s="100">
        <v>45856.0</v>
      </c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>
      <c r="A354" s="96" t="s">
        <v>4609</v>
      </c>
      <c r="B354" s="96">
        <v>2.1991492492E10</v>
      </c>
      <c r="C354" s="96" t="s">
        <v>4610</v>
      </c>
      <c r="D354" s="97"/>
      <c r="E354" s="96" t="s">
        <v>85</v>
      </c>
      <c r="F354" s="97"/>
      <c r="G354" s="96" t="s">
        <v>86</v>
      </c>
      <c r="H354" s="98"/>
      <c r="I354" s="99"/>
      <c r="J354" s="97"/>
      <c r="K354" s="99"/>
      <c r="L354" s="97"/>
      <c r="M354" s="97"/>
      <c r="N354" s="100">
        <v>45856.0</v>
      </c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>
      <c r="A355" s="96" t="s">
        <v>4193</v>
      </c>
      <c r="B355" s="96">
        <v>2.1979700026E10</v>
      </c>
      <c r="C355" s="96" t="s">
        <v>4611</v>
      </c>
      <c r="D355" s="97"/>
      <c r="E355" s="96" t="s">
        <v>85</v>
      </c>
      <c r="F355" s="97"/>
      <c r="G355" s="96" t="s">
        <v>86</v>
      </c>
      <c r="H355" s="98"/>
      <c r="I355" s="99"/>
      <c r="J355" s="97"/>
      <c r="K355" s="99"/>
      <c r="L355" s="97"/>
      <c r="M355" s="97"/>
      <c r="N355" s="100">
        <v>45856.0</v>
      </c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>
      <c r="A356" s="96" t="s">
        <v>4612</v>
      </c>
      <c r="B356" s="96">
        <v>2.1981263755E10</v>
      </c>
      <c r="C356" s="96" t="s">
        <v>4568</v>
      </c>
      <c r="D356" s="97"/>
      <c r="E356" s="96" t="s">
        <v>85</v>
      </c>
      <c r="F356" s="97"/>
      <c r="G356" s="96" t="s">
        <v>86</v>
      </c>
      <c r="H356" s="98"/>
      <c r="I356" s="99"/>
      <c r="J356" s="97"/>
      <c r="K356" s="99"/>
      <c r="L356" s="97"/>
      <c r="M356" s="97"/>
      <c r="N356" s="100">
        <v>45856.0</v>
      </c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>
      <c r="A357" s="96" t="s">
        <v>4569</v>
      </c>
      <c r="B357" s="96">
        <v>2.198946913E10</v>
      </c>
      <c r="C357" s="96" t="s">
        <v>4570</v>
      </c>
      <c r="D357" s="97"/>
      <c r="E357" s="96" t="s">
        <v>85</v>
      </c>
      <c r="F357" s="97"/>
      <c r="G357" s="96" t="s">
        <v>86</v>
      </c>
      <c r="H357" s="98"/>
      <c r="I357" s="99"/>
      <c r="J357" s="97"/>
      <c r="K357" s="99"/>
      <c r="L357" s="97"/>
      <c r="M357" s="97"/>
      <c r="N357" s="100">
        <v>45856.0</v>
      </c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>
      <c r="A358" s="96" t="s">
        <v>4571</v>
      </c>
      <c r="B358" s="96">
        <v>2.1969697397E10</v>
      </c>
      <c r="C358" s="96" t="s">
        <v>4572</v>
      </c>
      <c r="D358" s="97"/>
      <c r="E358" s="96" t="s">
        <v>85</v>
      </c>
      <c r="F358" s="97"/>
      <c r="G358" s="96" t="s">
        <v>86</v>
      </c>
      <c r="H358" s="98"/>
      <c r="I358" s="99"/>
      <c r="J358" s="97"/>
      <c r="K358" s="99"/>
      <c r="L358" s="97"/>
      <c r="M358" s="97"/>
      <c r="N358" s="100">
        <v>45856.0</v>
      </c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>
      <c r="A359" s="96" t="s">
        <v>659</v>
      </c>
      <c r="B359" s="96">
        <v>2.1986906299E10</v>
      </c>
      <c r="C359" s="96" t="s">
        <v>4573</v>
      </c>
      <c r="D359" s="97"/>
      <c r="E359" s="96" t="s">
        <v>85</v>
      </c>
      <c r="F359" s="97"/>
      <c r="G359" s="96" t="s">
        <v>86</v>
      </c>
      <c r="H359" s="98"/>
      <c r="I359" s="99"/>
      <c r="J359" s="97"/>
      <c r="K359" s="99"/>
      <c r="L359" s="97"/>
      <c r="M359" s="97"/>
      <c r="N359" s="100">
        <v>45856.0</v>
      </c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>
      <c r="A360" s="96" t="s">
        <v>4574</v>
      </c>
      <c r="B360" s="96">
        <v>2.1991511113E10</v>
      </c>
      <c r="C360" s="97"/>
      <c r="D360" s="97"/>
      <c r="E360" s="96" t="s">
        <v>85</v>
      </c>
      <c r="F360" s="97"/>
      <c r="G360" s="96" t="s">
        <v>86</v>
      </c>
      <c r="H360" s="98"/>
      <c r="I360" s="99"/>
      <c r="J360" s="97"/>
      <c r="K360" s="99"/>
      <c r="L360" s="97"/>
      <c r="M360" s="97"/>
      <c r="N360" s="100">
        <v>45856.0</v>
      </c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>
      <c r="A361" s="96" t="s">
        <v>4613</v>
      </c>
      <c r="B361" s="96">
        <v>2.1984627434E10</v>
      </c>
      <c r="C361" s="96" t="s">
        <v>4614</v>
      </c>
      <c r="D361" s="97"/>
      <c r="E361" s="96" t="s">
        <v>85</v>
      </c>
      <c r="F361" s="97"/>
      <c r="G361" s="96" t="s">
        <v>86</v>
      </c>
      <c r="H361" s="98"/>
      <c r="I361" s="99"/>
      <c r="J361" s="97"/>
      <c r="K361" s="99"/>
      <c r="L361" s="97"/>
      <c r="M361" s="97"/>
      <c r="N361" s="100">
        <v>45856.0</v>
      </c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>
      <c r="A362" s="96" t="s">
        <v>4539</v>
      </c>
      <c r="B362" s="96">
        <v>2.4998708691E10</v>
      </c>
      <c r="C362" s="96" t="s">
        <v>4615</v>
      </c>
      <c r="D362" s="97"/>
      <c r="E362" s="96" t="s">
        <v>85</v>
      </c>
      <c r="F362" s="97"/>
      <c r="G362" s="96" t="s">
        <v>86</v>
      </c>
      <c r="H362" s="98"/>
      <c r="I362" s="99"/>
      <c r="J362" s="97"/>
      <c r="K362" s="99"/>
      <c r="L362" s="97"/>
      <c r="M362" s="97"/>
      <c r="N362" s="100">
        <v>45856.0</v>
      </c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>
      <c r="A363" s="96" t="s">
        <v>4022</v>
      </c>
      <c r="B363" s="96">
        <v>2.1964320519E10</v>
      </c>
      <c r="C363" s="96" t="s">
        <v>4616</v>
      </c>
      <c r="D363" s="97"/>
      <c r="E363" s="96" t="s">
        <v>85</v>
      </c>
      <c r="F363" s="97"/>
      <c r="G363" s="96" t="s">
        <v>86</v>
      </c>
      <c r="H363" s="98"/>
      <c r="I363" s="99"/>
      <c r="J363" s="97"/>
      <c r="K363" s="99"/>
      <c r="L363" s="97"/>
      <c r="M363" s="97"/>
      <c r="N363" s="100">
        <v>45856.0</v>
      </c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>
      <c r="A364" s="96" t="s">
        <v>4617</v>
      </c>
      <c r="B364" s="96">
        <v>2.1964850617E10</v>
      </c>
      <c r="C364" s="96" t="s">
        <v>4618</v>
      </c>
      <c r="D364" s="97"/>
      <c r="E364" s="96" t="s">
        <v>85</v>
      </c>
      <c r="F364" s="97"/>
      <c r="G364" s="96" t="s">
        <v>86</v>
      </c>
      <c r="H364" s="98"/>
      <c r="I364" s="99"/>
      <c r="J364" s="97"/>
      <c r="K364" s="99"/>
      <c r="L364" s="97"/>
      <c r="M364" s="97"/>
      <c r="N364" s="100">
        <v>45856.0</v>
      </c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>
      <c r="A365" s="96" t="s">
        <v>4529</v>
      </c>
      <c r="B365" s="96">
        <v>2.1970846562E10</v>
      </c>
      <c r="C365" s="96" t="s">
        <v>4619</v>
      </c>
      <c r="D365" s="97"/>
      <c r="E365" s="96" t="s">
        <v>85</v>
      </c>
      <c r="F365" s="97"/>
      <c r="G365" s="96" t="s">
        <v>86</v>
      </c>
      <c r="H365" s="98"/>
      <c r="I365" s="99"/>
      <c r="J365" s="97"/>
      <c r="K365" s="99"/>
      <c r="L365" s="97"/>
      <c r="M365" s="97"/>
      <c r="N365" s="100">
        <v>45856.0</v>
      </c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>
      <c r="A366" s="96" t="s">
        <v>4620</v>
      </c>
      <c r="B366" s="96">
        <v>2.1975810864E10</v>
      </c>
      <c r="C366" s="96" t="s">
        <v>4621</v>
      </c>
      <c r="D366" s="97"/>
      <c r="E366" s="96" t="s">
        <v>85</v>
      </c>
      <c r="F366" s="97"/>
      <c r="G366" s="96" t="s">
        <v>86</v>
      </c>
      <c r="H366" s="98"/>
      <c r="I366" s="99"/>
      <c r="J366" s="97"/>
      <c r="K366" s="99"/>
      <c r="L366" s="97"/>
      <c r="M366" s="97"/>
      <c r="N366" s="100">
        <v>45856.0</v>
      </c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>
      <c r="A367" s="96" t="s">
        <v>3750</v>
      </c>
      <c r="B367" s="96">
        <v>2.1998871557E10</v>
      </c>
      <c r="C367" s="96" t="s">
        <v>4622</v>
      </c>
      <c r="D367" s="97"/>
      <c r="E367" s="96" t="s">
        <v>85</v>
      </c>
      <c r="F367" s="97"/>
      <c r="G367" s="96" t="s">
        <v>86</v>
      </c>
      <c r="H367" s="98"/>
      <c r="I367" s="99"/>
      <c r="J367" s="97"/>
      <c r="K367" s="99"/>
      <c r="L367" s="97"/>
      <c r="M367" s="97"/>
      <c r="N367" s="100">
        <v>45856.0</v>
      </c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>
      <c r="A368" s="96" t="s">
        <v>4623</v>
      </c>
      <c r="B368" s="96">
        <v>2.1994846576E10</v>
      </c>
      <c r="C368" s="96" t="s">
        <v>4624</v>
      </c>
      <c r="D368" s="97"/>
      <c r="E368" s="96" t="s">
        <v>85</v>
      </c>
      <c r="F368" s="97"/>
      <c r="G368" s="96" t="s">
        <v>86</v>
      </c>
      <c r="H368" s="98"/>
      <c r="I368" s="99"/>
      <c r="J368" s="97"/>
      <c r="K368" s="99"/>
      <c r="L368" s="97"/>
      <c r="M368" s="97"/>
      <c r="N368" s="100">
        <v>45856.0</v>
      </c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>
      <c r="A369" s="96" t="s">
        <v>22</v>
      </c>
      <c r="B369" s="96">
        <v>2.198426715E10</v>
      </c>
      <c r="C369" s="96" t="s">
        <v>4625</v>
      </c>
      <c r="D369" s="97"/>
      <c r="E369" s="96" t="s">
        <v>85</v>
      </c>
      <c r="F369" s="97"/>
      <c r="G369" s="96" t="s">
        <v>86</v>
      </c>
      <c r="H369" s="98"/>
      <c r="I369" s="99"/>
      <c r="J369" s="97"/>
      <c r="K369" s="99"/>
      <c r="L369" s="97"/>
      <c r="M369" s="97"/>
      <c r="N369" s="99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>
      <c r="A370" s="96" t="s">
        <v>4626</v>
      </c>
      <c r="B370" s="96">
        <v>2.198826251E9</v>
      </c>
      <c r="C370" s="96" t="s">
        <v>4627</v>
      </c>
      <c r="D370" s="97"/>
      <c r="E370" s="96" t="s">
        <v>85</v>
      </c>
      <c r="F370" s="97"/>
      <c r="G370" s="96" t="s">
        <v>86</v>
      </c>
      <c r="H370" s="98"/>
      <c r="I370" s="99"/>
      <c r="J370" s="97"/>
      <c r="K370" s="99"/>
      <c r="L370" s="97"/>
      <c r="M370" s="97"/>
      <c r="N370" s="100">
        <v>45856.0</v>
      </c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>
      <c r="A371" s="96" t="s">
        <v>4571</v>
      </c>
      <c r="B371" s="96">
        <v>2.1990655757E10</v>
      </c>
      <c r="C371" s="96" t="s">
        <v>4628</v>
      </c>
      <c r="D371" s="97"/>
      <c r="E371" s="96" t="s">
        <v>85</v>
      </c>
      <c r="F371" s="97"/>
      <c r="G371" s="96" t="s">
        <v>86</v>
      </c>
      <c r="H371" s="98"/>
      <c r="I371" s="99"/>
      <c r="J371" s="97"/>
      <c r="K371" s="99"/>
      <c r="L371" s="97"/>
      <c r="M371" s="97"/>
      <c r="N371" s="99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>
      <c r="A372" s="96" t="s">
        <v>4629</v>
      </c>
      <c r="B372" s="96">
        <v>2.1996739637E10</v>
      </c>
      <c r="C372" s="96" t="s">
        <v>4630</v>
      </c>
      <c r="D372" s="97"/>
      <c r="E372" s="96" t="s">
        <v>649</v>
      </c>
      <c r="F372" s="97"/>
      <c r="G372" s="96" t="s">
        <v>86</v>
      </c>
      <c r="H372" s="98"/>
      <c r="I372" s="99"/>
      <c r="J372" s="97"/>
      <c r="K372" s="99"/>
      <c r="L372" s="97"/>
      <c r="M372" s="97"/>
      <c r="N372" s="100">
        <v>45861.0</v>
      </c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>
      <c r="A373" s="96" t="s">
        <v>4631</v>
      </c>
      <c r="B373" s="96">
        <v>2.1994004108E10</v>
      </c>
      <c r="C373" s="97"/>
      <c r="D373" s="96" t="s">
        <v>4632</v>
      </c>
      <c r="E373" s="96" t="s">
        <v>85</v>
      </c>
      <c r="F373" s="96" t="s">
        <v>718</v>
      </c>
      <c r="G373" s="96" t="s">
        <v>53</v>
      </c>
      <c r="H373" s="101">
        <v>2921.36</v>
      </c>
      <c r="I373" s="100">
        <v>45862.0</v>
      </c>
      <c r="J373" s="96">
        <v>4.4086986E7</v>
      </c>
      <c r="K373" s="100">
        <v>45870.0</v>
      </c>
      <c r="L373" s="96">
        <v>7.0</v>
      </c>
      <c r="M373" s="97"/>
      <c r="N373" s="100">
        <v>45862.0</v>
      </c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>
      <c r="A374" s="96" t="s">
        <v>4633</v>
      </c>
      <c r="B374" s="96">
        <v>2.1972624943E10</v>
      </c>
      <c r="C374" s="96" t="s">
        <v>4634</v>
      </c>
      <c r="D374" s="96" t="s">
        <v>4635</v>
      </c>
      <c r="E374" s="96" t="s">
        <v>134</v>
      </c>
      <c r="F374" s="96" t="s">
        <v>436</v>
      </c>
      <c r="G374" s="96" t="s">
        <v>53</v>
      </c>
      <c r="H374" s="101">
        <v>1476.23</v>
      </c>
      <c r="I374" s="100">
        <v>45867.0</v>
      </c>
      <c r="J374" s="96">
        <v>479661.0</v>
      </c>
      <c r="K374" s="99"/>
      <c r="L374" s="96">
        <v>7.0</v>
      </c>
      <c r="M374" s="97"/>
      <c r="N374" s="100">
        <v>45867.0</v>
      </c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>
      <c r="A375" s="96" t="s">
        <v>4636</v>
      </c>
      <c r="B375" s="96">
        <v>2.1991155914E10</v>
      </c>
      <c r="C375" s="96" t="s">
        <v>4637</v>
      </c>
      <c r="D375" s="96" t="s">
        <v>4638</v>
      </c>
      <c r="E375" s="96" t="s">
        <v>85</v>
      </c>
      <c r="F375" s="96" t="s">
        <v>278</v>
      </c>
      <c r="G375" s="96" t="s">
        <v>53</v>
      </c>
      <c r="H375" s="101">
        <v>499.94</v>
      </c>
      <c r="I375" s="100">
        <v>45867.0</v>
      </c>
      <c r="J375" s="96">
        <v>2.0011854E7</v>
      </c>
      <c r="K375" s="100">
        <v>45889.0</v>
      </c>
      <c r="L375" s="96">
        <v>7.0</v>
      </c>
      <c r="M375" s="97"/>
      <c r="N375" s="100">
        <v>45867.0</v>
      </c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>
      <c r="A376" s="96" t="s">
        <v>4639</v>
      </c>
      <c r="B376" s="96">
        <v>2.1998761234E10</v>
      </c>
      <c r="C376" s="96" t="s">
        <v>4640</v>
      </c>
      <c r="D376" s="97"/>
      <c r="E376" s="96" t="s">
        <v>85</v>
      </c>
      <c r="F376" s="96" t="s">
        <v>93</v>
      </c>
      <c r="G376" s="96" t="s">
        <v>94</v>
      </c>
      <c r="H376" s="101">
        <v>345.0</v>
      </c>
      <c r="I376" s="99"/>
      <c r="J376" s="97"/>
      <c r="K376" s="99"/>
      <c r="L376" s="97"/>
      <c r="M376" s="97"/>
      <c r="N376" s="100">
        <v>45870.0</v>
      </c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>
      <c r="A377" s="96" t="s">
        <v>4641</v>
      </c>
      <c r="B377" s="96">
        <v>2.1987654321E10</v>
      </c>
      <c r="C377" s="96" t="s">
        <v>4642</v>
      </c>
      <c r="D377" s="97"/>
      <c r="E377" s="96" t="s">
        <v>85</v>
      </c>
      <c r="F377" s="96" t="s">
        <v>93</v>
      </c>
      <c r="G377" s="96" t="s">
        <v>94</v>
      </c>
      <c r="H377" s="101">
        <v>1455.0</v>
      </c>
      <c r="I377" s="99"/>
      <c r="J377" s="97"/>
      <c r="K377" s="99"/>
      <c r="L377" s="97"/>
      <c r="M377" s="97"/>
      <c r="N377" s="100">
        <v>45870.0</v>
      </c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>
      <c r="A378" s="96" t="s">
        <v>4643</v>
      </c>
      <c r="B378" s="96">
        <v>2.1984325678E10</v>
      </c>
      <c r="C378" s="96" t="s">
        <v>4644</v>
      </c>
      <c r="D378" s="97"/>
      <c r="E378" s="96" t="s">
        <v>85</v>
      </c>
      <c r="F378" s="96" t="s">
        <v>93</v>
      </c>
      <c r="G378" s="96" t="s">
        <v>94</v>
      </c>
      <c r="H378" s="101">
        <v>657.0</v>
      </c>
      <c r="I378" s="99"/>
      <c r="J378" s="97"/>
      <c r="K378" s="99"/>
      <c r="L378" s="97"/>
      <c r="M378" s="97"/>
      <c r="N378" s="100">
        <v>45870.0</v>
      </c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>
      <c r="A379" s="96" t="s">
        <v>4645</v>
      </c>
      <c r="B379" s="96">
        <v>2.1991238765E10</v>
      </c>
      <c r="C379" s="96" t="s">
        <v>4646</v>
      </c>
      <c r="D379" s="97"/>
      <c r="E379" s="96" t="s">
        <v>85</v>
      </c>
      <c r="F379" s="96" t="s">
        <v>93</v>
      </c>
      <c r="G379" s="96" t="s">
        <v>94</v>
      </c>
      <c r="H379" s="101">
        <v>2678.0</v>
      </c>
      <c r="I379" s="99"/>
      <c r="J379" s="97"/>
      <c r="K379" s="99"/>
      <c r="L379" s="97"/>
      <c r="M379" s="97"/>
      <c r="N379" s="100">
        <v>45870.0</v>
      </c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>
      <c r="A380" s="96" t="s">
        <v>4132</v>
      </c>
      <c r="B380" s="96">
        <v>2.1992341122E10</v>
      </c>
      <c r="C380" s="96" t="s">
        <v>4647</v>
      </c>
      <c r="D380" s="97"/>
      <c r="E380" s="96" t="s">
        <v>85</v>
      </c>
      <c r="F380" s="96" t="s">
        <v>93</v>
      </c>
      <c r="G380" s="96" t="s">
        <v>94</v>
      </c>
      <c r="H380" s="101">
        <v>1547.0</v>
      </c>
      <c r="I380" s="99"/>
      <c r="J380" s="97"/>
      <c r="K380" s="99"/>
      <c r="L380" s="97"/>
      <c r="M380" s="97"/>
      <c r="N380" s="100">
        <v>45870.0</v>
      </c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>
      <c r="A381" s="96" t="s">
        <v>32</v>
      </c>
      <c r="B381" s="96">
        <v>2.1998764455E10</v>
      </c>
      <c r="C381" s="97"/>
      <c r="D381" s="97"/>
      <c r="E381" s="96" t="s">
        <v>85</v>
      </c>
      <c r="F381" s="96" t="s">
        <v>93</v>
      </c>
      <c r="G381" s="96" t="s">
        <v>94</v>
      </c>
      <c r="H381" s="101">
        <v>678.0</v>
      </c>
      <c r="I381" s="99"/>
      <c r="J381" s="97"/>
      <c r="K381" s="99"/>
      <c r="L381" s="97"/>
      <c r="M381" s="97"/>
      <c r="N381" s="100">
        <v>45870.0</v>
      </c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>
      <c r="A382" s="96" t="s">
        <v>5</v>
      </c>
      <c r="B382" s="96">
        <v>2.1985472244E10</v>
      </c>
      <c r="C382" s="96" t="s">
        <v>4648</v>
      </c>
      <c r="D382" s="97"/>
      <c r="E382" s="96" t="s">
        <v>85</v>
      </c>
      <c r="F382" s="97"/>
      <c r="G382" s="96" t="s">
        <v>86</v>
      </c>
      <c r="H382" s="98"/>
      <c r="I382" s="99"/>
      <c r="J382" s="97"/>
      <c r="K382" s="99"/>
      <c r="L382" s="97"/>
      <c r="M382" s="97"/>
      <c r="N382" s="100">
        <v>45870.0</v>
      </c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>
      <c r="A383" s="96" t="s">
        <v>4427</v>
      </c>
      <c r="B383" s="96">
        <v>2.2983218899E10</v>
      </c>
      <c r="C383" s="96" t="s">
        <v>4649</v>
      </c>
      <c r="D383" s="97"/>
      <c r="E383" s="96" t="s">
        <v>85</v>
      </c>
      <c r="F383" s="97"/>
      <c r="G383" s="96" t="s">
        <v>86</v>
      </c>
      <c r="H383" s="98"/>
      <c r="I383" s="99"/>
      <c r="J383" s="97"/>
      <c r="K383" s="99"/>
      <c r="L383" s="97"/>
      <c r="M383" s="97"/>
      <c r="N383" s="100">
        <v>45870.0</v>
      </c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>
      <c r="A384" s="96" t="s">
        <v>4650</v>
      </c>
      <c r="B384" s="96">
        <v>2.1987417852E10</v>
      </c>
      <c r="C384" s="96" t="s">
        <v>4651</v>
      </c>
      <c r="D384" s="97"/>
      <c r="E384" s="96" t="s">
        <v>85</v>
      </c>
      <c r="F384" s="97"/>
      <c r="G384" s="96" t="s">
        <v>86</v>
      </c>
      <c r="H384" s="98"/>
      <c r="I384" s="99"/>
      <c r="J384" s="97"/>
      <c r="K384" s="99"/>
      <c r="L384" s="97"/>
      <c r="M384" s="97"/>
      <c r="N384" s="100">
        <v>45870.0</v>
      </c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>
      <c r="A385" s="96" t="s">
        <v>4121</v>
      </c>
      <c r="B385" s="96">
        <v>2.1984563333E10</v>
      </c>
      <c r="C385" s="96" t="s">
        <v>4652</v>
      </c>
      <c r="D385" s="97"/>
      <c r="E385" s="96" t="s">
        <v>85</v>
      </c>
      <c r="F385" s="97"/>
      <c r="G385" s="96" t="s">
        <v>86</v>
      </c>
      <c r="H385" s="98"/>
      <c r="I385" s="99"/>
      <c r="J385" s="97"/>
      <c r="K385" s="99"/>
      <c r="L385" s="97"/>
      <c r="M385" s="97"/>
      <c r="N385" s="100">
        <v>45870.0</v>
      </c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>
      <c r="A386" s="96" t="s">
        <v>4282</v>
      </c>
      <c r="B386" s="96">
        <v>2.2987651112E10</v>
      </c>
      <c r="C386" s="97"/>
      <c r="D386" s="97"/>
      <c r="E386" s="96" t="s">
        <v>85</v>
      </c>
      <c r="F386" s="97"/>
      <c r="G386" s="96" t="s">
        <v>86</v>
      </c>
      <c r="H386" s="98"/>
      <c r="I386" s="99"/>
      <c r="J386" s="97"/>
      <c r="K386" s="99"/>
      <c r="L386" s="97"/>
      <c r="M386" s="97"/>
      <c r="N386" s="100">
        <v>45870.0</v>
      </c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>
      <c r="A387" s="96" t="s">
        <v>4189</v>
      </c>
      <c r="B387" s="96">
        <v>2.1998768874E10</v>
      </c>
      <c r="C387" s="97"/>
      <c r="D387" s="97"/>
      <c r="E387" s="96" t="s">
        <v>85</v>
      </c>
      <c r="F387" s="97"/>
      <c r="G387" s="96" t="s">
        <v>86</v>
      </c>
      <c r="H387" s="98"/>
      <c r="I387" s="99"/>
      <c r="J387" s="97"/>
      <c r="K387" s="99"/>
      <c r="L387" s="97"/>
      <c r="M387" s="97"/>
      <c r="N387" s="100">
        <v>45870.0</v>
      </c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>
      <c r="A388" s="96" t="s">
        <v>4653</v>
      </c>
      <c r="B388" s="96">
        <v>2.1991232233E10</v>
      </c>
      <c r="C388" s="96" t="s">
        <v>4654</v>
      </c>
      <c r="D388" s="97"/>
      <c r="E388" s="96" t="s">
        <v>134</v>
      </c>
      <c r="F388" s="96" t="s">
        <v>137</v>
      </c>
      <c r="G388" s="96" t="s">
        <v>94</v>
      </c>
      <c r="H388" s="101">
        <v>3456.0</v>
      </c>
      <c r="I388" s="99"/>
      <c r="J388" s="97"/>
      <c r="K388" s="99"/>
      <c r="L388" s="97"/>
      <c r="M388" s="97"/>
      <c r="N388" s="100">
        <v>45870.0</v>
      </c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>
      <c r="A389" s="96" t="s">
        <v>4061</v>
      </c>
      <c r="B389" s="96">
        <v>2.1983219988E10</v>
      </c>
      <c r="C389" s="96" t="s">
        <v>4655</v>
      </c>
      <c r="D389" s="97"/>
      <c r="E389" s="96" t="s">
        <v>85</v>
      </c>
      <c r="F389" s="96" t="s">
        <v>140</v>
      </c>
      <c r="G389" s="96" t="s">
        <v>94</v>
      </c>
      <c r="H389" s="101">
        <v>1895.0</v>
      </c>
      <c r="I389" s="99"/>
      <c r="J389" s="97"/>
      <c r="K389" s="99"/>
      <c r="L389" s="97"/>
      <c r="M389" s="97"/>
      <c r="N389" s="100">
        <v>45870.0</v>
      </c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>
      <c r="A390" s="96" t="s">
        <v>4411</v>
      </c>
      <c r="B390" s="96">
        <v>2.1984561001E10</v>
      </c>
      <c r="C390" s="96" t="s">
        <v>4656</v>
      </c>
      <c r="D390" s="97"/>
      <c r="E390" s="96" t="s">
        <v>85</v>
      </c>
      <c r="F390" s="97"/>
      <c r="G390" s="96" t="s">
        <v>86</v>
      </c>
      <c r="H390" s="98"/>
      <c r="I390" s="99"/>
      <c r="J390" s="97"/>
      <c r="K390" s="99"/>
      <c r="L390" s="97"/>
      <c r="M390" s="97"/>
      <c r="N390" s="100">
        <v>45870.0</v>
      </c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>
      <c r="A391" s="96" t="s">
        <v>4657</v>
      </c>
      <c r="B391" s="96">
        <v>2.2987129912E10</v>
      </c>
      <c r="C391" s="97"/>
      <c r="D391" s="97"/>
      <c r="E391" s="96" t="s">
        <v>85</v>
      </c>
      <c r="F391" s="97"/>
      <c r="G391" s="96" t="s">
        <v>86</v>
      </c>
      <c r="H391" s="98"/>
      <c r="I391" s="99"/>
      <c r="J391" s="97"/>
      <c r="K391" s="99"/>
      <c r="L391" s="97"/>
      <c r="M391" s="97"/>
      <c r="N391" s="100">
        <v>45870.0</v>
      </c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>
      <c r="A392" s="96" t="s">
        <v>4658</v>
      </c>
      <c r="B392" s="96">
        <v>2.2982346776E10</v>
      </c>
      <c r="C392" s="96" t="s">
        <v>4659</v>
      </c>
      <c r="D392" s="97"/>
      <c r="E392" s="96" t="s">
        <v>85</v>
      </c>
      <c r="F392" s="97"/>
      <c r="G392" s="96" t="s">
        <v>86</v>
      </c>
      <c r="H392" s="98"/>
      <c r="I392" s="99"/>
      <c r="J392" s="97"/>
      <c r="K392" s="99"/>
      <c r="L392" s="97"/>
      <c r="M392" s="97"/>
      <c r="N392" s="100">
        <v>45870.0</v>
      </c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>
      <c r="A393" s="96" t="s">
        <v>24</v>
      </c>
      <c r="B393" s="96">
        <v>2.1998761231E10</v>
      </c>
      <c r="C393" s="96" t="s">
        <v>4660</v>
      </c>
      <c r="D393" s="97"/>
      <c r="E393" s="96" t="s">
        <v>85</v>
      </c>
      <c r="F393" s="97"/>
      <c r="G393" s="96" t="s">
        <v>86</v>
      </c>
      <c r="H393" s="98"/>
      <c r="I393" s="99"/>
      <c r="J393" s="97"/>
      <c r="K393" s="99"/>
      <c r="L393" s="97"/>
      <c r="M393" s="97"/>
      <c r="N393" s="100">
        <v>45870.0</v>
      </c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>
      <c r="A394" s="96" t="s">
        <v>3982</v>
      </c>
      <c r="B394" s="96">
        <v>2.1991238899E10</v>
      </c>
      <c r="C394" s="96" t="s">
        <v>4661</v>
      </c>
      <c r="D394" s="97"/>
      <c r="E394" s="96" t="s">
        <v>85</v>
      </c>
      <c r="F394" s="96" t="s">
        <v>153</v>
      </c>
      <c r="G394" s="96" t="s">
        <v>94</v>
      </c>
      <c r="H394" s="101">
        <v>345.0</v>
      </c>
      <c r="I394" s="99"/>
      <c r="J394" s="97"/>
      <c r="K394" s="99"/>
      <c r="L394" s="97"/>
      <c r="M394" s="97"/>
      <c r="N394" s="100">
        <v>45870.0</v>
      </c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>
      <c r="A395" s="96" t="s">
        <v>3990</v>
      </c>
      <c r="B395" s="96">
        <v>2.1987614321E10</v>
      </c>
      <c r="C395" s="97"/>
      <c r="D395" s="97"/>
      <c r="E395" s="96" t="s">
        <v>85</v>
      </c>
      <c r="F395" s="96" t="s">
        <v>93</v>
      </c>
      <c r="G395" s="96" t="s">
        <v>94</v>
      </c>
      <c r="H395" s="101">
        <v>678.0</v>
      </c>
      <c r="I395" s="99"/>
      <c r="J395" s="97"/>
      <c r="K395" s="99"/>
      <c r="L395" s="97"/>
      <c r="M395" s="97"/>
      <c r="N395" s="100">
        <v>45870.0</v>
      </c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>
      <c r="A396" s="96" t="s">
        <v>4126</v>
      </c>
      <c r="B396" s="96">
        <v>2.1984325768E10</v>
      </c>
      <c r="C396" s="97"/>
      <c r="D396" s="97"/>
      <c r="E396" s="96" t="s">
        <v>85</v>
      </c>
      <c r="F396" s="97"/>
      <c r="G396" s="96" t="s">
        <v>86</v>
      </c>
      <c r="H396" s="98"/>
      <c r="I396" s="99"/>
      <c r="J396" s="97"/>
      <c r="K396" s="99"/>
      <c r="L396" s="97"/>
      <c r="M396" s="97"/>
      <c r="N396" s="100">
        <v>45870.0</v>
      </c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>
      <c r="A397" s="96" t="s">
        <v>4184</v>
      </c>
      <c r="B397" s="96">
        <v>2.1992341123E10</v>
      </c>
      <c r="C397" s="97"/>
      <c r="D397" s="97"/>
      <c r="E397" s="96" t="s">
        <v>85</v>
      </c>
      <c r="F397" s="97"/>
      <c r="G397" s="96" t="s">
        <v>86</v>
      </c>
      <c r="H397" s="98"/>
      <c r="I397" s="99"/>
      <c r="J397" s="97"/>
      <c r="K397" s="99"/>
      <c r="L397" s="97"/>
      <c r="M397" s="97"/>
      <c r="N397" s="100">
        <v>45870.0</v>
      </c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>
      <c r="A398" s="96" t="s">
        <v>4104</v>
      </c>
      <c r="B398" s="96">
        <v>2.1998714455E10</v>
      </c>
      <c r="C398" s="96" t="s">
        <v>4662</v>
      </c>
      <c r="D398" s="97"/>
      <c r="E398" s="96" t="s">
        <v>85</v>
      </c>
      <c r="F398" s="97"/>
      <c r="G398" s="96" t="s">
        <v>86</v>
      </c>
      <c r="H398" s="98"/>
      <c r="I398" s="99"/>
      <c r="J398" s="97"/>
      <c r="K398" s="99"/>
      <c r="L398" s="97"/>
      <c r="M398" s="97"/>
      <c r="N398" s="100">
        <v>45870.0</v>
      </c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>
      <c r="A399" s="96" t="s">
        <v>4663</v>
      </c>
      <c r="B399" s="96">
        <v>2.1985472241E10</v>
      </c>
      <c r="C399" s="96" t="s">
        <v>4664</v>
      </c>
      <c r="D399" s="97"/>
      <c r="E399" s="96" t="s">
        <v>85</v>
      </c>
      <c r="F399" s="97"/>
      <c r="G399" s="96" t="s">
        <v>86</v>
      </c>
      <c r="H399" s="98"/>
      <c r="I399" s="99"/>
      <c r="J399" s="97"/>
      <c r="K399" s="99"/>
      <c r="L399" s="97"/>
      <c r="M399" s="97"/>
      <c r="N399" s="100">
        <v>45870.0</v>
      </c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>
      <c r="A400" s="96" t="s">
        <v>4286</v>
      </c>
      <c r="B400" s="96">
        <v>2.198321889E10</v>
      </c>
      <c r="C400" s="96" t="s">
        <v>4665</v>
      </c>
      <c r="D400" s="97"/>
      <c r="E400" s="96" t="s">
        <v>134</v>
      </c>
      <c r="F400" s="96" t="s">
        <v>93</v>
      </c>
      <c r="G400" s="96" t="s">
        <v>94</v>
      </c>
      <c r="H400" s="101">
        <v>678.0</v>
      </c>
      <c r="I400" s="99"/>
      <c r="J400" s="97"/>
      <c r="K400" s="99"/>
      <c r="L400" s="97"/>
      <c r="M400" s="97"/>
      <c r="N400" s="100">
        <v>45870.0</v>
      </c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>
      <c r="A401" s="96" t="s">
        <v>4409</v>
      </c>
      <c r="B401" s="96">
        <v>2.2987417853E10</v>
      </c>
      <c r="C401" s="96" t="s">
        <v>4666</v>
      </c>
      <c r="D401" s="97"/>
      <c r="E401" s="96" t="s">
        <v>85</v>
      </c>
      <c r="F401" s="97"/>
      <c r="G401" s="96" t="s">
        <v>86</v>
      </c>
      <c r="H401" s="98"/>
      <c r="I401" s="99"/>
      <c r="J401" s="97"/>
      <c r="K401" s="99"/>
      <c r="L401" s="97"/>
      <c r="M401" s="97"/>
      <c r="N401" s="100">
        <v>45870.0</v>
      </c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>
      <c r="A402" s="96" t="s">
        <v>4667</v>
      </c>
      <c r="B402" s="96">
        <v>2.2984563311E10</v>
      </c>
      <c r="C402" s="96" t="s">
        <v>4668</v>
      </c>
      <c r="D402" s="97"/>
      <c r="E402" s="96" t="s">
        <v>85</v>
      </c>
      <c r="F402" s="96" t="s">
        <v>140</v>
      </c>
      <c r="G402" s="96" t="s">
        <v>94</v>
      </c>
      <c r="H402" s="101">
        <v>1100.0</v>
      </c>
      <c r="I402" s="99"/>
      <c r="J402" s="97"/>
      <c r="K402" s="99"/>
      <c r="L402" s="97"/>
      <c r="M402" s="97"/>
      <c r="N402" s="100">
        <v>45870.0</v>
      </c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>
      <c r="A403" s="96" t="s">
        <v>4669</v>
      </c>
      <c r="B403" s="96">
        <v>2.1987651113E10</v>
      </c>
      <c r="C403" s="96" t="s">
        <v>4670</v>
      </c>
      <c r="D403" s="97"/>
      <c r="E403" s="96" t="s">
        <v>85</v>
      </c>
      <c r="F403" s="96" t="s">
        <v>596</v>
      </c>
      <c r="G403" s="96" t="s">
        <v>94</v>
      </c>
      <c r="H403" s="101">
        <v>2100.0</v>
      </c>
      <c r="I403" s="99"/>
      <c r="J403" s="97"/>
      <c r="K403" s="99"/>
      <c r="L403" s="97"/>
      <c r="M403" s="97"/>
      <c r="N403" s="100">
        <v>45870.0</v>
      </c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>
      <c r="A404" s="96" t="s">
        <v>4547</v>
      </c>
      <c r="B404" s="96">
        <v>2.199876889E10</v>
      </c>
      <c r="C404" s="96" t="s">
        <v>4671</v>
      </c>
      <c r="D404" s="97"/>
      <c r="E404" s="96" t="s">
        <v>85</v>
      </c>
      <c r="F404" s="97"/>
      <c r="G404" s="96" t="s">
        <v>86</v>
      </c>
      <c r="H404" s="98"/>
      <c r="I404" s="99"/>
      <c r="J404" s="97"/>
      <c r="K404" s="99"/>
      <c r="L404" s="97"/>
      <c r="M404" s="97"/>
      <c r="N404" s="100">
        <v>45870.0</v>
      </c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>
      <c r="A405" s="96" t="s">
        <v>4636</v>
      </c>
      <c r="B405" s="96">
        <v>2.19912322E10</v>
      </c>
      <c r="C405" s="96" t="s">
        <v>4672</v>
      </c>
      <c r="D405" s="97"/>
      <c r="E405" s="96" t="s">
        <v>85</v>
      </c>
      <c r="F405" s="97"/>
      <c r="G405" s="96" t="s">
        <v>86</v>
      </c>
      <c r="H405" s="98"/>
      <c r="I405" s="99"/>
      <c r="J405" s="97"/>
      <c r="K405" s="99"/>
      <c r="L405" s="97"/>
      <c r="M405" s="97"/>
      <c r="N405" s="100">
        <v>45870.0</v>
      </c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>
      <c r="A406" s="96" t="s">
        <v>4439</v>
      </c>
      <c r="B406" s="96">
        <v>2.1983219977E10</v>
      </c>
      <c r="C406" s="96" t="s">
        <v>4673</v>
      </c>
      <c r="D406" s="97"/>
      <c r="E406" s="96" t="s">
        <v>85</v>
      </c>
      <c r="F406" s="97"/>
      <c r="G406" s="96" t="s">
        <v>86</v>
      </c>
      <c r="H406" s="98"/>
      <c r="I406" s="99"/>
      <c r="J406" s="97"/>
      <c r="K406" s="99"/>
      <c r="L406" s="97"/>
      <c r="M406" s="97"/>
      <c r="N406" s="100">
        <v>45870.0</v>
      </c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>
      <c r="A407" s="96" t="s">
        <v>4571</v>
      </c>
      <c r="B407" s="96">
        <v>2.1984561999E10</v>
      </c>
      <c r="C407" s="96" t="s">
        <v>4674</v>
      </c>
      <c r="D407" s="97"/>
      <c r="E407" s="96" t="s">
        <v>85</v>
      </c>
      <c r="F407" s="97"/>
      <c r="G407" s="96" t="s">
        <v>86</v>
      </c>
      <c r="H407" s="98"/>
      <c r="I407" s="99"/>
      <c r="J407" s="97"/>
      <c r="K407" s="99"/>
      <c r="L407" s="97"/>
      <c r="M407" s="97"/>
      <c r="N407" s="100">
        <v>45870.0</v>
      </c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>
      <c r="A408" s="96" t="s">
        <v>4441</v>
      </c>
      <c r="B408" s="96">
        <v>2.1998787788E10</v>
      </c>
      <c r="C408" s="97"/>
      <c r="D408" s="97"/>
      <c r="E408" s="96" t="s">
        <v>85</v>
      </c>
      <c r="F408" s="97"/>
      <c r="G408" s="96" t="s">
        <v>86</v>
      </c>
      <c r="H408" s="98"/>
      <c r="I408" s="99"/>
      <c r="J408" s="97"/>
      <c r="K408" s="99"/>
      <c r="L408" s="97"/>
      <c r="M408" s="97"/>
      <c r="N408" s="100">
        <v>45870.0</v>
      </c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>
      <c r="A409" s="96" t="s">
        <v>4157</v>
      </c>
      <c r="B409" s="96">
        <v>2.1982346771E10</v>
      </c>
      <c r="C409" s="97"/>
      <c r="D409" s="97"/>
      <c r="E409" s="96" t="s">
        <v>85</v>
      </c>
      <c r="F409" s="96" t="s">
        <v>93</v>
      </c>
      <c r="G409" s="96" t="s">
        <v>94</v>
      </c>
      <c r="H409" s="101">
        <v>989.0</v>
      </c>
      <c r="I409" s="99"/>
      <c r="J409" s="97"/>
      <c r="K409" s="99"/>
      <c r="L409" s="97"/>
      <c r="M409" s="97"/>
      <c r="N409" s="100">
        <v>45870.0</v>
      </c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>
      <c r="A410" s="96" t="s">
        <v>4206</v>
      </c>
      <c r="B410" s="96">
        <v>2.1998761211E10</v>
      </c>
      <c r="C410" s="97"/>
      <c r="D410" s="97"/>
      <c r="E410" s="96" t="s">
        <v>85</v>
      </c>
      <c r="F410" s="96" t="s">
        <v>93</v>
      </c>
      <c r="G410" s="96" t="s">
        <v>94</v>
      </c>
      <c r="H410" s="101">
        <v>3400.0</v>
      </c>
      <c r="I410" s="99"/>
      <c r="J410" s="97"/>
      <c r="K410" s="99"/>
      <c r="L410" s="97"/>
      <c r="M410" s="97"/>
      <c r="N410" s="100">
        <v>45870.0</v>
      </c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>
      <c r="A411" s="96" t="s">
        <v>4675</v>
      </c>
      <c r="B411" s="96">
        <v>2.1991238898E10</v>
      </c>
      <c r="C411" s="96" t="s">
        <v>4676</v>
      </c>
      <c r="D411" s="97"/>
      <c r="E411" s="96" t="s">
        <v>85</v>
      </c>
      <c r="F411" s="97"/>
      <c r="G411" s="96" t="s">
        <v>86</v>
      </c>
      <c r="H411" s="98"/>
      <c r="I411" s="99"/>
      <c r="J411" s="97"/>
      <c r="K411" s="99"/>
      <c r="L411" s="97"/>
      <c r="M411" s="97"/>
      <c r="N411" s="100">
        <v>45870.0</v>
      </c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>
      <c r="A412" s="96" t="s">
        <v>4299</v>
      </c>
      <c r="B412" s="96">
        <v>2.2987614343E10</v>
      </c>
      <c r="C412" s="96" t="s">
        <v>4677</v>
      </c>
      <c r="D412" s="97"/>
      <c r="E412" s="96" t="s">
        <v>85</v>
      </c>
      <c r="F412" s="97"/>
      <c r="G412" s="96" t="s">
        <v>86</v>
      </c>
      <c r="H412" s="98"/>
      <c r="I412" s="99"/>
      <c r="J412" s="97"/>
      <c r="K412" s="99"/>
      <c r="L412" s="97"/>
      <c r="M412" s="97"/>
      <c r="N412" s="100">
        <v>45870.0</v>
      </c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>
      <c r="A413" s="96" t="s">
        <v>24</v>
      </c>
      <c r="B413" s="96">
        <v>2.1984325701E10</v>
      </c>
      <c r="C413" s="96" t="s">
        <v>4678</v>
      </c>
      <c r="D413" s="97"/>
      <c r="E413" s="96" t="s">
        <v>655</v>
      </c>
      <c r="F413" s="96" t="s">
        <v>93</v>
      </c>
      <c r="G413" s="96" t="s">
        <v>94</v>
      </c>
      <c r="H413" s="101">
        <v>567.0</v>
      </c>
      <c r="I413" s="99"/>
      <c r="J413" s="97"/>
      <c r="K413" s="99"/>
      <c r="L413" s="97"/>
      <c r="M413" s="97"/>
      <c r="N413" s="100">
        <v>45870.0</v>
      </c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>
      <c r="A414" s="96" t="s">
        <v>4679</v>
      </c>
      <c r="B414" s="96">
        <v>2.1992341144E10</v>
      </c>
      <c r="C414" s="96" t="s">
        <v>4680</v>
      </c>
      <c r="D414" s="97"/>
      <c r="E414" s="96" t="s">
        <v>85</v>
      </c>
      <c r="F414" s="97"/>
      <c r="G414" s="96" t="s">
        <v>86</v>
      </c>
      <c r="H414" s="98"/>
      <c r="I414" s="99"/>
      <c r="J414" s="97"/>
      <c r="K414" s="99"/>
      <c r="L414" s="97"/>
      <c r="M414" s="97"/>
      <c r="N414" s="100">
        <v>45870.0</v>
      </c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>
      <c r="A415" s="96" t="s">
        <v>4681</v>
      </c>
      <c r="B415" s="96">
        <v>2.1998714499E10</v>
      </c>
      <c r="C415" s="96" t="s">
        <v>4682</v>
      </c>
      <c r="D415" s="97"/>
      <c r="E415" s="96" t="s">
        <v>85</v>
      </c>
      <c r="F415" s="97"/>
      <c r="G415" s="96" t="s">
        <v>86</v>
      </c>
      <c r="H415" s="98"/>
      <c r="I415" s="99"/>
      <c r="J415" s="97"/>
      <c r="K415" s="99"/>
      <c r="L415" s="97"/>
      <c r="M415" s="97"/>
      <c r="N415" s="100">
        <v>45870.0</v>
      </c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>
      <c r="A416" s="96" t="s">
        <v>4683</v>
      </c>
      <c r="B416" s="96">
        <v>2.1985472299E10</v>
      </c>
      <c r="C416" s="96" t="s">
        <v>4684</v>
      </c>
      <c r="D416" s="97"/>
      <c r="E416" s="96" t="s">
        <v>85</v>
      </c>
      <c r="F416" s="97"/>
      <c r="G416" s="96" t="s">
        <v>86</v>
      </c>
      <c r="H416" s="98"/>
      <c r="I416" s="99"/>
      <c r="J416" s="97"/>
      <c r="K416" s="99"/>
      <c r="L416" s="97"/>
      <c r="M416" s="97"/>
      <c r="N416" s="100">
        <v>45870.0</v>
      </c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>
      <c r="A417" s="96" t="s">
        <v>4427</v>
      </c>
      <c r="B417" s="96">
        <v>2.198321881E10</v>
      </c>
      <c r="C417" s="97"/>
      <c r="D417" s="97"/>
      <c r="E417" s="96" t="s">
        <v>85</v>
      </c>
      <c r="F417" s="97"/>
      <c r="G417" s="96" t="s">
        <v>86</v>
      </c>
      <c r="H417" s="98"/>
      <c r="I417" s="99"/>
      <c r="J417" s="97"/>
      <c r="K417" s="99"/>
      <c r="L417" s="97"/>
      <c r="M417" s="97"/>
      <c r="N417" s="100">
        <v>45870.0</v>
      </c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>
      <c r="A418" s="96" t="s">
        <v>4685</v>
      </c>
      <c r="B418" s="96">
        <v>2.2987417859E10</v>
      </c>
      <c r="C418" s="96" t="s">
        <v>4686</v>
      </c>
      <c r="D418" s="97"/>
      <c r="E418" s="96" t="s">
        <v>85</v>
      </c>
      <c r="F418" s="97"/>
      <c r="G418" s="96" t="s">
        <v>86</v>
      </c>
      <c r="H418" s="98"/>
      <c r="I418" s="99"/>
      <c r="J418" s="97"/>
      <c r="K418" s="99"/>
      <c r="L418" s="97"/>
      <c r="M418" s="97"/>
      <c r="N418" s="100">
        <v>45870.0</v>
      </c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>
      <c r="A419" s="96" t="s">
        <v>4108</v>
      </c>
      <c r="B419" s="96">
        <v>2.1984563339E10</v>
      </c>
      <c r="C419" s="96" t="s">
        <v>4687</v>
      </c>
      <c r="D419" s="97"/>
      <c r="E419" s="96" t="s">
        <v>85</v>
      </c>
      <c r="F419" s="96" t="s">
        <v>93</v>
      </c>
      <c r="G419" s="96" t="s">
        <v>94</v>
      </c>
      <c r="H419" s="101">
        <v>765.0</v>
      </c>
      <c r="I419" s="99"/>
      <c r="J419" s="97"/>
      <c r="K419" s="99"/>
      <c r="L419" s="97"/>
      <c r="M419" s="97"/>
      <c r="N419" s="100">
        <v>45870.0</v>
      </c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>
      <c r="A420" s="96" t="s">
        <v>4306</v>
      </c>
      <c r="B420" s="96">
        <v>2.2987651199E10</v>
      </c>
      <c r="C420" s="96" t="s">
        <v>4688</v>
      </c>
      <c r="D420" s="97"/>
      <c r="E420" s="96" t="s">
        <v>85</v>
      </c>
      <c r="F420" s="97"/>
      <c r="G420" s="96" t="s">
        <v>86</v>
      </c>
      <c r="H420" s="98"/>
      <c r="I420" s="99"/>
      <c r="J420" s="97"/>
      <c r="K420" s="99"/>
      <c r="L420" s="97"/>
      <c r="M420" s="97"/>
      <c r="N420" s="100">
        <v>45870.0</v>
      </c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>
      <c r="A421" s="96" t="s">
        <v>4121</v>
      </c>
      <c r="B421" s="96">
        <v>2.1998768822E10</v>
      </c>
      <c r="C421" s="96" t="s">
        <v>4689</v>
      </c>
      <c r="D421" s="97"/>
      <c r="E421" s="96" t="s">
        <v>85</v>
      </c>
      <c r="F421" s="96" t="s">
        <v>2141</v>
      </c>
      <c r="G421" s="96" t="s">
        <v>94</v>
      </c>
      <c r="H421" s="101">
        <v>614.0</v>
      </c>
      <c r="I421" s="99"/>
      <c r="J421" s="97"/>
      <c r="K421" s="99"/>
      <c r="L421" s="97"/>
      <c r="M421" s="97"/>
      <c r="N421" s="100">
        <v>45870.0</v>
      </c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>
      <c r="A422" s="96" t="s">
        <v>3</v>
      </c>
      <c r="B422" s="96">
        <v>2.2991232211E10</v>
      </c>
      <c r="C422" s="96" t="s">
        <v>4690</v>
      </c>
      <c r="D422" s="97"/>
      <c r="E422" s="96" t="s">
        <v>85</v>
      </c>
      <c r="F422" s="97"/>
      <c r="G422" s="96" t="s">
        <v>86</v>
      </c>
      <c r="H422" s="98"/>
      <c r="I422" s="99"/>
      <c r="J422" s="97"/>
      <c r="K422" s="99"/>
      <c r="L422" s="97"/>
      <c r="M422" s="97"/>
      <c r="N422" s="100">
        <v>45870.0</v>
      </c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>
      <c r="A423" s="96" t="s">
        <v>4549</v>
      </c>
      <c r="B423" s="96">
        <v>2.1983219932E10</v>
      </c>
      <c r="C423" s="97"/>
      <c r="D423" s="97"/>
      <c r="E423" s="96" t="s">
        <v>85</v>
      </c>
      <c r="F423" s="97"/>
      <c r="G423" s="96" t="s">
        <v>86</v>
      </c>
      <c r="H423" s="98"/>
      <c r="I423" s="99"/>
      <c r="J423" s="97"/>
      <c r="K423" s="99"/>
      <c r="L423" s="97"/>
      <c r="M423" s="97"/>
      <c r="N423" s="100">
        <v>45870.0</v>
      </c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>
      <c r="A424" s="96" t="s">
        <v>4267</v>
      </c>
      <c r="B424" s="96">
        <v>2.1984561991E10</v>
      </c>
      <c r="C424" s="96" t="s">
        <v>4691</v>
      </c>
      <c r="D424" s="97"/>
      <c r="E424" s="96" t="s">
        <v>85</v>
      </c>
      <c r="F424" s="97"/>
      <c r="G424" s="96" t="s">
        <v>86</v>
      </c>
      <c r="H424" s="98"/>
      <c r="I424" s="99"/>
      <c r="J424" s="97"/>
      <c r="K424" s="99"/>
      <c r="L424" s="97"/>
      <c r="M424" s="97"/>
      <c r="N424" s="100">
        <v>45870.0</v>
      </c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>
      <c r="A425" s="96" t="s">
        <v>3990</v>
      </c>
      <c r="B425" s="96">
        <v>2.2987129911E10</v>
      </c>
      <c r="C425" s="96" t="s">
        <v>4692</v>
      </c>
      <c r="D425" s="97"/>
      <c r="E425" s="96" t="s">
        <v>85</v>
      </c>
      <c r="F425" s="96" t="s">
        <v>2141</v>
      </c>
      <c r="G425" s="96" t="s">
        <v>94</v>
      </c>
      <c r="H425" s="101">
        <v>614.0</v>
      </c>
      <c r="I425" s="99"/>
      <c r="J425" s="97"/>
      <c r="K425" s="99"/>
      <c r="L425" s="97"/>
      <c r="M425" s="97"/>
      <c r="N425" s="100">
        <v>45870.0</v>
      </c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>
      <c r="A426" s="96" t="s">
        <v>4159</v>
      </c>
      <c r="B426" s="96">
        <v>2.1982346722E10</v>
      </c>
      <c r="C426" s="96" t="s">
        <v>4693</v>
      </c>
      <c r="D426" s="97"/>
      <c r="E426" s="96" t="s">
        <v>85</v>
      </c>
      <c r="F426" s="97"/>
      <c r="G426" s="96" t="s">
        <v>86</v>
      </c>
      <c r="H426" s="98"/>
      <c r="I426" s="99"/>
      <c r="J426" s="97"/>
      <c r="K426" s="99"/>
      <c r="L426" s="97"/>
      <c r="M426" s="97"/>
      <c r="N426" s="100">
        <v>45870.0</v>
      </c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>
      <c r="A427" s="96" t="s">
        <v>4121</v>
      </c>
      <c r="B427" s="96">
        <v>2.1998761245E10</v>
      </c>
      <c r="C427" s="96" t="s">
        <v>4694</v>
      </c>
      <c r="D427" s="97"/>
      <c r="E427" s="96" t="s">
        <v>85</v>
      </c>
      <c r="F427" s="97"/>
      <c r="G427" s="96" t="s">
        <v>86</v>
      </c>
      <c r="H427" s="98"/>
      <c r="I427" s="99"/>
      <c r="J427" s="97"/>
      <c r="K427" s="99"/>
      <c r="L427" s="97"/>
      <c r="M427" s="97"/>
      <c r="N427" s="100">
        <v>45870.0</v>
      </c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>
      <c r="A428" s="96" t="s">
        <v>4016</v>
      </c>
      <c r="B428" s="96">
        <v>2.1991238801E10</v>
      </c>
      <c r="C428" s="96" t="s">
        <v>4695</v>
      </c>
      <c r="D428" s="97"/>
      <c r="E428" s="96" t="s">
        <v>85</v>
      </c>
      <c r="F428" s="97"/>
      <c r="G428" s="96" t="s">
        <v>86</v>
      </c>
      <c r="H428" s="98"/>
      <c r="I428" s="99"/>
      <c r="J428" s="97"/>
      <c r="K428" s="99"/>
      <c r="L428" s="97"/>
      <c r="M428" s="97"/>
      <c r="N428" s="100">
        <v>45870.0</v>
      </c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>
      <c r="A429" s="96" t="s">
        <v>4189</v>
      </c>
      <c r="B429" s="96">
        <v>2.2987614399E10</v>
      </c>
      <c r="C429" s="96" t="s">
        <v>4696</v>
      </c>
      <c r="D429" s="97"/>
      <c r="E429" s="96" t="s">
        <v>85</v>
      </c>
      <c r="F429" s="97"/>
      <c r="G429" s="96" t="s">
        <v>86</v>
      </c>
      <c r="H429" s="98"/>
      <c r="I429" s="99"/>
      <c r="J429" s="97"/>
      <c r="K429" s="99"/>
      <c r="L429" s="97"/>
      <c r="M429" s="97"/>
      <c r="N429" s="100">
        <v>45870.0</v>
      </c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>
      <c r="A430" s="96" t="s">
        <v>4019</v>
      </c>
      <c r="B430" s="96">
        <v>2.1984325722E10</v>
      </c>
      <c r="C430" s="97"/>
      <c r="D430" s="97"/>
      <c r="E430" s="96" t="s">
        <v>85</v>
      </c>
      <c r="F430" s="97"/>
      <c r="G430" s="96" t="s">
        <v>86</v>
      </c>
      <c r="H430" s="98"/>
      <c r="I430" s="99"/>
      <c r="J430" s="97"/>
      <c r="K430" s="99"/>
      <c r="L430" s="97"/>
      <c r="M430" s="97"/>
      <c r="N430" s="100">
        <v>45870.0</v>
      </c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>
      <c r="A431" s="96" t="s">
        <v>4184</v>
      </c>
      <c r="B431" s="96">
        <v>2.1992341155E10</v>
      </c>
      <c r="C431" s="96" t="s">
        <v>4697</v>
      </c>
      <c r="D431" s="97"/>
      <c r="E431" s="96" t="s">
        <v>85</v>
      </c>
      <c r="F431" s="97"/>
      <c r="G431" s="96" t="s">
        <v>86</v>
      </c>
      <c r="H431" s="98"/>
      <c r="I431" s="99"/>
      <c r="J431" s="97"/>
      <c r="K431" s="99"/>
      <c r="L431" s="97"/>
      <c r="M431" s="97"/>
      <c r="N431" s="100">
        <v>45870.0</v>
      </c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>
      <c r="A432" s="96" t="s">
        <v>4132</v>
      </c>
      <c r="B432" s="96">
        <v>2.29987144E10</v>
      </c>
      <c r="C432" s="96" t="s">
        <v>4698</v>
      </c>
      <c r="D432" s="97"/>
      <c r="E432" s="96" t="s">
        <v>85</v>
      </c>
      <c r="F432" s="96" t="s">
        <v>93</v>
      </c>
      <c r="G432" s="96" t="s">
        <v>94</v>
      </c>
      <c r="H432" s="101">
        <v>765.0</v>
      </c>
      <c r="I432" s="99"/>
      <c r="J432" s="97"/>
      <c r="K432" s="99"/>
      <c r="L432" s="97"/>
      <c r="M432" s="97"/>
      <c r="N432" s="100">
        <v>45870.0</v>
      </c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>
      <c r="A433" s="96" t="s">
        <v>4699</v>
      </c>
      <c r="B433" s="96">
        <v>2.1985472212E10</v>
      </c>
      <c r="C433" s="96" t="s">
        <v>4700</v>
      </c>
      <c r="D433" s="97"/>
      <c r="E433" s="96" t="s">
        <v>85</v>
      </c>
      <c r="F433" s="96" t="s">
        <v>137</v>
      </c>
      <c r="G433" s="96" t="s">
        <v>94</v>
      </c>
      <c r="H433" s="101">
        <v>2300.0</v>
      </c>
      <c r="I433" s="99"/>
      <c r="J433" s="97"/>
      <c r="K433" s="99"/>
      <c r="L433" s="97"/>
      <c r="M433" s="97"/>
      <c r="N433" s="100">
        <v>45870.0</v>
      </c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>
      <c r="A434" s="96" t="s">
        <v>4701</v>
      </c>
      <c r="B434" s="96">
        <v>2.1983218841E10</v>
      </c>
      <c r="C434" s="96" t="s">
        <v>4702</v>
      </c>
      <c r="D434" s="97"/>
      <c r="E434" s="96" t="s">
        <v>85</v>
      </c>
      <c r="F434" s="96" t="s">
        <v>137</v>
      </c>
      <c r="G434" s="96" t="s">
        <v>94</v>
      </c>
      <c r="H434" s="101">
        <v>1500.0</v>
      </c>
      <c r="I434" s="99"/>
      <c r="J434" s="97"/>
      <c r="K434" s="99"/>
      <c r="L434" s="97"/>
      <c r="M434" s="97"/>
      <c r="N434" s="100">
        <v>45870.0</v>
      </c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>
      <c r="A435" s="96" t="s">
        <v>4703</v>
      </c>
      <c r="B435" s="96">
        <v>2.198741786E10</v>
      </c>
      <c r="C435" s="96" t="s">
        <v>4704</v>
      </c>
      <c r="D435" s="97"/>
      <c r="E435" s="96" t="s">
        <v>85</v>
      </c>
      <c r="F435" s="97"/>
      <c r="G435" s="96" t="s">
        <v>86</v>
      </c>
      <c r="H435" s="98"/>
      <c r="I435" s="99"/>
      <c r="J435" s="97"/>
      <c r="K435" s="99"/>
      <c r="L435" s="97"/>
      <c r="M435" s="97"/>
      <c r="N435" s="100">
        <v>45870.0</v>
      </c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>
      <c r="A436" s="96" t="s">
        <v>4009</v>
      </c>
      <c r="B436" s="96">
        <v>2.1984563322E10</v>
      </c>
      <c r="C436" s="96" t="s">
        <v>4705</v>
      </c>
      <c r="D436" s="97"/>
      <c r="E436" s="96" t="s">
        <v>134</v>
      </c>
      <c r="F436" s="96" t="s">
        <v>140</v>
      </c>
      <c r="G436" s="96" t="s">
        <v>94</v>
      </c>
      <c r="H436" s="101">
        <v>1895.0</v>
      </c>
      <c r="I436" s="99"/>
      <c r="J436" s="97"/>
      <c r="K436" s="99"/>
      <c r="L436" s="97"/>
      <c r="M436" s="97"/>
      <c r="N436" s="100">
        <v>45870.0</v>
      </c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>
      <c r="A437" s="96" t="s">
        <v>4189</v>
      </c>
      <c r="B437" s="96">
        <v>2.198765112E10</v>
      </c>
      <c r="C437" s="96" t="s">
        <v>4706</v>
      </c>
      <c r="D437" s="97"/>
      <c r="E437" s="96" t="s">
        <v>85</v>
      </c>
      <c r="F437" s="97"/>
      <c r="G437" s="96" t="s">
        <v>86</v>
      </c>
      <c r="H437" s="98"/>
      <c r="I437" s="99"/>
      <c r="J437" s="97"/>
      <c r="K437" s="99"/>
      <c r="L437" s="97"/>
      <c r="M437" s="97"/>
      <c r="N437" s="100">
        <v>45870.0</v>
      </c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>
      <c r="A438" s="96" t="s">
        <v>4707</v>
      </c>
      <c r="B438" s="96">
        <v>2.1998768811E10</v>
      </c>
      <c r="C438" s="96" t="s">
        <v>4708</v>
      </c>
      <c r="D438" s="97"/>
      <c r="E438" s="96" t="s">
        <v>85</v>
      </c>
      <c r="F438" s="96" t="s">
        <v>137</v>
      </c>
      <c r="G438" s="96" t="s">
        <v>94</v>
      </c>
      <c r="H438" s="101">
        <v>2300.0</v>
      </c>
      <c r="I438" s="99"/>
      <c r="J438" s="97"/>
      <c r="K438" s="99"/>
      <c r="L438" s="97"/>
      <c r="M438" s="97"/>
      <c r="N438" s="100">
        <v>45870.0</v>
      </c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>
      <c r="A439" s="96" t="s">
        <v>24</v>
      </c>
      <c r="B439" s="96">
        <v>2.1991232255E10</v>
      </c>
      <c r="C439" s="96" t="s">
        <v>4709</v>
      </c>
      <c r="D439" s="97"/>
      <c r="E439" s="96" t="s">
        <v>85</v>
      </c>
      <c r="F439" s="97"/>
      <c r="G439" s="96" t="s">
        <v>86</v>
      </c>
      <c r="H439" s="98"/>
      <c r="I439" s="99"/>
      <c r="J439" s="97"/>
      <c r="K439" s="99"/>
      <c r="L439" s="97"/>
      <c r="M439" s="97"/>
      <c r="N439" s="100">
        <v>45870.0</v>
      </c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>
      <c r="A440" s="96" t="s">
        <v>3982</v>
      </c>
      <c r="B440" s="96">
        <v>2.1983219921E10</v>
      </c>
      <c r="C440" s="96" t="s">
        <v>4710</v>
      </c>
      <c r="D440" s="97"/>
      <c r="E440" s="96" t="s">
        <v>85</v>
      </c>
      <c r="F440" s="96" t="s">
        <v>2141</v>
      </c>
      <c r="G440" s="96" t="s">
        <v>94</v>
      </c>
      <c r="H440" s="101">
        <v>614.0</v>
      </c>
      <c r="I440" s="99"/>
      <c r="J440" s="97"/>
      <c r="K440" s="99"/>
      <c r="L440" s="97"/>
      <c r="M440" s="97"/>
      <c r="N440" s="100">
        <v>45870.0</v>
      </c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>
      <c r="A441" s="96" t="s">
        <v>4121</v>
      </c>
      <c r="B441" s="96">
        <v>2.198456198E10</v>
      </c>
      <c r="C441" s="97"/>
      <c r="D441" s="97"/>
      <c r="E441" s="96" t="s">
        <v>85</v>
      </c>
      <c r="F441" s="96" t="s">
        <v>2141</v>
      </c>
      <c r="G441" s="96" t="s">
        <v>94</v>
      </c>
      <c r="H441" s="101">
        <v>614.0</v>
      </c>
      <c r="I441" s="99"/>
      <c r="J441" s="97"/>
      <c r="K441" s="99"/>
      <c r="L441" s="97"/>
      <c r="M441" s="97"/>
      <c r="N441" s="100">
        <v>45870.0</v>
      </c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>
      <c r="A442" s="96" t="s">
        <v>5</v>
      </c>
      <c r="B442" s="96">
        <v>2.1987129944E10</v>
      </c>
      <c r="C442" s="96" t="s">
        <v>4711</v>
      </c>
      <c r="D442" s="97"/>
      <c r="E442" s="96" t="s">
        <v>85</v>
      </c>
      <c r="F442" s="97"/>
      <c r="G442" s="96" t="s">
        <v>86</v>
      </c>
      <c r="H442" s="98"/>
      <c r="I442" s="99"/>
      <c r="J442" s="97"/>
      <c r="K442" s="99"/>
      <c r="L442" s="97"/>
      <c r="M442" s="97"/>
      <c r="N442" s="100">
        <v>45870.0</v>
      </c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>
      <c r="A443" s="96" t="s">
        <v>4104</v>
      </c>
      <c r="B443" s="96">
        <v>2.1982346789E10</v>
      </c>
      <c r="C443" s="96" t="s">
        <v>4712</v>
      </c>
      <c r="D443" s="97"/>
      <c r="E443" s="96" t="s">
        <v>85</v>
      </c>
      <c r="F443" s="96" t="s">
        <v>137</v>
      </c>
      <c r="G443" s="96" t="s">
        <v>94</v>
      </c>
      <c r="H443" s="101">
        <v>1800.0</v>
      </c>
      <c r="I443" s="99"/>
      <c r="J443" s="97"/>
      <c r="K443" s="99"/>
      <c r="L443" s="97"/>
      <c r="M443" s="97"/>
      <c r="N443" s="100">
        <v>45870.0</v>
      </c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>
      <c r="A444" s="96" t="s">
        <v>4713</v>
      </c>
      <c r="B444" s="96">
        <v>2.1998761277E10</v>
      </c>
      <c r="C444" s="96" t="s">
        <v>4714</v>
      </c>
      <c r="D444" s="97"/>
      <c r="E444" s="96" t="s">
        <v>85</v>
      </c>
      <c r="F444" s="97"/>
      <c r="G444" s="96" t="s">
        <v>86</v>
      </c>
      <c r="H444" s="98"/>
      <c r="I444" s="99"/>
      <c r="J444" s="97"/>
      <c r="K444" s="99"/>
      <c r="L444" s="97"/>
      <c r="M444" s="97"/>
      <c r="N444" s="100">
        <v>45870.0</v>
      </c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>
      <c r="A445" s="96" t="s">
        <v>4031</v>
      </c>
      <c r="B445" s="96">
        <v>2.1991238897E10</v>
      </c>
      <c r="C445" s="97"/>
      <c r="D445" s="97"/>
      <c r="E445" s="96" t="s">
        <v>85</v>
      </c>
      <c r="F445" s="96" t="s">
        <v>153</v>
      </c>
      <c r="G445" s="96" t="s">
        <v>94</v>
      </c>
      <c r="H445" s="101">
        <v>346.0</v>
      </c>
      <c r="I445" s="99"/>
      <c r="J445" s="97"/>
      <c r="K445" s="99"/>
      <c r="L445" s="97"/>
      <c r="M445" s="97"/>
      <c r="N445" s="100">
        <v>45870.0</v>
      </c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>
      <c r="A446" s="96" t="s">
        <v>3990</v>
      </c>
      <c r="B446" s="96">
        <v>2.1987614312E10</v>
      </c>
      <c r="C446" s="97"/>
      <c r="D446" s="97"/>
      <c r="E446" s="96" t="s">
        <v>85</v>
      </c>
      <c r="F446" s="97"/>
      <c r="G446" s="96" t="s">
        <v>86</v>
      </c>
      <c r="H446" s="98"/>
      <c r="I446" s="99"/>
      <c r="J446" s="97"/>
      <c r="K446" s="99"/>
      <c r="L446" s="97"/>
      <c r="M446" s="97"/>
      <c r="N446" s="100">
        <v>45870.0</v>
      </c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>
      <c r="A447" s="96" t="s">
        <v>4683</v>
      </c>
      <c r="B447" s="96">
        <v>2.2984325777E10</v>
      </c>
      <c r="C447" s="96" t="s">
        <v>4715</v>
      </c>
      <c r="D447" s="97"/>
      <c r="E447" s="96" t="s">
        <v>85</v>
      </c>
      <c r="F447" s="97"/>
      <c r="G447" s="96" t="s">
        <v>86</v>
      </c>
      <c r="H447" s="98"/>
      <c r="I447" s="99"/>
      <c r="J447" s="97"/>
      <c r="K447" s="99"/>
      <c r="L447" s="97"/>
      <c r="M447" s="97"/>
      <c r="N447" s="100">
        <v>45870.0</v>
      </c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>
      <c r="A448" s="96" t="s">
        <v>4716</v>
      </c>
      <c r="B448" s="96">
        <v>2.1992341166E10</v>
      </c>
      <c r="C448" s="96" t="s">
        <v>4717</v>
      </c>
      <c r="D448" s="97"/>
      <c r="E448" s="96" t="s">
        <v>85</v>
      </c>
      <c r="F448" s="97"/>
      <c r="G448" s="96" t="s">
        <v>86</v>
      </c>
      <c r="H448" s="98"/>
      <c r="I448" s="99"/>
      <c r="J448" s="97"/>
      <c r="K448" s="99"/>
      <c r="L448" s="97"/>
      <c r="M448" s="97"/>
      <c r="N448" s="100">
        <v>45870.0</v>
      </c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>
      <c r="A449" s="96" t="s">
        <v>4507</v>
      </c>
      <c r="B449" s="96">
        <v>2.1998714444E10</v>
      </c>
      <c r="C449" s="97"/>
      <c r="D449" s="97"/>
      <c r="E449" s="96" t="s">
        <v>85</v>
      </c>
      <c r="F449" s="97"/>
      <c r="G449" s="96" t="s">
        <v>86</v>
      </c>
      <c r="H449" s="98"/>
      <c r="I449" s="99"/>
      <c r="J449" s="97"/>
      <c r="K449" s="99"/>
      <c r="L449" s="97"/>
      <c r="M449" s="97"/>
      <c r="N449" s="100">
        <v>45870.0</v>
      </c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>
      <c r="A450" s="96" t="s">
        <v>4557</v>
      </c>
      <c r="B450" s="96">
        <v>2.1985472277E10</v>
      </c>
      <c r="C450" s="96" t="s">
        <v>4718</v>
      </c>
      <c r="D450" s="97"/>
      <c r="E450" s="96" t="s">
        <v>85</v>
      </c>
      <c r="F450" s="96" t="s">
        <v>137</v>
      </c>
      <c r="G450" s="96" t="s">
        <v>94</v>
      </c>
      <c r="H450" s="101">
        <v>2300.0</v>
      </c>
      <c r="I450" s="99"/>
      <c r="J450" s="97"/>
      <c r="K450" s="99"/>
      <c r="L450" s="97"/>
      <c r="M450" s="97"/>
      <c r="N450" s="100">
        <v>45870.0</v>
      </c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>
      <c r="A451" s="96" t="s">
        <v>4071</v>
      </c>
      <c r="B451" s="96">
        <v>2.1983218877E10</v>
      </c>
      <c r="C451" s="96" t="s">
        <v>4719</v>
      </c>
      <c r="D451" s="97"/>
      <c r="E451" s="96" t="s">
        <v>85</v>
      </c>
      <c r="F451" s="96" t="s">
        <v>137</v>
      </c>
      <c r="G451" s="96" t="s">
        <v>94</v>
      </c>
      <c r="H451" s="101">
        <v>1870.0</v>
      </c>
      <c r="I451" s="99"/>
      <c r="J451" s="97"/>
      <c r="K451" s="99"/>
      <c r="L451" s="97"/>
      <c r="M451" s="97"/>
      <c r="N451" s="100">
        <v>45870.0</v>
      </c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>
      <c r="A452" s="96" t="s">
        <v>4720</v>
      </c>
      <c r="B452" s="96">
        <v>2.499213147E10</v>
      </c>
      <c r="C452" s="96" t="s">
        <v>4721</v>
      </c>
      <c r="D452" s="96" t="s">
        <v>4722</v>
      </c>
      <c r="E452" s="96" t="s">
        <v>85</v>
      </c>
      <c r="F452" s="96" t="s">
        <v>596</v>
      </c>
      <c r="G452" s="96" t="s">
        <v>53</v>
      </c>
      <c r="H452" s="101">
        <v>1987.28</v>
      </c>
      <c r="I452" s="100">
        <v>45870.0</v>
      </c>
      <c r="J452" s="96">
        <v>6.1201321E7</v>
      </c>
      <c r="K452" s="99"/>
      <c r="L452" s="96">
        <v>8.0</v>
      </c>
      <c r="M452" s="97"/>
      <c r="N452" s="100">
        <v>45870.0</v>
      </c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>
      <c r="A453" s="96" t="s">
        <v>4189</v>
      </c>
      <c r="B453" s="96">
        <v>2.199595621E10</v>
      </c>
      <c r="C453" s="96" t="s">
        <v>4723</v>
      </c>
      <c r="D453" s="96" t="s">
        <v>4632</v>
      </c>
      <c r="E453" s="96" t="s">
        <v>796</v>
      </c>
      <c r="F453" s="96" t="s">
        <v>93</v>
      </c>
      <c r="G453" s="96" t="s">
        <v>53</v>
      </c>
      <c r="H453" s="101">
        <v>1278.46</v>
      </c>
      <c r="I453" s="100">
        <v>45876.0</v>
      </c>
      <c r="J453" s="96">
        <v>9.6578023E7</v>
      </c>
      <c r="K453" s="100">
        <v>45901.0</v>
      </c>
      <c r="L453" s="96">
        <v>8.0</v>
      </c>
      <c r="M453" s="97"/>
      <c r="N453" s="100">
        <v>45876.0</v>
      </c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>
      <c r="A454" s="96" t="s">
        <v>4724</v>
      </c>
      <c r="B454" s="96">
        <v>2.1964237115E10</v>
      </c>
      <c r="C454" s="96" t="s">
        <v>4725</v>
      </c>
      <c r="D454" s="96" t="s">
        <v>4726</v>
      </c>
      <c r="E454" s="96" t="s">
        <v>803</v>
      </c>
      <c r="F454" s="96" t="s">
        <v>4727</v>
      </c>
      <c r="G454" s="96" t="s">
        <v>53</v>
      </c>
      <c r="H454" s="101">
        <v>9863.01</v>
      </c>
      <c r="I454" s="99"/>
      <c r="J454" s="96">
        <v>9.6610919E7</v>
      </c>
      <c r="K454" s="100">
        <v>45910.0</v>
      </c>
      <c r="L454" s="96">
        <v>9.0</v>
      </c>
      <c r="M454" s="97"/>
      <c r="N454" s="100">
        <v>45903.0</v>
      </c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>
      <c r="A455" s="96" t="s">
        <v>4728</v>
      </c>
      <c r="B455" s="96">
        <v>2.1972218865E10</v>
      </c>
      <c r="C455" s="96" t="s">
        <v>4729</v>
      </c>
      <c r="D455" s="97"/>
      <c r="E455" s="96" t="s">
        <v>85</v>
      </c>
      <c r="F455" s="97"/>
      <c r="G455" s="96" t="s">
        <v>86</v>
      </c>
      <c r="H455" s="98"/>
      <c r="I455" s="99"/>
      <c r="J455" s="97"/>
      <c r="K455" s="99"/>
      <c r="L455" s="97"/>
      <c r="M455" s="97"/>
      <c r="N455" s="100">
        <v>45877.0</v>
      </c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>
      <c r="A456" s="96" t="s">
        <v>4022</v>
      </c>
      <c r="B456" s="96">
        <v>2.1964733967E10</v>
      </c>
      <c r="C456" s="96" t="s">
        <v>4730</v>
      </c>
      <c r="D456" s="97"/>
      <c r="E456" s="96" t="s">
        <v>85</v>
      </c>
      <c r="F456" s="97"/>
      <c r="G456" s="96" t="s">
        <v>86</v>
      </c>
      <c r="H456" s="98"/>
      <c r="I456" s="99"/>
      <c r="J456" s="97"/>
      <c r="K456" s="99"/>
      <c r="L456" s="97"/>
      <c r="M456" s="97"/>
      <c r="N456" s="100">
        <v>45877.0</v>
      </c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>
      <c r="A457" s="96" t="s">
        <v>1574</v>
      </c>
      <c r="B457" s="96">
        <v>2.1972341736E10</v>
      </c>
      <c r="C457" s="96" t="s">
        <v>4731</v>
      </c>
      <c r="D457" s="97"/>
      <c r="E457" s="96" t="s">
        <v>85</v>
      </c>
      <c r="F457" s="97"/>
      <c r="G457" s="96" t="s">
        <v>86</v>
      </c>
      <c r="H457" s="98"/>
      <c r="I457" s="99"/>
      <c r="J457" s="97"/>
      <c r="K457" s="99"/>
      <c r="L457" s="97"/>
      <c r="M457" s="97"/>
      <c r="N457" s="100">
        <v>45877.0</v>
      </c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>
      <c r="A458" s="96" t="s">
        <v>4732</v>
      </c>
      <c r="B458" s="96">
        <v>2.1959493327E10</v>
      </c>
      <c r="C458" s="96" t="s">
        <v>4733</v>
      </c>
      <c r="D458" s="97"/>
      <c r="E458" s="96" t="s">
        <v>85</v>
      </c>
      <c r="F458" s="97"/>
      <c r="G458" s="96" t="s">
        <v>86</v>
      </c>
      <c r="H458" s="98"/>
      <c r="I458" s="99"/>
      <c r="J458" s="97"/>
      <c r="K458" s="99"/>
      <c r="L458" s="97"/>
      <c r="M458" s="97"/>
      <c r="N458" s="100">
        <v>45877.0</v>
      </c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>
      <c r="A459" s="96" t="s">
        <v>4409</v>
      </c>
      <c r="B459" s="96">
        <v>8.3987658005E10</v>
      </c>
      <c r="C459" s="97"/>
      <c r="D459" s="97"/>
      <c r="E459" s="96" t="s">
        <v>4734</v>
      </c>
      <c r="F459" s="96" t="s">
        <v>137</v>
      </c>
      <c r="G459" s="96" t="s">
        <v>94</v>
      </c>
      <c r="H459" s="101">
        <v>2531.91</v>
      </c>
      <c r="I459" s="99"/>
      <c r="J459" s="97"/>
      <c r="K459" s="99"/>
      <c r="L459" s="97"/>
      <c r="M459" s="97"/>
      <c r="N459" s="100">
        <v>45877.0</v>
      </c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>
      <c r="A460" s="96" t="s">
        <v>4000</v>
      </c>
      <c r="B460" s="96">
        <v>2.1997346017E10</v>
      </c>
      <c r="C460" s="96" t="s">
        <v>4735</v>
      </c>
      <c r="D460" s="97"/>
      <c r="E460" s="96" t="s">
        <v>671</v>
      </c>
      <c r="F460" s="97"/>
      <c r="G460" s="96" t="s">
        <v>86</v>
      </c>
      <c r="H460" s="98"/>
      <c r="I460" s="99"/>
      <c r="J460" s="97"/>
      <c r="K460" s="99"/>
      <c r="L460" s="97"/>
      <c r="M460" s="97"/>
      <c r="N460" s="100">
        <v>45877.0</v>
      </c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>
      <c r="A461" s="96" t="s">
        <v>4132</v>
      </c>
      <c r="B461" s="96">
        <v>2.1994369259E10</v>
      </c>
      <c r="C461" s="96" t="s">
        <v>4736</v>
      </c>
      <c r="D461" s="97"/>
      <c r="E461" s="96" t="s">
        <v>671</v>
      </c>
      <c r="F461" s="97"/>
      <c r="G461" s="96" t="s">
        <v>86</v>
      </c>
      <c r="H461" s="98"/>
      <c r="I461" s="99"/>
      <c r="J461" s="97"/>
      <c r="K461" s="99"/>
      <c r="L461" s="97"/>
      <c r="M461" s="97"/>
      <c r="N461" s="100">
        <v>45877.0</v>
      </c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>
      <c r="A462" s="96" t="s">
        <v>4206</v>
      </c>
      <c r="B462" s="96">
        <v>2.199836106E10</v>
      </c>
      <c r="C462" s="96" t="s">
        <v>4737</v>
      </c>
      <c r="D462" s="97"/>
      <c r="E462" s="96" t="s">
        <v>649</v>
      </c>
      <c r="F462" s="97"/>
      <c r="G462" s="96" t="s">
        <v>86</v>
      </c>
      <c r="H462" s="98"/>
      <c r="I462" s="99"/>
      <c r="J462" s="97"/>
      <c r="K462" s="99"/>
      <c r="L462" s="97"/>
      <c r="M462" s="97"/>
      <c r="N462" s="100">
        <v>45877.0</v>
      </c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>
      <c r="A463" s="96" t="s">
        <v>4282</v>
      </c>
      <c r="B463" s="96">
        <v>2.1997654683E10</v>
      </c>
      <c r="C463" s="96" t="s">
        <v>4738</v>
      </c>
      <c r="D463" s="97"/>
      <c r="E463" s="96" t="s">
        <v>671</v>
      </c>
      <c r="F463" s="97"/>
      <c r="G463" s="96" t="s">
        <v>86</v>
      </c>
      <c r="H463" s="98"/>
      <c r="I463" s="99"/>
      <c r="J463" s="97"/>
      <c r="K463" s="99"/>
      <c r="L463" s="97"/>
      <c r="M463" s="97"/>
      <c r="N463" s="100">
        <v>45877.0</v>
      </c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>
      <c r="A464" s="96" t="s">
        <v>4739</v>
      </c>
      <c r="B464" s="96">
        <v>2.1980958148E10</v>
      </c>
      <c r="C464" s="96" t="s">
        <v>4740</v>
      </c>
      <c r="D464" s="97"/>
      <c r="E464" s="96" t="s">
        <v>85</v>
      </c>
      <c r="F464" s="97"/>
      <c r="G464" s="96" t="s">
        <v>86</v>
      </c>
      <c r="H464" s="98"/>
      <c r="I464" s="99"/>
      <c r="J464" s="97"/>
      <c r="K464" s="99"/>
      <c r="L464" s="97"/>
      <c r="M464" s="97"/>
      <c r="N464" s="100">
        <v>45877.0</v>
      </c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>
      <c r="A465" s="96" t="s">
        <v>4741</v>
      </c>
      <c r="B465" s="96">
        <v>2.1999958741E10</v>
      </c>
      <c r="C465" s="96" t="s">
        <v>4742</v>
      </c>
      <c r="D465" s="96" t="s">
        <v>4743</v>
      </c>
      <c r="E465" s="96" t="s">
        <v>85</v>
      </c>
      <c r="F465" s="96" t="s">
        <v>93</v>
      </c>
      <c r="G465" s="96" t="s">
        <v>53</v>
      </c>
      <c r="H465" s="101">
        <v>890.7</v>
      </c>
      <c r="I465" s="100">
        <v>45881.0</v>
      </c>
      <c r="J465" s="96">
        <v>9.6587438E7</v>
      </c>
      <c r="K465" s="100">
        <v>45901.0</v>
      </c>
      <c r="L465" s="96">
        <v>8.0</v>
      </c>
      <c r="M465" s="97"/>
      <c r="N465" s="100">
        <v>45882.0</v>
      </c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>
      <c r="A466" s="96" t="s">
        <v>4744</v>
      </c>
      <c r="B466" s="96">
        <v>2.1992332747E10</v>
      </c>
      <c r="C466" s="97"/>
      <c r="D466" s="97"/>
      <c r="E466" s="96" t="s">
        <v>85</v>
      </c>
      <c r="F466" s="96" t="s">
        <v>153</v>
      </c>
      <c r="G466" s="96" t="s">
        <v>131</v>
      </c>
      <c r="H466" s="101">
        <v>332.44</v>
      </c>
      <c r="I466" s="99"/>
      <c r="J466" s="97"/>
      <c r="K466" s="100">
        <v>45901.0</v>
      </c>
      <c r="L466" s="97"/>
      <c r="M466" s="97"/>
      <c r="N466" s="100">
        <v>45882.0</v>
      </c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>
      <c r="A467" s="96" t="s">
        <v>4745</v>
      </c>
      <c r="B467" s="96">
        <v>2.1996030734E10</v>
      </c>
      <c r="C467" s="96" t="s">
        <v>4746</v>
      </c>
      <c r="D467" s="97"/>
      <c r="E467" s="96" t="s">
        <v>85</v>
      </c>
      <c r="F467" s="97"/>
      <c r="G467" s="96" t="s">
        <v>86</v>
      </c>
      <c r="H467" s="98"/>
      <c r="I467" s="99"/>
      <c r="J467" s="97"/>
      <c r="K467" s="99"/>
      <c r="L467" s="97"/>
      <c r="M467" s="97"/>
      <c r="N467" s="100">
        <v>45882.0</v>
      </c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>
      <c r="A468" s="96" t="s">
        <v>4747</v>
      </c>
      <c r="B468" s="96">
        <v>2.2999224775E10</v>
      </c>
      <c r="C468" s="96" t="s">
        <v>4748</v>
      </c>
      <c r="D468" s="97"/>
      <c r="E468" s="96" t="s">
        <v>85</v>
      </c>
      <c r="F468" s="97"/>
      <c r="G468" s="96" t="s">
        <v>86</v>
      </c>
      <c r="H468" s="98"/>
      <c r="I468" s="99"/>
      <c r="J468" s="97"/>
      <c r="K468" s="99"/>
      <c r="L468" s="97"/>
      <c r="M468" s="97"/>
      <c r="N468" s="100">
        <v>45882.0</v>
      </c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>
      <c r="A469" s="96" t="s">
        <v>4749</v>
      </c>
      <c r="B469" s="96">
        <v>2.1999881974E10</v>
      </c>
      <c r="C469" s="96" t="s">
        <v>4750</v>
      </c>
      <c r="D469" s="97"/>
      <c r="E469" s="96" t="s">
        <v>85</v>
      </c>
      <c r="F469" s="96" t="s">
        <v>140</v>
      </c>
      <c r="G469" s="96" t="s">
        <v>94</v>
      </c>
      <c r="H469" s="101">
        <v>1895.0</v>
      </c>
      <c r="I469" s="99"/>
      <c r="J469" s="97"/>
      <c r="K469" s="99"/>
      <c r="L469" s="97"/>
      <c r="M469" s="97"/>
      <c r="N469" s="100">
        <v>45882.0</v>
      </c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>
      <c r="A470" s="96" t="s">
        <v>4016</v>
      </c>
      <c r="B470" s="96">
        <v>2.1996019432E10</v>
      </c>
      <c r="C470" s="96" t="s">
        <v>4751</v>
      </c>
      <c r="D470" s="97"/>
      <c r="E470" s="96" t="s">
        <v>85</v>
      </c>
      <c r="F470" s="97"/>
      <c r="G470" s="96" t="s">
        <v>86</v>
      </c>
      <c r="H470" s="98"/>
      <c r="I470" s="99"/>
      <c r="J470" s="97"/>
      <c r="K470" s="99"/>
      <c r="L470" s="97"/>
      <c r="M470" s="97"/>
      <c r="N470" s="100">
        <v>45882.0</v>
      </c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>
      <c r="A471" s="96" t="s">
        <v>4061</v>
      </c>
      <c r="B471" s="96">
        <v>2.1981652412E10</v>
      </c>
      <c r="C471" s="96" t="s">
        <v>4752</v>
      </c>
      <c r="D471" s="97"/>
      <c r="E471" s="96" t="s">
        <v>85</v>
      </c>
      <c r="F471" s="97"/>
      <c r="G471" s="96" t="s">
        <v>86</v>
      </c>
      <c r="H471" s="98"/>
      <c r="I471" s="99"/>
      <c r="J471" s="97"/>
      <c r="K471" s="99"/>
      <c r="L471" s="97"/>
      <c r="M471" s="97"/>
      <c r="N471" s="100">
        <v>45882.0</v>
      </c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>
      <c r="A472" s="96" t="s">
        <v>4071</v>
      </c>
      <c r="B472" s="96">
        <v>2.1998613794E10</v>
      </c>
      <c r="C472" s="96" t="s">
        <v>4753</v>
      </c>
      <c r="D472" s="97"/>
      <c r="E472" s="96" t="s">
        <v>85</v>
      </c>
      <c r="F472" s="97"/>
      <c r="G472" s="96" t="s">
        <v>86</v>
      </c>
      <c r="H472" s="98"/>
      <c r="I472" s="99"/>
      <c r="J472" s="97"/>
      <c r="K472" s="99"/>
      <c r="L472" s="97"/>
      <c r="M472" s="97"/>
      <c r="N472" s="100">
        <v>45882.0</v>
      </c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>
      <c r="A473" s="96" t="s">
        <v>4754</v>
      </c>
      <c r="B473" s="96" t="s">
        <v>4755</v>
      </c>
      <c r="C473" s="96" t="s">
        <v>4756</v>
      </c>
      <c r="D473" s="97"/>
      <c r="E473" s="96" t="s">
        <v>671</v>
      </c>
      <c r="F473" s="97"/>
      <c r="G473" s="96" t="s">
        <v>86</v>
      </c>
      <c r="H473" s="98"/>
      <c r="I473" s="99"/>
      <c r="J473" s="97"/>
      <c r="K473" s="99"/>
      <c r="L473" s="97"/>
      <c r="M473" s="97"/>
      <c r="N473" s="100">
        <v>45882.0</v>
      </c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>
      <c r="A474" s="96" t="s">
        <v>32</v>
      </c>
      <c r="B474" s="96">
        <v>2.1964176674E10</v>
      </c>
      <c r="C474" s="96" t="s">
        <v>4757</v>
      </c>
      <c r="D474" s="97"/>
      <c r="E474" s="96" t="s">
        <v>671</v>
      </c>
      <c r="F474" s="96" t="s">
        <v>137</v>
      </c>
      <c r="G474" s="96" t="s">
        <v>131</v>
      </c>
      <c r="H474" s="101">
        <v>890.0</v>
      </c>
      <c r="I474" s="99"/>
      <c r="J474" s="97"/>
      <c r="K474" s="99"/>
      <c r="L474" s="97"/>
      <c r="M474" s="97"/>
      <c r="N474" s="100">
        <v>45883.0</v>
      </c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>
      <c r="A475" s="96" t="s">
        <v>4758</v>
      </c>
      <c r="B475" s="96">
        <v>2.4992618532E10</v>
      </c>
      <c r="C475" s="96" t="s">
        <v>4759</v>
      </c>
      <c r="D475" s="97"/>
      <c r="E475" s="96" t="s">
        <v>671</v>
      </c>
      <c r="F475" s="97"/>
      <c r="G475" s="96" t="s">
        <v>86</v>
      </c>
      <c r="H475" s="98"/>
      <c r="I475" s="99"/>
      <c r="J475" s="97"/>
      <c r="K475" s="99"/>
      <c r="L475" s="97"/>
      <c r="M475" s="97"/>
      <c r="N475" s="100">
        <v>45883.0</v>
      </c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>
      <c r="A476" s="96" t="s">
        <v>3978</v>
      </c>
      <c r="B476" s="96">
        <v>2.2992735524E10</v>
      </c>
      <c r="C476" s="97"/>
      <c r="D476" s="97"/>
      <c r="E476" s="96" t="s">
        <v>85</v>
      </c>
      <c r="F476" s="97"/>
      <c r="G476" s="96" t="s">
        <v>150</v>
      </c>
      <c r="H476" s="98"/>
      <c r="I476" s="99"/>
      <c r="J476" s="97"/>
      <c r="K476" s="99"/>
      <c r="L476" s="97"/>
      <c r="M476" s="97"/>
      <c r="N476" s="100">
        <v>45883.0</v>
      </c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>
      <c r="A477" s="96" t="s">
        <v>4760</v>
      </c>
      <c r="B477" s="96">
        <v>2.1964650926E10</v>
      </c>
      <c r="C477" s="96" t="s">
        <v>4761</v>
      </c>
      <c r="D477" s="97"/>
      <c r="E477" s="96" t="s">
        <v>85</v>
      </c>
      <c r="F477" s="97"/>
      <c r="G477" s="96" t="s">
        <v>86</v>
      </c>
      <c r="H477" s="98"/>
      <c r="I477" s="99"/>
      <c r="J477" s="97"/>
      <c r="K477" s="99"/>
      <c r="L477" s="97"/>
      <c r="M477" s="97"/>
      <c r="N477" s="100">
        <v>45883.0</v>
      </c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>
      <c r="A478" s="96" t="s">
        <v>4762</v>
      </c>
      <c r="B478" s="96">
        <v>2.1994314642E10</v>
      </c>
      <c r="C478" s="96" t="s">
        <v>4763</v>
      </c>
      <c r="D478" s="97"/>
      <c r="E478" s="96" t="s">
        <v>85</v>
      </c>
      <c r="F478" s="97"/>
      <c r="G478" s="96" t="s">
        <v>86</v>
      </c>
      <c r="H478" s="98"/>
      <c r="I478" s="99"/>
      <c r="J478" s="97"/>
      <c r="K478" s="99"/>
      <c r="L478" s="97"/>
      <c r="M478" s="97"/>
      <c r="N478" s="100">
        <v>45883.0</v>
      </c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>
      <c r="A479" s="96" t="s">
        <v>4168</v>
      </c>
      <c r="B479" s="96">
        <v>2.1976031154E10</v>
      </c>
      <c r="C479" s="96" t="s">
        <v>4764</v>
      </c>
      <c r="D479" s="97"/>
      <c r="E479" s="96" t="s">
        <v>85</v>
      </c>
      <c r="F479" s="97"/>
      <c r="G479" s="96" t="s">
        <v>86</v>
      </c>
      <c r="H479" s="98"/>
      <c r="I479" s="99"/>
      <c r="J479" s="97"/>
      <c r="K479" s="99"/>
      <c r="L479" s="97"/>
      <c r="M479" s="97"/>
      <c r="N479" s="100">
        <v>45883.0</v>
      </c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>
      <c r="A480" s="96" t="s">
        <v>4760</v>
      </c>
      <c r="B480" s="96">
        <v>2.1964650926E10</v>
      </c>
      <c r="C480" s="96" t="s">
        <v>4761</v>
      </c>
      <c r="D480" s="96" t="s">
        <v>4765</v>
      </c>
      <c r="E480" s="96" t="s">
        <v>85</v>
      </c>
      <c r="F480" s="96" t="s">
        <v>137</v>
      </c>
      <c r="G480" s="96" t="s">
        <v>53</v>
      </c>
      <c r="H480" s="101">
        <v>2378.6</v>
      </c>
      <c r="I480" s="99"/>
      <c r="J480" s="96">
        <v>9.6598185E7</v>
      </c>
      <c r="K480" s="99"/>
      <c r="L480" s="96">
        <v>9.0</v>
      </c>
      <c r="M480" s="96" t="s">
        <v>4766</v>
      </c>
      <c r="N480" s="100">
        <v>45903.0</v>
      </c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>
      <c r="A481" s="96" t="s">
        <v>4639</v>
      </c>
      <c r="B481" s="96">
        <v>2.199458522E10</v>
      </c>
      <c r="C481" s="96" t="s">
        <v>4767</v>
      </c>
      <c r="D481" s="97"/>
      <c r="E481" s="96" t="s">
        <v>85</v>
      </c>
      <c r="F481" s="97"/>
      <c r="G481" s="96" t="s">
        <v>86</v>
      </c>
      <c r="H481" s="98"/>
      <c r="I481" s="99"/>
      <c r="J481" s="97"/>
      <c r="K481" s="99"/>
      <c r="L481" s="97"/>
      <c r="M481" s="97"/>
      <c r="N481" s="100">
        <v>45888.0</v>
      </c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>
      <c r="A482" s="96" t="s">
        <v>4768</v>
      </c>
      <c r="B482" s="96">
        <v>2.2999568799E10</v>
      </c>
      <c r="C482" s="96" t="s">
        <v>4769</v>
      </c>
      <c r="D482" s="97"/>
      <c r="E482" s="96" t="s">
        <v>85</v>
      </c>
      <c r="F482" s="96" t="s">
        <v>93</v>
      </c>
      <c r="G482" s="96" t="s">
        <v>94</v>
      </c>
      <c r="H482" s="101">
        <v>784.0</v>
      </c>
      <c r="I482" s="99"/>
      <c r="J482" s="97"/>
      <c r="K482" s="99"/>
      <c r="L482" s="97"/>
      <c r="M482" s="97"/>
      <c r="N482" s="100">
        <v>45888.0</v>
      </c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>
      <c r="A483" s="96" t="s">
        <v>4754</v>
      </c>
      <c r="B483" s="96">
        <v>2.1994382779E10</v>
      </c>
      <c r="C483" s="97"/>
      <c r="D483" s="97"/>
      <c r="E483" s="96" t="s">
        <v>85</v>
      </c>
      <c r="F483" s="97"/>
      <c r="G483" s="96" t="s">
        <v>150</v>
      </c>
      <c r="H483" s="98"/>
      <c r="I483" s="99"/>
      <c r="J483" s="97"/>
      <c r="K483" s="99"/>
      <c r="L483" s="97"/>
      <c r="M483" s="97"/>
      <c r="N483" s="100">
        <v>45888.0</v>
      </c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>
      <c r="A484" s="96" t="s">
        <v>4770</v>
      </c>
      <c r="B484" s="96">
        <v>2.1993807231E10</v>
      </c>
      <c r="C484" s="97"/>
      <c r="D484" s="97"/>
      <c r="E484" s="96" t="s">
        <v>134</v>
      </c>
      <c r="F484" s="96" t="s">
        <v>93</v>
      </c>
      <c r="G484" s="96" t="s">
        <v>131</v>
      </c>
      <c r="H484" s="101">
        <v>1278.0</v>
      </c>
      <c r="I484" s="99"/>
      <c r="J484" s="97"/>
      <c r="K484" s="99"/>
      <c r="L484" s="97"/>
      <c r="M484" s="97"/>
      <c r="N484" s="100">
        <v>45888.0</v>
      </c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>
      <c r="A485" s="96" t="s">
        <v>4121</v>
      </c>
      <c r="B485" s="96">
        <v>2.1997233525E10</v>
      </c>
      <c r="C485" s="96" t="s">
        <v>4771</v>
      </c>
      <c r="D485" s="97"/>
      <c r="E485" s="96" t="s">
        <v>85</v>
      </c>
      <c r="F485" s="97"/>
      <c r="G485" s="96" t="s">
        <v>86</v>
      </c>
      <c r="H485" s="98"/>
      <c r="I485" s="99"/>
      <c r="J485" s="97"/>
      <c r="K485" s="99"/>
      <c r="L485" s="97"/>
      <c r="M485" s="97"/>
      <c r="N485" s="100">
        <v>45889.0</v>
      </c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>
      <c r="A486" s="96" t="s">
        <v>4108</v>
      </c>
      <c r="B486" s="96">
        <v>2.1974433378E10</v>
      </c>
      <c r="C486" s="96" t="s">
        <v>4772</v>
      </c>
      <c r="D486" s="97"/>
      <c r="E486" s="96" t="s">
        <v>85</v>
      </c>
      <c r="F486" s="97"/>
      <c r="G486" s="96" t="s">
        <v>86</v>
      </c>
      <c r="H486" s="98"/>
      <c r="I486" s="99"/>
      <c r="J486" s="97"/>
      <c r="K486" s="99"/>
      <c r="L486" s="97"/>
      <c r="M486" s="97"/>
      <c r="N486" s="100">
        <v>45889.0</v>
      </c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>
      <c r="A487" s="96" t="s">
        <v>4773</v>
      </c>
      <c r="B487" s="96">
        <v>2.1997774899E10</v>
      </c>
      <c r="C487" s="96" t="s">
        <v>4774</v>
      </c>
      <c r="D487" s="97"/>
      <c r="E487" s="96" t="s">
        <v>671</v>
      </c>
      <c r="F487" s="97"/>
      <c r="G487" s="96" t="s">
        <v>86</v>
      </c>
      <c r="H487" s="98"/>
      <c r="I487" s="99"/>
      <c r="J487" s="97"/>
      <c r="K487" s="99"/>
      <c r="L487" s="97"/>
      <c r="M487" s="97"/>
      <c r="N487" s="100">
        <v>45889.0</v>
      </c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>
      <c r="A488" s="96" t="s">
        <v>4775</v>
      </c>
      <c r="B488" s="96">
        <v>2.1980317129E10</v>
      </c>
      <c r="C488" s="96" t="s">
        <v>4776</v>
      </c>
      <c r="D488" s="97"/>
      <c r="E488" s="96" t="s">
        <v>85</v>
      </c>
      <c r="F488" s="97"/>
      <c r="G488" s="96" t="s">
        <v>86</v>
      </c>
      <c r="H488" s="98"/>
      <c r="I488" s="99"/>
      <c r="J488" s="97"/>
      <c r="K488" s="99"/>
      <c r="L488" s="97"/>
      <c r="M488" s="97"/>
      <c r="N488" s="100">
        <v>45890.0</v>
      </c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>
      <c r="A489" s="96" t="s">
        <v>1063</v>
      </c>
      <c r="B489" s="96">
        <v>2.1980388036E10</v>
      </c>
      <c r="C489" s="96" t="s">
        <v>4777</v>
      </c>
      <c r="D489" s="97"/>
      <c r="E489" s="96" t="s">
        <v>85</v>
      </c>
      <c r="F489" s="97"/>
      <c r="G489" s="96" t="s">
        <v>86</v>
      </c>
      <c r="H489" s="98"/>
      <c r="I489" s="99"/>
      <c r="J489" s="97"/>
      <c r="K489" s="99"/>
      <c r="L489" s="97"/>
      <c r="M489" s="97"/>
      <c r="N489" s="100">
        <v>45890.0</v>
      </c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>
      <c r="A490" s="96" t="s">
        <v>4778</v>
      </c>
      <c r="B490" s="96">
        <v>2.4981015078E10</v>
      </c>
      <c r="C490" s="96" t="s">
        <v>4779</v>
      </c>
      <c r="D490" s="97"/>
      <c r="E490" s="96" t="s">
        <v>85</v>
      </c>
      <c r="F490" s="97"/>
      <c r="G490" s="96" t="s">
        <v>86</v>
      </c>
      <c r="H490" s="98"/>
      <c r="I490" s="99"/>
      <c r="J490" s="97"/>
      <c r="K490" s="99"/>
      <c r="L490" s="97"/>
      <c r="M490" s="97"/>
      <c r="N490" s="100">
        <v>45890.0</v>
      </c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>
      <c r="A491" s="96" t="s">
        <v>4658</v>
      </c>
      <c r="B491" s="96">
        <v>2.1979045122E10</v>
      </c>
      <c r="C491" s="96" t="s">
        <v>4780</v>
      </c>
      <c r="D491" s="97"/>
      <c r="E491" s="96" t="s">
        <v>671</v>
      </c>
      <c r="F491" s="97"/>
      <c r="G491" s="96" t="s">
        <v>86</v>
      </c>
      <c r="H491" s="98"/>
      <c r="I491" s="99"/>
      <c r="J491" s="97"/>
      <c r="K491" s="99"/>
      <c r="L491" s="97"/>
      <c r="M491" s="97"/>
      <c r="N491" s="100">
        <v>45890.0</v>
      </c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>
      <c r="A492" s="96" t="s">
        <v>4781</v>
      </c>
      <c r="B492" s="96">
        <v>2.1969688013E10</v>
      </c>
      <c r="C492" s="96" t="s">
        <v>4782</v>
      </c>
      <c r="D492" s="97"/>
      <c r="E492" s="96" t="s">
        <v>671</v>
      </c>
      <c r="F492" s="97"/>
      <c r="G492" s="96" t="s">
        <v>86</v>
      </c>
      <c r="H492" s="98"/>
      <c r="I492" s="99"/>
      <c r="J492" s="97"/>
      <c r="K492" s="99"/>
      <c r="L492" s="97"/>
      <c r="M492" s="97"/>
      <c r="N492" s="100">
        <v>45890.0</v>
      </c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>
      <c r="A493" s="96" t="s">
        <v>4418</v>
      </c>
      <c r="B493" s="96">
        <v>2.1999120657E10</v>
      </c>
      <c r="C493" s="96" t="s">
        <v>4783</v>
      </c>
      <c r="D493" s="97"/>
      <c r="E493" s="96" t="s">
        <v>671</v>
      </c>
      <c r="F493" s="97"/>
      <c r="G493" s="96" t="s">
        <v>86</v>
      </c>
      <c r="H493" s="98"/>
      <c r="I493" s="99"/>
      <c r="J493" s="97"/>
      <c r="K493" s="99"/>
      <c r="L493" s="97"/>
      <c r="M493" s="97"/>
      <c r="N493" s="100">
        <v>45890.0</v>
      </c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>
      <c r="A494" s="96" t="s">
        <v>4784</v>
      </c>
      <c r="B494" s="96">
        <v>2.1977197855E10</v>
      </c>
      <c r="C494" s="96" t="s">
        <v>4785</v>
      </c>
      <c r="D494" s="97"/>
      <c r="E494" s="96" t="s">
        <v>671</v>
      </c>
      <c r="F494" s="97"/>
      <c r="G494" s="96" t="s">
        <v>86</v>
      </c>
      <c r="H494" s="98"/>
      <c r="I494" s="99"/>
      <c r="J494" s="97"/>
      <c r="K494" s="99"/>
      <c r="L494" s="97"/>
      <c r="M494" s="97"/>
      <c r="N494" s="100">
        <v>45890.0</v>
      </c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>
      <c r="A495" s="96" t="s">
        <v>4786</v>
      </c>
      <c r="B495" s="96">
        <v>2.1994787427E10</v>
      </c>
      <c r="C495" s="96" t="s">
        <v>4787</v>
      </c>
      <c r="D495" s="96" t="s">
        <v>4788</v>
      </c>
      <c r="E495" s="96" t="s">
        <v>134</v>
      </c>
      <c r="F495" s="96" t="s">
        <v>137</v>
      </c>
      <c r="G495" s="96" t="s">
        <v>53</v>
      </c>
      <c r="H495" s="101">
        <v>3455.12</v>
      </c>
      <c r="I495" s="99"/>
      <c r="J495" s="96">
        <v>9.6615442E7</v>
      </c>
      <c r="K495" s="99"/>
      <c r="L495" s="96">
        <v>9.0</v>
      </c>
      <c r="M495" s="97"/>
      <c r="N495" s="100">
        <v>45902.0</v>
      </c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>
      <c r="A496" s="96" t="s">
        <v>4229</v>
      </c>
      <c r="B496" s="96">
        <v>2.1994819775E10</v>
      </c>
      <c r="C496" s="97"/>
      <c r="D496" s="97"/>
      <c r="E496" s="96" t="s">
        <v>85</v>
      </c>
      <c r="F496" s="96" t="s">
        <v>718</v>
      </c>
      <c r="G496" s="96" t="s">
        <v>53</v>
      </c>
      <c r="H496" s="101">
        <v>1461.11</v>
      </c>
      <c r="I496" s="99"/>
      <c r="J496" s="96">
        <v>4.4119337E7</v>
      </c>
      <c r="K496" s="99"/>
      <c r="L496" s="96">
        <v>8.0</v>
      </c>
      <c r="M496" s="97"/>
      <c r="N496" s="100">
        <v>45891.0</v>
      </c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>
      <c r="A497" s="96" t="s">
        <v>4132</v>
      </c>
      <c r="B497" s="96">
        <v>2.1979299109E10</v>
      </c>
      <c r="C497" s="96" t="s">
        <v>4789</v>
      </c>
      <c r="D497" s="97"/>
      <c r="E497" s="96" t="s">
        <v>85</v>
      </c>
      <c r="F497" s="97"/>
      <c r="G497" s="96" t="s">
        <v>86</v>
      </c>
      <c r="H497" s="98"/>
      <c r="I497" s="99"/>
      <c r="J497" s="97"/>
      <c r="K497" s="99"/>
      <c r="L497" s="97"/>
      <c r="M497" s="97"/>
      <c r="N497" s="100">
        <v>45891.0</v>
      </c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>
      <c r="A498" s="96" t="s">
        <v>32</v>
      </c>
      <c r="B498" s="96">
        <v>2.1978805315E10</v>
      </c>
      <c r="C498" s="97"/>
      <c r="D498" s="97"/>
      <c r="E498" s="96" t="s">
        <v>671</v>
      </c>
      <c r="F498" s="97"/>
      <c r="G498" s="96" t="s">
        <v>86</v>
      </c>
      <c r="H498" s="98"/>
      <c r="I498" s="99"/>
      <c r="J498" s="97"/>
      <c r="K498" s="99"/>
      <c r="L498" s="97"/>
      <c r="M498" s="97"/>
      <c r="N498" s="100">
        <v>45891.0</v>
      </c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>
      <c r="A499" s="96" t="s">
        <v>4297</v>
      </c>
      <c r="B499" s="96">
        <v>2.1988063571E10</v>
      </c>
      <c r="C499" s="96" t="s">
        <v>4790</v>
      </c>
      <c r="D499" s="97"/>
      <c r="E499" s="96" t="s">
        <v>85</v>
      </c>
      <c r="F499" s="96" t="s">
        <v>261</v>
      </c>
      <c r="G499" s="96" t="s">
        <v>94</v>
      </c>
      <c r="H499" s="101">
        <v>3600.0</v>
      </c>
      <c r="I499" s="100">
        <v>45897.0</v>
      </c>
      <c r="J499" s="96">
        <v>2.0011854E7</v>
      </c>
      <c r="K499" s="99"/>
      <c r="L499" s="96"/>
      <c r="M499" s="96" t="s">
        <v>4791</v>
      </c>
      <c r="N499" s="100">
        <v>45902.0</v>
      </c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>
      <c r="A500" s="96" t="s">
        <v>793</v>
      </c>
      <c r="B500" s="96">
        <v>2.1999647663E10</v>
      </c>
      <c r="C500" s="96" t="s">
        <v>4792</v>
      </c>
      <c r="D500" s="97"/>
      <c r="E500" s="96" t="s">
        <v>85</v>
      </c>
      <c r="F500" s="96" t="s">
        <v>420</v>
      </c>
      <c r="G500" s="96" t="s">
        <v>94</v>
      </c>
      <c r="H500" s="101">
        <v>614.91</v>
      </c>
      <c r="I500" s="99"/>
      <c r="J500" s="97"/>
      <c r="K500" s="99"/>
      <c r="L500" s="96"/>
      <c r="M500" s="96" t="s">
        <v>4793</v>
      </c>
      <c r="N500" s="100">
        <v>45902.0</v>
      </c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>
      <c r="A501" s="96" t="s">
        <v>4775</v>
      </c>
      <c r="B501" s="96">
        <v>2.298101149E10</v>
      </c>
      <c r="C501" s="96" t="s">
        <v>4794</v>
      </c>
      <c r="D501" s="97"/>
      <c r="E501" s="96" t="s">
        <v>85</v>
      </c>
      <c r="F501" s="97"/>
      <c r="G501" s="97"/>
      <c r="H501" s="98"/>
      <c r="I501" s="99"/>
      <c r="J501" s="97"/>
      <c r="K501" s="99"/>
      <c r="L501" s="97"/>
      <c r="M501" s="97"/>
      <c r="N501" s="100">
        <v>45902.0</v>
      </c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>
      <c r="A502" s="96" t="s">
        <v>4795</v>
      </c>
      <c r="B502" s="96">
        <v>2.1970196814E10</v>
      </c>
      <c r="C502" s="96" t="s">
        <v>4796</v>
      </c>
      <c r="D502" s="97"/>
      <c r="E502" s="96" t="s">
        <v>85</v>
      </c>
      <c r="F502" s="97"/>
      <c r="G502" s="97"/>
      <c r="H502" s="98"/>
      <c r="I502" s="99"/>
      <c r="J502" s="97"/>
      <c r="K502" s="99"/>
      <c r="L502" s="97"/>
      <c r="M502" s="97"/>
      <c r="N502" s="100">
        <v>45902.0</v>
      </c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>
      <c r="A503" s="96" t="s">
        <v>276</v>
      </c>
      <c r="B503" s="96">
        <v>2.1970195344E10</v>
      </c>
      <c r="C503" s="96" t="s">
        <v>4797</v>
      </c>
      <c r="D503" s="97"/>
      <c r="E503" s="96" t="s">
        <v>85</v>
      </c>
      <c r="F503" s="97"/>
      <c r="G503" s="96" t="s">
        <v>150</v>
      </c>
      <c r="H503" s="98"/>
      <c r="I503" s="99"/>
      <c r="J503" s="97"/>
      <c r="K503" s="99"/>
      <c r="L503" s="96"/>
      <c r="M503" s="96" t="s">
        <v>4798</v>
      </c>
      <c r="N503" s="100">
        <v>45902.0</v>
      </c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>
      <c r="A504" s="96" t="s">
        <v>4799</v>
      </c>
      <c r="B504" s="96">
        <v>2.2999460142E10</v>
      </c>
      <c r="C504" s="96" t="s">
        <v>4800</v>
      </c>
      <c r="D504" s="97"/>
      <c r="E504" s="96" t="s">
        <v>85</v>
      </c>
      <c r="F504" s="96" t="s">
        <v>93</v>
      </c>
      <c r="G504" s="96" t="s">
        <v>94</v>
      </c>
      <c r="H504" s="101">
        <v>1200.0</v>
      </c>
      <c r="I504" s="99"/>
      <c r="J504" s="97"/>
      <c r="K504" s="99"/>
      <c r="L504" s="97"/>
      <c r="M504" s="97"/>
      <c r="N504" s="100">
        <v>45902.0</v>
      </c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>
      <c r="A505" s="96" t="s">
        <v>4579</v>
      </c>
      <c r="B505" s="96">
        <v>2.1981976412E10</v>
      </c>
      <c r="C505" s="96" t="s">
        <v>4801</v>
      </c>
      <c r="D505" s="97"/>
      <c r="E505" s="96" t="s">
        <v>85</v>
      </c>
      <c r="F505" s="96" t="s">
        <v>93</v>
      </c>
      <c r="G505" s="96" t="s">
        <v>94</v>
      </c>
      <c r="H505" s="101">
        <v>1500.0</v>
      </c>
      <c r="I505" s="99"/>
      <c r="J505" s="97"/>
      <c r="K505" s="99"/>
      <c r="L505" s="96"/>
      <c r="M505" s="96" t="s">
        <v>4802</v>
      </c>
      <c r="N505" s="100">
        <v>45903.0</v>
      </c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>
      <c r="A506" s="96" t="s">
        <v>110</v>
      </c>
      <c r="B506" s="96">
        <v>2.1964601314E10</v>
      </c>
      <c r="C506" s="96" t="s">
        <v>4803</v>
      </c>
      <c r="D506" s="97"/>
      <c r="E506" s="96" t="s">
        <v>85</v>
      </c>
      <c r="F506" s="96" t="s">
        <v>436</v>
      </c>
      <c r="G506" s="96" t="s">
        <v>131</v>
      </c>
      <c r="H506" s="101">
        <v>1943.0</v>
      </c>
      <c r="I506" s="99"/>
      <c r="J506" s="97"/>
      <c r="K506" s="99"/>
      <c r="L506" s="97"/>
      <c r="M506" s="97"/>
      <c r="N506" s="100">
        <v>45903.0</v>
      </c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>
      <c r="A507" s="96" t="s">
        <v>4804</v>
      </c>
      <c r="B507" s="96">
        <v>2.1987402842E10</v>
      </c>
      <c r="C507" s="96" t="s">
        <v>4805</v>
      </c>
      <c r="D507" s="97"/>
      <c r="E507" s="96" t="s">
        <v>85</v>
      </c>
      <c r="F507" s="97"/>
      <c r="G507" s="97"/>
      <c r="H507" s="98"/>
      <c r="I507" s="99"/>
      <c r="J507" s="97"/>
      <c r="K507" s="99"/>
      <c r="L507" s="97"/>
      <c r="M507" s="97"/>
      <c r="N507" s="100">
        <v>45903.0</v>
      </c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>
      <c r="A508" s="96" t="s">
        <v>4806</v>
      </c>
      <c r="B508" s="96">
        <v>2.1993826073E10</v>
      </c>
      <c r="C508" s="96" t="s">
        <v>4807</v>
      </c>
      <c r="D508" s="97"/>
      <c r="E508" s="96" t="s">
        <v>85</v>
      </c>
      <c r="F508" s="97"/>
      <c r="G508" s="97"/>
      <c r="H508" s="98"/>
      <c r="I508" s="99"/>
      <c r="J508" s="97"/>
      <c r="K508" s="99"/>
      <c r="L508" s="97"/>
      <c r="M508" s="97"/>
      <c r="N508" s="100">
        <v>45903.0</v>
      </c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>
      <c r="A509" s="96" t="s">
        <v>4701</v>
      </c>
      <c r="B509" s="96">
        <v>2.4981288519E10</v>
      </c>
      <c r="C509" s="96" t="s">
        <v>4808</v>
      </c>
      <c r="D509" s="97"/>
      <c r="E509" s="96" t="s">
        <v>85</v>
      </c>
      <c r="F509" s="97"/>
      <c r="G509" s="97"/>
      <c r="H509" s="98"/>
      <c r="I509" s="99"/>
      <c r="J509" s="97"/>
      <c r="K509" s="99"/>
      <c r="L509" s="97"/>
      <c r="M509" s="97"/>
      <c r="N509" s="100">
        <v>45903.0</v>
      </c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>
      <c r="A510" s="96" t="s">
        <v>4809</v>
      </c>
      <c r="B510" s="96">
        <v>2.1981220438E10</v>
      </c>
      <c r="C510" s="96" t="s">
        <v>4810</v>
      </c>
      <c r="D510" s="97"/>
      <c r="E510" s="96" t="s">
        <v>85</v>
      </c>
      <c r="F510" s="97"/>
      <c r="G510" s="97"/>
      <c r="H510" s="98"/>
      <c r="I510" s="99"/>
      <c r="J510" s="97"/>
      <c r="K510" s="99"/>
      <c r="L510" s="97"/>
      <c r="M510" s="97"/>
      <c r="N510" s="100">
        <v>45903.0</v>
      </c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>
      <c r="A511" s="96" t="s">
        <v>4811</v>
      </c>
      <c r="B511" s="96">
        <v>2.2998129574E10</v>
      </c>
      <c r="C511" s="96" t="s">
        <v>4812</v>
      </c>
      <c r="D511" s="97"/>
      <c r="E511" s="96" t="s">
        <v>85</v>
      </c>
      <c r="F511" s="97"/>
      <c r="G511" s="97"/>
      <c r="H511" s="98"/>
      <c r="I511" s="99"/>
      <c r="J511" s="97"/>
      <c r="K511" s="99"/>
      <c r="L511" s="97"/>
      <c r="M511" s="97"/>
      <c r="N511" s="100">
        <v>45903.0</v>
      </c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>
      <c r="A512" s="96" t="s">
        <v>4813</v>
      </c>
      <c r="B512" s="96">
        <v>2.1996329933E10</v>
      </c>
      <c r="C512" s="96" t="s">
        <v>4814</v>
      </c>
      <c r="D512" s="96" t="s">
        <v>4815</v>
      </c>
      <c r="E512" s="96" t="s">
        <v>85</v>
      </c>
      <c r="F512" s="96" t="s">
        <v>596</v>
      </c>
      <c r="G512" s="96" t="s">
        <v>53</v>
      </c>
      <c r="H512" s="101">
        <v>7495.83</v>
      </c>
      <c r="I512" s="100">
        <v>45908.0</v>
      </c>
      <c r="J512" s="96" t="s">
        <v>4816</v>
      </c>
      <c r="K512" s="99"/>
      <c r="L512" s="96">
        <v>10.0</v>
      </c>
      <c r="M512" s="97"/>
      <c r="N512" s="100">
        <v>45933.0</v>
      </c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>
      <c r="A513" s="96" t="s">
        <v>4685</v>
      </c>
      <c r="B513" s="96">
        <v>2.1970698118E10</v>
      </c>
      <c r="C513" s="96" t="s">
        <v>4817</v>
      </c>
      <c r="D513" s="97"/>
      <c r="E513" s="96" t="s">
        <v>85</v>
      </c>
      <c r="F513" s="97"/>
      <c r="G513" s="97"/>
      <c r="H513" s="98"/>
      <c r="I513" s="99"/>
      <c r="J513" s="97"/>
      <c r="K513" s="99"/>
      <c r="L513" s="97"/>
      <c r="M513" s="97"/>
      <c r="N513" s="100">
        <v>45904.0</v>
      </c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>
      <c r="A514" s="96" t="s">
        <v>4818</v>
      </c>
      <c r="B514" s="96">
        <v>2.1964040087E10</v>
      </c>
      <c r="C514" s="96" t="s">
        <v>4819</v>
      </c>
      <c r="D514" s="97"/>
      <c r="E514" s="96" t="s">
        <v>85</v>
      </c>
      <c r="F514" s="97"/>
      <c r="G514" s="97"/>
      <c r="H514" s="98"/>
      <c r="I514" s="99"/>
      <c r="J514" s="97"/>
      <c r="K514" s="99"/>
      <c r="L514" s="97"/>
      <c r="M514" s="97"/>
      <c r="N514" s="100">
        <v>45904.0</v>
      </c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>
      <c r="A515" s="96" t="s">
        <v>4613</v>
      </c>
      <c r="B515" s="96">
        <v>2.1984990105E10</v>
      </c>
      <c r="C515" s="96" t="s">
        <v>4820</v>
      </c>
      <c r="D515" s="97"/>
      <c r="E515" s="96" t="s">
        <v>85</v>
      </c>
      <c r="F515" s="97"/>
      <c r="G515" s="97"/>
      <c r="H515" s="98"/>
      <c r="I515" s="99"/>
      <c r="J515" s="97"/>
      <c r="K515" s="99"/>
      <c r="L515" s="97"/>
      <c r="M515" s="97"/>
      <c r="N515" s="100">
        <v>45904.0</v>
      </c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>
      <c r="A516" s="96" t="s">
        <v>4821</v>
      </c>
      <c r="B516" s="96">
        <v>2.1989887386E10</v>
      </c>
      <c r="C516" s="96" t="s">
        <v>4822</v>
      </c>
      <c r="D516" s="97"/>
      <c r="E516" s="96" t="s">
        <v>85</v>
      </c>
      <c r="F516" s="97"/>
      <c r="G516" s="97"/>
      <c r="H516" s="98"/>
      <c r="I516" s="99"/>
      <c r="J516" s="97"/>
      <c r="K516" s="99"/>
      <c r="L516" s="97"/>
      <c r="M516" s="97"/>
      <c r="N516" s="100">
        <v>45904.0</v>
      </c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>
      <c r="A517" s="96" t="s">
        <v>4059</v>
      </c>
      <c r="B517" s="96">
        <v>2.1992491277E10</v>
      </c>
      <c r="C517" s="96" t="s">
        <v>4823</v>
      </c>
      <c r="D517" s="97"/>
      <c r="E517" s="96" t="s">
        <v>85</v>
      </c>
      <c r="F517" s="97"/>
      <c r="G517" s="96" t="s">
        <v>150</v>
      </c>
      <c r="H517" s="98"/>
      <c r="I517" s="99"/>
      <c r="J517" s="97"/>
      <c r="K517" s="99"/>
      <c r="L517" s="96"/>
      <c r="M517" s="96" t="s">
        <v>4824</v>
      </c>
      <c r="N517" s="100">
        <v>45905.0</v>
      </c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>
      <c r="A518" s="96" t="s">
        <v>4061</v>
      </c>
      <c r="B518" s="96">
        <v>2.198350313E10</v>
      </c>
      <c r="C518" s="96" t="s">
        <v>4825</v>
      </c>
      <c r="D518" s="97"/>
      <c r="E518" s="96" t="s">
        <v>85</v>
      </c>
      <c r="F518" s="97"/>
      <c r="G518" s="97"/>
      <c r="H518" s="98"/>
      <c r="I518" s="99"/>
      <c r="J518" s="97"/>
      <c r="K518" s="99"/>
      <c r="L518" s="97"/>
      <c r="M518" s="97"/>
      <c r="N518" s="100">
        <v>45905.0</v>
      </c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>
      <c r="A519" s="96" t="s">
        <v>4826</v>
      </c>
      <c r="B519" s="96">
        <v>2.1995444973E10</v>
      </c>
      <c r="C519" s="96" t="s">
        <v>4827</v>
      </c>
      <c r="D519" s="97"/>
      <c r="E519" s="96" t="s">
        <v>85</v>
      </c>
      <c r="F519" s="97"/>
      <c r="G519" s="97"/>
      <c r="H519" s="98"/>
      <c r="I519" s="99"/>
      <c r="J519" s="97"/>
      <c r="K519" s="99"/>
      <c r="L519" s="97"/>
      <c r="M519" s="97"/>
      <c r="N519" s="100">
        <v>45910.0</v>
      </c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>
      <c r="A520" s="96" t="s">
        <v>1333</v>
      </c>
      <c r="B520" s="96">
        <v>2.1999486222E10</v>
      </c>
      <c r="C520" s="96" t="s">
        <v>4828</v>
      </c>
      <c r="D520" s="97"/>
      <c r="E520" s="96" t="s">
        <v>85</v>
      </c>
      <c r="F520" s="97"/>
      <c r="G520" s="97"/>
      <c r="H520" s="98"/>
      <c r="I520" s="99"/>
      <c r="J520" s="97"/>
      <c r="K520" s="99"/>
      <c r="L520" s="97"/>
      <c r="M520" s="97"/>
      <c r="N520" s="100">
        <v>45910.0</v>
      </c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>
      <c r="A521" s="96" t="s">
        <v>4198</v>
      </c>
      <c r="B521" s="96">
        <v>2.1970852129E10</v>
      </c>
      <c r="C521" s="96" t="s">
        <v>4829</v>
      </c>
      <c r="D521" s="97"/>
      <c r="E521" s="96" t="s">
        <v>85</v>
      </c>
      <c r="F521" s="97"/>
      <c r="G521" s="97"/>
      <c r="H521" s="98"/>
      <c r="I521" s="99"/>
      <c r="J521" s="97"/>
      <c r="K521" s="99"/>
      <c r="L521" s="97"/>
      <c r="M521" s="97"/>
      <c r="N521" s="100">
        <v>45910.0</v>
      </c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>
      <c r="A522" s="96" t="s">
        <v>4282</v>
      </c>
      <c r="B522" s="96">
        <v>2.1979426271E10</v>
      </c>
      <c r="C522" s="96" t="s">
        <v>4830</v>
      </c>
      <c r="D522" s="97"/>
      <c r="E522" s="96" t="s">
        <v>85</v>
      </c>
      <c r="F522" s="97"/>
      <c r="G522" s="97"/>
      <c r="H522" s="98"/>
      <c r="I522" s="99"/>
      <c r="J522" s="97"/>
      <c r="K522" s="99"/>
      <c r="L522" s="97"/>
      <c r="M522" s="97"/>
      <c r="N522" s="100">
        <v>45910.0</v>
      </c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>
      <c r="A523" s="96" t="s">
        <v>4831</v>
      </c>
      <c r="B523" s="96">
        <v>2.1965975539E10</v>
      </c>
      <c r="C523" s="96" t="s">
        <v>4832</v>
      </c>
      <c r="D523" s="97"/>
      <c r="E523" s="96" t="s">
        <v>85</v>
      </c>
      <c r="F523" s="97"/>
      <c r="G523" s="97"/>
      <c r="H523" s="98"/>
      <c r="I523" s="99"/>
      <c r="J523" s="97"/>
      <c r="K523" s="99"/>
      <c r="L523" s="97"/>
      <c r="M523" s="97"/>
      <c r="N523" s="100">
        <v>45910.0</v>
      </c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>
      <c r="A524" s="96" t="s">
        <v>4833</v>
      </c>
      <c r="B524" s="96">
        <v>2.2997355094E10</v>
      </c>
      <c r="C524" s="96" t="s">
        <v>4834</v>
      </c>
      <c r="D524" s="97"/>
      <c r="E524" s="96" t="s">
        <v>85</v>
      </c>
      <c r="F524" s="97"/>
      <c r="G524" s="97"/>
      <c r="H524" s="98"/>
      <c r="I524" s="99"/>
      <c r="J524" s="97"/>
      <c r="K524" s="99"/>
      <c r="L524" s="97"/>
      <c r="M524" s="97"/>
      <c r="N524" s="100">
        <v>45910.0</v>
      </c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>
      <c r="A525" s="96" t="s">
        <v>4835</v>
      </c>
      <c r="B525" s="96">
        <v>2.1969480095E10</v>
      </c>
      <c r="C525" s="96" t="s">
        <v>4836</v>
      </c>
      <c r="D525" s="97"/>
      <c r="E525" s="96" t="s">
        <v>85</v>
      </c>
      <c r="F525" s="97"/>
      <c r="G525" s="97"/>
      <c r="H525" s="98"/>
      <c r="I525" s="99"/>
      <c r="J525" s="97"/>
      <c r="K525" s="99"/>
      <c r="L525" s="97"/>
      <c r="M525" s="97"/>
      <c r="N525" s="100">
        <v>45910.0</v>
      </c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>
      <c r="A526" s="96" t="s">
        <v>4837</v>
      </c>
      <c r="B526" s="96">
        <v>2.1982363906E10</v>
      </c>
      <c r="C526" s="96" t="s">
        <v>4838</v>
      </c>
      <c r="D526" s="97"/>
      <c r="E526" s="96" t="s">
        <v>85</v>
      </c>
      <c r="F526" s="97"/>
      <c r="G526" s="97"/>
      <c r="H526" s="98"/>
      <c r="I526" s="99"/>
      <c r="J526" s="97"/>
      <c r="K526" s="99"/>
      <c r="L526" s="97"/>
      <c r="M526" s="97"/>
      <c r="N526" s="100">
        <v>45910.0</v>
      </c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>
      <c r="A527" s="96" t="s">
        <v>906</v>
      </c>
      <c r="B527" s="96">
        <v>2.199905274E10</v>
      </c>
      <c r="C527" s="96" t="s">
        <v>4839</v>
      </c>
      <c r="D527" s="97"/>
      <c r="E527" s="96" t="s">
        <v>85</v>
      </c>
      <c r="F527" s="97"/>
      <c r="G527" s="97"/>
      <c r="H527" s="98"/>
      <c r="I527" s="99"/>
      <c r="J527" s="97"/>
      <c r="K527" s="99"/>
      <c r="L527" s="97"/>
      <c r="M527" s="97"/>
      <c r="N527" s="100">
        <v>45910.0</v>
      </c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>
      <c r="A528" s="96" t="s">
        <v>4840</v>
      </c>
      <c r="B528" s="96">
        <v>2.1973554565E10</v>
      </c>
      <c r="C528" s="96" t="s">
        <v>4841</v>
      </c>
      <c r="D528" s="96" t="s">
        <v>4842</v>
      </c>
      <c r="E528" s="96" t="s">
        <v>85</v>
      </c>
      <c r="F528" s="96" t="s">
        <v>93</v>
      </c>
      <c r="G528" s="96" t="s">
        <v>150</v>
      </c>
      <c r="H528" s="101">
        <v>890.7</v>
      </c>
      <c r="I528" s="100">
        <v>45910.0</v>
      </c>
      <c r="J528" s="96">
        <v>9.6645192E7</v>
      </c>
      <c r="K528" s="100">
        <v>45940.0</v>
      </c>
      <c r="L528" s="96">
        <v>10.0</v>
      </c>
      <c r="M528" s="96" t="s">
        <v>4843</v>
      </c>
      <c r="N528" s="100">
        <v>45933.0</v>
      </c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>
      <c r="A529" s="96" t="s">
        <v>4844</v>
      </c>
      <c r="B529" s="97"/>
      <c r="C529" s="96" t="s">
        <v>4845</v>
      </c>
      <c r="D529" s="96" t="s">
        <v>4846</v>
      </c>
      <c r="E529" s="96" t="s">
        <v>85</v>
      </c>
      <c r="F529" s="96" t="s">
        <v>137</v>
      </c>
      <c r="G529" s="96" t="s">
        <v>131</v>
      </c>
      <c r="H529" s="101">
        <v>1706.93</v>
      </c>
      <c r="I529" s="100">
        <v>45911.0</v>
      </c>
      <c r="J529" s="97"/>
      <c r="K529" s="99"/>
      <c r="L529" s="96"/>
      <c r="M529" s="96" t="s">
        <v>4847</v>
      </c>
      <c r="N529" s="100">
        <v>45911.0</v>
      </c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>
      <c r="A530" s="96" t="s">
        <v>4108</v>
      </c>
      <c r="B530" s="96">
        <v>2.1996075392E10</v>
      </c>
      <c r="C530" s="96" t="s">
        <v>4848</v>
      </c>
      <c r="D530" s="96" t="s">
        <v>4849</v>
      </c>
      <c r="E530" s="96" t="s">
        <v>803</v>
      </c>
      <c r="F530" s="96" t="s">
        <v>596</v>
      </c>
      <c r="G530" s="96" t="s">
        <v>53</v>
      </c>
      <c r="H530" s="101">
        <v>2550.16</v>
      </c>
      <c r="I530" s="100">
        <v>45931.0</v>
      </c>
      <c r="J530" s="96">
        <v>6.3788161E7</v>
      </c>
      <c r="K530" s="100">
        <v>45931.0</v>
      </c>
      <c r="L530" s="96">
        <v>10.0</v>
      </c>
      <c r="M530" s="97"/>
      <c r="N530" s="100">
        <v>45933.0</v>
      </c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>
      <c r="A531" s="96" t="s">
        <v>4850</v>
      </c>
      <c r="B531" s="96">
        <v>2.2992032018E10</v>
      </c>
      <c r="C531" s="96" t="s">
        <v>4851</v>
      </c>
      <c r="D531" s="97"/>
      <c r="E531" s="96" t="s">
        <v>85</v>
      </c>
      <c r="F531" s="97"/>
      <c r="G531" s="97"/>
      <c r="H531" s="98"/>
      <c r="I531" s="99"/>
      <c r="J531" s="97"/>
      <c r="K531" s="99"/>
      <c r="L531" s="97"/>
      <c r="M531" s="97"/>
      <c r="N531" s="100">
        <v>45916.0</v>
      </c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>
      <c r="A532" s="96" t="s">
        <v>4852</v>
      </c>
      <c r="B532" s="96">
        <v>2.2988469899E10</v>
      </c>
      <c r="C532" s="96" t="s">
        <v>4853</v>
      </c>
      <c r="D532" s="97"/>
      <c r="E532" s="96" t="s">
        <v>85</v>
      </c>
      <c r="F532" s="97"/>
      <c r="G532" s="97"/>
      <c r="H532" s="98"/>
      <c r="I532" s="99"/>
      <c r="J532" s="97"/>
      <c r="K532" s="99"/>
      <c r="L532" s="97"/>
      <c r="M532" s="97"/>
      <c r="N532" s="100">
        <v>45916.0</v>
      </c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>
      <c r="A533" s="96" t="s">
        <v>4854</v>
      </c>
      <c r="B533" s="96">
        <v>2.1967839086E10</v>
      </c>
      <c r="C533" s="96" t="s">
        <v>4855</v>
      </c>
      <c r="D533" s="97"/>
      <c r="E533" s="96" t="s">
        <v>85</v>
      </c>
      <c r="F533" s="97"/>
      <c r="G533" s="97"/>
      <c r="H533" s="98"/>
      <c r="I533" s="99"/>
      <c r="J533" s="97"/>
      <c r="K533" s="99"/>
      <c r="L533" s="97"/>
      <c r="M533" s="97"/>
      <c r="N533" s="100">
        <v>45916.0</v>
      </c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>
      <c r="A534" s="96" t="s">
        <v>4378</v>
      </c>
      <c r="B534" s="96">
        <v>2.1992666514E10</v>
      </c>
      <c r="C534" s="96" t="s">
        <v>4856</v>
      </c>
      <c r="D534" s="97"/>
      <c r="E534" s="96" t="s">
        <v>85</v>
      </c>
      <c r="F534" s="97"/>
      <c r="G534" s="97"/>
      <c r="H534" s="98"/>
      <c r="I534" s="99"/>
      <c r="J534" s="97"/>
      <c r="K534" s="99"/>
      <c r="L534" s="97"/>
      <c r="M534" s="97"/>
      <c r="N534" s="100">
        <v>45916.0</v>
      </c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>
      <c r="A535" s="96" t="s">
        <v>4857</v>
      </c>
      <c r="B535" s="96">
        <v>2.1991987797E10</v>
      </c>
      <c r="C535" s="96" t="s">
        <v>4858</v>
      </c>
      <c r="D535" s="97"/>
      <c r="E535" s="96" t="s">
        <v>85</v>
      </c>
      <c r="F535" s="97"/>
      <c r="G535" s="97"/>
      <c r="H535" s="98"/>
      <c r="I535" s="99"/>
      <c r="J535" s="97"/>
      <c r="K535" s="99"/>
      <c r="L535" s="97"/>
      <c r="M535" s="97"/>
      <c r="N535" s="100">
        <v>45916.0</v>
      </c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>
      <c r="A536" s="96" t="s">
        <v>4859</v>
      </c>
      <c r="B536" s="96">
        <v>2.1986330113E10</v>
      </c>
      <c r="C536" s="96" t="s">
        <v>4860</v>
      </c>
      <c r="D536" s="97"/>
      <c r="E536" s="96" t="s">
        <v>85</v>
      </c>
      <c r="F536" s="97"/>
      <c r="G536" s="97"/>
      <c r="H536" s="98"/>
      <c r="I536" s="99"/>
      <c r="J536" s="97"/>
      <c r="K536" s="99"/>
      <c r="L536" s="97"/>
      <c r="M536" s="97"/>
      <c r="N536" s="100">
        <v>45916.0</v>
      </c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>
      <c r="A537" s="96" t="s">
        <v>4861</v>
      </c>
      <c r="B537" s="96">
        <v>2.1965039397E10</v>
      </c>
      <c r="C537" s="96" t="s">
        <v>4862</v>
      </c>
      <c r="D537" s="97"/>
      <c r="E537" s="96" t="s">
        <v>85</v>
      </c>
      <c r="F537" s="97"/>
      <c r="G537" s="97"/>
      <c r="H537" s="98"/>
      <c r="I537" s="99"/>
      <c r="J537" s="97"/>
      <c r="K537" s="99"/>
      <c r="L537" s="97"/>
      <c r="M537" s="97"/>
      <c r="N537" s="100">
        <v>45916.0</v>
      </c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>
      <c r="A538" s="96" t="s">
        <v>4863</v>
      </c>
      <c r="B538" s="96">
        <v>2.29975766E10</v>
      </c>
      <c r="C538" s="96" t="s">
        <v>4864</v>
      </c>
      <c r="D538" s="97"/>
      <c r="E538" s="96" t="s">
        <v>85</v>
      </c>
      <c r="F538" s="97"/>
      <c r="G538" s="97"/>
      <c r="H538" s="98"/>
      <c r="I538" s="99"/>
      <c r="J538" s="97"/>
      <c r="K538" s="99"/>
      <c r="L538" s="97"/>
      <c r="M538" s="97"/>
      <c r="N538" s="100">
        <v>45916.0</v>
      </c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>
      <c r="A539" s="96" t="s">
        <v>4440</v>
      </c>
      <c r="B539" s="96">
        <v>2.1987898122E10</v>
      </c>
      <c r="C539" s="96" t="s">
        <v>4865</v>
      </c>
      <c r="D539" s="97"/>
      <c r="E539" s="96" t="s">
        <v>85</v>
      </c>
      <c r="F539" s="97"/>
      <c r="G539" s="97"/>
      <c r="H539" s="98"/>
      <c r="I539" s="99"/>
      <c r="J539" s="97"/>
      <c r="K539" s="99"/>
      <c r="L539" s="97"/>
      <c r="M539" s="97"/>
      <c r="N539" s="100">
        <v>45916.0</v>
      </c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>
      <c r="A540" s="96" t="s">
        <v>4016</v>
      </c>
      <c r="B540" s="96">
        <v>2.1964481409E10</v>
      </c>
      <c r="C540" s="96" t="s">
        <v>4866</v>
      </c>
      <c r="D540" s="97"/>
      <c r="E540" s="96" t="s">
        <v>85</v>
      </c>
      <c r="F540" s="97"/>
      <c r="G540" s="97"/>
      <c r="H540" s="98"/>
      <c r="I540" s="99"/>
      <c r="J540" s="97"/>
      <c r="K540" s="99"/>
      <c r="L540" s="97"/>
      <c r="M540" s="97"/>
      <c r="N540" s="100">
        <v>45917.0</v>
      </c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>
      <c r="A541" s="96" t="s">
        <v>4441</v>
      </c>
      <c r="B541" s="96">
        <v>2.1981420571E10</v>
      </c>
      <c r="C541" s="96" t="s">
        <v>4867</v>
      </c>
      <c r="D541" s="97"/>
      <c r="E541" s="96" t="s">
        <v>85</v>
      </c>
      <c r="F541" s="97"/>
      <c r="G541" s="97"/>
      <c r="H541" s="98"/>
      <c r="I541" s="99"/>
      <c r="J541" s="97"/>
      <c r="K541" s="99"/>
      <c r="L541" s="97"/>
      <c r="M541" s="97"/>
      <c r="N541" s="100">
        <v>45917.0</v>
      </c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>
      <c r="A542" s="96" t="s">
        <v>4868</v>
      </c>
      <c r="B542" s="96">
        <v>2.1977493654E10</v>
      </c>
      <c r="C542" s="96" t="s">
        <v>4869</v>
      </c>
      <c r="D542" s="97"/>
      <c r="E542" s="96" t="s">
        <v>85</v>
      </c>
      <c r="F542" s="97"/>
      <c r="G542" s="97"/>
      <c r="H542" s="98"/>
      <c r="I542" s="99"/>
      <c r="J542" s="97"/>
      <c r="K542" s="99"/>
      <c r="L542" s="97"/>
      <c r="M542" s="97"/>
      <c r="N542" s="100">
        <v>45917.0</v>
      </c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>
      <c r="A543" s="96" t="s">
        <v>4633</v>
      </c>
      <c r="B543" s="96">
        <v>2.1995841803E10</v>
      </c>
      <c r="C543" s="96" t="s">
        <v>4870</v>
      </c>
      <c r="D543" s="97"/>
      <c r="E543" s="96" t="s">
        <v>85</v>
      </c>
      <c r="F543" s="97"/>
      <c r="G543" s="97"/>
      <c r="H543" s="98"/>
      <c r="I543" s="99"/>
      <c r="J543" s="97"/>
      <c r="K543" s="99"/>
      <c r="L543" s="97"/>
      <c r="M543" s="97"/>
      <c r="N543" s="100">
        <v>45917.0</v>
      </c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>
      <c r="A544" s="96" t="s">
        <v>1448</v>
      </c>
      <c r="B544" s="96">
        <v>2.199696438E10</v>
      </c>
      <c r="C544" s="96" t="s">
        <v>4871</v>
      </c>
      <c r="D544" s="97"/>
      <c r="E544" s="96" t="s">
        <v>85</v>
      </c>
      <c r="F544" s="97"/>
      <c r="G544" s="97"/>
      <c r="H544" s="98"/>
      <c r="I544" s="99"/>
      <c r="J544" s="97"/>
      <c r="K544" s="99"/>
      <c r="L544" s="97"/>
      <c r="M544" s="97"/>
      <c r="N544" s="100">
        <v>45917.0</v>
      </c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>
      <c r="A545" s="96" t="s">
        <v>4063</v>
      </c>
      <c r="B545" s="96">
        <v>2.1991000179E10</v>
      </c>
      <c r="C545" s="96" t="s">
        <v>4872</v>
      </c>
      <c r="D545" s="97"/>
      <c r="E545" s="96" t="s">
        <v>85</v>
      </c>
      <c r="F545" s="97"/>
      <c r="G545" s="97"/>
      <c r="H545" s="98"/>
      <c r="I545" s="99"/>
      <c r="J545" s="97"/>
      <c r="K545" s="99"/>
      <c r="L545" s="97"/>
      <c r="M545" s="97"/>
      <c r="N545" s="100">
        <v>45917.0</v>
      </c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>
      <c r="A546" s="96" t="s">
        <v>4873</v>
      </c>
      <c r="B546" s="96">
        <v>2.1971890989E10</v>
      </c>
      <c r="C546" s="96" t="s">
        <v>4874</v>
      </c>
      <c r="D546" s="97"/>
      <c r="E546" s="96" t="s">
        <v>85</v>
      </c>
      <c r="F546" s="97"/>
      <c r="G546" s="97"/>
      <c r="H546" s="98"/>
      <c r="I546" s="99"/>
      <c r="J546" s="97"/>
      <c r="K546" s="99"/>
      <c r="L546" s="97"/>
      <c r="M546" s="97"/>
      <c r="N546" s="100">
        <v>45917.0</v>
      </c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>
      <c r="A547" s="96" t="s">
        <v>4658</v>
      </c>
      <c r="B547" s="96">
        <v>2.1970397589E10</v>
      </c>
      <c r="C547" s="96" t="s">
        <v>4875</v>
      </c>
      <c r="D547" s="97"/>
      <c r="E547" s="96" t="s">
        <v>85</v>
      </c>
      <c r="F547" s="97"/>
      <c r="G547" s="97"/>
      <c r="H547" s="98"/>
      <c r="I547" s="99"/>
      <c r="J547" s="97"/>
      <c r="K547" s="99"/>
      <c r="L547" s="97"/>
      <c r="M547" s="97"/>
      <c r="N547" s="100">
        <v>45917.0</v>
      </c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>
      <c r="A548" s="96" t="s">
        <v>168</v>
      </c>
      <c r="B548" s="96">
        <v>2.1996086735E10</v>
      </c>
      <c r="C548" s="96" t="s">
        <v>4876</v>
      </c>
      <c r="D548" s="97"/>
      <c r="E548" s="96" t="s">
        <v>85</v>
      </c>
      <c r="F548" s="97"/>
      <c r="G548" s="97"/>
      <c r="H548" s="98"/>
      <c r="I548" s="99"/>
      <c r="J548" s="97"/>
      <c r="K548" s="99"/>
      <c r="L548" s="97"/>
      <c r="M548" s="97"/>
      <c r="N548" s="100">
        <v>45917.0</v>
      </c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>
      <c r="A549" s="96" t="s">
        <v>4799</v>
      </c>
      <c r="B549" s="96">
        <v>2.1979739498E10</v>
      </c>
      <c r="C549" s="96" t="s">
        <v>4877</v>
      </c>
      <c r="D549" s="97"/>
      <c r="E549" s="96" t="s">
        <v>85</v>
      </c>
      <c r="F549" s="97"/>
      <c r="G549" s="97"/>
      <c r="H549" s="98"/>
      <c r="I549" s="99"/>
      <c r="J549" s="97"/>
      <c r="K549" s="99"/>
      <c r="L549" s="97"/>
      <c r="M549" s="97"/>
      <c r="N549" s="100">
        <v>45917.0</v>
      </c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>
      <c r="A550" s="96" t="s">
        <v>4393</v>
      </c>
      <c r="B550" s="96" t="s">
        <v>4878</v>
      </c>
      <c r="C550" s="96" t="s">
        <v>4879</v>
      </c>
      <c r="D550" s="96" t="s">
        <v>4880</v>
      </c>
      <c r="E550" s="96" t="s">
        <v>85</v>
      </c>
      <c r="F550" s="96" t="s">
        <v>143</v>
      </c>
      <c r="G550" s="96" t="s">
        <v>53</v>
      </c>
      <c r="H550" s="101">
        <v>1373.53</v>
      </c>
      <c r="I550" s="100">
        <v>45917.0</v>
      </c>
      <c r="J550" s="96">
        <v>2053853.0</v>
      </c>
      <c r="K550" s="100">
        <v>45917.0</v>
      </c>
      <c r="L550" s="96">
        <v>9.0</v>
      </c>
      <c r="M550" s="97"/>
      <c r="N550" s="100">
        <v>45918.0</v>
      </c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>
      <c r="A551" s="96" t="s">
        <v>4881</v>
      </c>
      <c r="B551" s="96">
        <v>2.1969405264E10</v>
      </c>
      <c r="C551" s="96" t="s">
        <v>4882</v>
      </c>
      <c r="D551" s="96" t="s">
        <v>4788</v>
      </c>
      <c r="E551" s="96" t="s">
        <v>85</v>
      </c>
      <c r="F551" s="96" t="s">
        <v>153</v>
      </c>
      <c r="G551" s="96" t="s">
        <v>53</v>
      </c>
      <c r="H551" s="101">
        <v>318.89</v>
      </c>
      <c r="I551" s="100">
        <v>45925.0</v>
      </c>
      <c r="J551" s="96">
        <v>1007378.0</v>
      </c>
      <c r="K551" s="100">
        <v>45940.0</v>
      </c>
      <c r="L551" s="96">
        <v>10.0</v>
      </c>
      <c r="M551" s="97"/>
      <c r="N551" s="100">
        <v>45933.0</v>
      </c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>
      <c r="A552" s="96" t="s">
        <v>4883</v>
      </c>
      <c r="B552" s="96">
        <v>2.1964567878E10</v>
      </c>
      <c r="C552" s="96" t="s">
        <v>4884</v>
      </c>
      <c r="D552" s="96" t="s">
        <v>4885</v>
      </c>
      <c r="E552" s="96" t="s">
        <v>85</v>
      </c>
      <c r="F552" s="96" t="s">
        <v>140</v>
      </c>
      <c r="G552" s="96" t="s">
        <v>53</v>
      </c>
      <c r="H552" s="101">
        <v>1643.58</v>
      </c>
      <c r="I552" s="100">
        <v>45930.0</v>
      </c>
      <c r="J552" s="96">
        <v>1591749.0</v>
      </c>
      <c r="K552" s="100">
        <v>45935.0</v>
      </c>
      <c r="L552" s="96">
        <v>10.0</v>
      </c>
      <c r="M552" s="97"/>
      <c r="N552" s="100">
        <v>45933.0</v>
      </c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>
      <c r="A553" s="96" t="s">
        <v>4886</v>
      </c>
      <c r="B553" s="96">
        <v>2.19933006042E11</v>
      </c>
      <c r="C553" s="96" t="s">
        <v>4887</v>
      </c>
      <c r="D553" s="96" t="s">
        <v>4885</v>
      </c>
      <c r="E553" s="96" t="s">
        <v>85</v>
      </c>
      <c r="F553" s="96" t="s">
        <v>140</v>
      </c>
      <c r="G553" s="96" t="s">
        <v>53</v>
      </c>
      <c r="H553" s="101">
        <v>1643.58</v>
      </c>
      <c r="I553" s="100">
        <v>45930.0</v>
      </c>
      <c r="J553" s="96">
        <v>1591752.0</v>
      </c>
      <c r="K553" s="100">
        <v>45935.0</v>
      </c>
      <c r="L553" s="96">
        <v>10.0</v>
      </c>
      <c r="M553" s="97"/>
      <c r="N553" s="100">
        <v>45933.0</v>
      </c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>
      <c r="A554" s="96" t="s">
        <v>4818</v>
      </c>
      <c r="B554" s="96">
        <v>2.1996135648E10</v>
      </c>
      <c r="C554" s="96" t="s">
        <v>4888</v>
      </c>
      <c r="D554" s="97"/>
      <c r="E554" s="96" t="s">
        <v>85</v>
      </c>
      <c r="F554" s="97"/>
      <c r="G554" s="97"/>
      <c r="H554" s="98"/>
      <c r="I554" s="99"/>
      <c r="J554" s="97"/>
      <c r="K554" s="99"/>
      <c r="L554" s="97"/>
      <c r="M554" s="97"/>
      <c r="N554" s="100">
        <v>45939.0</v>
      </c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>
      <c r="A555" s="96" t="s">
        <v>653</v>
      </c>
      <c r="B555" s="96">
        <v>2.1964420273E10</v>
      </c>
      <c r="C555" s="96" t="s">
        <v>4889</v>
      </c>
      <c r="D555" s="97"/>
      <c r="E555" s="96" t="s">
        <v>85</v>
      </c>
      <c r="F555" s="97"/>
      <c r="G555" s="97"/>
      <c r="H555" s="98"/>
      <c r="I555" s="99"/>
      <c r="J555" s="97"/>
      <c r="K555" s="99"/>
      <c r="L555" s="97"/>
      <c r="M555" s="97"/>
      <c r="N555" s="100">
        <v>45939.0</v>
      </c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>
      <c r="A556" s="96" t="s">
        <v>4563</v>
      </c>
      <c r="B556" s="96">
        <v>2.1996374203E10</v>
      </c>
      <c r="C556" s="96" t="s">
        <v>4890</v>
      </c>
      <c r="D556" s="97"/>
      <c r="E556" s="96" t="s">
        <v>85</v>
      </c>
      <c r="F556" s="97"/>
      <c r="G556" s="97"/>
      <c r="H556" s="98"/>
      <c r="I556" s="99"/>
      <c r="J556" s="97"/>
      <c r="K556" s="99"/>
      <c r="L556" s="97"/>
      <c r="M556" s="97"/>
      <c r="N556" s="100">
        <v>45939.0</v>
      </c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>
      <c r="A557" s="96" t="s">
        <v>4754</v>
      </c>
      <c r="B557" s="96">
        <v>2.1997659937E10</v>
      </c>
      <c r="C557" s="96" t="s">
        <v>4891</v>
      </c>
      <c r="D557" s="97"/>
      <c r="E557" s="96" t="s">
        <v>85</v>
      </c>
      <c r="F557" s="97"/>
      <c r="G557" s="97"/>
      <c r="H557" s="98"/>
      <c r="I557" s="99"/>
      <c r="J557" s="97"/>
      <c r="K557" s="99"/>
      <c r="L557" s="97"/>
      <c r="M557" s="97"/>
      <c r="N557" s="100">
        <v>45939.0</v>
      </c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>
      <c r="A558" s="96" t="s">
        <v>4016</v>
      </c>
      <c r="B558" s="96">
        <v>2.1996213E10</v>
      </c>
      <c r="C558" s="96" t="s">
        <v>4892</v>
      </c>
      <c r="D558" s="97"/>
      <c r="E558" s="96" t="s">
        <v>85</v>
      </c>
      <c r="F558" s="97"/>
      <c r="G558" s="97"/>
      <c r="H558" s="98"/>
      <c r="I558" s="99"/>
      <c r="J558" s="97"/>
      <c r="K558" s="99"/>
      <c r="L558" s="97"/>
      <c r="M558" s="97"/>
      <c r="N558" s="100">
        <v>45939.0</v>
      </c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>
      <c r="A559" s="96" t="s">
        <v>4014</v>
      </c>
      <c r="B559" s="96">
        <v>2.1984991892E10</v>
      </c>
      <c r="C559" s="96" t="s">
        <v>4893</v>
      </c>
      <c r="D559" s="97"/>
      <c r="E559" s="96" t="s">
        <v>85</v>
      </c>
      <c r="F559" s="97"/>
      <c r="G559" s="97"/>
      <c r="H559" s="98"/>
      <c r="I559" s="99"/>
      <c r="J559" s="97"/>
      <c r="K559" s="99"/>
      <c r="L559" s="97"/>
      <c r="M559" s="97"/>
      <c r="N559" s="100">
        <v>45939.0</v>
      </c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>
      <c r="A560" s="96" t="s">
        <v>4667</v>
      </c>
      <c r="B560" s="96">
        <v>2.1979790338E10</v>
      </c>
      <c r="C560" s="96" t="s">
        <v>4894</v>
      </c>
      <c r="D560" s="97"/>
      <c r="E560" s="96" t="s">
        <v>85</v>
      </c>
      <c r="F560" s="97"/>
      <c r="G560" s="97"/>
      <c r="H560" s="98"/>
      <c r="I560" s="99"/>
      <c r="J560" s="97"/>
      <c r="K560" s="99"/>
      <c r="L560" s="97"/>
      <c r="M560" s="97"/>
      <c r="N560" s="100">
        <v>45939.0</v>
      </c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>
      <c r="A561" s="96" t="s">
        <v>4895</v>
      </c>
      <c r="B561" s="96">
        <v>2.1996595118E10</v>
      </c>
      <c r="C561" s="96" t="s">
        <v>4896</v>
      </c>
      <c r="D561" s="97"/>
      <c r="E561" s="96" t="s">
        <v>85</v>
      </c>
      <c r="F561" s="97"/>
      <c r="G561" s="97"/>
      <c r="H561" s="98"/>
      <c r="I561" s="99"/>
      <c r="J561" s="97"/>
      <c r="K561" s="99"/>
      <c r="L561" s="97"/>
      <c r="M561" s="97"/>
      <c r="N561" s="100">
        <v>45939.0</v>
      </c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>
      <c r="A562" s="96" t="s">
        <v>4897</v>
      </c>
      <c r="B562" s="96">
        <v>2.1999899731E10</v>
      </c>
      <c r="C562" s="96" t="s">
        <v>4898</v>
      </c>
      <c r="D562" s="97"/>
      <c r="E562" s="96" t="s">
        <v>85</v>
      </c>
      <c r="F562" s="97"/>
      <c r="G562" s="97"/>
      <c r="H562" s="98"/>
      <c r="I562" s="99"/>
      <c r="J562" s="97"/>
      <c r="K562" s="99"/>
      <c r="L562" s="97"/>
      <c r="M562" s="97"/>
      <c r="N562" s="100">
        <v>45939.0</v>
      </c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>
      <c r="A563" s="96" t="s">
        <v>562</v>
      </c>
      <c r="B563" s="96">
        <v>2.1965691016E10</v>
      </c>
      <c r="C563" s="96" t="s">
        <v>4899</v>
      </c>
      <c r="D563" s="97"/>
      <c r="E563" s="96" t="s">
        <v>85</v>
      </c>
      <c r="F563" s="97"/>
      <c r="G563" s="97"/>
      <c r="H563" s="98"/>
      <c r="I563" s="99"/>
      <c r="J563" s="97"/>
      <c r="K563" s="99"/>
      <c r="L563" s="97"/>
      <c r="M563" s="97"/>
      <c r="N563" s="100">
        <v>45939.0</v>
      </c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>
      <c r="A564" s="96" t="s">
        <v>4132</v>
      </c>
      <c r="B564" s="96">
        <v>2.1986967346E10</v>
      </c>
      <c r="C564" s="96" t="s">
        <v>4900</v>
      </c>
      <c r="D564" s="97"/>
      <c r="E564" s="96" t="s">
        <v>85</v>
      </c>
      <c r="F564" s="97"/>
      <c r="G564" s="97"/>
      <c r="H564" s="98"/>
      <c r="I564" s="99"/>
      <c r="J564" s="97"/>
      <c r="K564" s="99"/>
      <c r="L564" s="97"/>
      <c r="M564" s="97"/>
      <c r="N564" s="100">
        <v>45939.0</v>
      </c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>
      <c r="A565" s="96" t="s">
        <v>3</v>
      </c>
      <c r="B565" s="96">
        <v>2.1978956701E10</v>
      </c>
      <c r="C565" s="96" t="s">
        <v>4901</v>
      </c>
      <c r="D565" s="97"/>
      <c r="E565" s="96" t="s">
        <v>85</v>
      </c>
      <c r="F565" s="97"/>
      <c r="G565" s="97"/>
      <c r="H565" s="98"/>
      <c r="I565" s="99"/>
      <c r="J565" s="97"/>
      <c r="K565" s="99"/>
      <c r="L565" s="97"/>
      <c r="M565" s="97"/>
      <c r="N565" s="100">
        <v>45939.0</v>
      </c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>
      <c r="A566" s="96" t="s">
        <v>4902</v>
      </c>
      <c r="B566" s="96">
        <v>2.198760839E10</v>
      </c>
      <c r="C566" s="96" t="s">
        <v>4903</v>
      </c>
      <c r="D566" s="97"/>
      <c r="E566" s="96" t="s">
        <v>85</v>
      </c>
      <c r="F566" s="97"/>
      <c r="G566" s="97"/>
      <c r="H566" s="98"/>
      <c r="I566" s="99"/>
      <c r="J566" s="97"/>
      <c r="K566" s="99"/>
      <c r="L566" s="97"/>
      <c r="M566" s="97"/>
      <c r="N566" s="100">
        <v>45939.0</v>
      </c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>
      <c r="A567" s="96" t="s">
        <v>4904</v>
      </c>
      <c r="B567" s="96">
        <v>2.4981875527E10</v>
      </c>
      <c r="C567" s="96" t="s">
        <v>4905</v>
      </c>
      <c r="D567" s="97"/>
      <c r="E567" s="96" t="s">
        <v>85</v>
      </c>
      <c r="F567" s="97"/>
      <c r="G567" s="97"/>
      <c r="H567" s="98"/>
      <c r="I567" s="99"/>
      <c r="J567" s="97"/>
      <c r="K567" s="99"/>
      <c r="L567" s="97"/>
      <c r="M567" s="97"/>
      <c r="N567" s="100">
        <v>45939.0</v>
      </c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>
      <c r="A568" s="96" t="s">
        <v>4906</v>
      </c>
      <c r="B568" s="96">
        <v>2.199294554E10</v>
      </c>
      <c r="C568" s="96" t="s">
        <v>4907</v>
      </c>
      <c r="D568" s="97"/>
      <c r="E568" s="96" t="s">
        <v>85</v>
      </c>
      <c r="F568" s="97"/>
      <c r="G568" s="97"/>
      <c r="H568" s="98"/>
      <c r="I568" s="99"/>
      <c r="J568" s="97"/>
      <c r="K568" s="99"/>
      <c r="L568" s="97"/>
      <c r="M568" s="97"/>
      <c r="N568" s="100">
        <v>45939.0</v>
      </c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>
      <c r="A569" s="96" t="s">
        <v>4908</v>
      </c>
      <c r="B569" s="96">
        <v>2.1986089603E10</v>
      </c>
      <c r="C569" s="96" t="s">
        <v>4909</v>
      </c>
      <c r="D569" s="97"/>
      <c r="E569" s="96" t="s">
        <v>85</v>
      </c>
      <c r="F569" s="97"/>
      <c r="G569" s="97"/>
      <c r="H569" s="98"/>
      <c r="I569" s="99"/>
      <c r="J569" s="97"/>
      <c r="K569" s="99"/>
      <c r="L569" s="97"/>
      <c r="M569" s="97"/>
      <c r="N569" s="100">
        <v>45939.0</v>
      </c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>
      <c r="A570" s="96" t="s">
        <v>2518</v>
      </c>
      <c r="B570" s="96">
        <v>2.1974381953E10</v>
      </c>
      <c r="C570" s="96" t="s">
        <v>4910</v>
      </c>
      <c r="D570" s="97"/>
      <c r="E570" s="96" t="s">
        <v>85</v>
      </c>
      <c r="F570" s="97"/>
      <c r="G570" s="97"/>
      <c r="H570" s="98"/>
      <c r="I570" s="99"/>
      <c r="J570" s="97"/>
      <c r="K570" s="99"/>
      <c r="L570" s="97"/>
      <c r="M570" s="97"/>
      <c r="N570" s="100">
        <v>45939.0</v>
      </c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>
      <c r="A571" s="96" t="s">
        <v>24</v>
      </c>
      <c r="B571" s="96">
        <v>2.2920177474E10</v>
      </c>
      <c r="C571" s="96" t="s">
        <v>4911</v>
      </c>
      <c r="D571" s="97"/>
      <c r="E571" s="96" t="s">
        <v>85</v>
      </c>
      <c r="F571" s="97"/>
      <c r="G571" s="97"/>
      <c r="H571" s="98"/>
      <c r="I571" s="99"/>
      <c r="J571" s="97"/>
      <c r="K571" s="99"/>
      <c r="L571" s="97"/>
      <c r="M571" s="97"/>
      <c r="N571" s="100">
        <v>45939.0</v>
      </c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>
      <c r="A572" s="96" t="s">
        <v>4912</v>
      </c>
      <c r="B572" s="96">
        <v>2.1964167934E10</v>
      </c>
      <c r="C572" s="96" t="s">
        <v>4913</v>
      </c>
      <c r="D572" s="97"/>
      <c r="E572" s="96" t="s">
        <v>85</v>
      </c>
      <c r="F572" s="97"/>
      <c r="G572" s="97"/>
      <c r="H572" s="98"/>
      <c r="I572" s="99"/>
      <c r="J572" s="97"/>
      <c r="K572" s="99"/>
      <c r="L572" s="97"/>
      <c r="M572" s="97"/>
      <c r="N572" s="100">
        <v>45939.0</v>
      </c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>
      <c r="A573" s="96" t="s">
        <v>4341</v>
      </c>
      <c r="B573" s="96" t="s">
        <v>4914</v>
      </c>
      <c r="C573" s="124" t="s">
        <v>4915</v>
      </c>
      <c r="D573" s="97"/>
      <c r="E573" s="96" t="s">
        <v>85</v>
      </c>
      <c r="F573" s="96" t="s">
        <v>140</v>
      </c>
      <c r="G573" s="96" t="s">
        <v>53</v>
      </c>
      <c r="H573" s="125">
        <v>1895.7</v>
      </c>
      <c r="I573" s="100">
        <v>45953.0</v>
      </c>
      <c r="J573" s="126">
        <v>1601232.0</v>
      </c>
      <c r="K573" s="99"/>
      <c r="L573" s="96">
        <v>10.0</v>
      </c>
      <c r="M573" s="97"/>
      <c r="N573" s="105">
        <v>45954.39810038194</v>
      </c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>
      <c r="A574" s="96" t="s">
        <v>4916</v>
      </c>
      <c r="B574" s="96" t="s">
        <v>4917</v>
      </c>
      <c r="C574" s="97"/>
      <c r="D574" s="97"/>
      <c r="E574" s="96" t="s">
        <v>803</v>
      </c>
      <c r="F574" s="96" t="s">
        <v>137</v>
      </c>
      <c r="G574" s="96" t="s">
        <v>54</v>
      </c>
      <c r="H574" s="101" t="s">
        <v>4918</v>
      </c>
      <c r="I574" s="99"/>
      <c r="J574" s="97"/>
      <c r="K574" s="99"/>
      <c r="L574" s="97"/>
      <c r="M574" s="97"/>
      <c r="N574" s="105">
        <v>45958.66061986111</v>
      </c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>
      <c r="A575" s="97"/>
      <c r="B575" s="97"/>
      <c r="C575" s="97"/>
      <c r="D575" s="97"/>
      <c r="E575" s="97"/>
      <c r="F575" s="97"/>
      <c r="G575" s="97"/>
      <c r="H575" s="98"/>
      <c r="I575" s="99"/>
      <c r="J575" s="97"/>
      <c r="K575" s="99"/>
      <c r="L575" s="97"/>
      <c r="M575" s="97"/>
      <c r="N575" s="99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>
      <c r="A576" s="97"/>
      <c r="B576" s="97"/>
      <c r="C576" s="97"/>
      <c r="D576" s="97"/>
      <c r="E576" s="97"/>
      <c r="F576" s="97"/>
      <c r="G576" s="97"/>
      <c r="H576" s="98"/>
      <c r="I576" s="99"/>
      <c r="J576" s="97"/>
      <c r="K576" s="99"/>
      <c r="L576" s="97"/>
      <c r="M576" s="97"/>
      <c r="N576" s="99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>
      <c r="A577" s="97"/>
      <c r="B577" s="97"/>
      <c r="C577" s="97"/>
      <c r="D577" s="97"/>
      <c r="E577" s="97"/>
      <c r="F577" s="97"/>
      <c r="G577" s="97"/>
      <c r="H577" s="98"/>
      <c r="I577" s="99"/>
      <c r="J577" s="97"/>
      <c r="K577" s="99"/>
      <c r="L577" s="97"/>
      <c r="M577" s="97"/>
      <c r="N577" s="99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>
      <c r="A578" s="97"/>
      <c r="B578" s="97"/>
      <c r="C578" s="97"/>
      <c r="D578" s="97"/>
      <c r="E578" s="97"/>
      <c r="F578" s="97"/>
      <c r="G578" s="97"/>
      <c r="H578" s="98"/>
      <c r="I578" s="99"/>
      <c r="J578" s="97"/>
      <c r="K578" s="99"/>
      <c r="L578" s="97"/>
      <c r="M578" s="97"/>
      <c r="N578" s="99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>
      <c r="A579" s="97"/>
      <c r="B579" s="97"/>
      <c r="C579" s="97"/>
      <c r="D579" s="97"/>
      <c r="E579" s="97"/>
      <c r="F579" s="97"/>
      <c r="G579" s="97"/>
      <c r="H579" s="98"/>
      <c r="I579" s="99"/>
      <c r="J579" s="97"/>
      <c r="K579" s="99"/>
      <c r="L579" s="97"/>
      <c r="M579" s="97"/>
      <c r="N579" s="99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>
      <c r="A580" s="97"/>
      <c r="B580" s="97"/>
      <c r="C580" s="97"/>
      <c r="D580" s="97"/>
      <c r="E580" s="97"/>
      <c r="F580" s="97"/>
      <c r="G580" s="97"/>
      <c r="H580" s="98"/>
      <c r="I580" s="99"/>
      <c r="J580" s="97"/>
      <c r="K580" s="99"/>
      <c r="L580" s="97"/>
      <c r="M580" s="97"/>
      <c r="N580" s="99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>
      <c r="A581" s="97"/>
      <c r="B581" s="97"/>
      <c r="C581" s="97"/>
      <c r="D581" s="97"/>
      <c r="E581" s="97"/>
      <c r="F581" s="97"/>
      <c r="G581" s="97"/>
      <c r="H581" s="98"/>
      <c r="I581" s="99"/>
      <c r="J581" s="97"/>
      <c r="K581" s="99"/>
      <c r="L581" s="97"/>
      <c r="M581" s="97"/>
      <c r="N581" s="99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>
      <c r="A582" s="97"/>
      <c r="B582" s="97"/>
      <c r="C582" s="97"/>
      <c r="D582" s="97"/>
      <c r="E582" s="97"/>
      <c r="F582" s="97"/>
      <c r="G582" s="97"/>
      <c r="H582" s="98"/>
      <c r="I582" s="99"/>
      <c r="J582" s="97"/>
      <c r="K582" s="99"/>
      <c r="L582" s="97"/>
      <c r="M582" s="97"/>
      <c r="N582" s="99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>
      <c r="A583" s="97"/>
      <c r="B583" s="97"/>
      <c r="C583" s="97"/>
      <c r="D583" s="97"/>
      <c r="E583" s="97"/>
      <c r="F583" s="97"/>
      <c r="G583" s="97"/>
      <c r="H583" s="98"/>
      <c r="I583" s="99"/>
      <c r="J583" s="97"/>
      <c r="K583" s="99"/>
      <c r="L583" s="97"/>
      <c r="M583" s="97"/>
      <c r="N583" s="99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>
      <c r="A584" s="97"/>
      <c r="B584" s="97"/>
      <c r="C584" s="97"/>
      <c r="D584" s="97"/>
      <c r="E584" s="97"/>
      <c r="F584" s="97"/>
      <c r="G584" s="97"/>
      <c r="H584" s="98"/>
      <c r="I584" s="99"/>
      <c r="J584" s="97"/>
      <c r="K584" s="99"/>
      <c r="L584" s="97"/>
      <c r="M584" s="97"/>
      <c r="N584" s="99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>
      <c r="A585" s="97"/>
      <c r="B585" s="97"/>
      <c r="C585" s="97"/>
      <c r="D585" s="97"/>
      <c r="E585" s="97"/>
      <c r="F585" s="97"/>
      <c r="G585" s="97"/>
      <c r="H585" s="98"/>
      <c r="I585" s="99"/>
      <c r="J585" s="97"/>
      <c r="K585" s="99"/>
      <c r="L585" s="97"/>
      <c r="M585" s="97"/>
      <c r="N585" s="99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>
      <c r="A586" s="97"/>
      <c r="B586" s="97"/>
      <c r="C586" s="97"/>
      <c r="D586" s="97"/>
      <c r="E586" s="97"/>
      <c r="F586" s="97"/>
      <c r="G586" s="97"/>
      <c r="H586" s="98"/>
      <c r="I586" s="99"/>
      <c r="J586" s="97"/>
      <c r="K586" s="99"/>
      <c r="L586" s="97"/>
      <c r="M586" s="97"/>
      <c r="N586" s="99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>
      <c r="A587" s="97"/>
      <c r="B587" s="97"/>
      <c r="C587" s="97"/>
      <c r="D587" s="97"/>
      <c r="E587" s="97"/>
      <c r="F587" s="97"/>
      <c r="G587" s="97"/>
      <c r="H587" s="98"/>
      <c r="I587" s="99"/>
      <c r="J587" s="97"/>
      <c r="K587" s="99"/>
      <c r="L587" s="97"/>
      <c r="M587" s="97"/>
      <c r="N587" s="99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>
      <c r="A588" s="97"/>
      <c r="B588" s="97"/>
      <c r="C588" s="97"/>
      <c r="D588" s="97"/>
      <c r="E588" s="97"/>
      <c r="F588" s="97"/>
      <c r="G588" s="97"/>
      <c r="H588" s="98"/>
      <c r="I588" s="99"/>
      <c r="J588" s="97"/>
      <c r="K588" s="99"/>
      <c r="L588" s="97"/>
      <c r="M588" s="97"/>
      <c r="N588" s="99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>
      <c r="A589" s="97"/>
      <c r="B589" s="97"/>
      <c r="C589" s="97"/>
      <c r="D589" s="97"/>
      <c r="E589" s="97"/>
      <c r="F589" s="97"/>
      <c r="G589" s="97"/>
      <c r="H589" s="98"/>
      <c r="I589" s="99"/>
      <c r="J589" s="97"/>
      <c r="K589" s="99"/>
      <c r="L589" s="97"/>
      <c r="M589" s="97"/>
      <c r="N589" s="99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>
      <c r="A590" s="97"/>
      <c r="B590" s="97"/>
      <c r="C590" s="97"/>
      <c r="D590" s="97"/>
      <c r="E590" s="97"/>
      <c r="F590" s="97"/>
      <c r="G590" s="97"/>
      <c r="H590" s="98"/>
      <c r="I590" s="99"/>
      <c r="J590" s="97"/>
      <c r="K590" s="99"/>
      <c r="L590" s="97"/>
      <c r="M590" s="97"/>
      <c r="N590" s="99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>
      <c r="A591" s="97"/>
      <c r="B591" s="97"/>
      <c r="C591" s="97"/>
      <c r="D591" s="97"/>
      <c r="E591" s="97"/>
      <c r="F591" s="97"/>
      <c r="G591" s="97"/>
      <c r="H591" s="98"/>
      <c r="I591" s="99"/>
      <c r="J591" s="97"/>
      <c r="K591" s="99"/>
      <c r="L591" s="97"/>
      <c r="M591" s="97"/>
      <c r="N591" s="99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>
      <c r="A592" s="97"/>
      <c r="B592" s="97"/>
      <c r="C592" s="97"/>
      <c r="D592" s="97"/>
      <c r="E592" s="97"/>
      <c r="F592" s="97"/>
      <c r="G592" s="97"/>
      <c r="H592" s="98"/>
      <c r="I592" s="99"/>
      <c r="J592" s="97"/>
      <c r="K592" s="99"/>
      <c r="L592" s="97"/>
      <c r="M592" s="97"/>
      <c r="N592" s="99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>
      <c r="A593" s="97"/>
      <c r="B593" s="97"/>
      <c r="C593" s="97"/>
      <c r="D593" s="97"/>
      <c r="E593" s="97"/>
      <c r="F593" s="97"/>
      <c r="G593" s="97"/>
      <c r="H593" s="98"/>
      <c r="I593" s="99"/>
      <c r="J593" s="97"/>
      <c r="K593" s="99"/>
      <c r="L593" s="97"/>
      <c r="M593" s="97"/>
      <c r="N593" s="99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>
      <c r="A594" s="97"/>
      <c r="B594" s="97"/>
      <c r="C594" s="97"/>
      <c r="D594" s="97"/>
      <c r="E594" s="97"/>
      <c r="F594" s="97"/>
      <c r="G594" s="97"/>
      <c r="H594" s="98"/>
      <c r="I594" s="99"/>
      <c r="J594" s="97"/>
      <c r="K594" s="99"/>
      <c r="L594" s="97"/>
      <c r="M594" s="97"/>
      <c r="N594" s="99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>
      <c r="A595" s="97"/>
      <c r="B595" s="97"/>
      <c r="C595" s="97"/>
      <c r="D595" s="97"/>
      <c r="E595" s="97"/>
      <c r="F595" s="97"/>
      <c r="G595" s="97"/>
      <c r="H595" s="98"/>
      <c r="I595" s="99"/>
      <c r="J595" s="97"/>
      <c r="K595" s="99"/>
      <c r="L595" s="97"/>
      <c r="M595" s="97"/>
      <c r="N595" s="99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>
      <c r="A596" s="97"/>
      <c r="B596" s="97"/>
      <c r="C596" s="97"/>
      <c r="D596" s="97"/>
      <c r="E596" s="97"/>
      <c r="F596" s="97"/>
      <c r="G596" s="97"/>
      <c r="H596" s="98"/>
      <c r="I596" s="99"/>
      <c r="J596" s="97"/>
      <c r="K596" s="99"/>
      <c r="L596" s="97"/>
      <c r="M596" s="97"/>
      <c r="N596" s="99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>
      <c r="A597" s="97"/>
      <c r="B597" s="97"/>
      <c r="C597" s="97"/>
      <c r="D597" s="97"/>
      <c r="E597" s="97"/>
      <c r="F597" s="97"/>
      <c r="G597" s="97"/>
      <c r="H597" s="98"/>
      <c r="I597" s="99"/>
      <c r="J597" s="97"/>
      <c r="K597" s="99"/>
      <c r="L597" s="97"/>
      <c r="M597" s="97"/>
      <c r="N597" s="99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>
      <c r="A598" s="97"/>
      <c r="B598" s="97"/>
      <c r="C598" s="97"/>
      <c r="D598" s="97"/>
      <c r="E598" s="97"/>
      <c r="F598" s="97"/>
      <c r="G598" s="97"/>
      <c r="H598" s="98"/>
      <c r="I598" s="99"/>
      <c r="J598" s="97"/>
      <c r="K598" s="99"/>
      <c r="L598" s="97"/>
      <c r="M598" s="97"/>
      <c r="N598" s="99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>
      <c r="A599" s="97"/>
      <c r="B599" s="97"/>
      <c r="C599" s="97"/>
      <c r="D599" s="97"/>
      <c r="E599" s="97"/>
      <c r="F599" s="97"/>
      <c r="G599" s="97"/>
      <c r="H599" s="98"/>
      <c r="I599" s="99"/>
      <c r="J599" s="97"/>
      <c r="K599" s="99"/>
      <c r="L599" s="97"/>
      <c r="M599" s="97"/>
      <c r="N599" s="99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>
      <c r="A600" s="97"/>
      <c r="B600" s="97"/>
      <c r="C600" s="97"/>
      <c r="D600" s="97"/>
      <c r="E600" s="97"/>
      <c r="F600" s="97"/>
      <c r="G600" s="97"/>
      <c r="H600" s="98"/>
      <c r="I600" s="99"/>
      <c r="J600" s="97"/>
      <c r="K600" s="99"/>
      <c r="L600" s="97"/>
      <c r="M600" s="97"/>
      <c r="N600" s="99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>
      <c r="A601" s="97"/>
      <c r="B601" s="97"/>
      <c r="C601" s="97"/>
      <c r="D601" s="97"/>
      <c r="E601" s="97"/>
      <c r="F601" s="97"/>
      <c r="G601" s="97"/>
      <c r="H601" s="98"/>
      <c r="I601" s="99"/>
      <c r="J601" s="97"/>
      <c r="K601" s="99"/>
      <c r="L601" s="97"/>
      <c r="M601" s="97"/>
      <c r="N601" s="99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>
      <c r="A602" s="97"/>
      <c r="B602" s="97"/>
      <c r="C602" s="97"/>
      <c r="D602" s="97"/>
      <c r="E602" s="97"/>
      <c r="F602" s="97"/>
      <c r="G602" s="97"/>
      <c r="H602" s="98"/>
      <c r="I602" s="99"/>
      <c r="J602" s="97"/>
      <c r="K602" s="99"/>
      <c r="L602" s="97"/>
      <c r="M602" s="97"/>
      <c r="N602" s="99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>
      <c r="A603" s="97"/>
      <c r="B603" s="97"/>
      <c r="C603" s="97"/>
      <c r="D603" s="97"/>
      <c r="E603" s="97"/>
      <c r="F603" s="97"/>
      <c r="G603" s="97"/>
      <c r="H603" s="98"/>
      <c r="I603" s="99"/>
      <c r="J603" s="97"/>
      <c r="K603" s="99"/>
      <c r="L603" s="97"/>
      <c r="M603" s="97"/>
      <c r="N603" s="99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>
      <c r="A604" s="97"/>
      <c r="B604" s="97"/>
      <c r="C604" s="97"/>
      <c r="D604" s="97"/>
      <c r="E604" s="97"/>
      <c r="F604" s="97"/>
      <c r="G604" s="97"/>
      <c r="H604" s="98"/>
      <c r="I604" s="99"/>
      <c r="J604" s="97"/>
      <c r="K604" s="99"/>
      <c r="L604" s="97"/>
      <c r="M604" s="97"/>
      <c r="N604" s="99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>
      <c r="A605" s="97"/>
      <c r="B605" s="97"/>
      <c r="C605" s="97"/>
      <c r="D605" s="97"/>
      <c r="E605" s="97"/>
      <c r="F605" s="97"/>
      <c r="G605" s="97"/>
      <c r="H605" s="98"/>
      <c r="I605" s="99"/>
      <c r="J605" s="97"/>
      <c r="K605" s="99"/>
      <c r="L605" s="97"/>
      <c r="M605" s="97"/>
      <c r="N605" s="99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>
      <c r="A606" s="97"/>
      <c r="B606" s="97"/>
      <c r="C606" s="97"/>
      <c r="D606" s="97"/>
      <c r="E606" s="97"/>
      <c r="F606" s="97"/>
      <c r="G606" s="97"/>
      <c r="H606" s="98"/>
      <c r="I606" s="99"/>
      <c r="J606" s="97"/>
      <c r="K606" s="99"/>
      <c r="L606" s="97"/>
      <c r="M606" s="97"/>
      <c r="N606" s="99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>
      <c r="A607" s="97"/>
      <c r="B607" s="97"/>
      <c r="C607" s="97"/>
      <c r="D607" s="97"/>
      <c r="E607" s="97"/>
      <c r="F607" s="97"/>
      <c r="G607" s="97"/>
      <c r="H607" s="98"/>
      <c r="I607" s="99"/>
      <c r="J607" s="97"/>
      <c r="K607" s="99"/>
      <c r="L607" s="97"/>
      <c r="M607" s="97"/>
      <c r="N607" s="99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>
      <c r="A608" s="97"/>
      <c r="B608" s="97"/>
      <c r="C608" s="97"/>
      <c r="D608" s="97"/>
      <c r="E608" s="97"/>
      <c r="F608" s="97"/>
      <c r="G608" s="97"/>
      <c r="H608" s="98"/>
      <c r="I608" s="99"/>
      <c r="J608" s="97"/>
      <c r="K608" s="99"/>
      <c r="L608" s="97"/>
      <c r="M608" s="97"/>
      <c r="N608" s="99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>
      <c r="A609" s="97"/>
      <c r="B609" s="97"/>
      <c r="C609" s="97"/>
      <c r="D609" s="97"/>
      <c r="E609" s="97"/>
      <c r="F609" s="97"/>
      <c r="G609" s="97"/>
      <c r="H609" s="98"/>
      <c r="I609" s="99"/>
      <c r="J609" s="97"/>
      <c r="K609" s="99"/>
      <c r="L609" s="97"/>
      <c r="M609" s="97"/>
      <c r="N609" s="99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>
      <c r="A610" s="97"/>
      <c r="B610" s="97"/>
      <c r="C610" s="97"/>
      <c r="D610" s="97"/>
      <c r="E610" s="97"/>
      <c r="F610" s="97"/>
      <c r="G610" s="97"/>
      <c r="H610" s="98"/>
      <c r="I610" s="99"/>
      <c r="J610" s="97"/>
      <c r="K610" s="99"/>
      <c r="L610" s="97"/>
      <c r="M610" s="97"/>
      <c r="N610" s="99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>
      <c r="A611" s="97"/>
      <c r="B611" s="97"/>
      <c r="C611" s="97"/>
      <c r="D611" s="97"/>
      <c r="E611" s="97"/>
      <c r="F611" s="97"/>
      <c r="G611" s="97"/>
      <c r="H611" s="98"/>
      <c r="I611" s="99"/>
      <c r="J611" s="97"/>
      <c r="K611" s="99"/>
      <c r="L611" s="97"/>
      <c r="M611" s="97"/>
      <c r="N611" s="99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>
      <c r="A612" s="97"/>
      <c r="B612" s="97"/>
      <c r="C612" s="97"/>
      <c r="D612" s="97"/>
      <c r="E612" s="97"/>
      <c r="F612" s="97"/>
      <c r="G612" s="97"/>
      <c r="H612" s="98"/>
      <c r="I612" s="99"/>
      <c r="J612" s="97"/>
      <c r="K612" s="99"/>
      <c r="L612" s="97"/>
      <c r="M612" s="97"/>
      <c r="N612" s="99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>
      <c r="A613" s="97"/>
      <c r="B613" s="97"/>
      <c r="C613" s="97"/>
      <c r="D613" s="97"/>
      <c r="E613" s="97"/>
      <c r="F613" s="97"/>
      <c r="G613" s="97"/>
      <c r="H613" s="98"/>
      <c r="I613" s="99"/>
      <c r="J613" s="97"/>
      <c r="K613" s="99"/>
      <c r="L613" s="97"/>
      <c r="M613" s="97"/>
      <c r="N613" s="99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>
      <c r="A614" s="97"/>
      <c r="B614" s="97"/>
      <c r="C614" s="97"/>
      <c r="D614" s="97"/>
      <c r="E614" s="97"/>
      <c r="F614" s="97"/>
      <c r="G614" s="97"/>
      <c r="H614" s="98"/>
      <c r="I614" s="99"/>
      <c r="J614" s="97"/>
      <c r="K614" s="99"/>
      <c r="L614" s="97"/>
      <c r="M614" s="97"/>
      <c r="N614" s="99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>
      <c r="A615" s="97"/>
      <c r="B615" s="97"/>
      <c r="C615" s="97"/>
      <c r="D615" s="97"/>
      <c r="E615" s="97"/>
      <c r="F615" s="97"/>
      <c r="G615" s="97"/>
      <c r="H615" s="98"/>
      <c r="I615" s="99"/>
      <c r="J615" s="97"/>
      <c r="K615" s="99"/>
      <c r="L615" s="97"/>
      <c r="M615" s="97"/>
      <c r="N615" s="99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>
      <c r="A616" s="97"/>
      <c r="B616" s="97"/>
      <c r="C616" s="97"/>
      <c r="D616" s="97"/>
      <c r="E616" s="97"/>
      <c r="F616" s="97"/>
      <c r="G616" s="97"/>
      <c r="H616" s="98"/>
      <c r="I616" s="99"/>
      <c r="J616" s="97"/>
      <c r="K616" s="99"/>
      <c r="L616" s="97"/>
      <c r="M616" s="97"/>
      <c r="N616" s="99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>
      <c r="A617" s="97"/>
      <c r="B617" s="97"/>
      <c r="C617" s="97"/>
      <c r="D617" s="97"/>
      <c r="E617" s="97"/>
      <c r="F617" s="97"/>
      <c r="G617" s="97"/>
      <c r="H617" s="98"/>
      <c r="I617" s="99"/>
      <c r="J617" s="97"/>
      <c r="K617" s="99"/>
      <c r="L617" s="97"/>
      <c r="M617" s="97"/>
      <c r="N617" s="99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>
      <c r="A618" s="97"/>
      <c r="B618" s="97"/>
      <c r="C618" s="97"/>
      <c r="D618" s="97"/>
      <c r="E618" s="97"/>
      <c r="F618" s="97"/>
      <c r="G618" s="97"/>
      <c r="H618" s="98"/>
      <c r="I618" s="99"/>
      <c r="J618" s="97"/>
      <c r="K618" s="99"/>
      <c r="L618" s="97"/>
      <c r="M618" s="97"/>
      <c r="N618" s="99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>
      <c r="A619" s="97"/>
      <c r="B619" s="97"/>
      <c r="C619" s="97"/>
      <c r="D619" s="97"/>
      <c r="E619" s="97"/>
      <c r="F619" s="97"/>
      <c r="G619" s="97"/>
      <c r="H619" s="98"/>
      <c r="I619" s="99"/>
      <c r="J619" s="97"/>
      <c r="K619" s="99"/>
      <c r="L619" s="97"/>
      <c r="M619" s="97"/>
      <c r="N619" s="99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>
      <c r="A620" s="97"/>
      <c r="B620" s="97"/>
      <c r="C620" s="97"/>
      <c r="D620" s="97"/>
      <c r="E620" s="97"/>
      <c r="F620" s="97"/>
      <c r="G620" s="97"/>
      <c r="H620" s="98"/>
      <c r="I620" s="99"/>
      <c r="J620" s="97"/>
      <c r="K620" s="99"/>
      <c r="L620" s="97"/>
      <c r="M620" s="97"/>
      <c r="N620" s="99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>
      <c r="A621" s="97"/>
      <c r="B621" s="97"/>
      <c r="C621" s="97"/>
      <c r="D621" s="97"/>
      <c r="E621" s="97"/>
      <c r="F621" s="97"/>
      <c r="G621" s="97"/>
      <c r="H621" s="98"/>
      <c r="I621" s="99"/>
      <c r="J621" s="97"/>
      <c r="K621" s="99"/>
      <c r="L621" s="97"/>
      <c r="M621" s="97"/>
      <c r="N621" s="99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>
      <c r="A622" s="97"/>
      <c r="B622" s="97"/>
      <c r="C622" s="97"/>
      <c r="D622" s="97"/>
      <c r="E622" s="97"/>
      <c r="F622" s="97"/>
      <c r="G622" s="97"/>
      <c r="H622" s="98"/>
      <c r="I622" s="99"/>
      <c r="J622" s="97"/>
      <c r="K622" s="99"/>
      <c r="L622" s="97"/>
      <c r="M622" s="97"/>
      <c r="N622" s="99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>
      <c r="A623" s="97"/>
      <c r="B623" s="97"/>
      <c r="C623" s="97"/>
      <c r="D623" s="97"/>
      <c r="E623" s="97"/>
      <c r="F623" s="97"/>
      <c r="G623" s="97"/>
      <c r="H623" s="98"/>
      <c r="I623" s="99"/>
      <c r="J623" s="97"/>
      <c r="K623" s="99"/>
      <c r="L623" s="97"/>
      <c r="M623" s="97"/>
      <c r="N623" s="99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>
      <c r="A624" s="97"/>
      <c r="B624" s="97"/>
      <c r="C624" s="97"/>
      <c r="D624" s="97"/>
      <c r="E624" s="97"/>
      <c r="F624" s="97"/>
      <c r="G624" s="97"/>
      <c r="H624" s="98"/>
      <c r="I624" s="99"/>
      <c r="J624" s="97"/>
      <c r="K624" s="99"/>
      <c r="L624" s="97"/>
      <c r="M624" s="97"/>
      <c r="N624" s="99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>
      <c r="A625" s="97"/>
      <c r="B625" s="97"/>
      <c r="C625" s="97"/>
      <c r="D625" s="97"/>
      <c r="E625" s="97"/>
      <c r="F625" s="97"/>
      <c r="G625" s="97"/>
      <c r="H625" s="98"/>
      <c r="I625" s="99"/>
      <c r="J625" s="97"/>
      <c r="K625" s="99"/>
      <c r="L625" s="97"/>
      <c r="M625" s="97"/>
      <c r="N625" s="99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>
      <c r="A626" s="97"/>
      <c r="B626" s="97"/>
      <c r="C626" s="97"/>
      <c r="D626" s="97"/>
      <c r="E626" s="97"/>
      <c r="F626" s="97"/>
      <c r="G626" s="97"/>
      <c r="H626" s="98"/>
      <c r="I626" s="99"/>
      <c r="J626" s="97"/>
      <c r="K626" s="99"/>
      <c r="L626" s="97"/>
      <c r="M626" s="97"/>
      <c r="N626" s="99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>
      <c r="A627" s="97"/>
      <c r="B627" s="97"/>
      <c r="C627" s="97"/>
      <c r="D627" s="97"/>
      <c r="E627" s="97"/>
      <c r="F627" s="97"/>
      <c r="G627" s="97"/>
      <c r="H627" s="98"/>
      <c r="I627" s="99"/>
      <c r="J627" s="97"/>
      <c r="K627" s="99"/>
      <c r="L627" s="97"/>
      <c r="M627" s="97"/>
      <c r="N627" s="99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>
      <c r="A628" s="97"/>
      <c r="B628" s="97"/>
      <c r="C628" s="97"/>
      <c r="D628" s="97"/>
      <c r="E628" s="97"/>
      <c r="F628" s="97"/>
      <c r="G628" s="97"/>
      <c r="H628" s="98"/>
      <c r="I628" s="99"/>
      <c r="J628" s="97"/>
      <c r="K628" s="99"/>
      <c r="L628" s="97"/>
      <c r="M628" s="97"/>
      <c r="N628" s="99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>
      <c r="A629" s="97"/>
      <c r="B629" s="97"/>
      <c r="C629" s="97"/>
      <c r="D629" s="97"/>
      <c r="E629" s="97"/>
      <c r="F629" s="97"/>
      <c r="G629" s="97"/>
      <c r="H629" s="98"/>
      <c r="I629" s="99"/>
      <c r="J629" s="97"/>
      <c r="K629" s="99"/>
      <c r="L629" s="97"/>
      <c r="M629" s="97"/>
      <c r="N629" s="99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>
      <c r="A630" s="97"/>
      <c r="B630" s="97"/>
      <c r="C630" s="97"/>
      <c r="D630" s="97"/>
      <c r="E630" s="97"/>
      <c r="F630" s="97"/>
      <c r="G630" s="97"/>
      <c r="H630" s="98"/>
      <c r="I630" s="99"/>
      <c r="J630" s="97"/>
      <c r="K630" s="99"/>
      <c r="L630" s="97"/>
      <c r="M630" s="97"/>
      <c r="N630" s="99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>
      <c r="A631" s="97"/>
      <c r="B631" s="97"/>
      <c r="C631" s="97"/>
      <c r="D631" s="97"/>
      <c r="E631" s="97"/>
      <c r="F631" s="97"/>
      <c r="G631" s="97"/>
      <c r="H631" s="98"/>
      <c r="I631" s="99"/>
      <c r="J631" s="97"/>
      <c r="K631" s="99"/>
      <c r="L631" s="97"/>
      <c r="M631" s="97"/>
      <c r="N631" s="99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>
      <c r="A632" s="97"/>
      <c r="B632" s="97"/>
      <c r="C632" s="97"/>
      <c r="D632" s="97"/>
      <c r="E632" s="97"/>
      <c r="F632" s="97"/>
      <c r="G632" s="97"/>
      <c r="H632" s="98"/>
      <c r="I632" s="99"/>
      <c r="J632" s="97"/>
      <c r="K632" s="99"/>
      <c r="L632" s="97"/>
      <c r="M632" s="97"/>
      <c r="N632" s="99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>
      <c r="A633" s="97"/>
      <c r="B633" s="97"/>
      <c r="C633" s="97"/>
      <c r="D633" s="97"/>
      <c r="E633" s="97"/>
      <c r="F633" s="97"/>
      <c r="G633" s="97"/>
      <c r="H633" s="98"/>
      <c r="I633" s="99"/>
      <c r="J633" s="97"/>
      <c r="K633" s="99"/>
      <c r="L633" s="97"/>
      <c r="M633" s="97"/>
      <c r="N633" s="99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>
      <c r="A634" s="97"/>
      <c r="B634" s="97"/>
      <c r="C634" s="97"/>
      <c r="D634" s="97"/>
      <c r="E634" s="97"/>
      <c r="F634" s="97"/>
      <c r="G634" s="97"/>
      <c r="H634" s="98"/>
      <c r="I634" s="99"/>
      <c r="J634" s="97"/>
      <c r="K634" s="99"/>
      <c r="L634" s="97"/>
      <c r="M634" s="97"/>
      <c r="N634" s="99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>
      <c r="A635" s="97"/>
      <c r="B635" s="97"/>
      <c r="C635" s="97"/>
      <c r="D635" s="97"/>
      <c r="E635" s="97"/>
      <c r="F635" s="97"/>
      <c r="G635" s="97"/>
      <c r="H635" s="98"/>
      <c r="I635" s="99"/>
      <c r="J635" s="97"/>
      <c r="K635" s="99"/>
      <c r="L635" s="97"/>
      <c r="M635" s="97"/>
      <c r="N635" s="99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>
      <c r="A636" s="97"/>
      <c r="B636" s="97"/>
      <c r="C636" s="97"/>
      <c r="D636" s="97"/>
      <c r="E636" s="97"/>
      <c r="F636" s="97"/>
      <c r="G636" s="97"/>
      <c r="H636" s="98"/>
      <c r="I636" s="99"/>
      <c r="J636" s="97"/>
      <c r="K636" s="99"/>
      <c r="L636" s="97"/>
      <c r="M636" s="97"/>
      <c r="N636" s="99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>
      <c r="A637" s="97"/>
      <c r="B637" s="97"/>
      <c r="C637" s="97"/>
      <c r="D637" s="97"/>
      <c r="E637" s="97"/>
      <c r="F637" s="97"/>
      <c r="G637" s="97"/>
      <c r="H637" s="98"/>
      <c r="I637" s="99"/>
      <c r="J637" s="97"/>
      <c r="K637" s="99"/>
      <c r="L637" s="97"/>
      <c r="M637" s="97"/>
      <c r="N637" s="99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>
      <c r="A638" s="97"/>
      <c r="B638" s="97"/>
      <c r="C638" s="97"/>
      <c r="D638" s="97"/>
      <c r="E638" s="97"/>
      <c r="F638" s="97"/>
      <c r="G638" s="97"/>
      <c r="H638" s="98"/>
      <c r="I638" s="99"/>
      <c r="J638" s="97"/>
      <c r="K638" s="99"/>
      <c r="L638" s="97"/>
      <c r="M638" s="97"/>
      <c r="N638" s="99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>
      <c r="A639" s="97"/>
      <c r="B639" s="97"/>
      <c r="C639" s="97"/>
      <c r="D639" s="97"/>
      <c r="E639" s="97"/>
      <c r="F639" s="97"/>
      <c r="G639" s="97"/>
      <c r="H639" s="98"/>
      <c r="I639" s="99"/>
      <c r="J639" s="97"/>
      <c r="K639" s="99"/>
      <c r="L639" s="97"/>
      <c r="M639" s="97"/>
      <c r="N639" s="99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>
      <c r="A640" s="97"/>
      <c r="B640" s="97"/>
      <c r="C640" s="97"/>
      <c r="D640" s="97"/>
      <c r="E640" s="97"/>
      <c r="F640" s="97"/>
      <c r="G640" s="97"/>
      <c r="H640" s="98"/>
      <c r="I640" s="99"/>
      <c r="J640" s="97"/>
      <c r="K640" s="99"/>
      <c r="L640" s="97"/>
      <c r="M640" s="97"/>
      <c r="N640" s="99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>
      <c r="A641" s="97"/>
      <c r="B641" s="97"/>
      <c r="C641" s="97"/>
      <c r="D641" s="97"/>
      <c r="E641" s="97"/>
      <c r="F641" s="97"/>
      <c r="G641" s="97"/>
      <c r="H641" s="98"/>
      <c r="I641" s="99"/>
      <c r="J641" s="97"/>
      <c r="K641" s="99"/>
      <c r="L641" s="97"/>
      <c r="M641" s="97"/>
      <c r="N641" s="99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>
      <c r="A642" s="97"/>
      <c r="B642" s="97"/>
      <c r="C642" s="97"/>
      <c r="D642" s="97"/>
      <c r="E642" s="97"/>
      <c r="F642" s="97"/>
      <c r="G642" s="97"/>
      <c r="H642" s="98"/>
      <c r="I642" s="99"/>
      <c r="J642" s="97"/>
      <c r="K642" s="99"/>
      <c r="L642" s="97"/>
      <c r="M642" s="97"/>
      <c r="N642" s="99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>
      <c r="A643" s="97"/>
      <c r="B643" s="97"/>
      <c r="C643" s="97"/>
      <c r="D643" s="97"/>
      <c r="E643" s="97"/>
      <c r="F643" s="97"/>
      <c r="G643" s="97"/>
      <c r="H643" s="98"/>
      <c r="I643" s="99"/>
      <c r="J643" s="97"/>
      <c r="K643" s="99"/>
      <c r="L643" s="97"/>
      <c r="M643" s="97"/>
      <c r="N643" s="99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>
      <c r="A644" s="97"/>
      <c r="B644" s="97"/>
      <c r="C644" s="97"/>
      <c r="D644" s="97"/>
      <c r="E644" s="97"/>
      <c r="F644" s="97"/>
      <c r="G644" s="97"/>
      <c r="H644" s="98"/>
      <c r="I644" s="99"/>
      <c r="J644" s="97"/>
      <c r="K644" s="99"/>
      <c r="L644" s="97"/>
      <c r="M644" s="97"/>
      <c r="N644" s="99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>
      <c r="A645" s="97"/>
      <c r="B645" s="97"/>
      <c r="C645" s="97"/>
      <c r="D645" s="97"/>
      <c r="E645" s="97"/>
      <c r="F645" s="97"/>
      <c r="G645" s="97"/>
      <c r="H645" s="98"/>
      <c r="I645" s="99"/>
      <c r="J645" s="97"/>
      <c r="K645" s="99"/>
      <c r="L645" s="97"/>
      <c r="M645" s="97"/>
      <c r="N645" s="99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>
      <c r="A646" s="97"/>
      <c r="B646" s="97"/>
      <c r="C646" s="97"/>
      <c r="D646" s="97"/>
      <c r="E646" s="97"/>
      <c r="F646" s="97"/>
      <c r="G646" s="97"/>
      <c r="H646" s="98"/>
      <c r="I646" s="99"/>
      <c r="J646" s="97"/>
      <c r="K646" s="99"/>
      <c r="L646" s="97"/>
      <c r="M646" s="97"/>
      <c r="N646" s="99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>
      <c r="A647" s="97"/>
      <c r="B647" s="97"/>
      <c r="C647" s="97"/>
      <c r="D647" s="97"/>
      <c r="E647" s="97"/>
      <c r="F647" s="97"/>
      <c r="G647" s="97"/>
      <c r="H647" s="98"/>
      <c r="I647" s="99"/>
      <c r="J647" s="97"/>
      <c r="K647" s="99"/>
      <c r="L647" s="97"/>
      <c r="M647" s="97"/>
      <c r="N647" s="99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>
      <c r="A648" s="97"/>
      <c r="B648" s="97"/>
      <c r="C648" s="97"/>
      <c r="D648" s="97"/>
      <c r="E648" s="97"/>
      <c r="F648" s="97"/>
      <c r="G648" s="97"/>
      <c r="H648" s="98"/>
      <c r="I648" s="99"/>
      <c r="J648" s="97"/>
      <c r="K648" s="99"/>
      <c r="L648" s="97"/>
      <c r="M648" s="97"/>
      <c r="N648" s="99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>
      <c r="A649" s="97"/>
      <c r="B649" s="97"/>
      <c r="C649" s="97"/>
      <c r="D649" s="97"/>
      <c r="E649" s="97"/>
      <c r="F649" s="97"/>
      <c r="G649" s="97"/>
      <c r="H649" s="98"/>
      <c r="I649" s="99"/>
      <c r="J649" s="97"/>
      <c r="K649" s="99"/>
      <c r="L649" s="97"/>
      <c r="M649" s="97"/>
      <c r="N649" s="99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>
      <c r="A650" s="97"/>
      <c r="B650" s="97"/>
      <c r="C650" s="97"/>
      <c r="D650" s="97"/>
      <c r="E650" s="97"/>
      <c r="F650" s="97"/>
      <c r="G650" s="97"/>
      <c r="H650" s="98"/>
      <c r="I650" s="99"/>
      <c r="J650" s="97"/>
      <c r="K650" s="99"/>
      <c r="L650" s="97"/>
      <c r="M650" s="97"/>
      <c r="N650" s="99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>
      <c r="A651" s="97"/>
      <c r="B651" s="97"/>
      <c r="C651" s="97"/>
      <c r="D651" s="97"/>
      <c r="E651" s="97"/>
      <c r="F651" s="97"/>
      <c r="G651" s="97"/>
      <c r="H651" s="98"/>
      <c r="I651" s="99"/>
      <c r="J651" s="97"/>
      <c r="K651" s="99"/>
      <c r="L651" s="97"/>
      <c r="M651" s="97"/>
      <c r="N651" s="99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>
      <c r="A652" s="97"/>
      <c r="B652" s="97"/>
      <c r="C652" s="97"/>
      <c r="D652" s="97"/>
      <c r="E652" s="97"/>
      <c r="F652" s="97"/>
      <c r="G652" s="97"/>
      <c r="H652" s="98"/>
      <c r="I652" s="99"/>
      <c r="J652" s="97"/>
      <c r="K652" s="99"/>
      <c r="L652" s="97"/>
      <c r="M652" s="97"/>
      <c r="N652" s="99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>
      <c r="A653" s="97"/>
      <c r="B653" s="97"/>
      <c r="C653" s="97"/>
      <c r="D653" s="97"/>
      <c r="E653" s="97"/>
      <c r="F653" s="97"/>
      <c r="G653" s="97"/>
      <c r="H653" s="98"/>
      <c r="I653" s="99"/>
      <c r="J653" s="97"/>
      <c r="K653" s="99"/>
      <c r="L653" s="97"/>
      <c r="M653" s="97"/>
      <c r="N653" s="99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>
      <c r="A654" s="97"/>
      <c r="B654" s="97"/>
      <c r="C654" s="97"/>
      <c r="D654" s="97"/>
      <c r="E654" s="97"/>
      <c r="F654" s="97"/>
      <c r="G654" s="97"/>
      <c r="H654" s="98"/>
      <c r="I654" s="99"/>
      <c r="J654" s="97"/>
      <c r="K654" s="99"/>
      <c r="L654" s="97"/>
      <c r="M654" s="97"/>
      <c r="N654" s="99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>
      <c r="A655" s="97"/>
      <c r="B655" s="97"/>
      <c r="C655" s="97"/>
      <c r="D655" s="97"/>
      <c r="E655" s="97"/>
      <c r="F655" s="97"/>
      <c r="G655" s="97"/>
      <c r="H655" s="98"/>
      <c r="I655" s="99"/>
      <c r="J655" s="97"/>
      <c r="K655" s="99"/>
      <c r="L655" s="97"/>
      <c r="M655" s="97"/>
      <c r="N655" s="99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>
      <c r="A656" s="97"/>
      <c r="B656" s="97"/>
      <c r="C656" s="97"/>
      <c r="D656" s="97"/>
      <c r="E656" s="97"/>
      <c r="F656" s="97"/>
      <c r="G656" s="97"/>
      <c r="H656" s="98"/>
      <c r="I656" s="99"/>
      <c r="J656" s="97"/>
      <c r="K656" s="99"/>
      <c r="L656" s="97"/>
      <c r="M656" s="97"/>
      <c r="N656" s="99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>
      <c r="A657" s="97"/>
      <c r="B657" s="97"/>
      <c r="C657" s="97"/>
      <c r="D657" s="97"/>
      <c r="E657" s="97"/>
      <c r="F657" s="97"/>
      <c r="G657" s="97"/>
      <c r="H657" s="98"/>
      <c r="I657" s="99"/>
      <c r="J657" s="97"/>
      <c r="K657" s="99"/>
      <c r="L657" s="97"/>
      <c r="M657" s="97"/>
      <c r="N657" s="99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>
      <c r="A658" s="97"/>
      <c r="B658" s="97"/>
      <c r="C658" s="97"/>
      <c r="D658" s="97"/>
      <c r="E658" s="97"/>
      <c r="F658" s="97"/>
      <c r="G658" s="97"/>
      <c r="H658" s="98"/>
      <c r="I658" s="99"/>
      <c r="J658" s="97"/>
      <c r="K658" s="99"/>
      <c r="L658" s="97"/>
      <c r="M658" s="97"/>
      <c r="N658" s="99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>
      <c r="A659" s="97"/>
      <c r="B659" s="97"/>
      <c r="C659" s="97"/>
      <c r="D659" s="97"/>
      <c r="E659" s="97"/>
      <c r="F659" s="97"/>
      <c r="G659" s="97"/>
      <c r="H659" s="98"/>
      <c r="I659" s="99"/>
      <c r="J659" s="97"/>
      <c r="K659" s="99"/>
      <c r="L659" s="97"/>
      <c r="M659" s="97"/>
      <c r="N659" s="99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>
      <c r="A660" s="97"/>
      <c r="B660" s="97"/>
      <c r="C660" s="97"/>
      <c r="D660" s="97"/>
      <c r="E660" s="97"/>
      <c r="F660" s="97"/>
      <c r="G660" s="97"/>
      <c r="H660" s="98"/>
      <c r="I660" s="99"/>
      <c r="J660" s="97"/>
      <c r="K660" s="99"/>
      <c r="L660" s="97"/>
      <c r="M660" s="97"/>
      <c r="N660" s="99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>
      <c r="A661" s="97"/>
      <c r="B661" s="97"/>
      <c r="C661" s="97"/>
      <c r="D661" s="97"/>
      <c r="E661" s="97"/>
      <c r="F661" s="97"/>
      <c r="G661" s="97"/>
      <c r="H661" s="98"/>
      <c r="I661" s="99"/>
      <c r="J661" s="97"/>
      <c r="K661" s="99"/>
      <c r="L661" s="97"/>
      <c r="M661" s="97"/>
      <c r="N661" s="99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>
      <c r="A662" s="97"/>
      <c r="B662" s="97"/>
      <c r="C662" s="97"/>
      <c r="D662" s="97"/>
      <c r="E662" s="97"/>
      <c r="F662" s="97"/>
      <c r="G662" s="97"/>
      <c r="H662" s="98"/>
      <c r="I662" s="99"/>
      <c r="J662" s="97"/>
      <c r="K662" s="99"/>
      <c r="L662" s="97"/>
      <c r="M662" s="97"/>
      <c r="N662" s="99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>
      <c r="A663" s="97"/>
      <c r="B663" s="97"/>
      <c r="C663" s="97"/>
      <c r="D663" s="97"/>
      <c r="E663" s="97"/>
      <c r="F663" s="97"/>
      <c r="G663" s="97"/>
      <c r="H663" s="98"/>
      <c r="I663" s="99"/>
      <c r="J663" s="97"/>
      <c r="K663" s="99"/>
      <c r="L663" s="97"/>
      <c r="M663" s="97"/>
      <c r="N663" s="99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>
      <c r="A664" s="97"/>
      <c r="B664" s="97"/>
      <c r="C664" s="97"/>
      <c r="D664" s="97"/>
      <c r="E664" s="97"/>
      <c r="F664" s="97"/>
      <c r="G664" s="97"/>
      <c r="H664" s="98"/>
      <c r="I664" s="99"/>
      <c r="J664" s="97"/>
      <c r="K664" s="99"/>
      <c r="L664" s="97"/>
      <c r="M664" s="97"/>
      <c r="N664" s="99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>
      <c r="A665" s="97"/>
      <c r="B665" s="97"/>
      <c r="C665" s="97"/>
      <c r="D665" s="97"/>
      <c r="E665" s="97"/>
      <c r="F665" s="97"/>
      <c r="G665" s="97"/>
      <c r="H665" s="98"/>
      <c r="I665" s="99"/>
      <c r="J665" s="97"/>
      <c r="K665" s="99"/>
      <c r="L665" s="97"/>
      <c r="M665" s="97"/>
      <c r="N665" s="99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>
      <c r="A666" s="97"/>
      <c r="B666" s="97"/>
      <c r="C666" s="97"/>
      <c r="D666" s="97"/>
      <c r="E666" s="97"/>
      <c r="F666" s="97"/>
      <c r="G666" s="97"/>
      <c r="H666" s="98"/>
      <c r="I666" s="99"/>
      <c r="J666" s="97"/>
      <c r="K666" s="99"/>
      <c r="L666" s="97"/>
      <c r="M666" s="97"/>
      <c r="N666" s="99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>
      <c r="A667" s="97"/>
      <c r="B667" s="97"/>
      <c r="C667" s="97"/>
      <c r="D667" s="97"/>
      <c r="E667" s="97"/>
      <c r="F667" s="97"/>
      <c r="G667" s="97"/>
      <c r="H667" s="98"/>
      <c r="I667" s="99"/>
      <c r="J667" s="97"/>
      <c r="K667" s="99"/>
      <c r="L667" s="97"/>
      <c r="M667" s="97"/>
      <c r="N667" s="99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>
      <c r="A668" s="97"/>
      <c r="B668" s="97"/>
      <c r="C668" s="97"/>
      <c r="D668" s="97"/>
      <c r="E668" s="97"/>
      <c r="F668" s="97"/>
      <c r="G668" s="97"/>
      <c r="H668" s="98"/>
      <c r="I668" s="99"/>
      <c r="J668" s="97"/>
      <c r="K668" s="99"/>
      <c r="L668" s="97"/>
      <c r="M668" s="97"/>
      <c r="N668" s="99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>
      <c r="A669" s="97"/>
      <c r="B669" s="97"/>
      <c r="C669" s="97"/>
      <c r="D669" s="97"/>
      <c r="E669" s="97"/>
      <c r="F669" s="97"/>
      <c r="G669" s="97"/>
      <c r="H669" s="98"/>
      <c r="I669" s="99"/>
      <c r="J669" s="97"/>
      <c r="K669" s="99"/>
      <c r="L669" s="97"/>
      <c r="M669" s="97"/>
      <c r="N669" s="99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>
      <c r="A670" s="97"/>
      <c r="B670" s="97"/>
      <c r="C670" s="97"/>
      <c r="D670" s="97"/>
      <c r="E670" s="97"/>
      <c r="F670" s="97"/>
      <c r="G670" s="97"/>
      <c r="H670" s="98"/>
      <c r="I670" s="99"/>
      <c r="J670" s="97"/>
      <c r="K670" s="99"/>
      <c r="L670" s="97"/>
      <c r="M670" s="97"/>
      <c r="N670" s="99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>
      <c r="A671" s="97"/>
      <c r="B671" s="97"/>
      <c r="C671" s="97"/>
      <c r="D671" s="97"/>
      <c r="E671" s="97"/>
      <c r="F671" s="97"/>
      <c r="G671" s="97"/>
      <c r="H671" s="98"/>
      <c r="I671" s="99"/>
      <c r="J671" s="97"/>
      <c r="K671" s="99"/>
      <c r="L671" s="97"/>
      <c r="M671" s="97"/>
      <c r="N671" s="99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>
      <c r="A672" s="97"/>
      <c r="B672" s="97"/>
      <c r="C672" s="97"/>
      <c r="D672" s="97"/>
      <c r="E672" s="97"/>
      <c r="F672" s="97"/>
      <c r="G672" s="97"/>
      <c r="H672" s="98"/>
      <c r="I672" s="99"/>
      <c r="J672" s="97"/>
      <c r="K672" s="99"/>
      <c r="L672" s="97"/>
      <c r="M672" s="97"/>
      <c r="N672" s="99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>
      <c r="A673" s="97"/>
      <c r="B673" s="97"/>
      <c r="C673" s="97"/>
      <c r="D673" s="97"/>
      <c r="E673" s="97"/>
      <c r="F673" s="97"/>
      <c r="G673" s="97"/>
      <c r="H673" s="98"/>
      <c r="I673" s="99"/>
      <c r="J673" s="97"/>
      <c r="K673" s="99"/>
      <c r="L673" s="97"/>
      <c r="M673" s="97"/>
      <c r="N673" s="99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>
      <c r="A674" s="97"/>
      <c r="B674" s="97"/>
      <c r="C674" s="97"/>
      <c r="D674" s="97"/>
      <c r="E674" s="97"/>
      <c r="F674" s="97"/>
      <c r="G674" s="97"/>
      <c r="H674" s="98"/>
      <c r="I674" s="99"/>
      <c r="J674" s="97"/>
      <c r="K674" s="99"/>
      <c r="L674" s="97"/>
      <c r="M674" s="97"/>
      <c r="N674" s="99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>
      <c r="A675" s="97"/>
      <c r="B675" s="97"/>
      <c r="C675" s="97"/>
      <c r="D675" s="97"/>
      <c r="E675" s="97"/>
      <c r="F675" s="97"/>
      <c r="G675" s="97"/>
      <c r="H675" s="98"/>
      <c r="I675" s="99"/>
      <c r="J675" s="97"/>
      <c r="K675" s="99"/>
      <c r="L675" s="97"/>
      <c r="M675" s="97"/>
      <c r="N675" s="99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>
      <c r="A676" s="97"/>
      <c r="B676" s="97"/>
      <c r="C676" s="97"/>
      <c r="D676" s="97"/>
      <c r="E676" s="97"/>
      <c r="F676" s="97"/>
      <c r="G676" s="97"/>
      <c r="H676" s="98"/>
      <c r="I676" s="99"/>
      <c r="J676" s="97"/>
      <c r="K676" s="99"/>
      <c r="L676" s="97"/>
      <c r="M676" s="97"/>
      <c r="N676" s="99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>
      <c r="A677" s="97"/>
      <c r="B677" s="97"/>
      <c r="C677" s="97"/>
      <c r="D677" s="97"/>
      <c r="E677" s="97"/>
      <c r="F677" s="97"/>
      <c r="G677" s="97"/>
      <c r="H677" s="98"/>
      <c r="I677" s="99"/>
      <c r="J677" s="97"/>
      <c r="K677" s="99"/>
      <c r="L677" s="97"/>
      <c r="M677" s="97"/>
      <c r="N677" s="99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>
      <c r="A678" s="97"/>
      <c r="B678" s="97"/>
      <c r="C678" s="97"/>
      <c r="D678" s="97"/>
      <c r="E678" s="97"/>
      <c r="F678" s="97"/>
      <c r="G678" s="97"/>
      <c r="H678" s="98"/>
      <c r="I678" s="99"/>
      <c r="J678" s="97"/>
      <c r="K678" s="99"/>
      <c r="L678" s="97"/>
      <c r="M678" s="97"/>
      <c r="N678" s="99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>
      <c r="A679" s="97"/>
      <c r="B679" s="97"/>
      <c r="C679" s="97"/>
      <c r="D679" s="97"/>
      <c r="E679" s="97"/>
      <c r="F679" s="97"/>
      <c r="G679" s="97"/>
      <c r="H679" s="98"/>
      <c r="I679" s="99"/>
      <c r="J679" s="97"/>
      <c r="K679" s="99"/>
      <c r="L679" s="97"/>
      <c r="M679" s="97"/>
      <c r="N679" s="99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>
      <c r="A680" s="97"/>
      <c r="B680" s="97"/>
      <c r="C680" s="97"/>
      <c r="D680" s="97"/>
      <c r="E680" s="97"/>
      <c r="F680" s="97"/>
      <c r="G680" s="97"/>
      <c r="H680" s="98"/>
      <c r="I680" s="99"/>
      <c r="J680" s="97"/>
      <c r="K680" s="99"/>
      <c r="L680" s="97"/>
      <c r="M680" s="97"/>
      <c r="N680" s="99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>
      <c r="A681" s="97"/>
      <c r="B681" s="97"/>
      <c r="C681" s="97"/>
      <c r="D681" s="97"/>
      <c r="E681" s="97"/>
      <c r="F681" s="97"/>
      <c r="G681" s="97"/>
      <c r="H681" s="98"/>
      <c r="I681" s="99"/>
      <c r="J681" s="97"/>
      <c r="K681" s="99"/>
      <c r="L681" s="97"/>
      <c r="M681" s="97"/>
      <c r="N681" s="99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>
      <c r="A682" s="97"/>
      <c r="B682" s="97"/>
      <c r="C682" s="97"/>
      <c r="D682" s="97"/>
      <c r="E682" s="97"/>
      <c r="F682" s="97"/>
      <c r="G682" s="97"/>
      <c r="H682" s="98"/>
      <c r="I682" s="99"/>
      <c r="J682" s="97"/>
      <c r="K682" s="99"/>
      <c r="L682" s="97"/>
      <c r="M682" s="97"/>
      <c r="N682" s="99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>
      <c r="A683" s="97"/>
      <c r="B683" s="97"/>
      <c r="C683" s="97"/>
      <c r="D683" s="97"/>
      <c r="E683" s="97"/>
      <c r="F683" s="97"/>
      <c r="G683" s="97"/>
      <c r="H683" s="98"/>
      <c r="I683" s="99"/>
      <c r="J683" s="97"/>
      <c r="K683" s="99"/>
      <c r="L683" s="97"/>
      <c r="M683" s="97"/>
      <c r="N683" s="99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>
      <c r="A684" s="97"/>
      <c r="B684" s="97"/>
      <c r="C684" s="97"/>
      <c r="D684" s="97"/>
      <c r="E684" s="97"/>
      <c r="F684" s="97"/>
      <c r="G684" s="97"/>
      <c r="H684" s="98"/>
      <c r="I684" s="99"/>
      <c r="J684" s="97"/>
      <c r="K684" s="99"/>
      <c r="L684" s="97"/>
      <c r="M684" s="97"/>
      <c r="N684" s="99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>
      <c r="A685" s="97"/>
      <c r="B685" s="97"/>
      <c r="C685" s="97"/>
      <c r="D685" s="97"/>
      <c r="E685" s="97"/>
      <c r="F685" s="97"/>
      <c r="G685" s="97"/>
      <c r="H685" s="98"/>
      <c r="I685" s="99"/>
      <c r="J685" s="97"/>
      <c r="K685" s="99"/>
      <c r="L685" s="97"/>
      <c r="M685" s="97"/>
      <c r="N685" s="99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>
      <c r="A686" s="97"/>
      <c r="B686" s="97"/>
      <c r="C686" s="97"/>
      <c r="D686" s="97"/>
      <c r="E686" s="97"/>
      <c r="F686" s="97"/>
      <c r="G686" s="97"/>
      <c r="H686" s="98"/>
      <c r="I686" s="99"/>
      <c r="J686" s="97"/>
      <c r="K686" s="99"/>
      <c r="L686" s="97"/>
      <c r="M686" s="97"/>
      <c r="N686" s="99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>
      <c r="A687" s="97"/>
      <c r="B687" s="97"/>
      <c r="C687" s="97"/>
      <c r="D687" s="97"/>
      <c r="E687" s="97"/>
      <c r="F687" s="97"/>
      <c r="G687" s="97"/>
      <c r="H687" s="98"/>
      <c r="I687" s="99"/>
      <c r="J687" s="97"/>
      <c r="K687" s="99"/>
      <c r="L687" s="97"/>
      <c r="M687" s="97"/>
      <c r="N687" s="99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>
      <c r="A688" s="97"/>
      <c r="B688" s="97"/>
      <c r="C688" s="97"/>
      <c r="D688" s="97"/>
      <c r="E688" s="97"/>
      <c r="F688" s="97"/>
      <c r="G688" s="97"/>
      <c r="H688" s="98"/>
      <c r="I688" s="99"/>
      <c r="J688" s="97"/>
      <c r="K688" s="99"/>
      <c r="L688" s="97"/>
      <c r="M688" s="97"/>
      <c r="N688" s="99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>
      <c r="A689" s="97"/>
      <c r="B689" s="97"/>
      <c r="C689" s="97"/>
      <c r="D689" s="97"/>
      <c r="E689" s="97"/>
      <c r="F689" s="97"/>
      <c r="G689" s="97"/>
      <c r="H689" s="98"/>
      <c r="I689" s="99"/>
      <c r="J689" s="97"/>
      <c r="K689" s="99"/>
      <c r="L689" s="97"/>
      <c r="M689" s="97"/>
      <c r="N689" s="99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>
      <c r="A690" s="97"/>
      <c r="B690" s="97"/>
      <c r="C690" s="97"/>
      <c r="D690" s="97"/>
      <c r="E690" s="97"/>
      <c r="F690" s="97"/>
      <c r="G690" s="97"/>
      <c r="H690" s="98"/>
      <c r="I690" s="99"/>
      <c r="J690" s="97"/>
      <c r="K690" s="99"/>
      <c r="L690" s="97"/>
      <c r="M690" s="97"/>
      <c r="N690" s="99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>
      <c r="A691" s="97"/>
      <c r="B691" s="97"/>
      <c r="C691" s="97"/>
      <c r="D691" s="97"/>
      <c r="E691" s="97"/>
      <c r="F691" s="97"/>
      <c r="G691" s="97"/>
      <c r="H691" s="98"/>
      <c r="I691" s="99"/>
      <c r="J691" s="97"/>
      <c r="K691" s="99"/>
      <c r="L691" s="97"/>
      <c r="M691" s="97"/>
      <c r="N691" s="99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>
      <c r="A692" s="97"/>
      <c r="B692" s="97"/>
      <c r="C692" s="97"/>
      <c r="D692" s="97"/>
      <c r="E692" s="97"/>
      <c r="F692" s="97"/>
      <c r="G692" s="97"/>
      <c r="H692" s="98"/>
      <c r="I692" s="99"/>
      <c r="J692" s="97"/>
      <c r="K692" s="99"/>
      <c r="L692" s="97"/>
      <c r="M692" s="97"/>
      <c r="N692" s="99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>
      <c r="A693" s="97"/>
      <c r="B693" s="97"/>
      <c r="C693" s="97"/>
      <c r="D693" s="97"/>
      <c r="E693" s="97"/>
      <c r="F693" s="97"/>
      <c r="G693" s="97"/>
      <c r="H693" s="98"/>
      <c r="I693" s="99"/>
      <c r="J693" s="97"/>
      <c r="K693" s="99"/>
      <c r="L693" s="97"/>
      <c r="M693" s="97"/>
      <c r="N693" s="99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>
      <c r="A694" s="97"/>
      <c r="B694" s="97"/>
      <c r="C694" s="97"/>
      <c r="D694" s="97"/>
      <c r="E694" s="97"/>
      <c r="F694" s="97"/>
      <c r="G694" s="97"/>
      <c r="H694" s="98"/>
      <c r="I694" s="99"/>
      <c r="J694" s="97"/>
      <c r="K694" s="99"/>
      <c r="L694" s="97"/>
      <c r="M694" s="97"/>
      <c r="N694" s="99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>
      <c r="A695" s="97"/>
      <c r="B695" s="97"/>
      <c r="C695" s="97"/>
      <c r="D695" s="97"/>
      <c r="E695" s="97"/>
      <c r="F695" s="97"/>
      <c r="G695" s="97"/>
      <c r="H695" s="98"/>
      <c r="I695" s="99"/>
      <c r="J695" s="97"/>
      <c r="K695" s="99"/>
      <c r="L695" s="97"/>
      <c r="M695" s="97"/>
      <c r="N695" s="99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>
      <c r="A696" s="97"/>
      <c r="B696" s="97"/>
      <c r="C696" s="97"/>
      <c r="D696" s="97"/>
      <c r="E696" s="97"/>
      <c r="F696" s="97"/>
      <c r="G696" s="97"/>
      <c r="H696" s="98"/>
      <c r="I696" s="99"/>
      <c r="J696" s="97"/>
      <c r="K696" s="99"/>
      <c r="L696" s="97"/>
      <c r="M696" s="97"/>
      <c r="N696" s="99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>
      <c r="A697" s="97"/>
      <c r="B697" s="97"/>
      <c r="C697" s="97"/>
      <c r="D697" s="97"/>
      <c r="E697" s="97"/>
      <c r="F697" s="97"/>
      <c r="G697" s="97"/>
      <c r="H697" s="98"/>
      <c r="I697" s="99"/>
      <c r="J697" s="97"/>
      <c r="K697" s="99"/>
      <c r="L697" s="97"/>
      <c r="M697" s="97"/>
      <c r="N697" s="99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>
      <c r="A698" s="97"/>
      <c r="B698" s="97"/>
      <c r="C698" s="97"/>
      <c r="D698" s="97"/>
      <c r="E698" s="97"/>
      <c r="F698" s="97"/>
      <c r="G698" s="97"/>
      <c r="H698" s="98"/>
      <c r="I698" s="99"/>
      <c r="J698" s="97"/>
      <c r="K698" s="99"/>
      <c r="L698" s="97"/>
      <c r="M698" s="97"/>
      <c r="N698" s="99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>
      <c r="A699" s="97"/>
      <c r="B699" s="97"/>
      <c r="C699" s="97"/>
      <c r="D699" s="97"/>
      <c r="E699" s="97"/>
      <c r="F699" s="97"/>
      <c r="G699" s="97"/>
      <c r="H699" s="98"/>
      <c r="I699" s="99"/>
      <c r="J699" s="97"/>
      <c r="K699" s="99"/>
      <c r="L699" s="97"/>
      <c r="M699" s="97"/>
      <c r="N699" s="99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>
      <c r="A700" s="97"/>
      <c r="B700" s="97"/>
      <c r="C700" s="97"/>
      <c r="D700" s="97"/>
      <c r="E700" s="97"/>
      <c r="F700" s="97"/>
      <c r="G700" s="97"/>
      <c r="H700" s="98"/>
      <c r="I700" s="99"/>
      <c r="J700" s="97"/>
      <c r="K700" s="99"/>
      <c r="L700" s="97"/>
      <c r="M700" s="97"/>
      <c r="N700" s="99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>
      <c r="A701" s="97"/>
      <c r="B701" s="97"/>
      <c r="C701" s="97"/>
      <c r="D701" s="97"/>
      <c r="E701" s="97"/>
      <c r="F701" s="97"/>
      <c r="G701" s="97"/>
      <c r="H701" s="98"/>
      <c r="I701" s="99"/>
      <c r="J701" s="97"/>
      <c r="K701" s="99"/>
      <c r="L701" s="97"/>
      <c r="M701" s="97"/>
      <c r="N701" s="99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>
      <c r="A702" s="97"/>
      <c r="B702" s="97"/>
      <c r="C702" s="97"/>
      <c r="D702" s="97"/>
      <c r="E702" s="97"/>
      <c r="F702" s="97"/>
      <c r="G702" s="97"/>
      <c r="H702" s="98"/>
      <c r="I702" s="99"/>
      <c r="J702" s="97"/>
      <c r="K702" s="99"/>
      <c r="L702" s="97"/>
      <c r="M702" s="97"/>
      <c r="N702" s="99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>
      <c r="A703" s="97"/>
      <c r="B703" s="97"/>
      <c r="C703" s="97"/>
      <c r="D703" s="97"/>
      <c r="E703" s="97"/>
      <c r="F703" s="97"/>
      <c r="G703" s="97"/>
      <c r="H703" s="98"/>
      <c r="I703" s="99"/>
      <c r="J703" s="97"/>
      <c r="K703" s="99"/>
      <c r="L703" s="97"/>
      <c r="M703" s="97"/>
      <c r="N703" s="99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>
      <c r="A704" s="97"/>
      <c r="B704" s="97"/>
      <c r="C704" s="97"/>
      <c r="D704" s="97"/>
      <c r="E704" s="97"/>
      <c r="F704" s="97"/>
      <c r="G704" s="97"/>
      <c r="H704" s="98"/>
      <c r="I704" s="99"/>
      <c r="J704" s="97"/>
      <c r="K704" s="99"/>
      <c r="L704" s="97"/>
      <c r="M704" s="97"/>
      <c r="N704" s="99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>
      <c r="A705" s="97"/>
      <c r="B705" s="97"/>
      <c r="C705" s="97"/>
      <c r="D705" s="97"/>
      <c r="E705" s="97"/>
      <c r="F705" s="97"/>
      <c r="G705" s="97"/>
      <c r="H705" s="98"/>
      <c r="I705" s="99"/>
      <c r="J705" s="97"/>
      <c r="K705" s="99"/>
      <c r="L705" s="97"/>
      <c r="M705" s="97"/>
      <c r="N705" s="99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>
      <c r="A706" s="97"/>
      <c r="B706" s="97"/>
      <c r="C706" s="97"/>
      <c r="D706" s="97"/>
      <c r="E706" s="97"/>
      <c r="F706" s="97"/>
      <c r="G706" s="97"/>
      <c r="H706" s="98"/>
      <c r="I706" s="99"/>
      <c r="J706" s="97"/>
      <c r="K706" s="99"/>
      <c r="L706" s="97"/>
      <c r="M706" s="97"/>
      <c r="N706" s="99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>
      <c r="A707" s="97"/>
      <c r="B707" s="97"/>
      <c r="C707" s="97"/>
      <c r="D707" s="97"/>
      <c r="E707" s="97"/>
      <c r="F707" s="97"/>
      <c r="G707" s="97"/>
      <c r="H707" s="98"/>
      <c r="I707" s="99"/>
      <c r="J707" s="97"/>
      <c r="K707" s="99"/>
      <c r="L707" s="97"/>
      <c r="M707" s="97"/>
      <c r="N707" s="99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>
      <c r="A708" s="97"/>
      <c r="B708" s="97"/>
      <c r="C708" s="97"/>
      <c r="D708" s="97"/>
      <c r="E708" s="97"/>
      <c r="F708" s="97"/>
      <c r="G708" s="97"/>
      <c r="H708" s="98"/>
      <c r="I708" s="99"/>
      <c r="J708" s="97"/>
      <c r="K708" s="99"/>
      <c r="L708" s="97"/>
      <c r="M708" s="97"/>
      <c r="N708" s="99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>
      <c r="A709" s="97"/>
      <c r="B709" s="97"/>
      <c r="C709" s="97"/>
      <c r="D709" s="97"/>
      <c r="E709" s="97"/>
      <c r="F709" s="97"/>
      <c r="G709" s="97"/>
      <c r="H709" s="98"/>
      <c r="I709" s="99"/>
      <c r="J709" s="97"/>
      <c r="K709" s="99"/>
      <c r="L709" s="97"/>
      <c r="M709" s="97"/>
      <c r="N709" s="99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>
      <c r="A710" s="97"/>
      <c r="B710" s="97"/>
      <c r="C710" s="97"/>
      <c r="D710" s="97"/>
      <c r="E710" s="97"/>
      <c r="F710" s="97"/>
      <c r="G710" s="97"/>
      <c r="H710" s="98"/>
      <c r="I710" s="99"/>
      <c r="J710" s="97"/>
      <c r="K710" s="99"/>
      <c r="L710" s="97"/>
      <c r="M710" s="97"/>
      <c r="N710" s="99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>
      <c r="A711" s="97"/>
      <c r="B711" s="97"/>
      <c r="C711" s="97"/>
      <c r="D711" s="97"/>
      <c r="E711" s="97"/>
      <c r="F711" s="97"/>
      <c r="G711" s="97"/>
      <c r="H711" s="98"/>
      <c r="I711" s="99"/>
      <c r="J711" s="97"/>
      <c r="K711" s="99"/>
      <c r="L711" s="97"/>
      <c r="M711" s="97"/>
      <c r="N711" s="99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>
      <c r="A712" s="97"/>
      <c r="B712" s="97"/>
      <c r="C712" s="97"/>
      <c r="D712" s="97"/>
      <c r="E712" s="97"/>
      <c r="F712" s="97"/>
      <c r="G712" s="97"/>
      <c r="H712" s="98"/>
      <c r="I712" s="99"/>
      <c r="J712" s="97"/>
      <c r="K712" s="99"/>
      <c r="L712" s="97"/>
      <c r="M712" s="97"/>
      <c r="N712" s="99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>
      <c r="A713" s="97"/>
      <c r="B713" s="97"/>
      <c r="C713" s="97"/>
      <c r="D713" s="97"/>
      <c r="E713" s="97"/>
      <c r="F713" s="97"/>
      <c r="G713" s="97"/>
      <c r="H713" s="98"/>
      <c r="I713" s="99"/>
      <c r="J713" s="97"/>
      <c r="K713" s="99"/>
      <c r="L713" s="97"/>
      <c r="M713" s="97"/>
      <c r="N713" s="99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>
      <c r="A714" s="97"/>
      <c r="B714" s="97"/>
      <c r="C714" s="97"/>
      <c r="D714" s="97"/>
      <c r="E714" s="97"/>
      <c r="F714" s="97"/>
      <c r="G714" s="97"/>
      <c r="H714" s="98"/>
      <c r="I714" s="99"/>
      <c r="J714" s="97"/>
      <c r="K714" s="99"/>
      <c r="L714" s="97"/>
      <c r="M714" s="97"/>
      <c r="N714" s="99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>
      <c r="A715" s="97"/>
      <c r="B715" s="97"/>
      <c r="C715" s="97"/>
      <c r="D715" s="97"/>
      <c r="E715" s="97"/>
      <c r="F715" s="97"/>
      <c r="G715" s="97"/>
      <c r="H715" s="98"/>
      <c r="I715" s="99"/>
      <c r="J715" s="97"/>
      <c r="K715" s="99"/>
      <c r="L715" s="97"/>
      <c r="M715" s="97"/>
      <c r="N715" s="99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>
      <c r="A716" s="97"/>
      <c r="B716" s="97"/>
      <c r="C716" s="97"/>
      <c r="D716" s="97"/>
      <c r="E716" s="97"/>
      <c r="F716" s="97"/>
      <c r="G716" s="97"/>
      <c r="H716" s="98"/>
      <c r="I716" s="99"/>
      <c r="J716" s="97"/>
      <c r="K716" s="99"/>
      <c r="L716" s="97"/>
      <c r="M716" s="97"/>
      <c r="N716" s="99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>
      <c r="A717" s="97"/>
      <c r="B717" s="97"/>
      <c r="C717" s="97"/>
      <c r="D717" s="97"/>
      <c r="E717" s="97"/>
      <c r="F717" s="97"/>
      <c r="G717" s="97"/>
      <c r="H717" s="98"/>
      <c r="I717" s="99"/>
      <c r="J717" s="97"/>
      <c r="K717" s="99"/>
      <c r="L717" s="97"/>
      <c r="M717" s="97"/>
      <c r="N717" s="99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>
      <c r="A718" s="97"/>
      <c r="B718" s="97"/>
      <c r="C718" s="97"/>
      <c r="D718" s="97"/>
      <c r="E718" s="97"/>
      <c r="F718" s="97"/>
      <c r="G718" s="97"/>
      <c r="H718" s="98"/>
      <c r="I718" s="99"/>
      <c r="J718" s="97"/>
      <c r="K718" s="99"/>
      <c r="L718" s="97"/>
      <c r="M718" s="97"/>
      <c r="N718" s="99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>
      <c r="A719" s="97"/>
      <c r="B719" s="97"/>
      <c r="C719" s="97"/>
      <c r="D719" s="97"/>
      <c r="E719" s="97"/>
      <c r="F719" s="97"/>
      <c r="G719" s="97"/>
      <c r="H719" s="98"/>
      <c r="I719" s="99"/>
      <c r="J719" s="97"/>
      <c r="K719" s="99"/>
      <c r="L719" s="97"/>
      <c r="M719" s="97"/>
      <c r="N719" s="99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>
      <c r="A720" s="97"/>
      <c r="B720" s="97"/>
      <c r="C720" s="97"/>
      <c r="D720" s="97"/>
      <c r="E720" s="97"/>
      <c r="F720" s="97"/>
      <c r="G720" s="97"/>
      <c r="H720" s="98"/>
      <c r="I720" s="99"/>
      <c r="J720" s="97"/>
      <c r="K720" s="99"/>
      <c r="L720" s="97"/>
      <c r="M720" s="97"/>
      <c r="N720" s="99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>
      <c r="A721" s="97"/>
      <c r="B721" s="97"/>
      <c r="C721" s="97"/>
      <c r="D721" s="97"/>
      <c r="E721" s="97"/>
      <c r="F721" s="97"/>
      <c r="G721" s="97"/>
      <c r="H721" s="98"/>
      <c r="I721" s="99"/>
      <c r="J721" s="97"/>
      <c r="K721" s="99"/>
      <c r="L721" s="97"/>
      <c r="M721" s="97"/>
      <c r="N721" s="99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>
      <c r="A722" s="97"/>
      <c r="B722" s="97"/>
      <c r="C722" s="97"/>
      <c r="D722" s="97"/>
      <c r="E722" s="97"/>
      <c r="F722" s="97"/>
      <c r="G722" s="97"/>
      <c r="H722" s="98"/>
      <c r="I722" s="99"/>
      <c r="J722" s="97"/>
      <c r="K722" s="99"/>
      <c r="L722" s="97"/>
      <c r="M722" s="97"/>
      <c r="N722" s="99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>
      <c r="A723" s="97"/>
      <c r="B723" s="97"/>
      <c r="C723" s="97"/>
      <c r="D723" s="97"/>
      <c r="E723" s="97"/>
      <c r="F723" s="97"/>
      <c r="G723" s="97"/>
      <c r="H723" s="98"/>
      <c r="I723" s="99"/>
      <c r="J723" s="97"/>
      <c r="K723" s="99"/>
      <c r="L723" s="97"/>
      <c r="M723" s="97"/>
      <c r="N723" s="99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>
      <c r="A724" s="97"/>
      <c r="B724" s="97"/>
      <c r="C724" s="97"/>
      <c r="D724" s="97"/>
      <c r="E724" s="97"/>
      <c r="F724" s="97"/>
      <c r="G724" s="97"/>
      <c r="H724" s="98"/>
      <c r="I724" s="99"/>
      <c r="J724" s="97"/>
      <c r="K724" s="99"/>
      <c r="L724" s="97"/>
      <c r="M724" s="97"/>
      <c r="N724" s="99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>
      <c r="A725" s="97"/>
      <c r="B725" s="97"/>
      <c r="C725" s="97"/>
      <c r="D725" s="97"/>
      <c r="E725" s="97"/>
      <c r="F725" s="97"/>
      <c r="G725" s="97"/>
      <c r="H725" s="98"/>
      <c r="I725" s="99"/>
      <c r="J725" s="97"/>
      <c r="K725" s="99"/>
      <c r="L725" s="97"/>
      <c r="M725" s="97"/>
      <c r="N725" s="99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>
      <c r="A726" s="97"/>
      <c r="B726" s="97"/>
      <c r="C726" s="97"/>
      <c r="D726" s="97"/>
      <c r="E726" s="97"/>
      <c r="F726" s="97"/>
      <c r="G726" s="97"/>
      <c r="H726" s="98"/>
      <c r="I726" s="99"/>
      <c r="J726" s="97"/>
      <c r="K726" s="99"/>
      <c r="L726" s="97"/>
      <c r="M726" s="97"/>
      <c r="N726" s="99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>
      <c r="A727" s="97"/>
      <c r="B727" s="97"/>
      <c r="C727" s="97"/>
      <c r="D727" s="97"/>
      <c r="E727" s="97"/>
      <c r="F727" s="97"/>
      <c r="G727" s="97"/>
      <c r="H727" s="98"/>
      <c r="I727" s="99"/>
      <c r="J727" s="97"/>
      <c r="K727" s="99"/>
      <c r="L727" s="97"/>
      <c r="M727" s="97"/>
      <c r="N727" s="99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>
      <c r="A728" s="97"/>
      <c r="B728" s="97"/>
      <c r="C728" s="97"/>
      <c r="D728" s="97"/>
      <c r="E728" s="97"/>
      <c r="F728" s="97"/>
      <c r="G728" s="97"/>
      <c r="H728" s="98"/>
      <c r="I728" s="99"/>
      <c r="J728" s="97"/>
      <c r="K728" s="99"/>
      <c r="L728" s="97"/>
      <c r="M728" s="97"/>
      <c r="N728" s="99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>
      <c r="A729" s="97"/>
      <c r="B729" s="97"/>
      <c r="C729" s="97"/>
      <c r="D729" s="97"/>
      <c r="E729" s="97"/>
      <c r="F729" s="97"/>
      <c r="G729" s="97"/>
      <c r="H729" s="98"/>
      <c r="I729" s="99"/>
      <c r="J729" s="97"/>
      <c r="K729" s="99"/>
      <c r="L729" s="97"/>
      <c r="M729" s="97"/>
      <c r="N729" s="99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>
      <c r="A730" s="97"/>
      <c r="B730" s="97"/>
      <c r="C730" s="97"/>
      <c r="D730" s="97"/>
      <c r="E730" s="97"/>
      <c r="F730" s="97"/>
      <c r="G730" s="97"/>
      <c r="H730" s="98"/>
      <c r="I730" s="99"/>
      <c r="J730" s="97"/>
      <c r="K730" s="99"/>
      <c r="L730" s="97"/>
      <c r="M730" s="97"/>
      <c r="N730" s="99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>
      <c r="A731" s="97"/>
      <c r="B731" s="97"/>
      <c r="C731" s="97"/>
      <c r="D731" s="97"/>
      <c r="E731" s="97"/>
      <c r="F731" s="97"/>
      <c r="G731" s="97"/>
      <c r="H731" s="98"/>
      <c r="I731" s="99"/>
      <c r="J731" s="97"/>
      <c r="K731" s="99"/>
      <c r="L731" s="97"/>
      <c r="M731" s="97"/>
      <c r="N731" s="99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>
      <c r="A732" s="97"/>
      <c r="B732" s="97"/>
      <c r="C732" s="97"/>
      <c r="D732" s="97"/>
      <c r="E732" s="97"/>
      <c r="F732" s="97"/>
      <c r="G732" s="97"/>
      <c r="H732" s="98"/>
      <c r="I732" s="99"/>
      <c r="J732" s="97"/>
      <c r="K732" s="99"/>
      <c r="L732" s="97"/>
      <c r="M732" s="97"/>
      <c r="N732" s="99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>
      <c r="A733" s="97"/>
      <c r="B733" s="97"/>
      <c r="C733" s="97"/>
      <c r="D733" s="97"/>
      <c r="E733" s="97"/>
      <c r="F733" s="97"/>
      <c r="G733" s="97"/>
      <c r="H733" s="98"/>
      <c r="I733" s="99"/>
      <c r="J733" s="97"/>
      <c r="K733" s="99"/>
      <c r="L733" s="97"/>
      <c r="M733" s="97"/>
      <c r="N733" s="99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>
      <c r="A734" s="97"/>
      <c r="B734" s="97"/>
      <c r="C734" s="97"/>
      <c r="D734" s="97"/>
      <c r="E734" s="97"/>
      <c r="F734" s="97"/>
      <c r="G734" s="97"/>
      <c r="H734" s="98"/>
      <c r="I734" s="99"/>
      <c r="J734" s="97"/>
      <c r="K734" s="99"/>
      <c r="L734" s="97"/>
      <c r="M734" s="97"/>
      <c r="N734" s="99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>
      <c r="A735" s="97"/>
      <c r="B735" s="97"/>
      <c r="C735" s="97"/>
      <c r="D735" s="97"/>
      <c r="E735" s="97"/>
      <c r="F735" s="97"/>
      <c r="G735" s="97"/>
      <c r="H735" s="98"/>
      <c r="I735" s="99"/>
      <c r="J735" s="97"/>
      <c r="K735" s="99"/>
      <c r="L735" s="97"/>
      <c r="M735" s="97"/>
      <c r="N735" s="99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>
      <c r="A736" s="97"/>
      <c r="B736" s="97"/>
      <c r="C736" s="97"/>
      <c r="D736" s="97"/>
      <c r="E736" s="97"/>
      <c r="F736" s="97"/>
      <c r="G736" s="97"/>
      <c r="H736" s="98"/>
      <c r="I736" s="99"/>
      <c r="J736" s="97"/>
      <c r="K736" s="99"/>
      <c r="L736" s="97"/>
      <c r="M736" s="97"/>
      <c r="N736" s="99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>
      <c r="A737" s="97"/>
      <c r="B737" s="97"/>
      <c r="C737" s="97"/>
      <c r="D737" s="97"/>
      <c r="E737" s="97"/>
      <c r="F737" s="97"/>
      <c r="G737" s="97"/>
      <c r="H737" s="98"/>
      <c r="I737" s="99"/>
      <c r="J737" s="97"/>
      <c r="K737" s="99"/>
      <c r="L737" s="97"/>
      <c r="M737" s="97"/>
      <c r="N737" s="99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>
      <c r="A738" s="97"/>
      <c r="B738" s="97"/>
      <c r="C738" s="97"/>
      <c r="D738" s="97"/>
      <c r="E738" s="97"/>
      <c r="F738" s="97"/>
      <c r="G738" s="97"/>
      <c r="H738" s="98"/>
      <c r="I738" s="99"/>
      <c r="J738" s="97"/>
      <c r="K738" s="99"/>
      <c r="L738" s="97"/>
      <c r="M738" s="97"/>
      <c r="N738" s="99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>
      <c r="A739" s="97"/>
      <c r="B739" s="97"/>
      <c r="C739" s="97"/>
      <c r="D739" s="97"/>
      <c r="E739" s="97"/>
      <c r="F739" s="97"/>
      <c r="G739" s="97"/>
      <c r="H739" s="98"/>
      <c r="I739" s="99"/>
      <c r="J739" s="97"/>
      <c r="K739" s="99"/>
      <c r="L739" s="97"/>
      <c r="M739" s="97"/>
      <c r="N739" s="99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>
      <c r="A740" s="97"/>
      <c r="B740" s="97"/>
      <c r="C740" s="97"/>
      <c r="D740" s="97"/>
      <c r="E740" s="97"/>
      <c r="F740" s="97"/>
      <c r="G740" s="97"/>
      <c r="H740" s="98"/>
      <c r="I740" s="99"/>
      <c r="J740" s="97"/>
      <c r="K740" s="99"/>
      <c r="L740" s="97"/>
      <c r="M740" s="97"/>
      <c r="N740" s="99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>
      <c r="A741" s="97"/>
      <c r="B741" s="97"/>
      <c r="C741" s="97"/>
      <c r="D741" s="97"/>
      <c r="E741" s="97"/>
      <c r="F741" s="97"/>
      <c r="G741" s="97"/>
      <c r="H741" s="98"/>
      <c r="I741" s="99"/>
      <c r="J741" s="97"/>
      <c r="K741" s="99"/>
      <c r="L741" s="97"/>
      <c r="M741" s="97"/>
      <c r="N741" s="99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>
      <c r="A742" s="97"/>
      <c r="B742" s="97"/>
      <c r="C742" s="97"/>
      <c r="D742" s="97"/>
      <c r="E742" s="97"/>
      <c r="F742" s="97"/>
      <c r="G742" s="97"/>
      <c r="H742" s="98"/>
      <c r="I742" s="99"/>
      <c r="J742" s="97"/>
      <c r="K742" s="99"/>
      <c r="L742" s="97"/>
      <c r="M742" s="97"/>
      <c r="N742" s="99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>
      <c r="A743" s="97"/>
      <c r="B743" s="97"/>
      <c r="C743" s="97"/>
      <c r="D743" s="97"/>
      <c r="E743" s="97"/>
      <c r="F743" s="97"/>
      <c r="G743" s="97"/>
      <c r="H743" s="98"/>
      <c r="I743" s="99"/>
      <c r="J743" s="97"/>
      <c r="K743" s="99"/>
      <c r="L743" s="97"/>
      <c r="M743" s="97"/>
      <c r="N743" s="99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>
      <c r="A744" s="97"/>
      <c r="B744" s="97"/>
      <c r="C744" s="97"/>
      <c r="D744" s="97"/>
      <c r="E744" s="97"/>
      <c r="F744" s="97"/>
      <c r="G744" s="97"/>
      <c r="H744" s="98"/>
      <c r="I744" s="99"/>
      <c r="J744" s="97"/>
      <c r="K744" s="99"/>
      <c r="L744" s="97"/>
      <c r="M744" s="97"/>
      <c r="N744" s="99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>
      <c r="A745" s="97"/>
      <c r="B745" s="97"/>
      <c r="C745" s="97"/>
      <c r="D745" s="97"/>
      <c r="E745" s="97"/>
      <c r="F745" s="97"/>
      <c r="G745" s="97"/>
      <c r="H745" s="98"/>
      <c r="I745" s="99"/>
      <c r="J745" s="97"/>
      <c r="K745" s="99"/>
      <c r="L745" s="97"/>
      <c r="M745" s="97"/>
      <c r="N745" s="99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>
      <c r="A746" s="97"/>
      <c r="B746" s="97"/>
      <c r="C746" s="97"/>
      <c r="D746" s="97"/>
      <c r="E746" s="97"/>
      <c r="F746" s="97"/>
      <c r="G746" s="97"/>
      <c r="H746" s="98"/>
      <c r="I746" s="99"/>
      <c r="J746" s="97"/>
      <c r="K746" s="99"/>
      <c r="L746" s="97"/>
      <c r="M746" s="97"/>
      <c r="N746" s="99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>
      <c r="A747" s="97"/>
      <c r="B747" s="97"/>
      <c r="C747" s="97"/>
      <c r="D747" s="97"/>
      <c r="E747" s="97"/>
      <c r="F747" s="97"/>
      <c r="G747" s="97"/>
      <c r="H747" s="98"/>
      <c r="I747" s="99"/>
      <c r="J747" s="97"/>
      <c r="K747" s="99"/>
      <c r="L747" s="97"/>
      <c r="M747" s="97"/>
      <c r="N747" s="99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>
      <c r="A748" s="97"/>
      <c r="B748" s="97"/>
      <c r="C748" s="97"/>
      <c r="D748" s="97"/>
      <c r="E748" s="97"/>
      <c r="F748" s="97"/>
      <c r="G748" s="97"/>
      <c r="H748" s="98"/>
      <c r="I748" s="99"/>
      <c r="J748" s="97"/>
      <c r="K748" s="99"/>
      <c r="L748" s="97"/>
      <c r="M748" s="97"/>
      <c r="N748" s="99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>
      <c r="A749" s="97"/>
      <c r="B749" s="97"/>
      <c r="C749" s="97"/>
      <c r="D749" s="97"/>
      <c r="E749" s="97"/>
      <c r="F749" s="97"/>
      <c r="G749" s="97"/>
      <c r="H749" s="98"/>
      <c r="I749" s="99"/>
      <c r="J749" s="97"/>
      <c r="K749" s="99"/>
      <c r="L749" s="97"/>
      <c r="M749" s="97"/>
      <c r="N749" s="99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>
      <c r="A750" s="97"/>
      <c r="B750" s="97"/>
      <c r="C750" s="97"/>
      <c r="D750" s="97"/>
      <c r="E750" s="97"/>
      <c r="F750" s="97"/>
      <c r="G750" s="97"/>
      <c r="H750" s="98"/>
      <c r="I750" s="99"/>
      <c r="J750" s="97"/>
      <c r="K750" s="99"/>
      <c r="L750" s="97"/>
      <c r="M750" s="97"/>
      <c r="N750" s="99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>
      <c r="A751" s="97"/>
      <c r="B751" s="97"/>
      <c r="C751" s="97"/>
      <c r="D751" s="97"/>
      <c r="E751" s="97"/>
      <c r="F751" s="97"/>
      <c r="G751" s="97"/>
      <c r="H751" s="98"/>
      <c r="I751" s="99"/>
      <c r="J751" s="97"/>
      <c r="K751" s="99"/>
      <c r="L751" s="97"/>
      <c r="M751" s="97"/>
      <c r="N751" s="99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>
      <c r="A752" s="97"/>
      <c r="B752" s="97"/>
      <c r="C752" s="97"/>
      <c r="D752" s="97"/>
      <c r="E752" s="97"/>
      <c r="F752" s="97"/>
      <c r="G752" s="97"/>
      <c r="H752" s="98"/>
      <c r="I752" s="99"/>
      <c r="J752" s="97"/>
      <c r="K752" s="99"/>
      <c r="L752" s="97"/>
      <c r="M752" s="97"/>
      <c r="N752" s="99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>
      <c r="A753" s="97"/>
      <c r="B753" s="97"/>
      <c r="C753" s="97"/>
      <c r="D753" s="97"/>
      <c r="E753" s="97"/>
      <c r="F753" s="97"/>
      <c r="G753" s="97"/>
      <c r="H753" s="98"/>
      <c r="I753" s="99"/>
      <c r="J753" s="97"/>
      <c r="K753" s="99"/>
      <c r="L753" s="97"/>
      <c r="M753" s="97"/>
      <c r="N753" s="99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>
      <c r="A754" s="97"/>
      <c r="B754" s="97"/>
      <c r="C754" s="97"/>
      <c r="D754" s="97"/>
      <c r="E754" s="97"/>
      <c r="F754" s="97"/>
      <c r="G754" s="97"/>
      <c r="H754" s="98"/>
      <c r="I754" s="99"/>
      <c r="J754" s="97"/>
      <c r="K754" s="99"/>
      <c r="L754" s="97"/>
      <c r="M754" s="97"/>
      <c r="N754" s="99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>
      <c r="A755" s="97"/>
      <c r="B755" s="97"/>
      <c r="C755" s="97"/>
      <c r="D755" s="97"/>
      <c r="E755" s="97"/>
      <c r="F755" s="97"/>
      <c r="G755" s="97"/>
      <c r="H755" s="98"/>
      <c r="I755" s="99"/>
      <c r="J755" s="97"/>
      <c r="K755" s="99"/>
      <c r="L755" s="97"/>
      <c r="M755" s="97"/>
      <c r="N755" s="99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>
      <c r="A756" s="97"/>
      <c r="B756" s="97"/>
      <c r="C756" s="97"/>
      <c r="D756" s="97"/>
      <c r="E756" s="97"/>
      <c r="F756" s="97"/>
      <c r="G756" s="97"/>
      <c r="H756" s="98"/>
      <c r="I756" s="99"/>
      <c r="J756" s="97"/>
      <c r="K756" s="99"/>
      <c r="L756" s="97"/>
      <c r="M756" s="97"/>
      <c r="N756" s="99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>
      <c r="A757" s="97"/>
      <c r="B757" s="97"/>
      <c r="C757" s="97"/>
      <c r="D757" s="97"/>
      <c r="E757" s="97"/>
      <c r="F757" s="97"/>
      <c r="G757" s="97"/>
      <c r="H757" s="98"/>
      <c r="I757" s="99"/>
      <c r="J757" s="97"/>
      <c r="K757" s="99"/>
      <c r="L757" s="97"/>
      <c r="M757" s="97"/>
      <c r="N757" s="99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>
      <c r="A758" s="97"/>
      <c r="B758" s="97"/>
      <c r="C758" s="97"/>
      <c r="D758" s="97"/>
      <c r="E758" s="97"/>
      <c r="F758" s="97"/>
      <c r="G758" s="97"/>
      <c r="H758" s="98"/>
      <c r="I758" s="99"/>
      <c r="J758" s="97"/>
      <c r="K758" s="99"/>
      <c r="L758" s="97"/>
      <c r="M758" s="97"/>
      <c r="N758" s="99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>
      <c r="A759" s="97"/>
      <c r="B759" s="97"/>
      <c r="C759" s="97"/>
      <c r="D759" s="97"/>
      <c r="E759" s="97"/>
      <c r="F759" s="97"/>
      <c r="G759" s="97"/>
      <c r="H759" s="98"/>
      <c r="I759" s="99"/>
      <c r="J759" s="97"/>
      <c r="K759" s="99"/>
      <c r="L759" s="97"/>
      <c r="M759" s="97"/>
      <c r="N759" s="99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>
      <c r="A760" s="97"/>
      <c r="B760" s="97"/>
      <c r="C760" s="97"/>
      <c r="D760" s="97"/>
      <c r="E760" s="97"/>
      <c r="F760" s="97"/>
      <c r="G760" s="97"/>
      <c r="H760" s="98"/>
      <c r="I760" s="99"/>
      <c r="J760" s="97"/>
      <c r="K760" s="99"/>
      <c r="L760" s="97"/>
      <c r="M760" s="97"/>
      <c r="N760" s="99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>
      <c r="A761" s="97"/>
      <c r="B761" s="97"/>
      <c r="C761" s="97"/>
      <c r="D761" s="97"/>
      <c r="E761" s="97"/>
      <c r="F761" s="97"/>
      <c r="G761" s="97"/>
      <c r="H761" s="98"/>
      <c r="I761" s="99"/>
      <c r="J761" s="97"/>
      <c r="K761" s="99"/>
      <c r="L761" s="97"/>
      <c r="M761" s="97"/>
      <c r="N761" s="99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>
      <c r="A762" s="97"/>
      <c r="B762" s="97"/>
      <c r="C762" s="97"/>
      <c r="D762" s="97"/>
      <c r="E762" s="97"/>
      <c r="F762" s="97"/>
      <c r="G762" s="97"/>
      <c r="H762" s="98"/>
      <c r="I762" s="99"/>
      <c r="J762" s="97"/>
      <c r="K762" s="99"/>
      <c r="L762" s="97"/>
      <c r="M762" s="97"/>
      <c r="N762" s="99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>
      <c r="A763" s="97"/>
      <c r="B763" s="97"/>
      <c r="C763" s="97"/>
      <c r="D763" s="97"/>
      <c r="E763" s="97"/>
      <c r="F763" s="97"/>
      <c r="G763" s="97"/>
      <c r="H763" s="98"/>
      <c r="I763" s="99"/>
      <c r="J763" s="97"/>
      <c r="K763" s="99"/>
      <c r="L763" s="97"/>
      <c r="M763" s="97"/>
      <c r="N763" s="99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>
      <c r="A764" s="97"/>
      <c r="B764" s="97"/>
      <c r="C764" s="97"/>
      <c r="D764" s="97"/>
      <c r="E764" s="97"/>
      <c r="F764" s="97"/>
      <c r="G764" s="97"/>
      <c r="H764" s="98"/>
      <c r="I764" s="99"/>
      <c r="J764" s="97"/>
      <c r="K764" s="99"/>
      <c r="L764" s="97"/>
      <c r="M764" s="97"/>
      <c r="N764" s="99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>
      <c r="A765" s="97"/>
      <c r="B765" s="97"/>
      <c r="C765" s="97"/>
      <c r="D765" s="97"/>
      <c r="E765" s="97"/>
      <c r="F765" s="97"/>
      <c r="G765" s="97"/>
      <c r="H765" s="98"/>
      <c r="I765" s="99"/>
      <c r="J765" s="97"/>
      <c r="K765" s="99"/>
      <c r="L765" s="97"/>
      <c r="M765" s="97"/>
      <c r="N765" s="99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>
      <c r="A766" s="97"/>
      <c r="B766" s="97"/>
      <c r="C766" s="97"/>
      <c r="D766" s="97"/>
      <c r="E766" s="97"/>
      <c r="F766" s="97"/>
      <c r="G766" s="97"/>
      <c r="H766" s="98"/>
      <c r="I766" s="99"/>
      <c r="J766" s="97"/>
      <c r="K766" s="99"/>
      <c r="L766" s="97"/>
      <c r="M766" s="97"/>
      <c r="N766" s="99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>
      <c r="A767" s="97"/>
      <c r="B767" s="97"/>
      <c r="C767" s="97"/>
      <c r="D767" s="97"/>
      <c r="E767" s="97"/>
      <c r="F767" s="97"/>
      <c r="G767" s="97"/>
      <c r="H767" s="98"/>
      <c r="I767" s="99"/>
      <c r="J767" s="97"/>
      <c r="K767" s="99"/>
      <c r="L767" s="97"/>
      <c r="M767" s="97"/>
      <c r="N767" s="99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>
      <c r="A768" s="97"/>
      <c r="B768" s="97"/>
      <c r="C768" s="97"/>
      <c r="D768" s="97"/>
      <c r="E768" s="97"/>
      <c r="F768" s="97"/>
      <c r="G768" s="97"/>
      <c r="H768" s="98"/>
      <c r="I768" s="99"/>
      <c r="J768" s="97"/>
      <c r="K768" s="99"/>
      <c r="L768" s="97"/>
      <c r="M768" s="97"/>
      <c r="N768" s="99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>
      <c r="A769" s="97"/>
      <c r="B769" s="97"/>
      <c r="C769" s="97"/>
      <c r="D769" s="97"/>
      <c r="E769" s="97"/>
      <c r="F769" s="97"/>
      <c r="G769" s="97"/>
      <c r="H769" s="98"/>
      <c r="I769" s="99"/>
      <c r="J769" s="97"/>
      <c r="K769" s="99"/>
      <c r="L769" s="97"/>
      <c r="M769" s="97"/>
      <c r="N769" s="99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>
      <c r="A770" s="97"/>
      <c r="B770" s="97"/>
      <c r="C770" s="97"/>
      <c r="D770" s="97"/>
      <c r="E770" s="97"/>
      <c r="F770" s="97"/>
      <c r="G770" s="97"/>
      <c r="H770" s="98"/>
      <c r="I770" s="99"/>
      <c r="J770" s="97"/>
      <c r="K770" s="99"/>
      <c r="L770" s="97"/>
      <c r="M770" s="97"/>
      <c r="N770" s="99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>
      <c r="A771" s="97"/>
      <c r="B771" s="97"/>
      <c r="C771" s="97"/>
      <c r="D771" s="97"/>
      <c r="E771" s="97"/>
      <c r="F771" s="97"/>
      <c r="G771" s="97"/>
      <c r="H771" s="98"/>
      <c r="I771" s="99"/>
      <c r="J771" s="97"/>
      <c r="K771" s="99"/>
      <c r="L771" s="97"/>
      <c r="M771" s="97"/>
      <c r="N771" s="99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>
      <c r="A772" s="97"/>
      <c r="B772" s="97"/>
      <c r="C772" s="97"/>
      <c r="D772" s="97"/>
      <c r="E772" s="97"/>
      <c r="F772" s="97"/>
      <c r="G772" s="97"/>
      <c r="H772" s="98"/>
      <c r="I772" s="99"/>
      <c r="J772" s="97"/>
      <c r="K772" s="99"/>
      <c r="L772" s="97"/>
      <c r="M772" s="97"/>
      <c r="N772" s="99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>
      <c r="A773" s="97"/>
      <c r="B773" s="97"/>
      <c r="C773" s="97"/>
      <c r="D773" s="97"/>
      <c r="E773" s="97"/>
      <c r="F773" s="97"/>
      <c r="G773" s="97"/>
      <c r="H773" s="98"/>
      <c r="I773" s="99"/>
      <c r="J773" s="97"/>
      <c r="K773" s="99"/>
      <c r="L773" s="97"/>
      <c r="M773" s="97"/>
      <c r="N773" s="99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>
      <c r="A774" s="97"/>
      <c r="B774" s="97"/>
      <c r="C774" s="97"/>
      <c r="D774" s="97"/>
      <c r="E774" s="97"/>
      <c r="F774" s="97"/>
      <c r="G774" s="97"/>
      <c r="H774" s="98"/>
      <c r="I774" s="99"/>
      <c r="J774" s="97"/>
      <c r="K774" s="99"/>
      <c r="L774" s="97"/>
      <c r="M774" s="97"/>
      <c r="N774" s="99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>
      <c r="A775" s="97"/>
      <c r="B775" s="97"/>
      <c r="C775" s="97"/>
      <c r="D775" s="97"/>
      <c r="E775" s="97"/>
      <c r="F775" s="97"/>
      <c r="G775" s="97"/>
      <c r="H775" s="98"/>
      <c r="I775" s="99"/>
      <c r="J775" s="97"/>
      <c r="K775" s="99"/>
      <c r="L775" s="97"/>
      <c r="M775" s="97"/>
      <c r="N775" s="99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>
      <c r="A776" s="97"/>
      <c r="B776" s="97"/>
      <c r="C776" s="97"/>
      <c r="D776" s="97"/>
      <c r="E776" s="97"/>
      <c r="F776" s="97"/>
      <c r="G776" s="97"/>
      <c r="H776" s="98"/>
      <c r="I776" s="99"/>
      <c r="J776" s="97"/>
      <c r="K776" s="99"/>
      <c r="L776" s="97"/>
      <c r="M776" s="97"/>
      <c r="N776" s="99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>
      <c r="A777" s="97"/>
      <c r="B777" s="97"/>
      <c r="C777" s="97"/>
      <c r="D777" s="97"/>
      <c r="E777" s="97"/>
      <c r="F777" s="97"/>
      <c r="G777" s="97"/>
      <c r="H777" s="98"/>
      <c r="I777" s="99"/>
      <c r="J777" s="97"/>
      <c r="K777" s="99"/>
      <c r="L777" s="97"/>
      <c r="M777" s="97"/>
      <c r="N777" s="99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>
      <c r="A778" s="97"/>
      <c r="B778" s="97"/>
      <c r="C778" s="97"/>
      <c r="D778" s="97"/>
      <c r="E778" s="97"/>
      <c r="F778" s="97"/>
      <c r="G778" s="97"/>
      <c r="H778" s="98"/>
      <c r="I778" s="99"/>
      <c r="J778" s="97"/>
      <c r="K778" s="99"/>
      <c r="L778" s="97"/>
      <c r="M778" s="97"/>
      <c r="N778" s="99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>
      <c r="A779" s="97"/>
      <c r="B779" s="97"/>
      <c r="C779" s="97"/>
      <c r="D779" s="97"/>
      <c r="E779" s="97"/>
      <c r="F779" s="97"/>
      <c r="G779" s="97"/>
      <c r="H779" s="98"/>
      <c r="I779" s="99"/>
      <c r="J779" s="97"/>
      <c r="K779" s="99"/>
      <c r="L779" s="97"/>
      <c r="M779" s="97"/>
      <c r="N779" s="99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>
      <c r="A780" s="97"/>
      <c r="B780" s="97"/>
      <c r="C780" s="97"/>
      <c r="D780" s="97"/>
      <c r="E780" s="97"/>
      <c r="F780" s="97"/>
      <c r="G780" s="97"/>
      <c r="H780" s="98"/>
      <c r="I780" s="99"/>
      <c r="J780" s="97"/>
      <c r="K780" s="99"/>
      <c r="L780" s="97"/>
      <c r="M780" s="97"/>
      <c r="N780" s="99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>
      <c r="A781" s="97"/>
      <c r="B781" s="97"/>
      <c r="C781" s="97"/>
      <c r="D781" s="97"/>
      <c r="E781" s="97"/>
      <c r="F781" s="97"/>
      <c r="G781" s="97"/>
      <c r="H781" s="98"/>
      <c r="I781" s="99"/>
      <c r="J781" s="97"/>
      <c r="K781" s="99"/>
      <c r="L781" s="97"/>
      <c r="M781" s="97"/>
      <c r="N781" s="99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>
      <c r="A782" s="97"/>
      <c r="B782" s="97"/>
      <c r="C782" s="97"/>
      <c r="D782" s="97"/>
      <c r="E782" s="97"/>
      <c r="F782" s="97"/>
      <c r="G782" s="97"/>
      <c r="H782" s="98"/>
      <c r="I782" s="99"/>
      <c r="J782" s="97"/>
      <c r="K782" s="99"/>
      <c r="L782" s="97"/>
      <c r="M782" s="97"/>
      <c r="N782" s="99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>
      <c r="A783" s="97"/>
      <c r="B783" s="97"/>
      <c r="C783" s="97"/>
      <c r="D783" s="97"/>
      <c r="E783" s="97"/>
      <c r="F783" s="97"/>
      <c r="G783" s="97"/>
      <c r="H783" s="98"/>
      <c r="I783" s="99"/>
      <c r="J783" s="97"/>
      <c r="K783" s="99"/>
      <c r="L783" s="97"/>
      <c r="M783" s="97"/>
      <c r="N783" s="99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>
      <c r="A784" s="97"/>
      <c r="B784" s="97"/>
      <c r="C784" s="97"/>
      <c r="D784" s="97"/>
      <c r="E784" s="97"/>
      <c r="F784" s="97"/>
      <c r="G784" s="97"/>
      <c r="H784" s="98"/>
      <c r="I784" s="99"/>
      <c r="J784" s="97"/>
      <c r="K784" s="99"/>
      <c r="L784" s="97"/>
      <c r="M784" s="97"/>
      <c r="N784" s="99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>
      <c r="A785" s="97"/>
      <c r="B785" s="97"/>
      <c r="C785" s="97"/>
      <c r="D785" s="97"/>
      <c r="E785" s="97"/>
      <c r="F785" s="97"/>
      <c r="G785" s="97"/>
      <c r="H785" s="98"/>
      <c r="I785" s="99"/>
      <c r="J785" s="97"/>
      <c r="K785" s="99"/>
      <c r="L785" s="97"/>
      <c r="M785" s="97"/>
      <c r="N785" s="99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>
      <c r="A786" s="97"/>
      <c r="B786" s="97"/>
      <c r="C786" s="97"/>
      <c r="D786" s="97"/>
      <c r="E786" s="97"/>
      <c r="F786" s="97"/>
      <c r="G786" s="97"/>
      <c r="H786" s="98"/>
      <c r="I786" s="99"/>
      <c r="J786" s="97"/>
      <c r="K786" s="99"/>
      <c r="L786" s="97"/>
      <c r="M786" s="97"/>
      <c r="N786" s="99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>
      <c r="A787" s="97"/>
      <c r="B787" s="97"/>
      <c r="C787" s="97"/>
      <c r="D787" s="97"/>
      <c r="E787" s="97"/>
      <c r="F787" s="97"/>
      <c r="G787" s="97"/>
      <c r="H787" s="98"/>
      <c r="I787" s="99"/>
      <c r="J787" s="97"/>
      <c r="K787" s="99"/>
      <c r="L787" s="97"/>
      <c r="M787" s="97"/>
      <c r="N787" s="99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>
      <c r="A788" s="97"/>
      <c r="B788" s="97"/>
      <c r="C788" s="97"/>
      <c r="D788" s="97"/>
      <c r="E788" s="97"/>
      <c r="F788" s="97"/>
      <c r="G788" s="97"/>
      <c r="H788" s="98"/>
      <c r="I788" s="99"/>
      <c r="J788" s="97"/>
      <c r="K788" s="99"/>
      <c r="L788" s="97"/>
      <c r="M788" s="97"/>
      <c r="N788" s="99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>
      <c r="A789" s="97"/>
      <c r="B789" s="97"/>
      <c r="C789" s="97"/>
      <c r="D789" s="97"/>
      <c r="E789" s="97"/>
      <c r="F789" s="97"/>
      <c r="G789" s="97"/>
      <c r="H789" s="98"/>
      <c r="I789" s="99"/>
      <c r="J789" s="97"/>
      <c r="K789" s="99"/>
      <c r="L789" s="97"/>
      <c r="M789" s="97"/>
      <c r="N789" s="99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>
      <c r="A790" s="97"/>
      <c r="B790" s="97"/>
      <c r="C790" s="97"/>
      <c r="D790" s="97"/>
      <c r="E790" s="97"/>
      <c r="F790" s="97"/>
      <c r="G790" s="97"/>
      <c r="H790" s="98"/>
      <c r="I790" s="99"/>
      <c r="J790" s="97"/>
      <c r="K790" s="99"/>
      <c r="L790" s="97"/>
      <c r="M790" s="97"/>
      <c r="N790" s="99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>
      <c r="A791" s="97"/>
      <c r="B791" s="97"/>
      <c r="C791" s="97"/>
      <c r="D791" s="97"/>
      <c r="E791" s="97"/>
      <c r="F791" s="97"/>
      <c r="G791" s="97"/>
      <c r="H791" s="98"/>
      <c r="I791" s="99"/>
      <c r="J791" s="97"/>
      <c r="K791" s="99"/>
      <c r="L791" s="97"/>
      <c r="M791" s="97"/>
      <c r="N791" s="99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>
      <c r="A792" s="97"/>
      <c r="B792" s="97"/>
      <c r="C792" s="97"/>
      <c r="D792" s="97"/>
      <c r="E792" s="97"/>
      <c r="F792" s="97"/>
      <c r="G792" s="97"/>
      <c r="H792" s="98"/>
      <c r="I792" s="99"/>
      <c r="J792" s="97"/>
      <c r="K792" s="99"/>
      <c r="L792" s="97"/>
      <c r="M792" s="97"/>
      <c r="N792" s="99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>
      <c r="A793" s="97"/>
      <c r="B793" s="97"/>
      <c r="C793" s="97"/>
      <c r="D793" s="97"/>
      <c r="E793" s="97"/>
      <c r="F793" s="97"/>
      <c r="G793" s="97"/>
      <c r="H793" s="98"/>
      <c r="I793" s="99"/>
      <c r="J793" s="97"/>
      <c r="K793" s="99"/>
      <c r="L793" s="97"/>
      <c r="M793" s="97"/>
      <c r="N793" s="99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>
      <c r="A794" s="97"/>
      <c r="B794" s="97"/>
      <c r="C794" s="97"/>
      <c r="D794" s="97"/>
      <c r="E794" s="97"/>
      <c r="F794" s="97"/>
      <c r="G794" s="97"/>
      <c r="H794" s="98"/>
      <c r="I794" s="99"/>
      <c r="J794" s="97"/>
      <c r="K794" s="99"/>
      <c r="L794" s="97"/>
      <c r="M794" s="97"/>
      <c r="N794" s="99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>
      <c r="A795" s="97"/>
      <c r="B795" s="97"/>
      <c r="C795" s="97"/>
      <c r="D795" s="97"/>
      <c r="E795" s="97"/>
      <c r="F795" s="97"/>
      <c r="G795" s="97"/>
      <c r="H795" s="98"/>
      <c r="I795" s="99"/>
      <c r="J795" s="97"/>
      <c r="K795" s="99"/>
      <c r="L795" s="97"/>
      <c r="M795" s="97"/>
      <c r="N795" s="99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>
      <c r="A796" s="97"/>
      <c r="B796" s="97"/>
      <c r="C796" s="97"/>
      <c r="D796" s="97"/>
      <c r="E796" s="97"/>
      <c r="F796" s="97"/>
      <c r="G796" s="97"/>
      <c r="H796" s="98"/>
      <c r="I796" s="99"/>
      <c r="J796" s="97"/>
      <c r="K796" s="99"/>
      <c r="L796" s="97"/>
      <c r="M796" s="97"/>
      <c r="N796" s="99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>
      <c r="A797" s="97"/>
      <c r="B797" s="97"/>
      <c r="C797" s="97"/>
      <c r="D797" s="97"/>
      <c r="E797" s="97"/>
      <c r="F797" s="97"/>
      <c r="G797" s="97"/>
      <c r="H797" s="98"/>
      <c r="I797" s="99"/>
      <c r="J797" s="97"/>
      <c r="K797" s="99"/>
      <c r="L797" s="97"/>
      <c r="M797" s="97"/>
      <c r="N797" s="99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>
      <c r="A798" s="97"/>
      <c r="B798" s="97"/>
      <c r="C798" s="97"/>
      <c r="D798" s="97"/>
      <c r="E798" s="97"/>
      <c r="F798" s="97"/>
      <c r="G798" s="97"/>
      <c r="H798" s="98"/>
      <c r="I798" s="99"/>
      <c r="J798" s="97"/>
      <c r="K798" s="99"/>
      <c r="L798" s="97"/>
      <c r="M798" s="97"/>
      <c r="N798" s="99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>
      <c r="A799" s="97"/>
      <c r="B799" s="97"/>
      <c r="C799" s="97"/>
      <c r="D799" s="97"/>
      <c r="E799" s="97"/>
      <c r="F799" s="97"/>
      <c r="G799" s="97"/>
      <c r="H799" s="98"/>
      <c r="I799" s="99"/>
      <c r="J799" s="97"/>
      <c r="K799" s="99"/>
      <c r="L799" s="97"/>
      <c r="M799" s="97"/>
      <c r="N799" s="99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>
      <c r="A800" s="97"/>
      <c r="B800" s="97"/>
      <c r="C800" s="97"/>
      <c r="D800" s="97"/>
      <c r="E800" s="97"/>
      <c r="F800" s="97"/>
      <c r="G800" s="97"/>
      <c r="H800" s="98"/>
      <c r="I800" s="99"/>
      <c r="J800" s="97"/>
      <c r="K800" s="99"/>
      <c r="L800" s="97"/>
      <c r="M800" s="97"/>
      <c r="N800" s="99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>
      <c r="A801" s="97"/>
      <c r="B801" s="97"/>
      <c r="C801" s="97"/>
      <c r="D801" s="97"/>
      <c r="E801" s="97"/>
      <c r="F801" s="97"/>
      <c r="G801" s="97"/>
      <c r="H801" s="98"/>
      <c r="I801" s="99"/>
      <c r="J801" s="97"/>
      <c r="K801" s="99"/>
      <c r="L801" s="97"/>
      <c r="M801" s="97"/>
      <c r="N801" s="99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>
      <c r="A802" s="97"/>
      <c r="B802" s="97"/>
      <c r="C802" s="97"/>
      <c r="D802" s="97"/>
      <c r="E802" s="97"/>
      <c r="F802" s="97"/>
      <c r="G802" s="97"/>
      <c r="H802" s="98"/>
      <c r="I802" s="99"/>
      <c r="J802" s="97"/>
      <c r="K802" s="99"/>
      <c r="L802" s="97"/>
      <c r="M802" s="97"/>
      <c r="N802" s="99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>
      <c r="A803" s="97"/>
      <c r="B803" s="97"/>
      <c r="C803" s="97"/>
      <c r="D803" s="97"/>
      <c r="E803" s="97"/>
      <c r="F803" s="97"/>
      <c r="G803" s="97"/>
      <c r="H803" s="98"/>
      <c r="I803" s="99"/>
      <c r="J803" s="97"/>
      <c r="K803" s="99"/>
      <c r="L803" s="97"/>
      <c r="M803" s="97"/>
      <c r="N803" s="99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>
      <c r="A804" s="97"/>
      <c r="B804" s="97"/>
      <c r="C804" s="97"/>
      <c r="D804" s="97"/>
      <c r="E804" s="97"/>
      <c r="F804" s="97"/>
      <c r="G804" s="97"/>
      <c r="H804" s="98"/>
      <c r="I804" s="99"/>
      <c r="J804" s="97"/>
      <c r="K804" s="99"/>
      <c r="L804" s="97"/>
      <c r="M804" s="97"/>
      <c r="N804" s="99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>
      <c r="A805" s="97"/>
      <c r="B805" s="97"/>
      <c r="C805" s="97"/>
      <c r="D805" s="97"/>
      <c r="E805" s="97"/>
      <c r="F805" s="97"/>
      <c r="G805" s="97"/>
      <c r="H805" s="98"/>
      <c r="I805" s="99"/>
      <c r="J805" s="97"/>
      <c r="K805" s="99"/>
      <c r="L805" s="97"/>
      <c r="M805" s="97"/>
      <c r="N805" s="99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>
      <c r="A806" s="97"/>
      <c r="B806" s="97"/>
      <c r="C806" s="97"/>
      <c r="D806" s="97"/>
      <c r="E806" s="97"/>
      <c r="F806" s="97"/>
      <c r="G806" s="97"/>
      <c r="H806" s="98"/>
      <c r="I806" s="99"/>
      <c r="J806" s="97"/>
      <c r="K806" s="99"/>
      <c r="L806" s="97"/>
      <c r="M806" s="97"/>
      <c r="N806" s="99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>
      <c r="A807" s="97"/>
      <c r="B807" s="97"/>
      <c r="C807" s="97"/>
      <c r="D807" s="97"/>
      <c r="E807" s="97"/>
      <c r="F807" s="97"/>
      <c r="G807" s="97"/>
      <c r="H807" s="98"/>
      <c r="I807" s="99"/>
      <c r="J807" s="97"/>
      <c r="K807" s="99"/>
      <c r="L807" s="97"/>
      <c r="M807" s="97"/>
      <c r="N807" s="99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>
      <c r="A808" s="97"/>
      <c r="B808" s="97"/>
      <c r="C808" s="97"/>
      <c r="D808" s="97"/>
      <c r="E808" s="97"/>
      <c r="F808" s="97"/>
      <c r="G808" s="97"/>
      <c r="H808" s="98"/>
      <c r="I808" s="99"/>
      <c r="J808" s="97"/>
      <c r="K808" s="99"/>
      <c r="L808" s="97"/>
      <c r="M808" s="97"/>
      <c r="N808" s="99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>
      <c r="A809" s="97"/>
      <c r="B809" s="97"/>
      <c r="C809" s="97"/>
      <c r="D809" s="97"/>
      <c r="E809" s="97"/>
      <c r="F809" s="97"/>
      <c r="G809" s="97"/>
      <c r="H809" s="98"/>
      <c r="I809" s="99"/>
      <c r="J809" s="97"/>
      <c r="K809" s="99"/>
      <c r="L809" s="97"/>
      <c r="M809" s="97"/>
      <c r="N809" s="99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>
      <c r="A810" s="97"/>
      <c r="B810" s="97"/>
      <c r="C810" s="97"/>
      <c r="D810" s="97"/>
      <c r="E810" s="97"/>
      <c r="F810" s="97"/>
      <c r="G810" s="97"/>
      <c r="H810" s="98"/>
      <c r="I810" s="99"/>
      <c r="J810" s="97"/>
      <c r="K810" s="99"/>
      <c r="L810" s="97"/>
      <c r="M810" s="97"/>
      <c r="N810" s="99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>
      <c r="A811" s="97"/>
      <c r="B811" s="97"/>
      <c r="C811" s="97"/>
      <c r="D811" s="97"/>
      <c r="E811" s="97"/>
      <c r="F811" s="97"/>
      <c r="G811" s="97"/>
      <c r="H811" s="98"/>
      <c r="I811" s="99"/>
      <c r="J811" s="97"/>
      <c r="K811" s="99"/>
      <c r="L811" s="97"/>
      <c r="M811" s="97"/>
      <c r="N811" s="99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>
      <c r="A812" s="97"/>
      <c r="B812" s="97"/>
      <c r="C812" s="97"/>
      <c r="D812" s="97"/>
      <c r="E812" s="97"/>
      <c r="F812" s="97"/>
      <c r="G812" s="97"/>
      <c r="H812" s="98"/>
      <c r="I812" s="99"/>
      <c r="J812" s="97"/>
      <c r="K812" s="99"/>
      <c r="L812" s="97"/>
      <c r="M812" s="97"/>
      <c r="N812" s="99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>
      <c r="A813" s="97"/>
      <c r="B813" s="97"/>
      <c r="C813" s="97"/>
      <c r="D813" s="97"/>
      <c r="E813" s="97"/>
      <c r="F813" s="97"/>
      <c r="G813" s="97"/>
      <c r="H813" s="98"/>
      <c r="I813" s="99"/>
      <c r="J813" s="97"/>
      <c r="K813" s="99"/>
      <c r="L813" s="97"/>
      <c r="M813" s="97"/>
      <c r="N813" s="99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>
      <c r="A814" s="97"/>
      <c r="B814" s="97"/>
      <c r="C814" s="97"/>
      <c r="D814" s="97"/>
      <c r="E814" s="97"/>
      <c r="F814" s="97"/>
      <c r="G814" s="97"/>
      <c r="H814" s="98"/>
      <c r="I814" s="99"/>
      <c r="J814" s="97"/>
      <c r="K814" s="99"/>
      <c r="L814" s="97"/>
      <c r="M814" s="97"/>
      <c r="N814" s="99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>
      <c r="A815" s="97"/>
      <c r="B815" s="97"/>
      <c r="C815" s="97"/>
      <c r="D815" s="97"/>
      <c r="E815" s="97"/>
      <c r="F815" s="97"/>
      <c r="G815" s="97"/>
      <c r="H815" s="98"/>
      <c r="I815" s="99"/>
      <c r="J815" s="97"/>
      <c r="K815" s="99"/>
      <c r="L815" s="97"/>
      <c r="M815" s="97"/>
      <c r="N815" s="99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>
      <c r="A816" s="97"/>
      <c r="B816" s="97"/>
      <c r="C816" s="97"/>
      <c r="D816" s="97"/>
      <c r="E816" s="97"/>
      <c r="F816" s="97"/>
      <c r="G816" s="97"/>
      <c r="H816" s="98"/>
      <c r="I816" s="99"/>
      <c r="J816" s="97"/>
      <c r="K816" s="99"/>
      <c r="L816" s="97"/>
      <c r="M816" s="97"/>
      <c r="N816" s="99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>
      <c r="A817" s="97"/>
      <c r="B817" s="97"/>
      <c r="C817" s="97"/>
      <c r="D817" s="97"/>
      <c r="E817" s="97"/>
      <c r="F817" s="97"/>
      <c r="G817" s="97"/>
      <c r="H817" s="98"/>
      <c r="I817" s="99"/>
      <c r="J817" s="97"/>
      <c r="K817" s="99"/>
      <c r="L817" s="97"/>
      <c r="M817" s="97"/>
      <c r="N817" s="99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>
      <c r="A818" s="97"/>
      <c r="B818" s="97"/>
      <c r="C818" s="97"/>
      <c r="D818" s="97"/>
      <c r="E818" s="97"/>
      <c r="F818" s="97"/>
      <c r="G818" s="97"/>
      <c r="H818" s="98"/>
      <c r="I818" s="99"/>
      <c r="J818" s="97"/>
      <c r="K818" s="99"/>
      <c r="L818" s="97"/>
      <c r="M818" s="97"/>
      <c r="N818" s="99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>
      <c r="A819" s="97"/>
      <c r="B819" s="97"/>
      <c r="C819" s="97"/>
      <c r="D819" s="97"/>
      <c r="E819" s="97"/>
      <c r="F819" s="97"/>
      <c r="G819" s="97"/>
      <c r="H819" s="98"/>
      <c r="I819" s="99"/>
      <c r="J819" s="97"/>
      <c r="K819" s="99"/>
      <c r="L819" s="97"/>
      <c r="M819" s="97"/>
      <c r="N819" s="99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>
      <c r="A820" s="97"/>
      <c r="B820" s="97"/>
      <c r="C820" s="97"/>
      <c r="D820" s="97"/>
      <c r="E820" s="97"/>
      <c r="F820" s="97"/>
      <c r="G820" s="97"/>
      <c r="H820" s="98"/>
      <c r="I820" s="99"/>
      <c r="J820" s="97"/>
      <c r="K820" s="99"/>
      <c r="L820" s="97"/>
      <c r="M820" s="97"/>
      <c r="N820" s="99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>
      <c r="A821" s="97"/>
      <c r="B821" s="97"/>
      <c r="C821" s="97"/>
      <c r="D821" s="97"/>
      <c r="E821" s="97"/>
      <c r="F821" s="97"/>
      <c r="G821" s="97"/>
      <c r="H821" s="98"/>
      <c r="I821" s="99"/>
      <c r="J821" s="97"/>
      <c r="K821" s="99"/>
      <c r="L821" s="97"/>
      <c r="M821" s="97"/>
      <c r="N821" s="99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>
      <c r="A822" s="97"/>
      <c r="B822" s="97"/>
      <c r="C822" s="97"/>
      <c r="D822" s="97"/>
      <c r="E822" s="97"/>
      <c r="F822" s="97"/>
      <c r="G822" s="97"/>
      <c r="H822" s="98"/>
      <c r="I822" s="99"/>
      <c r="J822" s="97"/>
      <c r="K822" s="99"/>
      <c r="L822" s="97"/>
      <c r="M822" s="97"/>
      <c r="N822" s="99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>
      <c r="A823" s="97"/>
      <c r="B823" s="97"/>
      <c r="C823" s="97"/>
      <c r="D823" s="97"/>
      <c r="E823" s="97"/>
      <c r="F823" s="97"/>
      <c r="G823" s="97"/>
      <c r="H823" s="98"/>
      <c r="I823" s="99"/>
      <c r="J823" s="97"/>
      <c r="K823" s="99"/>
      <c r="L823" s="97"/>
      <c r="M823" s="97"/>
      <c r="N823" s="99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>
      <c r="A824" s="97"/>
      <c r="B824" s="97"/>
      <c r="C824" s="97"/>
      <c r="D824" s="97"/>
      <c r="E824" s="97"/>
      <c r="F824" s="97"/>
      <c r="G824" s="97"/>
      <c r="H824" s="98"/>
      <c r="I824" s="99"/>
      <c r="J824" s="97"/>
      <c r="K824" s="99"/>
      <c r="L824" s="97"/>
      <c r="M824" s="97"/>
      <c r="N824" s="99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>
      <c r="A825" s="97"/>
      <c r="B825" s="97"/>
      <c r="C825" s="97"/>
      <c r="D825" s="97"/>
      <c r="E825" s="97"/>
      <c r="F825" s="97"/>
      <c r="G825" s="97"/>
      <c r="H825" s="98"/>
      <c r="I825" s="99"/>
      <c r="J825" s="97"/>
      <c r="K825" s="99"/>
      <c r="L825" s="97"/>
      <c r="M825" s="97"/>
      <c r="N825" s="99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>
      <c r="A826" s="97"/>
      <c r="B826" s="97"/>
      <c r="C826" s="97"/>
      <c r="D826" s="97"/>
      <c r="E826" s="97"/>
      <c r="F826" s="97"/>
      <c r="G826" s="97"/>
      <c r="H826" s="98"/>
      <c r="I826" s="99"/>
      <c r="J826" s="97"/>
      <c r="K826" s="99"/>
      <c r="L826" s="97"/>
      <c r="M826" s="97"/>
      <c r="N826" s="99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>
      <c r="A827" s="97"/>
      <c r="B827" s="97"/>
      <c r="C827" s="97"/>
      <c r="D827" s="97"/>
      <c r="E827" s="97"/>
      <c r="F827" s="97"/>
      <c r="G827" s="97"/>
      <c r="H827" s="98"/>
      <c r="I827" s="99"/>
      <c r="J827" s="97"/>
      <c r="K827" s="99"/>
      <c r="L827" s="97"/>
      <c r="M827" s="97"/>
      <c r="N827" s="99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>
      <c r="A828" s="97"/>
      <c r="B828" s="97"/>
      <c r="C828" s="97"/>
      <c r="D828" s="97"/>
      <c r="E828" s="97"/>
      <c r="F828" s="97"/>
      <c r="G828" s="97"/>
      <c r="H828" s="98"/>
      <c r="I828" s="99"/>
      <c r="J828" s="97"/>
      <c r="K828" s="99"/>
      <c r="L828" s="97"/>
      <c r="M828" s="97"/>
      <c r="N828" s="99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>
      <c r="A829" s="97"/>
      <c r="B829" s="97"/>
      <c r="C829" s="97"/>
      <c r="D829" s="97"/>
      <c r="E829" s="97"/>
      <c r="F829" s="97"/>
      <c r="G829" s="97"/>
      <c r="H829" s="98"/>
      <c r="I829" s="99"/>
      <c r="J829" s="97"/>
      <c r="K829" s="99"/>
      <c r="L829" s="97"/>
      <c r="M829" s="97"/>
      <c r="N829" s="99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>
      <c r="A830" s="97"/>
      <c r="B830" s="97"/>
      <c r="C830" s="97"/>
      <c r="D830" s="97"/>
      <c r="E830" s="97"/>
      <c r="F830" s="97"/>
      <c r="G830" s="97"/>
      <c r="H830" s="98"/>
      <c r="I830" s="99"/>
      <c r="J830" s="97"/>
      <c r="K830" s="99"/>
      <c r="L830" s="97"/>
      <c r="M830" s="97"/>
      <c r="N830" s="99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>
      <c r="A831" s="97"/>
      <c r="B831" s="97"/>
      <c r="C831" s="97"/>
      <c r="D831" s="97"/>
      <c r="E831" s="97"/>
      <c r="F831" s="97"/>
      <c r="G831" s="97"/>
      <c r="H831" s="98"/>
      <c r="I831" s="99"/>
      <c r="J831" s="97"/>
      <c r="K831" s="99"/>
      <c r="L831" s="97"/>
      <c r="M831" s="97"/>
      <c r="N831" s="99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>
      <c r="A832" s="97"/>
      <c r="B832" s="97"/>
      <c r="C832" s="97"/>
      <c r="D832" s="97"/>
      <c r="E832" s="97"/>
      <c r="F832" s="97"/>
      <c r="G832" s="97"/>
      <c r="H832" s="98"/>
      <c r="I832" s="99"/>
      <c r="J832" s="97"/>
      <c r="K832" s="99"/>
      <c r="L832" s="97"/>
      <c r="M832" s="97"/>
      <c r="N832" s="99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>
      <c r="A833" s="97"/>
      <c r="B833" s="97"/>
      <c r="C833" s="97"/>
      <c r="D833" s="97"/>
      <c r="E833" s="97"/>
      <c r="F833" s="97"/>
      <c r="G833" s="97"/>
      <c r="H833" s="98"/>
      <c r="I833" s="99"/>
      <c r="J833" s="97"/>
      <c r="K833" s="99"/>
      <c r="L833" s="97"/>
      <c r="M833" s="97"/>
      <c r="N833" s="99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>
      <c r="A834" s="97"/>
      <c r="B834" s="97"/>
      <c r="C834" s="97"/>
      <c r="D834" s="97"/>
      <c r="E834" s="97"/>
      <c r="F834" s="97"/>
      <c r="G834" s="97"/>
      <c r="H834" s="98"/>
      <c r="I834" s="99"/>
      <c r="J834" s="97"/>
      <c r="K834" s="99"/>
      <c r="L834" s="97"/>
      <c r="M834" s="97"/>
      <c r="N834" s="99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>
      <c r="A835" s="97"/>
      <c r="B835" s="97"/>
      <c r="C835" s="97"/>
      <c r="D835" s="97"/>
      <c r="E835" s="97"/>
      <c r="F835" s="97"/>
      <c r="G835" s="97"/>
      <c r="H835" s="98"/>
      <c r="I835" s="99"/>
      <c r="J835" s="97"/>
      <c r="K835" s="99"/>
      <c r="L835" s="97"/>
      <c r="M835" s="97"/>
      <c r="N835" s="99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>
      <c r="A836" s="97"/>
      <c r="B836" s="97"/>
      <c r="C836" s="97"/>
      <c r="D836" s="97"/>
      <c r="E836" s="97"/>
      <c r="F836" s="97"/>
      <c r="G836" s="97"/>
      <c r="H836" s="98"/>
      <c r="I836" s="99"/>
      <c r="J836" s="97"/>
      <c r="K836" s="99"/>
      <c r="L836" s="97"/>
      <c r="M836" s="97"/>
      <c r="N836" s="99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>
      <c r="A837" s="97"/>
      <c r="B837" s="97"/>
      <c r="C837" s="97"/>
      <c r="D837" s="97"/>
      <c r="E837" s="97"/>
      <c r="F837" s="97"/>
      <c r="G837" s="97"/>
      <c r="H837" s="98"/>
      <c r="I837" s="99"/>
      <c r="J837" s="97"/>
      <c r="K837" s="99"/>
      <c r="L837" s="97"/>
      <c r="M837" s="97"/>
      <c r="N837" s="99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>
      <c r="A838" s="97"/>
      <c r="B838" s="97"/>
      <c r="C838" s="97"/>
      <c r="D838" s="97"/>
      <c r="E838" s="97"/>
      <c r="F838" s="97"/>
      <c r="G838" s="97"/>
      <c r="H838" s="98"/>
      <c r="I838" s="99"/>
      <c r="J838" s="97"/>
      <c r="K838" s="99"/>
      <c r="L838" s="97"/>
      <c r="M838" s="97"/>
      <c r="N838" s="99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>
      <c r="A839" s="97"/>
      <c r="B839" s="97"/>
      <c r="C839" s="97"/>
      <c r="D839" s="97"/>
      <c r="E839" s="97"/>
      <c r="F839" s="97"/>
      <c r="G839" s="97"/>
      <c r="H839" s="98"/>
      <c r="I839" s="99"/>
      <c r="J839" s="97"/>
      <c r="K839" s="99"/>
      <c r="L839" s="97"/>
      <c r="M839" s="97"/>
      <c r="N839" s="99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>
      <c r="A840" s="97"/>
      <c r="B840" s="97"/>
      <c r="C840" s="97"/>
      <c r="D840" s="97"/>
      <c r="E840" s="97"/>
      <c r="F840" s="97"/>
      <c r="G840" s="97"/>
      <c r="H840" s="98"/>
      <c r="I840" s="99"/>
      <c r="J840" s="97"/>
      <c r="K840" s="99"/>
      <c r="L840" s="97"/>
      <c r="M840" s="97"/>
      <c r="N840" s="99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>
      <c r="A841" s="97"/>
      <c r="B841" s="97"/>
      <c r="C841" s="97"/>
      <c r="D841" s="97"/>
      <c r="E841" s="97"/>
      <c r="F841" s="97"/>
      <c r="G841" s="97"/>
      <c r="H841" s="98"/>
      <c r="I841" s="99"/>
      <c r="J841" s="97"/>
      <c r="K841" s="99"/>
      <c r="L841" s="97"/>
      <c r="M841" s="97"/>
      <c r="N841" s="99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>
      <c r="A842" s="97"/>
      <c r="B842" s="97"/>
      <c r="C842" s="97"/>
      <c r="D842" s="97"/>
      <c r="E842" s="97"/>
      <c r="F842" s="97"/>
      <c r="G842" s="97"/>
      <c r="H842" s="98"/>
      <c r="I842" s="99"/>
      <c r="J842" s="97"/>
      <c r="K842" s="99"/>
      <c r="L842" s="97"/>
      <c r="M842" s="97"/>
      <c r="N842" s="99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>
      <c r="A843" s="97"/>
      <c r="B843" s="97"/>
      <c r="C843" s="97"/>
      <c r="D843" s="97"/>
      <c r="E843" s="97"/>
      <c r="F843" s="97"/>
      <c r="G843" s="97"/>
      <c r="H843" s="98"/>
      <c r="I843" s="99"/>
      <c r="J843" s="97"/>
      <c r="K843" s="99"/>
      <c r="L843" s="97"/>
      <c r="M843" s="97"/>
      <c r="N843" s="99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>
      <c r="A844" s="97"/>
      <c r="B844" s="97"/>
      <c r="C844" s="97"/>
      <c r="D844" s="97"/>
      <c r="E844" s="97"/>
      <c r="F844" s="97"/>
      <c r="G844" s="97"/>
      <c r="H844" s="98"/>
      <c r="I844" s="99"/>
      <c r="J844" s="97"/>
      <c r="K844" s="99"/>
      <c r="L844" s="97"/>
      <c r="M844" s="97"/>
      <c r="N844" s="99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>
      <c r="A845" s="97"/>
      <c r="B845" s="97"/>
      <c r="C845" s="97"/>
      <c r="D845" s="97"/>
      <c r="E845" s="97"/>
      <c r="F845" s="97"/>
      <c r="G845" s="97"/>
      <c r="H845" s="98"/>
      <c r="I845" s="99"/>
      <c r="J845" s="97"/>
      <c r="K845" s="99"/>
      <c r="L845" s="97"/>
      <c r="M845" s="97"/>
      <c r="N845" s="99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>
      <c r="A846" s="97"/>
      <c r="B846" s="97"/>
      <c r="C846" s="97"/>
      <c r="D846" s="97"/>
      <c r="E846" s="97"/>
      <c r="F846" s="97"/>
      <c r="G846" s="97"/>
      <c r="H846" s="98"/>
      <c r="I846" s="99"/>
      <c r="J846" s="97"/>
      <c r="K846" s="99"/>
      <c r="L846" s="97"/>
      <c r="M846" s="97"/>
      <c r="N846" s="99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>
      <c r="A847" s="97"/>
      <c r="B847" s="97"/>
      <c r="C847" s="97"/>
      <c r="D847" s="97"/>
      <c r="E847" s="97"/>
      <c r="F847" s="97"/>
      <c r="G847" s="97"/>
      <c r="H847" s="98"/>
      <c r="I847" s="99"/>
      <c r="J847" s="97"/>
      <c r="K847" s="99"/>
      <c r="L847" s="97"/>
      <c r="M847" s="97"/>
      <c r="N847" s="99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>
      <c r="A848" s="97"/>
      <c r="B848" s="97"/>
      <c r="C848" s="97"/>
      <c r="D848" s="97"/>
      <c r="E848" s="97"/>
      <c r="F848" s="97"/>
      <c r="G848" s="97"/>
      <c r="H848" s="98"/>
      <c r="I848" s="99"/>
      <c r="J848" s="97"/>
      <c r="K848" s="99"/>
      <c r="L848" s="97"/>
      <c r="M848" s="97"/>
      <c r="N848" s="99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>
      <c r="A849" s="97"/>
      <c r="B849" s="97"/>
      <c r="C849" s="97"/>
      <c r="D849" s="97"/>
      <c r="E849" s="97"/>
      <c r="F849" s="97"/>
      <c r="G849" s="97"/>
      <c r="H849" s="98"/>
      <c r="I849" s="99"/>
      <c r="J849" s="97"/>
      <c r="K849" s="99"/>
      <c r="L849" s="97"/>
      <c r="M849" s="97"/>
      <c r="N849" s="99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>
      <c r="A850" s="97"/>
      <c r="B850" s="97"/>
      <c r="C850" s="97"/>
      <c r="D850" s="97"/>
      <c r="E850" s="97"/>
      <c r="F850" s="97"/>
      <c r="G850" s="97"/>
      <c r="H850" s="98"/>
      <c r="I850" s="99"/>
      <c r="J850" s="97"/>
      <c r="K850" s="99"/>
      <c r="L850" s="97"/>
      <c r="M850" s="97"/>
      <c r="N850" s="99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>
      <c r="A851" s="97"/>
      <c r="B851" s="97"/>
      <c r="C851" s="97"/>
      <c r="D851" s="97"/>
      <c r="E851" s="97"/>
      <c r="F851" s="97"/>
      <c r="G851" s="97"/>
      <c r="H851" s="98"/>
      <c r="I851" s="99"/>
      <c r="J851" s="97"/>
      <c r="K851" s="99"/>
      <c r="L851" s="97"/>
      <c r="M851" s="97"/>
      <c r="N851" s="99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>
      <c r="A852" s="97"/>
      <c r="B852" s="97"/>
      <c r="C852" s="97"/>
      <c r="D852" s="97"/>
      <c r="E852" s="97"/>
      <c r="F852" s="97"/>
      <c r="G852" s="97"/>
      <c r="H852" s="98"/>
      <c r="I852" s="99"/>
      <c r="J852" s="97"/>
      <c r="K852" s="99"/>
      <c r="L852" s="97"/>
      <c r="M852" s="97"/>
      <c r="N852" s="99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>
      <c r="A853" s="97"/>
      <c r="B853" s="97"/>
      <c r="C853" s="97"/>
      <c r="D853" s="97"/>
      <c r="E853" s="97"/>
      <c r="F853" s="97"/>
      <c r="G853" s="97"/>
      <c r="H853" s="98"/>
      <c r="I853" s="99"/>
      <c r="J853" s="97"/>
      <c r="K853" s="99"/>
      <c r="L853" s="97"/>
      <c r="M853" s="97"/>
      <c r="N853" s="99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>
      <c r="A854" s="97"/>
      <c r="B854" s="97"/>
      <c r="C854" s="97"/>
      <c r="D854" s="97"/>
      <c r="E854" s="97"/>
      <c r="F854" s="97"/>
      <c r="G854" s="97"/>
      <c r="H854" s="98"/>
      <c r="I854" s="99"/>
      <c r="J854" s="97"/>
      <c r="K854" s="99"/>
      <c r="L854" s="97"/>
      <c r="M854" s="97"/>
      <c r="N854" s="99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>
      <c r="A855" s="97"/>
      <c r="B855" s="97"/>
      <c r="C855" s="97"/>
      <c r="D855" s="97"/>
      <c r="E855" s="97"/>
      <c r="F855" s="97"/>
      <c r="G855" s="97"/>
      <c r="H855" s="98"/>
      <c r="I855" s="99"/>
      <c r="J855" s="97"/>
      <c r="K855" s="99"/>
      <c r="L855" s="97"/>
      <c r="M855" s="97"/>
      <c r="N855" s="99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>
      <c r="A856" s="97"/>
      <c r="B856" s="97"/>
      <c r="C856" s="97"/>
      <c r="D856" s="97"/>
      <c r="E856" s="97"/>
      <c r="F856" s="97"/>
      <c r="G856" s="97"/>
      <c r="H856" s="98"/>
      <c r="I856" s="99"/>
      <c r="J856" s="97"/>
      <c r="K856" s="99"/>
      <c r="L856" s="97"/>
      <c r="M856" s="97"/>
      <c r="N856" s="99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>
      <c r="A857" s="97"/>
      <c r="B857" s="97"/>
      <c r="C857" s="97"/>
      <c r="D857" s="97"/>
      <c r="E857" s="97"/>
      <c r="F857" s="97"/>
      <c r="G857" s="97"/>
      <c r="H857" s="98"/>
      <c r="I857" s="99"/>
      <c r="J857" s="97"/>
      <c r="K857" s="99"/>
      <c r="L857" s="97"/>
      <c r="M857" s="97"/>
      <c r="N857" s="99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>
      <c r="A858" s="97"/>
      <c r="B858" s="97"/>
      <c r="C858" s="97"/>
      <c r="D858" s="97"/>
      <c r="E858" s="97"/>
      <c r="F858" s="97"/>
      <c r="G858" s="97"/>
      <c r="H858" s="98"/>
      <c r="I858" s="99"/>
      <c r="J858" s="97"/>
      <c r="K858" s="99"/>
      <c r="L858" s="97"/>
      <c r="M858" s="97"/>
      <c r="N858" s="99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>
      <c r="A859" s="97"/>
      <c r="B859" s="97"/>
      <c r="C859" s="97"/>
      <c r="D859" s="97"/>
      <c r="E859" s="97"/>
      <c r="F859" s="97"/>
      <c r="G859" s="97"/>
      <c r="H859" s="98"/>
      <c r="I859" s="99"/>
      <c r="J859" s="97"/>
      <c r="K859" s="99"/>
      <c r="L859" s="97"/>
      <c r="M859" s="97"/>
      <c r="N859" s="99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>
      <c r="A860" s="97"/>
      <c r="B860" s="97"/>
      <c r="C860" s="97"/>
      <c r="D860" s="97"/>
      <c r="E860" s="97"/>
      <c r="F860" s="97"/>
      <c r="G860" s="97"/>
      <c r="H860" s="98"/>
      <c r="I860" s="99"/>
      <c r="J860" s="97"/>
      <c r="K860" s="99"/>
      <c r="L860" s="97"/>
      <c r="M860" s="97"/>
      <c r="N860" s="99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>
      <c r="A861" s="97"/>
      <c r="B861" s="97"/>
      <c r="C861" s="97"/>
      <c r="D861" s="97"/>
      <c r="E861" s="97"/>
      <c r="F861" s="97"/>
      <c r="G861" s="97"/>
      <c r="H861" s="98"/>
      <c r="I861" s="99"/>
      <c r="J861" s="97"/>
      <c r="K861" s="99"/>
      <c r="L861" s="97"/>
      <c r="M861" s="97"/>
      <c r="N861" s="99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>
      <c r="A862" s="97"/>
      <c r="B862" s="97"/>
      <c r="C862" s="97"/>
      <c r="D862" s="97"/>
      <c r="E862" s="97"/>
      <c r="F862" s="97"/>
      <c r="G862" s="97"/>
      <c r="H862" s="98"/>
      <c r="I862" s="99"/>
      <c r="J862" s="97"/>
      <c r="K862" s="99"/>
      <c r="L862" s="97"/>
      <c r="M862" s="97"/>
      <c r="N862" s="99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>
      <c r="A863" s="97"/>
      <c r="B863" s="97"/>
      <c r="C863" s="97"/>
      <c r="D863" s="97"/>
      <c r="E863" s="97"/>
      <c r="F863" s="97"/>
      <c r="G863" s="97"/>
      <c r="H863" s="98"/>
      <c r="I863" s="99"/>
      <c r="J863" s="97"/>
      <c r="K863" s="99"/>
      <c r="L863" s="97"/>
      <c r="M863" s="97"/>
      <c r="N863" s="99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>
      <c r="A864" s="97"/>
      <c r="B864" s="97"/>
      <c r="C864" s="97"/>
      <c r="D864" s="97"/>
      <c r="E864" s="97"/>
      <c r="F864" s="97"/>
      <c r="G864" s="97"/>
      <c r="H864" s="98"/>
      <c r="I864" s="99"/>
      <c r="J864" s="97"/>
      <c r="K864" s="99"/>
      <c r="L864" s="97"/>
      <c r="M864" s="97"/>
      <c r="N864" s="99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>
      <c r="A865" s="97"/>
      <c r="B865" s="97"/>
      <c r="C865" s="97"/>
      <c r="D865" s="97"/>
      <c r="E865" s="97"/>
      <c r="F865" s="97"/>
      <c r="G865" s="97"/>
      <c r="H865" s="98"/>
      <c r="I865" s="99"/>
      <c r="J865" s="97"/>
      <c r="K865" s="99"/>
      <c r="L865" s="97"/>
      <c r="M865" s="97"/>
      <c r="N865" s="99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>
      <c r="A866" s="97"/>
      <c r="B866" s="97"/>
      <c r="C866" s="97"/>
      <c r="D866" s="97"/>
      <c r="E866" s="97"/>
      <c r="F866" s="97"/>
      <c r="G866" s="97"/>
      <c r="H866" s="98"/>
      <c r="I866" s="99"/>
      <c r="J866" s="97"/>
      <c r="K866" s="99"/>
      <c r="L866" s="97"/>
      <c r="M866" s="97"/>
      <c r="N866" s="99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>
      <c r="A867" s="97"/>
      <c r="B867" s="97"/>
      <c r="C867" s="97"/>
      <c r="D867" s="97"/>
      <c r="E867" s="97"/>
      <c r="F867" s="97"/>
      <c r="G867" s="97"/>
      <c r="H867" s="98"/>
      <c r="I867" s="99"/>
      <c r="J867" s="97"/>
      <c r="K867" s="99"/>
      <c r="L867" s="97"/>
      <c r="M867" s="97"/>
      <c r="N867" s="99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>
      <c r="A868" s="97"/>
      <c r="B868" s="97"/>
      <c r="C868" s="97"/>
      <c r="D868" s="97"/>
      <c r="E868" s="97"/>
      <c r="F868" s="97"/>
      <c r="G868" s="97"/>
      <c r="H868" s="98"/>
      <c r="I868" s="99"/>
      <c r="J868" s="97"/>
      <c r="K868" s="99"/>
      <c r="L868" s="97"/>
      <c r="M868" s="97"/>
      <c r="N868" s="99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>
      <c r="A869" s="97"/>
      <c r="B869" s="97"/>
      <c r="C869" s="97"/>
      <c r="D869" s="97"/>
      <c r="E869" s="97"/>
      <c r="F869" s="97"/>
      <c r="G869" s="97"/>
      <c r="H869" s="98"/>
      <c r="I869" s="99"/>
      <c r="J869" s="97"/>
      <c r="K869" s="99"/>
      <c r="L869" s="97"/>
      <c r="M869" s="97"/>
      <c r="N869" s="99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>
      <c r="A870" s="97"/>
      <c r="B870" s="97"/>
      <c r="C870" s="97"/>
      <c r="D870" s="97"/>
      <c r="E870" s="97"/>
      <c r="F870" s="97"/>
      <c r="G870" s="97"/>
      <c r="H870" s="98"/>
      <c r="I870" s="99"/>
      <c r="J870" s="97"/>
      <c r="K870" s="99"/>
      <c r="L870" s="97"/>
      <c r="M870" s="97"/>
      <c r="N870" s="99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>
      <c r="A871" s="97"/>
      <c r="B871" s="97"/>
      <c r="C871" s="97"/>
      <c r="D871" s="97"/>
      <c r="E871" s="97"/>
      <c r="F871" s="97"/>
      <c r="G871" s="97"/>
      <c r="H871" s="98"/>
      <c r="I871" s="99"/>
      <c r="J871" s="97"/>
      <c r="K871" s="99"/>
      <c r="L871" s="97"/>
      <c r="M871" s="97"/>
      <c r="N871" s="99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>
      <c r="A872" s="97"/>
      <c r="B872" s="97"/>
      <c r="C872" s="97"/>
      <c r="D872" s="97"/>
      <c r="E872" s="97"/>
      <c r="F872" s="97"/>
      <c r="G872" s="97"/>
      <c r="H872" s="98"/>
      <c r="I872" s="99"/>
      <c r="J872" s="97"/>
      <c r="K872" s="99"/>
      <c r="L872" s="97"/>
      <c r="M872" s="97"/>
      <c r="N872" s="99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>
      <c r="A873" s="97"/>
      <c r="B873" s="97"/>
      <c r="C873" s="97"/>
      <c r="D873" s="97"/>
      <c r="E873" s="97"/>
      <c r="F873" s="97"/>
      <c r="G873" s="97"/>
      <c r="H873" s="98"/>
      <c r="I873" s="99"/>
      <c r="J873" s="97"/>
      <c r="K873" s="99"/>
      <c r="L873" s="97"/>
      <c r="M873" s="97"/>
      <c r="N873" s="99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>
      <c r="A874" s="97"/>
      <c r="B874" s="97"/>
      <c r="C874" s="97"/>
      <c r="D874" s="97"/>
      <c r="E874" s="97"/>
      <c r="F874" s="97"/>
      <c r="G874" s="97"/>
      <c r="H874" s="98"/>
      <c r="I874" s="99"/>
      <c r="J874" s="97"/>
      <c r="K874" s="99"/>
      <c r="L874" s="97"/>
      <c r="M874" s="97"/>
      <c r="N874" s="99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>
      <c r="A875" s="97"/>
      <c r="B875" s="97"/>
      <c r="C875" s="97"/>
      <c r="D875" s="97"/>
      <c r="E875" s="97"/>
      <c r="F875" s="97"/>
      <c r="G875" s="97"/>
      <c r="H875" s="98"/>
      <c r="I875" s="99"/>
      <c r="J875" s="97"/>
      <c r="K875" s="99"/>
      <c r="L875" s="97"/>
      <c r="M875" s="97"/>
      <c r="N875" s="99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>
      <c r="A876" s="97"/>
      <c r="B876" s="97"/>
      <c r="C876" s="97"/>
      <c r="D876" s="97"/>
      <c r="E876" s="97"/>
      <c r="F876" s="97"/>
      <c r="G876" s="97"/>
      <c r="H876" s="98"/>
      <c r="I876" s="99"/>
      <c r="J876" s="97"/>
      <c r="K876" s="99"/>
      <c r="L876" s="97"/>
      <c r="M876" s="97"/>
      <c r="N876" s="99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>
      <c r="A877" s="97"/>
      <c r="B877" s="97"/>
      <c r="C877" s="97"/>
      <c r="D877" s="97"/>
      <c r="E877" s="97"/>
      <c r="F877" s="97"/>
      <c r="G877" s="97"/>
      <c r="H877" s="98"/>
      <c r="I877" s="99"/>
      <c r="J877" s="97"/>
      <c r="K877" s="99"/>
      <c r="L877" s="97"/>
      <c r="M877" s="97"/>
      <c r="N877" s="99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>
      <c r="A878" s="97"/>
      <c r="B878" s="97"/>
      <c r="C878" s="97"/>
      <c r="D878" s="97"/>
      <c r="E878" s="97"/>
      <c r="F878" s="97"/>
      <c r="G878" s="97"/>
      <c r="H878" s="98"/>
      <c r="I878" s="99"/>
      <c r="J878" s="97"/>
      <c r="K878" s="99"/>
      <c r="L878" s="97"/>
      <c r="M878" s="97"/>
      <c r="N878" s="99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>
      <c r="A879" s="97"/>
      <c r="B879" s="97"/>
      <c r="C879" s="97"/>
      <c r="D879" s="97"/>
      <c r="E879" s="97"/>
      <c r="F879" s="97"/>
      <c r="G879" s="97"/>
      <c r="H879" s="98"/>
      <c r="I879" s="99"/>
      <c r="J879" s="97"/>
      <c r="K879" s="99"/>
      <c r="L879" s="97"/>
      <c r="M879" s="97"/>
      <c r="N879" s="99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>
      <c r="A880" s="97"/>
      <c r="B880" s="97"/>
      <c r="C880" s="97"/>
      <c r="D880" s="97"/>
      <c r="E880" s="97"/>
      <c r="F880" s="97"/>
      <c r="G880" s="97"/>
      <c r="H880" s="98"/>
      <c r="I880" s="99"/>
      <c r="J880" s="97"/>
      <c r="K880" s="99"/>
      <c r="L880" s="97"/>
      <c r="M880" s="97"/>
      <c r="N880" s="99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>
      <c r="A881" s="97"/>
      <c r="B881" s="97"/>
      <c r="C881" s="97"/>
      <c r="D881" s="97"/>
      <c r="E881" s="97"/>
      <c r="F881" s="97"/>
      <c r="G881" s="97"/>
      <c r="H881" s="98"/>
      <c r="I881" s="99"/>
      <c r="J881" s="97"/>
      <c r="K881" s="99"/>
      <c r="L881" s="97"/>
      <c r="M881" s="97"/>
      <c r="N881" s="99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>
      <c r="A882" s="97"/>
      <c r="B882" s="97"/>
      <c r="C882" s="97"/>
      <c r="D882" s="97"/>
      <c r="E882" s="97"/>
      <c r="F882" s="97"/>
      <c r="G882" s="97"/>
      <c r="H882" s="98"/>
      <c r="I882" s="99"/>
      <c r="J882" s="97"/>
      <c r="K882" s="99"/>
      <c r="L882" s="97"/>
      <c r="M882" s="97"/>
      <c r="N882" s="99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>
      <c r="A883" s="97"/>
      <c r="B883" s="97"/>
      <c r="C883" s="97"/>
      <c r="D883" s="97"/>
      <c r="E883" s="97"/>
      <c r="F883" s="97"/>
      <c r="G883" s="97"/>
      <c r="H883" s="98"/>
      <c r="I883" s="99"/>
      <c r="J883" s="97"/>
      <c r="K883" s="99"/>
      <c r="L883" s="97"/>
      <c r="M883" s="97"/>
      <c r="N883" s="99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>
      <c r="A884" s="97"/>
      <c r="B884" s="97"/>
      <c r="C884" s="97"/>
      <c r="D884" s="97"/>
      <c r="E884" s="97"/>
      <c r="F884" s="97"/>
      <c r="G884" s="97"/>
      <c r="H884" s="98"/>
      <c r="I884" s="99"/>
      <c r="J884" s="97"/>
      <c r="K884" s="99"/>
      <c r="L884" s="97"/>
      <c r="M884" s="97"/>
      <c r="N884" s="99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>
      <c r="A885" s="97"/>
      <c r="B885" s="97"/>
      <c r="C885" s="97"/>
      <c r="D885" s="97"/>
      <c r="E885" s="97"/>
      <c r="F885" s="97"/>
      <c r="G885" s="97"/>
      <c r="H885" s="98"/>
      <c r="I885" s="99"/>
      <c r="J885" s="97"/>
      <c r="K885" s="99"/>
      <c r="L885" s="97"/>
      <c r="M885" s="97"/>
      <c r="N885" s="99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>
      <c r="A886" s="97"/>
      <c r="B886" s="97"/>
      <c r="C886" s="97"/>
      <c r="D886" s="97"/>
      <c r="E886" s="97"/>
      <c r="F886" s="97"/>
      <c r="G886" s="97"/>
      <c r="H886" s="98"/>
      <c r="I886" s="99"/>
      <c r="J886" s="97"/>
      <c r="K886" s="99"/>
      <c r="L886" s="97"/>
      <c r="M886" s="97"/>
      <c r="N886" s="99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>
      <c r="A887" s="97"/>
      <c r="B887" s="97"/>
      <c r="C887" s="97"/>
      <c r="D887" s="97"/>
      <c r="E887" s="97"/>
      <c r="F887" s="97"/>
      <c r="G887" s="97"/>
      <c r="H887" s="98"/>
      <c r="I887" s="99"/>
      <c r="J887" s="97"/>
      <c r="K887" s="99"/>
      <c r="L887" s="97"/>
      <c r="M887" s="97"/>
      <c r="N887" s="99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>
      <c r="A888" s="97"/>
      <c r="B888" s="97"/>
      <c r="C888" s="97"/>
      <c r="D888" s="97"/>
      <c r="E888" s="97"/>
      <c r="F888" s="97"/>
      <c r="G888" s="97"/>
      <c r="H888" s="98"/>
      <c r="I888" s="99"/>
      <c r="J888" s="97"/>
      <c r="K888" s="99"/>
      <c r="L888" s="97"/>
      <c r="M888" s="97"/>
      <c r="N888" s="99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>
      <c r="A889" s="97"/>
      <c r="B889" s="97"/>
      <c r="C889" s="97"/>
      <c r="D889" s="97"/>
      <c r="E889" s="97"/>
      <c r="F889" s="97"/>
      <c r="G889" s="97"/>
      <c r="H889" s="98"/>
      <c r="I889" s="99"/>
      <c r="J889" s="97"/>
      <c r="K889" s="99"/>
      <c r="L889" s="97"/>
      <c r="M889" s="97"/>
      <c r="N889" s="99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>
      <c r="A890" s="97"/>
      <c r="B890" s="97"/>
      <c r="C890" s="97"/>
      <c r="D890" s="97"/>
      <c r="E890" s="97"/>
      <c r="F890" s="97"/>
      <c r="G890" s="97"/>
      <c r="H890" s="98"/>
      <c r="I890" s="99"/>
      <c r="J890" s="97"/>
      <c r="K890" s="99"/>
      <c r="L890" s="97"/>
      <c r="M890" s="97"/>
      <c r="N890" s="99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>
      <c r="A891" s="97"/>
      <c r="B891" s="97"/>
      <c r="C891" s="97"/>
      <c r="D891" s="97"/>
      <c r="E891" s="97"/>
      <c r="F891" s="97"/>
      <c r="G891" s="97"/>
      <c r="H891" s="98"/>
      <c r="I891" s="99"/>
      <c r="J891" s="97"/>
      <c r="K891" s="99"/>
      <c r="L891" s="97"/>
      <c r="M891" s="97"/>
      <c r="N891" s="99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>
      <c r="A892" s="97"/>
      <c r="B892" s="97"/>
      <c r="C892" s="97"/>
      <c r="D892" s="97"/>
      <c r="E892" s="97"/>
      <c r="F892" s="97"/>
      <c r="G892" s="97"/>
      <c r="H892" s="98"/>
      <c r="I892" s="99"/>
      <c r="J892" s="97"/>
      <c r="K892" s="99"/>
      <c r="L892" s="97"/>
      <c r="M892" s="97"/>
      <c r="N892" s="99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>
      <c r="A893" s="97"/>
      <c r="B893" s="97"/>
      <c r="C893" s="97"/>
      <c r="D893" s="97"/>
      <c r="E893" s="97"/>
      <c r="F893" s="97"/>
      <c r="G893" s="97"/>
      <c r="H893" s="98"/>
      <c r="I893" s="99"/>
      <c r="J893" s="97"/>
      <c r="K893" s="99"/>
      <c r="L893" s="97"/>
      <c r="M893" s="97"/>
      <c r="N893" s="99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>
      <c r="A894" s="97"/>
      <c r="B894" s="97"/>
      <c r="C894" s="97"/>
      <c r="D894" s="97"/>
      <c r="E894" s="97"/>
      <c r="F894" s="97"/>
      <c r="G894" s="97"/>
      <c r="H894" s="98"/>
      <c r="I894" s="99"/>
      <c r="J894" s="97"/>
      <c r="K894" s="99"/>
      <c r="L894" s="97"/>
      <c r="M894" s="97"/>
      <c r="N894" s="99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>
      <c r="A895" s="97"/>
      <c r="B895" s="97"/>
      <c r="C895" s="97"/>
      <c r="D895" s="97"/>
      <c r="E895" s="97"/>
      <c r="F895" s="97"/>
      <c r="G895" s="97"/>
      <c r="H895" s="98"/>
      <c r="I895" s="99"/>
      <c r="J895" s="97"/>
      <c r="K895" s="99"/>
      <c r="L895" s="97"/>
      <c r="M895" s="97"/>
      <c r="N895" s="99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>
      <c r="A896" s="97"/>
      <c r="B896" s="97"/>
      <c r="C896" s="97"/>
      <c r="D896" s="97"/>
      <c r="E896" s="97"/>
      <c r="F896" s="97"/>
      <c r="G896" s="97"/>
      <c r="H896" s="98"/>
      <c r="I896" s="99"/>
      <c r="J896" s="97"/>
      <c r="K896" s="99"/>
      <c r="L896" s="97"/>
      <c r="M896" s="97"/>
      <c r="N896" s="99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>
      <c r="A897" s="97"/>
      <c r="B897" s="97"/>
      <c r="C897" s="97"/>
      <c r="D897" s="97"/>
      <c r="E897" s="97"/>
      <c r="F897" s="97"/>
      <c r="G897" s="97"/>
      <c r="H897" s="98"/>
      <c r="I897" s="99"/>
      <c r="J897" s="97"/>
      <c r="K897" s="99"/>
      <c r="L897" s="97"/>
      <c r="M897" s="97"/>
      <c r="N897" s="99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>
      <c r="A898" s="97"/>
      <c r="B898" s="97"/>
      <c r="C898" s="97"/>
      <c r="D898" s="97"/>
      <c r="E898" s="97"/>
      <c r="F898" s="97"/>
      <c r="G898" s="97"/>
      <c r="H898" s="98"/>
      <c r="I898" s="99"/>
      <c r="J898" s="97"/>
      <c r="K898" s="99"/>
      <c r="L898" s="97"/>
      <c r="M898" s="97"/>
      <c r="N898" s="99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>
      <c r="A899" s="97"/>
      <c r="B899" s="97"/>
      <c r="C899" s="97"/>
      <c r="D899" s="97"/>
      <c r="E899" s="97"/>
      <c r="F899" s="97"/>
      <c r="G899" s="97"/>
      <c r="H899" s="98"/>
      <c r="I899" s="99"/>
      <c r="J899" s="97"/>
      <c r="K899" s="99"/>
      <c r="L899" s="97"/>
      <c r="M899" s="97"/>
      <c r="N899" s="99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>
      <c r="A900" s="97"/>
      <c r="B900" s="97"/>
      <c r="C900" s="97"/>
      <c r="D900" s="97"/>
      <c r="E900" s="97"/>
      <c r="F900" s="97"/>
      <c r="G900" s="97"/>
      <c r="H900" s="98"/>
      <c r="I900" s="99"/>
      <c r="J900" s="97"/>
      <c r="K900" s="99"/>
      <c r="L900" s="97"/>
      <c r="M900" s="97"/>
      <c r="N900" s="99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>
      <c r="A901" s="97"/>
      <c r="B901" s="97"/>
      <c r="C901" s="97"/>
      <c r="D901" s="97"/>
      <c r="E901" s="97"/>
      <c r="F901" s="97"/>
      <c r="G901" s="97"/>
      <c r="H901" s="98"/>
      <c r="I901" s="99"/>
      <c r="J901" s="97"/>
      <c r="K901" s="99"/>
      <c r="L901" s="97"/>
      <c r="M901" s="97"/>
      <c r="N901" s="99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>
      <c r="A902" s="97"/>
      <c r="B902" s="97"/>
      <c r="C902" s="97"/>
      <c r="D902" s="97"/>
      <c r="E902" s="97"/>
      <c r="F902" s="97"/>
      <c r="G902" s="97"/>
      <c r="H902" s="98"/>
      <c r="I902" s="99"/>
      <c r="J902" s="97"/>
      <c r="K902" s="99"/>
      <c r="L902" s="97"/>
      <c r="M902" s="97"/>
      <c r="N902" s="99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>
      <c r="A903" s="97"/>
      <c r="B903" s="97"/>
      <c r="C903" s="97"/>
      <c r="D903" s="97"/>
      <c r="E903" s="97"/>
      <c r="F903" s="97"/>
      <c r="G903" s="97"/>
      <c r="H903" s="98"/>
      <c r="I903" s="99"/>
      <c r="J903" s="97"/>
      <c r="K903" s="99"/>
      <c r="L903" s="97"/>
      <c r="M903" s="97"/>
      <c r="N903" s="99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>
      <c r="A904" s="97"/>
      <c r="B904" s="97"/>
      <c r="C904" s="97"/>
      <c r="D904" s="97"/>
      <c r="E904" s="97"/>
      <c r="F904" s="97"/>
      <c r="G904" s="97"/>
      <c r="H904" s="98"/>
      <c r="I904" s="99"/>
      <c r="J904" s="97"/>
      <c r="K904" s="99"/>
      <c r="L904" s="97"/>
      <c r="M904" s="97"/>
      <c r="N904" s="99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>
      <c r="A905" s="97"/>
      <c r="B905" s="97"/>
      <c r="C905" s="97"/>
      <c r="D905" s="97"/>
      <c r="E905" s="97"/>
      <c r="F905" s="97"/>
      <c r="G905" s="97"/>
      <c r="H905" s="98"/>
      <c r="I905" s="99"/>
      <c r="J905" s="97"/>
      <c r="K905" s="99"/>
      <c r="L905" s="97"/>
      <c r="M905" s="97"/>
      <c r="N905" s="99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>
      <c r="A906" s="97"/>
      <c r="B906" s="97"/>
      <c r="C906" s="97"/>
      <c r="D906" s="97"/>
      <c r="E906" s="97"/>
      <c r="F906" s="97"/>
      <c r="G906" s="97"/>
      <c r="H906" s="98"/>
      <c r="I906" s="99"/>
      <c r="J906" s="97"/>
      <c r="K906" s="99"/>
      <c r="L906" s="97"/>
      <c r="M906" s="97"/>
      <c r="N906" s="99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>
      <c r="A907" s="97"/>
      <c r="B907" s="97"/>
      <c r="C907" s="97"/>
      <c r="D907" s="97"/>
      <c r="E907" s="97"/>
      <c r="F907" s="97"/>
      <c r="G907" s="97"/>
      <c r="H907" s="98"/>
      <c r="I907" s="99"/>
      <c r="J907" s="97"/>
      <c r="K907" s="99"/>
      <c r="L907" s="97"/>
      <c r="M907" s="97"/>
      <c r="N907" s="99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>
      <c r="A908" s="97"/>
      <c r="B908" s="97"/>
      <c r="C908" s="97"/>
      <c r="D908" s="97"/>
      <c r="E908" s="97"/>
      <c r="F908" s="97"/>
      <c r="G908" s="97"/>
      <c r="H908" s="98"/>
      <c r="I908" s="99"/>
      <c r="J908" s="97"/>
      <c r="K908" s="99"/>
      <c r="L908" s="97"/>
      <c r="M908" s="97"/>
      <c r="N908" s="99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>
      <c r="A909" s="97"/>
      <c r="B909" s="97"/>
      <c r="C909" s="97"/>
      <c r="D909" s="97"/>
      <c r="E909" s="97"/>
      <c r="F909" s="97"/>
      <c r="G909" s="97"/>
      <c r="H909" s="98"/>
      <c r="I909" s="99"/>
      <c r="J909" s="97"/>
      <c r="K909" s="99"/>
      <c r="L909" s="97"/>
      <c r="M909" s="97"/>
      <c r="N909" s="99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>
      <c r="A910" s="97"/>
      <c r="B910" s="97"/>
      <c r="C910" s="97"/>
      <c r="D910" s="97"/>
      <c r="E910" s="97"/>
      <c r="F910" s="97"/>
      <c r="G910" s="97"/>
      <c r="H910" s="98"/>
      <c r="I910" s="99"/>
      <c r="J910" s="97"/>
      <c r="K910" s="99"/>
      <c r="L910" s="97"/>
      <c r="M910" s="97"/>
      <c r="N910" s="99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>
      <c r="A911" s="97"/>
      <c r="B911" s="97"/>
      <c r="C911" s="97"/>
      <c r="D911" s="97"/>
      <c r="E911" s="97"/>
      <c r="F911" s="97"/>
      <c r="G911" s="97"/>
      <c r="H911" s="98"/>
      <c r="I911" s="99"/>
      <c r="J911" s="97"/>
      <c r="K911" s="99"/>
      <c r="L911" s="97"/>
      <c r="M911" s="97"/>
      <c r="N911" s="99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>
      <c r="A912" s="97"/>
      <c r="B912" s="97"/>
      <c r="C912" s="97"/>
      <c r="D912" s="97"/>
      <c r="E912" s="97"/>
      <c r="F912" s="97"/>
      <c r="G912" s="97"/>
      <c r="H912" s="98"/>
      <c r="I912" s="99"/>
      <c r="J912" s="97"/>
      <c r="K912" s="99"/>
      <c r="L912" s="97"/>
      <c r="M912" s="97"/>
      <c r="N912" s="99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>
      <c r="A913" s="97"/>
      <c r="B913" s="97"/>
      <c r="C913" s="97"/>
      <c r="D913" s="97"/>
      <c r="E913" s="97"/>
      <c r="F913" s="97"/>
      <c r="G913" s="97"/>
      <c r="H913" s="98"/>
      <c r="I913" s="99"/>
      <c r="J913" s="97"/>
      <c r="K913" s="99"/>
      <c r="L913" s="97"/>
      <c r="M913" s="97"/>
      <c r="N913" s="99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>
      <c r="A914" s="97"/>
      <c r="B914" s="97"/>
      <c r="C914" s="97"/>
      <c r="D914" s="97"/>
      <c r="E914" s="97"/>
      <c r="F914" s="97"/>
      <c r="G914" s="97"/>
      <c r="H914" s="98"/>
      <c r="I914" s="99"/>
      <c r="J914" s="97"/>
      <c r="K914" s="99"/>
      <c r="L914" s="97"/>
      <c r="M914" s="97"/>
      <c r="N914" s="99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>
      <c r="A915" s="97"/>
      <c r="B915" s="97"/>
      <c r="C915" s="97"/>
      <c r="D915" s="97"/>
      <c r="E915" s="97"/>
      <c r="F915" s="97"/>
      <c r="G915" s="97"/>
      <c r="H915" s="98"/>
      <c r="I915" s="99"/>
      <c r="J915" s="97"/>
      <c r="K915" s="99"/>
      <c r="L915" s="97"/>
      <c r="M915" s="97"/>
      <c r="N915" s="99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>
      <c r="A916" s="97"/>
      <c r="B916" s="97"/>
      <c r="C916" s="97"/>
      <c r="D916" s="97"/>
      <c r="E916" s="97"/>
      <c r="F916" s="97"/>
      <c r="G916" s="97"/>
      <c r="H916" s="98"/>
      <c r="I916" s="99"/>
      <c r="J916" s="97"/>
      <c r="K916" s="99"/>
      <c r="L916" s="97"/>
      <c r="M916" s="97"/>
      <c r="N916" s="99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>
      <c r="A917" s="97"/>
      <c r="B917" s="97"/>
      <c r="C917" s="97"/>
      <c r="D917" s="97"/>
      <c r="E917" s="97"/>
      <c r="F917" s="97"/>
      <c r="G917" s="97"/>
      <c r="H917" s="98"/>
      <c r="I917" s="99"/>
      <c r="J917" s="97"/>
      <c r="K917" s="99"/>
      <c r="L917" s="97"/>
      <c r="M917" s="97"/>
      <c r="N917" s="99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>
      <c r="A918" s="97"/>
      <c r="B918" s="97"/>
      <c r="C918" s="97"/>
      <c r="D918" s="97"/>
      <c r="E918" s="97"/>
      <c r="F918" s="97"/>
      <c r="G918" s="97"/>
      <c r="H918" s="98"/>
      <c r="I918" s="99"/>
      <c r="J918" s="97"/>
      <c r="K918" s="99"/>
      <c r="L918" s="97"/>
      <c r="M918" s="97"/>
      <c r="N918" s="99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>
      <c r="A919" s="97"/>
      <c r="B919" s="97"/>
      <c r="C919" s="97"/>
      <c r="D919" s="97"/>
      <c r="E919" s="97"/>
      <c r="F919" s="97"/>
      <c r="G919" s="97"/>
      <c r="H919" s="98"/>
      <c r="I919" s="99"/>
      <c r="J919" s="97"/>
      <c r="K919" s="99"/>
      <c r="L919" s="97"/>
      <c r="M919" s="97"/>
      <c r="N919" s="99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>
      <c r="A920" s="97"/>
      <c r="B920" s="97"/>
      <c r="C920" s="97"/>
      <c r="D920" s="97"/>
      <c r="E920" s="97"/>
      <c r="F920" s="97"/>
      <c r="G920" s="97"/>
      <c r="H920" s="98"/>
      <c r="I920" s="99"/>
      <c r="J920" s="97"/>
      <c r="K920" s="99"/>
      <c r="L920" s="97"/>
      <c r="M920" s="97"/>
      <c r="N920" s="99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>
      <c r="A921" s="97"/>
      <c r="B921" s="97"/>
      <c r="C921" s="97"/>
      <c r="D921" s="97"/>
      <c r="E921" s="97"/>
      <c r="F921" s="97"/>
      <c r="G921" s="97"/>
      <c r="H921" s="98"/>
      <c r="I921" s="99"/>
      <c r="J921" s="97"/>
      <c r="K921" s="99"/>
      <c r="L921" s="97"/>
      <c r="M921" s="97"/>
      <c r="N921" s="99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>
      <c r="A922" s="97"/>
      <c r="B922" s="97"/>
      <c r="C922" s="97"/>
      <c r="D922" s="97"/>
      <c r="E922" s="97"/>
      <c r="F922" s="97"/>
      <c r="G922" s="97"/>
      <c r="H922" s="98"/>
      <c r="I922" s="99"/>
      <c r="J922" s="97"/>
      <c r="K922" s="99"/>
      <c r="L922" s="97"/>
      <c r="M922" s="97"/>
      <c r="N922" s="99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>
      <c r="A923" s="97"/>
      <c r="B923" s="97"/>
      <c r="C923" s="97"/>
      <c r="D923" s="97"/>
      <c r="E923" s="97"/>
      <c r="F923" s="97"/>
      <c r="G923" s="97"/>
      <c r="H923" s="98"/>
      <c r="I923" s="99"/>
      <c r="J923" s="97"/>
      <c r="K923" s="99"/>
      <c r="L923" s="97"/>
      <c r="M923" s="97"/>
      <c r="N923" s="99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>
      <c r="A924" s="97"/>
      <c r="B924" s="97"/>
      <c r="C924" s="97"/>
      <c r="D924" s="97"/>
      <c r="E924" s="97"/>
      <c r="F924" s="97"/>
      <c r="G924" s="97"/>
      <c r="H924" s="98"/>
      <c r="I924" s="99"/>
      <c r="J924" s="97"/>
      <c r="K924" s="99"/>
      <c r="L924" s="97"/>
      <c r="M924" s="97"/>
      <c r="N924" s="99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>
      <c r="A925" s="97"/>
      <c r="B925" s="97"/>
      <c r="C925" s="97"/>
      <c r="D925" s="97"/>
      <c r="E925" s="97"/>
      <c r="F925" s="97"/>
      <c r="G925" s="97"/>
      <c r="H925" s="98"/>
      <c r="I925" s="99"/>
      <c r="J925" s="97"/>
      <c r="K925" s="99"/>
      <c r="L925" s="97"/>
      <c r="M925" s="97"/>
      <c r="N925" s="99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>
      <c r="A926" s="97"/>
      <c r="B926" s="97"/>
      <c r="C926" s="97"/>
      <c r="D926" s="97"/>
      <c r="E926" s="97"/>
      <c r="F926" s="97"/>
      <c r="G926" s="97"/>
      <c r="H926" s="98"/>
      <c r="I926" s="99"/>
      <c r="J926" s="97"/>
      <c r="K926" s="99"/>
      <c r="L926" s="97"/>
      <c r="M926" s="97"/>
      <c r="N926" s="99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>
      <c r="A927" s="97"/>
      <c r="B927" s="97"/>
      <c r="C927" s="97"/>
      <c r="D927" s="97"/>
      <c r="E927" s="97"/>
      <c r="F927" s="97"/>
      <c r="G927" s="97"/>
      <c r="H927" s="98"/>
      <c r="I927" s="99"/>
      <c r="J927" s="97"/>
      <c r="K927" s="99"/>
      <c r="L927" s="97"/>
      <c r="M927" s="97"/>
      <c r="N927" s="99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>
      <c r="A928" s="97"/>
      <c r="B928" s="97"/>
      <c r="C928" s="97"/>
      <c r="D928" s="97"/>
      <c r="E928" s="97"/>
      <c r="F928" s="97"/>
      <c r="G928" s="97"/>
      <c r="H928" s="98"/>
      <c r="I928" s="99"/>
      <c r="J928" s="97"/>
      <c r="K928" s="99"/>
      <c r="L928" s="97"/>
      <c r="M928" s="97"/>
      <c r="N928" s="99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>
      <c r="A929" s="97"/>
      <c r="B929" s="97"/>
      <c r="C929" s="97"/>
      <c r="D929" s="97"/>
      <c r="E929" s="97"/>
      <c r="F929" s="97"/>
      <c r="G929" s="97"/>
      <c r="H929" s="98"/>
      <c r="I929" s="99"/>
      <c r="J929" s="97"/>
      <c r="K929" s="99"/>
      <c r="L929" s="97"/>
      <c r="M929" s="97"/>
      <c r="N929" s="99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>
      <c r="A930" s="97"/>
      <c r="B930" s="97"/>
      <c r="C930" s="97"/>
      <c r="D930" s="97"/>
      <c r="E930" s="97"/>
      <c r="F930" s="97"/>
      <c r="G930" s="97"/>
      <c r="H930" s="98"/>
      <c r="I930" s="99"/>
      <c r="J930" s="97"/>
      <c r="K930" s="99"/>
      <c r="L930" s="97"/>
      <c r="M930" s="97"/>
      <c r="N930" s="99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>
      <c r="A931" s="97"/>
      <c r="B931" s="97"/>
      <c r="C931" s="97"/>
      <c r="D931" s="97"/>
      <c r="E931" s="97"/>
      <c r="F931" s="97"/>
      <c r="G931" s="97"/>
      <c r="H931" s="98"/>
      <c r="I931" s="99"/>
      <c r="J931" s="97"/>
      <c r="K931" s="99"/>
      <c r="L931" s="97"/>
      <c r="M931" s="97"/>
      <c r="N931" s="99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>
      <c r="A932" s="97"/>
      <c r="B932" s="97"/>
      <c r="C932" s="97"/>
      <c r="D932" s="97"/>
      <c r="E932" s="97"/>
      <c r="F932" s="97"/>
      <c r="G932" s="97"/>
      <c r="H932" s="98"/>
      <c r="I932" s="99"/>
      <c r="J932" s="97"/>
      <c r="K932" s="99"/>
      <c r="L932" s="97"/>
      <c r="M932" s="97"/>
      <c r="N932" s="99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>
      <c r="A933" s="97"/>
      <c r="B933" s="97"/>
      <c r="C933" s="97"/>
      <c r="D933" s="97"/>
      <c r="E933" s="97"/>
      <c r="F933" s="97"/>
      <c r="G933" s="97"/>
      <c r="H933" s="98"/>
      <c r="I933" s="99"/>
      <c r="J933" s="97"/>
      <c r="K933" s="99"/>
      <c r="L933" s="97"/>
      <c r="M933" s="97"/>
      <c r="N933" s="99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>
      <c r="A934" s="97"/>
      <c r="B934" s="97"/>
      <c r="C934" s="97"/>
      <c r="D934" s="97"/>
      <c r="E934" s="97"/>
      <c r="F934" s="97"/>
      <c r="G934" s="97"/>
      <c r="H934" s="98"/>
      <c r="I934" s="99"/>
      <c r="J934" s="97"/>
      <c r="K934" s="99"/>
      <c r="L934" s="97"/>
      <c r="M934" s="97"/>
      <c r="N934" s="99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>
      <c r="A935" s="97"/>
      <c r="B935" s="97"/>
      <c r="C935" s="97"/>
      <c r="D935" s="97"/>
      <c r="E935" s="97"/>
      <c r="F935" s="97"/>
      <c r="G935" s="97"/>
      <c r="H935" s="98"/>
      <c r="I935" s="99"/>
      <c r="J935" s="97"/>
      <c r="K935" s="99"/>
      <c r="L935" s="97"/>
      <c r="M935" s="97"/>
      <c r="N935" s="99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>
      <c r="A936" s="97"/>
      <c r="B936" s="97"/>
      <c r="C936" s="97"/>
      <c r="D936" s="97"/>
      <c r="E936" s="97"/>
      <c r="F936" s="97"/>
      <c r="G936" s="97"/>
      <c r="H936" s="98"/>
      <c r="I936" s="99"/>
      <c r="J936" s="97"/>
      <c r="K936" s="99"/>
      <c r="L936" s="97"/>
      <c r="M936" s="97"/>
      <c r="N936" s="99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>
      <c r="A937" s="97"/>
      <c r="B937" s="97"/>
      <c r="C937" s="97"/>
      <c r="D937" s="97"/>
      <c r="E937" s="97"/>
      <c r="F937" s="97"/>
      <c r="G937" s="97"/>
      <c r="H937" s="98"/>
      <c r="I937" s="99"/>
      <c r="J937" s="97"/>
      <c r="K937" s="99"/>
      <c r="L937" s="97"/>
      <c r="M937" s="97"/>
      <c r="N937" s="99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>
      <c r="A938" s="97"/>
      <c r="B938" s="97"/>
      <c r="C938" s="97"/>
      <c r="D938" s="97"/>
      <c r="E938" s="97"/>
      <c r="F938" s="97"/>
      <c r="G938" s="97"/>
      <c r="H938" s="98"/>
      <c r="I938" s="99"/>
      <c r="J938" s="97"/>
      <c r="K938" s="99"/>
      <c r="L938" s="97"/>
      <c r="M938" s="97"/>
      <c r="N938" s="99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>
      <c r="A939" s="97"/>
      <c r="B939" s="97"/>
      <c r="C939" s="97"/>
      <c r="D939" s="97"/>
      <c r="E939" s="97"/>
      <c r="F939" s="97"/>
      <c r="G939" s="97"/>
      <c r="H939" s="98"/>
      <c r="I939" s="99"/>
      <c r="J939" s="97"/>
      <c r="K939" s="99"/>
      <c r="L939" s="97"/>
      <c r="M939" s="97"/>
      <c r="N939" s="99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>
      <c r="A940" s="97"/>
      <c r="B940" s="97"/>
      <c r="C940" s="97"/>
      <c r="D940" s="97"/>
      <c r="E940" s="97"/>
      <c r="F940" s="97"/>
      <c r="G940" s="97"/>
      <c r="H940" s="98"/>
      <c r="I940" s="99"/>
      <c r="J940" s="97"/>
      <c r="K940" s="99"/>
      <c r="L940" s="97"/>
      <c r="M940" s="97"/>
      <c r="N940" s="99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>
      <c r="A941" s="97"/>
      <c r="B941" s="97"/>
      <c r="C941" s="97"/>
      <c r="D941" s="97"/>
      <c r="E941" s="97"/>
      <c r="F941" s="97"/>
      <c r="G941" s="97"/>
      <c r="H941" s="98"/>
      <c r="I941" s="99"/>
      <c r="J941" s="97"/>
      <c r="K941" s="99"/>
      <c r="L941" s="97"/>
      <c r="M941" s="97"/>
      <c r="N941" s="99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>
      <c r="A942" s="97"/>
      <c r="B942" s="97"/>
      <c r="C942" s="97"/>
      <c r="D942" s="97"/>
      <c r="E942" s="97"/>
      <c r="F942" s="97"/>
      <c r="G942" s="97"/>
      <c r="H942" s="98"/>
      <c r="I942" s="99"/>
      <c r="J942" s="97"/>
      <c r="K942" s="99"/>
      <c r="L942" s="97"/>
      <c r="M942" s="97"/>
      <c r="N942" s="99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>
      <c r="A943" s="97"/>
      <c r="B943" s="97"/>
      <c r="C943" s="97"/>
      <c r="D943" s="97"/>
      <c r="E943" s="97"/>
      <c r="F943" s="97"/>
      <c r="G943" s="97"/>
      <c r="H943" s="98"/>
      <c r="I943" s="99"/>
      <c r="J943" s="97"/>
      <c r="K943" s="99"/>
      <c r="L943" s="97"/>
      <c r="M943" s="97"/>
      <c r="N943" s="99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>
      <c r="A944" s="97"/>
      <c r="B944" s="97"/>
      <c r="C944" s="97"/>
      <c r="D944" s="97"/>
      <c r="E944" s="97"/>
      <c r="F944" s="97"/>
      <c r="G944" s="97"/>
      <c r="H944" s="98"/>
      <c r="I944" s="99"/>
      <c r="J944" s="97"/>
      <c r="K944" s="99"/>
      <c r="L944" s="97"/>
      <c r="M944" s="97"/>
      <c r="N944" s="99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>
      <c r="A945" s="97"/>
      <c r="B945" s="97"/>
      <c r="C945" s="97"/>
      <c r="D945" s="97"/>
      <c r="E945" s="97"/>
      <c r="F945" s="97"/>
      <c r="G945" s="97"/>
      <c r="H945" s="98"/>
      <c r="I945" s="99"/>
      <c r="J945" s="97"/>
      <c r="K945" s="99"/>
      <c r="L945" s="97"/>
      <c r="M945" s="97"/>
      <c r="N945" s="99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>
      <c r="A946" s="97"/>
      <c r="B946" s="97"/>
      <c r="C946" s="97"/>
      <c r="D946" s="97"/>
      <c r="E946" s="97"/>
      <c r="F946" s="97"/>
      <c r="G946" s="97"/>
      <c r="H946" s="98"/>
      <c r="I946" s="99"/>
      <c r="J946" s="97"/>
      <c r="K946" s="99"/>
      <c r="L946" s="97"/>
      <c r="M946" s="97"/>
      <c r="N946" s="99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>
      <c r="A947" s="97"/>
      <c r="B947" s="97"/>
      <c r="C947" s="97"/>
      <c r="D947" s="97"/>
      <c r="E947" s="97"/>
      <c r="F947" s="97"/>
      <c r="G947" s="97"/>
      <c r="H947" s="98"/>
      <c r="I947" s="99"/>
      <c r="J947" s="97"/>
      <c r="K947" s="99"/>
      <c r="L947" s="97"/>
      <c r="M947" s="97"/>
      <c r="N947" s="99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>
      <c r="A948" s="97"/>
      <c r="B948" s="97"/>
      <c r="C948" s="97"/>
      <c r="D948" s="97"/>
      <c r="E948" s="97"/>
      <c r="F948" s="97"/>
      <c r="G948" s="97"/>
      <c r="H948" s="98"/>
      <c r="I948" s="99"/>
      <c r="J948" s="97"/>
      <c r="K948" s="99"/>
      <c r="L948" s="97"/>
      <c r="M948" s="97"/>
      <c r="N948" s="99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>
      <c r="A949" s="97"/>
      <c r="B949" s="97"/>
      <c r="C949" s="97"/>
      <c r="D949" s="97"/>
      <c r="E949" s="97"/>
      <c r="F949" s="97"/>
      <c r="G949" s="97"/>
      <c r="H949" s="98"/>
      <c r="I949" s="99"/>
      <c r="J949" s="97"/>
      <c r="K949" s="99"/>
      <c r="L949" s="97"/>
      <c r="M949" s="97"/>
      <c r="N949" s="99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>
      <c r="A950" s="97"/>
      <c r="B950" s="97"/>
      <c r="C950" s="97"/>
      <c r="D950" s="97"/>
      <c r="E950" s="97"/>
      <c r="F950" s="97"/>
      <c r="G950" s="97"/>
      <c r="H950" s="98"/>
      <c r="I950" s="99"/>
      <c r="J950" s="97"/>
      <c r="K950" s="99"/>
      <c r="L950" s="97"/>
      <c r="M950" s="97"/>
      <c r="N950" s="99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>
      <c r="A951" s="97"/>
      <c r="B951" s="97"/>
      <c r="C951" s="97"/>
      <c r="D951" s="97"/>
      <c r="E951" s="97"/>
      <c r="F951" s="97"/>
      <c r="G951" s="97"/>
      <c r="H951" s="98"/>
      <c r="I951" s="99"/>
      <c r="J951" s="97"/>
      <c r="K951" s="99"/>
      <c r="L951" s="97"/>
      <c r="M951" s="97"/>
      <c r="N951" s="99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>
      <c r="A952" s="97"/>
      <c r="B952" s="97"/>
      <c r="C952" s="97"/>
      <c r="D952" s="97"/>
      <c r="E952" s="97"/>
      <c r="F952" s="97"/>
      <c r="G952" s="97"/>
      <c r="H952" s="98"/>
      <c r="I952" s="99"/>
      <c r="J952" s="97"/>
      <c r="K952" s="99"/>
      <c r="L952" s="97"/>
      <c r="M952" s="97"/>
      <c r="N952" s="99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>
      <c r="A953" s="97"/>
      <c r="B953" s="97"/>
      <c r="C953" s="97"/>
      <c r="D953" s="97"/>
      <c r="E953" s="97"/>
      <c r="F953" s="97"/>
      <c r="G953" s="97"/>
      <c r="H953" s="98"/>
      <c r="I953" s="99"/>
      <c r="J953" s="97"/>
      <c r="K953" s="99"/>
      <c r="L953" s="97"/>
      <c r="M953" s="97"/>
      <c r="N953" s="99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>
      <c r="A954" s="97"/>
      <c r="B954" s="97"/>
      <c r="C954" s="97"/>
      <c r="D954" s="97"/>
      <c r="E954" s="97"/>
      <c r="F954" s="97"/>
      <c r="G954" s="97"/>
      <c r="H954" s="98"/>
      <c r="I954" s="99"/>
      <c r="J954" s="97"/>
      <c r="K954" s="99"/>
      <c r="L954" s="97"/>
      <c r="M954" s="97"/>
      <c r="N954" s="99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>
      <c r="A955" s="97"/>
      <c r="B955" s="97"/>
      <c r="C955" s="97"/>
      <c r="D955" s="97"/>
      <c r="E955" s="97"/>
      <c r="F955" s="97"/>
      <c r="G955" s="97"/>
      <c r="H955" s="98"/>
      <c r="I955" s="99"/>
      <c r="J955" s="97"/>
      <c r="K955" s="99"/>
      <c r="L955" s="97"/>
      <c r="M955" s="97"/>
      <c r="N955" s="99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>
      <c r="A956" s="97"/>
      <c r="B956" s="97"/>
      <c r="C956" s="97"/>
      <c r="D956" s="97"/>
      <c r="E956" s="97"/>
      <c r="F956" s="97"/>
      <c r="G956" s="97"/>
      <c r="H956" s="98"/>
      <c r="I956" s="99"/>
      <c r="J956" s="97"/>
      <c r="K956" s="99"/>
      <c r="L956" s="97"/>
      <c r="M956" s="97"/>
      <c r="N956" s="99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>
      <c r="A957" s="97"/>
      <c r="B957" s="97"/>
      <c r="C957" s="97"/>
      <c r="D957" s="97"/>
      <c r="E957" s="97"/>
      <c r="F957" s="97"/>
      <c r="G957" s="97"/>
      <c r="H957" s="98"/>
      <c r="I957" s="99"/>
      <c r="J957" s="97"/>
      <c r="K957" s="99"/>
      <c r="L957" s="97"/>
      <c r="M957" s="97"/>
      <c r="N957" s="99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>
      <c r="A958" s="97"/>
      <c r="B958" s="97"/>
      <c r="C958" s="97"/>
      <c r="D958" s="97"/>
      <c r="E958" s="97"/>
      <c r="F958" s="97"/>
      <c r="G958" s="97"/>
      <c r="H958" s="98"/>
      <c r="I958" s="99"/>
      <c r="J958" s="97"/>
      <c r="K958" s="99"/>
      <c r="L958" s="97"/>
      <c r="M958" s="97"/>
      <c r="N958" s="99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>
      <c r="A959" s="97"/>
      <c r="B959" s="97"/>
      <c r="C959" s="97"/>
      <c r="D959" s="97"/>
      <c r="E959" s="97"/>
      <c r="F959" s="97"/>
      <c r="G959" s="97"/>
      <c r="H959" s="98"/>
      <c r="I959" s="99"/>
      <c r="J959" s="97"/>
      <c r="K959" s="99"/>
      <c r="L959" s="97"/>
      <c r="M959" s="97"/>
      <c r="N959" s="99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>
      <c r="A960" s="97"/>
      <c r="B960" s="97"/>
      <c r="C960" s="97"/>
      <c r="D960" s="97"/>
      <c r="E960" s="97"/>
      <c r="F960" s="97"/>
      <c r="G960" s="97"/>
      <c r="H960" s="98"/>
      <c r="I960" s="99"/>
      <c r="J960" s="97"/>
      <c r="K960" s="99"/>
      <c r="L960" s="97"/>
      <c r="M960" s="97"/>
      <c r="N960" s="99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>
      <c r="A961" s="97"/>
      <c r="B961" s="97"/>
      <c r="C961" s="97"/>
      <c r="D961" s="97"/>
      <c r="E961" s="97"/>
      <c r="F961" s="97"/>
      <c r="G961" s="97"/>
      <c r="H961" s="98"/>
      <c r="I961" s="99"/>
      <c r="J961" s="97"/>
      <c r="K961" s="99"/>
      <c r="L961" s="97"/>
      <c r="M961" s="97"/>
      <c r="N961" s="99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>
      <c r="A962" s="97"/>
      <c r="B962" s="97"/>
      <c r="C962" s="97"/>
      <c r="D962" s="97"/>
      <c r="E962" s="97"/>
      <c r="F962" s="97"/>
      <c r="G962" s="97"/>
      <c r="H962" s="98"/>
      <c r="I962" s="99"/>
      <c r="J962" s="97"/>
      <c r="K962" s="99"/>
      <c r="L962" s="97"/>
      <c r="M962" s="97"/>
      <c r="N962" s="99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>
      <c r="A963" s="97"/>
      <c r="B963" s="97"/>
      <c r="C963" s="97"/>
      <c r="D963" s="97"/>
      <c r="E963" s="97"/>
      <c r="F963" s="97"/>
      <c r="G963" s="97"/>
      <c r="H963" s="98"/>
      <c r="I963" s="99"/>
      <c r="J963" s="97"/>
      <c r="K963" s="99"/>
      <c r="L963" s="97"/>
      <c r="M963" s="97"/>
      <c r="N963" s="99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>
      <c r="A964" s="97"/>
      <c r="B964" s="97"/>
      <c r="C964" s="97"/>
      <c r="D964" s="97"/>
      <c r="E964" s="97"/>
      <c r="F964" s="97"/>
      <c r="G964" s="97"/>
      <c r="H964" s="98"/>
      <c r="I964" s="99"/>
      <c r="J964" s="97"/>
      <c r="K964" s="99"/>
      <c r="L964" s="97"/>
      <c r="M964" s="97"/>
      <c r="N964" s="99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>
      <c r="A965" s="97"/>
      <c r="B965" s="97"/>
      <c r="C965" s="97"/>
      <c r="D965" s="97"/>
      <c r="E965" s="97"/>
      <c r="F965" s="97"/>
      <c r="G965" s="97"/>
      <c r="H965" s="98"/>
      <c r="I965" s="99"/>
      <c r="J965" s="97"/>
      <c r="K965" s="99"/>
      <c r="L965" s="97"/>
      <c r="M965" s="97"/>
      <c r="N965" s="99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>
      <c r="A966" s="97"/>
      <c r="B966" s="97"/>
      <c r="C966" s="97"/>
      <c r="D966" s="97"/>
      <c r="E966" s="97"/>
      <c r="F966" s="97"/>
      <c r="G966" s="97"/>
      <c r="H966" s="98"/>
      <c r="I966" s="99"/>
      <c r="J966" s="97"/>
      <c r="K966" s="99"/>
      <c r="L966" s="97"/>
      <c r="M966" s="97"/>
      <c r="N966" s="99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>
      <c r="A967" s="97"/>
      <c r="B967" s="97"/>
      <c r="C967" s="97"/>
      <c r="D967" s="97"/>
      <c r="E967" s="97"/>
      <c r="F967" s="97"/>
      <c r="G967" s="97"/>
      <c r="H967" s="98"/>
      <c r="I967" s="99"/>
      <c r="J967" s="97"/>
      <c r="K967" s="99"/>
      <c r="L967" s="97"/>
      <c r="M967" s="97"/>
      <c r="N967" s="99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>
      <c r="A968" s="97"/>
      <c r="B968" s="97"/>
      <c r="C968" s="97"/>
      <c r="D968" s="97"/>
      <c r="E968" s="97"/>
      <c r="F968" s="97"/>
      <c r="G968" s="97"/>
      <c r="H968" s="98"/>
      <c r="I968" s="99"/>
      <c r="J968" s="97"/>
      <c r="K968" s="99"/>
      <c r="L968" s="97"/>
      <c r="M968" s="97"/>
      <c r="N968" s="99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>
      <c r="A969" s="97"/>
      <c r="B969" s="97"/>
      <c r="C969" s="97"/>
      <c r="D969" s="97"/>
      <c r="E969" s="97"/>
      <c r="F969" s="97"/>
      <c r="G969" s="97"/>
      <c r="H969" s="98"/>
      <c r="I969" s="99"/>
      <c r="J969" s="97"/>
      <c r="K969" s="99"/>
      <c r="L969" s="97"/>
      <c r="M969" s="97"/>
      <c r="N969" s="99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>
      <c r="A970" s="97"/>
      <c r="B970" s="97"/>
      <c r="C970" s="97"/>
      <c r="D970" s="97"/>
      <c r="E970" s="97"/>
      <c r="F970" s="97"/>
      <c r="G970" s="97"/>
      <c r="H970" s="98"/>
      <c r="I970" s="99"/>
      <c r="J970" s="97"/>
      <c r="K970" s="99"/>
      <c r="L970" s="97"/>
      <c r="M970" s="97"/>
      <c r="N970" s="99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>
      <c r="A971" s="97"/>
      <c r="B971" s="97"/>
      <c r="C971" s="97"/>
      <c r="D971" s="97"/>
      <c r="E971" s="97"/>
      <c r="F971" s="97"/>
      <c r="G971" s="97"/>
      <c r="H971" s="98"/>
      <c r="I971" s="99"/>
      <c r="J971" s="97"/>
      <c r="K971" s="99"/>
      <c r="L971" s="97"/>
      <c r="M971" s="97"/>
      <c r="N971" s="99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>
      <c r="A972" s="97"/>
      <c r="B972" s="97"/>
      <c r="C972" s="97"/>
      <c r="D972" s="97"/>
      <c r="E972" s="97"/>
      <c r="F972" s="97"/>
      <c r="G972" s="97"/>
      <c r="H972" s="98"/>
      <c r="I972" s="99"/>
      <c r="J972" s="97"/>
      <c r="K972" s="99"/>
      <c r="L972" s="97"/>
      <c r="M972" s="97"/>
      <c r="N972" s="99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>
      <c r="A973" s="97"/>
      <c r="B973" s="97"/>
      <c r="C973" s="97"/>
      <c r="D973" s="97"/>
      <c r="E973" s="97"/>
      <c r="F973" s="97"/>
      <c r="G973" s="97"/>
      <c r="H973" s="98"/>
      <c r="I973" s="99"/>
      <c r="J973" s="97"/>
      <c r="K973" s="99"/>
      <c r="L973" s="97"/>
      <c r="M973" s="97"/>
      <c r="N973" s="99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>
      <c r="A974" s="97"/>
      <c r="B974" s="97"/>
      <c r="C974" s="97"/>
      <c r="D974" s="97"/>
      <c r="E974" s="97"/>
      <c r="F974" s="97"/>
      <c r="G974" s="97"/>
      <c r="H974" s="98"/>
      <c r="I974" s="99"/>
      <c r="J974" s="97"/>
      <c r="K974" s="99"/>
      <c r="L974" s="97"/>
      <c r="M974" s="97"/>
      <c r="N974" s="99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>
      <c r="A975" s="97"/>
      <c r="B975" s="97"/>
      <c r="C975" s="97"/>
      <c r="D975" s="97"/>
      <c r="E975" s="97"/>
      <c r="F975" s="97"/>
      <c r="G975" s="97"/>
      <c r="H975" s="98"/>
      <c r="I975" s="99"/>
      <c r="J975" s="97"/>
      <c r="K975" s="99"/>
      <c r="L975" s="97"/>
      <c r="M975" s="97"/>
      <c r="N975" s="99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>
      <c r="A976" s="97"/>
      <c r="B976" s="97"/>
      <c r="C976" s="97"/>
      <c r="D976" s="97"/>
      <c r="E976" s="97"/>
      <c r="F976" s="97"/>
      <c r="G976" s="97"/>
      <c r="H976" s="98"/>
      <c r="I976" s="99"/>
      <c r="J976" s="97"/>
      <c r="K976" s="99"/>
      <c r="L976" s="97"/>
      <c r="M976" s="97"/>
      <c r="N976" s="99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>
      <c r="A977" s="97"/>
      <c r="B977" s="97"/>
      <c r="C977" s="97"/>
      <c r="D977" s="97"/>
      <c r="E977" s="97"/>
      <c r="F977" s="97"/>
      <c r="G977" s="97"/>
      <c r="H977" s="98"/>
      <c r="I977" s="99"/>
      <c r="J977" s="97"/>
      <c r="K977" s="99"/>
      <c r="L977" s="97"/>
      <c r="M977" s="97"/>
      <c r="N977" s="99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>
      <c r="A978" s="97"/>
      <c r="B978" s="97"/>
      <c r="C978" s="97"/>
      <c r="D978" s="97"/>
      <c r="E978" s="97"/>
      <c r="F978" s="97"/>
      <c r="G978" s="97"/>
      <c r="H978" s="98"/>
      <c r="I978" s="99"/>
      <c r="J978" s="97"/>
      <c r="K978" s="99"/>
      <c r="L978" s="97"/>
      <c r="M978" s="97"/>
      <c r="N978" s="99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>
      <c r="A979" s="97"/>
      <c r="B979" s="97"/>
      <c r="C979" s="97"/>
      <c r="D979" s="97"/>
      <c r="E979" s="97"/>
      <c r="F979" s="97"/>
      <c r="G979" s="97"/>
      <c r="H979" s="98"/>
      <c r="I979" s="99"/>
      <c r="J979" s="97"/>
      <c r="K979" s="99"/>
      <c r="L979" s="97"/>
      <c r="M979" s="97"/>
      <c r="N979" s="99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>
      <c r="A980" s="97"/>
      <c r="B980" s="97"/>
      <c r="C980" s="97"/>
      <c r="D980" s="97"/>
      <c r="E980" s="97"/>
      <c r="F980" s="97"/>
      <c r="G980" s="97"/>
      <c r="H980" s="98"/>
      <c r="I980" s="99"/>
      <c r="J980" s="97"/>
      <c r="K980" s="99"/>
      <c r="L980" s="97"/>
      <c r="M980" s="97"/>
      <c r="N980" s="99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>
      <c r="A981" s="97"/>
      <c r="B981" s="97"/>
      <c r="C981" s="97"/>
      <c r="D981" s="97"/>
      <c r="E981" s="97"/>
      <c r="F981" s="97"/>
      <c r="G981" s="97"/>
      <c r="H981" s="98"/>
      <c r="I981" s="99"/>
      <c r="J981" s="97"/>
      <c r="K981" s="99"/>
      <c r="L981" s="97"/>
      <c r="M981" s="97"/>
      <c r="N981" s="99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>
      <c r="A982" s="97"/>
      <c r="B982" s="97"/>
      <c r="C982" s="97"/>
      <c r="D982" s="97"/>
      <c r="E982" s="97"/>
      <c r="F982" s="97"/>
      <c r="G982" s="97"/>
      <c r="H982" s="98"/>
      <c r="I982" s="99"/>
      <c r="J982" s="97"/>
      <c r="K982" s="99"/>
      <c r="L982" s="97"/>
      <c r="M982" s="97"/>
      <c r="N982" s="99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>
      <c r="A983" s="97"/>
      <c r="B983" s="97"/>
      <c r="C983" s="97"/>
      <c r="D983" s="97"/>
      <c r="E983" s="97"/>
      <c r="F983" s="97"/>
      <c r="G983" s="97"/>
      <c r="H983" s="98"/>
      <c r="I983" s="99"/>
      <c r="J983" s="97"/>
      <c r="K983" s="99"/>
      <c r="L983" s="97"/>
      <c r="M983" s="97"/>
      <c r="N983" s="99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>
      <c r="A984" s="97"/>
      <c r="B984" s="97"/>
      <c r="C984" s="97"/>
      <c r="D984" s="97"/>
      <c r="E984" s="97"/>
      <c r="F984" s="97"/>
      <c r="G984" s="97"/>
      <c r="H984" s="98"/>
      <c r="I984" s="99"/>
      <c r="J984" s="97"/>
      <c r="K984" s="99"/>
      <c r="L984" s="97"/>
      <c r="M984" s="97"/>
      <c r="N984" s="99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>
      <c r="A985" s="97"/>
      <c r="B985" s="97"/>
      <c r="C985" s="97"/>
      <c r="D985" s="97"/>
      <c r="E985" s="97"/>
      <c r="F985" s="97"/>
      <c r="G985" s="97"/>
      <c r="H985" s="98"/>
      <c r="I985" s="99"/>
      <c r="J985" s="97"/>
      <c r="K985" s="99"/>
      <c r="L985" s="97"/>
      <c r="M985" s="97"/>
      <c r="N985" s="99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>
      <c r="A986" s="97"/>
      <c r="B986" s="97"/>
      <c r="C986" s="97"/>
      <c r="D986" s="97"/>
      <c r="E986" s="97"/>
      <c r="F986" s="97"/>
      <c r="G986" s="97"/>
      <c r="H986" s="98"/>
      <c r="I986" s="99"/>
      <c r="J986" s="97"/>
      <c r="K986" s="99"/>
      <c r="L986" s="97"/>
      <c r="M986" s="97"/>
      <c r="N986" s="99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>
      <c r="A987" s="97"/>
      <c r="B987" s="97"/>
      <c r="C987" s="97"/>
      <c r="D987" s="97"/>
      <c r="E987" s="97"/>
      <c r="F987" s="97"/>
      <c r="G987" s="97"/>
      <c r="H987" s="98"/>
      <c r="I987" s="99"/>
      <c r="J987" s="97"/>
      <c r="K987" s="99"/>
      <c r="L987" s="97"/>
      <c r="M987" s="97"/>
      <c r="N987" s="99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>
      <c r="A988" s="97"/>
      <c r="B988" s="97"/>
      <c r="C988" s="97"/>
      <c r="D988" s="97"/>
      <c r="E988" s="97"/>
      <c r="F988" s="97"/>
      <c r="G988" s="97"/>
      <c r="H988" s="98"/>
      <c r="I988" s="99"/>
      <c r="J988" s="97"/>
      <c r="K988" s="99"/>
      <c r="L988" s="97"/>
      <c r="M988" s="97"/>
      <c r="N988" s="99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>
      <c r="A989" s="97"/>
      <c r="B989" s="97"/>
      <c r="C989" s="97"/>
      <c r="D989" s="97"/>
      <c r="E989" s="97"/>
      <c r="F989" s="97"/>
      <c r="G989" s="97"/>
      <c r="H989" s="98"/>
      <c r="I989" s="99"/>
      <c r="J989" s="97"/>
      <c r="K989" s="99"/>
      <c r="L989" s="97"/>
      <c r="M989" s="97"/>
      <c r="N989" s="99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>
      <c r="A990" s="97"/>
      <c r="B990" s="97"/>
      <c r="C990" s="97"/>
      <c r="D990" s="97"/>
      <c r="E990" s="97"/>
      <c r="F990" s="97"/>
      <c r="G990" s="97"/>
      <c r="H990" s="98"/>
      <c r="I990" s="99"/>
      <c r="J990" s="97"/>
      <c r="K990" s="99"/>
      <c r="L990" s="97"/>
      <c r="M990" s="97"/>
      <c r="N990" s="99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>
      <c r="A991" s="97"/>
      <c r="B991" s="97"/>
      <c r="C991" s="97"/>
      <c r="D991" s="97"/>
      <c r="E991" s="97"/>
      <c r="F991" s="97"/>
      <c r="G991" s="97"/>
      <c r="H991" s="98"/>
      <c r="I991" s="99"/>
      <c r="J991" s="97"/>
      <c r="K991" s="99"/>
      <c r="L991" s="97"/>
      <c r="M991" s="97"/>
      <c r="N991" s="99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>
      <c r="A992" s="97"/>
      <c r="B992" s="97"/>
      <c r="C992" s="97"/>
      <c r="D992" s="97"/>
      <c r="E992" s="97"/>
      <c r="F992" s="97"/>
      <c r="G992" s="97"/>
      <c r="H992" s="98"/>
      <c r="I992" s="99"/>
      <c r="J992" s="97"/>
      <c r="K992" s="99"/>
      <c r="L992" s="97"/>
      <c r="M992" s="97"/>
      <c r="N992" s="99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>
      <c r="A993" s="97"/>
      <c r="B993" s="97"/>
      <c r="C993" s="97"/>
      <c r="D993" s="97"/>
      <c r="E993" s="97"/>
      <c r="F993" s="97"/>
      <c r="G993" s="97"/>
      <c r="H993" s="98"/>
      <c r="I993" s="99"/>
      <c r="J993" s="97"/>
      <c r="K993" s="99"/>
      <c r="L993" s="97"/>
      <c r="M993" s="97"/>
      <c r="N993" s="99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>
      <c r="A994" s="97"/>
      <c r="B994" s="97"/>
      <c r="C994" s="97"/>
      <c r="D994" s="97"/>
      <c r="E994" s="97"/>
      <c r="F994" s="97"/>
      <c r="G994" s="97"/>
      <c r="H994" s="98"/>
      <c r="I994" s="99"/>
      <c r="J994" s="97"/>
      <c r="K994" s="99"/>
      <c r="L994" s="97"/>
      <c r="M994" s="97"/>
      <c r="N994" s="99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>
      <c r="A995" s="97"/>
      <c r="B995" s="97"/>
      <c r="C995" s="97"/>
      <c r="D995" s="97"/>
      <c r="E995" s="97"/>
      <c r="F995" s="97"/>
      <c r="G995" s="97"/>
      <c r="H995" s="98"/>
      <c r="I995" s="99"/>
      <c r="J995" s="97"/>
      <c r="K995" s="99"/>
      <c r="L995" s="97"/>
      <c r="M995" s="97"/>
      <c r="N995" s="99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>
      <c r="A996" s="97"/>
      <c r="B996" s="97"/>
      <c r="C996" s="97"/>
      <c r="D996" s="97"/>
      <c r="E996" s="97"/>
      <c r="F996" s="97"/>
      <c r="G996" s="97"/>
      <c r="H996" s="98"/>
      <c r="I996" s="99"/>
      <c r="J996" s="97"/>
      <c r="K996" s="99"/>
      <c r="L996" s="97"/>
      <c r="M996" s="97"/>
      <c r="N996" s="99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>
      <c r="A997" s="97"/>
      <c r="B997" s="97"/>
      <c r="C997" s="97"/>
      <c r="D997" s="97"/>
      <c r="E997" s="97"/>
      <c r="F997" s="97"/>
      <c r="G997" s="97"/>
      <c r="H997" s="98"/>
      <c r="I997" s="99"/>
      <c r="J997" s="97"/>
      <c r="K997" s="99"/>
      <c r="L997" s="97"/>
      <c r="M997" s="97"/>
      <c r="N997" s="99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>
      <c r="A998" s="97"/>
      <c r="B998" s="97"/>
      <c r="C998" s="97"/>
      <c r="D998" s="97"/>
      <c r="E998" s="97"/>
      <c r="F998" s="97"/>
      <c r="G998" s="97"/>
      <c r="H998" s="98"/>
      <c r="I998" s="99"/>
      <c r="J998" s="97"/>
      <c r="K998" s="99"/>
      <c r="L998" s="97"/>
      <c r="M998" s="97"/>
      <c r="N998" s="99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>
      <c r="A999" s="97"/>
      <c r="B999" s="97"/>
      <c r="C999" s="97"/>
      <c r="D999" s="97"/>
      <c r="E999" s="97"/>
      <c r="F999" s="97"/>
      <c r="G999" s="97"/>
      <c r="H999" s="98"/>
      <c r="I999" s="99"/>
      <c r="J999" s="97"/>
      <c r="K999" s="99"/>
      <c r="L999" s="97"/>
      <c r="M999" s="97"/>
      <c r="N999" s="99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>
      <c r="A1000" s="97"/>
      <c r="B1000" s="97"/>
      <c r="C1000" s="97"/>
      <c r="D1000" s="97"/>
      <c r="E1000" s="97"/>
      <c r="F1000" s="97"/>
      <c r="G1000" s="97"/>
      <c r="H1000" s="98"/>
      <c r="I1000" s="99"/>
      <c r="J1000" s="97"/>
      <c r="K1000" s="99"/>
      <c r="L1000" s="97"/>
      <c r="M1000" s="97"/>
      <c r="N1000" s="99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autoFilter ref="$A$1:$N$1000"/>
  <dataValidations>
    <dataValidation type="list" allowBlank="1" showErrorMessage="1" sqref="E2:E990">
      <formula1>ValidacaoDados!$C$2:$C$25</formula1>
    </dataValidation>
    <dataValidation type="list" allowBlank="1" showErrorMessage="1" sqref="L2:L990">
      <formula1>ValidacaoDados!$D$2:$D$13</formula1>
    </dataValidation>
    <dataValidation type="list" allowBlank="1" showErrorMessage="1" sqref="F2:F990">
      <formula1>ValidacaoDados!$A$2:$A$36</formula1>
    </dataValidation>
    <dataValidation type="list" allowBlank="1" showErrorMessage="1" sqref="G2:G990">
      <formula1>ValidacaoDados!$B$2:$B$11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4.63"/>
    <col customWidth="1" min="3" max="3" width="23.5"/>
    <col customWidth="1" min="4" max="4" width="25.88"/>
    <col customWidth="1" min="5" max="5" width="20.13"/>
    <col customWidth="1" min="6" max="6" width="27.88"/>
    <col customWidth="1" min="7" max="7" width="22.38"/>
    <col customWidth="1" min="8" max="8" width="26.0"/>
    <col customWidth="1" min="9" max="9" width="25.75"/>
    <col customWidth="1" min="10" max="10" width="18.75"/>
    <col customWidth="1" min="11" max="11" width="24.13"/>
    <col customWidth="1" min="12" max="12" width="15.0"/>
    <col customWidth="1" min="13" max="13" width="20.38"/>
    <col customWidth="1" min="14" max="14" width="21.38"/>
    <col customWidth="1" min="15" max="15" width="23.0"/>
    <col customWidth="1" min="16" max="16" width="9.75"/>
    <col customWidth="1" min="19" max="19" width="18.63"/>
    <col customWidth="1" min="20" max="20" width="17.63"/>
    <col customWidth="1" min="21" max="21" width="9.63"/>
  </cols>
  <sheetData>
    <row r="1">
      <c r="A1" s="89" t="s">
        <v>69</v>
      </c>
      <c r="B1" s="90" t="s">
        <v>70</v>
      </c>
      <c r="C1" s="90" t="s">
        <v>71</v>
      </c>
      <c r="D1" s="90" t="s">
        <v>72</v>
      </c>
      <c r="E1" s="90" t="s">
        <v>73</v>
      </c>
      <c r="F1" s="90" t="s">
        <v>74</v>
      </c>
      <c r="G1" s="90" t="s">
        <v>75</v>
      </c>
      <c r="H1" s="91" t="s">
        <v>76</v>
      </c>
      <c r="I1" s="92" t="s">
        <v>77</v>
      </c>
      <c r="J1" s="90" t="s">
        <v>78</v>
      </c>
      <c r="K1" s="92" t="s">
        <v>79</v>
      </c>
      <c r="L1" s="89" t="s">
        <v>80</v>
      </c>
      <c r="M1" s="90" t="s">
        <v>81</v>
      </c>
      <c r="N1" s="92" t="s">
        <v>82</v>
      </c>
      <c r="Q1" s="94"/>
      <c r="R1" s="94"/>
      <c r="S1" s="83"/>
      <c r="T1" s="83"/>
      <c r="U1" s="94"/>
    </row>
    <row r="2">
      <c r="A2" s="107"/>
      <c r="B2" s="107"/>
      <c r="C2" s="107"/>
      <c r="D2" s="107"/>
      <c r="E2" s="107"/>
      <c r="F2" s="107"/>
      <c r="G2" s="107"/>
      <c r="H2" s="108"/>
      <c r="I2" s="109"/>
      <c r="J2" s="107"/>
      <c r="K2" s="109"/>
      <c r="L2" s="107"/>
      <c r="M2" s="107"/>
      <c r="N2" s="109"/>
    </row>
    <row r="3">
      <c r="A3" s="107"/>
      <c r="B3" s="107"/>
      <c r="C3" s="107"/>
      <c r="D3" s="107"/>
      <c r="E3" s="107"/>
      <c r="F3" s="107"/>
      <c r="G3" s="107"/>
      <c r="H3" s="108"/>
      <c r="I3" s="109"/>
      <c r="J3" s="107"/>
      <c r="K3" s="109"/>
      <c r="L3" s="107"/>
      <c r="M3" s="107"/>
      <c r="N3" s="109"/>
    </row>
    <row r="4">
      <c r="A4" s="107"/>
      <c r="B4" s="107"/>
      <c r="C4" s="107"/>
      <c r="D4" s="107"/>
      <c r="E4" s="107"/>
      <c r="F4" s="107"/>
      <c r="G4" s="107"/>
      <c r="H4" s="108"/>
      <c r="I4" s="109"/>
      <c r="J4" s="107"/>
      <c r="K4" s="109"/>
      <c r="L4" s="107"/>
      <c r="M4" s="107"/>
      <c r="N4" s="109"/>
    </row>
    <row r="5">
      <c r="A5" s="107"/>
      <c r="B5" s="107"/>
      <c r="C5" s="107"/>
      <c r="D5" s="107"/>
      <c r="E5" s="107"/>
      <c r="F5" s="107"/>
      <c r="G5" s="107"/>
      <c r="H5" s="108"/>
      <c r="I5" s="109"/>
      <c r="J5" s="107"/>
      <c r="K5" s="109"/>
      <c r="L5" s="107"/>
      <c r="M5" s="107"/>
      <c r="N5" s="109"/>
    </row>
    <row r="6">
      <c r="A6" s="107"/>
      <c r="B6" s="107"/>
      <c r="C6" s="107"/>
      <c r="D6" s="107"/>
      <c r="E6" s="107"/>
      <c r="F6" s="107"/>
      <c r="G6" s="107"/>
      <c r="H6" s="108"/>
      <c r="I6" s="109"/>
      <c r="J6" s="107"/>
      <c r="K6" s="109"/>
      <c r="L6" s="107"/>
      <c r="M6" s="107"/>
      <c r="N6" s="109"/>
    </row>
    <row r="7">
      <c r="A7" s="107"/>
      <c r="B7" s="107"/>
      <c r="C7" s="107"/>
      <c r="D7" s="107"/>
      <c r="E7" s="107"/>
      <c r="F7" s="107"/>
      <c r="G7" s="107"/>
      <c r="H7" s="108"/>
      <c r="I7" s="109"/>
      <c r="J7" s="107"/>
      <c r="K7" s="109"/>
      <c r="L7" s="107"/>
      <c r="M7" s="107"/>
      <c r="N7" s="109"/>
    </row>
    <row r="8">
      <c r="A8" s="107"/>
      <c r="B8" s="107"/>
      <c r="C8" s="107"/>
      <c r="D8" s="107"/>
      <c r="E8" s="107"/>
      <c r="F8" s="107"/>
      <c r="G8" s="107"/>
      <c r="H8" s="108"/>
      <c r="I8" s="109"/>
      <c r="J8" s="107"/>
      <c r="K8" s="109"/>
      <c r="L8" s="107"/>
      <c r="M8" s="107"/>
      <c r="N8" s="109"/>
    </row>
    <row r="9">
      <c r="A9" s="107"/>
      <c r="B9" s="107"/>
      <c r="C9" s="107"/>
      <c r="D9" s="107"/>
      <c r="E9" s="107"/>
      <c r="F9" s="107"/>
      <c r="G9" s="107"/>
      <c r="H9" s="108"/>
      <c r="I9" s="109"/>
      <c r="J9" s="107"/>
      <c r="K9" s="109"/>
      <c r="L9" s="107"/>
      <c r="M9" s="107"/>
      <c r="N9" s="109"/>
    </row>
    <row r="10">
      <c r="A10" s="107"/>
      <c r="B10" s="107"/>
      <c r="C10" s="107"/>
      <c r="D10" s="107"/>
      <c r="E10" s="107"/>
      <c r="F10" s="107"/>
      <c r="G10" s="107"/>
      <c r="H10" s="108"/>
      <c r="I10" s="109"/>
      <c r="J10" s="107"/>
      <c r="K10" s="109"/>
      <c r="L10" s="107"/>
      <c r="M10" s="107"/>
      <c r="N10" s="109"/>
    </row>
    <row r="11">
      <c r="A11" s="107"/>
      <c r="B11" s="107"/>
      <c r="C11" s="107"/>
      <c r="D11" s="107"/>
      <c r="E11" s="107"/>
      <c r="F11" s="107"/>
      <c r="G11" s="107"/>
      <c r="H11" s="108"/>
      <c r="I11" s="109"/>
      <c r="J11" s="107"/>
      <c r="K11" s="109"/>
      <c r="L11" s="107"/>
      <c r="M11" s="107"/>
      <c r="N11" s="109"/>
    </row>
    <row r="12">
      <c r="A12" s="107"/>
      <c r="B12" s="107"/>
      <c r="C12" s="107"/>
      <c r="D12" s="107"/>
      <c r="E12" s="107"/>
      <c r="F12" s="107"/>
      <c r="G12" s="107"/>
      <c r="H12" s="108"/>
      <c r="I12" s="109"/>
      <c r="J12" s="107"/>
      <c r="K12" s="109"/>
      <c r="L12" s="107"/>
      <c r="M12" s="107"/>
      <c r="N12" s="109"/>
    </row>
    <row r="13">
      <c r="A13" s="107"/>
      <c r="B13" s="107"/>
      <c r="C13" s="107"/>
      <c r="D13" s="107"/>
      <c r="E13" s="107"/>
      <c r="F13" s="107"/>
      <c r="G13" s="107"/>
      <c r="H13" s="108"/>
      <c r="I13" s="109"/>
      <c r="J13" s="107"/>
      <c r="K13" s="109"/>
      <c r="L13" s="107"/>
      <c r="M13" s="107"/>
      <c r="N13" s="109"/>
    </row>
    <row r="14">
      <c r="A14" s="107"/>
      <c r="B14" s="107"/>
      <c r="C14" s="107"/>
      <c r="D14" s="107"/>
      <c r="E14" s="107"/>
      <c r="F14" s="107"/>
      <c r="G14" s="107"/>
      <c r="H14" s="108"/>
      <c r="I14" s="109"/>
      <c r="J14" s="107"/>
      <c r="K14" s="109"/>
      <c r="L14" s="107"/>
      <c r="M14" s="107"/>
      <c r="N14" s="109"/>
    </row>
    <row r="15">
      <c r="A15" s="107"/>
      <c r="B15" s="107"/>
      <c r="C15" s="107"/>
      <c r="D15" s="107"/>
      <c r="E15" s="107"/>
      <c r="F15" s="107"/>
      <c r="G15" s="107"/>
      <c r="H15" s="108"/>
      <c r="I15" s="109"/>
      <c r="J15" s="107"/>
      <c r="K15" s="109"/>
      <c r="L15" s="107"/>
      <c r="M15" s="107"/>
      <c r="N15" s="109"/>
    </row>
    <row r="16">
      <c r="A16" s="107"/>
      <c r="B16" s="107"/>
      <c r="C16" s="107"/>
      <c r="D16" s="107"/>
      <c r="E16" s="107"/>
      <c r="F16" s="107"/>
      <c r="G16" s="107"/>
      <c r="H16" s="108"/>
      <c r="I16" s="109"/>
      <c r="J16" s="107"/>
      <c r="K16" s="109"/>
      <c r="L16" s="107"/>
      <c r="M16" s="107"/>
      <c r="N16" s="109"/>
    </row>
    <row r="17">
      <c r="A17" s="107"/>
      <c r="B17" s="107"/>
      <c r="C17" s="107"/>
      <c r="D17" s="107"/>
      <c r="E17" s="107"/>
      <c r="F17" s="107"/>
      <c r="G17" s="107"/>
      <c r="H17" s="108"/>
      <c r="I17" s="109"/>
      <c r="J17" s="107"/>
      <c r="K17" s="109"/>
      <c r="L17" s="107"/>
      <c r="M17" s="107"/>
      <c r="N17" s="109"/>
    </row>
    <row r="18">
      <c r="A18" s="107"/>
      <c r="B18" s="107"/>
      <c r="C18" s="107"/>
      <c r="D18" s="107"/>
      <c r="E18" s="107"/>
      <c r="F18" s="107"/>
      <c r="G18" s="107"/>
      <c r="H18" s="108"/>
      <c r="I18" s="109"/>
      <c r="J18" s="107"/>
      <c r="K18" s="109"/>
      <c r="L18" s="107"/>
      <c r="M18" s="107"/>
      <c r="N18" s="109"/>
    </row>
    <row r="19">
      <c r="A19" s="107"/>
      <c r="B19" s="107"/>
      <c r="C19" s="107"/>
      <c r="D19" s="107"/>
      <c r="E19" s="107"/>
      <c r="F19" s="107"/>
      <c r="G19" s="107"/>
      <c r="H19" s="108"/>
      <c r="I19" s="109"/>
      <c r="J19" s="107"/>
      <c r="K19" s="109"/>
      <c r="L19" s="107"/>
      <c r="M19" s="107"/>
      <c r="N19" s="109"/>
    </row>
    <row r="20">
      <c r="A20" s="107"/>
      <c r="B20" s="107"/>
      <c r="C20" s="107"/>
      <c r="D20" s="107"/>
      <c r="E20" s="107"/>
      <c r="F20" s="107"/>
      <c r="G20" s="107"/>
      <c r="H20" s="108"/>
      <c r="I20" s="109"/>
      <c r="J20" s="107"/>
      <c r="K20" s="109"/>
      <c r="L20" s="107"/>
      <c r="M20" s="107"/>
      <c r="N20" s="109"/>
    </row>
    <row r="21">
      <c r="A21" s="107"/>
      <c r="B21" s="107"/>
      <c r="C21" s="107"/>
      <c r="D21" s="107"/>
      <c r="E21" s="107"/>
      <c r="F21" s="107"/>
      <c r="G21" s="107"/>
      <c r="H21" s="108"/>
      <c r="I21" s="109"/>
      <c r="J21" s="107"/>
      <c r="K21" s="109"/>
      <c r="L21" s="107"/>
      <c r="M21" s="107"/>
      <c r="N21" s="109"/>
    </row>
    <row r="22">
      <c r="A22" s="107"/>
      <c r="B22" s="107"/>
      <c r="C22" s="107"/>
      <c r="D22" s="107"/>
      <c r="E22" s="107"/>
      <c r="F22" s="107"/>
      <c r="G22" s="107"/>
      <c r="H22" s="108"/>
      <c r="I22" s="109"/>
      <c r="J22" s="107"/>
      <c r="K22" s="109"/>
      <c r="L22" s="107"/>
      <c r="M22" s="107"/>
      <c r="N22" s="109"/>
    </row>
    <row r="23">
      <c r="A23" s="107"/>
      <c r="B23" s="107"/>
      <c r="C23" s="107"/>
      <c r="D23" s="107"/>
      <c r="E23" s="107"/>
      <c r="F23" s="107"/>
      <c r="G23" s="107"/>
      <c r="H23" s="108"/>
      <c r="I23" s="109"/>
      <c r="J23" s="107"/>
      <c r="K23" s="109"/>
      <c r="L23" s="107"/>
      <c r="M23" s="107"/>
      <c r="N23" s="109"/>
    </row>
    <row r="24">
      <c r="A24" s="107"/>
      <c r="B24" s="107"/>
      <c r="C24" s="107"/>
      <c r="D24" s="107"/>
      <c r="E24" s="107"/>
      <c r="F24" s="107"/>
      <c r="G24" s="107"/>
      <c r="H24" s="108"/>
      <c r="I24" s="109"/>
      <c r="J24" s="107"/>
      <c r="K24" s="109"/>
      <c r="L24" s="107"/>
      <c r="M24" s="107"/>
      <c r="N24" s="109"/>
    </row>
    <row r="25">
      <c r="A25" s="107"/>
      <c r="B25" s="107"/>
      <c r="C25" s="107"/>
      <c r="D25" s="107"/>
      <c r="E25" s="107"/>
      <c r="F25" s="107"/>
      <c r="G25" s="107"/>
      <c r="H25" s="108"/>
      <c r="I25" s="109"/>
      <c r="J25" s="107"/>
      <c r="K25" s="109"/>
      <c r="L25" s="107"/>
      <c r="M25" s="107"/>
      <c r="N25" s="109"/>
    </row>
    <row r="26">
      <c r="A26" s="107"/>
      <c r="B26" s="107"/>
      <c r="C26" s="107"/>
      <c r="D26" s="107"/>
      <c r="E26" s="107"/>
      <c r="F26" s="107"/>
      <c r="G26" s="107"/>
      <c r="H26" s="108"/>
      <c r="I26" s="109"/>
      <c r="J26" s="107"/>
      <c r="K26" s="109"/>
      <c r="L26" s="107"/>
      <c r="M26" s="107"/>
      <c r="N26" s="109"/>
    </row>
    <row r="27">
      <c r="A27" s="107"/>
      <c r="B27" s="107"/>
      <c r="C27" s="107"/>
      <c r="D27" s="107"/>
      <c r="E27" s="107"/>
      <c r="F27" s="107"/>
      <c r="G27" s="107"/>
      <c r="H27" s="108"/>
      <c r="I27" s="109"/>
      <c r="J27" s="107"/>
      <c r="K27" s="109"/>
      <c r="L27" s="107"/>
      <c r="M27" s="107"/>
      <c r="N27" s="109"/>
    </row>
    <row r="28">
      <c r="A28" s="107"/>
      <c r="B28" s="107"/>
      <c r="C28" s="107"/>
      <c r="D28" s="107"/>
      <c r="E28" s="107"/>
      <c r="F28" s="107"/>
      <c r="G28" s="107"/>
      <c r="H28" s="108"/>
      <c r="I28" s="109"/>
      <c r="J28" s="107"/>
      <c r="K28" s="109"/>
      <c r="L28" s="107"/>
      <c r="M28" s="107"/>
      <c r="N28" s="109"/>
    </row>
    <row r="29">
      <c r="A29" s="107"/>
      <c r="B29" s="107"/>
      <c r="C29" s="107"/>
      <c r="D29" s="107"/>
      <c r="E29" s="107"/>
      <c r="F29" s="107"/>
      <c r="G29" s="107"/>
      <c r="H29" s="108"/>
      <c r="I29" s="109"/>
      <c r="J29" s="107"/>
      <c r="K29" s="109"/>
      <c r="L29" s="107"/>
      <c r="M29" s="107"/>
      <c r="N29" s="109"/>
    </row>
    <row r="30">
      <c r="A30" s="107"/>
      <c r="B30" s="107"/>
      <c r="C30" s="107"/>
      <c r="D30" s="107"/>
      <c r="E30" s="107"/>
      <c r="F30" s="107"/>
      <c r="G30" s="107"/>
      <c r="H30" s="108"/>
      <c r="I30" s="109"/>
      <c r="J30" s="107"/>
      <c r="K30" s="109"/>
      <c r="L30" s="107"/>
      <c r="M30" s="107"/>
      <c r="N30" s="109"/>
    </row>
    <row r="31">
      <c r="A31" s="107"/>
      <c r="B31" s="107"/>
      <c r="C31" s="107"/>
      <c r="D31" s="107"/>
      <c r="E31" s="107"/>
      <c r="F31" s="107"/>
      <c r="G31" s="107"/>
      <c r="H31" s="108"/>
      <c r="I31" s="109"/>
      <c r="J31" s="107"/>
      <c r="K31" s="109"/>
      <c r="L31" s="107"/>
      <c r="M31" s="107"/>
      <c r="N31" s="109"/>
    </row>
    <row r="32">
      <c r="A32" s="107"/>
      <c r="B32" s="107"/>
      <c r="C32" s="107"/>
      <c r="D32" s="107"/>
      <c r="E32" s="107"/>
      <c r="F32" s="107"/>
      <c r="G32" s="107"/>
      <c r="H32" s="108"/>
      <c r="I32" s="109"/>
      <c r="J32" s="107"/>
      <c r="K32" s="109"/>
      <c r="L32" s="107"/>
      <c r="M32" s="107"/>
      <c r="N32" s="109"/>
    </row>
    <row r="33">
      <c r="A33" s="107"/>
      <c r="B33" s="107"/>
      <c r="C33" s="107"/>
      <c r="D33" s="107"/>
      <c r="E33" s="107"/>
      <c r="F33" s="107"/>
      <c r="G33" s="107"/>
      <c r="H33" s="108"/>
      <c r="I33" s="109"/>
      <c r="J33" s="107"/>
      <c r="K33" s="109"/>
      <c r="L33" s="107"/>
      <c r="M33" s="107"/>
      <c r="N33" s="109"/>
    </row>
    <row r="34">
      <c r="A34" s="107"/>
      <c r="B34" s="107"/>
      <c r="C34" s="107"/>
      <c r="D34" s="107"/>
      <c r="E34" s="107"/>
      <c r="F34" s="107"/>
      <c r="G34" s="107"/>
      <c r="H34" s="108"/>
      <c r="I34" s="109"/>
      <c r="J34" s="107"/>
      <c r="K34" s="109"/>
      <c r="L34" s="107"/>
      <c r="M34" s="107"/>
      <c r="N34" s="109"/>
    </row>
    <row r="35">
      <c r="A35" s="107"/>
      <c r="B35" s="107"/>
      <c r="C35" s="107"/>
      <c r="D35" s="107"/>
      <c r="E35" s="107"/>
      <c r="F35" s="107"/>
      <c r="G35" s="107"/>
      <c r="H35" s="108"/>
      <c r="I35" s="109"/>
      <c r="J35" s="107"/>
      <c r="K35" s="109"/>
      <c r="L35" s="107"/>
      <c r="M35" s="107"/>
      <c r="N35" s="109"/>
    </row>
    <row r="36">
      <c r="A36" s="107"/>
      <c r="B36" s="107"/>
      <c r="C36" s="107"/>
      <c r="D36" s="107"/>
      <c r="E36" s="107"/>
      <c r="F36" s="107"/>
      <c r="G36" s="107"/>
      <c r="H36" s="108"/>
      <c r="I36" s="109"/>
      <c r="J36" s="107"/>
      <c r="K36" s="109"/>
      <c r="L36" s="107"/>
      <c r="M36" s="107"/>
      <c r="N36" s="109"/>
    </row>
    <row r="37">
      <c r="A37" s="107"/>
      <c r="B37" s="107"/>
      <c r="C37" s="107"/>
      <c r="D37" s="107"/>
      <c r="E37" s="107"/>
      <c r="F37" s="107"/>
      <c r="G37" s="107"/>
      <c r="H37" s="108"/>
      <c r="I37" s="109"/>
      <c r="J37" s="107"/>
      <c r="K37" s="109"/>
      <c r="L37" s="107"/>
      <c r="M37" s="107"/>
      <c r="N37" s="109"/>
    </row>
    <row r="38">
      <c r="A38" s="107"/>
      <c r="B38" s="107"/>
      <c r="C38" s="107"/>
      <c r="D38" s="107"/>
      <c r="E38" s="107"/>
      <c r="F38" s="107"/>
      <c r="G38" s="107"/>
      <c r="H38" s="108"/>
      <c r="I38" s="109"/>
      <c r="J38" s="107"/>
      <c r="K38" s="109"/>
      <c r="L38" s="107"/>
      <c r="M38" s="107"/>
      <c r="N38" s="109"/>
    </row>
    <row r="39">
      <c r="A39" s="107"/>
      <c r="B39" s="107"/>
      <c r="C39" s="107"/>
      <c r="D39" s="107"/>
      <c r="E39" s="107"/>
      <c r="F39" s="107"/>
      <c r="G39" s="107"/>
      <c r="H39" s="108"/>
      <c r="I39" s="109"/>
      <c r="J39" s="107"/>
      <c r="K39" s="109"/>
      <c r="L39" s="107"/>
      <c r="M39" s="107"/>
      <c r="N39" s="109"/>
    </row>
    <row r="40">
      <c r="A40" s="107"/>
      <c r="B40" s="107"/>
      <c r="C40" s="107"/>
      <c r="D40" s="107"/>
      <c r="E40" s="107"/>
      <c r="F40" s="107"/>
      <c r="G40" s="107"/>
      <c r="H40" s="108"/>
      <c r="I40" s="109"/>
      <c r="J40" s="107"/>
      <c r="K40" s="109"/>
      <c r="L40" s="107"/>
      <c r="M40" s="107"/>
      <c r="N40" s="109"/>
    </row>
    <row r="41">
      <c r="A41" s="107"/>
      <c r="B41" s="107"/>
      <c r="C41" s="107"/>
      <c r="D41" s="107"/>
      <c r="E41" s="107"/>
      <c r="F41" s="107"/>
      <c r="G41" s="107"/>
      <c r="H41" s="108"/>
      <c r="I41" s="109"/>
      <c r="J41" s="107"/>
      <c r="K41" s="109"/>
      <c r="L41" s="107"/>
      <c r="M41" s="107"/>
      <c r="N41" s="109"/>
    </row>
    <row r="42">
      <c r="A42" s="107"/>
      <c r="B42" s="107"/>
      <c r="C42" s="107"/>
      <c r="D42" s="107"/>
      <c r="E42" s="107"/>
      <c r="F42" s="107"/>
      <c r="G42" s="107"/>
      <c r="H42" s="108"/>
      <c r="I42" s="109"/>
      <c r="J42" s="107"/>
      <c r="K42" s="109"/>
      <c r="L42" s="107"/>
      <c r="M42" s="107"/>
      <c r="N42" s="109"/>
    </row>
    <row r="43">
      <c r="A43" s="107"/>
      <c r="B43" s="107"/>
      <c r="C43" s="107"/>
      <c r="D43" s="107"/>
      <c r="E43" s="107"/>
      <c r="F43" s="107"/>
      <c r="G43" s="107"/>
      <c r="H43" s="108"/>
      <c r="I43" s="109"/>
      <c r="J43" s="107"/>
      <c r="K43" s="109"/>
      <c r="L43" s="107"/>
      <c r="M43" s="107"/>
      <c r="N43" s="109"/>
    </row>
    <row r="44">
      <c r="A44" s="107"/>
      <c r="B44" s="107"/>
      <c r="C44" s="107"/>
      <c r="D44" s="107"/>
      <c r="E44" s="107"/>
      <c r="F44" s="107"/>
      <c r="G44" s="107"/>
      <c r="H44" s="108"/>
      <c r="I44" s="109"/>
      <c r="J44" s="107"/>
      <c r="K44" s="109"/>
      <c r="L44" s="107"/>
      <c r="M44" s="107"/>
      <c r="N44" s="109"/>
    </row>
    <row r="45">
      <c r="A45" s="107"/>
      <c r="B45" s="107"/>
      <c r="C45" s="107"/>
      <c r="D45" s="107"/>
      <c r="E45" s="107"/>
      <c r="F45" s="107"/>
      <c r="G45" s="107"/>
      <c r="H45" s="108"/>
      <c r="I45" s="109"/>
      <c r="J45" s="107"/>
      <c r="K45" s="109"/>
      <c r="L45" s="107"/>
      <c r="M45" s="107"/>
      <c r="N45" s="109"/>
    </row>
    <row r="46">
      <c r="A46" s="107"/>
      <c r="B46" s="107"/>
      <c r="C46" s="107"/>
      <c r="D46" s="107"/>
      <c r="E46" s="107"/>
      <c r="F46" s="107"/>
      <c r="G46" s="107"/>
      <c r="H46" s="108"/>
      <c r="I46" s="109"/>
      <c r="J46" s="107"/>
      <c r="K46" s="109"/>
      <c r="L46" s="107"/>
      <c r="M46" s="107"/>
      <c r="N46" s="109"/>
    </row>
    <row r="47">
      <c r="A47" s="107"/>
      <c r="B47" s="107"/>
      <c r="C47" s="107"/>
      <c r="D47" s="107"/>
      <c r="E47" s="107"/>
      <c r="F47" s="107"/>
      <c r="G47" s="107"/>
      <c r="H47" s="108"/>
      <c r="I47" s="109"/>
      <c r="J47" s="107"/>
      <c r="K47" s="109"/>
      <c r="L47" s="107"/>
      <c r="M47" s="107"/>
      <c r="N47" s="109"/>
    </row>
    <row r="48">
      <c r="A48" s="107"/>
      <c r="B48" s="107"/>
      <c r="C48" s="107"/>
      <c r="D48" s="107"/>
      <c r="E48" s="107"/>
      <c r="F48" s="107"/>
      <c r="G48" s="107"/>
      <c r="H48" s="108"/>
      <c r="I48" s="109"/>
      <c r="J48" s="107"/>
      <c r="K48" s="109"/>
      <c r="L48" s="107"/>
      <c r="M48" s="107"/>
      <c r="N48" s="109"/>
    </row>
    <row r="49">
      <c r="A49" s="107"/>
      <c r="B49" s="107"/>
      <c r="C49" s="107"/>
      <c r="D49" s="107"/>
      <c r="E49" s="107"/>
      <c r="F49" s="107"/>
      <c r="G49" s="107"/>
      <c r="H49" s="108"/>
      <c r="I49" s="109"/>
      <c r="J49" s="107"/>
      <c r="K49" s="109"/>
      <c r="L49" s="107"/>
      <c r="M49" s="107"/>
      <c r="N49" s="109"/>
    </row>
    <row r="50">
      <c r="A50" s="107"/>
      <c r="B50" s="107"/>
      <c r="C50" s="107"/>
      <c r="D50" s="107"/>
      <c r="E50" s="107"/>
      <c r="F50" s="107"/>
      <c r="G50" s="107"/>
      <c r="H50" s="108"/>
      <c r="I50" s="109"/>
      <c r="J50" s="107"/>
      <c r="K50" s="109"/>
      <c r="L50" s="107"/>
      <c r="M50" s="107"/>
      <c r="N50" s="109"/>
    </row>
    <row r="51">
      <c r="A51" s="107"/>
      <c r="B51" s="107"/>
      <c r="C51" s="107"/>
      <c r="D51" s="107"/>
      <c r="E51" s="107"/>
      <c r="F51" s="107"/>
      <c r="G51" s="107"/>
      <c r="H51" s="108"/>
      <c r="I51" s="109"/>
      <c r="J51" s="107"/>
      <c r="K51" s="109"/>
      <c r="L51" s="107"/>
      <c r="M51" s="107"/>
      <c r="N51" s="109"/>
    </row>
    <row r="52">
      <c r="A52" s="107"/>
      <c r="B52" s="107"/>
      <c r="C52" s="107"/>
      <c r="D52" s="107"/>
      <c r="E52" s="107"/>
      <c r="F52" s="107"/>
      <c r="G52" s="107"/>
      <c r="H52" s="108"/>
      <c r="I52" s="109"/>
      <c r="J52" s="107"/>
      <c r="K52" s="109"/>
      <c r="L52" s="107"/>
      <c r="M52" s="107"/>
      <c r="N52" s="109"/>
    </row>
    <row r="53">
      <c r="A53" s="107"/>
      <c r="B53" s="107"/>
      <c r="C53" s="107"/>
      <c r="D53" s="107"/>
      <c r="E53" s="107"/>
      <c r="F53" s="107"/>
      <c r="G53" s="107"/>
      <c r="H53" s="108"/>
      <c r="I53" s="109"/>
      <c r="J53" s="107"/>
      <c r="K53" s="109"/>
      <c r="L53" s="107"/>
      <c r="M53" s="107"/>
      <c r="N53" s="109"/>
    </row>
    <row r="54">
      <c r="A54" s="107"/>
      <c r="B54" s="107"/>
      <c r="C54" s="107"/>
      <c r="D54" s="107"/>
      <c r="E54" s="107"/>
      <c r="F54" s="107"/>
      <c r="G54" s="107"/>
      <c r="H54" s="108"/>
      <c r="I54" s="109"/>
      <c r="J54" s="107"/>
      <c r="K54" s="109"/>
      <c r="L54" s="107"/>
      <c r="M54" s="107"/>
      <c r="N54" s="109"/>
    </row>
    <row r="55">
      <c r="A55" s="107"/>
      <c r="B55" s="107"/>
      <c r="C55" s="107"/>
      <c r="D55" s="107"/>
      <c r="E55" s="107"/>
      <c r="F55" s="107"/>
      <c r="G55" s="107"/>
      <c r="H55" s="108"/>
      <c r="I55" s="109"/>
      <c r="J55" s="107"/>
      <c r="K55" s="109"/>
      <c r="L55" s="107"/>
      <c r="M55" s="107"/>
      <c r="N55" s="109"/>
    </row>
    <row r="56">
      <c r="A56" s="107"/>
      <c r="B56" s="107"/>
      <c r="C56" s="107"/>
      <c r="D56" s="107"/>
      <c r="E56" s="107"/>
      <c r="F56" s="107"/>
      <c r="G56" s="107"/>
      <c r="H56" s="108"/>
      <c r="I56" s="109"/>
      <c r="J56" s="107"/>
      <c r="K56" s="109"/>
      <c r="L56" s="107"/>
      <c r="M56" s="107"/>
      <c r="N56" s="109"/>
    </row>
    <row r="57">
      <c r="A57" s="107"/>
      <c r="B57" s="107"/>
      <c r="C57" s="107"/>
      <c r="D57" s="107"/>
      <c r="E57" s="107"/>
      <c r="F57" s="107"/>
      <c r="G57" s="107"/>
      <c r="H57" s="108"/>
      <c r="I57" s="109"/>
      <c r="J57" s="107"/>
      <c r="K57" s="109"/>
      <c r="L57" s="107"/>
      <c r="M57" s="107"/>
      <c r="N57" s="109"/>
    </row>
    <row r="58">
      <c r="A58" s="107"/>
      <c r="B58" s="107"/>
      <c r="C58" s="107"/>
      <c r="D58" s="107"/>
      <c r="E58" s="107"/>
      <c r="F58" s="107"/>
      <c r="G58" s="107"/>
      <c r="H58" s="108"/>
      <c r="I58" s="109"/>
      <c r="J58" s="107"/>
      <c r="K58" s="109"/>
      <c r="L58" s="107"/>
      <c r="M58" s="107"/>
      <c r="N58" s="109"/>
    </row>
    <row r="59">
      <c r="A59" s="107"/>
      <c r="B59" s="107"/>
      <c r="C59" s="107"/>
      <c r="D59" s="107"/>
      <c r="E59" s="107"/>
      <c r="F59" s="107"/>
      <c r="G59" s="107"/>
      <c r="H59" s="108"/>
      <c r="I59" s="109"/>
      <c r="J59" s="107"/>
      <c r="K59" s="109"/>
      <c r="L59" s="107"/>
      <c r="M59" s="107"/>
      <c r="N59" s="109"/>
    </row>
    <row r="60">
      <c r="A60" s="107"/>
      <c r="B60" s="107"/>
      <c r="C60" s="107"/>
      <c r="D60" s="107"/>
      <c r="E60" s="107"/>
      <c r="F60" s="107"/>
      <c r="G60" s="107"/>
      <c r="H60" s="108"/>
      <c r="I60" s="109"/>
      <c r="J60" s="107"/>
      <c r="K60" s="109"/>
      <c r="L60" s="107"/>
      <c r="M60" s="107"/>
      <c r="N60" s="109"/>
    </row>
    <row r="61">
      <c r="A61" s="107"/>
      <c r="B61" s="107"/>
      <c r="C61" s="107"/>
      <c r="D61" s="107"/>
      <c r="E61" s="107"/>
      <c r="F61" s="107"/>
      <c r="G61" s="107"/>
      <c r="H61" s="108"/>
      <c r="I61" s="109"/>
      <c r="J61" s="107"/>
      <c r="K61" s="109"/>
      <c r="L61" s="107"/>
      <c r="M61" s="107"/>
      <c r="N61" s="109"/>
    </row>
    <row r="62">
      <c r="A62" s="107"/>
      <c r="B62" s="107"/>
      <c r="C62" s="107"/>
      <c r="D62" s="107"/>
      <c r="E62" s="107"/>
      <c r="F62" s="107"/>
      <c r="G62" s="107"/>
      <c r="H62" s="108"/>
      <c r="I62" s="109"/>
      <c r="J62" s="107"/>
      <c r="K62" s="109"/>
      <c r="L62" s="107"/>
      <c r="M62" s="107"/>
      <c r="N62" s="109"/>
    </row>
    <row r="63">
      <c r="A63" s="107"/>
      <c r="B63" s="107"/>
      <c r="C63" s="107"/>
      <c r="D63" s="107"/>
      <c r="E63" s="107"/>
      <c r="F63" s="107"/>
      <c r="G63" s="107"/>
      <c r="H63" s="108"/>
      <c r="I63" s="109"/>
      <c r="J63" s="107"/>
      <c r="K63" s="109"/>
      <c r="L63" s="107"/>
      <c r="M63" s="107"/>
      <c r="N63" s="109"/>
    </row>
    <row r="64">
      <c r="A64" s="107"/>
      <c r="B64" s="107"/>
      <c r="C64" s="107"/>
      <c r="D64" s="107"/>
      <c r="E64" s="107"/>
      <c r="F64" s="107"/>
      <c r="G64" s="107"/>
      <c r="H64" s="108"/>
      <c r="I64" s="109"/>
      <c r="J64" s="107"/>
      <c r="K64" s="109"/>
      <c r="L64" s="107"/>
      <c r="M64" s="107"/>
      <c r="N64" s="109"/>
    </row>
    <row r="65">
      <c r="A65" s="107"/>
      <c r="B65" s="107"/>
      <c r="C65" s="107"/>
      <c r="D65" s="107"/>
      <c r="E65" s="107"/>
      <c r="F65" s="107"/>
      <c r="G65" s="107"/>
      <c r="H65" s="108"/>
      <c r="I65" s="109"/>
      <c r="J65" s="107"/>
      <c r="K65" s="109"/>
      <c r="L65" s="107"/>
      <c r="M65" s="107"/>
      <c r="N65" s="109"/>
    </row>
    <row r="66">
      <c r="A66" s="107"/>
      <c r="B66" s="107"/>
      <c r="C66" s="107"/>
      <c r="D66" s="107"/>
      <c r="E66" s="107"/>
      <c r="F66" s="107"/>
      <c r="G66" s="107"/>
      <c r="H66" s="108"/>
      <c r="I66" s="109"/>
      <c r="J66" s="107"/>
      <c r="K66" s="109"/>
      <c r="L66" s="107"/>
      <c r="M66" s="107"/>
      <c r="N66" s="109"/>
    </row>
    <row r="67">
      <c r="A67" s="107"/>
      <c r="B67" s="107"/>
      <c r="C67" s="107"/>
      <c r="D67" s="107"/>
      <c r="E67" s="107"/>
      <c r="F67" s="107"/>
      <c r="G67" s="107"/>
      <c r="H67" s="108"/>
      <c r="I67" s="109"/>
      <c r="J67" s="107"/>
      <c r="K67" s="109"/>
      <c r="L67" s="107"/>
      <c r="M67" s="107"/>
      <c r="N67" s="109"/>
    </row>
    <row r="68">
      <c r="A68" s="107"/>
      <c r="B68" s="107"/>
      <c r="C68" s="107"/>
      <c r="D68" s="107"/>
      <c r="E68" s="107"/>
      <c r="F68" s="107"/>
      <c r="G68" s="107"/>
      <c r="H68" s="108"/>
      <c r="I68" s="109"/>
      <c r="J68" s="107"/>
      <c r="K68" s="109"/>
      <c r="L68" s="107"/>
      <c r="M68" s="107"/>
      <c r="N68" s="109"/>
    </row>
    <row r="69">
      <c r="A69" s="107"/>
      <c r="B69" s="107"/>
      <c r="C69" s="107"/>
      <c r="D69" s="107"/>
      <c r="E69" s="107"/>
      <c r="F69" s="107"/>
      <c r="G69" s="107"/>
      <c r="H69" s="108"/>
      <c r="I69" s="109"/>
      <c r="J69" s="107"/>
      <c r="K69" s="109"/>
      <c r="L69" s="107"/>
      <c r="M69" s="107"/>
      <c r="N69" s="109"/>
    </row>
    <row r="70">
      <c r="A70" s="107"/>
      <c r="B70" s="107"/>
      <c r="C70" s="107"/>
      <c r="D70" s="107"/>
      <c r="E70" s="107"/>
      <c r="F70" s="107"/>
      <c r="G70" s="107"/>
      <c r="H70" s="108"/>
      <c r="I70" s="109"/>
      <c r="J70" s="107"/>
      <c r="K70" s="109"/>
      <c r="L70" s="107"/>
      <c r="M70" s="107"/>
      <c r="N70" s="109"/>
    </row>
    <row r="71">
      <c r="A71" s="107"/>
      <c r="B71" s="107"/>
      <c r="C71" s="107"/>
      <c r="D71" s="107"/>
      <c r="E71" s="107"/>
      <c r="F71" s="107"/>
      <c r="G71" s="107"/>
      <c r="H71" s="108"/>
      <c r="I71" s="109"/>
      <c r="J71" s="107"/>
      <c r="K71" s="109"/>
      <c r="L71" s="107"/>
      <c r="M71" s="107"/>
      <c r="N71" s="109"/>
    </row>
    <row r="72">
      <c r="A72" s="107"/>
      <c r="B72" s="107"/>
      <c r="C72" s="107"/>
      <c r="D72" s="107"/>
      <c r="E72" s="107"/>
      <c r="F72" s="107"/>
      <c r="G72" s="107"/>
      <c r="H72" s="108"/>
      <c r="I72" s="109"/>
      <c r="J72" s="107"/>
      <c r="K72" s="109"/>
      <c r="L72" s="107"/>
      <c r="M72" s="107"/>
      <c r="N72" s="109"/>
    </row>
    <row r="73">
      <c r="A73" s="107"/>
      <c r="B73" s="107"/>
      <c r="C73" s="107"/>
      <c r="D73" s="107"/>
      <c r="E73" s="107"/>
      <c r="F73" s="107"/>
      <c r="G73" s="107"/>
      <c r="H73" s="108"/>
      <c r="I73" s="109"/>
      <c r="J73" s="107"/>
      <c r="K73" s="109"/>
      <c r="L73" s="107"/>
      <c r="M73" s="107"/>
      <c r="N73" s="109"/>
    </row>
    <row r="74">
      <c r="A74" s="107"/>
      <c r="B74" s="107"/>
      <c r="C74" s="107"/>
      <c r="D74" s="107"/>
      <c r="E74" s="107"/>
      <c r="F74" s="107"/>
      <c r="G74" s="107"/>
      <c r="H74" s="108"/>
      <c r="I74" s="109"/>
      <c r="J74" s="107"/>
      <c r="K74" s="109"/>
      <c r="L74" s="107"/>
      <c r="M74" s="107"/>
      <c r="N74" s="109"/>
    </row>
    <row r="75">
      <c r="A75" s="107"/>
      <c r="B75" s="107"/>
      <c r="C75" s="107"/>
      <c r="D75" s="107"/>
      <c r="E75" s="107"/>
      <c r="F75" s="107"/>
      <c r="G75" s="107"/>
      <c r="H75" s="108"/>
      <c r="I75" s="109"/>
      <c r="J75" s="107"/>
      <c r="K75" s="109"/>
      <c r="L75" s="107"/>
      <c r="M75" s="107"/>
      <c r="N75" s="109"/>
    </row>
    <row r="76">
      <c r="A76" s="107"/>
      <c r="B76" s="107"/>
      <c r="C76" s="107"/>
      <c r="D76" s="107"/>
      <c r="E76" s="107"/>
      <c r="F76" s="107"/>
      <c r="G76" s="107"/>
      <c r="H76" s="108"/>
      <c r="I76" s="109"/>
      <c r="J76" s="107"/>
      <c r="K76" s="109"/>
      <c r="L76" s="107"/>
      <c r="M76" s="107"/>
      <c r="N76" s="109"/>
    </row>
    <row r="77">
      <c r="A77" s="107"/>
      <c r="B77" s="107"/>
      <c r="C77" s="107"/>
      <c r="D77" s="107"/>
      <c r="E77" s="107"/>
      <c r="F77" s="107"/>
      <c r="G77" s="107"/>
      <c r="H77" s="108"/>
      <c r="I77" s="109"/>
      <c r="J77" s="107"/>
      <c r="K77" s="109"/>
      <c r="L77" s="107"/>
      <c r="M77" s="107"/>
      <c r="N77" s="109"/>
    </row>
    <row r="78">
      <c r="A78" s="107"/>
      <c r="B78" s="107"/>
      <c r="C78" s="107"/>
      <c r="D78" s="107"/>
      <c r="E78" s="107"/>
      <c r="F78" s="107"/>
      <c r="G78" s="107"/>
      <c r="H78" s="108"/>
      <c r="I78" s="109"/>
      <c r="J78" s="107"/>
      <c r="K78" s="109"/>
      <c r="L78" s="107"/>
      <c r="M78" s="107"/>
      <c r="N78" s="109"/>
    </row>
    <row r="79">
      <c r="A79" s="107"/>
      <c r="B79" s="107"/>
      <c r="C79" s="107"/>
      <c r="D79" s="107"/>
      <c r="E79" s="107"/>
      <c r="F79" s="107"/>
      <c r="G79" s="107"/>
      <c r="H79" s="108"/>
      <c r="I79" s="109"/>
      <c r="J79" s="107"/>
      <c r="K79" s="109"/>
      <c r="L79" s="107"/>
      <c r="M79" s="107"/>
      <c r="N79" s="109"/>
    </row>
    <row r="80">
      <c r="A80" s="107"/>
      <c r="B80" s="107"/>
      <c r="C80" s="107"/>
      <c r="D80" s="107"/>
      <c r="E80" s="107"/>
      <c r="F80" s="107"/>
      <c r="G80" s="107"/>
      <c r="H80" s="108"/>
      <c r="I80" s="109"/>
      <c r="J80" s="107"/>
      <c r="K80" s="109"/>
      <c r="L80" s="107"/>
      <c r="M80" s="107"/>
      <c r="N80" s="109"/>
    </row>
    <row r="81">
      <c r="A81" s="107"/>
      <c r="B81" s="107"/>
      <c r="C81" s="107"/>
      <c r="D81" s="107"/>
      <c r="E81" s="107"/>
      <c r="F81" s="107"/>
      <c r="G81" s="107"/>
      <c r="H81" s="108"/>
      <c r="I81" s="109"/>
      <c r="J81" s="107"/>
      <c r="K81" s="109"/>
      <c r="L81" s="107"/>
      <c r="M81" s="107"/>
      <c r="N81" s="109"/>
    </row>
    <row r="82">
      <c r="A82" s="107"/>
      <c r="B82" s="107"/>
      <c r="C82" s="107"/>
      <c r="D82" s="107"/>
      <c r="E82" s="107"/>
      <c r="F82" s="107"/>
      <c r="G82" s="107"/>
      <c r="H82" s="108"/>
      <c r="I82" s="109"/>
      <c r="J82" s="107"/>
      <c r="K82" s="109"/>
      <c r="L82" s="107"/>
      <c r="M82" s="107"/>
      <c r="N82" s="109"/>
    </row>
    <row r="83">
      <c r="A83" s="107"/>
      <c r="B83" s="107"/>
      <c r="C83" s="107"/>
      <c r="D83" s="107"/>
      <c r="E83" s="107"/>
      <c r="F83" s="107"/>
      <c r="G83" s="107"/>
      <c r="H83" s="108"/>
      <c r="I83" s="109"/>
      <c r="J83" s="107"/>
      <c r="K83" s="109"/>
      <c r="L83" s="107"/>
      <c r="M83" s="107"/>
      <c r="N83" s="109"/>
    </row>
    <row r="84">
      <c r="A84" s="107"/>
      <c r="B84" s="107"/>
      <c r="C84" s="107"/>
      <c r="D84" s="107"/>
      <c r="E84" s="107"/>
      <c r="F84" s="107"/>
      <c r="G84" s="107"/>
      <c r="H84" s="108"/>
      <c r="I84" s="109"/>
      <c r="J84" s="107"/>
      <c r="K84" s="109"/>
      <c r="L84" s="107"/>
      <c r="M84" s="107"/>
      <c r="N84" s="109"/>
    </row>
    <row r="85">
      <c r="A85" s="107"/>
      <c r="B85" s="107"/>
      <c r="C85" s="107"/>
      <c r="D85" s="107"/>
      <c r="E85" s="107"/>
      <c r="F85" s="107"/>
      <c r="G85" s="107"/>
      <c r="H85" s="108"/>
      <c r="I85" s="109"/>
      <c r="J85" s="107"/>
      <c r="K85" s="109"/>
      <c r="L85" s="107"/>
      <c r="M85" s="107"/>
      <c r="N85" s="109"/>
    </row>
    <row r="86">
      <c r="A86" s="107"/>
      <c r="B86" s="107"/>
      <c r="C86" s="107"/>
      <c r="D86" s="107"/>
      <c r="E86" s="107"/>
      <c r="F86" s="107"/>
      <c r="G86" s="107"/>
      <c r="H86" s="108"/>
      <c r="I86" s="109"/>
      <c r="J86" s="107"/>
      <c r="K86" s="109"/>
      <c r="L86" s="107"/>
      <c r="M86" s="107"/>
      <c r="N86" s="109"/>
    </row>
    <row r="87">
      <c r="A87" s="107"/>
      <c r="B87" s="107"/>
      <c r="C87" s="107"/>
      <c r="D87" s="107"/>
      <c r="E87" s="107"/>
      <c r="F87" s="107"/>
      <c r="G87" s="107"/>
      <c r="H87" s="108"/>
      <c r="I87" s="109"/>
      <c r="J87" s="107"/>
      <c r="K87" s="109"/>
      <c r="L87" s="107"/>
      <c r="M87" s="107"/>
      <c r="N87" s="109"/>
    </row>
    <row r="88">
      <c r="A88" s="107"/>
      <c r="B88" s="107"/>
      <c r="C88" s="107"/>
      <c r="D88" s="107"/>
      <c r="E88" s="107"/>
      <c r="F88" s="107"/>
      <c r="G88" s="107"/>
      <c r="H88" s="108"/>
      <c r="I88" s="109"/>
      <c r="J88" s="107"/>
      <c r="K88" s="109"/>
      <c r="L88" s="107"/>
      <c r="M88" s="107"/>
      <c r="N88" s="109"/>
    </row>
    <row r="89">
      <c r="A89" s="107"/>
      <c r="B89" s="107"/>
      <c r="C89" s="107"/>
      <c r="D89" s="107"/>
      <c r="E89" s="107"/>
      <c r="F89" s="107"/>
      <c r="G89" s="107"/>
      <c r="H89" s="108"/>
      <c r="I89" s="109"/>
      <c r="J89" s="107"/>
      <c r="K89" s="109"/>
      <c r="L89" s="107"/>
      <c r="M89" s="107"/>
      <c r="N89" s="109"/>
    </row>
    <row r="90">
      <c r="A90" s="107"/>
      <c r="B90" s="107"/>
      <c r="C90" s="107"/>
      <c r="D90" s="107"/>
      <c r="E90" s="107"/>
      <c r="F90" s="107"/>
      <c r="G90" s="107"/>
      <c r="H90" s="108"/>
      <c r="I90" s="109"/>
      <c r="J90" s="107"/>
      <c r="K90" s="109"/>
      <c r="L90" s="107"/>
      <c r="M90" s="107"/>
      <c r="N90" s="109"/>
    </row>
    <row r="91">
      <c r="A91" s="107"/>
      <c r="B91" s="107"/>
      <c r="C91" s="107"/>
      <c r="D91" s="107"/>
      <c r="E91" s="107"/>
      <c r="F91" s="107"/>
      <c r="G91" s="107"/>
      <c r="H91" s="108"/>
      <c r="I91" s="109"/>
      <c r="J91" s="107"/>
      <c r="K91" s="109"/>
      <c r="L91" s="107"/>
      <c r="M91" s="107"/>
      <c r="N91" s="109"/>
    </row>
    <row r="92">
      <c r="A92" s="107"/>
      <c r="B92" s="107"/>
      <c r="C92" s="107"/>
      <c r="D92" s="107"/>
      <c r="E92" s="107"/>
      <c r="F92" s="107"/>
      <c r="G92" s="107"/>
      <c r="H92" s="108"/>
      <c r="I92" s="109"/>
      <c r="J92" s="107"/>
      <c r="K92" s="109"/>
      <c r="L92" s="107"/>
      <c r="M92" s="107"/>
      <c r="N92" s="109"/>
    </row>
    <row r="93">
      <c r="A93" s="107"/>
      <c r="B93" s="107"/>
      <c r="C93" s="107"/>
      <c r="D93" s="107"/>
      <c r="E93" s="107"/>
      <c r="F93" s="107"/>
      <c r="G93" s="107"/>
      <c r="H93" s="108"/>
      <c r="I93" s="109"/>
      <c r="J93" s="107"/>
      <c r="K93" s="109"/>
      <c r="L93" s="107"/>
      <c r="M93" s="107"/>
      <c r="N93" s="109"/>
    </row>
    <row r="94">
      <c r="A94" s="107"/>
      <c r="B94" s="107"/>
      <c r="C94" s="107"/>
      <c r="D94" s="107"/>
      <c r="E94" s="107"/>
      <c r="F94" s="107"/>
      <c r="G94" s="107"/>
      <c r="H94" s="108"/>
      <c r="I94" s="109"/>
      <c r="J94" s="107"/>
      <c r="K94" s="109"/>
      <c r="L94" s="107"/>
      <c r="M94" s="107"/>
      <c r="N94" s="109"/>
    </row>
    <row r="95">
      <c r="A95" s="107"/>
      <c r="B95" s="107"/>
      <c r="C95" s="107"/>
      <c r="D95" s="107"/>
      <c r="E95" s="107"/>
      <c r="F95" s="107"/>
      <c r="G95" s="107"/>
      <c r="H95" s="108"/>
      <c r="I95" s="109"/>
      <c r="J95" s="107"/>
      <c r="K95" s="109"/>
      <c r="L95" s="107"/>
      <c r="M95" s="107"/>
      <c r="N95" s="109"/>
    </row>
    <row r="96">
      <c r="A96" s="107"/>
      <c r="B96" s="107"/>
      <c r="C96" s="107"/>
      <c r="D96" s="107"/>
      <c r="E96" s="107"/>
      <c r="F96" s="107"/>
      <c r="G96" s="107"/>
      <c r="H96" s="108"/>
      <c r="I96" s="109"/>
      <c r="J96" s="107"/>
      <c r="K96" s="109"/>
      <c r="L96" s="107"/>
      <c r="M96" s="107"/>
      <c r="N96" s="109"/>
    </row>
    <row r="97">
      <c r="A97" s="107"/>
      <c r="B97" s="107"/>
      <c r="C97" s="107"/>
      <c r="D97" s="107"/>
      <c r="E97" s="107"/>
      <c r="F97" s="107"/>
      <c r="G97" s="107"/>
      <c r="H97" s="108"/>
      <c r="I97" s="109"/>
      <c r="J97" s="107"/>
      <c r="K97" s="109"/>
      <c r="L97" s="107"/>
      <c r="M97" s="107"/>
      <c r="N97" s="109"/>
    </row>
    <row r="98">
      <c r="A98" s="107"/>
      <c r="B98" s="107"/>
      <c r="C98" s="107"/>
      <c r="D98" s="107"/>
      <c r="E98" s="107"/>
      <c r="F98" s="107"/>
      <c r="G98" s="107"/>
      <c r="H98" s="108"/>
      <c r="I98" s="109"/>
      <c r="J98" s="107"/>
      <c r="K98" s="109"/>
      <c r="L98" s="107"/>
      <c r="M98" s="107"/>
      <c r="N98" s="109"/>
    </row>
    <row r="99">
      <c r="A99" s="107"/>
      <c r="B99" s="107"/>
      <c r="C99" s="107"/>
      <c r="D99" s="107"/>
      <c r="E99" s="107"/>
      <c r="F99" s="107"/>
      <c r="G99" s="107"/>
      <c r="H99" s="108"/>
      <c r="I99" s="109"/>
      <c r="J99" s="107"/>
      <c r="K99" s="109"/>
      <c r="L99" s="107"/>
      <c r="M99" s="107"/>
      <c r="N99" s="109"/>
    </row>
    <row r="100">
      <c r="A100" s="107"/>
      <c r="B100" s="107"/>
      <c r="C100" s="107"/>
      <c r="D100" s="107"/>
      <c r="E100" s="107"/>
      <c r="F100" s="107"/>
      <c r="G100" s="107"/>
      <c r="H100" s="108"/>
      <c r="I100" s="109"/>
      <c r="J100" s="107"/>
      <c r="K100" s="109"/>
      <c r="L100" s="107"/>
      <c r="M100" s="107"/>
      <c r="N100" s="109"/>
    </row>
    <row r="101">
      <c r="A101" s="107"/>
      <c r="B101" s="107"/>
      <c r="C101" s="107"/>
      <c r="D101" s="107"/>
      <c r="E101" s="107"/>
      <c r="F101" s="107"/>
      <c r="G101" s="107"/>
      <c r="H101" s="108"/>
      <c r="I101" s="109"/>
      <c r="J101" s="107"/>
      <c r="K101" s="109"/>
      <c r="L101" s="107"/>
      <c r="M101" s="107"/>
      <c r="N101" s="109"/>
    </row>
    <row r="102">
      <c r="A102" s="107"/>
      <c r="B102" s="107"/>
      <c r="C102" s="107"/>
      <c r="D102" s="107"/>
      <c r="E102" s="107"/>
      <c r="F102" s="107"/>
      <c r="G102" s="107"/>
      <c r="H102" s="108"/>
      <c r="I102" s="109"/>
      <c r="J102" s="107"/>
      <c r="K102" s="109"/>
      <c r="L102" s="107"/>
      <c r="M102" s="107"/>
      <c r="N102" s="109"/>
    </row>
    <row r="103">
      <c r="A103" s="107"/>
      <c r="B103" s="107"/>
      <c r="C103" s="107"/>
      <c r="D103" s="107"/>
      <c r="E103" s="107"/>
      <c r="F103" s="107"/>
      <c r="G103" s="107"/>
      <c r="H103" s="108"/>
      <c r="I103" s="109"/>
      <c r="J103" s="107"/>
      <c r="K103" s="109"/>
      <c r="L103" s="107"/>
      <c r="M103" s="107"/>
      <c r="N103" s="109"/>
    </row>
    <row r="104">
      <c r="A104" s="107"/>
      <c r="B104" s="107"/>
      <c r="C104" s="107"/>
      <c r="D104" s="107"/>
      <c r="E104" s="107"/>
      <c r="F104" s="107"/>
      <c r="G104" s="107"/>
      <c r="H104" s="108"/>
      <c r="I104" s="109"/>
      <c r="J104" s="107"/>
      <c r="K104" s="109"/>
      <c r="L104" s="107"/>
      <c r="M104" s="107"/>
      <c r="N104" s="109"/>
    </row>
    <row r="105">
      <c r="A105" s="107"/>
      <c r="B105" s="107"/>
      <c r="C105" s="107"/>
      <c r="D105" s="107"/>
      <c r="E105" s="107"/>
      <c r="F105" s="107"/>
      <c r="G105" s="107"/>
      <c r="H105" s="108"/>
      <c r="I105" s="109"/>
      <c r="J105" s="107"/>
      <c r="K105" s="109"/>
      <c r="L105" s="107"/>
      <c r="M105" s="107"/>
      <c r="N105" s="109"/>
    </row>
    <row r="106">
      <c r="A106" s="107"/>
      <c r="B106" s="107"/>
      <c r="C106" s="107"/>
      <c r="D106" s="107"/>
      <c r="E106" s="107"/>
      <c r="F106" s="107"/>
      <c r="G106" s="107"/>
      <c r="H106" s="108"/>
      <c r="I106" s="109"/>
      <c r="J106" s="107"/>
      <c r="K106" s="109"/>
      <c r="L106" s="107"/>
      <c r="M106" s="107"/>
      <c r="N106" s="109"/>
    </row>
    <row r="107">
      <c r="A107" s="107"/>
      <c r="B107" s="107"/>
      <c r="C107" s="107"/>
      <c r="D107" s="107"/>
      <c r="E107" s="107"/>
      <c r="F107" s="107"/>
      <c r="G107" s="107"/>
      <c r="H107" s="108"/>
      <c r="I107" s="109"/>
      <c r="J107" s="107"/>
      <c r="K107" s="109"/>
      <c r="L107" s="107"/>
      <c r="M107" s="107"/>
      <c r="N107" s="109"/>
    </row>
    <row r="108">
      <c r="A108" s="107"/>
      <c r="B108" s="107"/>
      <c r="C108" s="107"/>
      <c r="D108" s="107"/>
      <c r="E108" s="107"/>
      <c r="F108" s="107"/>
      <c r="G108" s="107"/>
      <c r="H108" s="108"/>
      <c r="I108" s="109"/>
      <c r="J108" s="107"/>
      <c r="K108" s="109"/>
      <c r="L108" s="107"/>
      <c r="M108" s="107"/>
      <c r="N108" s="109"/>
    </row>
    <row r="109">
      <c r="A109" s="107"/>
      <c r="B109" s="107"/>
      <c r="C109" s="107"/>
      <c r="D109" s="107"/>
      <c r="E109" s="107"/>
      <c r="F109" s="107"/>
      <c r="G109" s="107"/>
      <c r="H109" s="108"/>
      <c r="I109" s="109"/>
      <c r="J109" s="107"/>
      <c r="K109" s="109"/>
      <c r="L109" s="107"/>
      <c r="M109" s="107"/>
      <c r="N109" s="109"/>
    </row>
    <row r="110">
      <c r="A110" s="107"/>
      <c r="B110" s="107"/>
      <c r="C110" s="107"/>
      <c r="D110" s="107"/>
      <c r="E110" s="107"/>
      <c r="F110" s="107"/>
      <c r="G110" s="107"/>
      <c r="H110" s="108"/>
      <c r="I110" s="109"/>
      <c r="J110" s="107"/>
      <c r="K110" s="109"/>
      <c r="L110" s="107"/>
      <c r="M110" s="107"/>
      <c r="N110" s="109"/>
    </row>
    <row r="111">
      <c r="A111" s="107"/>
      <c r="B111" s="107"/>
      <c r="C111" s="107"/>
      <c r="D111" s="107"/>
      <c r="E111" s="107"/>
      <c r="F111" s="107"/>
      <c r="G111" s="107"/>
      <c r="H111" s="108"/>
      <c r="I111" s="109"/>
      <c r="J111" s="107"/>
      <c r="K111" s="109"/>
      <c r="L111" s="107"/>
      <c r="M111" s="107"/>
      <c r="N111" s="109"/>
    </row>
    <row r="112">
      <c r="A112" s="107"/>
      <c r="B112" s="107"/>
      <c r="C112" s="107"/>
      <c r="D112" s="107"/>
      <c r="E112" s="107"/>
      <c r="F112" s="107"/>
      <c r="G112" s="107"/>
      <c r="H112" s="108"/>
      <c r="I112" s="109"/>
      <c r="J112" s="107"/>
      <c r="K112" s="109"/>
      <c r="L112" s="107"/>
      <c r="M112" s="107"/>
      <c r="N112" s="109"/>
    </row>
    <row r="113">
      <c r="A113" s="107"/>
      <c r="B113" s="107"/>
      <c r="C113" s="107"/>
      <c r="D113" s="107"/>
      <c r="E113" s="107"/>
      <c r="F113" s="107"/>
      <c r="G113" s="107"/>
      <c r="H113" s="108"/>
      <c r="I113" s="109"/>
      <c r="J113" s="107"/>
      <c r="K113" s="109"/>
      <c r="L113" s="107"/>
      <c r="M113" s="107"/>
      <c r="N113" s="109"/>
    </row>
    <row r="114">
      <c r="A114" s="107"/>
      <c r="B114" s="107"/>
      <c r="C114" s="107"/>
      <c r="D114" s="107"/>
      <c r="E114" s="107"/>
      <c r="F114" s="107"/>
      <c r="G114" s="107"/>
      <c r="H114" s="108"/>
      <c r="I114" s="109"/>
      <c r="J114" s="107"/>
      <c r="K114" s="109"/>
      <c r="L114" s="107"/>
      <c r="M114" s="107"/>
      <c r="N114" s="109"/>
    </row>
    <row r="115">
      <c r="A115" s="107"/>
      <c r="B115" s="107"/>
      <c r="C115" s="107"/>
      <c r="D115" s="107"/>
      <c r="E115" s="107"/>
      <c r="F115" s="107"/>
      <c r="G115" s="107"/>
      <c r="H115" s="108"/>
      <c r="I115" s="109"/>
      <c r="J115" s="107"/>
      <c r="K115" s="109"/>
      <c r="L115" s="107"/>
      <c r="M115" s="107"/>
      <c r="N115" s="109"/>
    </row>
    <row r="116">
      <c r="A116" s="107"/>
      <c r="B116" s="107"/>
      <c r="C116" s="107"/>
      <c r="D116" s="107"/>
      <c r="E116" s="107"/>
      <c r="F116" s="107"/>
      <c r="G116" s="107"/>
      <c r="H116" s="108"/>
      <c r="I116" s="109"/>
      <c r="J116" s="107"/>
      <c r="K116" s="109"/>
      <c r="L116" s="107"/>
      <c r="M116" s="107"/>
      <c r="N116" s="109"/>
    </row>
    <row r="117">
      <c r="A117" s="107"/>
      <c r="B117" s="107"/>
      <c r="C117" s="107"/>
      <c r="D117" s="107"/>
      <c r="E117" s="107"/>
      <c r="F117" s="107"/>
      <c r="G117" s="107"/>
      <c r="H117" s="108"/>
      <c r="I117" s="109"/>
      <c r="J117" s="107"/>
      <c r="K117" s="109"/>
      <c r="L117" s="107"/>
      <c r="M117" s="107"/>
      <c r="N117" s="109"/>
    </row>
    <row r="118">
      <c r="A118" s="107"/>
      <c r="B118" s="107"/>
      <c r="C118" s="107"/>
      <c r="D118" s="107"/>
      <c r="E118" s="107"/>
      <c r="F118" s="107"/>
      <c r="G118" s="107"/>
      <c r="H118" s="108"/>
      <c r="I118" s="109"/>
      <c r="J118" s="107"/>
      <c r="K118" s="109"/>
      <c r="L118" s="107"/>
      <c r="M118" s="107"/>
      <c r="N118" s="109"/>
    </row>
    <row r="119">
      <c r="A119" s="107"/>
      <c r="B119" s="107"/>
      <c r="C119" s="107"/>
      <c r="D119" s="107"/>
      <c r="E119" s="107"/>
      <c r="F119" s="107"/>
      <c r="G119" s="107"/>
      <c r="H119" s="108"/>
      <c r="I119" s="109"/>
      <c r="J119" s="107"/>
      <c r="K119" s="109"/>
      <c r="L119" s="107"/>
      <c r="M119" s="107"/>
      <c r="N119" s="109"/>
    </row>
    <row r="120">
      <c r="A120" s="107"/>
      <c r="B120" s="107"/>
      <c r="C120" s="107"/>
      <c r="D120" s="107"/>
      <c r="E120" s="107"/>
      <c r="F120" s="107"/>
      <c r="G120" s="107"/>
      <c r="H120" s="108"/>
      <c r="I120" s="109"/>
      <c r="J120" s="107"/>
      <c r="K120" s="109"/>
      <c r="L120" s="107"/>
      <c r="M120" s="107"/>
      <c r="N120" s="109"/>
    </row>
    <row r="121">
      <c r="A121" s="107"/>
      <c r="B121" s="107"/>
      <c r="C121" s="107"/>
      <c r="D121" s="107"/>
      <c r="E121" s="107"/>
      <c r="F121" s="107"/>
      <c r="G121" s="107"/>
      <c r="H121" s="108"/>
      <c r="I121" s="109"/>
      <c r="J121" s="107"/>
      <c r="K121" s="109"/>
      <c r="L121" s="107"/>
      <c r="M121" s="107"/>
      <c r="N121" s="109"/>
    </row>
    <row r="122">
      <c r="A122" s="107"/>
      <c r="B122" s="107"/>
      <c r="C122" s="107"/>
      <c r="D122" s="107"/>
      <c r="E122" s="107"/>
      <c r="F122" s="107"/>
      <c r="G122" s="107"/>
      <c r="H122" s="108"/>
      <c r="I122" s="109"/>
      <c r="J122" s="107"/>
      <c r="K122" s="109"/>
      <c r="L122" s="107"/>
      <c r="M122" s="107"/>
      <c r="N122" s="109"/>
    </row>
    <row r="123">
      <c r="A123" s="107"/>
      <c r="B123" s="107"/>
      <c r="C123" s="107"/>
      <c r="D123" s="107"/>
      <c r="E123" s="107"/>
      <c r="F123" s="107"/>
      <c r="G123" s="107"/>
      <c r="H123" s="108"/>
      <c r="I123" s="109"/>
      <c r="J123" s="107"/>
      <c r="K123" s="109"/>
      <c r="L123" s="107"/>
      <c r="M123" s="107"/>
      <c r="N123" s="109"/>
    </row>
    <row r="124">
      <c r="A124" s="107"/>
      <c r="B124" s="107"/>
      <c r="C124" s="107"/>
      <c r="D124" s="107"/>
      <c r="E124" s="107"/>
      <c r="F124" s="107"/>
      <c r="G124" s="107"/>
      <c r="H124" s="108"/>
      <c r="I124" s="109"/>
      <c r="J124" s="107"/>
      <c r="K124" s="109"/>
      <c r="L124" s="107"/>
      <c r="M124" s="107"/>
      <c r="N124" s="109"/>
    </row>
    <row r="125">
      <c r="A125" s="107"/>
      <c r="B125" s="107"/>
      <c r="C125" s="107"/>
      <c r="D125" s="107"/>
      <c r="E125" s="107"/>
      <c r="F125" s="107"/>
      <c r="G125" s="107"/>
      <c r="H125" s="108"/>
      <c r="I125" s="109"/>
      <c r="J125" s="107"/>
      <c r="K125" s="109"/>
      <c r="L125" s="107"/>
      <c r="M125" s="107"/>
      <c r="N125" s="109"/>
    </row>
    <row r="126">
      <c r="A126" s="107"/>
      <c r="B126" s="107"/>
      <c r="C126" s="107"/>
      <c r="D126" s="107"/>
      <c r="E126" s="107"/>
      <c r="F126" s="107"/>
      <c r="G126" s="107"/>
      <c r="H126" s="108"/>
      <c r="I126" s="109"/>
      <c r="J126" s="107"/>
      <c r="K126" s="109"/>
      <c r="L126" s="107"/>
      <c r="M126" s="107"/>
      <c r="N126" s="109"/>
    </row>
    <row r="127">
      <c r="A127" s="107"/>
      <c r="B127" s="107"/>
      <c r="C127" s="107"/>
      <c r="D127" s="107"/>
      <c r="E127" s="107"/>
      <c r="F127" s="107"/>
      <c r="G127" s="107"/>
      <c r="H127" s="108"/>
      <c r="I127" s="109"/>
      <c r="J127" s="107"/>
      <c r="K127" s="109"/>
      <c r="L127" s="107"/>
      <c r="M127" s="107"/>
      <c r="N127" s="109"/>
    </row>
    <row r="128">
      <c r="A128" s="107"/>
      <c r="B128" s="107"/>
      <c r="C128" s="107"/>
      <c r="D128" s="107"/>
      <c r="E128" s="107"/>
      <c r="F128" s="107"/>
      <c r="G128" s="107"/>
      <c r="H128" s="108"/>
      <c r="I128" s="109"/>
      <c r="J128" s="107"/>
      <c r="K128" s="109"/>
      <c r="L128" s="107"/>
      <c r="M128" s="107"/>
      <c r="N128" s="109"/>
    </row>
    <row r="129">
      <c r="A129" s="107"/>
      <c r="B129" s="107"/>
      <c r="C129" s="107"/>
      <c r="D129" s="107"/>
      <c r="E129" s="107"/>
      <c r="F129" s="107"/>
      <c r="G129" s="107"/>
      <c r="H129" s="108"/>
      <c r="I129" s="109"/>
      <c r="J129" s="107"/>
      <c r="K129" s="109"/>
      <c r="L129" s="107"/>
      <c r="M129" s="107"/>
      <c r="N129" s="109"/>
    </row>
    <row r="130">
      <c r="A130" s="107"/>
      <c r="B130" s="107"/>
      <c r="C130" s="107"/>
      <c r="D130" s="107"/>
      <c r="E130" s="107"/>
      <c r="F130" s="107"/>
      <c r="G130" s="107"/>
      <c r="H130" s="108"/>
      <c r="I130" s="109"/>
      <c r="J130" s="107"/>
      <c r="K130" s="109"/>
      <c r="L130" s="107"/>
      <c r="M130" s="107"/>
      <c r="N130" s="109"/>
    </row>
    <row r="131">
      <c r="A131" s="107"/>
      <c r="B131" s="107"/>
      <c r="C131" s="107"/>
      <c r="D131" s="107"/>
      <c r="E131" s="107"/>
      <c r="F131" s="107"/>
      <c r="G131" s="107"/>
      <c r="H131" s="108"/>
      <c r="I131" s="109"/>
      <c r="J131" s="107"/>
      <c r="K131" s="109"/>
      <c r="L131" s="107"/>
      <c r="M131" s="107"/>
      <c r="N131" s="109"/>
    </row>
    <row r="132">
      <c r="A132" s="107"/>
      <c r="B132" s="107"/>
      <c r="C132" s="107"/>
      <c r="D132" s="107"/>
      <c r="E132" s="107"/>
      <c r="F132" s="107"/>
      <c r="G132" s="107"/>
      <c r="H132" s="108"/>
      <c r="I132" s="109"/>
      <c r="J132" s="107"/>
      <c r="K132" s="109"/>
      <c r="L132" s="107"/>
      <c r="M132" s="107"/>
      <c r="N132" s="109"/>
    </row>
    <row r="133">
      <c r="A133" s="107"/>
      <c r="B133" s="107"/>
      <c r="C133" s="107"/>
      <c r="D133" s="107"/>
      <c r="E133" s="107"/>
      <c r="F133" s="107"/>
      <c r="G133" s="107"/>
      <c r="H133" s="108"/>
      <c r="I133" s="109"/>
      <c r="J133" s="107"/>
      <c r="K133" s="109"/>
      <c r="L133" s="107"/>
      <c r="M133" s="107"/>
      <c r="N133" s="109"/>
    </row>
    <row r="134">
      <c r="A134" s="107"/>
      <c r="B134" s="107"/>
      <c r="C134" s="107"/>
      <c r="D134" s="107"/>
      <c r="E134" s="107"/>
      <c r="F134" s="107"/>
      <c r="G134" s="107"/>
      <c r="H134" s="108"/>
      <c r="I134" s="109"/>
      <c r="J134" s="107"/>
      <c r="K134" s="109"/>
      <c r="L134" s="107"/>
      <c r="M134" s="107"/>
      <c r="N134" s="109"/>
    </row>
    <row r="135">
      <c r="A135" s="107"/>
      <c r="B135" s="107"/>
      <c r="C135" s="107"/>
      <c r="D135" s="107"/>
      <c r="E135" s="107"/>
      <c r="F135" s="107"/>
      <c r="G135" s="107"/>
      <c r="H135" s="108"/>
      <c r="I135" s="109"/>
      <c r="J135" s="107"/>
      <c r="K135" s="109"/>
      <c r="L135" s="107"/>
      <c r="M135" s="107"/>
      <c r="N135" s="109"/>
    </row>
    <row r="136">
      <c r="A136" s="107"/>
      <c r="B136" s="107"/>
      <c r="C136" s="107"/>
      <c r="D136" s="107"/>
      <c r="E136" s="107"/>
      <c r="F136" s="107"/>
      <c r="G136" s="107"/>
      <c r="H136" s="108"/>
      <c r="I136" s="109"/>
      <c r="J136" s="107"/>
      <c r="K136" s="109"/>
      <c r="L136" s="107"/>
      <c r="M136" s="107"/>
      <c r="N136" s="109"/>
    </row>
    <row r="137">
      <c r="A137" s="107"/>
      <c r="B137" s="107"/>
      <c r="C137" s="107"/>
      <c r="D137" s="107"/>
      <c r="E137" s="107"/>
      <c r="F137" s="107"/>
      <c r="G137" s="107"/>
      <c r="H137" s="108"/>
      <c r="I137" s="109"/>
      <c r="J137" s="107"/>
      <c r="K137" s="109"/>
      <c r="L137" s="107"/>
      <c r="M137" s="107"/>
      <c r="N137" s="109"/>
    </row>
    <row r="138">
      <c r="A138" s="107"/>
      <c r="B138" s="107"/>
      <c r="C138" s="107"/>
      <c r="D138" s="107"/>
      <c r="E138" s="107"/>
      <c r="F138" s="107"/>
      <c r="G138" s="107"/>
      <c r="H138" s="108"/>
      <c r="I138" s="109"/>
      <c r="J138" s="107"/>
      <c r="K138" s="109"/>
      <c r="L138" s="107"/>
      <c r="M138" s="107"/>
      <c r="N138" s="109"/>
    </row>
    <row r="139">
      <c r="A139" s="107"/>
      <c r="B139" s="107"/>
      <c r="C139" s="107"/>
      <c r="D139" s="107"/>
      <c r="E139" s="107"/>
      <c r="F139" s="107"/>
      <c r="G139" s="107"/>
      <c r="H139" s="108"/>
      <c r="I139" s="109"/>
      <c r="J139" s="107"/>
      <c r="K139" s="109"/>
      <c r="L139" s="107"/>
      <c r="M139" s="107"/>
      <c r="N139" s="109"/>
    </row>
    <row r="140">
      <c r="A140" s="107"/>
      <c r="B140" s="107"/>
      <c r="C140" s="107"/>
      <c r="D140" s="107"/>
      <c r="E140" s="107"/>
      <c r="F140" s="107"/>
      <c r="G140" s="107"/>
      <c r="H140" s="108"/>
      <c r="I140" s="109"/>
      <c r="J140" s="107"/>
      <c r="K140" s="109"/>
      <c r="L140" s="107"/>
      <c r="M140" s="107"/>
      <c r="N140" s="109"/>
    </row>
    <row r="141">
      <c r="A141" s="107"/>
      <c r="B141" s="107"/>
      <c r="C141" s="107"/>
      <c r="D141" s="107"/>
      <c r="E141" s="107"/>
      <c r="F141" s="107"/>
      <c r="G141" s="107"/>
      <c r="H141" s="108"/>
      <c r="I141" s="109"/>
      <c r="J141" s="107"/>
      <c r="K141" s="109"/>
      <c r="L141" s="107"/>
      <c r="M141" s="107"/>
      <c r="N141" s="109"/>
    </row>
    <row r="142">
      <c r="A142" s="107"/>
      <c r="B142" s="107"/>
      <c r="C142" s="107"/>
      <c r="D142" s="107"/>
      <c r="E142" s="107"/>
      <c r="F142" s="107"/>
      <c r="G142" s="107"/>
      <c r="H142" s="108"/>
      <c r="I142" s="109"/>
      <c r="J142" s="107"/>
      <c r="K142" s="109"/>
      <c r="L142" s="107"/>
      <c r="M142" s="107"/>
      <c r="N142" s="109"/>
    </row>
    <row r="143">
      <c r="A143" s="107"/>
      <c r="B143" s="107"/>
      <c r="C143" s="107"/>
      <c r="D143" s="107"/>
      <c r="E143" s="107"/>
      <c r="F143" s="107"/>
      <c r="G143" s="107"/>
      <c r="H143" s="108"/>
      <c r="I143" s="109"/>
      <c r="J143" s="107"/>
      <c r="K143" s="109"/>
      <c r="L143" s="107"/>
      <c r="M143" s="107"/>
      <c r="N143" s="109"/>
    </row>
    <row r="144">
      <c r="A144" s="107"/>
      <c r="B144" s="107"/>
      <c r="C144" s="107"/>
      <c r="D144" s="107"/>
      <c r="E144" s="107"/>
      <c r="F144" s="107"/>
      <c r="G144" s="107"/>
      <c r="H144" s="108"/>
      <c r="I144" s="109"/>
      <c r="J144" s="107"/>
      <c r="K144" s="109"/>
      <c r="L144" s="107"/>
      <c r="M144" s="107"/>
      <c r="N144" s="109"/>
    </row>
    <row r="145">
      <c r="A145" s="107"/>
      <c r="B145" s="107"/>
      <c r="C145" s="107"/>
      <c r="D145" s="107"/>
      <c r="E145" s="107"/>
      <c r="F145" s="107"/>
      <c r="G145" s="107"/>
      <c r="H145" s="108"/>
      <c r="I145" s="109"/>
      <c r="J145" s="107"/>
      <c r="K145" s="109"/>
      <c r="L145" s="107"/>
      <c r="M145" s="107"/>
      <c r="N145" s="109"/>
    </row>
    <row r="146">
      <c r="A146" s="107"/>
      <c r="B146" s="107"/>
      <c r="C146" s="107"/>
      <c r="D146" s="107"/>
      <c r="E146" s="107"/>
      <c r="F146" s="107"/>
      <c r="G146" s="107"/>
      <c r="H146" s="108"/>
      <c r="I146" s="109"/>
      <c r="J146" s="107"/>
      <c r="K146" s="109"/>
      <c r="L146" s="107"/>
      <c r="M146" s="107"/>
      <c r="N146" s="109"/>
    </row>
    <row r="147">
      <c r="A147" s="107"/>
      <c r="B147" s="107"/>
      <c r="C147" s="107"/>
      <c r="D147" s="107"/>
      <c r="E147" s="107"/>
      <c r="F147" s="107"/>
      <c r="G147" s="107"/>
      <c r="H147" s="108"/>
      <c r="I147" s="109"/>
      <c r="J147" s="107"/>
      <c r="K147" s="109"/>
      <c r="L147" s="107"/>
      <c r="M147" s="107"/>
      <c r="N147" s="109"/>
    </row>
    <row r="148">
      <c r="A148" s="107"/>
      <c r="B148" s="107"/>
      <c r="C148" s="107"/>
      <c r="D148" s="107"/>
      <c r="E148" s="107"/>
      <c r="F148" s="107"/>
      <c r="G148" s="107"/>
      <c r="H148" s="108"/>
      <c r="I148" s="109"/>
      <c r="J148" s="107"/>
      <c r="K148" s="109"/>
      <c r="L148" s="107"/>
      <c r="M148" s="107"/>
      <c r="N148" s="109"/>
    </row>
    <row r="149">
      <c r="A149" s="107"/>
      <c r="B149" s="107"/>
      <c r="C149" s="107"/>
      <c r="D149" s="107"/>
      <c r="E149" s="107"/>
      <c r="F149" s="107"/>
      <c r="G149" s="107"/>
      <c r="H149" s="108"/>
      <c r="I149" s="109"/>
      <c r="J149" s="107"/>
      <c r="K149" s="109"/>
      <c r="L149" s="107"/>
      <c r="M149" s="107"/>
      <c r="N149" s="109"/>
    </row>
    <row r="150">
      <c r="A150" s="107"/>
      <c r="B150" s="107"/>
      <c r="C150" s="107"/>
      <c r="D150" s="107"/>
      <c r="E150" s="107"/>
      <c r="F150" s="107"/>
      <c r="G150" s="107"/>
      <c r="H150" s="108"/>
      <c r="I150" s="109"/>
      <c r="J150" s="107"/>
      <c r="K150" s="109"/>
      <c r="L150" s="107"/>
      <c r="M150" s="107"/>
      <c r="N150" s="109"/>
    </row>
    <row r="151">
      <c r="A151" s="107"/>
      <c r="B151" s="107"/>
      <c r="C151" s="107"/>
      <c r="D151" s="107"/>
      <c r="E151" s="107"/>
      <c r="F151" s="107"/>
      <c r="G151" s="107"/>
      <c r="H151" s="108"/>
      <c r="I151" s="109"/>
      <c r="J151" s="107"/>
      <c r="K151" s="109"/>
      <c r="L151" s="107"/>
      <c r="M151" s="107"/>
      <c r="N151" s="109"/>
    </row>
    <row r="152">
      <c r="A152" s="107"/>
      <c r="B152" s="107"/>
      <c r="C152" s="107"/>
      <c r="D152" s="107"/>
      <c r="E152" s="107"/>
      <c r="F152" s="107"/>
      <c r="G152" s="107"/>
      <c r="H152" s="108"/>
      <c r="I152" s="109"/>
      <c r="J152" s="107"/>
      <c r="K152" s="109"/>
      <c r="L152" s="107"/>
      <c r="M152" s="107"/>
      <c r="N152" s="109"/>
    </row>
    <row r="153">
      <c r="A153" s="107"/>
      <c r="B153" s="107"/>
      <c r="C153" s="107"/>
      <c r="D153" s="107"/>
      <c r="E153" s="107"/>
      <c r="F153" s="107"/>
      <c r="G153" s="107"/>
      <c r="H153" s="108"/>
      <c r="I153" s="109"/>
      <c r="J153" s="107"/>
      <c r="K153" s="109"/>
      <c r="L153" s="107"/>
      <c r="M153" s="107"/>
      <c r="N153" s="109"/>
    </row>
    <row r="154">
      <c r="A154" s="107"/>
      <c r="B154" s="107"/>
      <c r="C154" s="107"/>
      <c r="D154" s="107"/>
      <c r="E154" s="107"/>
      <c r="F154" s="107"/>
      <c r="G154" s="107"/>
      <c r="H154" s="108"/>
      <c r="I154" s="109"/>
      <c r="J154" s="107"/>
      <c r="K154" s="109"/>
      <c r="L154" s="107"/>
      <c r="M154" s="107"/>
      <c r="N154" s="109"/>
    </row>
    <row r="155">
      <c r="A155" s="107"/>
      <c r="B155" s="107"/>
      <c r="C155" s="107"/>
      <c r="D155" s="107"/>
      <c r="E155" s="107"/>
      <c r="F155" s="107"/>
      <c r="G155" s="107"/>
      <c r="H155" s="108"/>
      <c r="I155" s="109"/>
      <c r="J155" s="107"/>
      <c r="K155" s="109"/>
      <c r="L155" s="107"/>
      <c r="M155" s="107"/>
      <c r="N155" s="109"/>
    </row>
    <row r="156">
      <c r="A156" s="107"/>
      <c r="B156" s="107"/>
      <c r="C156" s="107"/>
      <c r="D156" s="107"/>
      <c r="E156" s="107"/>
      <c r="F156" s="107"/>
      <c r="G156" s="107"/>
      <c r="H156" s="108"/>
      <c r="I156" s="109"/>
      <c r="J156" s="107"/>
      <c r="K156" s="109"/>
      <c r="L156" s="107"/>
      <c r="M156" s="107"/>
      <c r="N156" s="109"/>
    </row>
    <row r="157">
      <c r="A157" s="107"/>
      <c r="B157" s="107"/>
      <c r="C157" s="107"/>
      <c r="D157" s="107"/>
      <c r="E157" s="107"/>
      <c r="F157" s="107"/>
      <c r="G157" s="107"/>
      <c r="H157" s="108"/>
      <c r="I157" s="109"/>
      <c r="J157" s="107"/>
      <c r="K157" s="109"/>
      <c r="L157" s="107"/>
      <c r="M157" s="107"/>
      <c r="N157" s="109"/>
    </row>
    <row r="158">
      <c r="A158" s="107"/>
      <c r="B158" s="107"/>
      <c r="C158" s="107"/>
      <c r="D158" s="107"/>
      <c r="E158" s="107"/>
      <c r="F158" s="107"/>
      <c r="G158" s="107"/>
      <c r="H158" s="108"/>
      <c r="I158" s="109"/>
      <c r="J158" s="107"/>
      <c r="K158" s="109"/>
      <c r="L158" s="107"/>
      <c r="M158" s="107"/>
      <c r="N158" s="109"/>
    </row>
    <row r="159">
      <c r="A159" s="107"/>
      <c r="B159" s="107"/>
      <c r="C159" s="107"/>
      <c r="D159" s="107"/>
      <c r="E159" s="107"/>
      <c r="F159" s="107"/>
      <c r="G159" s="107"/>
      <c r="H159" s="108"/>
      <c r="I159" s="109"/>
      <c r="J159" s="107"/>
      <c r="K159" s="109"/>
      <c r="L159" s="107"/>
      <c r="M159" s="107"/>
      <c r="N159" s="109"/>
    </row>
    <row r="160">
      <c r="A160" s="107"/>
      <c r="B160" s="107"/>
      <c r="C160" s="107"/>
      <c r="D160" s="107"/>
      <c r="E160" s="107"/>
      <c r="F160" s="107"/>
      <c r="G160" s="107"/>
      <c r="H160" s="108"/>
      <c r="I160" s="109"/>
      <c r="J160" s="107"/>
      <c r="K160" s="109"/>
      <c r="L160" s="107"/>
      <c r="M160" s="107"/>
      <c r="N160" s="109"/>
    </row>
    <row r="161">
      <c r="A161" s="107"/>
      <c r="B161" s="107"/>
      <c r="C161" s="107"/>
      <c r="D161" s="107"/>
      <c r="E161" s="107"/>
      <c r="F161" s="107"/>
      <c r="G161" s="107"/>
      <c r="H161" s="108"/>
      <c r="I161" s="109"/>
      <c r="J161" s="107"/>
      <c r="K161" s="109"/>
      <c r="L161" s="107"/>
      <c r="M161" s="107"/>
      <c r="N161" s="109"/>
    </row>
    <row r="162">
      <c r="A162" s="107"/>
      <c r="B162" s="107"/>
      <c r="C162" s="107"/>
      <c r="D162" s="107"/>
      <c r="E162" s="107"/>
      <c r="F162" s="107"/>
      <c r="G162" s="107"/>
      <c r="H162" s="108"/>
      <c r="I162" s="109"/>
      <c r="J162" s="107"/>
      <c r="K162" s="109"/>
      <c r="L162" s="107"/>
      <c r="M162" s="107"/>
      <c r="N162" s="109"/>
    </row>
    <row r="163">
      <c r="A163" s="107"/>
      <c r="B163" s="107"/>
      <c r="C163" s="107"/>
      <c r="D163" s="107"/>
      <c r="E163" s="107"/>
      <c r="F163" s="107"/>
      <c r="G163" s="107"/>
      <c r="H163" s="108"/>
      <c r="I163" s="109"/>
      <c r="J163" s="107"/>
      <c r="K163" s="109"/>
      <c r="L163" s="107"/>
      <c r="M163" s="107"/>
      <c r="N163" s="109"/>
    </row>
    <row r="164">
      <c r="A164" s="107"/>
      <c r="B164" s="107"/>
      <c r="C164" s="107"/>
      <c r="D164" s="107"/>
      <c r="E164" s="107"/>
      <c r="F164" s="107"/>
      <c r="G164" s="107"/>
      <c r="H164" s="108"/>
      <c r="I164" s="109"/>
      <c r="J164" s="107"/>
      <c r="K164" s="109"/>
      <c r="L164" s="107"/>
      <c r="M164" s="107"/>
      <c r="N164" s="109"/>
    </row>
    <row r="165">
      <c r="A165" s="107"/>
      <c r="B165" s="107"/>
      <c r="C165" s="107"/>
      <c r="D165" s="107"/>
      <c r="E165" s="107"/>
      <c r="F165" s="107"/>
      <c r="G165" s="107"/>
      <c r="H165" s="108"/>
      <c r="I165" s="109"/>
      <c r="J165" s="107"/>
      <c r="K165" s="109"/>
      <c r="L165" s="107"/>
      <c r="M165" s="107"/>
      <c r="N165" s="109"/>
    </row>
    <row r="166">
      <c r="A166" s="107"/>
      <c r="B166" s="107"/>
      <c r="C166" s="107"/>
      <c r="D166" s="107"/>
      <c r="E166" s="107"/>
      <c r="F166" s="107"/>
      <c r="G166" s="107"/>
      <c r="H166" s="108"/>
      <c r="I166" s="109"/>
      <c r="J166" s="107"/>
      <c r="K166" s="109"/>
      <c r="L166" s="107"/>
      <c r="M166" s="107"/>
      <c r="N166" s="109"/>
    </row>
    <row r="167">
      <c r="A167" s="107"/>
      <c r="B167" s="107"/>
      <c r="C167" s="107"/>
      <c r="D167" s="107"/>
      <c r="E167" s="107"/>
      <c r="F167" s="107"/>
      <c r="G167" s="107"/>
      <c r="H167" s="108"/>
      <c r="I167" s="109"/>
      <c r="J167" s="107"/>
      <c r="K167" s="109"/>
      <c r="L167" s="107"/>
      <c r="M167" s="107"/>
      <c r="N167" s="109"/>
    </row>
    <row r="168">
      <c r="A168" s="107"/>
      <c r="B168" s="107"/>
      <c r="C168" s="107"/>
      <c r="D168" s="107"/>
      <c r="E168" s="107"/>
      <c r="F168" s="107"/>
      <c r="G168" s="107"/>
      <c r="H168" s="108"/>
      <c r="I168" s="109"/>
      <c r="J168" s="107"/>
      <c r="K168" s="109"/>
      <c r="L168" s="107"/>
      <c r="M168" s="107"/>
      <c r="N168" s="109"/>
    </row>
    <row r="169">
      <c r="A169" s="107"/>
      <c r="B169" s="107"/>
      <c r="C169" s="107"/>
      <c r="D169" s="107"/>
      <c r="E169" s="107"/>
      <c r="F169" s="107"/>
      <c r="G169" s="107"/>
      <c r="H169" s="108"/>
      <c r="I169" s="109"/>
      <c r="J169" s="107"/>
      <c r="K169" s="109"/>
      <c r="L169" s="107"/>
      <c r="M169" s="107"/>
      <c r="N169" s="109"/>
    </row>
    <row r="170">
      <c r="A170" s="107"/>
      <c r="B170" s="107"/>
      <c r="C170" s="107"/>
      <c r="D170" s="107"/>
      <c r="E170" s="107"/>
      <c r="F170" s="107"/>
      <c r="G170" s="107"/>
      <c r="H170" s="108"/>
      <c r="I170" s="109"/>
      <c r="J170" s="107"/>
      <c r="K170" s="109"/>
      <c r="L170" s="107"/>
      <c r="M170" s="107"/>
      <c r="N170" s="109"/>
    </row>
    <row r="171">
      <c r="A171" s="107"/>
      <c r="B171" s="107"/>
      <c r="C171" s="107"/>
      <c r="D171" s="107"/>
      <c r="E171" s="107"/>
      <c r="F171" s="107"/>
      <c r="G171" s="107"/>
      <c r="H171" s="108"/>
      <c r="I171" s="109"/>
      <c r="J171" s="107"/>
      <c r="K171" s="109"/>
      <c r="L171" s="107"/>
      <c r="M171" s="107"/>
      <c r="N171" s="109"/>
    </row>
    <row r="172">
      <c r="A172" s="107"/>
      <c r="B172" s="107"/>
      <c r="C172" s="107"/>
      <c r="D172" s="107"/>
      <c r="E172" s="107"/>
      <c r="F172" s="107"/>
      <c r="G172" s="107"/>
      <c r="H172" s="108"/>
      <c r="I172" s="109"/>
      <c r="J172" s="107"/>
      <c r="K172" s="109"/>
      <c r="L172" s="107"/>
      <c r="M172" s="107"/>
      <c r="N172" s="109"/>
    </row>
    <row r="173">
      <c r="A173" s="107"/>
      <c r="B173" s="107"/>
      <c r="C173" s="107"/>
      <c r="D173" s="107"/>
      <c r="E173" s="107"/>
      <c r="F173" s="107"/>
      <c r="G173" s="107"/>
      <c r="H173" s="108"/>
      <c r="I173" s="109"/>
      <c r="J173" s="107"/>
      <c r="K173" s="109"/>
      <c r="L173" s="107"/>
      <c r="M173" s="107"/>
      <c r="N173" s="109"/>
    </row>
    <row r="174">
      <c r="A174" s="107"/>
      <c r="B174" s="107"/>
      <c r="C174" s="107"/>
      <c r="D174" s="107"/>
      <c r="E174" s="107"/>
      <c r="F174" s="107"/>
      <c r="G174" s="107"/>
      <c r="H174" s="108"/>
      <c r="I174" s="109"/>
      <c r="J174" s="107"/>
      <c r="K174" s="109"/>
      <c r="L174" s="107"/>
      <c r="M174" s="107"/>
      <c r="N174" s="109"/>
    </row>
    <row r="175">
      <c r="A175" s="107"/>
      <c r="B175" s="107"/>
      <c r="C175" s="107"/>
      <c r="D175" s="107"/>
      <c r="E175" s="107"/>
      <c r="F175" s="107"/>
      <c r="G175" s="107"/>
      <c r="H175" s="108"/>
      <c r="I175" s="109"/>
      <c r="J175" s="107"/>
      <c r="K175" s="109"/>
      <c r="L175" s="107"/>
      <c r="M175" s="107"/>
      <c r="N175" s="109"/>
    </row>
    <row r="176">
      <c r="A176" s="107"/>
      <c r="B176" s="107"/>
      <c r="C176" s="107"/>
      <c r="D176" s="107"/>
      <c r="E176" s="107"/>
      <c r="F176" s="107"/>
      <c r="G176" s="107"/>
      <c r="H176" s="108"/>
      <c r="I176" s="109"/>
      <c r="J176" s="107"/>
      <c r="K176" s="109"/>
      <c r="L176" s="107"/>
      <c r="M176" s="107"/>
      <c r="N176" s="109"/>
    </row>
    <row r="177">
      <c r="A177" s="107"/>
      <c r="B177" s="107"/>
      <c r="C177" s="107"/>
      <c r="D177" s="107"/>
      <c r="E177" s="107"/>
      <c r="F177" s="107"/>
      <c r="G177" s="107"/>
      <c r="H177" s="108"/>
      <c r="I177" s="109"/>
      <c r="J177" s="107"/>
      <c r="K177" s="109"/>
      <c r="L177" s="107"/>
      <c r="M177" s="107"/>
      <c r="N177" s="109"/>
    </row>
    <row r="178">
      <c r="A178" s="107"/>
      <c r="B178" s="107"/>
      <c r="C178" s="107"/>
      <c r="D178" s="107"/>
      <c r="E178" s="107"/>
      <c r="F178" s="107"/>
      <c r="G178" s="107"/>
      <c r="H178" s="108"/>
      <c r="I178" s="109"/>
      <c r="J178" s="107"/>
      <c r="K178" s="109"/>
      <c r="L178" s="107"/>
      <c r="M178" s="107"/>
      <c r="N178" s="109"/>
    </row>
    <row r="179">
      <c r="A179" s="107"/>
      <c r="B179" s="107"/>
      <c r="C179" s="107"/>
      <c r="D179" s="107"/>
      <c r="E179" s="107"/>
      <c r="F179" s="107"/>
      <c r="G179" s="107"/>
      <c r="H179" s="108"/>
      <c r="I179" s="109"/>
      <c r="J179" s="107"/>
      <c r="K179" s="109"/>
      <c r="L179" s="107"/>
      <c r="M179" s="107"/>
      <c r="N179" s="109"/>
    </row>
    <row r="180">
      <c r="A180" s="107"/>
      <c r="B180" s="107"/>
      <c r="C180" s="107"/>
      <c r="D180" s="107"/>
      <c r="E180" s="107"/>
      <c r="F180" s="107"/>
      <c r="G180" s="107"/>
      <c r="H180" s="108"/>
      <c r="I180" s="109"/>
      <c r="J180" s="107"/>
      <c r="K180" s="109"/>
      <c r="L180" s="107"/>
      <c r="M180" s="107"/>
      <c r="N180" s="109"/>
    </row>
    <row r="181">
      <c r="A181" s="107"/>
      <c r="B181" s="107"/>
      <c r="C181" s="107"/>
      <c r="D181" s="107"/>
      <c r="E181" s="107"/>
      <c r="F181" s="107"/>
      <c r="G181" s="107"/>
      <c r="H181" s="108"/>
      <c r="I181" s="109"/>
      <c r="J181" s="107"/>
      <c r="K181" s="109"/>
      <c r="L181" s="107"/>
      <c r="M181" s="107"/>
      <c r="N181" s="109"/>
    </row>
    <row r="182">
      <c r="A182" s="107"/>
      <c r="B182" s="107"/>
      <c r="C182" s="107"/>
      <c r="D182" s="107"/>
      <c r="E182" s="107"/>
      <c r="F182" s="107"/>
      <c r="G182" s="107"/>
      <c r="H182" s="108"/>
      <c r="I182" s="109"/>
      <c r="J182" s="107"/>
      <c r="K182" s="109"/>
      <c r="L182" s="107"/>
      <c r="M182" s="107"/>
      <c r="N182" s="109"/>
    </row>
    <row r="183">
      <c r="A183" s="107"/>
      <c r="B183" s="107"/>
      <c r="C183" s="107"/>
      <c r="D183" s="107"/>
      <c r="E183" s="107"/>
      <c r="F183" s="107"/>
      <c r="G183" s="107"/>
      <c r="H183" s="108"/>
      <c r="I183" s="109"/>
      <c r="J183" s="107"/>
      <c r="K183" s="109"/>
      <c r="L183" s="107"/>
      <c r="M183" s="107"/>
      <c r="N183" s="109"/>
    </row>
    <row r="184">
      <c r="A184" s="107"/>
      <c r="B184" s="107"/>
      <c r="C184" s="107"/>
      <c r="D184" s="107"/>
      <c r="E184" s="107"/>
      <c r="F184" s="107"/>
      <c r="G184" s="107"/>
      <c r="H184" s="108"/>
      <c r="I184" s="109"/>
      <c r="J184" s="107"/>
      <c r="K184" s="109"/>
      <c r="L184" s="107"/>
      <c r="M184" s="107"/>
      <c r="N184" s="109"/>
    </row>
    <row r="185">
      <c r="A185" s="107"/>
      <c r="B185" s="107"/>
      <c r="C185" s="107"/>
      <c r="D185" s="107"/>
      <c r="E185" s="107"/>
      <c r="F185" s="107"/>
      <c r="G185" s="107"/>
      <c r="H185" s="108"/>
      <c r="I185" s="109"/>
      <c r="J185" s="107"/>
      <c r="K185" s="109"/>
      <c r="L185" s="107"/>
      <c r="M185" s="107"/>
      <c r="N185" s="109"/>
    </row>
    <row r="186">
      <c r="A186" s="107"/>
      <c r="B186" s="107"/>
      <c r="C186" s="107"/>
      <c r="D186" s="107"/>
      <c r="E186" s="107"/>
      <c r="F186" s="107"/>
      <c r="G186" s="107"/>
      <c r="H186" s="108"/>
      <c r="I186" s="109"/>
      <c r="J186" s="107"/>
      <c r="K186" s="109"/>
      <c r="L186" s="107"/>
      <c r="M186" s="107"/>
      <c r="N186" s="109"/>
    </row>
    <row r="187">
      <c r="A187" s="107"/>
      <c r="B187" s="107"/>
      <c r="C187" s="107"/>
      <c r="D187" s="107"/>
      <c r="E187" s="107"/>
      <c r="F187" s="107"/>
      <c r="G187" s="107"/>
      <c r="H187" s="108"/>
      <c r="I187" s="109"/>
      <c r="J187" s="107"/>
      <c r="K187" s="109"/>
      <c r="L187" s="107"/>
      <c r="M187" s="107"/>
      <c r="N187" s="109"/>
    </row>
    <row r="188">
      <c r="A188" s="107"/>
      <c r="B188" s="107"/>
      <c r="C188" s="107"/>
      <c r="D188" s="107"/>
      <c r="E188" s="107"/>
      <c r="F188" s="107"/>
      <c r="G188" s="107"/>
      <c r="H188" s="108"/>
      <c r="I188" s="109"/>
      <c r="J188" s="107"/>
      <c r="K188" s="109"/>
      <c r="L188" s="107"/>
      <c r="M188" s="107"/>
      <c r="N188" s="109"/>
    </row>
    <row r="189">
      <c r="A189" s="107"/>
      <c r="B189" s="107"/>
      <c r="C189" s="107"/>
      <c r="D189" s="107"/>
      <c r="E189" s="107"/>
      <c r="F189" s="107"/>
      <c r="G189" s="107"/>
      <c r="H189" s="108"/>
      <c r="I189" s="109"/>
      <c r="J189" s="107"/>
      <c r="K189" s="109"/>
      <c r="L189" s="107"/>
      <c r="M189" s="107"/>
      <c r="N189" s="109"/>
    </row>
    <row r="190">
      <c r="A190" s="107"/>
      <c r="B190" s="107"/>
      <c r="C190" s="107"/>
      <c r="D190" s="107"/>
      <c r="E190" s="107"/>
      <c r="F190" s="107"/>
      <c r="G190" s="107"/>
      <c r="H190" s="108"/>
      <c r="I190" s="109"/>
      <c r="J190" s="107"/>
      <c r="K190" s="109"/>
      <c r="L190" s="107"/>
      <c r="M190" s="107"/>
      <c r="N190" s="109"/>
    </row>
    <row r="191">
      <c r="A191" s="107"/>
      <c r="B191" s="107"/>
      <c r="C191" s="107"/>
      <c r="D191" s="107"/>
      <c r="E191" s="107"/>
      <c r="F191" s="107"/>
      <c r="G191" s="107"/>
      <c r="H191" s="108"/>
      <c r="I191" s="109"/>
      <c r="J191" s="107"/>
      <c r="K191" s="109"/>
      <c r="L191" s="107"/>
      <c r="M191" s="107"/>
      <c r="N191" s="109"/>
    </row>
    <row r="192">
      <c r="A192" s="107"/>
      <c r="B192" s="107"/>
      <c r="C192" s="107"/>
      <c r="D192" s="107"/>
      <c r="E192" s="107"/>
      <c r="F192" s="107"/>
      <c r="G192" s="107"/>
      <c r="H192" s="108"/>
      <c r="I192" s="109"/>
      <c r="J192" s="107"/>
      <c r="K192" s="109"/>
      <c r="L192" s="107"/>
      <c r="M192" s="107"/>
      <c r="N192" s="109"/>
    </row>
    <row r="193">
      <c r="A193" s="107"/>
      <c r="B193" s="107"/>
      <c r="C193" s="107"/>
      <c r="D193" s="107"/>
      <c r="E193" s="107"/>
      <c r="F193" s="107"/>
      <c r="G193" s="107"/>
      <c r="H193" s="108"/>
      <c r="I193" s="109"/>
      <c r="J193" s="107"/>
      <c r="K193" s="109"/>
      <c r="L193" s="107"/>
      <c r="M193" s="107"/>
      <c r="N193" s="109"/>
    </row>
    <row r="194">
      <c r="A194" s="107"/>
      <c r="B194" s="107"/>
      <c r="C194" s="107"/>
      <c r="D194" s="107"/>
      <c r="E194" s="107"/>
      <c r="F194" s="107"/>
      <c r="G194" s="107"/>
      <c r="H194" s="108"/>
      <c r="I194" s="109"/>
      <c r="J194" s="107"/>
      <c r="K194" s="109"/>
      <c r="L194" s="107"/>
      <c r="M194" s="107"/>
      <c r="N194" s="109"/>
    </row>
    <row r="195">
      <c r="A195" s="107"/>
      <c r="B195" s="107"/>
      <c r="C195" s="107"/>
      <c r="D195" s="107"/>
      <c r="E195" s="107"/>
      <c r="F195" s="107"/>
      <c r="G195" s="107"/>
      <c r="H195" s="108"/>
      <c r="I195" s="109"/>
      <c r="J195" s="107"/>
      <c r="K195" s="109"/>
      <c r="L195" s="107"/>
      <c r="M195" s="107"/>
      <c r="N195" s="109"/>
    </row>
    <row r="196">
      <c r="A196" s="107"/>
      <c r="B196" s="107"/>
      <c r="C196" s="107"/>
      <c r="D196" s="107"/>
      <c r="E196" s="107"/>
      <c r="F196" s="107"/>
      <c r="G196" s="107"/>
      <c r="H196" s="108"/>
      <c r="I196" s="109"/>
      <c r="J196" s="107"/>
      <c r="K196" s="109"/>
      <c r="L196" s="107"/>
      <c r="M196" s="107"/>
      <c r="N196" s="109"/>
    </row>
    <row r="197">
      <c r="A197" s="107"/>
      <c r="B197" s="107"/>
      <c r="C197" s="107"/>
      <c r="D197" s="107"/>
      <c r="E197" s="107"/>
      <c r="F197" s="107"/>
      <c r="G197" s="107"/>
      <c r="H197" s="108"/>
      <c r="I197" s="109"/>
      <c r="J197" s="107"/>
      <c r="K197" s="109"/>
      <c r="L197" s="107"/>
      <c r="M197" s="107"/>
      <c r="N197" s="109"/>
    </row>
    <row r="198">
      <c r="A198" s="107"/>
      <c r="B198" s="107"/>
      <c r="C198" s="107"/>
      <c r="D198" s="107"/>
      <c r="E198" s="107"/>
      <c r="F198" s="107"/>
      <c r="G198" s="107"/>
      <c r="H198" s="108"/>
      <c r="I198" s="109"/>
      <c r="J198" s="107"/>
      <c r="K198" s="109"/>
      <c r="L198" s="107"/>
      <c r="M198" s="107"/>
      <c r="N198" s="109"/>
    </row>
    <row r="199">
      <c r="A199" s="107"/>
      <c r="B199" s="107"/>
      <c r="C199" s="107"/>
      <c r="D199" s="107"/>
      <c r="E199" s="107"/>
      <c r="F199" s="107"/>
      <c r="G199" s="107"/>
      <c r="H199" s="108"/>
      <c r="I199" s="109"/>
      <c r="J199" s="107"/>
      <c r="K199" s="109"/>
      <c r="L199" s="107"/>
      <c r="M199" s="107"/>
      <c r="N199" s="109"/>
    </row>
    <row r="200">
      <c r="A200" s="107"/>
      <c r="B200" s="107"/>
      <c r="C200" s="107"/>
      <c r="D200" s="107"/>
      <c r="E200" s="107"/>
      <c r="F200" s="107"/>
      <c r="G200" s="107"/>
      <c r="H200" s="108"/>
      <c r="I200" s="109"/>
      <c r="J200" s="107"/>
      <c r="K200" s="109"/>
      <c r="L200" s="107"/>
      <c r="M200" s="107"/>
      <c r="N200" s="109"/>
    </row>
    <row r="201">
      <c r="A201" s="107"/>
      <c r="B201" s="107"/>
      <c r="C201" s="107"/>
      <c r="D201" s="107"/>
      <c r="E201" s="107"/>
      <c r="F201" s="107"/>
      <c r="G201" s="107"/>
      <c r="H201" s="108"/>
      <c r="I201" s="109"/>
      <c r="J201" s="107"/>
      <c r="K201" s="109"/>
      <c r="L201" s="107"/>
      <c r="M201" s="107"/>
      <c r="N201" s="109"/>
    </row>
    <row r="202">
      <c r="A202" s="107"/>
      <c r="B202" s="107"/>
      <c r="C202" s="107"/>
      <c r="D202" s="107"/>
      <c r="E202" s="107"/>
      <c r="F202" s="107"/>
      <c r="G202" s="107"/>
      <c r="H202" s="108"/>
      <c r="I202" s="109"/>
      <c r="J202" s="107"/>
      <c r="K202" s="109"/>
      <c r="L202" s="107"/>
      <c r="M202" s="107"/>
      <c r="N202" s="109"/>
    </row>
    <row r="203">
      <c r="A203" s="107"/>
      <c r="B203" s="107"/>
      <c r="C203" s="107"/>
      <c r="D203" s="107"/>
      <c r="E203" s="107"/>
      <c r="F203" s="107"/>
      <c r="G203" s="107"/>
      <c r="H203" s="108"/>
      <c r="I203" s="109"/>
      <c r="J203" s="107"/>
      <c r="K203" s="109"/>
      <c r="L203" s="107"/>
      <c r="M203" s="107"/>
      <c r="N203" s="109"/>
    </row>
    <row r="204">
      <c r="A204" s="107"/>
      <c r="B204" s="107"/>
      <c r="C204" s="107"/>
      <c r="D204" s="107"/>
      <c r="E204" s="107"/>
      <c r="F204" s="107"/>
      <c r="G204" s="107"/>
      <c r="H204" s="108"/>
      <c r="I204" s="109"/>
      <c r="J204" s="107"/>
      <c r="K204" s="109"/>
      <c r="L204" s="107"/>
      <c r="M204" s="107"/>
      <c r="N204" s="109"/>
    </row>
    <row r="205">
      <c r="A205" s="107"/>
      <c r="B205" s="107"/>
      <c r="C205" s="107"/>
      <c r="D205" s="107"/>
      <c r="E205" s="107"/>
      <c r="F205" s="107"/>
      <c r="G205" s="107"/>
      <c r="H205" s="108"/>
      <c r="I205" s="109"/>
      <c r="J205" s="107"/>
      <c r="K205" s="109"/>
      <c r="L205" s="107"/>
      <c r="M205" s="107"/>
      <c r="N205" s="109"/>
    </row>
    <row r="206">
      <c r="A206" s="107"/>
      <c r="B206" s="107"/>
      <c r="C206" s="107"/>
      <c r="D206" s="107"/>
      <c r="E206" s="107"/>
      <c r="F206" s="107"/>
      <c r="G206" s="107"/>
      <c r="H206" s="108"/>
      <c r="I206" s="109"/>
      <c r="J206" s="107"/>
      <c r="K206" s="109"/>
      <c r="L206" s="107"/>
      <c r="M206" s="107"/>
      <c r="N206" s="109"/>
    </row>
    <row r="207">
      <c r="A207" s="107"/>
      <c r="B207" s="107"/>
      <c r="C207" s="107"/>
      <c r="D207" s="107"/>
      <c r="E207" s="107"/>
      <c r="F207" s="107"/>
      <c r="G207" s="107"/>
      <c r="H207" s="108"/>
      <c r="I207" s="109"/>
      <c r="J207" s="107"/>
      <c r="K207" s="109"/>
      <c r="L207" s="107"/>
      <c r="M207" s="107"/>
      <c r="N207" s="109"/>
    </row>
    <row r="208">
      <c r="A208" s="107"/>
      <c r="B208" s="107"/>
      <c r="C208" s="107"/>
      <c r="D208" s="107"/>
      <c r="E208" s="107"/>
      <c r="F208" s="107"/>
      <c r="G208" s="107"/>
      <c r="H208" s="108"/>
      <c r="I208" s="109"/>
      <c r="J208" s="107"/>
      <c r="K208" s="109"/>
      <c r="L208" s="107"/>
      <c r="M208" s="107"/>
      <c r="N208" s="109"/>
    </row>
    <row r="209">
      <c r="A209" s="107"/>
      <c r="B209" s="107"/>
      <c r="C209" s="107"/>
      <c r="D209" s="107"/>
      <c r="E209" s="107"/>
      <c r="F209" s="107"/>
      <c r="G209" s="107"/>
      <c r="H209" s="108"/>
      <c r="I209" s="109"/>
      <c r="J209" s="107"/>
      <c r="K209" s="109"/>
      <c r="L209" s="107"/>
      <c r="M209" s="107"/>
      <c r="N209" s="109"/>
    </row>
    <row r="210">
      <c r="A210" s="107"/>
      <c r="B210" s="107"/>
      <c r="C210" s="107"/>
      <c r="D210" s="107"/>
      <c r="E210" s="107"/>
      <c r="F210" s="107"/>
      <c r="G210" s="107"/>
      <c r="H210" s="108"/>
      <c r="I210" s="109"/>
      <c r="J210" s="107"/>
      <c r="K210" s="109"/>
      <c r="L210" s="107"/>
      <c r="M210" s="107"/>
      <c r="N210" s="109"/>
    </row>
    <row r="211">
      <c r="A211" s="107"/>
      <c r="B211" s="107"/>
      <c r="C211" s="107"/>
      <c r="D211" s="107"/>
      <c r="E211" s="107"/>
      <c r="F211" s="107"/>
      <c r="G211" s="107"/>
      <c r="H211" s="108"/>
      <c r="I211" s="109"/>
      <c r="J211" s="107"/>
      <c r="K211" s="109"/>
      <c r="L211" s="107"/>
      <c r="M211" s="107"/>
      <c r="N211" s="109"/>
    </row>
    <row r="212">
      <c r="A212" s="107"/>
      <c r="B212" s="107"/>
      <c r="C212" s="107"/>
      <c r="D212" s="107"/>
      <c r="E212" s="107"/>
      <c r="F212" s="107"/>
      <c r="G212" s="107"/>
      <c r="H212" s="108"/>
      <c r="I212" s="109"/>
      <c r="J212" s="107"/>
      <c r="K212" s="109"/>
      <c r="L212" s="107"/>
      <c r="M212" s="107"/>
      <c r="N212" s="109"/>
    </row>
    <row r="213">
      <c r="A213" s="107"/>
      <c r="B213" s="107"/>
      <c r="C213" s="107"/>
      <c r="D213" s="107"/>
      <c r="E213" s="107"/>
      <c r="F213" s="107"/>
      <c r="G213" s="107"/>
      <c r="H213" s="108"/>
      <c r="I213" s="109"/>
      <c r="J213" s="107"/>
      <c r="K213" s="109"/>
      <c r="L213" s="107"/>
      <c r="M213" s="107"/>
      <c r="N213" s="109"/>
    </row>
    <row r="214">
      <c r="A214" s="107"/>
      <c r="B214" s="107"/>
      <c r="C214" s="107"/>
      <c r="D214" s="107"/>
      <c r="E214" s="107"/>
      <c r="F214" s="107"/>
      <c r="G214" s="107"/>
      <c r="H214" s="108"/>
      <c r="I214" s="109"/>
      <c r="J214" s="107"/>
      <c r="K214" s="109"/>
      <c r="L214" s="107"/>
      <c r="M214" s="107"/>
      <c r="N214" s="109"/>
    </row>
    <row r="215">
      <c r="A215" s="107"/>
      <c r="B215" s="107"/>
      <c r="C215" s="107"/>
      <c r="D215" s="107"/>
      <c r="E215" s="107"/>
      <c r="F215" s="107"/>
      <c r="G215" s="107"/>
      <c r="H215" s="108"/>
      <c r="I215" s="109"/>
      <c r="J215" s="107"/>
      <c r="K215" s="109"/>
      <c r="L215" s="107"/>
      <c r="M215" s="107"/>
      <c r="N215" s="109"/>
    </row>
    <row r="216">
      <c r="A216" s="107"/>
      <c r="B216" s="107"/>
      <c r="C216" s="107"/>
      <c r="D216" s="107"/>
      <c r="E216" s="107"/>
      <c r="F216" s="107"/>
      <c r="G216" s="107"/>
      <c r="H216" s="108"/>
      <c r="I216" s="109"/>
      <c r="J216" s="107"/>
      <c r="K216" s="109"/>
      <c r="L216" s="107"/>
      <c r="M216" s="107"/>
      <c r="N216" s="109"/>
    </row>
    <row r="217">
      <c r="A217" s="107"/>
      <c r="B217" s="107"/>
      <c r="C217" s="107"/>
      <c r="D217" s="107"/>
      <c r="E217" s="107"/>
      <c r="F217" s="107"/>
      <c r="G217" s="107"/>
      <c r="H217" s="108"/>
      <c r="I217" s="109"/>
      <c r="J217" s="107"/>
      <c r="K217" s="109"/>
      <c r="L217" s="107"/>
      <c r="M217" s="107"/>
      <c r="N217" s="109"/>
    </row>
    <row r="218">
      <c r="A218" s="107"/>
      <c r="B218" s="107"/>
      <c r="C218" s="107"/>
      <c r="D218" s="107"/>
      <c r="E218" s="107"/>
      <c r="F218" s="107"/>
      <c r="G218" s="107"/>
      <c r="H218" s="108"/>
      <c r="I218" s="109"/>
      <c r="J218" s="107"/>
      <c r="K218" s="109"/>
      <c r="L218" s="107"/>
      <c r="M218" s="107"/>
      <c r="N218" s="109"/>
    </row>
    <row r="219">
      <c r="A219" s="107"/>
      <c r="B219" s="107"/>
      <c r="C219" s="107"/>
      <c r="D219" s="107"/>
      <c r="E219" s="107"/>
      <c r="F219" s="107"/>
      <c r="G219" s="107"/>
      <c r="H219" s="108"/>
      <c r="I219" s="109"/>
      <c r="J219" s="107"/>
      <c r="K219" s="109"/>
      <c r="L219" s="107"/>
      <c r="M219" s="107"/>
      <c r="N219" s="109"/>
    </row>
    <row r="220">
      <c r="A220" s="107"/>
      <c r="B220" s="107"/>
      <c r="C220" s="107"/>
      <c r="D220" s="107"/>
      <c r="E220" s="107"/>
      <c r="F220" s="107"/>
      <c r="G220" s="107"/>
      <c r="H220" s="108"/>
      <c r="I220" s="109"/>
      <c r="J220" s="107"/>
      <c r="K220" s="109"/>
      <c r="L220" s="107"/>
      <c r="M220" s="107"/>
      <c r="N220" s="109"/>
    </row>
    <row r="221">
      <c r="A221" s="107"/>
      <c r="B221" s="107"/>
      <c r="C221" s="107"/>
      <c r="D221" s="107"/>
      <c r="E221" s="107"/>
      <c r="F221" s="107"/>
      <c r="G221" s="107"/>
      <c r="H221" s="108"/>
      <c r="I221" s="109"/>
      <c r="J221" s="107"/>
      <c r="K221" s="109"/>
      <c r="L221" s="107"/>
      <c r="M221" s="107"/>
      <c r="N221" s="109"/>
    </row>
    <row r="222">
      <c r="A222" s="107"/>
      <c r="B222" s="107"/>
      <c r="C222" s="107"/>
      <c r="D222" s="107"/>
      <c r="E222" s="107"/>
      <c r="F222" s="107"/>
      <c r="G222" s="107"/>
      <c r="H222" s="108"/>
      <c r="I222" s="109"/>
      <c r="J222" s="107"/>
      <c r="K222" s="109"/>
      <c r="L222" s="107"/>
      <c r="M222" s="107"/>
      <c r="N222" s="109"/>
    </row>
    <row r="223">
      <c r="A223" s="107"/>
      <c r="B223" s="107"/>
      <c r="C223" s="107"/>
      <c r="D223" s="107"/>
      <c r="E223" s="107"/>
      <c r="F223" s="107"/>
      <c r="G223" s="107"/>
      <c r="H223" s="108"/>
      <c r="I223" s="109"/>
      <c r="J223" s="107"/>
      <c r="K223" s="109"/>
      <c r="L223" s="107"/>
      <c r="M223" s="107"/>
      <c r="N223" s="109"/>
    </row>
    <row r="224">
      <c r="A224" s="107"/>
      <c r="B224" s="107"/>
      <c r="C224" s="107"/>
      <c r="D224" s="107"/>
      <c r="E224" s="107"/>
      <c r="F224" s="107"/>
      <c r="G224" s="107"/>
      <c r="H224" s="108"/>
      <c r="I224" s="109"/>
      <c r="J224" s="107"/>
      <c r="K224" s="109"/>
      <c r="L224" s="107"/>
      <c r="M224" s="107"/>
      <c r="N224" s="109"/>
    </row>
    <row r="225">
      <c r="A225" s="107"/>
      <c r="B225" s="107"/>
      <c r="C225" s="107"/>
      <c r="D225" s="107"/>
      <c r="E225" s="107"/>
      <c r="F225" s="107"/>
      <c r="G225" s="107"/>
      <c r="H225" s="108"/>
      <c r="I225" s="109"/>
      <c r="J225" s="107"/>
      <c r="K225" s="109"/>
      <c r="L225" s="107"/>
      <c r="M225" s="107"/>
      <c r="N225" s="109"/>
    </row>
    <row r="226">
      <c r="A226" s="107"/>
      <c r="B226" s="107"/>
      <c r="C226" s="107"/>
      <c r="D226" s="107"/>
      <c r="E226" s="107"/>
      <c r="F226" s="107"/>
      <c r="G226" s="107"/>
      <c r="H226" s="108"/>
      <c r="I226" s="109"/>
      <c r="J226" s="107"/>
      <c r="K226" s="109"/>
      <c r="L226" s="107"/>
      <c r="M226" s="107"/>
      <c r="N226" s="109"/>
    </row>
    <row r="227">
      <c r="A227" s="107"/>
      <c r="B227" s="107"/>
      <c r="C227" s="107"/>
      <c r="D227" s="107"/>
      <c r="E227" s="107"/>
      <c r="F227" s="107"/>
      <c r="G227" s="107"/>
      <c r="H227" s="108"/>
      <c r="I227" s="109"/>
      <c r="J227" s="107"/>
      <c r="K227" s="109"/>
      <c r="L227" s="107"/>
      <c r="M227" s="107"/>
      <c r="N227" s="109"/>
    </row>
    <row r="228">
      <c r="A228" s="107"/>
      <c r="B228" s="107"/>
      <c r="C228" s="107"/>
      <c r="D228" s="107"/>
      <c r="E228" s="107"/>
      <c r="F228" s="107"/>
      <c r="G228" s="107"/>
      <c r="H228" s="108"/>
      <c r="I228" s="109"/>
      <c r="J228" s="107"/>
      <c r="K228" s="109"/>
      <c r="L228" s="107"/>
      <c r="M228" s="107"/>
      <c r="N228" s="109"/>
    </row>
    <row r="229">
      <c r="A229" s="107"/>
      <c r="B229" s="107"/>
      <c r="C229" s="107"/>
      <c r="D229" s="107"/>
      <c r="E229" s="107"/>
      <c r="F229" s="107"/>
      <c r="G229" s="107"/>
      <c r="H229" s="108"/>
      <c r="I229" s="109"/>
      <c r="J229" s="107"/>
      <c r="K229" s="109"/>
      <c r="L229" s="107"/>
      <c r="M229" s="107"/>
      <c r="N229" s="109"/>
    </row>
    <row r="230">
      <c r="A230" s="107"/>
      <c r="B230" s="107"/>
      <c r="C230" s="107"/>
      <c r="D230" s="107"/>
      <c r="E230" s="107"/>
      <c r="F230" s="107"/>
      <c r="G230" s="107"/>
      <c r="H230" s="108"/>
      <c r="I230" s="109"/>
      <c r="J230" s="107"/>
      <c r="K230" s="109"/>
      <c r="L230" s="107"/>
      <c r="M230" s="107"/>
      <c r="N230" s="109"/>
    </row>
    <row r="231">
      <c r="A231" s="107"/>
      <c r="B231" s="107"/>
      <c r="C231" s="107"/>
      <c r="D231" s="107"/>
      <c r="E231" s="107"/>
      <c r="F231" s="107"/>
      <c r="G231" s="107"/>
      <c r="H231" s="108"/>
      <c r="I231" s="109"/>
      <c r="J231" s="107"/>
      <c r="K231" s="109"/>
      <c r="L231" s="107"/>
      <c r="M231" s="107"/>
      <c r="N231" s="109"/>
    </row>
    <row r="232">
      <c r="A232" s="107"/>
      <c r="B232" s="107"/>
      <c r="C232" s="107"/>
      <c r="D232" s="107"/>
      <c r="E232" s="107"/>
      <c r="F232" s="107"/>
      <c r="G232" s="107"/>
      <c r="H232" s="108"/>
      <c r="I232" s="109"/>
      <c r="J232" s="107"/>
      <c r="K232" s="109"/>
      <c r="L232" s="107"/>
      <c r="M232" s="107"/>
      <c r="N232" s="109"/>
    </row>
    <row r="233">
      <c r="A233" s="107"/>
      <c r="B233" s="107"/>
      <c r="C233" s="107"/>
      <c r="D233" s="107"/>
      <c r="E233" s="107"/>
      <c r="F233" s="107"/>
      <c r="G233" s="107"/>
      <c r="H233" s="108"/>
      <c r="I233" s="109"/>
      <c r="J233" s="107"/>
      <c r="K233" s="109"/>
      <c r="L233" s="107"/>
      <c r="M233" s="107"/>
      <c r="N233" s="109"/>
    </row>
    <row r="234">
      <c r="A234" s="107"/>
      <c r="B234" s="107"/>
      <c r="C234" s="107"/>
      <c r="D234" s="107"/>
      <c r="E234" s="107"/>
      <c r="F234" s="107"/>
      <c r="G234" s="107"/>
      <c r="H234" s="108"/>
      <c r="I234" s="109"/>
      <c r="J234" s="107"/>
      <c r="K234" s="109"/>
      <c r="L234" s="107"/>
      <c r="M234" s="107"/>
      <c r="N234" s="109"/>
    </row>
    <row r="235">
      <c r="A235" s="107"/>
      <c r="B235" s="107"/>
      <c r="C235" s="107"/>
      <c r="D235" s="107"/>
      <c r="E235" s="107"/>
      <c r="F235" s="107"/>
      <c r="G235" s="107"/>
      <c r="H235" s="108"/>
      <c r="I235" s="109"/>
      <c r="J235" s="107"/>
      <c r="K235" s="109"/>
      <c r="L235" s="107"/>
      <c r="M235" s="107"/>
      <c r="N235" s="109"/>
    </row>
    <row r="236">
      <c r="A236" s="107"/>
      <c r="B236" s="107"/>
      <c r="C236" s="107"/>
      <c r="D236" s="107"/>
      <c r="E236" s="107"/>
      <c r="F236" s="107"/>
      <c r="G236" s="107"/>
      <c r="H236" s="108"/>
      <c r="I236" s="109"/>
      <c r="J236" s="107"/>
      <c r="K236" s="109"/>
      <c r="L236" s="107"/>
      <c r="M236" s="107"/>
      <c r="N236" s="109"/>
    </row>
    <row r="237">
      <c r="A237" s="107"/>
      <c r="B237" s="107"/>
      <c r="C237" s="107"/>
      <c r="D237" s="107"/>
      <c r="E237" s="107"/>
      <c r="F237" s="107"/>
      <c r="G237" s="107"/>
      <c r="H237" s="108"/>
      <c r="I237" s="109"/>
      <c r="J237" s="107"/>
      <c r="K237" s="109"/>
      <c r="L237" s="107"/>
      <c r="M237" s="107"/>
      <c r="N237" s="109"/>
    </row>
    <row r="238">
      <c r="A238" s="107"/>
      <c r="B238" s="107"/>
      <c r="C238" s="107"/>
      <c r="D238" s="107"/>
      <c r="E238" s="107"/>
      <c r="F238" s="107"/>
      <c r="G238" s="107"/>
      <c r="H238" s="108"/>
      <c r="I238" s="109"/>
      <c r="J238" s="107"/>
      <c r="K238" s="109"/>
      <c r="L238" s="107"/>
      <c r="M238" s="107"/>
      <c r="N238" s="109"/>
    </row>
    <row r="239">
      <c r="A239" s="107"/>
      <c r="B239" s="107"/>
      <c r="C239" s="107"/>
      <c r="D239" s="107"/>
      <c r="E239" s="107"/>
      <c r="F239" s="107"/>
      <c r="G239" s="107"/>
      <c r="H239" s="108"/>
      <c r="I239" s="109"/>
      <c r="J239" s="107"/>
      <c r="K239" s="109"/>
      <c r="L239" s="107"/>
      <c r="M239" s="107"/>
      <c r="N239" s="109"/>
    </row>
    <row r="240">
      <c r="A240" s="107"/>
      <c r="B240" s="107"/>
      <c r="C240" s="107"/>
      <c r="D240" s="107"/>
      <c r="E240" s="107"/>
      <c r="F240" s="107"/>
      <c r="G240" s="107"/>
      <c r="H240" s="108"/>
      <c r="I240" s="109"/>
      <c r="J240" s="107"/>
      <c r="K240" s="109"/>
      <c r="L240" s="107"/>
      <c r="M240" s="107"/>
      <c r="N240" s="109"/>
    </row>
    <row r="241">
      <c r="A241" s="107"/>
      <c r="B241" s="107"/>
      <c r="C241" s="107"/>
      <c r="D241" s="107"/>
      <c r="E241" s="107"/>
      <c r="F241" s="107"/>
      <c r="G241" s="107"/>
      <c r="H241" s="108"/>
      <c r="I241" s="109"/>
      <c r="J241" s="107"/>
      <c r="K241" s="109"/>
      <c r="L241" s="107"/>
      <c r="M241" s="107"/>
      <c r="N241" s="109"/>
    </row>
    <row r="242">
      <c r="A242" s="107"/>
      <c r="B242" s="107"/>
      <c r="C242" s="107"/>
      <c r="D242" s="107"/>
      <c r="E242" s="107"/>
      <c r="F242" s="107"/>
      <c r="G242" s="107"/>
      <c r="H242" s="108"/>
      <c r="I242" s="109"/>
      <c r="J242" s="107"/>
      <c r="K242" s="109"/>
      <c r="L242" s="107"/>
      <c r="M242" s="107"/>
      <c r="N242" s="109"/>
    </row>
    <row r="243">
      <c r="A243" s="107"/>
      <c r="B243" s="107"/>
      <c r="C243" s="107"/>
      <c r="D243" s="107"/>
      <c r="E243" s="107"/>
      <c r="F243" s="107"/>
      <c r="G243" s="107"/>
      <c r="H243" s="108"/>
      <c r="I243" s="109"/>
      <c r="J243" s="107"/>
      <c r="K243" s="109"/>
      <c r="L243" s="107"/>
      <c r="M243" s="107"/>
      <c r="N243" s="109"/>
    </row>
    <row r="244">
      <c r="A244" s="107"/>
      <c r="B244" s="107"/>
      <c r="C244" s="107"/>
      <c r="D244" s="107"/>
      <c r="E244" s="107"/>
      <c r="F244" s="107"/>
      <c r="G244" s="107"/>
      <c r="H244" s="108"/>
      <c r="I244" s="109"/>
      <c r="J244" s="107"/>
      <c r="K244" s="109"/>
      <c r="L244" s="107"/>
      <c r="M244" s="107"/>
      <c r="N244" s="109"/>
    </row>
    <row r="245">
      <c r="A245" s="107"/>
      <c r="B245" s="107"/>
      <c r="C245" s="107"/>
      <c r="D245" s="107"/>
      <c r="E245" s="107"/>
      <c r="F245" s="107"/>
      <c r="G245" s="107"/>
      <c r="H245" s="108"/>
      <c r="I245" s="109"/>
      <c r="J245" s="107"/>
      <c r="K245" s="109"/>
      <c r="L245" s="107"/>
      <c r="M245" s="107"/>
      <c r="N245" s="109"/>
    </row>
    <row r="246">
      <c r="A246" s="107"/>
      <c r="B246" s="107"/>
      <c r="C246" s="107"/>
      <c r="D246" s="107"/>
      <c r="E246" s="107"/>
      <c r="F246" s="107"/>
      <c r="G246" s="107"/>
      <c r="H246" s="108"/>
      <c r="I246" s="109"/>
      <c r="J246" s="107"/>
      <c r="K246" s="109"/>
      <c r="L246" s="107"/>
      <c r="M246" s="107"/>
      <c r="N246" s="109"/>
    </row>
    <row r="247">
      <c r="A247" s="107"/>
      <c r="B247" s="107"/>
      <c r="C247" s="107"/>
      <c r="D247" s="107"/>
      <c r="E247" s="107"/>
      <c r="F247" s="107"/>
      <c r="G247" s="107"/>
      <c r="H247" s="108"/>
      <c r="I247" s="109"/>
      <c r="J247" s="107"/>
      <c r="K247" s="109"/>
      <c r="L247" s="107"/>
      <c r="M247" s="107"/>
      <c r="N247" s="109"/>
    </row>
    <row r="248">
      <c r="A248" s="107"/>
      <c r="B248" s="107"/>
      <c r="C248" s="107"/>
      <c r="D248" s="107"/>
      <c r="E248" s="107"/>
      <c r="F248" s="107"/>
      <c r="G248" s="107"/>
      <c r="H248" s="108"/>
      <c r="I248" s="109"/>
      <c r="J248" s="107"/>
      <c r="K248" s="109"/>
      <c r="L248" s="107"/>
      <c r="M248" s="107"/>
      <c r="N248" s="109"/>
    </row>
    <row r="249">
      <c r="A249" s="107"/>
      <c r="B249" s="107"/>
      <c r="C249" s="107"/>
      <c r="D249" s="107"/>
      <c r="E249" s="107"/>
      <c r="F249" s="107"/>
      <c r="G249" s="107"/>
      <c r="H249" s="108"/>
      <c r="I249" s="109"/>
      <c r="J249" s="107"/>
      <c r="K249" s="109"/>
      <c r="L249" s="107"/>
      <c r="M249" s="107"/>
      <c r="N249" s="109"/>
    </row>
    <row r="250">
      <c r="A250" s="107"/>
      <c r="B250" s="107"/>
      <c r="C250" s="107"/>
      <c r="D250" s="107"/>
      <c r="E250" s="107"/>
      <c r="F250" s="107"/>
      <c r="G250" s="107"/>
      <c r="H250" s="108"/>
      <c r="I250" s="109"/>
      <c r="J250" s="107"/>
      <c r="K250" s="109"/>
      <c r="L250" s="107"/>
      <c r="M250" s="107"/>
      <c r="N250" s="109"/>
    </row>
    <row r="251">
      <c r="A251" s="107"/>
      <c r="B251" s="107"/>
      <c r="C251" s="107"/>
      <c r="D251" s="107"/>
      <c r="E251" s="107"/>
      <c r="F251" s="107"/>
      <c r="G251" s="107"/>
      <c r="H251" s="108"/>
      <c r="I251" s="109"/>
      <c r="J251" s="107"/>
      <c r="K251" s="109"/>
      <c r="L251" s="107"/>
      <c r="M251" s="107"/>
      <c r="N251" s="109"/>
    </row>
    <row r="252">
      <c r="A252" s="107"/>
      <c r="B252" s="107"/>
      <c r="C252" s="107"/>
      <c r="D252" s="107"/>
      <c r="E252" s="107"/>
      <c r="F252" s="107"/>
      <c r="G252" s="107"/>
      <c r="H252" s="108"/>
      <c r="I252" s="109"/>
      <c r="J252" s="107"/>
      <c r="K252" s="109"/>
      <c r="L252" s="107"/>
      <c r="M252" s="107"/>
      <c r="N252" s="109"/>
    </row>
    <row r="253">
      <c r="A253" s="107"/>
      <c r="B253" s="107"/>
      <c r="C253" s="107"/>
      <c r="D253" s="107"/>
      <c r="E253" s="107"/>
      <c r="F253" s="107"/>
      <c r="G253" s="107"/>
      <c r="H253" s="108"/>
      <c r="I253" s="109"/>
      <c r="J253" s="107"/>
      <c r="K253" s="109"/>
      <c r="L253" s="107"/>
      <c r="M253" s="107"/>
      <c r="N253" s="109"/>
    </row>
    <row r="254">
      <c r="A254" s="107"/>
      <c r="B254" s="107"/>
      <c r="C254" s="107"/>
      <c r="D254" s="107"/>
      <c r="E254" s="107"/>
      <c r="F254" s="107"/>
      <c r="G254" s="107"/>
      <c r="H254" s="108"/>
      <c r="I254" s="109"/>
      <c r="J254" s="107"/>
      <c r="K254" s="109"/>
      <c r="L254" s="107"/>
      <c r="M254" s="107"/>
      <c r="N254" s="109"/>
    </row>
    <row r="255">
      <c r="A255" s="107"/>
      <c r="B255" s="107"/>
      <c r="C255" s="107"/>
      <c r="D255" s="107"/>
      <c r="E255" s="107"/>
      <c r="F255" s="107"/>
      <c r="G255" s="107"/>
      <c r="H255" s="108"/>
      <c r="I255" s="109"/>
      <c r="J255" s="107"/>
      <c r="K255" s="109"/>
      <c r="L255" s="107"/>
      <c r="M255" s="107"/>
      <c r="N255" s="109"/>
    </row>
    <row r="256">
      <c r="A256" s="107"/>
      <c r="B256" s="107"/>
      <c r="C256" s="107"/>
      <c r="D256" s="107"/>
      <c r="E256" s="107"/>
      <c r="F256" s="107"/>
      <c r="G256" s="107"/>
      <c r="H256" s="108"/>
      <c r="I256" s="109"/>
      <c r="J256" s="107"/>
      <c r="K256" s="109"/>
      <c r="L256" s="107"/>
      <c r="M256" s="107"/>
      <c r="N256" s="109"/>
    </row>
    <row r="257">
      <c r="A257" s="107"/>
      <c r="B257" s="107"/>
      <c r="C257" s="107"/>
      <c r="D257" s="107"/>
      <c r="E257" s="107"/>
      <c r="F257" s="107"/>
      <c r="G257" s="107"/>
      <c r="H257" s="108"/>
      <c r="I257" s="109"/>
      <c r="J257" s="107"/>
      <c r="K257" s="109"/>
      <c r="L257" s="107"/>
      <c r="M257" s="107"/>
      <c r="N257" s="109"/>
    </row>
    <row r="258">
      <c r="A258" s="107"/>
      <c r="B258" s="107"/>
      <c r="C258" s="107"/>
      <c r="D258" s="107"/>
      <c r="E258" s="107"/>
      <c r="F258" s="107"/>
      <c r="G258" s="107"/>
      <c r="H258" s="108"/>
      <c r="I258" s="109"/>
      <c r="J258" s="107"/>
      <c r="K258" s="109"/>
      <c r="L258" s="107"/>
      <c r="M258" s="107"/>
      <c r="N258" s="109"/>
    </row>
    <row r="259">
      <c r="A259" s="107"/>
      <c r="B259" s="107"/>
      <c r="C259" s="107"/>
      <c r="D259" s="107"/>
      <c r="E259" s="107"/>
      <c r="F259" s="107"/>
      <c r="G259" s="107"/>
      <c r="H259" s="108"/>
      <c r="I259" s="109"/>
      <c r="J259" s="107"/>
      <c r="K259" s="109"/>
      <c r="L259" s="107"/>
      <c r="M259" s="107"/>
      <c r="N259" s="109"/>
    </row>
    <row r="260">
      <c r="A260" s="107"/>
      <c r="B260" s="107"/>
      <c r="C260" s="107"/>
      <c r="D260" s="107"/>
      <c r="E260" s="107"/>
      <c r="F260" s="107"/>
      <c r="G260" s="107"/>
      <c r="H260" s="108"/>
      <c r="I260" s="109"/>
      <c r="J260" s="107"/>
      <c r="K260" s="109"/>
      <c r="L260" s="107"/>
      <c r="M260" s="107"/>
      <c r="N260" s="109"/>
    </row>
    <row r="261">
      <c r="A261" s="107"/>
      <c r="B261" s="107"/>
      <c r="C261" s="107"/>
      <c r="D261" s="107"/>
      <c r="E261" s="107"/>
      <c r="F261" s="107"/>
      <c r="G261" s="107"/>
      <c r="H261" s="108"/>
      <c r="I261" s="109"/>
      <c r="J261" s="107"/>
      <c r="K261" s="109"/>
      <c r="L261" s="107"/>
      <c r="M261" s="107"/>
      <c r="N261" s="109"/>
    </row>
    <row r="262">
      <c r="A262" s="107"/>
      <c r="B262" s="107"/>
      <c r="C262" s="107"/>
      <c r="D262" s="107"/>
      <c r="E262" s="107"/>
      <c r="F262" s="107"/>
      <c r="G262" s="107"/>
      <c r="H262" s="108"/>
      <c r="I262" s="109"/>
      <c r="J262" s="107"/>
      <c r="K262" s="109"/>
      <c r="L262" s="107"/>
      <c r="M262" s="107"/>
      <c r="N262" s="109"/>
    </row>
    <row r="263">
      <c r="A263" s="107"/>
      <c r="B263" s="107"/>
      <c r="C263" s="107"/>
      <c r="D263" s="107"/>
      <c r="E263" s="107"/>
      <c r="F263" s="107"/>
      <c r="G263" s="107"/>
      <c r="H263" s="108"/>
      <c r="I263" s="109"/>
      <c r="J263" s="107"/>
      <c r="K263" s="109"/>
      <c r="L263" s="107"/>
      <c r="M263" s="107"/>
      <c r="N263" s="109"/>
    </row>
    <row r="264">
      <c r="A264" s="107"/>
      <c r="B264" s="107"/>
      <c r="C264" s="107"/>
      <c r="D264" s="107"/>
      <c r="E264" s="107"/>
      <c r="F264" s="107"/>
      <c r="G264" s="107"/>
      <c r="H264" s="108"/>
      <c r="I264" s="109"/>
      <c r="J264" s="107"/>
      <c r="K264" s="109"/>
      <c r="L264" s="107"/>
      <c r="M264" s="107"/>
      <c r="N264" s="109"/>
    </row>
    <row r="265">
      <c r="A265" s="107"/>
      <c r="B265" s="107"/>
      <c r="C265" s="107"/>
      <c r="D265" s="107"/>
      <c r="E265" s="107"/>
      <c r="F265" s="107"/>
      <c r="G265" s="107"/>
      <c r="H265" s="108"/>
      <c r="I265" s="109"/>
      <c r="J265" s="107"/>
      <c r="K265" s="109"/>
      <c r="L265" s="107"/>
      <c r="M265" s="107"/>
      <c r="N265" s="109"/>
    </row>
    <row r="266">
      <c r="A266" s="107"/>
      <c r="B266" s="107"/>
      <c r="C266" s="107"/>
      <c r="D266" s="107"/>
      <c r="E266" s="107"/>
      <c r="F266" s="107"/>
      <c r="G266" s="107"/>
      <c r="H266" s="108"/>
      <c r="I266" s="109"/>
      <c r="J266" s="107"/>
      <c r="K266" s="109"/>
      <c r="L266" s="107"/>
      <c r="M266" s="107"/>
      <c r="N266" s="109"/>
    </row>
    <row r="267">
      <c r="A267" s="107"/>
      <c r="B267" s="107"/>
      <c r="C267" s="107"/>
      <c r="D267" s="107"/>
      <c r="E267" s="107"/>
      <c r="F267" s="107"/>
      <c r="G267" s="107"/>
      <c r="H267" s="108"/>
      <c r="I267" s="109"/>
      <c r="J267" s="107"/>
      <c r="K267" s="109"/>
      <c r="L267" s="107"/>
      <c r="M267" s="107"/>
      <c r="N267" s="109"/>
    </row>
    <row r="268">
      <c r="A268" s="107"/>
      <c r="B268" s="107"/>
      <c r="C268" s="107"/>
      <c r="D268" s="107"/>
      <c r="E268" s="107"/>
      <c r="F268" s="107"/>
      <c r="G268" s="107"/>
      <c r="H268" s="108"/>
      <c r="I268" s="109"/>
      <c r="J268" s="107"/>
      <c r="K268" s="109"/>
      <c r="L268" s="107"/>
      <c r="M268" s="107"/>
      <c r="N268" s="109"/>
    </row>
    <row r="269">
      <c r="A269" s="107"/>
      <c r="B269" s="107"/>
      <c r="C269" s="107"/>
      <c r="D269" s="107"/>
      <c r="E269" s="107"/>
      <c r="F269" s="107"/>
      <c r="G269" s="107"/>
      <c r="H269" s="108"/>
      <c r="I269" s="109"/>
      <c r="J269" s="107"/>
      <c r="K269" s="109"/>
      <c r="L269" s="107"/>
      <c r="M269" s="107"/>
      <c r="N269" s="109"/>
    </row>
    <row r="270">
      <c r="A270" s="107"/>
      <c r="B270" s="107"/>
      <c r="C270" s="107"/>
      <c r="D270" s="107"/>
      <c r="E270" s="107"/>
      <c r="F270" s="107"/>
      <c r="G270" s="107"/>
      <c r="H270" s="108"/>
      <c r="I270" s="109"/>
      <c r="J270" s="107"/>
      <c r="K270" s="109"/>
      <c r="L270" s="107"/>
      <c r="M270" s="107"/>
      <c r="N270" s="109"/>
    </row>
    <row r="271">
      <c r="A271" s="107"/>
      <c r="B271" s="107"/>
      <c r="C271" s="107"/>
      <c r="D271" s="107"/>
      <c r="E271" s="107"/>
      <c r="F271" s="107"/>
      <c r="G271" s="107"/>
      <c r="H271" s="108"/>
      <c r="I271" s="109"/>
      <c r="J271" s="107"/>
      <c r="K271" s="109"/>
      <c r="L271" s="107"/>
      <c r="M271" s="107"/>
      <c r="N271" s="109"/>
    </row>
    <row r="272">
      <c r="A272" s="107"/>
      <c r="B272" s="107"/>
      <c r="C272" s="107"/>
      <c r="D272" s="107"/>
      <c r="E272" s="107"/>
      <c r="F272" s="107"/>
      <c r="G272" s="107"/>
      <c r="H272" s="108"/>
      <c r="I272" s="109"/>
      <c r="J272" s="107"/>
      <c r="K272" s="109"/>
      <c r="L272" s="107"/>
      <c r="M272" s="107"/>
      <c r="N272" s="109"/>
    </row>
    <row r="273">
      <c r="A273" s="107"/>
      <c r="B273" s="107"/>
      <c r="C273" s="107"/>
      <c r="D273" s="107"/>
      <c r="E273" s="107"/>
      <c r="F273" s="107"/>
      <c r="G273" s="107"/>
      <c r="H273" s="108"/>
      <c r="I273" s="109"/>
      <c r="J273" s="107"/>
      <c r="K273" s="109"/>
      <c r="L273" s="107"/>
      <c r="M273" s="107"/>
      <c r="N273" s="109"/>
    </row>
    <row r="274">
      <c r="A274" s="107"/>
      <c r="B274" s="107"/>
      <c r="C274" s="107"/>
      <c r="D274" s="107"/>
      <c r="E274" s="107"/>
      <c r="F274" s="107"/>
      <c r="G274" s="107"/>
      <c r="H274" s="108"/>
      <c r="I274" s="109"/>
      <c r="J274" s="107"/>
      <c r="K274" s="109"/>
      <c r="L274" s="107"/>
      <c r="M274" s="107"/>
      <c r="N274" s="109"/>
    </row>
    <row r="275">
      <c r="A275" s="107"/>
      <c r="B275" s="107"/>
      <c r="C275" s="107"/>
      <c r="D275" s="107"/>
      <c r="E275" s="107"/>
      <c r="F275" s="107"/>
      <c r="G275" s="107"/>
      <c r="H275" s="108"/>
      <c r="I275" s="109"/>
      <c r="J275" s="107"/>
      <c r="K275" s="109"/>
      <c r="L275" s="107"/>
      <c r="M275" s="107"/>
      <c r="N275" s="109"/>
    </row>
    <row r="276">
      <c r="A276" s="107"/>
      <c r="B276" s="107"/>
      <c r="C276" s="107"/>
      <c r="D276" s="107"/>
      <c r="E276" s="107"/>
      <c r="F276" s="107"/>
      <c r="G276" s="107"/>
      <c r="H276" s="108"/>
      <c r="I276" s="109"/>
      <c r="J276" s="107"/>
      <c r="K276" s="109"/>
      <c r="L276" s="107"/>
      <c r="M276" s="107"/>
      <c r="N276" s="109"/>
    </row>
    <row r="277">
      <c r="A277" s="107"/>
      <c r="B277" s="107"/>
      <c r="C277" s="107"/>
      <c r="D277" s="107"/>
      <c r="E277" s="107"/>
      <c r="F277" s="107"/>
      <c r="G277" s="107"/>
      <c r="H277" s="108"/>
      <c r="I277" s="109"/>
      <c r="J277" s="107"/>
      <c r="K277" s="109"/>
      <c r="L277" s="107"/>
      <c r="M277" s="107"/>
      <c r="N277" s="109"/>
    </row>
    <row r="278">
      <c r="A278" s="107"/>
      <c r="B278" s="107"/>
      <c r="C278" s="107"/>
      <c r="D278" s="107"/>
      <c r="E278" s="107"/>
      <c r="F278" s="107"/>
      <c r="G278" s="107"/>
      <c r="H278" s="108"/>
      <c r="I278" s="109"/>
      <c r="J278" s="107"/>
      <c r="K278" s="109"/>
      <c r="L278" s="107"/>
      <c r="M278" s="107"/>
      <c r="N278" s="109"/>
    </row>
    <row r="279">
      <c r="A279" s="107"/>
      <c r="B279" s="107"/>
      <c r="C279" s="107"/>
      <c r="D279" s="107"/>
      <c r="E279" s="107"/>
      <c r="F279" s="107"/>
      <c r="G279" s="107"/>
      <c r="H279" s="108"/>
      <c r="I279" s="109"/>
      <c r="J279" s="107"/>
      <c r="K279" s="109"/>
      <c r="L279" s="107"/>
      <c r="M279" s="107"/>
      <c r="N279" s="109"/>
    </row>
    <row r="280">
      <c r="A280" s="107"/>
      <c r="B280" s="107"/>
      <c r="C280" s="107"/>
      <c r="D280" s="107"/>
      <c r="E280" s="107"/>
      <c r="F280" s="107"/>
      <c r="G280" s="107"/>
      <c r="H280" s="108"/>
      <c r="I280" s="109"/>
      <c r="J280" s="107"/>
      <c r="K280" s="109"/>
      <c r="L280" s="107"/>
      <c r="M280" s="107"/>
      <c r="N280" s="109"/>
    </row>
    <row r="281">
      <c r="A281" s="107"/>
      <c r="B281" s="107"/>
      <c r="C281" s="107"/>
      <c r="D281" s="107"/>
      <c r="E281" s="107"/>
      <c r="F281" s="107"/>
      <c r="G281" s="107"/>
      <c r="H281" s="108"/>
      <c r="I281" s="109"/>
      <c r="J281" s="107"/>
      <c r="K281" s="109"/>
      <c r="L281" s="107"/>
      <c r="M281" s="107"/>
      <c r="N281" s="109"/>
    </row>
    <row r="282">
      <c r="A282" s="107"/>
      <c r="B282" s="107"/>
      <c r="C282" s="107"/>
      <c r="D282" s="107"/>
      <c r="E282" s="107"/>
      <c r="F282" s="107"/>
      <c r="G282" s="107"/>
      <c r="H282" s="108"/>
      <c r="I282" s="109"/>
      <c r="J282" s="107"/>
      <c r="K282" s="109"/>
      <c r="L282" s="107"/>
      <c r="M282" s="107"/>
      <c r="N282" s="109"/>
    </row>
    <row r="283">
      <c r="A283" s="107"/>
      <c r="B283" s="107"/>
      <c r="C283" s="107"/>
      <c r="D283" s="107"/>
      <c r="E283" s="107"/>
      <c r="F283" s="107"/>
      <c r="G283" s="107"/>
      <c r="H283" s="108"/>
      <c r="I283" s="109"/>
      <c r="J283" s="107"/>
      <c r="K283" s="109"/>
      <c r="L283" s="107"/>
      <c r="M283" s="107"/>
      <c r="N283" s="109"/>
    </row>
    <row r="284">
      <c r="A284" s="107"/>
      <c r="B284" s="107"/>
      <c r="C284" s="107"/>
      <c r="D284" s="107"/>
      <c r="E284" s="107"/>
      <c r="F284" s="107"/>
      <c r="G284" s="107"/>
      <c r="H284" s="108"/>
      <c r="I284" s="109"/>
      <c r="J284" s="107"/>
      <c r="K284" s="109"/>
      <c r="L284" s="107"/>
      <c r="M284" s="107"/>
      <c r="N284" s="109"/>
    </row>
    <row r="285">
      <c r="A285" s="107"/>
      <c r="B285" s="107"/>
      <c r="C285" s="107"/>
      <c r="D285" s="107"/>
      <c r="E285" s="107"/>
      <c r="F285" s="107"/>
      <c r="G285" s="107"/>
      <c r="H285" s="108"/>
      <c r="I285" s="109"/>
      <c r="J285" s="107"/>
      <c r="K285" s="109"/>
      <c r="L285" s="107"/>
      <c r="M285" s="107"/>
      <c r="N285" s="109"/>
    </row>
    <row r="286">
      <c r="A286" s="107"/>
      <c r="B286" s="107"/>
      <c r="C286" s="107"/>
      <c r="D286" s="107"/>
      <c r="E286" s="107"/>
      <c r="F286" s="107"/>
      <c r="G286" s="107"/>
      <c r="H286" s="108"/>
      <c r="I286" s="109"/>
      <c r="J286" s="107"/>
      <c r="K286" s="109"/>
      <c r="L286" s="107"/>
      <c r="M286" s="107"/>
      <c r="N286" s="109"/>
    </row>
    <row r="287">
      <c r="A287" s="107"/>
      <c r="B287" s="107"/>
      <c r="C287" s="107"/>
      <c r="D287" s="107"/>
      <c r="E287" s="107"/>
      <c r="F287" s="107"/>
      <c r="G287" s="107"/>
      <c r="H287" s="108"/>
      <c r="I287" s="109"/>
      <c r="J287" s="107"/>
      <c r="K287" s="109"/>
      <c r="L287" s="107"/>
      <c r="M287" s="107"/>
      <c r="N287" s="109"/>
    </row>
    <row r="288">
      <c r="A288" s="107"/>
      <c r="B288" s="107"/>
      <c r="C288" s="107"/>
      <c r="D288" s="107"/>
      <c r="E288" s="107"/>
      <c r="F288" s="107"/>
      <c r="G288" s="107"/>
      <c r="H288" s="108"/>
      <c r="I288" s="109"/>
      <c r="J288" s="107"/>
      <c r="K288" s="109"/>
      <c r="L288" s="107"/>
      <c r="M288" s="107"/>
      <c r="N288" s="109"/>
    </row>
    <row r="289">
      <c r="A289" s="107"/>
      <c r="B289" s="107"/>
      <c r="C289" s="107"/>
      <c r="D289" s="107"/>
      <c r="E289" s="107"/>
      <c r="F289" s="107"/>
      <c r="G289" s="107"/>
      <c r="H289" s="108"/>
      <c r="I289" s="109"/>
      <c r="J289" s="107"/>
      <c r="K289" s="109"/>
      <c r="L289" s="107"/>
      <c r="M289" s="107"/>
      <c r="N289" s="109"/>
    </row>
    <row r="290">
      <c r="A290" s="107"/>
      <c r="B290" s="107"/>
      <c r="C290" s="107"/>
      <c r="D290" s="107"/>
      <c r="E290" s="107"/>
      <c r="F290" s="107"/>
      <c r="G290" s="107"/>
      <c r="H290" s="108"/>
      <c r="I290" s="109"/>
      <c r="J290" s="107"/>
      <c r="K290" s="109"/>
      <c r="L290" s="107"/>
      <c r="M290" s="107"/>
      <c r="N290" s="109"/>
    </row>
    <row r="291">
      <c r="A291" s="107"/>
      <c r="B291" s="107"/>
      <c r="C291" s="107"/>
      <c r="D291" s="107"/>
      <c r="E291" s="107"/>
      <c r="F291" s="107"/>
      <c r="G291" s="107"/>
      <c r="H291" s="108"/>
      <c r="I291" s="109"/>
      <c r="J291" s="107"/>
      <c r="K291" s="109"/>
      <c r="L291" s="107"/>
      <c r="M291" s="107"/>
      <c r="N291" s="109"/>
    </row>
    <row r="292">
      <c r="A292" s="107"/>
      <c r="B292" s="107"/>
      <c r="C292" s="107"/>
      <c r="D292" s="107"/>
      <c r="E292" s="107"/>
      <c r="F292" s="107"/>
      <c r="G292" s="107"/>
      <c r="H292" s="108"/>
      <c r="I292" s="109"/>
      <c r="J292" s="107"/>
      <c r="K292" s="109"/>
      <c r="L292" s="107"/>
      <c r="M292" s="107"/>
      <c r="N292" s="109"/>
    </row>
    <row r="293">
      <c r="A293" s="107"/>
      <c r="B293" s="107"/>
      <c r="C293" s="107"/>
      <c r="D293" s="107"/>
      <c r="E293" s="107"/>
      <c r="F293" s="107"/>
      <c r="G293" s="107"/>
      <c r="H293" s="108"/>
      <c r="I293" s="109"/>
      <c r="J293" s="107"/>
      <c r="K293" s="109"/>
      <c r="L293" s="107"/>
      <c r="M293" s="107"/>
      <c r="N293" s="109"/>
    </row>
    <row r="294">
      <c r="A294" s="107"/>
      <c r="B294" s="107"/>
      <c r="C294" s="107"/>
      <c r="D294" s="107"/>
      <c r="E294" s="107"/>
      <c r="F294" s="107"/>
      <c r="G294" s="107"/>
      <c r="H294" s="108"/>
      <c r="I294" s="109"/>
      <c r="J294" s="107"/>
      <c r="K294" s="109"/>
      <c r="L294" s="107"/>
      <c r="M294" s="107"/>
      <c r="N294" s="109"/>
    </row>
    <row r="295">
      <c r="A295" s="107"/>
      <c r="B295" s="107"/>
      <c r="C295" s="107"/>
      <c r="D295" s="107"/>
      <c r="E295" s="107"/>
      <c r="F295" s="107"/>
      <c r="G295" s="107"/>
      <c r="H295" s="108"/>
      <c r="I295" s="109"/>
      <c r="J295" s="107"/>
      <c r="K295" s="109"/>
      <c r="L295" s="107"/>
      <c r="M295" s="107"/>
      <c r="N295" s="109"/>
    </row>
    <row r="296">
      <c r="A296" s="107"/>
      <c r="B296" s="107"/>
      <c r="C296" s="107"/>
      <c r="D296" s="107"/>
      <c r="E296" s="107"/>
      <c r="F296" s="107"/>
      <c r="G296" s="107"/>
      <c r="H296" s="108"/>
      <c r="I296" s="109"/>
      <c r="J296" s="107"/>
      <c r="K296" s="109"/>
      <c r="L296" s="107"/>
      <c r="M296" s="107"/>
      <c r="N296" s="109"/>
    </row>
    <row r="297">
      <c r="A297" s="107"/>
      <c r="B297" s="107"/>
      <c r="C297" s="107"/>
      <c r="D297" s="107"/>
      <c r="E297" s="107"/>
      <c r="F297" s="107"/>
      <c r="G297" s="107"/>
      <c r="H297" s="108"/>
      <c r="I297" s="109"/>
      <c r="J297" s="107"/>
      <c r="K297" s="109"/>
      <c r="L297" s="107"/>
      <c r="M297" s="107"/>
      <c r="N297" s="109"/>
    </row>
    <row r="298">
      <c r="A298" s="107"/>
      <c r="B298" s="107"/>
      <c r="C298" s="107"/>
      <c r="D298" s="107"/>
      <c r="E298" s="107"/>
      <c r="F298" s="107"/>
      <c r="G298" s="107"/>
      <c r="H298" s="108"/>
      <c r="I298" s="109"/>
      <c r="J298" s="107"/>
      <c r="K298" s="109"/>
      <c r="L298" s="107"/>
      <c r="M298" s="107"/>
      <c r="N298" s="109"/>
    </row>
    <row r="299">
      <c r="A299" s="107"/>
      <c r="B299" s="107"/>
      <c r="C299" s="107"/>
      <c r="D299" s="107"/>
      <c r="E299" s="107"/>
      <c r="F299" s="107"/>
      <c r="G299" s="107"/>
      <c r="H299" s="108"/>
      <c r="I299" s="109"/>
      <c r="J299" s="107"/>
      <c r="K299" s="109"/>
      <c r="L299" s="107"/>
      <c r="M299" s="107"/>
      <c r="N299" s="109"/>
    </row>
    <row r="300">
      <c r="A300" s="107"/>
      <c r="B300" s="107"/>
      <c r="C300" s="107"/>
      <c r="D300" s="107"/>
      <c r="E300" s="107"/>
      <c r="F300" s="107"/>
      <c r="G300" s="107"/>
      <c r="H300" s="108"/>
      <c r="I300" s="109"/>
      <c r="J300" s="107"/>
      <c r="K300" s="109"/>
      <c r="L300" s="107"/>
      <c r="M300" s="107"/>
      <c r="N300" s="109"/>
    </row>
    <row r="301">
      <c r="A301" s="107"/>
      <c r="B301" s="107"/>
      <c r="C301" s="107"/>
      <c r="D301" s="107"/>
      <c r="E301" s="107"/>
      <c r="F301" s="107"/>
      <c r="G301" s="107"/>
      <c r="H301" s="108"/>
      <c r="I301" s="109"/>
      <c r="J301" s="107"/>
      <c r="K301" s="109"/>
      <c r="L301" s="107"/>
      <c r="M301" s="107"/>
      <c r="N301" s="109"/>
    </row>
    <row r="302">
      <c r="A302" s="107"/>
      <c r="B302" s="107"/>
      <c r="C302" s="107"/>
      <c r="D302" s="107"/>
      <c r="E302" s="107"/>
      <c r="F302" s="107"/>
      <c r="G302" s="107"/>
      <c r="H302" s="108"/>
      <c r="I302" s="109"/>
      <c r="J302" s="107"/>
      <c r="K302" s="109"/>
      <c r="L302" s="107"/>
      <c r="M302" s="107"/>
      <c r="N302" s="109"/>
    </row>
    <row r="303">
      <c r="A303" s="107"/>
      <c r="B303" s="107"/>
      <c r="C303" s="107"/>
      <c r="D303" s="107"/>
      <c r="E303" s="107"/>
      <c r="F303" s="107"/>
      <c r="G303" s="107"/>
      <c r="H303" s="108"/>
      <c r="I303" s="109"/>
      <c r="J303" s="107"/>
      <c r="K303" s="109"/>
      <c r="L303" s="107"/>
      <c r="M303" s="107"/>
      <c r="N303" s="109"/>
    </row>
    <row r="304">
      <c r="A304" s="107"/>
      <c r="B304" s="107"/>
      <c r="C304" s="107"/>
      <c r="D304" s="107"/>
      <c r="E304" s="107"/>
      <c r="F304" s="107"/>
      <c r="G304" s="107"/>
      <c r="H304" s="108"/>
      <c r="I304" s="109"/>
      <c r="J304" s="107"/>
      <c r="K304" s="109"/>
      <c r="L304" s="107"/>
      <c r="M304" s="107"/>
      <c r="N304" s="109"/>
    </row>
    <row r="305">
      <c r="A305" s="107"/>
      <c r="B305" s="107"/>
      <c r="C305" s="107"/>
      <c r="D305" s="107"/>
      <c r="E305" s="107"/>
      <c r="F305" s="107"/>
      <c r="G305" s="107"/>
      <c r="H305" s="108"/>
      <c r="I305" s="109"/>
      <c r="J305" s="107"/>
      <c r="K305" s="109"/>
      <c r="L305" s="107"/>
      <c r="M305" s="107"/>
      <c r="N305" s="109"/>
    </row>
    <row r="306">
      <c r="A306" s="107"/>
      <c r="B306" s="107"/>
      <c r="C306" s="107"/>
      <c r="D306" s="107"/>
      <c r="E306" s="107"/>
      <c r="F306" s="107"/>
      <c r="G306" s="107"/>
      <c r="H306" s="108"/>
      <c r="I306" s="109"/>
      <c r="J306" s="107"/>
      <c r="K306" s="109"/>
      <c r="L306" s="107"/>
      <c r="M306" s="107"/>
      <c r="N306" s="109"/>
    </row>
    <row r="307">
      <c r="A307" s="107"/>
      <c r="B307" s="107"/>
      <c r="C307" s="107"/>
      <c r="D307" s="107"/>
      <c r="E307" s="107"/>
      <c r="F307" s="107"/>
      <c r="G307" s="107"/>
      <c r="H307" s="108"/>
      <c r="I307" s="109"/>
      <c r="J307" s="107"/>
      <c r="K307" s="109"/>
      <c r="L307" s="107"/>
      <c r="M307" s="107"/>
      <c r="N307" s="109"/>
    </row>
    <row r="308">
      <c r="A308" s="107"/>
      <c r="B308" s="107"/>
      <c r="C308" s="107"/>
      <c r="D308" s="107"/>
      <c r="E308" s="107"/>
      <c r="F308" s="107"/>
      <c r="G308" s="107"/>
      <c r="H308" s="108"/>
      <c r="I308" s="109"/>
      <c r="J308" s="107"/>
      <c r="K308" s="109"/>
      <c r="L308" s="107"/>
      <c r="M308" s="107"/>
      <c r="N308" s="109"/>
    </row>
    <row r="309">
      <c r="A309" s="107"/>
      <c r="B309" s="107"/>
      <c r="C309" s="107"/>
      <c r="D309" s="107"/>
      <c r="E309" s="107"/>
      <c r="F309" s="107"/>
      <c r="G309" s="107"/>
      <c r="H309" s="108"/>
      <c r="I309" s="109"/>
      <c r="J309" s="107"/>
      <c r="K309" s="109"/>
      <c r="L309" s="107"/>
      <c r="M309" s="107"/>
      <c r="N309" s="109"/>
    </row>
    <row r="310">
      <c r="A310" s="107"/>
      <c r="B310" s="107"/>
      <c r="C310" s="107"/>
      <c r="D310" s="107"/>
      <c r="E310" s="107"/>
      <c r="F310" s="107"/>
      <c r="G310" s="107"/>
      <c r="H310" s="108"/>
      <c r="I310" s="109"/>
      <c r="J310" s="107"/>
      <c r="K310" s="109"/>
      <c r="L310" s="107"/>
      <c r="M310" s="107"/>
      <c r="N310" s="109"/>
    </row>
    <row r="311">
      <c r="A311" s="107"/>
      <c r="B311" s="107"/>
      <c r="C311" s="107"/>
      <c r="D311" s="107"/>
      <c r="E311" s="107"/>
      <c r="F311" s="107"/>
      <c r="G311" s="107"/>
      <c r="H311" s="108"/>
      <c r="I311" s="109"/>
      <c r="J311" s="107"/>
      <c r="K311" s="109"/>
      <c r="L311" s="107"/>
      <c r="M311" s="107"/>
      <c r="N311" s="109"/>
    </row>
    <row r="312">
      <c r="A312" s="107"/>
      <c r="B312" s="107"/>
      <c r="C312" s="107"/>
      <c r="D312" s="107"/>
      <c r="E312" s="107"/>
      <c r="F312" s="107"/>
      <c r="G312" s="107"/>
      <c r="H312" s="108"/>
      <c r="I312" s="109"/>
      <c r="J312" s="107"/>
      <c r="K312" s="109"/>
      <c r="L312" s="107"/>
      <c r="M312" s="107"/>
      <c r="N312" s="109"/>
    </row>
    <row r="313">
      <c r="A313" s="107"/>
      <c r="B313" s="107"/>
      <c r="C313" s="107"/>
      <c r="D313" s="107"/>
      <c r="E313" s="107"/>
      <c r="F313" s="107"/>
      <c r="G313" s="107"/>
      <c r="H313" s="108"/>
      <c r="I313" s="109"/>
      <c r="J313" s="107"/>
      <c r="K313" s="109"/>
      <c r="L313" s="107"/>
      <c r="M313" s="107"/>
      <c r="N313" s="109"/>
    </row>
    <row r="314">
      <c r="A314" s="107"/>
      <c r="B314" s="107"/>
      <c r="C314" s="107"/>
      <c r="D314" s="107"/>
      <c r="E314" s="107"/>
      <c r="F314" s="107"/>
      <c r="G314" s="107"/>
      <c r="H314" s="108"/>
      <c r="I314" s="109"/>
      <c r="J314" s="107"/>
      <c r="K314" s="109"/>
      <c r="L314" s="107"/>
      <c r="M314" s="107"/>
      <c r="N314" s="109"/>
    </row>
    <row r="315">
      <c r="A315" s="107"/>
      <c r="B315" s="107"/>
      <c r="C315" s="107"/>
      <c r="D315" s="107"/>
      <c r="E315" s="107"/>
      <c r="F315" s="107"/>
      <c r="G315" s="107"/>
      <c r="H315" s="108"/>
      <c r="I315" s="109"/>
      <c r="J315" s="107"/>
      <c r="K315" s="109"/>
      <c r="L315" s="107"/>
      <c r="M315" s="107"/>
      <c r="N315" s="109"/>
    </row>
    <row r="316">
      <c r="A316" s="107"/>
      <c r="B316" s="107"/>
      <c r="C316" s="107"/>
      <c r="D316" s="107"/>
      <c r="E316" s="107"/>
      <c r="F316" s="107"/>
      <c r="G316" s="107"/>
      <c r="H316" s="108"/>
      <c r="I316" s="109"/>
      <c r="J316" s="107"/>
      <c r="K316" s="109"/>
      <c r="L316" s="107"/>
      <c r="M316" s="107"/>
      <c r="N316" s="109"/>
    </row>
    <row r="317">
      <c r="A317" s="107"/>
      <c r="B317" s="107"/>
      <c r="C317" s="107"/>
      <c r="D317" s="107"/>
      <c r="E317" s="107"/>
      <c r="F317" s="107"/>
      <c r="G317" s="107"/>
      <c r="H317" s="108"/>
      <c r="I317" s="109"/>
      <c r="J317" s="107"/>
      <c r="K317" s="109"/>
      <c r="L317" s="107"/>
      <c r="M317" s="107"/>
      <c r="N317" s="109"/>
    </row>
    <row r="318">
      <c r="A318" s="107"/>
      <c r="B318" s="107"/>
      <c r="C318" s="107"/>
      <c r="D318" s="107"/>
      <c r="E318" s="107"/>
      <c r="F318" s="107"/>
      <c r="G318" s="107"/>
      <c r="H318" s="108"/>
      <c r="I318" s="109"/>
      <c r="J318" s="107"/>
      <c r="K318" s="109"/>
      <c r="L318" s="107"/>
      <c r="M318" s="107"/>
      <c r="N318" s="109"/>
    </row>
    <row r="319">
      <c r="A319" s="107"/>
      <c r="B319" s="107"/>
      <c r="C319" s="107"/>
      <c r="D319" s="107"/>
      <c r="E319" s="107"/>
      <c r="F319" s="107"/>
      <c r="G319" s="107"/>
      <c r="H319" s="108"/>
      <c r="I319" s="109"/>
      <c r="J319" s="107"/>
      <c r="K319" s="109"/>
      <c r="L319" s="107"/>
      <c r="M319" s="107"/>
      <c r="N319" s="109"/>
    </row>
    <row r="320">
      <c r="A320" s="107"/>
      <c r="B320" s="107"/>
      <c r="C320" s="107"/>
      <c r="D320" s="107"/>
      <c r="E320" s="107"/>
      <c r="F320" s="107"/>
      <c r="G320" s="107"/>
      <c r="H320" s="108"/>
      <c r="I320" s="109"/>
      <c r="J320" s="107"/>
      <c r="K320" s="109"/>
      <c r="L320" s="107"/>
      <c r="M320" s="107"/>
      <c r="N320" s="109"/>
    </row>
    <row r="321">
      <c r="A321" s="107"/>
      <c r="B321" s="107"/>
      <c r="C321" s="107"/>
      <c r="D321" s="107"/>
      <c r="E321" s="107"/>
      <c r="F321" s="107"/>
      <c r="G321" s="107"/>
      <c r="H321" s="108"/>
      <c r="I321" s="109"/>
      <c r="J321" s="107"/>
      <c r="K321" s="109"/>
      <c r="L321" s="107"/>
      <c r="M321" s="107"/>
      <c r="N321" s="109"/>
    </row>
    <row r="322">
      <c r="A322" s="107"/>
      <c r="B322" s="107"/>
      <c r="C322" s="107"/>
      <c r="D322" s="107"/>
      <c r="E322" s="107"/>
      <c r="F322" s="107"/>
      <c r="G322" s="107"/>
      <c r="H322" s="108"/>
      <c r="I322" s="109"/>
      <c r="J322" s="107"/>
      <c r="K322" s="109"/>
      <c r="L322" s="107"/>
      <c r="M322" s="107"/>
      <c r="N322" s="109"/>
    </row>
    <row r="323">
      <c r="A323" s="107"/>
      <c r="B323" s="107"/>
      <c r="C323" s="107"/>
      <c r="D323" s="107"/>
      <c r="E323" s="107"/>
      <c r="F323" s="107"/>
      <c r="G323" s="107"/>
      <c r="H323" s="108"/>
      <c r="I323" s="109"/>
      <c r="J323" s="107"/>
      <c r="K323" s="109"/>
      <c r="L323" s="107"/>
      <c r="M323" s="107"/>
      <c r="N323" s="109"/>
    </row>
    <row r="324">
      <c r="A324" s="107"/>
      <c r="B324" s="107"/>
      <c r="C324" s="107"/>
      <c r="D324" s="107"/>
      <c r="E324" s="107"/>
      <c r="F324" s="107"/>
      <c r="G324" s="107"/>
      <c r="H324" s="108"/>
      <c r="I324" s="109"/>
      <c r="J324" s="107"/>
      <c r="K324" s="109"/>
      <c r="L324" s="107"/>
      <c r="M324" s="107"/>
      <c r="N324" s="109"/>
    </row>
    <row r="325">
      <c r="A325" s="107"/>
      <c r="B325" s="107"/>
      <c r="C325" s="107"/>
      <c r="D325" s="107"/>
      <c r="E325" s="107"/>
      <c r="F325" s="107"/>
      <c r="G325" s="107"/>
      <c r="H325" s="108"/>
      <c r="I325" s="109"/>
      <c r="J325" s="107"/>
      <c r="K325" s="109"/>
      <c r="L325" s="107"/>
      <c r="M325" s="107"/>
      <c r="N325" s="109"/>
    </row>
    <row r="326">
      <c r="A326" s="107"/>
      <c r="B326" s="107"/>
      <c r="C326" s="107"/>
      <c r="D326" s="107"/>
      <c r="E326" s="107"/>
      <c r="F326" s="107"/>
      <c r="G326" s="107"/>
      <c r="H326" s="108"/>
      <c r="I326" s="109"/>
      <c r="J326" s="107"/>
      <c r="K326" s="109"/>
      <c r="L326" s="107"/>
      <c r="M326" s="107"/>
      <c r="N326" s="109"/>
    </row>
    <row r="327">
      <c r="A327" s="107"/>
      <c r="B327" s="107"/>
      <c r="C327" s="107"/>
      <c r="D327" s="107"/>
      <c r="E327" s="107"/>
      <c r="F327" s="107"/>
      <c r="G327" s="107"/>
      <c r="H327" s="108"/>
      <c r="I327" s="109"/>
      <c r="J327" s="107"/>
      <c r="K327" s="109"/>
      <c r="L327" s="107"/>
      <c r="M327" s="107"/>
      <c r="N327" s="109"/>
    </row>
    <row r="328">
      <c r="A328" s="107"/>
      <c r="B328" s="107"/>
      <c r="C328" s="107"/>
      <c r="D328" s="107"/>
      <c r="E328" s="107"/>
      <c r="F328" s="107"/>
      <c r="G328" s="107"/>
      <c r="H328" s="108"/>
      <c r="I328" s="109"/>
      <c r="J328" s="107"/>
      <c r="K328" s="109"/>
      <c r="L328" s="107"/>
      <c r="M328" s="107"/>
      <c r="N328" s="109"/>
    </row>
    <row r="329">
      <c r="A329" s="107"/>
      <c r="B329" s="107"/>
      <c r="C329" s="107"/>
      <c r="D329" s="107"/>
      <c r="E329" s="107"/>
      <c r="F329" s="107"/>
      <c r="G329" s="107"/>
      <c r="H329" s="108"/>
      <c r="I329" s="109"/>
      <c r="J329" s="107"/>
      <c r="K329" s="109"/>
      <c r="L329" s="107"/>
      <c r="M329" s="107"/>
      <c r="N329" s="109"/>
    </row>
    <row r="330">
      <c r="A330" s="107"/>
      <c r="B330" s="107"/>
      <c r="C330" s="107"/>
      <c r="D330" s="107"/>
      <c r="E330" s="107"/>
      <c r="F330" s="107"/>
      <c r="G330" s="107"/>
      <c r="H330" s="108"/>
      <c r="I330" s="109"/>
      <c r="J330" s="107"/>
      <c r="K330" s="109"/>
      <c r="L330" s="107"/>
      <c r="M330" s="107"/>
      <c r="N330" s="109"/>
    </row>
    <row r="331">
      <c r="A331" s="107"/>
      <c r="B331" s="107"/>
      <c r="C331" s="107"/>
      <c r="D331" s="107"/>
      <c r="E331" s="107"/>
      <c r="F331" s="107"/>
      <c r="G331" s="107"/>
      <c r="H331" s="108"/>
      <c r="I331" s="109"/>
      <c r="J331" s="107"/>
      <c r="K331" s="109"/>
      <c r="L331" s="107"/>
      <c r="M331" s="107"/>
      <c r="N331" s="109"/>
    </row>
    <row r="332">
      <c r="A332" s="107"/>
      <c r="B332" s="107"/>
      <c r="C332" s="107"/>
      <c r="D332" s="107"/>
      <c r="E332" s="107"/>
      <c r="F332" s="107"/>
      <c r="G332" s="107"/>
      <c r="H332" s="108"/>
      <c r="I332" s="109"/>
      <c r="J332" s="107"/>
      <c r="K332" s="109"/>
      <c r="L332" s="107"/>
      <c r="M332" s="107"/>
      <c r="N332" s="109"/>
    </row>
    <row r="333">
      <c r="A333" s="107"/>
      <c r="B333" s="107"/>
      <c r="C333" s="107"/>
      <c r="D333" s="107"/>
      <c r="E333" s="107"/>
      <c r="F333" s="107"/>
      <c r="G333" s="107"/>
      <c r="H333" s="108"/>
      <c r="I333" s="109"/>
      <c r="J333" s="107"/>
      <c r="K333" s="109"/>
      <c r="L333" s="107"/>
      <c r="M333" s="107"/>
      <c r="N333" s="109"/>
    </row>
    <row r="334">
      <c r="A334" s="107"/>
      <c r="B334" s="107"/>
      <c r="C334" s="107"/>
      <c r="D334" s="107"/>
      <c r="E334" s="107"/>
      <c r="F334" s="107"/>
      <c r="G334" s="107"/>
      <c r="H334" s="108"/>
      <c r="I334" s="109"/>
      <c r="J334" s="107"/>
      <c r="K334" s="109"/>
      <c r="L334" s="107"/>
      <c r="M334" s="107"/>
      <c r="N334" s="109"/>
    </row>
    <row r="335">
      <c r="A335" s="107"/>
      <c r="B335" s="107"/>
      <c r="C335" s="107"/>
      <c r="D335" s="107"/>
      <c r="E335" s="107"/>
      <c r="F335" s="107"/>
      <c r="G335" s="107"/>
      <c r="H335" s="108"/>
      <c r="I335" s="109"/>
      <c r="J335" s="107"/>
      <c r="K335" s="109"/>
      <c r="L335" s="107"/>
      <c r="M335" s="107"/>
      <c r="N335" s="109"/>
    </row>
    <row r="336">
      <c r="A336" s="107"/>
      <c r="B336" s="107"/>
      <c r="C336" s="107"/>
      <c r="D336" s="107"/>
      <c r="E336" s="107"/>
      <c r="F336" s="107"/>
      <c r="G336" s="107"/>
      <c r="H336" s="108"/>
      <c r="I336" s="109"/>
      <c r="J336" s="107"/>
      <c r="K336" s="109"/>
      <c r="L336" s="107"/>
      <c r="M336" s="107"/>
      <c r="N336" s="109"/>
    </row>
    <row r="337">
      <c r="A337" s="107"/>
      <c r="B337" s="107"/>
      <c r="C337" s="107"/>
      <c r="D337" s="107"/>
      <c r="E337" s="107"/>
      <c r="F337" s="107"/>
      <c r="G337" s="107"/>
      <c r="H337" s="108"/>
      <c r="I337" s="109"/>
      <c r="J337" s="107"/>
      <c r="K337" s="109"/>
      <c r="L337" s="107"/>
      <c r="M337" s="107"/>
      <c r="N337" s="109"/>
    </row>
    <row r="338">
      <c r="A338" s="107"/>
      <c r="B338" s="107"/>
      <c r="C338" s="107"/>
      <c r="D338" s="107"/>
      <c r="E338" s="107"/>
      <c r="F338" s="107"/>
      <c r="G338" s="107"/>
      <c r="H338" s="108"/>
      <c r="I338" s="109"/>
      <c r="J338" s="107"/>
      <c r="K338" s="109"/>
      <c r="L338" s="107"/>
      <c r="M338" s="107"/>
      <c r="N338" s="109"/>
    </row>
    <row r="339">
      <c r="A339" s="107"/>
      <c r="B339" s="107"/>
      <c r="C339" s="107"/>
      <c r="D339" s="107"/>
      <c r="E339" s="107"/>
      <c r="F339" s="107"/>
      <c r="G339" s="107"/>
      <c r="H339" s="108"/>
      <c r="I339" s="109"/>
      <c r="J339" s="107"/>
      <c r="K339" s="109"/>
      <c r="L339" s="107"/>
      <c r="M339" s="107"/>
      <c r="N339" s="109"/>
    </row>
    <row r="340">
      <c r="A340" s="107"/>
      <c r="B340" s="107"/>
      <c r="C340" s="107"/>
      <c r="D340" s="107"/>
      <c r="E340" s="107"/>
      <c r="F340" s="107"/>
      <c r="G340" s="107"/>
      <c r="H340" s="108"/>
      <c r="I340" s="109"/>
      <c r="J340" s="107"/>
      <c r="K340" s="109"/>
      <c r="L340" s="107"/>
      <c r="M340" s="107"/>
      <c r="N340" s="109"/>
    </row>
    <row r="341">
      <c r="A341" s="107"/>
      <c r="B341" s="107"/>
      <c r="C341" s="107"/>
      <c r="D341" s="107"/>
      <c r="E341" s="107"/>
      <c r="F341" s="107"/>
      <c r="G341" s="107"/>
      <c r="H341" s="108"/>
      <c r="I341" s="109"/>
      <c r="J341" s="107"/>
      <c r="K341" s="109"/>
      <c r="L341" s="107"/>
      <c r="M341" s="107"/>
      <c r="N341" s="109"/>
    </row>
    <row r="342">
      <c r="A342" s="107"/>
      <c r="B342" s="107"/>
      <c r="C342" s="107"/>
      <c r="D342" s="107"/>
      <c r="E342" s="107"/>
      <c r="F342" s="107"/>
      <c r="G342" s="107"/>
      <c r="H342" s="108"/>
      <c r="I342" s="109"/>
      <c r="J342" s="107"/>
      <c r="K342" s="109"/>
      <c r="L342" s="107"/>
      <c r="M342" s="107"/>
      <c r="N342" s="109"/>
    </row>
    <row r="343">
      <c r="A343" s="107"/>
      <c r="B343" s="107"/>
      <c r="C343" s="107"/>
      <c r="D343" s="107"/>
      <c r="E343" s="107"/>
      <c r="F343" s="107"/>
      <c r="G343" s="107"/>
      <c r="H343" s="108"/>
      <c r="I343" s="109"/>
      <c r="J343" s="107"/>
      <c r="K343" s="109"/>
      <c r="L343" s="107"/>
      <c r="M343" s="107"/>
      <c r="N343" s="109"/>
    </row>
    <row r="344">
      <c r="A344" s="107"/>
      <c r="B344" s="107"/>
      <c r="C344" s="107"/>
      <c r="D344" s="107"/>
      <c r="E344" s="107"/>
      <c r="F344" s="107"/>
      <c r="G344" s="107"/>
      <c r="H344" s="108"/>
      <c r="I344" s="109"/>
      <c r="J344" s="107"/>
      <c r="K344" s="109"/>
      <c r="L344" s="107"/>
      <c r="M344" s="107"/>
      <c r="N344" s="109"/>
    </row>
    <row r="345">
      <c r="A345" s="107"/>
      <c r="B345" s="107"/>
      <c r="C345" s="107"/>
      <c r="D345" s="107"/>
      <c r="E345" s="107"/>
      <c r="F345" s="107"/>
      <c r="G345" s="107"/>
      <c r="H345" s="108"/>
      <c r="I345" s="109"/>
      <c r="J345" s="107"/>
      <c r="K345" s="109"/>
      <c r="L345" s="107"/>
      <c r="M345" s="107"/>
      <c r="N345" s="109"/>
    </row>
    <row r="346">
      <c r="A346" s="107"/>
      <c r="B346" s="107"/>
      <c r="C346" s="107"/>
      <c r="D346" s="107"/>
      <c r="E346" s="107"/>
      <c r="F346" s="107"/>
      <c r="G346" s="107"/>
      <c r="H346" s="108"/>
      <c r="I346" s="109"/>
      <c r="J346" s="107"/>
      <c r="K346" s="109"/>
      <c r="L346" s="107"/>
      <c r="M346" s="107"/>
      <c r="N346" s="109"/>
    </row>
    <row r="347">
      <c r="A347" s="107"/>
      <c r="B347" s="107"/>
      <c r="C347" s="107"/>
      <c r="D347" s="107"/>
      <c r="E347" s="107"/>
      <c r="F347" s="107"/>
      <c r="G347" s="107"/>
      <c r="H347" s="108"/>
      <c r="I347" s="109"/>
      <c r="J347" s="107"/>
      <c r="K347" s="109"/>
      <c r="L347" s="107"/>
      <c r="M347" s="107"/>
      <c r="N347" s="109"/>
    </row>
    <row r="348">
      <c r="A348" s="107"/>
      <c r="B348" s="107"/>
      <c r="C348" s="107"/>
      <c r="D348" s="107"/>
      <c r="E348" s="107"/>
      <c r="F348" s="107"/>
      <c r="G348" s="107"/>
      <c r="H348" s="108"/>
      <c r="I348" s="109"/>
      <c r="J348" s="107"/>
      <c r="K348" s="109"/>
      <c r="L348" s="107"/>
      <c r="M348" s="107"/>
      <c r="N348" s="109"/>
    </row>
    <row r="349">
      <c r="A349" s="107"/>
      <c r="B349" s="107"/>
      <c r="C349" s="107"/>
      <c r="D349" s="107"/>
      <c r="E349" s="107"/>
      <c r="F349" s="107"/>
      <c r="G349" s="107"/>
      <c r="H349" s="108"/>
      <c r="I349" s="109"/>
      <c r="J349" s="107"/>
      <c r="K349" s="109"/>
      <c r="L349" s="107"/>
      <c r="M349" s="107"/>
      <c r="N349" s="109"/>
    </row>
    <row r="350">
      <c r="A350" s="107"/>
      <c r="B350" s="107"/>
      <c r="C350" s="107"/>
      <c r="D350" s="107"/>
      <c r="E350" s="107"/>
      <c r="F350" s="107"/>
      <c r="G350" s="107"/>
      <c r="H350" s="108"/>
      <c r="I350" s="109"/>
      <c r="J350" s="107"/>
      <c r="K350" s="109"/>
      <c r="L350" s="107"/>
      <c r="M350" s="107"/>
      <c r="N350" s="109"/>
    </row>
    <row r="351">
      <c r="A351" s="107"/>
      <c r="B351" s="107"/>
      <c r="C351" s="107"/>
      <c r="D351" s="107"/>
      <c r="E351" s="107"/>
      <c r="F351" s="107"/>
      <c r="G351" s="107"/>
      <c r="H351" s="108"/>
      <c r="I351" s="109"/>
      <c r="J351" s="107"/>
      <c r="K351" s="109"/>
      <c r="L351" s="107"/>
      <c r="M351" s="107"/>
      <c r="N351" s="109"/>
    </row>
    <row r="352">
      <c r="A352" s="107"/>
      <c r="B352" s="107"/>
      <c r="C352" s="107"/>
      <c r="D352" s="107"/>
      <c r="E352" s="107"/>
      <c r="F352" s="107"/>
      <c r="G352" s="107"/>
      <c r="H352" s="108"/>
      <c r="I352" s="109"/>
      <c r="J352" s="107"/>
      <c r="K352" s="109"/>
      <c r="L352" s="107"/>
      <c r="M352" s="107"/>
      <c r="N352" s="109"/>
    </row>
    <row r="353">
      <c r="A353" s="107"/>
      <c r="B353" s="107"/>
      <c r="C353" s="107"/>
      <c r="D353" s="107"/>
      <c r="E353" s="107"/>
      <c r="F353" s="107"/>
      <c r="G353" s="107"/>
      <c r="H353" s="108"/>
      <c r="I353" s="109"/>
      <c r="J353" s="107"/>
      <c r="K353" s="109"/>
      <c r="L353" s="107"/>
      <c r="M353" s="107"/>
      <c r="N353" s="109"/>
    </row>
    <row r="354">
      <c r="A354" s="107"/>
      <c r="B354" s="107"/>
      <c r="C354" s="107"/>
      <c r="D354" s="107"/>
      <c r="E354" s="107"/>
      <c r="F354" s="107"/>
      <c r="G354" s="107"/>
      <c r="H354" s="108"/>
      <c r="I354" s="109"/>
      <c r="J354" s="107"/>
      <c r="K354" s="109"/>
      <c r="L354" s="107"/>
      <c r="M354" s="107"/>
      <c r="N354" s="109"/>
    </row>
    <row r="355">
      <c r="A355" s="107"/>
      <c r="B355" s="107"/>
      <c r="C355" s="107"/>
      <c r="D355" s="107"/>
      <c r="E355" s="107"/>
      <c r="F355" s="107"/>
      <c r="G355" s="107"/>
      <c r="H355" s="108"/>
      <c r="I355" s="109"/>
      <c r="J355" s="107"/>
      <c r="K355" s="109"/>
      <c r="L355" s="107"/>
      <c r="M355" s="107"/>
      <c r="N355" s="109"/>
    </row>
    <row r="356">
      <c r="A356" s="107"/>
      <c r="B356" s="107"/>
      <c r="C356" s="107"/>
      <c r="D356" s="107"/>
      <c r="E356" s="107"/>
      <c r="F356" s="107"/>
      <c r="G356" s="107"/>
      <c r="H356" s="108"/>
      <c r="I356" s="109"/>
      <c r="J356" s="107"/>
      <c r="K356" s="109"/>
      <c r="L356" s="107"/>
      <c r="M356" s="107"/>
      <c r="N356" s="109"/>
    </row>
    <row r="357">
      <c r="A357" s="107"/>
      <c r="B357" s="107"/>
      <c r="C357" s="107"/>
      <c r="D357" s="107"/>
      <c r="E357" s="107"/>
      <c r="F357" s="107"/>
      <c r="G357" s="107"/>
      <c r="H357" s="108"/>
      <c r="I357" s="109"/>
      <c r="J357" s="107"/>
      <c r="K357" s="109"/>
      <c r="L357" s="107"/>
      <c r="M357" s="107"/>
      <c r="N357" s="109"/>
    </row>
    <row r="358">
      <c r="A358" s="107"/>
      <c r="B358" s="107"/>
      <c r="C358" s="107"/>
      <c r="D358" s="107"/>
      <c r="E358" s="107"/>
      <c r="F358" s="107"/>
      <c r="G358" s="107"/>
      <c r="H358" s="108"/>
      <c r="I358" s="109"/>
      <c r="J358" s="107"/>
      <c r="K358" s="109"/>
      <c r="L358" s="107"/>
      <c r="M358" s="107"/>
      <c r="N358" s="109"/>
    </row>
    <row r="359">
      <c r="A359" s="107"/>
      <c r="B359" s="107"/>
      <c r="C359" s="107"/>
      <c r="D359" s="107"/>
      <c r="E359" s="107"/>
      <c r="F359" s="107"/>
      <c r="G359" s="107"/>
      <c r="H359" s="108"/>
      <c r="I359" s="109"/>
      <c r="J359" s="107"/>
      <c r="K359" s="109"/>
      <c r="L359" s="107"/>
      <c r="M359" s="107"/>
      <c r="N359" s="109"/>
    </row>
    <row r="360">
      <c r="A360" s="107"/>
      <c r="B360" s="107"/>
      <c r="C360" s="107"/>
      <c r="D360" s="107"/>
      <c r="E360" s="107"/>
      <c r="F360" s="107"/>
      <c r="G360" s="107"/>
      <c r="H360" s="108"/>
      <c r="I360" s="109"/>
      <c r="J360" s="107"/>
      <c r="K360" s="109"/>
      <c r="L360" s="107"/>
      <c r="M360" s="107"/>
      <c r="N360" s="109"/>
    </row>
    <row r="361">
      <c r="A361" s="107"/>
      <c r="B361" s="107"/>
      <c r="C361" s="107"/>
      <c r="D361" s="107"/>
      <c r="E361" s="107"/>
      <c r="F361" s="107"/>
      <c r="G361" s="107"/>
      <c r="H361" s="108"/>
      <c r="I361" s="109"/>
      <c r="J361" s="107"/>
      <c r="K361" s="109"/>
      <c r="L361" s="107"/>
      <c r="M361" s="107"/>
      <c r="N361" s="109"/>
    </row>
    <row r="362">
      <c r="A362" s="107"/>
      <c r="B362" s="107"/>
      <c r="C362" s="107"/>
      <c r="D362" s="107"/>
      <c r="E362" s="107"/>
      <c r="F362" s="107"/>
      <c r="G362" s="107"/>
      <c r="H362" s="108"/>
      <c r="I362" s="109"/>
      <c r="J362" s="107"/>
      <c r="K362" s="109"/>
      <c r="L362" s="107"/>
      <c r="M362" s="107"/>
      <c r="N362" s="109"/>
    </row>
    <row r="363">
      <c r="A363" s="107"/>
      <c r="B363" s="107"/>
      <c r="C363" s="107"/>
      <c r="D363" s="107"/>
      <c r="E363" s="107"/>
      <c r="F363" s="107"/>
      <c r="G363" s="107"/>
      <c r="H363" s="108"/>
      <c r="I363" s="109"/>
      <c r="J363" s="107"/>
      <c r="K363" s="109"/>
      <c r="L363" s="107"/>
      <c r="M363" s="107"/>
      <c r="N363" s="109"/>
    </row>
    <row r="364">
      <c r="A364" s="107"/>
      <c r="B364" s="107"/>
      <c r="C364" s="107"/>
      <c r="D364" s="107"/>
      <c r="E364" s="107"/>
      <c r="F364" s="107"/>
      <c r="G364" s="107"/>
      <c r="H364" s="108"/>
      <c r="I364" s="109"/>
      <c r="J364" s="107"/>
      <c r="K364" s="109"/>
      <c r="L364" s="107"/>
      <c r="M364" s="107"/>
      <c r="N364" s="109"/>
    </row>
    <row r="365">
      <c r="A365" s="107"/>
      <c r="B365" s="107"/>
      <c r="C365" s="107"/>
      <c r="D365" s="107"/>
      <c r="E365" s="107"/>
      <c r="F365" s="107"/>
      <c r="G365" s="107"/>
      <c r="H365" s="108"/>
      <c r="I365" s="109"/>
      <c r="J365" s="107"/>
      <c r="K365" s="109"/>
      <c r="L365" s="107"/>
      <c r="M365" s="107"/>
      <c r="N365" s="109"/>
    </row>
    <row r="366">
      <c r="A366" s="107"/>
      <c r="B366" s="107"/>
      <c r="C366" s="107"/>
      <c r="D366" s="107"/>
      <c r="E366" s="107"/>
      <c r="F366" s="107"/>
      <c r="G366" s="107"/>
      <c r="H366" s="108"/>
      <c r="I366" s="109"/>
      <c r="J366" s="107"/>
      <c r="K366" s="109"/>
      <c r="L366" s="107"/>
      <c r="M366" s="107"/>
      <c r="N366" s="109"/>
    </row>
    <row r="367">
      <c r="A367" s="107"/>
      <c r="B367" s="107"/>
      <c r="C367" s="107"/>
      <c r="D367" s="107"/>
      <c r="E367" s="107"/>
      <c r="F367" s="107"/>
      <c r="G367" s="107"/>
      <c r="H367" s="108"/>
      <c r="I367" s="109"/>
      <c r="J367" s="107"/>
      <c r="K367" s="109"/>
      <c r="L367" s="107"/>
      <c r="M367" s="107"/>
      <c r="N367" s="109"/>
    </row>
    <row r="368">
      <c r="A368" s="107"/>
      <c r="B368" s="107"/>
      <c r="C368" s="107"/>
      <c r="D368" s="107"/>
      <c r="E368" s="107"/>
      <c r="F368" s="107"/>
      <c r="G368" s="107"/>
      <c r="H368" s="108"/>
      <c r="I368" s="109"/>
      <c r="J368" s="107"/>
      <c r="K368" s="109"/>
      <c r="L368" s="107"/>
      <c r="M368" s="107"/>
      <c r="N368" s="109"/>
    </row>
    <row r="369">
      <c r="A369" s="107"/>
      <c r="B369" s="107"/>
      <c r="C369" s="107"/>
      <c r="D369" s="107"/>
      <c r="E369" s="107"/>
      <c r="F369" s="107"/>
      <c r="G369" s="107"/>
      <c r="H369" s="108"/>
      <c r="I369" s="109"/>
      <c r="J369" s="107"/>
      <c r="K369" s="109"/>
      <c r="L369" s="107"/>
      <c r="M369" s="107"/>
      <c r="N369" s="109"/>
    </row>
    <row r="370">
      <c r="A370" s="107"/>
      <c r="B370" s="107"/>
      <c r="C370" s="107"/>
      <c r="D370" s="107"/>
      <c r="E370" s="107"/>
      <c r="F370" s="107"/>
      <c r="G370" s="107"/>
      <c r="H370" s="108"/>
      <c r="I370" s="109"/>
      <c r="J370" s="107"/>
      <c r="K370" s="109"/>
      <c r="L370" s="107"/>
      <c r="M370" s="107"/>
      <c r="N370" s="109"/>
    </row>
    <row r="371">
      <c r="A371" s="107"/>
      <c r="B371" s="107"/>
      <c r="C371" s="107"/>
      <c r="D371" s="107"/>
      <c r="E371" s="107"/>
      <c r="F371" s="107"/>
      <c r="G371" s="107"/>
      <c r="H371" s="108"/>
      <c r="I371" s="109"/>
      <c r="J371" s="107"/>
      <c r="K371" s="109"/>
      <c r="L371" s="107"/>
      <c r="M371" s="107"/>
      <c r="N371" s="109"/>
    </row>
    <row r="372">
      <c r="A372" s="107"/>
      <c r="B372" s="107"/>
      <c r="C372" s="107"/>
      <c r="D372" s="107"/>
      <c r="E372" s="107"/>
      <c r="F372" s="107"/>
      <c r="G372" s="107"/>
      <c r="H372" s="108"/>
      <c r="I372" s="109"/>
      <c r="J372" s="107"/>
      <c r="K372" s="109"/>
      <c r="L372" s="107"/>
      <c r="M372" s="107"/>
      <c r="N372" s="109"/>
    </row>
    <row r="373">
      <c r="A373" s="107"/>
      <c r="B373" s="107"/>
      <c r="C373" s="107"/>
      <c r="D373" s="107"/>
      <c r="E373" s="107"/>
      <c r="F373" s="107"/>
      <c r="G373" s="107"/>
      <c r="H373" s="108"/>
      <c r="I373" s="109"/>
      <c r="J373" s="107"/>
      <c r="K373" s="109"/>
      <c r="L373" s="107"/>
      <c r="M373" s="107"/>
      <c r="N373" s="109"/>
    </row>
    <row r="374">
      <c r="A374" s="107"/>
      <c r="B374" s="107"/>
      <c r="C374" s="107"/>
      <c r="D374" s="107"/>
      <c r="E374" s="107"/>
      <c r="F374" s="107"/>
      <c r="G374" s="107"/>
      <c r="H374" s="108"/>
      <c r="I374" s="109"/>
      <c r="J374" s="107"/>
      <c r="K374" s="109"/>
      <c r="L374" s="107"/>
      <c r="M374" s="107"/>
      <c r="N374" s="109"/>
    </row>
    <row r="375">
      <c r="A375" s="107"/>
      <c r="B375" s="107"/>
      <c r="C375" s="107"/>
      <c r="D375" s="107"/>
      <c r="E375" s="107"/>
      <c r="F375" s="107"/>
      <c r="G375" s="107"/>
      <c r="H375" s="108"/>
      <c r="I375" s="109"/>
      <c r="J375" s="107"/>
      <c r="K375" s="109"/>
      <c r="L375" s="107"/>
      <c r="M375" s="107"/>
      <c r="N375" s="109"/>
    </row>
    <row r="376">
      <c r="A376" s="107"/>
      <c r="B376" s="107"/>
      <c r="C376" s="107"/>
      <c r="D376" s="107"/>
      <c r="E376" s="107"/>
      <c r="F376" s="107"/>
      <c r="G376" s="107"/>
      <c r="H376" s="108"/>
      <c r="I376" s="109"/>
      <c r="J376" s="107"/>
      <c r="K376" s="109"/>
      <c r="L376" s="107"/>
      <c r="M376" s="107"/>
      <c r="N376" s="109"/>
    </row>
    <row r="377">
      <c r="A377" s="107"/>
      <c r="B377" s="107"/>
      <c r="C377" s="107"/>
      <c r="D377" s="107"/>
      <c r="E377" s="107"/>
      <c r="F377" s="107"/>
      <c r="G377" s="107"/>
      <c r="H377" s="108"/>
      <c r="I377" s="109"/>
      <c r="J377" s="107"/>
      <c r="K377" s="109"/>
      <c r="L377" s="107"/>
      <c r="M377" s="107"/>
      <c r="N377" s="109"/>
    </row>
    <row r="378">
      <c r="A378" s="107"/>
      <c r="B378" s="107"/>
      <c r="C378" s="107"/>
      <c r="D378" s="107"/>
      <c r="E378" s="107"/>
      <c r="F378" s="107"/>
      <c r="G378" s="107"/>
      <c r="H378" s="108"/>
      <c r="I378" s="109"/>
      <c r="J378" s="107"/>
      <c r="K378" s="109"/>
      <c r="L378" s="107"/>
      <c r="M378" s="107"/>
      <c r="N378" s="109"/>
    </row>
    <row r="379">
      <c r="A379" s="107"/>
      <c r="B379" s="107"/>
      <c r="C379" s="107"/>
      <c r="D379" s="107"/>
      <c r="E379" s="107"/>
      <c r="F379" s="107"/>
      <c r="G379" s="107"/>
      <c r="H379" s="108"/>
      <c r="I379" s="109"/>
      <c r="J379" s="107"/>
      <c r="K379" s="109"/>
      <c r="L379" s="107"/>
      <c r="M379" s="107"/>
      <c r="N379" s="109"/>
    </row>
    <row r="380">
      <c r="A380" s="107"/>
      <c r="B380" s="107"/>
      <c r="C380" s="107"/>
      <c r="D380" s="107"/>
      <c r="E380" s="107"/>
      <c r="F380" s="107"/>
      <c r="G380" s="107"/>
      <c r="H380" s="108"/>
      <c r="I380" s="109"/>
      <c r="J380" s="107"/>
      <c r="K380" s="109"/>
      <c r="L380" s="107"/>
      <c r="M380" s="107"/>
      <c r="N380" s="109"/>
    </row>
    <row r="381">
      <c r="A381" s="107"/>
      <c r="B381" s="107"/>
      <c r="C381" s="107"/>
      <c r="D381" s="107"/>
      <c r="E381" s="107"/>
      <c r="F381" s="107"/>
      <c r="G381" s="107"/>
      <c r="H381" s="108"/>
      <c r="I381" s="109"/>
      <c r="J381" s="107"/>
      <c r="K381" s="109"/>
      <c r="L381" s="107"/>
      <c r="M381" s="107"/>
      <c r="N381" s="109"/>
    </row>
    <row r="382">
      <c r="A382" s="107"/>
      <c r="B382" s="107"/>
      <c r="C382" s="107"/>
      <c r="D382" s="107"/>
      <c r="E382" s="107"/>
      <c r="F382" s="107"/>
      <c r="G382" s="107"/>
      <c r="H382" s="108"/>
      <c r="I382" s="109"/>
      <c r="J382" s="107"/>
      <c r="K382" s="109"/>
      <c r="L382" s="107"/>
      <c r="M382" s="107"/>
      <c r="N382" s="109"/>
    </row>
    <row r="383">
      <c r="A383" s="107"/>
      <c r="B383" s="107"/>
      <c r="C383" s="107"/>
      <c r="D383" s="107"/>
      <c r="E383" s="107"/>
      <c r="F383" s="107"/>
      <c r="G383" s="107"/>
      <c r="H383" s="108"/>
      <c r="I383" s="109"/>
      <c r="J383" s="107"/>
      <c r="K383" s="109"/>
      <c r="L383" s="107"/>
      <c r="M383" s="107"/>
      <c r="N383" s="109"/>
    </row>
    <row r="384">
      <c r="A384" s="107"/>
      <c r="B384" s="107"/>
      <c r="C384" s="107"/>
      <c r="D384" s="107"/>
      <c r="E384" s="107"/>
      <c r="F384" s="107"/>
      <c r="G384" s="107"/>
      <c r="H384" s="108"/>
      <c r="I384" s="109"/>
      <c r="J384" s="107"/>
      <c r="K384" s="109"/>
      <c r="L384" s="107"/>
      <c r="M384" s="107"/>
      <c r="N384" s="109"/>
    </row>
    <row r="385">
      <c r="A385" s="107"/>
      <c r="B385" s="107"/>
      <c r="C385" s="107"/>
      <c r="D385" s="107"/>
      <c r="E385" s="107"/>
      <c r="F385" s="107"/>
      <c r="G385" s="107"/>
      <c r="H385" s="108"/>
      <c r="I385" s="109"/>
      <c r="J385" s="107"/>
      <c r="K385" s="109"/>
      <c r="L385" s="107"/>
      <c r="M385" s="107"/>
      <c r="N385" s="109"/>
    </row>
    <row r="386">
      <c r="A386" s="107"/>
      <c r="B386" s="107"/>
      <c r="C386" s="107"/>
      <c r="D386" s="107"/>
      <c r="E386" s="107"/>
      <c r="F386" s="107"/>
      <c r="G386" s="107"/>
      <c r="H386" s="108"/>
      <c r="I386" s="109"/>
      <c r="J386" s="107"/>
      <c r="K386" s="109"/>
      <c r="L386" s="107"/>
      <c r="M386" s="107"/>
      <c r="N386" s="109"/>
    </row>
    <row r="387">
      <c r="A387" s="107"/>
      <c r="B387" s="107"/>
      <c r="C387" s="107"/>
      <c r="D387" s="107"/>
      <c r="E387" s="107"/>
      <c r="F387" s="107"/>
      <c r="G387" s="107"/>
      <c r="H387" s="108"/>
      <c r="I387" s="109"/>
      <c r="J387" s="107"/>
      <c r="K387" s="109"/>
      <c r="L387" s="107"/>
      <c r="M387" s="107"/>
      <c r="N387" s="109"/>
    </row>
    <row r="388">
      <c r="A388" s="107"/>
      <c r="B388" s="107"/>
      <c r="C388" s="107"/>
      <c r="D388" s="107"/>
      <c r="E388" s="107"/>
      <c r="F388" s="107"/>
      <c r="G388" s="107"/>
      <c r="H388" s="108"/>
      <c r="I388" s="109"/>
      <c r="J388" s="107"/>
      <c r="K388" s="109"/>
      <c r="L388" s="107"/>
      <c r="M388" s="107"/>
      <c r="N388" s="109"/>
    </row>
    <row r="389">
      <c r="A389" s="107"/>
      <c r="B389" s="107"/>
      <c r="C389" s="107"/>
      <c r="D389" s="107"/>
      <c r="E389" s="107"/>
      <c r="F389" s="107"/>
      <c r="G389" s="107"/>
      <c r="H389" s="108"/>
      <c r="I389" s="109"/>
      <c r="J389" s="107"/>
      <c r="K389" s="109"/>
      <c r="L389" s="107"/>
      <c r="M389" s="107"/>
      <c r="N389" s="109"/>
    </row>
    <row r="390">
      <c r="A390" s="107"/>
      <c r="B390" s="107"/>
      <c r="C390" s="107"/>
      <c r="D390" s="107"/>
      <c r="E390" s="107"/>
      <c r="F390" s="107"/>
      <c r="G390" s="107"/>
      <c r="H390" s="108"/>
      <c r="I390" s="109"/>
      <c r="J390" s="107"/>
      <c r="K390" s="109"/>
      <c r="L390" s="107"/>
      <c r="M390" s="107"/>
      <c r="N390" s="109"/>
    </row>
    <row r="391">
      <c r="A391" s="107"/>
      <c r="B391" s="107"/>
      <c r="C391" s="107"/>
      <c r="D391" s="107"/>
      <c r="E391" s="107"/>
      <c r="F391" s="107"/>
      <c r="G391" s="107"/>
      <c r="H391" s="108"/>
      <c r="I391" s="109"/>
      <c r="J391" s="107"/>
      <c r="K391" s="109"/>
      <c r="L391" s="107"/>
      <c r="M391" s="107"/>
      <c r="N391" s="109"/>
    </row>
    <row r="392">
      <c r="A392" s="107"/>
      <c r="B392" s="107"/>
      <c r="C392" s="107"/>
      <c r="D392" s="107"/>
      <c r="E392" s="107"/>
      <c r="F392" s="107"/>
      <c r="G392" s="107"/>
      <c r="H392" s="108"/>
      <c r="I392" s="109"/>
      <c r="J392" s="107"/>
      <c r="K392" s="109"/>
      <c r="L392" s="107"/>
      <c r="M392" s="107"/>
      <c r="N392" s="109"/>
    </row>
    <row r="393">
      <c r="A393" s="107"/>
      <c r="B393" s="107"/>
      <c r="C393" s="107"/>
      <c r="D393" s="107"/>
      <c r="E393" s="107"/>
      <c r="F393" s="107"/>
      <c r="G393" s="107"/>
      <c r="H393" s="108"/>
      <c r="I393" s="109"/>
      <c r="J393" s="107"/>
      <c r="K393" s="109"/>
      <c r="L393" s="107"/>
      <c r="M393" s="107"/>
      <c r="N393" s="109"/>
    </row>
    <row r="394">
      <c r="A394" s="107"/>
      <c r="B394" s="107"/>
      <c r="C394" s="107"/>
      <c r="D394" s="107"/>
      <c r="E394" s="107"/>
      <c r="F394" s="107"/>
      <c r="G394" s="107"/>
      <c r="H394" s="108"/>
      <c r="I394" s="109"/>
      <c r="J394" s="107"/>
      <c r="K394" s="109"/>
      <c r="L394" s="107"/>
      <c r="M394" s="107"/>
      <c r="N394" s="109"/>
    </row>
    <row r="395">
      <c r="A395" s="107"/>
      <c r="B395" s="107"/>
      <c r="C395" s="107"/>
      <c r="D395" s="107"/>
      <c r="E395" s="107"/>
      <c r="F395" s="107"/>
      <c r="G395" s="107"/>
      <c r="H395" s="108"/>
      <c r="I395" s="109"/>
      <c r="J395" s="107"/>
      <c r="K395" s="109"/>
      <c r="L395" s="107"/>
      <c r="M395" s="107"/>
      <c r="N395" s="109"/>
    </row>
    <row r="396">
      <c r="A396" s="107"/>
      <c r="B396" s="107"/>
      <c r="C396" s="107"/>
      <c r="D396" s="107"/>
      <c r="E396" s="107"/>
      <c r="F396" s="107"/>
      <c r="G396" s="107"/>
      <c r="H396" s="108"/>
      <c r="I396" s="109"/>
      <c r="J396" s="107"/>
      <c r="K396" s="109"/>
      <c r="L396" s="107"/>
      <c r="M396" s="107"/>
      <c r="N396" s="109"/>
    </row>
    <row r="397">
      <c r="A397" s="107"/>
      <c r="B397" s="107"/>
      <c r="C397" s="107"/>
      <c r="D397" s="107"/>
      <c r="E397" s="107"/>
      <c r="F397" s="107"/>
      <c r="G397" s="107"/>
      <c r="H397" s="108"/>
      <c r="I397" s="109"/>
      <c r="J397" s="107"/>
      <c r="K397" s="109"/>
      <c r="L397" s="107"/>
      <c r="M397" s="107"/>
      <c r="N397" s="109"/>
    </row>
    <row r="398">
      <c r="A398" s="107"/>
      <c r="B398" s="107"/>
      <c r="C398" s="107"/>
      <c r="D398" s="107"/>
      <c r="E398" s="107"/>
      <c r="F398" s="107"/>
      <c r="G398" s="107"/>
      <c r="H398" s="108"/>
      <c r="I398" s="109"/>
      <c r="J398" s="107"/>
      <c r="K398" s="109"/>
      <c r="L398" s="107"/>
      <c r="M398" s="107"/>
      <c r="N398" s="109"/>
    </row>
    <row r="399">
      <c r="A399" s="107"/>
      <c r="B399" s="107"/>
      <c r="C399" s="107"/>
      <c r="D399" s="107"/>
      <c r="E399" s="107"/>
      <c r="F399" s="107"/>
      <c r="G399" s="107"/>
      <c r="H399" s="108"/>
      <c r="I399" s="109"/>
      <c r="J399" s="107"/>
      <c r="K399" s="109"/>
      <c r="L399" s="107"/>
      <c r="M399" s="107"/>
      <c r="N399" s="109"/>
    </row>
    <row r="400">
      <c r="A400" s="107"/>
      <c r="B400" s="107"/>
      <c r="C400" s="107"/>
      <c r="D400" s="107"/>
      <c r="E400" s="107"/>
      <c r="F400" s="107"/>
      <c r="G400" s="107"/>
      <c r="H400" s="108"/>
      <c r="I400" s="109"/>
      <c r="J400" s="107"/>
      <c r="K400" s="109"/>
      <c r="L400" s="107"/>
      <c r="M400" s="107"/>
      <c r="N400" s="109"/>
    </row>
    <row r="401">
      <c r="A401" s="107"/>
      <c r="B401" s="107"/>
      <c r="C401" s="107"/>
      <c r="D401" s="107"/>
      <c r="E401" s="107"/>
      <c r="F401" s="107"/>
      <c r="G401" s="107"/>
      <c r="H401" s="108"/>
      <c r="I401" s="109"/>
      <c r="J401" s="107"/>
      <c r="K401" s="109"/>
      <c r="L401" s="107"/>
      <c r="M401" s="107"/>
      <c r="N401" s="109"/>
    </row>
    <row r="402">
      <c r="A402" s="107"/>
      <c r="B402" s="107"/>
      <c r="C402" s="107"/>
      <c r="D402" s="107"/>
      <c r="E402" s="107"/>
      <c r="F402" s="107"/>
      <c r="G402" s="107"/>
      <c r="H402" s="108"/>
      <c r="I402" s="109"/>
      <c r="J402" s="107"/>
      <c r="K402" s="109"/>
      <c r="L402" s="107"/>
      <c r="M402" s="107"/>
      <c r="N402" s="109"/>
    </row>
    <row r="403">
      <c r="A403" s="107"/>
      <c r="B403" s="107"/>
      <c r="C403" s="107"/>
      <c r="D403" s="107"/>
      <c r="E403" s="107"/>
      <c r="F403" s="107"/>
      <c r="G403" s="107"/>
      <c r="H403" s="108"/>
      <c r="I403" s="109"/>
      <c r="J403" s="107"/>
      <c r="K403" s="109"/>
      <c r="L403" s="107"/>
      <c r="M403" s="107"/>
      <c r="N403" s="109"/>
    </row>
    <row r="404">
      <c r="A404" s="107"/>
      <c r="B404" s="107"/>
      <c r="C404" s="107"/>
      <c r="D404" s="107"/>
      <c r="E404" s="107"/>
      <c r="F404" s="107"/>
      <c r="G404" s="107"/>
      <c r="H404" s="108"/>
      <c r="I404" s="109"/>
      <c r="J404" s="107"/>
      <c r="K404" s="109"/>
      <c r="L404" s="107"/>
      <c r="M404" s="107"/>
      <c r="N404" s="109"/>
    </row>
    <row r="405">
      <c r="A405" s="107"/>
      <c r="B405" s="107"/>
      <c r="C405" s="107"/>
      <c r="D405" s="107"/>
      <c r="E405" s="107"/>
      <c r="F405" s="107"/>
      <c r="G405" s="107"/>
      <c r="H405" s="108"/>
      <c r="I405" s="109"/>
      <c r="J405" s="107"/>
      <c r="K405" s="109"/>
      <c r="L405" s="107"/>
      <c r="M405" s="107"/>
      <c r="N405" s="109"/>
    </row>
    <row r="406">
      <c r="A406" s="107"/>
      <c r="B406" s="107"/>
      <c r="C406" s="107"/>
      <c r="D406" s="107"/>
      <c r="E406" s="107"/>
      <c r="F406" s="107"/>
      <c r="G406" s="107"/>
      <c r="H406" s="108"/>
      <c r="I406" s="109"/>
      <c r="J406" s="107"/>
      <c r="K406" s="109"/>
      <c r="L406" s="107"/>
      <c r="M406" s="107"/>
      <c r="N406" s="109"/>
    </row>
    <row r="407">
      <c r="A407" s="107"/>
      <c r="B407" s="107"/>
      <c r="C407" s="107"/>
      <c r="D407" s="107"/>
      <c r="E407" s="107"/>
      <c r="F407" s="107"/>
      <c r="G407" s="107"/>
      <c r="H407" s="108"/>
      <c r="I407" s="109"/>
      <c r="J407" s="107"/>
      <c r="K407" s="109"/>
      <c r="L407" s="107"/>
      <c r="M407" s="107"/>
      <c r="N407" s="109"/>
    </row>
    <row r="408">
      <c r="A408" s="107"/>
      <c r="B408" s="107"/>
      <c r="C408" s="107"/>
      <c r="D408" s="107"/>
      <c r="E408" s="107"/>
      <c r="F408" s="107"/>
      <c r="G408" s="107"/>
      <c r="H408" s="108"/>
      <c r="I408" s="109"/>
      <c r="J408" s="107"/>
      <c r="K408" s="109"/>
      <c r="L408" s="107"/>
      <c r="M408" s="107"/>
      <c r="N408" s="109"/>
    </row>
    <row r="409">
      <c r="A409" s="107"/>
      <c r="B409" s="107"/>
      <c r="C409" s="107"/>
      <c r="D409" s="107"/>
      <c r="E409" s="107"/>
      <c r="F409" s="107"/>
      <c r="G409" s="107"/>
      <c r="H409" s="108"/>
      <c r="I409" s="109"/>
      <c r="J409" s="107"/>
      <c r="K409" s="109"/>
      <c r="L409" s="107"/>
      <c r="M409" s="107"/>
      <c r="N409" s="109"/>
    </row>
    <row r="410">
      <c r="A410" s="107"/>
      <c r="B410" s="107"/>
      <c r="C410" s="107"/>
      <c r="D410" s="107"/>
      <c r="E410" s="107"/>
      <c r="F410" s="107"/>
      <c r="G410" s="107"/>
      <c r="H410" s="108"/>
      <c r="I410" s="109"/>
      <c r="J410" s="107"/>
      <c r="K410" s="109"/>
      <c r="L410" s="107"/>
      <c r="M410" s="107"/>
      <c r="N410" s="109"/>
    </row>
    <row r="411">
      <c r="A411" s="107"/>
      <c r="B411" s="107"/>
      <c r="C411" s="107"/>
      <c r="D411" s="107"/>
      <c r="E411" s="107"/>
      <c r="F411" s="107"/>
      <c r="G411" s="107"/>
      <c r="H411" s="108"/>
      <c r="I411" s="109"/>
      <c r="J411" s="107"/>
      <c r="K411" s="109"/>
      <c r="L411" s="107"/>
      <c r="M411" s="107"/>
      <c r="N411" s="109"/>
    </row>
    <row r="412">
      <c r="A412" s="107"/>
      <c r="B412" s="107"/>
      <c r="C412" s="107"/>
      <c r="D412" s="107"/>
      <c r="E412" s="107"/>
      <c r="F412" s="107"/>
      <c r="G412" s="107"/>
      <c r="H412" s="108"/>
      <c r="I412" s="109"/>
      <c r="J412" s="107"/>
      <c r="K412" s="109"/>
      <c r="L412" s="107"/>
      <c r="M412" s="107"/>
      <c r="N412" s="109"/>
    </row>
    <row r="413">
      <c r="A413" s="107"/>
      <c r="B413" s="107"/>
      <c r="C413" s="107"/>
      <c r="D413" s="107"/>
      <c r="E413" s="107"/>
      <c r="F413" s="107"/>
      <c r="G413" s="107"/>
      <c r="H413" s="108"/>
      <c r="I413" s="109"/>
      <c r="J413" s="107"/>
      <c r="K413" s="109"/>
      <c r="L413" s="107"/>
      <c r="M413" s="107"/>
      <c r="N413" s="109"/>
    </row>
    <row r="414">
      <c r="A414" s="107"/>
      <c r="B414" s="107"/>
      <c r="C414" s="107"/>
      <c r="D414" s="107"/>
      <c r="E414" s="107"/>
      <c r="F414" s="107"/>
      <c r="G414" s="107"/>
      <c r="H414" s="108"/>
      <c r="I414" s="109"/>
      <c r="J414" s="107"/>
      <c r="K414" s="109"/>
      <c r="L414" s="107"/>
      <c r="M414" s="107"/>
      <c r="N414" s="109"/>
    </row>
    <row r="415">
      <c r="A415" s="107"/>
      <c r="B415" s="107"/>
      <c r="C415" s="107"/>
      <c r="D415" s="107"/>
      <c r="E415" s="107"/>
      <c r="F415" s="107"/>
      <c r="G415" s="107"/>
      <c r="H415" s="108"/>
      <c r="I415" s="109"/>
      <c r="J415" s="107"/>
      <c r="K415" s="109"/>
      <c r="L415" s="107"/>
      <c r="M415" s="107"/>
      <c r="N415" s="109"/>
    </row>
    <row r="416">
      <c r="A416" s="107"/>
      <c r="B416" s="107"/>
      <c r="C416" s="107"/>
      <c r="D416" s="107"/>
      <c r="E416" s="107"/>
      <c r="F416" s="107"/>
      <c r="G416" s="107"/>
      <c r="H416" s="108"/>
      <c r="I416" s="109"/>
      <c r="J416" s="107"/>
      <c r="K416" s="109"/>
      <c r="L416" s="107"/>
      <c r="M416" s="107"/>
      <c r="N416" s="109"/>
    </row>
    <row r="417">
      <c r="A417" s="107"/>
      <c r="B417" s="107"/>
      <c r="C417" s="107"/>
      <c r="D417" s="107"/>
      <c r="E417" s="107"/>
      <c r="F417" s="107"/>
      <c r="G417" s="107"/>
      <c r="H417" s="108"/>
      <c r="I417" s="109"/>
      <c r="J417" s="107"/>
      <c r="K417" s="109"/>
      <c r="L417" s="107"/>
      <c r="M417" s="107"/>
      <c r="N417" s="109"/>
    </row>
    <row r="418">
      <c r="A418" s="107"/>
      <c r="B418" s="107"/>
      <c r="C418" s="107"/>
      <c r="D418" s="107"/>
      <c r="E418" s="107"/>
      <c r="F418" s="107"/>
      <c r="G418" s="107"/>
      <c r="H418" s="108"/>
      <c r="I418" s="109"/>
      <c r="J418" s="107"/>
      <c r="K418" s="109"/>
      <c r="L418" s="107"/>
      <c r="M418" s="107"/>
      <c r="N418" s="109"/>
    </row>
    <row r="419">
      <c r="A419" s="107"/>
      <c r="B419" s="107"/>
      <c r="C419" s="107"/>
      <c r="D419" s="107"/>
      <c r="E419" s="107"/>
      <c r="F419" s="107"/>
      <c r="G419" s="107"/>
      <c r="H419" s="108"/>
      <c r="I419" s="109"/>
      <c r="J419" s="107"/>
      <c r="K419" s="109"/>
      <c r="L419" s="107"/>
      <c r="M419" s="107"/>
      <c r="N419" s="109"/>
    </row>
    <row r="420">
      <c r="A420" s="107"/>
      <c r="B420" s="107"/>
      <c r="C420" s="107"/>
      <c r="D420" s="107"/>
      <c r="E420" s="107"/>
      <c r="F420" s="107"/>
      <c r="G420" s="107"/>
      <c r="H420" s="108"/>
      <c r="I420" s="109"/>
      <c r="J420" s="107"/>
      <c r="K420" s="109"/>
      <c r="L420" s="107"/>
      <c r="M420" s="107"/>
      <c r="N420" s="109"/>
    </row>
    <row r="421">
      <c r="A421" s="107"/>
      <c r="B421" s="107"/>
      <c r="C421" s="107"/>
      <c r="D421" s="107"/>
      <c r="E421" s="107"/>
      <c r="F421" s="107"/>
      <c r="G421" s="107"/>
      <c r="H421" s="108"/>
      <c r="I421" s="109"/>
      <c r="J421" s="107"/>
      <c r="K421" s="109"/>
      <c r="L421" s="107"/>
      <c r="M421" s="107"/>
      <c r="N421" s="109"/>
    </row>
    <row r="422">
      <c r="A422" s="107"/>
      <c r="B422" s="107"/>
      <c r="C422" s="107"/>
      <c r="D422" s="107"/>
      <c r="E422" s="107"/>
      <c r="F422" s="107"/>
      <c r="G422" s="107"/>
      <c r="H422" s="108"/>
      <c r="I422" s="109"/>
      <c r="J422" s="107"/>
      <c r="K422" s="109"/>
      <c r="L422" s="107"/>
      <c r="M422" s="107"/>
      <c r="N422" s="109"/>
    </row>
    <row r="423">
      <c r="A423" s="107"/>
      <c r="B423" s="107"/>
      <c r="C423" s="107"/>
      <c r="D423" s="107"/>
      <c r="E423" s="107"/>
      <c r="F423" s="107"/>
      <c r="G423" s="107"/>
      <c r="H423" s="108"/>
      <c r="I423" s="109"/>
      <c r="J423" s="107"/>
      <c r="K423" s="109"/>
      <c r="L423" s="107"/>
      <c r="M423" s="107"/>
      <c r="N423" s="109"/>
    </row>
    <row r="424">
      <c r="A424" s="107"/>
      <c r="B424" s="107"/>
      <c r="C424" s="107"/>
      <c r="D424" s="107"/>
      <c r="E424" s="107"/>
      <c r="F424" s="107"/>
      <c r="G424" s="107"/>
      <c r="H424" s="108"/>
      <c r="I424" s="109"/>
      <c r="J424" s="107"/>
      <c r="K424" s="109"/>
      <c r="L424" s="107"/>
      <c r="M424" s="107"/>
      <c r="N424" s="109"/>
    </row>
    <row r="425">
      <c r="A425" s="107"/>
      <c r="B425" s="107"/>
      <c r="C425" s="107"/>
      <c r="D425" s="107"/>
      <c r="E425" s="107"/>
      <c r="F425" s="107"/>
      <c r="G425" s="107"/>
      <c r="H425" s="108"/>
      <c r="I425" s="109"/>
      <c r="J425" s="107"/>
      <c r="K425" s="109"/>
      <c r="L425" s="107"/>
      <c r="M425" s="107"/>
      <c r="N425" s="109"/>
    </row>
    <row r="426">
      <c r="A426" s="107"/>
      <c r="B426" s="107"/>
      <c r="C426" s="107"/>
      <c r="D426" s="107"/>
      <c r="E426" s="107"/>
      <c r="F426" s="107"/>
      <c r="G426" s="107"/>
      <c r="H426" s="108"/>
      <c r="I426" s="109"/>
      <c r="J426" s="107"/>
      <c r="K426" s="109"/>
      <c r="L426" s="107"/>
      <c r="M426" s="107"/>
      <c r="N426" s="109"/>
    </row>
    <row r="427">
      <c r="A427" s="107"/>
      <c r="B427" s="107"/>
      <c r="C427" s="107"/>
      <c r="D427" s="107"/>
      <c r="E427" s="107"/>
      <c r="F427" s="107"/>
      <c r="G427" s="107"/>
      <c r="H427" s="108"/>
      <c r="I427" s="109"/>
      <c r="J427" s="107"/>
      <c r="K427" s="109"/>
      <c r="L427" s="107"/>
      <c r="M427" s="107"/>
      <c r="N427" s="109"/>
    </row>
    <row r="428">
      <c r="A428" s="107"/>
      <c r="B428" s="107"/>
      <c r="C428" s="107"/>
      <c r="D428" s="107"/>
      <c r="E428" s="107"/>
      <c r="F428" s="107"/>
      <c r="G428" s="107"/>
      <c r="H428" s="108"/>
      <c r="I428" s="109"/>
      <c r="J428" s="107"/>
      <c r="K428" s="109"/>
      <c r="L428" s="107"/>
      <c r="M428" s="107"/>
      <c r="N428" s="109"/>
    </row>
    <row r="429">
      <c r="A429" s="107"/>
      <c r="B429" s="107"/>
      <c r="C429" s="107"/>
      <c r="D429" s="107"/>
      <c r="E429" s="107"/>
      <c r="F429" s="107"/>
      <c r="G429" s="107"/>
      <c r="H429" s="108"/>
      <c r="I429" s="109"/>
      <c r="J429" s="107"/>
      <c r="K429" s="109"/>
      <c r="L429" s="107"/>
      <c r="M429" s="107"/>
      <c r="N429" s="109"/>
    </row>
    <row r="430">
      <c r="A430" s="107"/>
      <c r="B430" s="107"/>
      <c r="C430" s="107"/>
      <c r="D430" s="107"/>
      <c r="E430" s="107"/>
      <c r="F430" s="107"/>
      <c r="G430" s="107"/>
      <c r="H430" s="108"/>
      <c r="I430" s="109"/>
      <c r="J430" s="107"/>
      <c r="K430" s="109"/>
      <c r="L430" s="107"/>
      <c r="M430" s="107"/>
      <c r="N430" s="109"/>
    </row>
    <row r="431">
      <c r="A431" s="107"/>
      <c r="B431" s="107"/>
      <c r="C431" s="107"/>
      <c r="D431" s="107"/>
      <c r="E431" s="107"/>
      <c r="F431" s="107"/>
      <c r="G431" s="107"/>
      <c r="H431" s="108"/>
      <c r="I431" s="109"/>
      <c r="J431" s="107"/>
      <c r="K431" s="109"/>
      <c r="L431" s="107"/>
      <c r="M431" s="107"/>
      <c r="N431" s="109"/>
    </row>
    <row r="432">
      <c r="A432" s="107"/>
      <c r="B432" s="107"/>
      <c r="C432" s="107"/>
      <c r="D432" s="107"/>
      <c r="E432" s="107"/>
      <c r="F432" s="107"/>
      <c r="G432" s="107"/>
      <c r="H432" s="108"/>
      <c r="I432" s="109"/>
      <c r="J432" s="107"/>
      <c r="K432" s="109"/>
      <c r="L432" s="107"/>
      <c r="M432" s="107"/>
      <c r="N432" s="109"/>
    </row>
    <row r="433">
      <c r="A433" s="107"/>
      <c r="B433" s="107"/>
      <c r="C433" s="107"/>
      <c r="D433" s="107"/>
      <c r="E433" s="107"/>
      <c r="F433" s="107"/>
      <c r="G433" s="107"/>
      <c r="H433" s="108"/>
      <c r="I433" s="109"/>
      <c r="J433" s="107"/>
      <c r="K433" s="109"/>
      <c r="L433" s="107"/>
      <c r="M433" s="107"/>
      <c r="N433" s="109"/>
    </row>
    <row r="434">
      <c r="A434" s="107"/>
      <c r="B434" s="107"/>
      <c r="C434" s="107"/>
      <c r="D434" s="107"/>
      <c r="E434" s="107"/>
      <c r="F434" s="107"/>
      <c r="G434" s="107"/>
      <c r="H434" s="108"/>
      <c r="I434" s="109"/>
      <c r="J434" s="107"/>
      <c r="K434" s="109"/>
      <c r="L434" s="107"/>
      <c r="M434" s="107"/>
      <c r="N434" s="109"/>
    </row>
    <row r="435">
      <c r="A435" s="107"/>
      <c r="B435" s="107"/>
      <c r="C435" s="107"/>
      <c r="D435" s="107"/>
      <c r="E435" s="107"/>
      <c r="F435" s="107"/>
      <c r="G435" s="107"/>
      <c r="H435" s="108"/>
      <c r="I435" s="109"/>
      <c r="J435" s="107"/>
      <c r="K435" s="109"/>
      <c r="L435" s="107"/>
      <c r="M435" s="107"/>
      <c r="N435" s="109"/>
    </row>
    <row r="436">
      <c r="A436" s="107"/>
      <c r="B436" s="107"/>
      <c r="C436" s="107"/>
      <c r="D436" s="107"/>
      <c r="E436" s="107"/>
      <c r="F436" s="107"/>
      <c r="G436" s="107"/>
      <c r="H436" s="108"/>
      <c r="I436" s="109"/>
      <c r="J436" s="107"/>
      <c r="K436" s="109"/>
      <c r="L436" s="107"/>
      <c r="M436" s="107"/>
      <c r="N436" s="109"/>
    </row>
    <row r="437">
      <c r="A437" s="107"/>
      <c r="B437" s="107"/>
      <c r="C437" s="107"/>
      <c r="D437" s="107"/>
      <c r="E437" s="107"/>
      <c r="F437" s="107"/>
      <c r="G437" s="107"/>
      <c r="H437" s="108"/>
      <c r="I437" s="109"/>
      <c r="J437" s="107"/>
      <c r="K437" s="109"/>
      <c r="L437" s="107"/>
      <c r="M437" s="107"/>
      <c r="N437" s="109"/>
    </row>
    <row r="438">
      <c r="A438" s="107"/>
      <c r="B438" s="107"/>
      <c r="C438" s="107"/>
      <c r="D438" s="107"/>
      <c r="E438" s="107"/>
      <c r="F438" s="107"/>
      <c r="G438" s="107"/>
      <c r="H438" s="108"/>
      <c r="I438" s="109"/>
      <c r="J438" s="107"/>
      <c r="K438" s="109"/>
      <c r="L438" s="107"/>
      <c r="M438" s="107"/>
      <c r="N438" s="109"/>
    </row>
    <row r="439">
      <c r="A439" s="107"/>
      <c r="B439" s="107"/>
      <c r="C439" s="107"/>
      <c r="D439" s="107"/>
      <c r="E439" s="107"/>
      <c r="F439" s="107"/>
      <c r="G439" s="107"/>
      <c r="H439" s="108"/>
      <c r="I439" s="109"/>
      <c r="J439" s="107"/>
      <c r="K439" s="109"/>
      <c r="L439" s="107"/>
      <c r="M439" s="107"/>
      <c r="N439" s="109"/>
    </row>
    <row r="440">
      <c r="A440" s="107"/>
      <c r="B440" s="107"/>
      <c r="C440" s="107"/>
      <c r="D440" s="107"/>
      <c r="E440" s="107"/>
      <c r="F440" s="107"/>
      <c r="G440" s="107"/>
      <c r="H440" s="108"/>
      <c r="I440" s="109"/>
      <c r="J440" s="107"/>
      <c r="K440" s="109"/>
      <c r="L440" s="107"/>
      <c r="M440" s="107"/>
      <c r="N440" s="109"/>
    </row>
    <row r="441">
      <c r="A441" s="107"/>
      <c r="B441" s="107"/>
      <c r="C441" s="107"/>
      <c r="D441" s="107"/>
      <c r="E441" s="107"/>
      <c r="F441" s="107"/>
      <c r="G441" s="107"/>
      <c r="H441" s="108"/>
      <c r="I441" s="109"/>
      <c r="J441" s="107"/>
      <c r="K441" s="109"/>
      <c r="L441" s="107"/>
      <c r="M441" s="107"/>
      <c r="N441" s="109"/>
    </row>
    <row r="442">
      <c r="A442" s="107"/>
      <c r="B442" s="107"/>
      <c r="C442" s="107"/>
      <c r="D442" s="107"/>
      <c r="E442" s="107"/>
      <c r="F442" s="107"/>
      <c r="G442" s="107"/>
      <c r="H442" s="108"/>
      <c r="I442" s="109"/>
      <c r="J442" s="107"/>
      <c r="K442" s="109"/>
      <c r="L442" s="107"/>
      <c r="M442" s="107"/>
      <c r="N442" s="109"/>
    </row>
    <row r="443">
      <c r="A443" s="107"/>
      <c r="B443" s="107"/>
      <c r="C443" s="107"/>
      <c r="D443" s="107"/>
      <c r="E443" s="107"/>
      <c r="F443" s="107"/>
      <c r="G443" s="107"/>
      <c r="H443" s="108"/>
      <c r="I443" s="109"/>
      <c r="J443" s="107"/>
      <c r="K443" s="109"/>
      <c r="L443" s="107"/>
      <c r="M443" s="107"/>
      <c r="N443" s="109"/>
    </row>
    <row r="444">
      <c r="A444" s="107"/>
      <c r="B444" s="107"/>
      <c r="C444" s="107"/>
      <c r="D444" s="107"/>
      <c r="E444" s="107"/>
      <c r="F444" s="107"/>
      <c r="G444" s="107"/>
      <c r="H444" s="108"/>
      <c r="I444" s="109"/>
      <c r="J444" s="107"/>
      <c r="K444" s="109"/>
      <c r="L444" s="107"/>
      <c r="M444" s="107"/>
      <c r="N444" s="109"/>
    </row>
    <row r="445">
      <c r="A445" s="107"/>
      <c r="B445" s="107"/>
      <c r="C445" s="107"/>
      <c r="D445" s="107"/>
      <c r="E445" s="107"/>
      <c r="F445" s="107"/>
      <c r="G445" s="107"/>
      <c r="H445" s="108"/>
      <c r="I445" s="109"/>
      <c r="J445" s="107"/>
      <c r="K445" s="109"/>
      <c r="L445" s="107"/>
      <c r="M445" s="107"/>
      <c r="N445" s="109"/>
    </row>
    <row r="446">
      <c r="A446" s="107"/>
      <c r="B446" s="107"/>
      <c r="C446" s="107"/>
      <c r="D446" s="107"/>
      <c r="E446" s="107"/>
      <c r="F446" s="107"/>
      <c r="G446" s="107"/>
      <c r="H446" s="108"/>
      <c r="I446" s="109"/>
      <c r="J446" s="107"/>
      <c r="K446" s="109"/>
      <c r="L446" s="107"/>
      <c r="M446" s="107"/>
      <c r="N446" s="109"/>
    </row>
    <row r="447">
      <c r="A447" s="107"/>
      <c r="B447" s="107"/>
      <c r="C447" s="107"/>
      <c r="D447" s="107"/>
      <c r="E447" s="107"/>
      <c r="F447" s="107"/>
      <c r="G447" s="107"/>
      <c r="H447" s="108"/>
      <c r="I447" s="109"/>
      <c r="J447" s="107"/>
      <c r="K447" s="109"/>
      <c r="L447" s="107"/>
      <c r="M447" s="107"/>
      <c r="N447" s="109"/>
    </row>
    <row r="448">
      <c r="A448" s="107"/>
      <c r="B448" s="107"/>
      <c r="C448" s="107"/>
      <c r="D448" s="107"/>
      <c r="E448" s="107"/>
      <c r="F448" s="107"/>
      <c r="G448" s="107"/>
      <c r="H448" s="108"/>
      <c r="I448" s="109"/>
      <c r="J448" s="107"/>
      <c r="K448" s="109"/>
      <c r="L448" s="107"/>
      <c r="M448" s="107"/>
      <c r="N448" s="109"/>
    </row>
    <row r="449">
      <c r="A449" s="107"/>
      <c r="B449" s="107"/>
      <c r="C449" s="107"/>
      <c r="D449" s="107"/>
      <c r="E449" s="107"/>
      <c r="F449" s="107"/>
      <c r="G449" s="107"/>
      <c r="H449" s="108"/>
      <c r="I449" s="109"/>
      <c r="J449" s="107"/>
      <c r="K449" s="109"/>
      <c r="L449" s="107"/>
      <c r="M449" s="107"/>
      <c r="N449" s="109"/>
    </row>
    <row r="450">
      <c r="A450" s="107"/>
      <c r="B450" s="107"/>
      <c r="C450" s="107"/>
      <c r="D450" s="107"/>
      <c r="E450" s="107"/>
      <c r="F450" s="107"/>
      <c r="G450" s="107"/>
      <c r="H450" s="108"/>
      <c r="I450" s="109"/>
      <c r="J450" s="107"/>
      <c r="K450" s="109"/>
      <c r="L450" s="107"/>
      <c r="M450" s="107"/>
      <c r="N450" s="109"/>
    </row>
    <row r="451">
      <c r="A451" s="107"/>
      <c r="B451" s="107"/>
      <c r="C451" s="107"/>
      <c r="D451" s="107"/>
      <c r="E451" s="107"/>
      <c r="F451" s="107"/>
      <c r="G451" s="107"/>
      <c r="H451" s="108"/>
      <c r="I451" s="109"/>
      <c r="J451" s="107"/>
      <c r="K451" s="109"/>
      <c r="L451" s="107"/>
      <c r="M451" s="107"/>
      <c r="N451" s="109"/>
    </row>
    <row r="452">
      <c r="A452" s="107"/>
      <c r="B452" s="107"/>
      <c r="C452" s="107"/>
      <c r="D452" s="107"/>
      <c r="E452" s="107"/>
      <c r="F452" s="107"/>
      <c r="G452" s="107"/>
      <c r="H452" s="108"/>
      <c r="I452" s="109"/>
      <c r="J452" s="107"/>
      <c r="K452" s="109"/>
      <c r="L452" s="107"/>
      <c r="M452" s="107"/>
      <c r="N452" s="109"/>
    </row>
    <row r="453">
      <c r="A453" s="107"/>
      <c r="B453" s="107"/>
      <c r="C453" s="107"/>
      <c r="D453" s="107"/>
      <c r="E453" s="107"/>
      <c r="F453" s="107"/>
      <c r="G453" s="107"/>
      <c r="H453" s="108"/>
      <c r="I453" s="109"/>
      <c r="J453" s="107"/>
      <c r="K453" s="109"/>
      <c r="L453" s="107"/>
      <c r="M453" s="107"/>
      <c r="N453" s="109"/>
    </row>
    <row r="454">
      <c r="A454" s="107"/>
      <c r="B454" s="107"/>
      <c r="C454" s="107"/>
      <c r="D454" s="107"/>
      <c r="E454" s="107"/>
      <c r="F454" s="107"/>
      <c r="G454" s="107"/>
      <c r="H454" s="108"/>
      <c r="I454" s="109"/>
      <c r="J454" s="107"/>
      <c r="K454" s="109"/>
      <c r="L454" s="107"/>
      <c r="M454" s="107"/>
      <c r="N454" s="109"/>
    </row>
    <row r="455">
      <c r="A455" s="107"/>
      <c r="B455" s="107"/>
      <c r="C455" s="107"/>
      <c r="D455" s="107"/>
      <c r="E455" s="107"/>
      <c r="F455" s="107"/>
      <c r="G455" s="107"/>
      <c r="H455" s="108"/>
      <c r="I455" s="109"/>
      <c r="J455" s="107"/>
      <c r="K455" s="109"/>
      <c r="L455" s="107"/>
      <c r="M455" s="107"/>
      <c r="N455" s="109"/>
    </row>
    <row r="456">
      <c r="A456" s="107"/>
      <c r="B456" s="107"/>
      <c r="C456" s="107"/>
      <c r="D456" s="107"/>
      <c r="E456" s="107"/>
      <c r="F456" s="107"/>
      <c r="G456" s="107"/>
      <c r="H456" s="108"/>
      <c r="I456" s="109"/>
      <c r="J456" s="107"/>
      <c r="K456" s="109"/>
      <c r="L456" s="107"/>
      <c r="M456" s="107"/>
      <c r="N456" s="109"/>
    </row>
    <row r="457">
      <c r="A457" s="107"/>
      <c r="B457" s="107"/>
      <c r="C457" s="107"/>
      <c r="D457" s="107"/>
      <c r="E457" s="107"/>
      <c r="F457" s="107"/>
      <c r="G457" s="107"/>
      <c r="H457" s="108"/>
      <c r="I457" s="109"/>
      <c r="J457" s="107"/>
      <c r="K457" s="109"/>
      <c r="L457" s="107"/>
      <c r="M457" s="107"/>
      <c r="N457" s="109"/>
    </row>
    <row r="458">
      <c r="A458" s="107"/>
      <c r="B458" s="107"/>
      <c r="C458" s="107"/>
      <c r="D458" s="107"/>
      <c r="E458" s="107"/>
      <c r="F458" s="107"/>
      <c r="G458" s="107"/>
      <c r="H458" s="108"/>
      <c r="I458" s="109"/>
      <c r="J458" s="107"/>
      <c r="K458" s="109"/>
      <c r="L458" s="107"/>
      <c r="M458" s="107"/>
      <c r="N458" s="109"/>
    </row>
    <row r="459">
      <c r="A459" s="107"/>
      <c r="B459" s="107"/>
      <c r="C459" s="107"/>
      <c r="D459" s="107"/>
      <c r="E459" s="107"/>
      <c r="F459" s="107"/>
      <c r="G459" s="107"/>
      <c r="H459" s="108"/>
      <c r="I459" s="109"/>
      <c r="J459" s="107"/>
      <c r="K459" s="109"/>
      <c r="L459" s="107"/>
      <c r="M459" s="107"/>
      <c r="N459" s="109"/>
    </row>
    <row r="460">
      <c r="A460" s="107"/>
      <c r="B460" s="107"/>
      <c r="C460" s="107"/>
      <c r="D460" s="107"/>
      <c r="E460" s="107"/>
      <c r="F460" s="107"/>
      <c r="G460" s="107"/>
      <c r="H460" s="108"/>
      <c r="I460" s="109"/>
      <c r="J460" s="107"/>
      <c r="K460" s="109"/>
      <c r="L460" s="107"/>
      <c r="M460" s="107"/>
      <c r="N460" s="109"/>
    </row>
    <row r="461">
      <c r="A461" s="107"/>
      <c r="B461" s="107"/>
      <c r="C461" s="107"/>
      <c r="D461" s="107"/>
      <c r="E461" s="107"/>
      <c r="F461" s="107"/>
      <c r="G461" s="107"/>
      <c r="H461" s="108"/>
      <c r="I461" s="109"/>
      <c r="J461" s="107"/>
      <c r="K461" s="109"/>
      <c r="L461" s="107"/>
      <c r="M461" s="107"/>
      <c r="N461" s="109"/>
    </row>
    <row r="462">
      <c r="A462" s="107"/>
      <c r="B462" s="107"/>
      <c r="C462" s="107"/>
      <c r="D462" s="107"/>
      <c r="E462" s="107"/>
      <c r="F462" s="107"/>
      <c r="G462" s="107"/>
      <c r="H462" s="108"/>
      <c r="I462" s="109"/>
      <c r="J462" s="107"/>
      <c r="K462" s="109"/>
      <c r="L462" s="107"/>
      <c r="M462" s="107"/>
      <c r="N462" s="109"/>
    </row>
    <row r="463">
      <c r="A463" s="107"/>
      <c r="B463" s="107"/>
      <c r="C463" s="107"/>
      <c r="D463" s="107"/>
      <c r="E463" s="107"/>
      <c r="F463" s="107"/>
      <c r="G463" s="107"/>
      <c r="H463" s="108"/>
      <c r="I463" s="109"/>
      <c r="J463" s="107"/>
      <c r="K463" s="109"/>
      <c r="L463" s="107"/>
      <c r="M463" s="107"/>
      <c r="N463" s="109"/>
    </row>
    <row r="464">
      <c r="A464" s="107"/>
      <c r="B464" s="107"/>
      <c r="C464" s="107"/>
      <c r="D464" s="107"/>
      <c r="E464" s="107"/>
      <c r="F464" s="107"/>
      <c r="G464" s="107"/>
      <c r="H464" s="108"/>
      <c r="I464" s="109"/>
      <c r="J464" s="107"/>
      <c r="K464" s="109"/>
      <c r="L464" s="107"/>
      <c r="M464" s="107"/>
      <c r="N464" s="109"/>
    </row>
    <row r="465">
      <c r="A465" s="107"/>
      <c r="B465" s="107"/>
      <c r="C465" s="107"/>
      <c r="D465" s="107"/>
      <c r="E465" s="107"/>
      <c r="F465" s="107"/>
      <c r="G465" s="107"/>
      <c r="H465" s="108"/>
      <c r="I465" s="109"/>
      <c r="J465" s="107"/>
      <c r="K465" s="109"/>
      <c r="L465" s="107"/>
      <c r="M465" s="107"/>
      <c r="N465" s="109"/>
    </row>
    <row r="466">
      <c r="A466" s="107"/>
      <c r="B466" s="107"/>
      <c r="C466" s="107"/>
      <c r="D466" s="107"/>
      <c r="E466" s="107"/>
      <c r="F466" s="107"/>
      <c r="G466" s="107"/>
      <c r="H466" s="108"/>
      <c r="I466" s="109"/>
      <c r="J466" s="107"/>
      <c r="K466" s="109"/>
      <c r="L466" s="107"/>
      <c r="M466" s="107"/>
      <c r="N466" s="109"/>
    </row>
    <row r="467">
      <c r="A467" s="107"/>
      <c r="B467" s="107"/>
      <c r="C467" s="107"/>
      <c r="D467" s="107"/>
      <c r="E467" s="107"/>
      <c r="F467" s="107"/>
      <c r="G467" s="107"/>
      <c r="H467" s="108"/>
      <c r="I467" s="109"/>
      <c r="J467" s="107"/>
      <c r="K467" s="109"/>
      <c r="L467" s="107"/>
      <c r="M467" s="107"/>
      <c r="N467" s="109"/>
    </row>
    <row r="468">
      <c r="A468" s="107"/>
      <c r="B468" s="107"/>
      <c r="C468" s="107"/>
      <c r="D468" s="107"/>
      <c r="E468" s="107"/>
      <c r="F468" s="107"/>
      <c r="G468" s="107"/>
      <c r="H468" s="108"/>
      <c r="I468" s="109"/>
      <c r="J468" s="107"/>
      <c r="K468" s="109"/>
      <c r="L468" s="107"/>
      <c r="M468" s="107"/>
      <c r="N468" s="109"/>
    </row>
    <row r="469">
      <c r="A469" s="107"/>
      <c r="B469" s="107"/>
      <c r="C469" s="107"/>
      <c r="D469" s="107"/>
      <c r="E469" s="107"/>
      <c r="F469" s="107"/>
      <c r="G469" s="107"/>
      <c r="H469" s="108"/>
      <c r="I469" s="109"/>
      <c r="J469" s="107"/>
      <c r="K469" s="109"/>
      <c r="L469" s="107"/>
      <c r="M469" s="107"/>
      <c r="N469" s="109"/>
    </row>
    <row r="470">
      <c r="A470" s="107"/>
      <c r="B470" s="107"/>
      <c r="C470" s="107"/>
      <c r="D470" s="107"/>
      <c r="E470" s="107"/>
      <c r="F470" s="107"/>
      <c r="G470" s="107"/>
      <c r="H470" s="108"/>
      <c r="I470" s="109"/>
      <c r="J470" s="107"/>
      <c r="K470" s="109"/>
      <c r="L470" s="107"/>
      <c r="M470" s="107"/>
      <c r="N470" s="109"/>
    </row>
    <row r="471">
      <c r="A471" s="107"/>
      <c r="B471" s="107"/>
      <c r="C471" s="107"/>
      <c r="D471" s="107"/>
      <c r="E471" s="107"/>
      <c r="F471" s="107"/>
      <c r="G471" s="107"/>
      <c r="H471" s="108"/>
      <c r="I471" s="109"/>
      <c r="J471" s="107"/>
      <c r="K471" s="109"/>
      <c r="L471" s="107"/>
      <c r="M471" s="107"/>
      <c r="N471" s="109"/>
    </row>
    <row r="472">
      <c r="A472" s="107"/>
      <c r="B472" s="107"/>
      <c r="C472" s="107"/>
      <c r="D472" s="107"/>
      <c r="E472" s="107"/>
      <c r="F472" s="107"/>
      <c r="G472" s="107"/>
      <c r="H472" s="108"/>
      <c r="I472" s="109"/>
      <c r="J472" s="107"/>
      <c r="K472" s="109"/>
      <c r="L472" s="107"/>
      <c r="M472" s="107"/>
      <c r="N472" s="109"/>
    </row>
    <row r="473">
      <c r="A473" s="107"/>
      <c r="B473" s="107"/>
      <c r="C473" s="107"/>
      <c r="D473" s="107"/>
      <c r="E473" s="107"/>
      <c r="F473" s="107"/>
      <c r="G473" s="107"/>
      <c r="H473" s="108"/>
      <c r="I473" s="109"/>
      <c r="J473" s="107"/>
      <c r="K473" s="109"/>
      <c r="L473" s="107"/>
      <c r="M473" s="107"/>
      <c r="N473" s="109"/>
    </row>
    <row r="474">
      <c r="A474" s="107"/>
      <c r="B474" s="107"/>
      <c r="C474" s="107"/>
      <c r="D474" s="107"/>
      <c r="E474" s="107"/>
      <c r="F474" s="107"/>
      <c r="G474" s="107"/>
      <c r="H474" s="108"/>
      <c r="I474" s="109"/>
      <c r="J474" s="107"/>
      <c r="K474" s="109"/>
      <c r="L474" s="107"/>
      <c r="M474" s="107"/>
      <c r="N474" s="109"/>
    </row>
    <row r="475">
      <c r="A475" s="107"/>
      <c r="B475" s="107"/>
      <c r="C475" s="107"/>
      <c r="D475" s="107"/>
      <c r="E475" s="107"/>
      <c r="F475" s="107"/>
      <c r="G475" s="107"/>
      <c r="H475" s="108"/>
      <c r="I475" s="109"/>
      <c r="J475" s="107"/>
      <c r="K475" s="109"/>
      <c r="L475" s="107"/>
      <c r="M475" s="107"/>
      <c r="N475" s="109"/>
    </row>
    <row r="476">
      <c r="A476" s="107"/>
      <c r="B476" s="107"/>
      <c r="C476" s="107"/>
      <c r="D476" s="107"/>
      <c r="E476" s="107"/>
      <c r="F476" s="107"/>
      <c r="G476" s="107"/>
      <c r="H476" s="108"/>
      <c r="I476" s="109"/>
      <c r="J476" s="107"/>
      <c r="K476" s="109"/>
      <c r="L476" s="107"/>
      <c r="M476" s="107"/>
      <c r="N476" s="109"/>
    </row>
    <row r="477">
      <c r="A477" s="107"/>
      <c r="B477" s="107"/>
      <c r="C477" s="107"/>
      <c r="D477" s="107"/>
      <c r="E477" s="107"/>
      <c r="F477" s="107"/>
      <c r="G477" s="107"/>
      <c r="H477" s="108"/>
      <c r="I477" s="109"/>
      <c r="J477" s="107"/>
      <c r="K477" s="109"/>
      <c r="L477" s="107"/>
      <c r="M477" s="107"/>
      <c r="N477" s="109"/>
    </row>
    <row r="478">
      <c r="A478" s="107"/>
      <c r="B478" s="107"/>
      <c r="C478" s="107"/>
      <c r="D478" s="107"/>
      <c r="E478" s="107"/>
      <c r="F478" s="107"/>
      <c r="G478" s="107"/>
      <c r="H478" s="108"/>
      <c r="I478" s="109"/>
      <c r="J478" s="107"/>
      <c r="K478" s="109"/>
      <c r="L478" s="107"/>
      <c r="M478" s="107"/>
      <c r="N478" s="109"/>
    </row>
    <row r="479">
      <c r="A479" s="107"/>
      <c r="B479" s="107"/>
      <c r="C479" s="107"/>
      <c r="D479" s="107"/>
      <c r="E479" s="107"/>
      <c r="F479" s="107"/>
      <c r="G479" s="107"/>
      <c r="H479" s="108"/>
      <c r="I479" s="109"/>
      <c r="J479" s="107"/>
      <c r="K479" s="109"/>
      <c r="L479" s="107"/>
      <c r="M479" s="107"/>
      <c r="N479" s="109"/>
    </row>
    <row r="480">
      <c r="A480" s="107"/>
      <c r="B480" s="107"/>
      <c r="C480" s="107"/>
      <c r="D480" s="107"/>
      <c r="E480" s="107"/>
      <c r="F480" s="107"/>
      <c r="G480" s="107"/>
      <c r="H480" s="108"/>
      <c r="I480" s="109"/>
      <c r="J480" s="107"/>
      <c r="K480" s="109"/>
      <c r="L480" s="107"/>
      <c r="M480" s="107"/>
      <c r="N480" s="109"/>
    </row>
    <row r="481">
      <c r="A481" s="107"/>
      <c r="B481" s="107"/>
      <c r="C481" s="107"/>
      <c r="D481" s="107"/>
      <c r="E481" s="107"/>
      <c r="F481" s="107"/>
      <c r="G481" s="107"/>
      <c r="H481" s="108"/>
      <c r="I481" s="109"/>
      <c r="J481" s="107"/>
      <c r="K481" s="109"/>
      <c r="L481" s="107"/>
      <c r="M481" s="107"/>
      <c r="N481" s="109"/>
    </row>
    <row r="482">
      <c r="A482" s="107"/>
      <c r="B482" s="107"/>
      <c r="C482" s="107"/>
      <c r="D482" s="107"/>
      <c r="E482" s="107"/>
      <c r="F482" s="107"/>
      <c r="G482" s="107"/>
      <c r="H482" s="108"/>
      <c r="I482" s="109"/>
      <c r="J482" s="107"/>
      <c r="K482" s="109"/>
      <c r="L482" s="107"/>
      <c r="M482" s="107"/>
      <c r="N482" s="109"/>
    </row>
    <row r="483">
      <c r="A483" s="107"/>
      <c r="B483" s="107"/>
      <c r="C483" s="107"/>
      <c r="D483" s="107"/>
      <c r="E483" s="107"/>
      <c r="F483" s="107"/>
      <c r="G483" s="107"/>
      <c r="H483" s="108"/>
      <c r="I483" s="109"/>
      <c r="J483" s="107"/>
      <c r="K483" s="109"/>
      <c r="L483" s="107"/>
      <c r="M483" s="107"/>
      <c r="N483" s="109"/>
    </row>
    <row r="484">
      <c r="A484" s="107"/>
      <c r="B484" s="107"/>
      <c r="C484" s="107"/>
      <c r="D484" s="107"/>
      <c r="E484" s="107"/>
      <c r="F484" s="107"/>
      <c r="G484" s="107"/>
      <c r="H484" s="108"/>
      <c r="I484" s="109"/>
      <c r="J484" s="107"/>
      <c r="K484" s="109"/>
      <c r="L484" s="107"/>
      <c r="M484" s="107"/>
      <c r="N484" s="109"/>
    </row>
    <row r="485">
      <c r="A485" s="107"/>
      <c r="B485" s="107"/>
      <c r="C485" s="107"/>
      <c r="D485" s="107"/>
      <c r="E485" s="107"/>
      <c r="F485" s="107"/>
      <c r="G485" s="107"/>
      <c r="H485" s="108"/>
      <c r="I485" s="109"/>
      <c r="J485" s="107"/>
      <c r="K485" s="109"/>
      <c r="L485" s="107"/>
      <c r="M485" s="107"/>
      <c r="N485" s="109"/>
    </row>
    <row r="486">
      <c r="A486" s="107"/>
      <c r="B486" s="107"/>
      <c r="C486" s="107"/>
      <c r="D486" s="107"/>
      <c r="E486" s="107"/>
      <c r="F486" s="107"/>
      <c r="G486" s="107"/>
      <c r="H486" s="108"/>
      <c r="I486" s="109"/>
      <c r="J486" s="107"/>
      <c r="K486" s="109"/>
      <c r="L486" s="107"/>
      <c r="M486" s="107"/>
      <c r="N486" s="109"/>
    </row>
    <row r="487">
      <c r="A487" s="107"/>
      <c r="B487" s="107"/>
      <c r="C487" s="107"/>
      <c r="D487" s="107"/>
      <c r="E487" s="107"/>
      <c r="F487" s="107"/>
      <c r="G487" s="107"/>
      <c r="H487" s="108"/>
      <c r="I487" s="109"/>
      <c r="J487" s="107"/>
      <c r="K487" s="109"/>
      <c r="L487" s="107"/>
      <c r="M487" s="107"/>
      <c r="N487" s="109"/>
    </row>
    <row r="488">
      <c r="A488" s="107"/>
      <c r="B488" s="107"/>
      <c r="C488" s="107"/>
      <c r="D488" s="107"/>
      <c r="E488" s="107"/>
      <c r="F488" s="107"/>
      <c r="G488" s="107"/>
      <c r="H488" s="108"/>
      <c r="I488" s="109"/>
      <c r="J488" s="107"/>
      <c r="K488" s="109"/>
      <c r="L488" s="107"/>
      <c r="M488" s="107"/>
      <c r="N488" s="109"/>
    </row>
    <row r="489">
      <c r="A489" s="107"/>
      <c r="B489" s="107"/>
      <c r="C489" s="107"/>
      <c r="D489" s="107"/>
      <c r="E489" s="107"/>
      <c r="F489" s="107"/>
      <c r="G489" s="107"/>
      <c r="H489" s="108"/>
      <c r="I489" s="109"/>
      <c r="J489" s="107"/>
      <c r="K489" s="109"/>
      <c r="L489" s="107"/>
      <c r="M489" s="107"/>
      <c r="N489" s="109"/>
    </row>
    <row r="490">
      <c r="A490" s="107"/>
      <c r="B490" s="107"/>
      <c r="C490" s="107"/>
      <c r="D490" s="107"/>
      <c r="E490" s="107"/>
      <c r="F490" s="107"/>
      <c r="G490" s="107"/>
      <c r="H490" s="108"/>
      <c r="I490" s="109"/>
      <c r="J490" s="107"/>
      <c r="K490" s="109"/>
      <c r="L490" s="107"/>
      <c r="M490" s="107"/>
      <c r="N490" s="109"/>
    </row>
    <row r="491">
      <c r="A491" s="107"/>
      <c r="B491" s="107"/>
      <c r="C491" s="107"/>
      <c r="D491" s="107"/>
      <c r="E491" s="107"/>
      <c r="F491" s="107"/>
      <c r="G491" s="107"/>
      <c r="H491" s="108"/>
      <c r="I491" s="109"/>
      <c r="J491" s="107"/>
      <c r="K491" s="109"/>
      <c r="L491" s="107"/>
      <c r="M491" s="107"/>
      <c r="N491" s="109"/>
    </row>
    <row r="492">
      <c r="A492" s="107"/>
      <c r="B492" s="107"/>
      <c r="C492" s="107"/>
      <c r="D492" s="107"/>
      <c r="E492" s="107"/>
      <c r="F492" s="107"/>
      <c r="G492" s="107"/>
      <c r="H492" s="108"/>
      <c r="I492" s="109"/>
      <c r="J492" s="107"/>
      <c r="K492" s="109"/>
      <c r="L492" s="107"/>
      <c r="M492" s="107"/>
      <c r="N492" s="109"/>
    </row>
    <row r="493">
      <c r="A493" s="107"/>
      <c r="B493" s="107"/>
      <c r="C493" s="107"/>
      <c r="D493" s="107"/>
      <c r="E493" s="107"/>
      <c r="F493" s="107"/>
      <c r="G493" s="107"/>
      <c r="H493" s="108"/>
      <c r="I493" s="109"/>
      <c r="J493" s="107"/>
      <c r="K493" s="109"/>
      <c r="L493" s="107"/>
      <c r="M493" s="107"/>
      <c r="N493" s="109"/>
    </row>
    <row r="494">
      <c r="A494" s="107"/>
      <c r="B494" s="107"/>
      <c r="C494" s="107"/>
      <c r="D494" s="107"/>
      <c r="E494" s="107"/>
      <c r="F494" s="107"/>
      <c r="G494" s="107"/>
      <c r="H494" s="108"/>
      <c r="I494" s="109"/>
      <c r="J494" s="107"/>
      <c r="K494" s="109"/>
      <c r="L494" s="107"/>
      <c r="M494" s="107"/>
      <c r="N494" s="109"/>
    </row>
    <row r="495">
      <c r="A495" s="107"/>
      <c r="B495" s="107"/>
      <c r="C495" s="107"/>
      <c r="D495" s="107"/>
      <c r="E495" s="107"/>
      <c r="F495" s="107"/>
      <c r="G495" s="107"/>
      <c r="H495" s="108"/>
      <c r="I495" s="109"/>
      <c r="J495" s="107"/>
      <c r="K495" s="109"/>
      <c r="L495" s="107"/>
      <c r="M495" s="107"/>
      <c r="N495" s="109"/>
    </row>
    <row r="496">
      <c r="A496" s="107"/>
      <c r="B496" s="107"/>
      <c r="C496" s="107"/>
      <c r="D496" s="107"/>
      <c r="E496" s="107"/>
      <c r="F496" s="107"/>
      <c r="G496" s="107"/>
      <c r="H496" s="108"/>
      <c r="I496" s="109"/>
      <c r="J496" s="107"/>
      <c r="K496" s="109"/>
      <c r="L496" s="107"/>
      <c r="M496" s="107"/>
      <c r="N496" s="109"/>
    </row>
    <row r="497">
      <c r="A497" s="107"/>
      <c r="B497" s="107"/>
      <c r="C497" s="107"/>
      <c r="D497" s="107"/>
      <c r="E497" s="107"/>
      <c r="F497" s="107"/>
      <c r="G497" s="107"/>
      <c r="H497" s="108"/>
      <c r="I497" s="109"/>
      <c r="J497" s="107"/>
      <c r="K497" s="109"/>
      <c r="L497" s="107"/>
      <c r="M497" s="107"/>
      <c r="N497" s="109"/>
    </row>
    <row r="498">
      <c r="A498" s="107"/>
      <c r="B498" s="107"/>
      <c r="C498" s="107"/>
      <c r="D498" s="107"/>
      <c r="E498" s="107"/>
      <c r="F498" s="107"/>
      <c r="G498" s="107"/>
      <c r="H498" s="108"/>
      <c r="I498" s="109"/>
      <c r="J498" s="107"/>
      <c r="K498" s="109"/>
      <c r="L498" s="107"/>
      <c r="M498" s="107"/>
      <c r="N498" s="109"/>
    </row>
    <row r="499">
      <c r="A499" s="107"/>
      <c r="B499" s="107"/>
      <c r="C499" s="107"/>
      <c r="D499" s="107"/>
      <c r="E499" s="107"/>
      <c r="F499" s="107"/>
      <c r="G499" s="107"/>
      <c r="H499" s="108"/>
      <c r="I499" s="109"/>
      <c r="J499" s="107"/>
      <c r="K499" s="109"/>
      <c r="L499" s="107"/>
      <c r="M499" s="107"/>
      <c r="N499" s="109"/>
    </row>
    <row r="500">
      <c r="A500" s="107"/>
      <c r="B500" s="107"/>
      <c r="C500" s="107"/>
      <c r="D500" s="107"/>
      <c r="E500" s="107"/>
      <c r="F500" s="107"/>
      <c r="G500" s="107"/>
      <c r="H500" s="108"/>
      <c r="I500" s="109"/>
      <c r="J500" s="107"/>
      <c r="K500" s="109"/>
      <c r="L500" s="107"/>
      <c r="M500" s="107"/>
      <c r="N500" s="109"/>
    </row>
    <row r="501">
      <c r="A501" s="107"/>
      <c r="B501" s="107"/>
      <c r="C501" s="107"/>
      <c r="D501" s="107"/>
      <c r="E501" s="107"/>
      <c r="F501" s="107"/>
      <c r="G501" s="107"/>
      <c r="H501" s="108"/>
      <c r="I501" s="109"/>
      <c r="J501" s="107"/>
      <c r="K501" s="109"/>
      <c r="L501" s="107"/>
      <c r="M501" s="107"/>
      <c r="N501" s="109"/>
    </row>
    <row r="502">
      <c r="A502" s="107"/>
      <c r="B502" s="107"/>
      <c r="C502" s="107"/>
      <c r="D502" s="107"/>
      <c r="E502" s="107"/>
      <c r="F502" s="107"/>
      <c r="G502" s="107"/>
      <c r="H502" s="108"/>
      <c r="I502" s="109"/>
      <c r="J502" s="107"/>
      <c r="K502" s="109"/>
      <c r="L502" s="107"/>
      <c r="M502" s="107"/>
      <c r="N502" s="109"/>
    </row>
    <row r="503">
      <c r="A503" s="107"/>
      <c r="B503" s="107"/>
      <c r="C503" s="107"/>
      <c r="D503" s="107"/>
      <c r="E503" s="107"/>
      <c r="F503" s="107"/>
      <c r="G503" s="107"/>
      <c r="H503" s="108"/>
      <c r="I503" s="109"/>
      <c r="J503" s="107"/>
      <c r="K503" s="109"/>
      <c r="L503" s="107"/>
      <c r="M503" s="107"/>
      <c r="N503" s="109"/>
    </row>
    <row r="504">
      <c r="A504" s="107"/>
      <c r="B504" s="107"/>
      <c r="C504" s="107"/>
      <c r="D504" s="107"/>
      <c r="E504" s="107"/>
      <c r="F504" s="107"/>
      <c r="G504" s="107"/>
      <c r="H504" s="108"/>
      <c r="I504" s="109"/>
      <c r="J504" s="107"/>
      <c r="K504" s="109"/>
      <c r="L504" s="107"/>
      <c r="M504" s="107"/>
      <c r="N504" s="109"/>
    </row>
    <row r="505">
      <c r="A505" s="107"/>
      <c r="B505" s="107"/>
      <c r="C505" s="107"/>
      <c r="D505" s="107"/>
      <c r="E505" s="107"/>
      <c r="F505" s="107"/>
      <c r="G505" s="107"/>
      <c r="H505" s="108"/>
      <c r="I505" s="109"/>
      <c r="J505" s="107"/>
      <c r="K505" s="109"/>
      <c r="L505" s="107"/>
      <c r="M505" s="107"/>
      <c r="N505" s="109"/>
    </row>
    <row r="506">
      <c r="A506" s="107"/>
      <c r="B506" s="107"/>
      <c r="C506" s="107"/>
      <c r="D506" s="107"/>
      <c r="E506" s="107"/>
      <c r="F506" s="107"/>
      <c r="G506" s="107"/>
      <c r="H506" s="108"/>
      <c r="I506" s="109"/>
      <c r="J506" s="107"/>
      <c r="K506" s="109"/>
      <c r="L506" s="107"/>
      <c r="M506" s="107"/>
      <c r="N506" s="109"/>
    </row>
    <row r="507">
      <c r="A507" s="107"/>
      <c r="B507" s="107"/>
      <c r="C507" s="107"/>
      <c r="D507" s="107"/>
      <c r="E507" s="107"/>
      <c r="F507" s="107"/>
      <c r="G507" s="107"/>
      <c r="H507" s="108"/>
      <c r="I507" s="109"/>
      <c r="J507" s="107"/>
      <c r="K507" s="109"/>
      <c r="L507" s="107"/>
      <c r="M507" s="107"/>
      <c r="N507" s="109"/>
    </row>
    <row r="508">
      <c r="A508" s="107"/>
      <c r="B508" s="107"/>
      <c r="C508" s="107"/>
      <c r="D508" s="107"/>
      <c r="E508" s="107"/>
      <c r="F508" s="107"/>
      <c r="G508" s="107"/>
      <c r="H508" s="108"/>
      <c r="I508" s="109"/>
      <c r="J508" s="107"/>
      <c r="K508" s="109"/>
      <c r="L508" s="107"/>
      <c r="M508" s="107"/>
      <c r="N508" s="109"/>
    </row>
    <row r="509">
      <c r="A509" s="107"/>
      <c r="B509" s="107"/>
      <c r="C509" s="107"/>
      <c r="D509" s="107"/>
      <c r="E509" s="107"/>
      <c r="F509" s="107"/>
      <c r="G509" s="107"/>
      <c r="H509" s="108"/>
      <c r="I509" s="109"/>
      <c r="J509" s="107"/>
      <c r="K509" s="109"/>
      <c r="L509" s="107"/>
      <c r="M509" s="107"/>
      <c r="N509" s="109"/>
    </row>
    <row r="510">
      <c r="A510" s="107"/>
      <c r="B510" s="107"/>
      <c r="C510" s="107"/>
      <c r="D510" s="107"/>
      <c r="E510" s="107"/>
      <c r="F510" s="107"/>
      <c r="G510" s="107"/>
      <c r="H510" s="108"/>
      <c r="I510" s="109"/>
      <c r="J510" s="107"/>
      <c r="K510" s="109"/>
      <c r="L510" s="107"/>
      <c r="M510" s="107"/>
      <c r="N510" s="109"/>
    </row>
    <row r="511">
      <c r="A511" s="107"/>
      <c r="B511" s="107"/>
      <c r="C511" s="107"/>
      <c r="D511" s="107"/>
      <c r="E511" s="107"/>
      <c r="F511" s="107"/>
      <c r="G511" s="107"/>
      <c r="H511" s="108"/>
      <c r="I511" s="109"/>
      <c r="J511" s="107"/>
      <c r="K511" s="109"/>
      <c r="L511" s="107"/>
      <c r="M511" s="107"/>
      <c r="N511" s="109"/>
    </row>
    <row r="512">
      <c r="A512" s="107"/>
      <c r="B512" s="107"/>
      <c r="C512" s="107"/>
      <c r="D512" s="107"/>
      <c r="E512" s="107"/>
      <c r="F512" s="107"/>
      <c r="G512" s="107"/>
      <c r="H512" s="108"/>
      <c r="I512" s="109"/>
      <c r="J512" s="107"/>
      <c r="K512" s="109"/>
      <c r="L512" s="107"/>
      <c r="M512" s="107"/>
      <c r="N512" s="109"/>
    </row>
    <row r="513">
      <c r="A513" s="107"/>
      <c r="B513" s="107"/>
      <c r="C513" s="107"/>
      <c r="D513" s="107"/>
      <c r="E513" s="107"/>
      <c r="F513" s="107"/>
      <c r="G513" s="107"/>
      <c r="H513" s="108"/>
      <c r="I513" s="109"/>
      <c r="J513" s="107"/>
      <c r="K513" s="109"/>
      <c r="L513" s="107"/>
      <c r="M513" s="107"/>
      <c r="N513" s="109"/>
    </row>
    <row r="514">
      <c r="A514" s="107"/>
      <c r="B514" s="107"/>
      <c r="C514" s="107"/>
      <c r="D514" s="107"/>
      <c r="E514" s="107"/>
      <c r="F514" s="107"/>
      <c r="G514" s="107"/>
      <c r="H514" s="108"/>
      <c r="I514" s="109"/>
      <c r="J514" s="107"/>
      <c r="K514" s="109"/>
      <c r="L514" s="107"/>
      <c r="M514" s="107"/>
      <c r="N514" s="109"/>
    </row>
    <row r="515">
      <c r="A515" s="107"/>
      <c r="B515" s="107"/>
      <c r="C515" s="107"/>
      <c r="D515" s="107"/>
      <c r="E515" s="107"/>
      <c r="F515" s="107"/>
      <c r="G515" s="107"/>
      <c r="H515" s="108"/>
      <c r="I515" s="109"/>
      <c r="J515" s="107"/>
      <c r="K515" s="109"/>
      <c r="L515" s="107"/>
      <c r="M515" s="107"/>
      <c r="N515" s="109"/>
    </row>
    <row r="516">
      <c r="A516" s="107"/>
      <c r="B516" s="107"/>
      <c r="C516" s="107"/>
      <c r="D516" s="107"/>
      <c r="E516" s="107"/>
      <c r="F516" s="107"/>
      <c r="G516" s="107"/>
      <c r="H516" s="108"/>
      <c r="I516" s="109"/>
      <c r="J516" s="107"/>
      <c r="K516" s="109"/>
      <c r="L516" s="107"/>
      <c r="M516" s="107"/>
      <c r="N516" s="109"/>
    </row>
    <row r="517">
      <c r="A517" s="107"/>
      <c r="B517" s="107"/>
      <c r="C517" s="107"/>
      <c r="D517" s="107"/>
      <c r="E517" s="107"/>
      <c r="F517" s="107"/>
      <c r="G517" s="107"/>
      <c r="H517" s="108"/>
      <c r="I517" s="109"/>
      <c r="J517" s="107"/>
      <c r="K517" s="109"/>
      <c r="L517" s="107"/>
      <c r="M517" s="107"/>
      <c r="N517" s="109"/>
    </row>
    <row r="518">
      <c r="A518" s="107"/>
      <c r="B518" s="107"/>
      <c r="C518" s="107"/>
      <c r="D518" s="107"/>
      <c r="E518" s="107"/>
      <c r="F518" s="107"/>
      <c r="G518" s="107"/>
      <c r="H518" s="108"/>
      <c r="I518" s="109"/>
      <c r="J518" s="107"/>
      <c r="K518" s="109"/>
      <c r="L518" s="107"/>
      <c r="M518" s="107"/>
      <c r="N518" s="109"/>
    </row>
    <row r="519">
      <c r="A519" s="107"/>
      <c r="B519" s="107"/>
      <c r="C519" s="107"/>
      <c r="D519" s="107"/>
      <c r="E519" s="107"/>
      <c r="F519" s="107"/>
      <c r="G519" s="107"/>
      <c r="H519" s="108"/>
      <c r="I519" s="109"/>
      <c r="J519" s="107"/>
      <c r="K519" s="109"/>
      <c r="L519" s="107"/>
      <c r="M519" s="107"/>
      <c r="N519" s="109"/>
    </row>
    <row r="520">
      <c r="A520" s="107"/>
      <c r="B520" s="107"/>
      <c r="C520" s="107"/>
      <c r="D520" s="107"/>
      <c r="E520" s="107"/>
      <c r="F520" s="107"/>
      <c r="G520" s="107"/>
      <c r="H520" s="108"/>
      <c r="I520" s="109"/>
      <c r="J520" s="107"/>
      <c r="K520" s="109"/>
      <c r="L520" s="107"/>
      <c r="M520" s="107"/>
      <c r="N520" s="109"/>
    </row>
    <row r="521">
      <c r="A521" s="107"/>
      <c r="B521" s="107"/>
      <c r="C521" s="107"/>
      <c r="D521" s="107"/>
      <c r="E521" s="107"/>
      <c r="F521" s="107"/>
      <c r="G521" s="107"/>
      <c r="H521" s="108"/>
      <c r="I521" s="109"/>
      <c r="J521" s="107"/>
      <c r="K521" s="109"/>
      <c r="L521" s="107"/>
      <c r="M521" s="107"/>
      <c r="N521" s="109"/>
    </row>
    <row r="522">
      <c r="A522" s="107"/>
      <c r="B522" s="107"/>
      <c r="C522" s="107"/>
      <c r="D522" s="107"/>
      <c r="E522" s="107"/>
      <c r="F522" s="107"/>
      <c r="G522" s="107"/>
      <c r="H522" s="108"/>
      <c r="I522" s="109"/>
      <c r="J522" s="107"/>
      <c r="K522" s="109"/>
      <c r="L522" s="107"/>
      <c r="M522" s="107"/>
      <c r="N522" s="109"/>
    </row>
    <row r="523">
      <c r="A523" s="107"/>
      <c r="B523" s="107"/>
      <c r="C523" s="107"/>
      <c r="D523" s="107"/>
      <c r="E523" s="107"/>
      <c r="F523" s="107"/>
      <c r="G523" s="107"/>
      <c r="H523" s="108"/>
      <c r="I523" s="109"/>
      <c r="J523" s="107"/>
      <c r="K523" s="109"/>
      <c r="L523" s="107"/>
      <c r="M523" s="107"/>
      <c r="N523" s="109"/>
    </row>
    <row r="524">
      <c r="A524" s="107"/>
      <c r="B524" s="107"/>
      <c r="C524" s="107"/>
      <c r="D524" s="107"/>
      <c r="E524" s="107"/>
      <c r="F524" s="107"/>
      <c r="G524" s="107"/>
      <c r="H524" s="108"/>
      <c r="I524" s="109"/>
      <c r="J524" s="107"/>
      <c r="K524" s="109"/>
      <c r="L524" s="107"/>
      <c r="M524" s="107"/>
      <c r="N524" s="109"/>
    </row>
    <row r="525">
      <c r="A525" s="107"/>
      <c r="B525" s="107"/>
      <c r="C525" s="107"/>
      <c r="D525" s="107"/>
      <c r="E525" s="107"/>
      <c r="F525" s="107"/>
      <c r="G525" s="107"/>
      <c r="H525" s="108"/>
      <c r="I525" s="109"/>
      <c r="J525" s="107"/>
      <c r="K525" s="109"/>
      <c r="L525" s="107"/>
      <c r="M525" s="107"/>
      <c r="N525" s="109"/>
    </row>
    <row r="526">
      <c r="A526" s="107"/>
      <c r="B526" s="107"/>
      <c r="C526" s="107"/>
      <c r="D526" s="107"/>
      <c r="E526" s="107"/>
      <c r="F526" s="107"/>
      <c r="G526" s="107"/>
      <c r="H526" s="108"/>
      <c r="I526" s="109"/>
      <c r="J526" s="107"/>
      <c r="K526" s="109"/>
      <c r="L526" s="107"/>
      <c r="M526" s="107"/>
      <c r="N526" s="109"/>
    </row>
    <row r="527">
      <c r="A527" s="107"/>
      <c r="B527" s="107"/>
      <c r="C527" s="107"/>
      <c r="D527" s="107"/>
      <c r="E527" s="107"/>
      <c r="F527" s="107"/>
      <c r="G527" s="107"/>
      <c r="H527" s="108"/>
      <c r="I527" s="109"/>
      <c r="J527" s="107"/>
      <c r="K527" s="109"/>
      <c r="L527" s="107"/>
      <c r="M527" s="107"/>
      <c r="N527" s="109"/>
    </row>
    <row r="528">
      <c r="A528" s="107"/>
      <c r="B528" s="107"/>
      <c r="C528" s="107"/>
      <c r="D528" s="107"/>
      <c r="E528" s="107"/>
      <c r="F528" s="107"/>
      <c r="G528" s="107"/>
      <c r="H528" s="108"/>
      <c r="I528" s="109"/>
      <c r="J528" s="107"/>
      <c r="K528" s="109"/>
      <c r="L528" s="107"/>
      <c r="M528" s="107"/>
      <c r="N528" s="109"/>
    </row>
    <row r="529">
      <c r="A529" s="107"/>
      <c r="B529" s="107"/>
      <c r="C529" s="107"/>
      <c r="D529" s="107"/>
      <c r="E529" s="107"/>
      <c r="F529" s="107"/>
      <c r="G529" s="107"/>
      <c r="H529" s="108"/>
      <c r="I529" s="109"/>
      <c r="J529" s="107"/>
      <c r="K529" s="109"/>
      <c r="L529" s="107"/>
      <c r="M529" s="107"/>
      <c r="N529" s="109"/>
    </row>
    <row r="530">
      <c r="A530" s="107"/>
      <c r="B530" s="107"/>
      <c r="C530" s="107"/>
      <c r="D530" s="107"/>
      <c r="E530" s="107"/>
      <c r="F530" s="107"/>
      <c r="G530" s="107"/>
      <c r="H530" s="108"/>
      <c r="I530" s="109"/>
      <c r="J530" s="107"/>
      <c r="K530" s="109"/>
      <c r="L530" s="107"/>
      <c r="M530" s="107"/>
      <c r="N530" s="109"/>
    </row>
    <row r="531">
      <c r="A531" s="107"/>
      <c r="B531" s="107"/>
      <c r="C531" s="107"/>
      <c r="D531" s="107"/>
      <c r="E531" s="107"/>
      <c r="F531" s="107"/>
      <c r="G531" s="107"/>
      <c r="H531" s="108"/>
      <c r="I531" s="109"/>
      <c r="J531" s="107"/>
      <c r="K531" s="109"/>
      <c r="L531" s="107"/>
      <c r="M531" s="107"/>
      <c r="N531" s="109"/>
    </row>
    <row r="532">
      <c r="A532" s="107"/>
      <c r="B532" s="107"/>
      <c r="C532" s="107"/>
      <c r="D532" s="107"/>
      <c r="E532" s="107"/>
      <c r="F532" s="107"/>
      <c r="G532" s="107"/>
      <c r="H532" s="108"/>
      <c r="I532" s="109"/>
      <c r="J532" s="107"/>
      <c r="K532" s="109"/>
      <c r="L532" s="107"/>
      <c r="M532" s="107"/>
      <c r="N532" s="109"/>
    </row>
    <row r="533">
      <c r="A533" s="107"/>
      <c r="B533" s="107"/>
      <c r="C533" s="107"/>
      <c r="D533" s="107"/>
      <c r="E533" s="107"/>
      <c r="F533" s="107"/>
      <c r="G533" s="107"/>
      <c r="H533" s="108"/>
      <c r="I533" s="109"/>
      <c r="J533" s="107"/>
      <c r="K533" s="109"/>
      <c r="L533" s="107"/>
      <c r="M533" s="107"/>
      <c r="N533" s="109"/>
    </row>
    <row r="534">
      <c r="A534" s="107"/>
      <c r="B534" s="107"/>
      <c r="C534" s="107"/>
      <c r="D534" s="107"/>
      <c r="E534" s="107"/>
      <c r="F534" s="107"/>
      <c r="G534" s="107"/>
      <c r="H534" s="108"/>
      <c r="I534" s="109"/>
      <c r="J534" s="107"/>
      <c r="K534" s="109"/>
      <c r="L534" s="107"/>
      <c r="M534" s="107"/>
      <c r="N534" s="109"/>
    </row>
    <row r="535">
      <c r="A535" s="107"/>
      <c r="B535" s="107"/>
      <c r="C535" s="107"/>
      <c r="D535" s="107"/>
      <c r="E535" s="107"/>
      <c r="F535" s="107"/>
      <c r="G535" s="107"/>
      <c r="H535" s="108"/>
      <c r="I535" s="109"/>
      <c r="J535" s="107"/>
      <c r="K535" s="109"/>
      <c r="L535" s="107"/>
      <c r="M535" s="107"/>
      <c r="N535" s="109"/>
    </row>
    <row r="536">
      <c r="A536" s="107"/>
      <c r="B536" s="107"/>
      <c r="C536" s="107"/>
      <c r="D536" s="107"/>
      <c r="E536" s="107"/>
      <c r="F536" s="107"/>
      <c r="G536" s="107"/>
      <c r="H536" s="108"/>
      <c r="I536" s="109"/>
      <c r="J536" s="107"/>
      <c r="K536" s="109"/>
      <c r="L536" s="107"/>
      <c r="M536" s="107"/>
      <c r="N536" s="109"/>
    </row>
    <row r="537">
      <c r="A537" s="107"/>
      <c r="B537" s="107"/>
      <c r="C537" s="107"/>
      <c r="D537" s="107"/>
      <c r="E537" s="107"/>
      <c r="F537" s="107"/>
      <c r="G537" s="107"/>
      <c r="H537" s="108"/>
      <c r="I537" s="109"/>
      <c r="J537" s="107"/>
      <c r="K537" s="109"/>
      <c r="L537" s="107"/>
      <c r="M537" s="107"/>
      <c r="N537" s="109"/>
    </row>
    <row r="538">
      <c r="A538" s="107"/>
      <c r="B538" s="107"/>
      <c r="C538" s="107"/>
      <c r="D538" s="107"/>
      <c r="E538" s="107"/>
      <c r="F538" s="107"/>
      <c r="G538" s="107"/>
      <c r="H538" s="108"/>
      <c r="I538" s="109"/>
      <c r="J538" s="107"/>
      <c r="K538" s="109"/>
      <c r="L538" s="107"/>
      <c r="M538" s="107"/>
      <c r="N538" s="109"/>
    </row>
    <row r="539">
      <c r="A539" s="107"/>
      <c r="B539" s="107"/>
      <c r="C539" s="107"/>
      <c r="D539" s="107"/>
      <c r="E539" s="107"/>
      <c r="F539" s="107"/>
      <c r="G539" s="107"/>
      <c r="H539" s="108"/>
      <c r="I539" s="109"/>
      <c r="J539" s="107"/>
      <c r="K539" s="109"/>
      <c r="L539" s="107"/>
      <c r="M539" s="107"/>
      <c r="N539" s="109"/>
    </row>
    <row r="540">
      <c r="A540" s="107"/>
      <c r="B540" s="107"/>
      <c r="C540" s="107"/>
      <c r="D540" s="107"/>
      <c r="E540" s="107"/>
      <c r="F540" s="107"/>
      <c r="G540" s="107"/>
      <c r="H540" s="108"/>
      <c r="I540" s="109"/>
      <c r="J540" s="107"/>
      <c r="K540" s="109"/>
      <c r="L540" s="107"/>
      <c r="M540" s="107"/>
      <c r="N540" s="109"/>
    </row>
    <row r="541">
      <c r="A541" s="107"/>
      <c r="B541" s="107"/>
      <c r="C541" s="107"/>
      <c r="D541" s="107"/>
      <c r="E541" s="107"/>
      <c r="F541" s="107"/>
      <c r="G541" s="107"/>
      <c r="H541" s="108"/>
      <c r="I541" s="109"/>
      <c r="J541" s="107"/>
      <c r="K541" s="109"/>
      <c r="L541" s="107"/>
      <c r="M541" s="107"/>
      <c r="N541" s="109"/>
    </row>
    <row r="542">
      <c r="A542" s="107"/>
      <c r="B542" s="107"/>
      <c r="C542" s="107"/>
      <c r="D542" s="107"/>
      <c r="E542" s="107"/>
      <c r="F542" s="107"/>
      <c r="G542" s="107"/>
      <c r="H542" s="108"/>
      <c r="I542" s="109"/>
      <c r="J542" s="107"/>
      <c r="K542" s="109"/>
      <c r="L542" s="107"/>
      <c r="M542" s="107"/>
      <c r="N542" s="109"/>
    </row>
    <row r="543">
      <c r="A543" s="107"/>
      <c r="B543" s="107"/>
      <c r="C543" s="107"/>
      <c r="D543" s="107"/>
      <c r="E543" s="107"/>
      <c r="F543" s="107"/>
      <c r="G543" s="107"/>
      <c r="H543" s="108"/>
      <c r="I543" s="109"/>
      <c r="J543" s="107"/>
      <c r="K543" s="109"/>
      <c r="L543" s="107"/>
      <c r="M543" s="107"/>
      <c r="N543" s="109"/>
    </row>
    <row r="544">
      <c r="A544" s="107"/>
      <c r="B544" s="107"/>
      <c r="C544" s="107"/>
      <c r="D544" s="107"/>
      <c r="E544" s="107"/>
      <c r="F544" s="107"/>
      <c r="G544" s="107"/>
      <c r="H544" s="108"/>
      <c r="I544" s="109"/>
      <c r="J544" s="107"/>
      <c r="K544" s="109"/>
      <c r="L544" s="107"/>
      <c r="M544" s="107"/>
      <c r="N544" s="109"/>
    </row>
    <row r="545">
      <c r="A545" s="107"/>
      <c r="B545" s="107"/>
      <c r="C545" s="107"/>
      <c r="D545" s="107"/>
      <c r="E545" s="107"/>
      <c r="F545" s="107"/>
      <c r="G545" s="107"/>
      <c r="H545" s="108"/>
      <c r="I545" s="109"/>
      <c r="J545" s="107"/>
      <c r="K545" s="109"/>
      <c r="L545" s="107"/>
      <c r="M545" s="107"/>
      <c r="N545" s="109"/>
    </row>
    <row r="546">
      <c r="A546" s="107"/>
      <c r="B546" s="107"/>
      <c r="C546" s="107"/>
      <c r="D546" s="107"/>
      <c r="E546" s="107"/>
      <c r="F546" s="107"/>
      <c r="G546" s="107"/>
      <c r="H546" s="108"/>
      <c r="I546" s="109"/>
      <c r="J546" s="107"/>
      <c r="K546" s="109"/>
      <c r="L546" s="107"/>
      <c r="M546" s="107"/>
      <c r="N546" s="109"/>
    </row>
    <row r="547">
      <c r="A547" s="107"/>
      <c r="B547" s="107"/>
      <c r="C547" s="107"/>
      <c r="D547" s="107"/>
      <c r="E547" s="107"/>
      <c r="F547" s="107"/>
      <c r="G547" s="107"/>
      <c r="H547" s="108"/>
      <c r="I547" s="109"/>
      <c r="J547" s="107"/>
      <c r="K547" s="109"/>
      <c r="L547" s="107"/>
      <c r="M547" s="107"/>
      <c r="N547" s="109"/>
    </row>
    <row r="548">
      <c r="A548" s="107"/>
      <c r="B548" s="107"/>
      <c r="C548" s="107"/>
      <c r="D548" s="107"/>
      <c r="E548" s="107"/>
      <c r="F548" s="107"/>
      <c r="G548" s="107"/>
      <c r="H548" s="108"/>
      <c r="I548" s="109"/>
      <c r="J548" s="107"/>
      <c r="K548" s="109"/>
      <c r="L548" s="107"/>
      <c r="M548" s="107"/>
      <c r="N548" s="109"/>
    </row>
    <row r="549">
      <c r="A549" s="107"/>
      <c r="B549" s="107"/>
      <c r="C549" s="107"/>
      <c r="D549" s="107"/>
      <c r="E549" s="107"/>
      <c r="F549" s="107"/>
      <c r="G549" s="107"/>
      <c r="H549" s="108"/>
      <c r="I549" s="109"/>
      <c r="J549" s="107"/>
      <c r="K549" s="109"/>
      <c r="L549" s="107"/>
      <c r="M549" s="107"/>
      <c r="N549" s="109"/>
    </row>
    <row r="550">
      <c r="A550" s="107"/>
      <c r="B550" s="107"/>
      <c r="C550" s="107"/>
      <c r="D550" s="107"/>
      <c r="E550" s="107"/>
      <c r="F550" s="107"/>
      <c r="G550" s="107"/>
      <c r="H550" s="108"/>
      <c r="I550" s="109"/>
      <c r="J550" s="107"/>
      <c r="K550" s="109"/>
      <c r="L550" s="107"/>
      <c r="M550" s="107"/>
      <c r="N550" s="109"/>
    </row>
    <row r="551">
      <c r="A551" s="107"/>
      <c r="B551" s="107"/>
      <c r="C551" s="107"/>
      <c r="D551" s="107"/>
      <c r="E551" s="107"/>
      <c r="F551" s="107"/>
      <c r="G551" s="107"/>
      <c r="H551" s="108"/>
      <c r="I551" s="109"/>
      <c r="J551" s="107"/>
      <c r="K551" s="109"/>
      <c r="L551" s="107"/>
      <c r="M551" s="107"/>
      <c r="N551" s="109"/>
    </row>
    <row r="552">
      <c r="A552" s="107"/>
      <c r="B552" s="107"/>
      <c r="C552" s="107"/>
      <c r="D552" s="107"/>
      <c r="E552" s="107"/>
      <c r="F552" s="107"/>
      <c r="G552" s="107"/>
      <c r="H552" s="108"/>
      <c r="I552" s="109"/>
      <c r="J552" s="107"/>
      <c r="K552" s="109"/>
      <c r="L552" s="107"/>
      <c r="M552" s="107"/>
      <c r="N552" s="109"/>
    </row>
    <row r="553">
      <c r="A553" s="107"/>
      <c r="B553" s="107"/>
      <c r="C553" s="107"/>
      <c r="D553" s="107"/>
      <c r="E553" s="107"/>
      <c r="F553" s="107"/>
      <c r="G553" s="107"/>
      <c r="H553" s="108"/>
      <c r="I553" s="109"/>
      <c r="J553" s="107"/>
      <c r="K553" s="109"/>
      <c r="L553" s="107"/>
      <c r="M553" s="107"/>
      <c r="N553" s="109"/>
    </row>
    <row r="554">
      <c r="A554" s="107"/>
      <c r="B554" s="107"/>
      <c r="C554" s="107"/>
      <c r="D554" s="107"/>
      <c r="E554" s="107"/>
      <c r="F554" s="107"/>
      <c r="G554" s="107"/>
      <c r="H554" s="108"/>
      <c r="I554" s="109"/>
      <c r="J554" s="107"/>
      <c r="K554" s="109"/>
      <c r="L554" s="107"/>
      <c r="M554" s="107"/>
      <c r="N554" s="109"/>
    </row>
    <row r="555">
      <c r="A555" s="107"/>
      <c r="B555" s="107"/>
      <c r="C555" s="107"/>
      <c r="D555" s="107"/>
      <c r="E555" s="107"/>
      <c r="F555" s="107"/>
      <c r="G555" s="107"/>
      <c r="H555" s="108"/>
      <c r="I555" s="109"/>
      <c r="J555" s="107"/>
      <c r="K555" s="109"/>
      <c r="L555" s="107"/>
      <c r="M555" s="107"/>
      <c r="N555" s="109"/>
    </row>
    <row r="556">
      <c r="A556" s="107"/>
      <c r="B556" s="107"/>
      <c r="C556" s="107"/>
      <c r="D556" s="107"/>
      <c r="E556" s="107"/>
      <c r="F556" s="107"/>
      <c r="G556" s="107"/>
      <c r="H556" s="108"/>
      <c r="I556" s="109"/>
      <c r="J556" s="107"/>
      <c r="K556" s="109"/>
      <c r="L556" s="107"/>
      <c r="M556" s="107"/>
      <c r="N556" s="109"/>
    </row>
    <row r="557">
      <c r="A557" s="107"/>
      <c r="B557" s="107"/>
      <c r="C557" s="107"/>
      <c r="D557" s="107"/>
      <c r="E557" s="107"/>
      <c r="F557" s="107"/>
      <c r="G557" s="107"/>
      <c r="H557" s="108"/>
      <c r="I557" s="109"/>
      <c r="J557" s="107"/>
      <c r="K557" s="109"/>
      <c r="L557" s="107"/>
      <c r="M557" s="107"/>
      <c r="N557" s="109"/>
    </row>
    <row r="558">
      <c r="A558" s="107"/>
      <c r="B558" s="107"/>
      <c r="C558" s="107"/>
      <c r="D558" s="107"/>
      <c r="E558" s="107"/>
      <c r="F558" s="107"/>
      <c r="G558" s="107"/>
      <c r="H558" s="108"/>
      <c r="I558" s="109"/>
      <c r="J558" s="107"/>
      <c r="K558" s="109"/>
      <c r="L558" s="107"/>
      <c r="M558" s="107"/>
      <c r="N558" s="109"/>
    </row>
    <row r="559">
      <c r="A559" s="107"/>
      <c r="B559" s="107"/>
      <c r="C559" s="107"/>
      <c r="D559" s="107"/>
      <c r="E559" s="107"/>
      <c r="F559" s="107"/>
      <c r="G559" s="107"/>
      <c r="H559" s="108"/>
      <c r="I559" s="109"/>
      <c r="J559" s="107"/>
      <c r="K559" s="109"/>
      <c r="L559" s="107"/>
      <c r="M559" s="107"/>
      <c r="N559" s="109"/>
    </row>
    <row r="560">
      <c r="A560" s="107"/>
      <c r="B560" s="107"/>
      <c r="C560" s="107"/>
      <c r="D560" s="107"/>
      <c r="E560" s="107"/>
      <c r="F560" s="107"/>
      <c r="G560" s="107"/>
      <c r="H560" s="108"/>
      <c r="I560" s="109"/>
      <c r="J560" s="107"/>
      <c r="K560" s="109"/>
      <c r="L560" s="107"/>
      <c r="M560" s="107"/>
      <c r="N560" s="109"/>
    </row>
    <row r="561">
      <c r="A561" s="107"/>
      <c r="B561" s="107"/>
      <c r="C561" s="107"/>
      <c r="D561" s="107"/>
      <c r="E561" s="107"/>
      <c r="F561" s="107"/>
      <c r="G561" s="107"/>
      <c r="H561" s="108"/>
      <c r="I561" s="109"/>
      <c r="J561" s="107"/>
      <c r="K561" s="109"/>
      <c r="L561" s="107"/>
      <c r="M561" s="107"/>
      <c r="N561" s="109"/>
    </row>
    <row r="562">
      <c r="A562" s="107"/>
      <c r="B562" s="107"/>
      <c r="C562" s="107"/>
      <c r="D562" s="107"/>
      <c r="E562" s="107"/>
      <c r="F562" s="107"/>
      <c r="G562" s="107"/>
      <c r="H562" s="108"/>
      <c r="I562" s="109"/>
      <c r="J562" s="107"/>
      <c r="K562" s="109"/>
      <c r="L562" s="107"/>
      <c r="M562" s="107"/>
      <c r="N562" s="109"/>
    </row>
    <row r="563">
      <c r="A563" s="107"/>
      <c r="B563" s="107"/>
      <c r="C563" s="107"/>
      <c r="D563" s="107"/>
      <c r="E563" s="107"/>
      <c r="F563" s="107"/>
      <c r="G563" s="107"/>
      <c r="H563" s="108"/>
      <c r="I563" s="109"/>
      <c r="J563" s="107"/>
      <c r="K563" s="109"/>
      <c r="L563" s="107"/>
      <c r="M563" s="107"/>
      <c r="N563" s="109"/>
    </row>
    <row r="564">
      <c r="A564" s="107"/>
      <c r="B564" s="107"/>
      <c r="C564" s="107"/>
      <c r="D564" s="107"/>
      <c r="E564" s="107"/>
      <c r="F564" s="107"/>
      <c r="G564" s="107"/>
      <c r="H564" s="108"/>
      <c r="I564" s="109"/>
      <c r="J564" s="107"/>
      <c r="K564" s="109"/>
      <c r="L564" s="107"/>
      <c r="M564" s="107"/>
      <c r="N564" s="109"/>
    </row>
    <row r="565">
      <c r="A565" s="107"/>
      <c r="B565" s="107"/>
      <c r="C565" s="107"/>
      <c r="D565" s="107"/>
      <c r="E565" s="107"/>
      <c r="F565" s="107"/>
      <c r="G565" s="107"/>
      <c r="H565" s="108"/>
      <c r="I565" s="109"/>
      <c r="J565" s="107"/>
      <c r="K565" s="109"/>
      <c r="L565" s="107"/>
      <c r="M565" s="107"/>
      <c r="N565" s="109"/>
    </row>
    <row r="566">
      <c r="A566" s="107"/>
      <c r="B566" s="107"/>
      <c r="C566" s="107"/>
      <c r="D566" s="107"/>
      <c r="E566" s="107"/>
      <c r="F566" s="107"/>
      <c r="G566" s="107"/>
      <c r="H566" s="108"/>
      <c r="I566" s="109"/>
      <c r="J566" s="107"/>
      <c r="K566" s="109"/>
      <c r="L566" s="107"/>
      <c r="M566" s="107"/>
      <c r="N566" s="109"/>
    </row>
    <row r="567">
      <c r="A567" s="107"/>
      <c r="B567" s="107"/>
      <c r="C567" s="107"/>
      <c r="D567" s="107"/>
      <c r="E567" s="107"/>
      <c r="F567" s="107"/>
      <c r="G567" s="107"/>
      <c r="H567" s="108"/>
      <c r="I567" s="109"/>
      <c r="J567" s="107"/>
      <c r="K567" s="109"/>
      <c r="L567" s="107"/>
      <c r="M567" s="107"/>
      <c r="N567" s="109"/>
    </row>
    <row r="568">
      <c r="A568" s="107"/>
      <c r="B568" s="107"/>
      <c r="C568" s="107"/>
      <c r="D568" s="107"/>
      <c r="E568" s="107"/>
      <c r="F568" s="107"/>
      <c r="G568" s="107"/>
      <c r="H568" s="108"/>
      <c r="I568" s="109"/>
      <c r="J568" s="107"/>
      <c r="K568" s="109"/>
      <c r="L568" s="107"/>
      <c r="M568" s="107"/>
      <c r="N568" s="109"/>
    </row>
    <row r="569">
      <c r="A569" s="107"/>
      <c r="B569" s="107"/>
      <c r="C569" s="107"/>
      <c r="D569" s="107"/>
      <c r="E569" s="107"/>
      <c r="F569" s="107"/>
      <c r="G569" s="107"/>
      <c r="H569" s="108"/>
      <c r="I569" s="109"/>
      <c r="J569" s="107"/>
      <c r="K569" s="109"/>
      <c r="L569" s="107"/>
      <c r="M569" s="107"/>
      <c r="N569" s="109"/>
    </row>
    <row r="570">
      <c r="A570" s="107"/>
      <c r="B570" s="107"/>
      <c r="C570" s="107"/>
      <c r="D570" s="107"/>
      <c r="E570" s="107"/>
      <c r="F570" s="107"/>
      <c r="G570" s="107"/>
      <c r="H570" s="108"/>
      <c r="I570" s="109"/>
      <c r="J570" s="107"/>
      <c r="K570" s="109"/>
      <c r="L570" s="107"/>
      <c r="M570" s="107"/>
      <c r="N570" s="109"/>
    </row>
    <row r="571">
      <c r="A571" s="107"/>
      <c r="B571" s="107"/>
      <c r="C571" s="107"/>
      <c r="D571" s="107"/>
      <c r="E571" s="107"/>
      <c r="F571" s="107"/>
      <c r="G571" s="107"/>
      <c r="H571" s="108"/>
      <c r="I571" s="109"/>
      <c r="J571" s="107"/>
      <c r="K571" s="109"/>
      <c r="L571" s="107"/>
      <c r="M571" s="107"/>
      <c r="N571" s="109"/>
    </row>
    <row r="572">
      <c r="A572" s="107"/>
      <c r="B572" s="107"/>
      <c r="C572" s="107"/>
      <c r="D572" s="107"/>
      <c r="E572" s="107"/>
      <c r="F572" s="107"/>
      <c r="G572" s="107"/>
      <c r="H572" s="108"/>
      <c r="I572" s="109"/>
      <c r="J572" s="107"/>
      <c r="K572" s="109"/>
      <c r="L572" s="107"/>
      <c r="M572" s="107"/>
      <c r="N572" s="109"/>
    </row>
    <row r="573">
      <c r="A573" s="107"/>
      <c r="B573" s="107"/>
      <c r="C573" s="107"/>
      <c r="D573" s="107"/>
      <c r="E573" s="107"/>
      <c r="F573" s="107"/>
      <c r="G573" s="107"/>
      <c r="H573" s="108"/>
      <c r="I573" s="109"/>
      <c r="J573" s="107"/>
      <c r="K573" s="109"/>
      <c r="L573" s="107"/>
      <c r="M573" s="107"/>
      <c r="N573" s="109"/>
    </row>
    <row r="574">
      <c r="A574" s="107"/>
      <c r="B574" s="107"/>
      <c r="C574" s="107"/>
      <c r="D574" s="107"/>
      <c r="E574" s="107"/>
      <c r="F574" s="107"/>
      <c r="G574" s="107"/>
      <c r="H574" s="108"/>
      <c r="I574" s="109"/>
      <c r="J574" s="107"/>
      <c r="K574" s="109"/>
      <c r="L574" s="107"/>
      <c r="M574" s="107"/>
      <c r="N574" s="109"/>
    </row>
    <row r="575">
      <c r="A575" s="107"/>
      <c r="B575" s="107"/>
      <c r="C575" s="107"/>
      <c r="D575" s="107"/>
      <c r="E575" s="107"/>
      <c r="F575" s="107"/>
      <c r="G575" s="107"/>
      <c r="H575" s="108"/>
      <c r="I575" s="109"/>
      <c r="J575" s="107"/>
      <c r="K575" s="109"/>
      <c r="L575" s="107"/>
      <c r="M575" s="107"/>
      <c r="N575" s="109"/>
    </row>
    <row r="576">
      <c r="A576" s="107"/>
      <c r="B576" s="107"/>
      <c r="C576" s="107"/>
      <c r="D576" s="107"/>
      <c r="E576" s="107"/>
      <c r="F576" s="107"/>
      <c r="G576" s="107"/>
      <c r="H576" s="108"/>
      <c r="I576" s="109"/>
      <c r="J576" s="107"/>
      <c r="K576" s="109"/>
      <c r="L576" s="107"/>
      <c r="M576" s="107"/>
      <c r="N576" s="109"/>
    </row>
    <row r="577">
      <c r="A577" s="107"/>
      <c r="B577" s="107"/>
      <c r="C577" s="107"/>
      <c r="D577" s="107"/>
      <c r="E577" s="107"/>
      <c r="F577" s="107"/>
      <c r="G577" s="107"/>
      <c r="H577" s="108"/>
      <c r="I577" s="109"/>
      <c r="J577" s="107"/>
      <c r="K577" s="109"/>
      <c r="L577" s="107"/>
      <c r="M577" s="107"/>
      <c r="N577" s="109"/>
    </row>
    <row r="578">
      <c r="A578" s="107"/>
      <c r="B578" s="107"/>
      <c r="C578" s="107"/>
      <c r="D578" s="107"/>
      <c r="E578" s="107"/>
      <c r="F578" s="107"/>
      <c r="G578" s="107"/>
      <c r="H578" s="108"/>
      <c r="I578" s="109"/>
      <c r="J578" s="107"/>
      <c r="K578" s="109"/>
      <c r="L578" s="107"/>
      <c r="M578" s="107"/>
      <c r="N578" s="109"/>
    </row>
    <row r="579">
      <c r="A579" s="107"/>
      <c r="B579" s="107"/>
      <c r="C579" s="107"/>
      <c r="D579" s="107"/>
      <c r="E579" s="107"/>
      <c r="F579" s="107"/>
      <c r="G579" s="107"/>
      <c r="H579" s="108"/>
      <c r="I579" s="109"/>
      <c r="J579" s="107"/>
      <c r="K579" s="109"/>
      <c r="L579" s="107"/>
      <c r="M579" s="107"/>
      <c r="N579" s="109"/>
    </row>
    <row r="580">
      <c r="A580" s="107"/>
      <c r="B580" s="107"/>
      <c r="C580" s="107"/>
      <c r="D580" s="107"/>
      <c r="E580" s="107"/>
      <c r="F580" s="107"/>
      <c r="G580" s="107"/>
      <c r="H580" s="108"/>
      <c r="I580" s="109"/>
      <c r="J580" s="107"/>
      <c r="K580" s="109"/>
      <c r="L580" s="107"/>
      <c r="M580" s="107"/>
      <c r="N580" s="109"/>
    </row>
    <row r="581">
      <c r="A581" s="107"/>
      <c r="B581" s="107"/>
      <c r="C581" s="107"/>
      <c r="D581" s="107"/>
      <c r="E581" s="107"/>
      <c r="F581" s="107"/>
      <c r="G581" s="107"/>
      <c r="H581" s="108"/>
      <c r="I581" s="109"/>
      <c r="J581" s="107"/>
      <c r="K581" s="109"/>
      <c r="L581" s="107"/>
      <c r="M581" s="107"/>
      <c r="N581" s="109"/>
    </row>
    <row r="582">
      <c r="A582" s="107"/>
      <c r="B582" s="107"/>
      <c r="C582" s="107"/>
      <c r="D582" s="107"/>
      <c r="E582" s="107"/>
      <c r="F582" s="107"/>
      <c r="G582" s="107"/>
      <c r="H582" s="108"/>
      <c r="I582" s="109"/>
      <c r="J582" s="107"/>
      <c r="K582" s="109"/>
      <c r="L582" s="107"/>
      <c r="M582" s="107"/>
      <c r="N582" s="109"/>
    </row>
    <row r="583">
      <c r="A583" s="107"/>
      <c r="B583" s="107"/>
      <c r="C583" s="107"/>
      <c r="D583" s="107"/>
      <c r="E583" s="107"/>
      <c r="F583" s="107"/>
      <c r="G583" s="107"/>
      <c r="H583" s="108"/>
      <c r="I583" s="109"/>
      <c r="J583" s="107"/>
      <c r="K583" s="109"/>
      <c r="L583" s="107"/>
      <c r="M583" s="107"/>
      <c r="N583" s="109"/>
    </row>
    <row r="584">
      <c r="A584" s="107"/>
      <c r="B584" s="107"/>
      <c r="C584" s="107"/>
      <c r="D584" s="107"/>
      <c r="E584" s="107"/>
      <c r="F584" s="107"/>
      <c r="G584" s="107"/>
      <c r="H584" s="108"/>
      <c r="I584" s="109"/>
      <c r="J584" s="107"/>
      <c r="K584" s="109"/>
      <c r="L584" s="107"/>
      <c r="M584" s="107"/>
      <c r="N584" s="109"/>
    </row>
    <row r="585">
      <c r="A585" s="107"/>
      <c r="B585" s="107"/>
      <c r="C585" s="107"/>
      <c r="D585" s="107"/>
      <c r="E585" s="107"/>
      <c r="F585" s="107"/>
      <c r="G585" s="107"/>
      <c r="H585" s="108"/>
      <c r="I585" s="109"/>
      <c r="J585" s="107"/>
      <c r="K585" s="109"/>
      <c r="L585" s="107"/>
      <c r="M585" s="107"/>
      <c r="N585" s="109"/>
    </row>
    <row r="586">
      <c r="A586" s="107"/>
      <c r="B586" s="107"/>
      <c r="C586" s="107"/>
      <c r="D586" s="107"/>
      <c r="E586" s="107"/>
      <c r="F586" s="107"/>
      <c r="G586" s="107"/>
      <c r="H586" s="108"/>
      <c r="I586" s="109"/>
      <c r="J586" s="107"/>
      <c r="K586" s="109"/>
      <c r="L586" s="107"/>
      <c r="M586" s="107"/>
      <c r="N586" s="109"/>
    </row>
    <row r="587">
      <c r="A587" s="107"/>
      <c r="B587" s="107"/>
      <c r="C587" s="107"/>
      <c r="D587" s="107"/>
      <c r="E587" s="107"/>
      <c r="F587" s="107"/>
      <c r="G587" s="107"/>
      <c r="H587" s="108"/>
      <c r="I587" s="109"/>
      <c r="J587" s="107"/>
      <c r="K587" s="109"/>
      <c r="L587" s="107"/>
      <c r="M587" s="107"/>
      <c r="N587" s="109"/>
    </row>
    <row r="588">
      <c r="A588" s="107"/>
      <c r="B588" s="107"/>
      <c r="C588" s="107"/>
      <c r="D588" s="107"/>
      <c r="E588" s="107"/>
      <c r="F588" s="107"/>
      <c r="G588" s="107"/>
      <c r="H588" s="108"/>
      <c r="I588" s="109"/>
      <c r="J588" s="107"/>
      <c r="K588" s="109"/>
      <c r="L588" s="107"/>
      <c r="M588" s="107"/>
      <c r="N588" s="109"/>
    </row>
    <row r="589">
      <c r="A589" s="107"/>
      <c r="B589" s="107"/>
      <c r="C589" s="107"/>
      <c r="D589" s="107"/>
      <c r="E589" s="107"/>
      <c r="F589" s="107"/>
      <c r="G589" s="107"/>
      <c r="H589" s="108"/>
      <c r="I589" s="109"/>
      <c r="J589" s="107"/>
      <c r="K589" s="109"/>
      <c r="L589" s="107"/>
      <c r="M589" s="107"/>
      <c r="N589" s="109"/>
    </row>
    <row r="590">
      <c r="A590" s="107"/>
      <c r="B590" s="107"/>
      <c r="C590" s="107"/>
      <c r="D590" s="107"/>
      <c r="E590" s="107"/>
      <c r="F590" s="107"/>
      <c r="G590" s="107"/>
      <c r="H590" s="108"/>
      <c r="I590" s="109"/>
      <c r="J590" s="107"/>
      <c r="K590" s="109"/>
      <c r="L590" s="107"/>
      <c r="M590" s="107"/>
      <c r="N590" s="109"/>
    </row>
    <row r="591">
      <c r="A591" s="107"/>
      <c r="B591" s="107"/>
      <c r="C591" s="107"/>
      <c r="D591" s="107"/>
      <c r="E591" s="107"/>
      <c r="F591" s="107"/>
      <c r="G591" s="107"/>
      <c r="H591" s="108"/>
      <c r="I591" s="109"/>
      <c r="J591" s="107"/>
      <c r="K591" s="109"/>
      <c r="L591" s="107"/>
      <c r="M591" s="107"/>
      <c r="N591" s="109"/>
    </row>
    <row r="592">
      <c r="A592" s="107"/>
      <c r="B592" s="107"/>
      <c r="C592" s="107"/>
      <c r="D592" s="107"/>
      <c r="E592" s="107"/>
      <c r="F592" s="107"/>
      <c r="G592" s="107"/>
      <c r="H592" s="108"/>
      <c r="I592" s="109"/>
      <c r="J592" s="107"/>
      <c r="K592" s="109"/>
      <c r="L592" s="107"/>
      <c r="M592" s="107"/>
      <c r="N592" s="109"/>
    </row>
    <row r="593">
      <c r="A593" s="107"/>
      <c r="B593" s="107"/>
      <c r="C593" s="107"/>
      <c r="D593" s="107"/>
      <c r="E593" s="107"/>
      <c r="F593" s="107"/>
      <c r="G593" s="107"/>
      <c r="H593" s="108"/>
      <c r="I593" s="109"/>
      <c r="J593" s="107"/>
      <c r="K593" s="109"/>
      <c r="L593" s="107"/>
      <c r="M593" s="107"/>
      <c r="N593" s="109"/>
    </row>
    <row r="594">
      <c r="A594" s="107"/>
      <c r="B594" s="107"/>
      <c r="C594" s="107"/>
      <c r="D594" s="107"/>
      <c r="E594" s="107"/>
      <c r="F594" s="107"/>
      <c r="G594" s="107"/>
      <c r="H594" s="108"/>
      <c r="I594" s="109"/>
      <c r="J594" s="107"/>
      <c r="K594" s="109"/>
      <c r="L594" s="107"/>
      <c r="M594" s="107"/>
      <c r="N594" s="109"/>
    </row>
    <row r="595">
      <c r="A595" s="107"/>
      <c r="B595" s="107"/>
      <c r="C595" s="107"/>
      <c r="D595" s="107"/>
      <c r="E595" s="107"/>
      <c r="F595" s="107"/>
      <c r="G595" s="107"/>
      <c r="H595" s="108"/>
      <c r="I595" s="109"/>
      <c r="J595" s="107"/>
      <c r="K595" s="109"/>
      <c r="L595" s="107"/>
      <c r="M595" s="107"/>
      <c r="N595" s="109"/>
    </row>
    <row r="596">
      <c r="A596" s="107"/>
      <c r="B596" s="107"/>
      <c r="C596" s="107"/>
      <c r="D596" s="107"/>
      <c r="E596" s="107"/>
      <c r="F596" s="107"/>
      <c r="G596" s="107"/>
      <c r="H596" s="108"/>
      <c r="I596" s="109"/>
      <c r="J596" s="107"/>
      <c r="K596" s="109"/>
      <c r="L596" s="107"/>
      <c r="M596" s="107"/>
      <c r="N596" s="109"/>
    </row>
    <row r="597">
      <c r="A597" s="107"/>
      <c r="B597" s="107"/>
      <c r="C597" s="107"/>
      <c r="D597" s="107"/>
      <c r="E597" s="107"/>
      <c r="F597" s="107"/>
      <c r="G597" s="107"/>
      <c r="H597" s="108"/>
      <c r="I597" s="109"/>
      <c r="J597" s="107"/>
      <c r="K597" s="109"/>
      <c r="L597" s="107"/>
      <c r="M597" s="107"/>
      <c r="N597" s="109"/>
    </row>
    <row r="598">
      <c r="A598" s="107"/>
      <c r="B598" s="107"/>
      <c r="C598" s="107"/>
      <c r="D598" s="107"/>
      <c r="E598" s="107"/>
      <c r="F598" s="107"/>
      <c r="G598" s="107"/>
      <c r="H598" s="108"/>
      <c r="I598" s="109"/>
      <c r="J598" s="107"/>
      <c r="K598" s="109"/>
      <c r="L598" s="107"/>
      <c r="M598" s="107"/>
      <c r="N598" s="109"/>
    </row>
    <row r="599">
      <c r="A599" s="107"/>
      <c r="B599" s="107"/>
      <c r="C599" s="107"/>
      <c r="D599" s="107"/>
      <c r="E599" s="107"/>
      <c r="F599" s="107"/>
      <c r="G599" s="107"/>
      <c r="H599" s="108"/>
      <c r="I599" s="109"/>
      <c r="J599" s="107"/>
      <c r="K599" s="109"/>
      <c r="L599" s="107"/>
      <c r="M599" s="107"/>
      <c r="N599" s="109"/>
    </row>
    <row r="600">
      <c r="A600" s="107"/>
      <c r="B600" s="107"/>
      <c r="C600" s="107"/>
      <c r="D600" s="107"/>
      <c r="E600" s="107"/>
      <c r="F600" s="107"/>
      <c r="G600" s="107"/>
      <c r="H600" s="108"/>
      <c r="I600" s="109"/>
      <c r="J600" s="107"/>
      <c r="K600" s="109"/>
      <c r="L600" s="107"/>
      <c r="M600" s="107"/>
      <c r="N600" s="109"/>
    </row>
    <row r="601">
      <c r="A601" s="107"/>
      <c r="B601" s="107"/>
      <c r="C601" s="107"/>
      <c r="D601" s="107"/>
      <c r="E601" s="107"/>
      <c r="F601" s="107"/>
      <c r="G601" s="107"/>
      <c r="H601" s="108"/>
      <c r="I601" s="109"/>
      <c r="J601" s="107"/>
      <c r="K601" s="109"/>
      <c r="L601" s="107"/>
      <c r="M601" s="107"/>
      <c r="N601" s="109"/>
    </row>
    <row r="602">
      <c r="A602" s="107"/>
      <c r="B602" s="107"/>
      <c r="C602" s="107"/>
      <c r="D602" s="107"/>
      <c r="E602" s="107"/>
      <c r="F602" s="107"/>
      <c r="G602" s="107"/>
      <c r="H602" s="108"/>
      <c r="I602" s="109"/>
      <c r="J602" s="107"/>
      <c r="K602" s="109"/>
      <c r="L602" s="107"/>
      <c r="M602" s="107"/>
      <c r="N602" s="109"/>
    </row>
    <row r="603">
      <c r="A603" s="107"/>
      <c r="B603" s="107"/>
      <c r="C603" s="107"/>
      <c r="D603" s="107"/>
      <c r="E603" s="107"/>
      <c r="F603" s="107"/>
      <c r="G603" s="107"/>
      <c r="H603" s="108"/>
      <c r="I603" s="109"/>
      <c r="J603" s="107"/>
      <c r="K603" s="109"/>
      <c r="L603" s="107"/>
      <c r="M603" s="107"/>
      <c r="N603" s="109"/>
    </row>
    <row r="604">
      <c r="A604" s="107"/>
      <c r="B604" s="107"/>
      <c r="C604" s="107"/>
      <c r="D604" s="107"/>
      <c r="E604" s="107"/>
      <c r="F604" s="107"/>
      <c r="G604" s="107"/>
      <c r="H604" s="108"/>
      <c r="I604" s="109"/>
      <c r="J604" s="107"/>
      <c r="K604" s="109"/>
      <c r="L604" s="107"/>
      <c r="M604" s="107"/>
      <c r="N604" s="109"/>
    </row>
    <row r="605">
      <c r="A605" s="107"/>
      <c r="B605" s="107"/>
      <c r="C605" s="107"/>
      <c r="D605" s="107"/>
      <c r="E605" s="107"/>
      <c r="F605" s="107"/>
      <c r="G605" s="107"/>
      <c r="H605" s="108"/>
      <c r="I605" s="109"/>
      <c r="J605" s="107"/>
      <c r="K605" s="109"/>
      <c r="L605" s="107"/>
      <c r="M605" s="107"/>
      <c r="N605" s="109"/>
    </row>
    <row r="606">
      <c r="A606" s="107"/>
      <c r="B606" s="107"/>
      <c r="C606" s="107"/>
      <c r="D606" s="107"/>
      <c r="E606" s="107"/>
      <c r="F606" s="107"/>
      <c r="G606" s="107"/>
      <c r="H606" s="108"/>
      <c r="I606" s="109"/>
      <c r="J606" s="107"/>
      <c r="K606" s="109"/>
      <c r="L606" s="107"/>
      <c r="M606" s="107"/>
      <c r="N606" s="109"/>
    </row>
    <row r="607">
      <c r="A607" s="107"/>
      <c r="B607" s="107"/>
      <c r="C607" s="107"/>
      <c r="D607" s="107"/>
      <c r="E607" s="107"/>
      <c r="F607" s="107"/>
      <c r="G607" s="107"/>
      <c r="H607" s="108"/>
      <c r="I607" s="109"/>
      <c r="J607" s="107"/>
      <c r="K607" s="109"/>
      <c r="L607" s="107"/>
      <c r="M607" s="107"/>
      <c r="N607" s="109"/>
    </row>
    <row r="608">
      <c r="A608" s="107"/>
      <c r="B608" s="107"/>
      <c r="C608" s="107"/>
      <c r="D608" s="107"/>
      <c r="E608" s="107"/>
      <c r="F608" s="107"/>
      <c r="G608" s="107"/>
      <c r="H608" s="108"/>
      <c r="I608" s="109"/>
      <c r="J608" s="107"/>
      <c r="K608" s="109"/>
      <c r="L608" s="107"/>
      <c r="M608" s="107"/>
      <c r="N608" s="109"/>
    </row>
    <row r="609">
      <c r="A609" s="107"/>
      <c r="B609" s="107"/>
      <c r="C609" s="107"/>
      <c r="D609" s="107"/>
      <c r="E609" s="107"/>
      <c r="F609" s="107"/>
      <c r="G609" s="107"/>
      <c r="H609" s="108"/>
      <c r="I609" s="109"/>
      <c r="J609" s="107"/>
      <c r="K609" s="109"/>
      <c r="L609" s="107"/>
      <c r="M609" s="107"/>
      <c r="N609" s="109"/>
    </row>
    <row r="610">
      <c r="A610" s="107"/>
      <c r="B610" s="107"/>
      <c r="C610" s="107"/>
      <c r="D610" s="107"/>
      <c r="E610" s="107"/>
      <c r="F610" s="107"/>
      <c r="G610" s="107"/>
      <c r="H610" s="108"/>
      <c r="I610" s="109"/>
      <c r="J610" s="107"/>
      <c r="K610" s="109"/>
      <c r="L610" s="107"/>
      <c r="M610" s="107"/>
      <c r="N610" s="109"/>
    </row>
    <row r="611">
      <c r="A611" s="107"/>
      <c r="B611" s="107"/>
      <c r="C611" s="107"/>
      <c r="D611" s="107"/>
      <c r="E611" s="107"/>
      <c r="F611" s="107"/>
      <c r="G611" s="107"/>
      <c r="H611" s="108"/>
      <c r="I611" s="109"/>
      <c r="J611" s="107"/>
      <c r="K611" s="109"/>
      <c r="L611" s="107"/>
      <c r="M611" s="107"/>
      <c r="N611" s="109"/>
    </row>
    <row r="612">
      <c r="A612" s="107"/>
      <c r="B612" s="107"/>
      <c r="C612" s="107"/>
      <c r="D612" s="107"/>
      <c r="E612" s="107"/>
      <c r="F612" s="107"/>
      <c r="G612" s="107"/>
      <c r="H612" s="108"/>
      <c r="I612" s="109"/>
      <c r="J612" s="107"/>
      <c r="K612" s="109"/>
      <c r="L612" s="107"/>
      <c r="M612" s="107"/>
      <c r="N612" s="109"/>
    </row>
    <row r="613">
      <c r="A613" s="107"/>
      <c r="B613" s="107"/>
      <c r="C613" s="107"/>
      <c r="D613" s="107"/>
      <c r="E613" s="107"/>
      <c r="F613" s="107"/>
      <c r="G613" s="107"/>
      <c r="H613" s="108"/>
      <c r="I613" s="109"/>
      <c r="J613" s="107"/>
      <c r="K613" s="109"/>
      <c r="L613" s="107"/>
      <c r="M613" s="107"/>
      <c r="N613" s="109"/>
    </row>
    <row r="614">
      <c r="A614" s="107"/>
      <c r="B614" s="107"/>
      <c r="C614" s="107"/>
      <c r="D614" s="107"/>
      <c r="E614" s="107"/>
      <c r="F614" s="107"/>
      <c r="G614" s="107"/>
      <c r="H614" s="108"/>
      <c r="I614" s="109"/>
      <c r="J614" s="107"/>
      <c r="K614" s="109"/>
      <c r="L614" s="107"/>
      <c r="M614" s="107"/>
      <c r="N614" s="109"/>
    </row>
    <row r="615">
      <c r="A615" s="107"/>
      <c r="B615" s="107"/>
      <c r="C615" s="107"/>
      <c r="D615" s="107"/>
      <c r="E615" s="107"/>
      <c r="F615" s="107"/>
      <c r="G615" s="107"/>
      <c r="H615" s="108"/>
      <c r="I615" s="109"/>
      <c r="J615" s="107"/>
      <c r="K615" s="109"/>
      <c r="L615" s="107"/>
      <c r="M615" s="107"/>
      <c r="N615" s="109"/>
    </row>
    <row r="616">
      <c r="A616" s="107"/>
      <c r="B616" s="107"/>
      <c r="C616" s="107"/>
      <c r="D616" s="107"/>
      <c r="E616" s="107"/>
      <c r="F616" s="107"/>
      <c r="G616" s="107"/>
      <c r="H616" s="108"/>
      <c r="I616" s="109"/>
      <c r="J616" s="107"/>
      <c r="K616" s="109"/>
      <c r="L616" s="107"/>
      <c r="M616" s="107"/>
      <c r="N616" s="109"/>
    </row>
    <row r="617">
      <c r="A617" s="107"/>
      <c r="B617" s="107"/>
      <c r="C617" s="107"/>
      <c r="D617" s="107"/>
      <c r="E617" s="107"/>
      <c r="F617" s="107"/>
      <c r="G617" s="107"/>
      <c r="H617" s="108"/>
      <c r="I617" s="109"/>
      <c r="J617" s="107"/>
      <c r="K617" s="109"/>
      <c r="L617" s="107"/>
      <c r="M617" s="107"/>
      <c r="N617" s="109"/>
    </row>
    <row r="618">
      <c r="A618" s="107"/>
      <c r="B618" s="107"/>
      <c r="C618" s="107"/>
      <c r="D618" s="107"/>
      <c r="E618" s="107"/>
      <c r="F618" s="107"/>
      <c r="G618" s="107"/>
      <c r="H618" s="108"/>
      <c r="I618" s="109"/>
      <c r="J618" s="107"/>
      <c r="K618" s="109"/>
      <c r="L618" s="107"/>
      <c r="M618" s="107"/>
      <c r="N618" s="109"/>
    </row>
    <row r="619">
      <c r="A619" s="107"/>
      <c r="B619" s="107"/>
      <c r="C619" s="107"/>
      <c r="D619" s="107"/>
      <c r="E619" s="107"/>
      <c r="F619" s="107"/>
      <c r="G619" s="107"/>
      <c r="H619" s="108"/>
      <c r="I619" s="109"/>
      <c r="J619" s="107"/>
      <c r="K619" s="109"/>
      <c r="L619" s="107"/>
      <c r="M619" s="107"/>
      <c r="N619" s="109"/>
    </row>
    <row r="620">
      <c r="A620" s="107"/>
      <c r="B620" s="107"/>
      <c r="C620" s="107"/>
      <c r="D620" s="107"/>
      <c r="E620" s="107"/>
      <c r="F620" s="107"/>
      <c r="G620" s="107"/>
      <c r="H620" s="108"/>
      <c r="I620" s="109"/>
      <c r="J620" s="107"/>
      <c r="K620" s="109"/>
      <c r="L620" s="107"/>
      <c r="M620" s="107"/>
      <c r="N620" s="109"/>
    </row>
    <row r="621">
      <c r="A621" s="107"/>
      <c r="B621" s="107"/>
      <c r="C621" s="107"/>
      <c r="D621" s="107"/>
      <c r="E621" s="107"/>
      <c r="F621" s="107"/>
      <c r="G621" s="107"/>
      <c r="H621" s="108"/>
      <c r="I621" s="109"/>
      <c r="J621" s="107"/>
      <c r="K621" s="109"/>
      <c r="L621" s="107"/>
      <c r="M621" s="107"/>
      <c r="N621" s="109"/>
    </row>
    <row r="622">
      <c r="A622" s="107"/>
      <c r="B622" s="107"/>
      <c r="C622" s="107"/>
      <c r="D622" s="107"/>
      <c r="E622" s="107"/>
      <c r="F622" s="107"/>
      <c r="G622" s="107"/>
      <c r="H622" s="108"/>
      <c r="I622" s="109"/>
      <c r="J622" s="107"/>
      <c r="K622" s="109"/>
      <c r="L622" s="107"/>
      <c r="M622" s="107"/>
      <c r="N622" s="109"/>
    </row>
    <row r="623">
      <c r="A623" s="107"/>
      <c r="B623" s="107"/>
      <c r="C623" s="107"/>
      <c r="D623" s="107"/>
      <c r="E623" s="107"/>
      <c r="F623" s="107"/>
      <c r="G623" s="107"/>
      <c r="H623" s="108"/>
      <c r="I623" s="109"/>
      <c r="J623" s="107"/>
      <c r="K623" s="109"/>
      <c r="L623" s="107"/>
      <c r="M623" s="107"/>
      <c r="N623" s="109"/>
    </row>
    <row r="624">
      <c r="A624" s="107"/>
      <c r="B624" s="107"/>
      <c r="C624" s="107"/>
      <c r="D624" s="107"/>
      <c r="E624" s="107"/>
      <c r="F624" s="107"/>
      <c r="G624" s="107"/>
      <c r="H624" s="108"/>
      <c r="I624" s="109"/>
      <c r="J624" s="107"/>
      <c r="K624" s="109"/>
      <c r="L624" s="107"/>
      <c r="M624" s="107"/>
      <c r="N624" s="109"/>
    </row>
    <row r="625">
      <c r="A625" s="107"/>
      <c r="B625" s="107"/>
      <c r="C625" s="107"/>
      <c r="D625" s="107"/>
      <c r="E625" s="107"/>
      <c r="F625" s="107"/>
      <c r="G625" s="107"/>
      <c r="H625" s="108"/>
      <c r="I625" s="109"/>
      <c r="J625" s="107"/>
      <c r="K625" s="109"/>
      <c r="L625" s="107"/>
      <c r="M625" s="107"/>
      <c r="N625" s="109"/>
    </row>
    <row r="626">
      <c r="A626" s="107"/>
      <c r="B626" s="107"/>
      <c r="C626" s="107"/>
      <c r="D626" s="107"/>
      <c r="E626" s="107"/>
      <c r="F626" s="107"/>
      <c r="G626" s="107"/>
      <c r="H626" s="108"/>
      <c r="I626" s="109"/>
      <c r="J626" s="107"/>
      <c r="K626" s="109"/>
      <c r="L626" s="107"/>
      <c r="M626" s="107"/>
      <c r="N626" s="109"/>
    </row>
    <row r="627">
      <c r="A627" s="107"/>
      <c r="B627" s="107"/>
      <c r="C627" s="107"/>
      <c r="D627" s="107"/>
      <c r="E627" s="107"/>
      <c r="F627" s="107"/>
      <c r="G627" s="107"/>
      <c r="H627" s="108"/>
      <c r="I627" s="109"/>
      <c r="J627" s="107"/>
      <c r="K627" s="109"/>
      <c r="L627" s="107"/>
      <c r="M627" s="107"/>
      <c r="N627" s="109"/>
    </row>
    <row r="628">
      <c r="A628" s="107"/>
      <c r="B628" s="107"/>
      <c r="C628" s="107"/>
      <c r="D628" s="107"/>
      <c r="E628" s="107"/>
      <c r="F628" s="107"/>
      <c r="G628" s="107"/>
      <c r="H628" s="108"/>
      <c r="I628" s="109"/>
      <c r="J628" s="107"/>
      <c r="K628" s="109"/>
      <c r="L628" s="107"/>
      <c r="M628" s="107"/>
      <c r="N628" s="109"/>
    </row>
    <row r="629">
      <c r="A629" s="107"/>
      <c r="B629" s="107"/>
      <c r="C629" s="107"/>
      <c r="D629" s="107"/>
      <c r="E629" s="107"/>
      <c r="F629" s="107"/>
      <c r="G629" s="107"/>
      <c r="H629" s="108"/>
      <c r="I629" s="109"/>
      <c r="J629" s="107"/>
      <c r="K629" s="109"/>
      <c r="L629" s="107"/>
      <c r="M629" s="107"/>
      <c r="N629" s="109"/>
    </row>
    <row r="630">
      <c r="A630" s="107"/>
      <c r="B630" s="107"/>
      <c r="C630" s="107"/>
      <c r="D630" s="107"/>
      <c r="E630" s="107"/>
      <c r="F630" s="107"/>
      <c r="G630" s="107"/>
      <c r="H630" s="108"/>
      <c r="I630" s="109"/>
      <c r="J630" s="107"/>
      <c r="K630" s="109"/>
      <c r="L630" s="107"/>
      <c r="M630" s="107"/>
      <c r="N630" s="109"/>
    </row>
    <row r="631">
      <c r="A631" s="107"/>
      <c r="B631" s="107"/>
      <c r="C631" s="107"/>
      <c r="D631" s="107"/>
      <c r="E631" s="107"/>
      <c r="F631" s="107"/>
      <c r="G631" s="107"/>
      <c r="H631" s="108"/>
      <c r="I631" s="109"/>
      <c r="J631" s="107"/>
      <c r="K631" s="109"/>
      <c r="L631" s="107"/>
      <c r="M631" s="107"/>
      <c r="N631" s="109"/>
    </row>
    <row r="632">
      <c r="A632" s="107"/>
      <c r="B632" s="107"/>
      <c r="C632" s="107"/>
      <c r="D632" s="107"/>
      <c r="E632" s="107"/>
      <c r="F632" s="107"/>
      <c r="G632" s="107"/>
      <c r="H632" s="108"/>
      <c r="I632" s="109"/>
      <c r="J632" s="107"/>
      <c r="K632" s="109"/>
      <c r="L632" s="107"/>
      <c r="M632" s="107"/>
      <c r="N632" s="109"/>
    </row>
    <row r="633">
      <c r="A633" s="107"/>
      <c r="B633" s="107"/>
      <c r="C633" s="107"/>
      <c r="D633" s="107"/>
      <c r="E633" s="107"/>
      <c r="F633" s="107"/>
      <c r="G633" s="107"/>
      <c r="H633" s="108"/>
      <c r="I633" s="109"/>
      <c r="J633" s="107"/>
      <c r="K633" s="109"/>
      <c r="L633" s="107"/>
      <c r="M633" s="107"/>
      <c r="N633" s="109"/>
    </row>
    <row r="634">
      <c r="A634" s="107"/>
      <c r="B634" s="107"/>
      <c r="C634" s="107"/>
      <c r="D634" s="107"/>
      <c r="E634" s="107"/>
      <c r="F634" s="107"/>
      <c r="G634" s="107"/>
      <c r="H634" s="108"/>
      <c r="I634" s="109"/>
      <c r="J634" s="107"/>
      <c r="K634" s="109"/>
      <c r="L634" s="107"/>
      <c r="M634" s="107"/>
      <c r="N634" s="109"/>
    </row>
    <row r="635">
      <c r="A635" s="107"/>
      <c r="B635" s="107"/>
      <c r="C635" s="107"/>
      <c r="D635" s="107"/>
      <c r="E635" s="107"/>
      <c r="F635" s="107"/>
      <c r="G635" s="107"/>
      <c r="H635" s="108"/>
      <c r="I635" s="109"/>
      <c r="J635" s="107"/>
      <c r="K635" s="109"/>
      <c r="L635" s="107"/>
      <c r="M635" s="107"/>
      <c r="N635" s="109"/>
    </row>
    <row r="636">
      <c r="A636" s="107"/>
      <c r="B636" s="107"/>
      <c r="C636" s="107"/>
      <c r="D636" s="107"/>
      <c r="E636" s="107"/>
      <c r="F636" s="107"/>
      <c r="G636" s="107"/>
      <c r="H636" s="108"/>
      <c r="I636" s="109"/>
      <c r="J636" s="107"/>
      <c r="K636" s="109"/>
      <c r="L636" s="107"/>
      <c r="M636" s="107"/>
      <c r="N636" s="109"/>
    </row>
    <row r="637">
      <c r="A637" s="107"/>
      <c r="B637" s="107"/>
      <c r="C637" s="107"/>
      <c r="D637" s="107"/>
      <c r="E637" s="107"/>
      <c r="F637" s="107"/>
      <c r="G637" s="107"/>
      <c r="H637" s="108"/>
      <c r="I637" s="109"/>
      <c r="J637" s="107"/>
      <c r="K637" s="109"/>
      <c r="L637" s="107"/>
      <c r="M637" s="107"/>
      <c r="N637" s="109"/>
    </row>
    <row r="638">
      <c r="A638" s="107"/>
      <c r="B638" s="107"/>
      <c r="C638" s="107"/>
      <c r="D638" s="107"/>
      <c r="E638" s="107"/>
      <c r="F638" s="107"/>
      <c r="G638" s="107"/>
      <c r="H638" s="108"/>
      <c r="I638" s="109"/>
      <c r="J638" s="107"/>
      <c r="K638" s="109"/>
      <c r="L638" s="107"/>
      <c r="M638" s="107"/>
      <c r="N638" s="109"/>
    </row>
    <row r="639">
      <c r="A639" s="107"/>
      <c r="B639" s="107"/>
      <c r="C639" s="107"/>
      <c r="D639" s="107"/>
      <c r="E639" s="107"/>
      <c r="F639" s="107"/>
      <c r="G639" s="107"/>
      <c r="H639" s="108"/>
      <c r="I639" s="109"/>
      <c r="J639" s="107"/>
      <c r="K639" s="109"/>
      <c r="L639" s="107"/>
      <c r="M639" s="107"/>
      <c r="N639" s="109"/>
    </row>
    <row r="640">
      <c r="A640" s="107"/>
      <c r="B640" s="107"/>
      <c r="C640" s="107"/>
      <c r="D640" s="107"/>
      <c r="E640" s="107"/>
      <c r="F640" s="107"/>
      <c r="G640" s="107"/>
      <c r="H640" s="108"/>
      <c r="I640" s="109"/>
      <c r="J640" s="107"/>
      <c r="K640" s="109"/>
      <c r="L640" s="107"/>
      <c r="M640" s="107"/>
      <c r="N640" s="109"/>
    </row>
    <row r="641">
      <c r="A641" s="107"/>
      <c r="B641" s="107"/>
      <c r="C641" s="107"/>
      <c r="D641" s="107"/>
      <c r="E641" s="107"/>
      <c r="F641" s="107"/>
      <c r="G641" s="107"/>
      <c r="H641" s="108"/>
      <c r="I641" s="109"/>
      <c r="J641" s="107"/>
      <c r="K641" s="109"/>
      <c r="L641" s="107"/>
      <c r="M641" s="107"/>
      <c r="N641" s="109"/>
    </row>
    <row r="642">
      <c r="A642" s="107"/>
      <c r="B642" s="107"/>
      <c r="C642" s="107"/>
      <c r="D642" s="107"/>
      <c r="E642" s="107"/>
      <c r="F642" s="107"/>
      <c r="G642" s="107"/>
      <c r="H642" s="108"/>
      <c r="I642" s="109"/>
      <c r="J642" s="107"/>
      <c r="K642" s="109"/>
      <c r="L642" s="107"/>
      <c r="M642" s="107"/>
      <c r="N642" s="109"/>
    </row>
    <row r="643">
      <c r="A643" s="107"/>
      <c r="B643" s="107"/>
      <c r="C643" s="107"/>
      <c r="D643" s="107"/>
      <c r="E643" s="107"/>
      <c r="F643" s="107"/>
      <c r="G643" s="107"/>
      <c r="H643" s="108"/>
      <c r="I643" s="109"/>
      <c r="J643" s="107"/>
      <c r="K643" s="109"/>
      <c r="L643" s="107"/>
      <c r="M643" s="107"/>
      <c r="N643" s="109"/>
    </row>
    <row r="644">
      <c r="A644" s="107"/>
      <c r="B644" s="107"/>
      <c r="C644" s="107"/>
      <c r="D644" s="107"/>
      <c r="E644" s="107"/>
      <c r="F644" s="107"/>
      <c r="G644" s="107"/>
      <c r="H644" s="108"/>
      <c r="I644" s="109"/>
      <c r="J644" s="107"/>
      <c r="K644" s="109"/>
      <c r="L644" s="107"/>
      <c r="M644" s="107"/>
      <c r="N644" s="109"/>
    </row>
    <row r="645">
      <c r="A645" s="107"/>
      <c r="B645" s="107"/>
      <c r="C645" s="107"/>
      <c r="D645" s="107"/>
      <c r="E645" s="107"/>
      <c r="F645" s="107"/>
      <c r="G645" s="107"/>
      <c r="H645" s="108"/>
      <c r="I645" s="109"/>
      <c r="J645" s="107"/>
      <c r="K645" s="109"/>
      <c r="L645" s="107"/>
      <c r="M645" s="107"/>
      <c r="N645" s="109"/>
    </row>
    <row r="646">
      <c r="A646" s="107"/>
      <c r="B646" s="107"/>
      <c r="C646" s="107"/>
      <c r="D646" s="107"/>
      <c r="E646" s="107"/>
      <c r="F646" s="107"/>
      <c r="G646" s="107"/>
      <c r="H646" s="108"/>
      <c r="I646" s="109"/>
      <c r="J646" s="107"/>
      <c r="K646" s="109"/>
      <c r="L646" s="107"/>
      <c r="M646" s="107"/>
      <c r="N646" s="109"/>
    </row>
    <row r="647">
      <c r="A647" s="107"/>
      <c r="B647" s="107"/>
      <c r="C647" s="107"/>
      <c r="D647" s="107"/>
      <c r="E647" s="107"/>
      <c r="F647" s="107"/>
      <c r="G647" s="107"/>
      <c r="H647" s="108"/>
      <c r="I647" s="109"/>
      <c r="J647" s="107"/>
      <c r="K647" s="109"/>
      <c r="L647" s="107"/>
      <c r="M647" s="107"/>
      <c r="N647" s="109"/>
    </row>
    <row r="648">
      <c r="A648" s="107"/>
      <c r="B648" s="107"/>
      <c r="C648" s="107"/>
      <c r="D648" s="107"/>
      <c r="E648" s="107"/>
      <c r="F648" s="107"/>
      <c r="G648" s="107"/>
      <c r="H648" s="108"/>
      <c r="I648" s="109"/>
      <c r="J648" s="107"/>
      <c r="K648" s="109"/>
      <c r="L648" s="107"/>
      <c r="M648" s="107"/>
      <c r="N648" s="109"/>
    </row>
    <row r="649">
      <c r="A649" s="107"/>
      <c r="B649" s="107"/>
      <c r="C649" s="107"/>
      <c r="D649" s="107"/>
      <c r="E649" s="107"/>
      <c r="F649" s="107"/>
      <c r="G649" s="107"/>
      <c r="H649" s="108"/>
      <c r="I649" s="109"/>
      <c r="J649" s="107"/>
      <c r="K649" s="109"/>
      <c r="L649" s="107"/>
      <c r="M649" s="107"/>
      <c r="N649" s="109"/>
    </row>
    <row r="650">
      <c r="A650" s="107"/>
      <c r="B650" s="107"/>
      <c r="C650" s="107"/>
      <c r="D650" s="107"/>
      <c r="E650" s="107"/>
      <c r="F650" s="107"/>
      <c r="G650" s="107"/>
      <c r="H650" s="108"/>
      <c r="I650" s="109"/>
      <c r="J650" s="107"/>
      <c r="K650" s="109"/>
      <c r="L650" s="107"/>
      <c r="M650" s="107"/>
      <c r="N650" s="109"/>
    </row>
    <row r="651">
      <c r="A651" s="107"/>
      <c r="B651" s="107"/>
      <c r="C651" s="107"/>
      <c r="D651" s="107"/>
      <c r="E651" s="107"/>
      <c r="F651" s="107"/>
      <c r="G651" s="107"/>
      <c r="H651" s="108"/>
      <c r="I651" s="109"/>
      <c r="J651" s="107"/>
      <c r="K651" s="109"/>
      <c r="L651" s="107"/>
      <c r="M651" s="107"/>
      <c r="N651" s="109"/>
    </row>
    <row r="652">
      <c r="A652" s="107"/>
      <c r="B652" s="107"/>
      <c r="C652" s="107"/>
      <c r="D652" s="107"/>
      <c r="E652" s="107"/>
      <c r="F652" s="107"/>
      <c r="G652" s="107"/>
      <c r="H652" s="108"/>
      <c r="I652" s="109"/>
      <c r="J652" s="107"/>
      <c r="K652" s="109"/>
      <c r="L652" s="107"/>
      <c r="M652" s="107"/>
      <c r="N652" s="109"/>
    </row>
    <row r="653">
      <c r="A653" s="107"/>
      <c r="B653" s="107"/>
      <c r="C653" s="107"/>
      <c r="D653" s="107"/>
      <c r="E653" s="107"/>
      <c r="F653" s="107"/>
      <c r="G653" s="107"/>
      <c r="H653" s="108"/>
      <c r="I653" s="109"/>
      <c r="J653" s="107"/>
      <c r="K653" s="109"/>
      <c r="L653" s="107"/>
      <c r="M653" s="107"/>
      <c r="N653" s="109"/>
    </row>
    <row r="654">
      <c r="A654" s="107"/>
      <c r="B654" s="107"/>
      <c r="C654" s="107"/>
      <c r="D654" s="107"/>
      <c r="E654" s="107"/>
      <c r="F654" s="107"/>
      <c r="G654" s="107"/>
      <c r="H654" s="108"/>
      <c r="I654" s="109"/>
      <c r="J654" s="107"/>
      <c r="K654" s="109"/>
      <c r="L654" s="107"/>
      <c r="M654" s="107"/>
      <c r="N654" s="109"/>
    </row>
    <row r="655">
      <c r="A655" s="107"/>
      <c r="B655" s="107"/>
      <c r="C655" s="107"/>
      <c r="D655" s="107"/>
      <c r="E655" s="107"/>
      <c r="F655" s="107"/>
      <c r="G655" s="107"/>
      <c r="H655" s="108"/>
      <c r="I655" s="109"/>
      <c r="J655" s="107"/>
      <c r="K655" s="109"/>
      <c r="L655" s="107"/>
      <c r="M655" s="107"/>
      <c r="N655" s="109"/>
    </row>
    <row r="656">
      <c r="A656" s="107"/>
      <c r="B656" s="107"/>
      <c r="C656" s="107"/>
      <c r="D656" s="107"/>
      <c r="E656" s="107"/>
      <c r="F656" s="107"/>
      <c r="G656" s="107"/>
      <c r="H656" s="108"/>
      <c r="I656" s="109"/>
      <c r="J656" s="107"/>
      <c r="K656" s="109"/>
      <c r="L656" s="107"/>
      <c r="M656" s="107"/>
      <c r="N656" s="109"/>
    </row>
    <row r="657">
      <c r="A657" s="107"/>
      <c r="B657" s="107"/>
      <c r="C657" s="107"/>
      <c r="D657" s="107"/>
      <c r="E657" s="107"/>
      <c r="F657" s="107"/>
      <c r="G657" s="107"/>
      <c r="H657" s="108"/>
      <c r="I657" s="109"/>
      <c r="J657" s="107"/>
      <c r="K657" s="109"/>
      <c r="L657" s="107"/>
      <c r="M657" s="107"/>
      <c r="N657" s="109"/>
    </row>
    <row r="658">
      <c r="A658" s="107"/>
      <c r="B658" s="107"/>
      <c r="C658" s="107"/>
      <c r="D658" s="107"/>
      <c r="E658" s="107"/>
      <c r="F658" s="107"/>
      <c r="G658" s="107"/>
      <c r="H658" s="108"/>
      <c r="I658" s="109"/>
      <c r="J658" s="107"/>
      <c r="K658" s="109"/>
      <c r="L658" s="107"/>
      <c r="M658" s="107"/>
      <c r="N658" s="109"/>
    </row>
    <row r="659">
      <c r="A659" s="107"/>
      <c r="B659" s="107"/>
      <c r="C659" s="107"/>
      <c r="D659" s="107"/>
      <c r="E659" s="107"/>
      <c r="F659" s="107"/>
      <c r="G659" s="107"/>
      <c r="H659" s="108"/>
      <c r="I659" s="109"/>
      <c r="J659" s="107"/>
      <c r="K659" s="109"/>
      <c r="L659" s="107"/>
      <c r="M659" s="107"/>
      <c r="N659" s="109"/>
    </row>
    <row r="660">
      <c r="A660" s="107"/>
      <c r="B660" s="107"/>
      <c r="C660" s="107"/>
      <c r="D660" s="107"/>
      <c r="E660" s="107"/>
      <c r="F660" s="107"/>
      <c r="G660" s="107"/>
      <c r="H660" s="108"/>
      <c r="I660" s="109"/>
      <c r="J660" s="107"/>
      <c r="K660" s="109"/>
      <c r="L660" s="107"/>
      <c r="M660" s="107"/>
      <c r="N660" s="109"/>
    </row>
    <row r="661">
      <c r="A661" s="107"/>
      <c r="B661" s="107"/>
      <c r="C661" s="107"/>
      <c r="D661" s="107"/>
      <c r="E661" s="107"/>
      <c r="F661" s="107"/>
      <c r="G661" s="107"/>
      <c r="H661" s="108"/>
      <c r="I661" s="109"/>
      <c r="J661" s="107"/>
      <c r="K661" s="109"/>
      <c r="L661" s="107"/>
      <c r="M661" s="107"/>
      <c r="N661" s="109"/>
    </row>
    <row r="662">
      <c r="A662" s="107"/>
      <c r="B662" s="107"/>
      <c r="C662" s="107"/>
      <c r="D662" s="107"/>
      <c r="E662" s="107"/>
      <c r="F662" s="107"/>
      <c r="G662" s="107"/>
      <c r="H662" s="108"/>
      <c r="I662" s="109"/>
      <c r="J662" s="107"/>
      <c r="K662" s="109"/>
      <c r="L662" s="107"/>
      <c r="M662" s="107"/>
      <c r="N662" s="109"/>
    </row>
    <row r="663">
      <c r="A663" s="107"/>
      <c r="B663" s="107"/>
      <c r="C663" s="107"/>
      <c r="D663" s="107"/>
      <c r="E663" s="107"/>
      <c r="F663" s="107"/>
      <c r="G663" s="107"/>
      <c r="H663" s="108"/>
      <c r="I663" s="109"/>
      <c r="J663" s="107"/>
      <c r="K663" s="109"/>
      <c r="L663" s="107"/>
      <c r="M663" s="107"/>
      <c r="N663" s="109"/>
    </row>
    <row r="664">
      <c r="A664" s="107"/>
      <c r="B664" s="107"/>
      <c r="C664" s="107"/>
      <c r="D664" s="107"/>
      <c r="E664" s="107"/>
      <c r="F664" s="107"/>
      <c r="G664" s="107"/>
      <c r="H664" s="108"/>
      <c r="I664" s="109"/>
      <c r="J664" s="107"/>
      <c r="K664" s="109"/>
      <c r="L664" s="107"/>
      <c r="M664" s="107"/>
      <c r="N664" s="109"/>
    </row>
    <row r="665">
      <c r="A665" s="107"/>
      <c r="B665" s="107"/>
      <c r="C665" s="107"/>
      <c r="D665" s="107"/>
      <c r="E665" s="107"/>
      <c r="F665" s="107"/>
      <c r="G665" s="107"/>
      <c r="H665" s="108"/>
      <c r="I665" s="109"/>
      <c r="J665" s="107"/>
      <c r="K665" s="109"/>
      <c r="L665" s="107"/>
      <c r="M665" s="107"/>
      <c r="N665" s="109"/>
    </row>
    <row r="666">
      <c r="A666" s="107"/>
      <c r="B666" s="107"/>
      <c r="C666" s="107"/>
      <c r="D666" s="107"/>
      <c r="E666" s="107"/>
      <c r="F666" s="107"/>
      <c r="G666" s="107"/>
      <c r="H666" s="108"/>
      <c r="I666" s="109"/>
      <c r="J666" s="107"/>
      <c r="K666" s="109"/>
      <c r="L666" s="107"/>
      <c r="M666" s="107"/>
      <c r="N666" s="109"/>
    </row>
    <row r="667">
      <c r="A667" s="107"/>
      <c r="B667" s="107"/>
      <c r="C667" s="107"/>
      <c r="D667" s="107"/>
      <c r="E667" s="107"/>
      <c r="F667" s="107"/>
      <c r="G667" s="107"/>
      <c r="H667" s="108"/>
      <c r="I667" s="109"/>
      <c r="J667" s="107"/>
      <c r="K667" s="109"/>
      <c r="L667" s="107"/>
      <c r="M667" s="107"/>
      <c r="N667" s="109"/>
    </row>
    <row r="668">
      <c r="A668" s="107"/>
      <c r="B668" s="107"/>
      <c r="C668" s="107"/>
      <c r="D668" s="107"/>
      <c r="E668" s="107"/>
      <c r="F668" s="107"/>
      <c r="G668" s="107"/>
      <c r="H668" s="108"/>
      <c r="I668" s="109"/>
      <c r="J668" s="107"/>
      <c r="K668" s="109"/>
      <c r="L668" s="107"/>
      <c r="M668" s="107"/>
      <c r="N668" s="109"/>
    </row>
    <row r="669">
      <c r="A669" s="107"/>
      <c r="B669" s="107"/>
      <c r="C669" s="107"/>
      <c r="D669" s="107"/>
      <c r="E669" s="107"/>
      <c r="F669" s="107"/>
      <c r="G669" s="107"/>
      <c r="H669" s="108"/>
      <c r="I669" s="109"/>
      <c r="J669" s="107"/>
      <c r="K669" s="109"/>
      <c r="L669" s="107"/>
      <c r="M669" s="107"/>
      <c r="N669" s="109"/>
    </row>
    <row r="670">
      <c r="A670" s="107"/>
      <c r="B670" s="107"/>
      <c r="C670" s="107"/>
      <c r="D670" s="107"/>
      <c r="E670" s="107"/>
      <c r="F670" s="107"/>
      <c r="G670" s="107"/>
      <c r="H670" s="108"/>
      <c r="I670" s="109"/>
      <c r="J670" s="107"/>
      <c r="K670" s="109"/>
      <c r="L670" s="107"/>
      <c r="M670" s="107"/>
      <c r="N670" s="109"/>
    </row>
    <row r="671">
      <c r="A671" s="107"/>
      <c r="B671" s="107"/>
      <c r="C671" s="107"/>
      <c r="D671" s="107"/>
      <c r="E671" s="107"/>
      <c r="F671" s="107"/>
      <c r="G671" s="107"/>
      <c r="H671" s="108"/>
      <c r="I671" s="109"/>
      <c r="J671" s="107"/>
      <c r="K671" s="109"/>
      <c r="L671" s="107"/>
      <c r="M671" s="107"/>
      <c r="N671" s="109"/>
    </row>
    <row r="672">
      <c r="A672" s="107"/>
      <c r="B672" s="107"/>
      <c r="C672" s="107"/>
      <c r="D672" s="107"/>
      <c r="E672" s="107"/>
      <c r="F672" s="107"/>
      <c r="G672" s="107"/>
      <c r="H672" s="108"/>
      <c r="I672" s="109"/>
      <c r="J672" s="107"/>
      <c r="K672" s="109"/>
      <c r="L672" s="107"/>
      <c r="M672" s="107"/>
      <c r="N672" s="109"/>
    </row>
    <row r="673">
      <c r="A673" s="107"/>
      <c r="B673" s="107"/>
      <c r="C673" s="107"/>
      <c r="D673" s="107"/>
      <c r="E673" s="107"/>
      <c r="F673" s="107"/>
      <c r="G673" s="107"/>
      <c r="H673" s="108"/>
      <c r="I673" s="109"/>
      <c r="J673" s="107"/>
      <c r="K673" s="109"/>
      <c r="L673" s="107"/>
      <c r="M673" s="107"/>
      <c r="N673" s="109"/>
    </row>
    <row r="674">
      <c r="A674" s="107"/>
      <c r="B674" s="107"/>
      <c r="C674" s="107"/>
      <c r="D674" s="107"/>
      <c r="E674" s="107"/>
      <c r="F674" s="107"/>
      <c r="G674" s="107"/>
      <c r="H674" s="108"/>
      <c r="I674" s="109"/>
      <c r="J674" s="107"/>
      <c r="K674" s="109"/>
      <c r="L674" s="107"/>
      <c r="M674" s="107"/>
      <c r="N674" s="109"/>
    </row>
    <row r="675">
      <c r="A675" s="107"/>
      <c r="B675" s="107"/>
      <c r="C675" s="107"/>
      <c r="D675" s="107"/>
      <c r="E675" s="107"/>
      <c r="F675" s="107"/>
      <c r="G675" s="107"/>
      <c r="H675" s="108"/>
      <c r="I675" s="109"/>
      <c r="J675" s="107"/>
      <c r="K675" s="109"/>
      <c r="L675" s="107"/>
      <c r="M675" s="107"/>
      <c r="N675" s="109"/>
    </row>
    <row r="676">
      <c r="A676" s="107"/>
      <c r="B676" s="107"/>
      <c r="C676" s="107"/>
      <c r="D676" s="107"/>
      <c r="E676" s="107"/>
      <c r="F676" s="107"/>
      <c r="G676" s="107"/>
      <c r="H676" s="108"/>
      <c r="I676" s="109"/>
      <c r="J676" s="107"/>
      <c r="K676" s="109"/>
      <c r="L676" s="107"/>
      <c r="M676" s="107"/>
      <c r="N676" s="109"/>
    </row>
    <row r="677">
      <c r="A677" s="107"/>
      <c r="B677" s="107"/>
      <c r="C677" s="107"/>
      <c r="D677" s="107"/>
      <c r="E677" s="107"/>
      <c r="F677" s="107"/>
      <c r="G677" s="107"/>
      <c r="H677" s="108"/>
      <c r="I677" s="109"/>
      <c r="J677" s="107"/>
      <c r="K677" s="109"/>
      <c r="L677" s="107"/>
      <c r="M677" s="107"/>
      <c r="N677" s="109"/>
    </row>
    <row r="678">
      <c r="A678" s="107"/>
      <c r="B678" s="107"/>
      <c r="C678" s="107"/>
      <c r="D678" s="107"/>
      <c r="E678" s="107"/>
      <c r="F678" s="107"/>
      <c r="G678" s="107"/>
      <c r="H678" s="108"/>
      <c r="I678" s="109"/>
      <c r="J678" s="107"/>
      <c r="K678" s="109"/>
      <c r="L678" s="107"/>
      <c r="M678" s="107"/>
      <c r="N678" s="109"/>
    </row>
    <row r="679">
      <c r="A679" s="107"/>
      <c r="B679" s="107"/>
      <c r="C679" s="107"/>
      <c r="D679" s="107"/>
      <c r="E679" s="107"/>
      <c r="F679" s="107"/>
      <c r="G679" s="107"/>
      <c r="H679" s="108"/>
      <c r="I679" s="109"/>
      <c r="J679" s="107"/>
      <c r="K679" s="109"/>
      <c r="L679" s="107"/>
      <c r="M679" s="107"/>
      <c r="N679" s="109"/>
    </row>
    <row r="680">
      <c r="A680" s="107"/>
      <c r="B680" s="107"/>
      <c r="C680" s="107"/>
      <c r="D680" s="107"/>
      <c r="E680" s="107"/>
      <c r="F680" s="107"/>
      <c r="G680" s="107"/>
      <c r="H680" s="108"/>
      <c r="I680" s="109"/>
      <c r="J680" s="107"/>
      <c r="K680" s="109"/>
      <c r="L680" s="107"/>
      <c r="M680" s="107"/>
      <c r="N680" s="109"/>
    </row>
    <row r="681">
      <c r="A681" s="107"/>
      <c r="B681" s="107"/>
      <c r="C681" s="107"/>
      <c r="D681" s="107"/>
      <c r="E681" s="107"/>
      <c r="F681" s="107"/>
      <c r="G681" s="107"/>
      <c r="H681" s="108"/>
      <c r="I681" s="109"/>
      <c r="J681" s="107"/>
      <c r="K681" s="109"/>
      <c r="L681" s="107"/>
      <c r="M681" s="107"/>
      <c r="N681" s="109"/>
    </row>
    <row r="682">
      <c r="A682" s="107"/>
      <c r="B682" s="107"/>
      <c r="C682" s="107"/>
      <c r="D682" s="107"/>
      <c r="E682" s="107"/>
      <c r="F682" s="107"/>
      <c r="G682" s="107"/>
      <c r="H682" s="108"/>
      <c r="I682" s="109"/>
      <c r="J682" s="107"/>
      <c r="K682" s="109"/>
      <c r="L682" s="107"/>
      <c r="M682" s="107"/>
      <c r="N682" s="109"/>
    </row>
    <row r="683">
      <c r="A683" s="107"/>
      <c r="B683" s="107"/>
      <c r="C683" s="107"/>
      <c r="D683" s="107"/>
      <c r="E683" s="107"/>
      <c r="F683" s="107"/>
      <c r="G683" s="107"/>
      <c r="H683" s="108"/>
      <c r="I683" s="109"/>
      <c r="J683" s="107"/>
      <c r="K683" s="109"/>
      <c r="L683" s="107"/>
      <c r="M683" s="107"/>
      <c r="N683" s="109"/>
    </row>
    <row r="684">
      <c r="A684" s="107"/>
      <c r="B684" s="107"/>
      <c r="C684" s="107"/>
      <c r="D684" s="107"/>
      <c r="E684" s="107"/>
      <c r="F684" s="107"/>
      <c r="G684" s="107"/>
      <c r="H684" s="108"/>
      <c r="I684" s="109"/>
      <c r="J684" s="107"/>
      <c r="K684" s="109"/>
      <c r="L684" s="107"/>
      <c r="M684" s="107"/>
      <c r="N684" s="109"/>
    </row>
    <row r="685">
      <c r="A685" s="107"/>
      <c r="B685" s="107"/>
      <c r="C685" s="107"/>
      <c r="D685" s="107"/>
      <c r="E685" s="107"/>
      <c r="F685" s="107"/>
      <c r="G685" s="107"/>
      <c r="H685" s="108"/>
      <c r="I685" s="109"/>
      <c r="J685" s="107"/>
      <c r="K685" s="109"/>
      <c r="L685" s="107"/>
      <c r="M685" s="107"/>
      <c r="N685" s="109"/>
    </row>
    <row r="686">
      <c r="A686" s="107"/>
      <c r="B686" s="107"/>
      <c r="C686" s="107"/>
      <c r="D686" s="107"/>
      <c r="E686" s="107"/>
      <c r="F686" s="107"/>
      <c r="G686" s="107"/>
      <c r="H686" s="108"/>
      <c r="I686" s="109"/>
      <c r="J686" s="107"/>
      <c r="K686" s="109"/>
      <c r="L686" s="107"/>
      <c r="M686" s="107"/>
      <c r="N686" s="109"/>
    </row>
    <row r="687">
      <c r="A687" s="107"/>
      <c r="B687" s="107"/>
      <c r="C687" s="107"/>
      <c r="D687" s="107"/>
      <c r="E687" s="107"/>
      <c r="F687" s="107"/>
      <c r="G687" s="107"/>
      <c r="H687" s="108"/>
      <c r="I687" s="109"/>
      <c r="J687" s="107"/>
      <c r="K687" s="109"/>
      <c r="L687" s="107"/>
      <c r="M687" s="107"/>
      <c r="N687" s="109"/>
    </row>
    <row r="688">
      <c r="A688" s="107"/>
      <c r="B688" s="107"/>
      <c r="C688" s="107"/>
      <c r="D688" s="107"/>
      <c r="E688" s="107"/>
      <c r="F688" s="107"/>
      <c r="G688" s="107"/>
      <c r="H688" s="108"/>
      <c r="I688" s="109"/>
      <c r="J688" s="107"/>
      <c r="K688" s="109"/>
      <c r="L688" s="107"/>
      <c r="M688" s="107"/>
      <c r="N688" s="109"/>
    </row>
    <row r="689">
      <c r="A689" s="107"/>
      <c r="B689" s="107"/>
      <c r="C689" s="107"/>
      <c r="D689" s="107"/>
      <c r="E689" s="107"/>
      <c r="F689" s="107"/>
      <c r="G689" s="107"/>
      <c r="H689" s="108"/>
      <c r="I689" s="109"/>
      <c r="J689" s="107"/>
      <c r="K689" s="109"/>
      <c r="L689" s="107"/>
      <c r="M689" s="107"/>
      <c r="N689" s="109"/>
    </row>
    <row r="690">
      <c r="A690" s="107"/>
      <c r="B690" s="107"/>
      <c r="C690" s="107"/>
      <c r="D690" s="107"/>
      <c r="E690" s="107"/>
      <c r="F690" s="107"/>
      <c r="G690" s="107"/>
      <c r="H690" s="108"/>
      <c r="I690" s="109"/>
      <c r="J690" s="107"/>
      <c r="K690" s="109"/>
      <c r="L690" s="107"/>
      <c r="M690" s="107"/>
      <c r="N690" s="109"/>
    </row>
    <row r="691">
      <c r="A691" s="107"/>
      <c r="B691" s="107"/>
      <c r="C691" s="107"/>
      <c r="D691" s="107"/>
      <c r="E691" s="107"/>
      <c r="F691" s="107"/>
      <c r="G691" s="107"/>
      <c r="H691" s="108"/>
      <c r="I691" s="109"/>
      <c r="J691" s="107"/>
      <c r="K691" s="109"/>
      <c r="L691" s="107"/>
      <c r="M691" s="107"/>
      <c r="N691" s="109"/>
    </row>
    <row r="692">
      <c r="A692" s="107"/>
      <c r="B692" s="107"/>
      <c r="C692" s="107"/>
      <c r="D692" s="107"/>
      <c r="E692" s="107"/>
      <c r="F692" s="107"/>
      <c r="G692" s="107"/>
      <c r="H692" s="108"/>
      <c r="I692" s="109"/>
      <c r="J692" s="107"/>
      <c r="K692" s="109"/>
      <c r="L692" s="107"/>
      <c r="M692" s="107"/>
      <c r="N692" s="109"/>
    </row>
    <row r="693">
      <c r="A693" s="107"/>
      <c r="B693" s="107"/>
      <c r="C693" s="107"/>
      <c r="D693" s="107"/>
      <c r="E693" s="107"/>
      <c r="F693" s="107"/>
      <c r="G693" s="107"/>
      <c r="H693" s="108"/>
      <c r="I693" s="109"/>
      <c r="J693" s="107"/>
      <c r="K693" s="109"/>
      <c r="L693" s="107"/>
      <c r="M693" s="107"/>
      <c r="N693" s="109"/>
    </row>
    <row r="694">
      <c r="A694" s="107"/>
      <c r="B694" s="107"/>
      <c r="C694" s="107"/>
      <c r="D694" s="107"/>
      <c r="E694" s="107"/>
      <c r="F694" s="107"/>
      <c r="G694" s="107"/>
      <c r="H694" s="108"/>
      <c r="I694" s="109"/>
      <c r="J694" s="107"/>
      <c r="K694" s="109"/>
      <c r="L694" s="107"/>
      <c r="M694" s="107"/>
      <c r="N694" s="109"/>
    </row>
    <row r="695">
      <c r="A695" s="107"/>
      <c r="B695" s="107"/>
      <c r="C695" s="107"/>
      <c r="D695" s="107"/>
      <c r="E695" s="107"/>
      <c r="F695" s="107"/>
      <c r="G695" s="107"/>
      <c r="H695" s="108"/>
      <c r="I695" s="109"/>
      <c r="J695" s="107"/>
      <c r="K695" s="109"/>
      <c r="L695" s="107"/>
      <c r="M695" s="107"/>
      <c r="N695" s="109"/>
    </row>
    <row r="696">
      <c r="A696" s="107"/>
      <c r="B696" s="107"/>
      <c r="C696" s="107"/>
      <c r="D696" s="107"/>
      <c r="E696" s="107"/>
      <c r="F696" s="107"/>
      <c r="G696" s="107"/>
      <c r="H696" s="108"/>
      <c r="I696" s="109"/>
      <c r="J696" s="107"/>
      <c r="K696" s="109"/>
      <c r="L696" s="107"/>
      <c r="M696" s="107"/>
      <c r="N696" s="109"/>
    </row>
    <row r="697">
      <c r="A697" s="107"/>
      <c r="B697" s="107"/>
      <c r="C697" s="107"/>
      <c r="D697" s="107"/>
      <c r="E697" s="107"/>
      <c r="F697" s="107"/>
      <c r="G697" s="107"/>
      <c r="H697" s="108"/>
      <c r="I697" s="109"/>
      <c r="J697" s="107"/>
      <c r="K697" s="109"/>
      <c r="L697" s="107"/>
      <c r="M697" s="107"/>
      <c r="N697" s="109"/>
    </row>
    <row r="698">
      <c r="A698" s="107"/>
      <c r="B698" s="107"/>
      <c r="C698" s="107"/>
      <c r="D698" s="107"/>
      <c r="E698" s="107"/>
      <c r="F698" s="107"/>
      <c r="G698" s="107"/>
      <c r="H698" s="108"/>
      <c r="I698" s="109"/>
      <c r="J698" s="107"/>
      <c r="K698" s="109"/>
      <c r="L698" s="107"/>
      <c r="M698" s="107"/>
      <c r="N698" s="109"/>
    </row>
    <row r="699">
      <c r="A699" s="107"/>
      <c r="B699" s="107"/>
      <c r="C699" s="107"/>
      <c r="D699" s="107"/>
      <c r="E699" s="107"/>
      <c r="F699" s="107"/>
      <c r="G699" s="107"/>
      <c r="H699" s="108"/>
      <c r="I699" s="109"/>
      <c r="J699" s="107"/>
      <c r="K699" s="109"/>
      <c r="L699" s="107"/>
      <c r="M699" s="107"/>
      <c r="N699" s="109"/>
    </row>
    <row r="700">
      <c r="A700" s="107"/>
      <c r="B700" s="107"/>
      <c r="C700" s="107"/>
      <c r="D700" s="107"/>
      <c r="E700" s="107"/>
      <c r="F700" s="107"/>
      <c r="G700" s="107"/>
      <c r="H700" s="108"/>
      <c r="I700" s="109"/>
      <c r="J700" s="107"/>
      <c r="K700" s="109"/>
      <c r="L700" s="107"/>
      <c r="M700" s="107"/>
      <c r="N700" s="109"/>
    </row>
    <row r="701">
      <c r="A701" s="107"/>
      <c r="B701" s="107"/>
      <c r="C701" s="107"/>
      <c r="D701" s="107"/>
      <c r="E701" s="107"/>
      <c r="F701" s="107"/>
      <c r="G701" s="107"/>
      <c r="H701" s="108"/>
      <c r="I701" s="109"/>
      <c r="J701" s="107"/>
      <c r="K701" s="109"/>
      <c r="L701" s="107"/>
      <c r="M701" s="107"/>
      <c r="N701" s="109"/>
    </row>
    <row r="702">
      <c r="A702" s="107"/>
      <c r="B702" s="107"/>
      <c r="C702" s="107"/>
      <c r="D702" s="107"/>
      <c r="E702" s="107"/>
      <c r="F702" s="107"/>
      <c r="G702" s="107"/>
      <c r="H702" s="108"/>
      <c r="I702" s="109"/>
      <c r="J702" s="107"/>
      <c r="K702" s="109"/>
      <c r="L702" s="107"/>
      <c r="M702" s="107"/>
      <c r="N702" s="109"/>
    </row>
    <row r="703">
      <c r="A703" s="107"/>
      <c r="B703" s="107"/>
      <c r="C703" s="107"/>
      <c r="D703" s="107"/>
      <c r="E703" s="107"/>
      <c r="F703" s="107"/>
      <c r="G703" s="107"/>
      <c r="H703" s="108"/>
      <c r="I703" s="109"/>
      <c r="J703" s="107"/>
      <c r="K703" s="109"/>
      <c r="L703" s="107"/>
      <c r="M703" s="107"/>
      <c r="N703" s="109"/>
    </row>
    <row r="704">
      <c r="A704" s="107"/>
      <c r="B704" s="107"/>
      <c r="C704" s="107"/>
      <c r="D704" s="107"/>
      <c r="E704" s="107"/>
      <c r="F704" s="107"/>
      <c r="G704" s="107"/>
      <c r="H704" s="108"/>
      <c r="I704" s="109"/>
      <c r="J704" s="107"/>
      <c r="K704" s="109"/>
      <c r="L704" s="107"/>
      <c r="M704" s="107"/>
      <c r="N704" s="109"/>
    </row>
    <row r="705">
      <c r="A705" s="107"/>
      <c r="B705" s="107"/>
      <c r="C705" s="107"/>
      <c r="D705" s="107"/>
      <c r="E705" s="107"/>
      <c r="F705" s="107"/>
      <c r="G705" s="107"/>
      <c r="H705" s="108"/>
      <c r="I705" s="109"/>
      <c r="J705" s="107"/>
      <c r="K705" s="109"/>
      <c r="L705" s="107"/>
      <c r="M705" s="107"/>
      <c r="N705" s="109"/>
    </row>
    <row r="706">
      <c r="A706" s="107"/>
      <c r="B706" s="107"/>
      <c r="C706" s="107"/>
      <c r="D706" s="107"/>
      <c r="E706" s="107"/>
      <c r="F706" s="107"/>
      <c r="G706" s="107"/>
      <c r="H706" s="108"/>
      <c r="I706" s="109"/>
      <c r="J706" s="107"/>
      <c r="K706" s="109"/>
      <c r="L706" s="107"/>
      <c r="M706" s="107"/>
      <c r="N706" s="109"/>
    </row>
    <row r="707">
      <c r="A707" s="107"/>
      <c r="B707" s="107"/>
      <c r="C707" s="107"/>
      <c r="D707" s="107"/>
      <c r="E707" s="107"/>
      <c r="F707" s="107"/>
      <c r="G707" s="107"/>
      <c r="H707" s="108"/>
      <c r="I707" s="109"/>
      <c r="J707" s="107"/>
      <c r="K707" s="109"/>
      <c r="L707" s="107"/>
      <c r="M707" s="107"/>
      <c r="N707" s="109"/>
    </row>
    <row r="708">
      <c r="A708" s="107"/>
      <c r="B708" s="107"/>
      <c r="C708" s="107"/>
      <c r="D708" s="107"/>
      <c r="E708" s="107"/>
      <c r="F708" s="107"/>
      <c r="G708" s="107"/>
      <c r="H708" s="108"/>
      <c r="I708" s="109"/>
      <c r="J708" s="107"/>
      <c r="K708" s="109"/>
      <c r="L708" s="107"/>
      <c r="M708" s="107"/>
      <c r="N708" s="109"/>
    </row>
    <row r="709">
      <c r="A709" s="107"/>
      <c r="B709" s="107"/>
      <c r="C709" s="107"/>
      <c r="D709" s="107"/>
      <c r="E709" s="107"/>
      <c r="F709" s="107"/>
      <c r="G709" s="107"/>
      <c r="H709" s="108"/>
      <c r="I709" s="109"/>
      <c r="J709" s="107"/>
      <c r="K709" s="109"/>
      <c r="L709" s="107"/>
      <c r="M709" s="107"/>
      <c r="N709" s="109"/>
    </row>
    <row r="710">
      <c r="A710" s="107"/>
      <c r="B710" s="107"/>
      <c r="C710" s="107"/>
      <c r="D710" s="107"/>
      <c r="E710" s="107"/>
      <c r="F710" s="107"/>
      <c r="G710" s="107"/>
      <c r="H710" s="108"/>
      <c r="I710" s="109"/>
      <c r="J710" s="107"/>
      <c r="K710" s="109"/>
      <c r="L710" s="107"/>
      <c r="M710" s="107"/>
      <c r="N710" s="109"/>
    </row>
    <row r="711">
      <c r="A711" s="107"/>
      <c r="B711" s="107"/>
      <c r="C711" s="107"/>
      <c r="D711" s="107"/>
      <c r="E711" s="107"/>
      <c r="F711" s="107"/>
      <c r="G711" s="107"/>
      <c r="H711" s="108"/>
      <c r="I711" s="109"/>
      <c r="J711" s="107"/>
      <c r="K711" s="109"/>
      <c r="L711" s="107"/>
      <c r="M711" s="107"/>
      <c r="N711" s="109"/>
    </row>
    <row r="712">
      <c r="A712" s="107"/>
      <c r="B712" s="107"/>
      <c r="C712" s="107"/>
      <c r="D712" s="107"/>
      <c r="E712" s="107"/>
      <c r="F712" s="107"/>
      <c r="G712" s="107"/>
      <c r="H712" s="108"/>
      <c r="I712" s="109"/>
      <c r="J712" s="107"/>
      <c r="K712" s="109"/>
      <c r="L712" s="107"/>
      <c r="M712" s="107"/>
      <c r="N712" s="109"/>
    </row>
    <row r="713">
      <c r="A713" s="107"/>
      <c r="B713" s="107"/>
      <c r="C713" s="107"/>
      <c r="D713" s="107"/>
      <c r="E713" s="107"/>
      <c r="F713" s="107"/>
      <c r="G713" s="107"/>
      <c r="H713" s="108"/>
      <c r="I713" s="109"/>
      <c r="J713" s="107"/>
      <c r="K713" s="109"/>
      <c r="L713" s="107"/>
      <c r="M713" s="107"/>
      <c r="N713" s="109"/>
    </row>
    <row r="714">
      <c r="A714" s="107"/>
      <c r="B714" s="107"/>
      <c r="C714" s="107"/>
      <c r="D714" s="107"/>
      <c r="E714" s="107"/>
      <c r="F714" s="107"/>
      <c r="G714" s="107"/>
      <c r="H714" s="108"/>
      <c r="I714" s="109"/>
      <c r="J714" s="107"/>
      <c r="K714" s="109"/>
      <c r="L714" s="107"/>
      <c r="M714" s="107"/>
      <c r="N714" s="109"/>
    </row>
    <row r="715">
      <c r="A715" s="107"/>
      <c r="B715" s="107"/>
      <c r="C715" s="107"/>
      <c r="D715" s="107"/>
      <c r="E715" s="107"/>
      <c r="F715" s="107"/>
      <c r="G715" s="107"/>
      <c r="H715" s="108"/>
      <c r="I715" s="109"/>
      <c r="J715" s="107"/>
      <c r="K715" s="109"/>
      <c r="L715" s="107"/>
      <c r="M715" s="107"/>
      <c r="N715" s="109"/>
    </row>
    <row r="716">
      <c r="A716" s="107"/>
      <c r="B716" s="107"/>
      <c r="C716" s="107"/>
      <c r="D716" s="107"/>
      <c r="E716" s="107"/>
      <c r="F716" s="107"/>
      <c r="G716" s="107"/>
      <c r="H716" s="108"/>
      <c r="I716" s="109"/>
      <c r="J716" s="107"/>
      <c r="K716" s="109"/>
      <c r="L716" s="107"/>
      <c r="M716" s="107"/>
      <c r="N716" s="109"/>
    </row>
    <row r="717">
      <c r="A717" s="107"/>
      <c r="B717" s="107"/>
      <c r="C717" s="107"/>
      <c r="D717" s="107"/>
      <c r="E717" s="107"/>
      <c r="F717" s="107"/>
      <c r="G717" s="107"/>
      <c r="H717" s="108"/>
      <c r="I717" s="109"/>
      <c r="J717" s="107"/>
      <c r="K717" s="109"/>
      <c r="L717" s="107"/>
      <c r="M717" s="107"/>
      <c r="N717" s="109"/>
    </row>
    <row r="718">
      <c r="A718" s="107"/>
      <c r="B718" s="107"/>
      <c r="C718" s="107"/>
      <c r="D718" s="107"/>
      <c r="E718" s="107"/>
      <c r="F718" s="107"/>
      <c r="G718" s="107"/>
      <c r="H718" s="108"/>
      <c r="I718" s="109"/>
      <c r="J718" s="107"/>
      <c r="K718" s="109"/>
      <c r="L718" s="107"/>
      <c r="M718" s="107"/>
      <c r="N718" s="109"/>
    </row>
    <row r="719">
      <c r="A719" s="107"/>
      <c r="B719" s="107"/>
      <c r="C719" s="107"/>
      <c r="D719" s="107"/>
      <c r="E719" s="107"/>
      <c r="F719" s="107"/>
      <c r="G719" s="107"/>
      <c r="H719" s="108"/>
      <c r="I719" s="109"/>
      <c r="J719" s="107"/>
      <c r="K719" s="109"/>
      <c r="L719" s="107"/>
      <c r="M719" s="107"/>
      <c r="N719" s="109"/>
    </row>
    <row r="720">
      <c r="A720" s="107"/>
      <c r="B720" s="107"/>
      <c r="C720" s="107"/>
      <c r="D720" s="107"/>
      <c r="E720" s="107"/>
      <c r="F720" s="107"/>
      <c r="G720" s="107"/>
      <c r="H720" s="108"/>
      <c r="I720" s="109"/>
      <c r="J720" s="107"/>
      <c r="K720" s="109"/>
      <c r="L720" s="107"/>
      <c r="M720" s="107"/>
      <c r="N720" s="109"/>
    </row>
    <row r="721">
      <c r="A721" s="107"/>
      <c r="B721" s="107"/>
      <c r="C721" s="107"/>
      <c r="D721" s="107"/>
      <c r="E721" s="107"/>
      <c r="F721" s="107"/>
      <c r="G721" s="107"/>
      <c r="H721" s="108"/>
      <c r="I721" s="109"/>
      <c r="J721" s="107"/>
      <c r="K721" s="109"/>
      <c r="L721" s="107"/>
      <c r="M721" s="107"/>
      <c r="N721" s="109"/>
    </row>
    <row r="722">
      <c r="A722" s="107"/>
      <c r="B722" s="107"/>
      <c r="C722" s="107"/>
      <c r="D722" s="107"/>
      <c r="E722" s="107"/>
      <c r="F722" s="107"/>
      <c r="G722" s="107"/>
      <c r="H722" s="108"/>
      <c r="I722" s="109"/>
      <c r="J722" s="107"/>
      <c r="K722" s="109"/>
      <c r="L722" s="107"/>
      <c r="M722" s="107"/>
      <c r="N722" s="109"/>
    </row>
    <row r="723">
      <c r="A723" s="107"/>
      <c r="B723" s="107"/>
      <c r="C723" s="107"/>
      <c r="D723" s="107"/>
      <c r="E723" s="107"/>
      <c r="F723" s="107"/>
      <c r="G723" s="107"/>
      <c r="H723" s="108"/>
      <c r="I723" s="109"/>
      <c r="J723" s="107"/>
      <c r="K723" s="109"/>
      <c r="L723" s="107"/>
      <c r="M723" s="107"/>
      <c r="N723" s="109"/>
    </row>
    <row r="724">
      <c r="A724" s="107"/>
      <c r="B724" s="107"/>
      <c r="C724" s="107"/>
      <c r="D724" s="107"/>
      <c r="E724" s="107"/>
      <c r="F724" s="107"/>
      <c r="G724" s="107"/>
      <c r="H724" s="108"/>
      <c r="I724" s="109"/>
      <c r="J724" s="107"/>
      <c r="K724" s="109"/>
      <c r="L724" s="107"/>
      <c r="M724" s="107"/>
      <c r="N724" s="109"/>
    </row>
    <row r="725">
      <c r="A725" s="107"/>
      <c r="B725" s="107"/>
      <c r="C725" s="107"/>
      <c r="D725" s="107"/>
      <c r="E725" s="107"/>
      <c r="F725" s="107"/>
      <c r="G725" s="107"/>
      <c r="H725" s="108"/>
      <c r="I725" s="109"/>
      <c r="J725" s="107"/>
      <c r="K725" s="109"/>
      <c r="L725" s="107"/>
      <c r="M725" s="107"/>
      <c r="N725" s="109"/>
    </row>
    <row r="726">
      <c r="A726" s="107"/>
      <c r="B726" s="107"/>
      <c r="C726" s="107"/>
      <c r="D726" s="107"/>
      <c r="E726" s="107"/>
      <c r="F726" s="107"/>
      <c r="G726" s="107"/>
      <c r="H726" s="108"/>
      <c r="I726" s="109"/>
      <c r="J726" s="107"/>
      <c r="K726" s="109"/>
      <c r="L726" s="107"/>
      <c r="M726" s="107"/>
      <c r="N726" s="109"/>
    </row>
    <row r="727">
      <c r="A727" s="107"/>
      <c r="B727" s="107"/>
      <c r="C727" s="107"/>
      <c r="D727" s="107"/>
      <c r="E727" s="107"/>
      <c r="F727" s="107"/>
      <c r="G727" s="107"/>
      <c r="H727" s="108"/>
      <c r="I727" s="109"/>
      <c r="J727" s="107"/>
      <c r="K727" s="109"/>
      <c r="L727" s="107"/>
      <c r="M727" s="107"/>
      <c r="N727" s="109"/>
    </row>
    <row r="728">
      <c r="A728" s="107"/>
      <c r="B728" s="107"/>
      <c r="C728" s="107"/>
      <c r="D728" s="107"/>
      <c r="E728" s="107"/>
      <c r="F728" s="107"/>
      <c r="G728" s="107"/>
      <c r="H728" s="108"/>
      <c r="I728" s="109"/>
      <c r="J728" s="107"/>
      <c r="K728" s="109"/>
      <c r="L728" s="107"/>
      <c r="M728" s="107"/>
      <c r="N728" s="109"/>
    </row>
    <row r="729">
      <c r="A729" s="107"/>
      <c r="B729" s="107"/>
      <c r="C729" s="107"/>
      <c r="D729" s="107"/>
      <c r="E729" s="107"/>
      <c r="F729" s="107"/>
      <c r="G729" s="107"/>
      <c r="H729" s="108"/>
      <c r="I729" s="109"/>
      <c r="J729" s="107"/>
      <c r="K729" s="109"/>
      <c r="L729" s="107"/>
      <c r="M729" s="107"/>
      <c r="N729" s="109"/>
    </row>
    <row r="730">
      <c r="A730" s="107"/>
      <c r="B730" s="107"/>
      <c r="C730" s="107"/>
      <c r="D730" s="107"/>
      <c r="E730" s="107"/>
      <c r="F730" s="107"/>
      <c r="G730" s="107"/>
      <c r="H730" s="108"/>
      <c r="I730" s="109"/>
      <c r="J730" s="107"/>
      <c r="K730" s="109"/>
      <c r="L730" s="107"/>
      <c r="M730" s="107"/>
      <c r="N730" s="109"/>
    </row>
    <row r="731">
      <c r="A731" s="107"/>
      <c r="B731" s="107"/>
      <c r="C731" s="107"/>
      <c r="D731" s="107"/>
      <c r="E731" s="107"/>
      <c r="F731" s="107"/>
      <c r="G731" s="107"/>
      <c r="H731" s="108"/>
      <c r="I731" s="109"/>
      <c r="J731" s="107"/>
      <c r="K731" s="109"/>
      <c r="L731" s="107"/>
      <c r="M731" s="107"/>
      <c r="N731" s="109"/>
    </row>
    <row r="732">
      <c r="A732" s="107"/>
      <c r="B732" s="107"/>
      <c r="C732" s="107"/>
      <c r="D732" s="107"/>
      <c r="E732" s="107"/>
      <c r="F732" s="107"/>
      <c r="G732" s="107"/>
      <c r="H732" s="108"/>
      <c r="I732" s="109"/>
      <c r="J732" s="107"/>
      <c r="K732" s="109"/>
      <c r="L732" s="107"/>
      <c r="M732" s="107"/>
      <c r="N732" s="109"/>
    </row>
    <row r="733">
      <c r="A733" s="107"/>
      <c r="B733" s="107"/>
      <c r="C733" s="107"/>
      <c r="D733" s="107"/>
      <c r="E733" s="107"/>
      <c r="F733" s="107"/>
      <c r="G733" s="107"/>
      <c r="H733" s="108"/>
      <c r="I733" s="109"/>
      <c r="J733" s="107"/>
      <c r="K733" s="109"/>
      <c r="L733" s="107"/>
      <c r="M733" s="107"/>
      <c r="N733" s="109"/>
    </row>
    <row r="734">
      <c r="A734" s="107"/>
      <c r="B734" s="107"/>
      <c r="C734" s="107"/>
      <c r="D734" s="107"/>
      <c r="E734" s="107"/>
      <c r="F734" s="107"/>
      <c r="G734" s="107"/>
      <c r="H734" s="108"/>
      <c r="I734" s="109"/>
      <c r="J734" s="107"/>
      <c r="K734" s="109"/>
      <c r="L734" s="107"/>
      <c r="M734" s="107"/>
      <c r="N734" s="109"/>
    </row>
    <row r="735">
      <c r="A735" s="107"/>
      <c r="B735" s="107"/>
      <c r="C735" s="107"/>
      <c r="D735" s="107"/>
      <c r="E735" s="107"/>
      <c r="F735" s="107"/>
      <c r="G735" s="107"/>
      <c r="H735" s="108"/>
      <c r="I735" s="109"/>
      <c r="J735" s="107"/>
      <c r="K735" s="109"/>
      <c r="L735" s="107"/>
      <c r="M735" s="107"/>
      <c r="N735" s="109"/>
    </row>
    <row r="736">
      <c r="A736" s="107"/>
      <c r="B736" s="107"/>
      <c r="C736" s="107"/>
      <c r="D736" s="107"/>
      <c r="E736" s="107"/>
      <c r="F736" s="107"/>
      <c r="G736" s="107"/>
      <c r="H736" s="108"/>
      <c r="I736" s="109"/>
      <c r="J736" s="107"/>
      <c r="K736" s="109"/>
      <c r="L736" s="107"/>
      <c r="M736" s="107"/>
      <c r="N736" s="109"/>
    </row>
    <row r="737">
      <c r="A737" s="107"/>
      <c r="B737" s="107"/>
      <c r="C737" s="107"/>
      <c r="D737" s="107"/>
      <c r="E737" s="107"/>
      <c r="F737" s="107"/>
      <c r="G737" s="107"/>
      <c r="H737" s="108"/>
      <c r="I737" s="109"/>
      <c r="J737" s="107"/>
      <c r="K737" s="109"/>
      <c r="L737" s="107"/>
      <c r="M737" s="107"/>
      <c r="N737" s="109"/>
    </row>
    <row r="738">
      <c r="A738" s="107"/>
      <c r="B738" s="107"/>
      <c r="C738" s="107"/>
      <c r="D738" s="107"/>
      <c r="E738" s="107"/>
      <c r="F738" s="107"/>
      <c r="G738" s="107"/>
      <c r="H738" s="108"/>
      <c r="I738" s="109"/>
      <c r="J738" s="107"/>
      <c r="K738" s="109"/>
      <c r="L738" s="107"/>
      <c r="M738" s="107"/>
      <c r="N738" s="109"/>
    </row>
    <row r="739">
      <c r="A739" s="107"/>
      <c r="B739" s="107"/>
      <c r="C739" s="107"/>
      <c r="D739" s="107"/>
      <c r="E739" s="107"/>
      <c r="F739" s="107"/>
      <c r="G739" s="107"/>
      <c r="H739" s="108"/>
      <c r="I739" s="109"/>
      <c r="J739" s="107"/>
      <c r="K739" s="109"/>
      <c r="L739" s="107"/>
      <c r="M739" s="107"/>
      <c r="N739" s="109"/>
    </row>
    <row r="740">
      <c r="A740" s="107"/>
      <c r="B740" s="107"/>
      <c r="C740" s="107"/>
      <c r="D740" s="107"/>
      <c r="E740" s="107"/>
      <c r="F740" s="107"/>
      <c r="G740" s="107"/>
      <c r="H740" s="108"/>
      <c r="I740" s="109"/>
      <c r="J740" s="107"/>
      <c r="K740" s="109"/>
      <c r="L740" s="107"/>
      <c r="M740" s="107"/>
      <c r="N740" s="109"/>
    </row>
    <row r="741">
      <c r="A741" s="107"/>
      <c r="B741" s="107"/>
      <c r="C741" s="107"/>
      <c r="D741" s="107"/>
      <c r="E741" s="107"/>
      <c r="F741" s="107"/>
      <c r="G741" s="107"/>
      <c r="H741" s="108"/>
      <c r="I741" s="109"/>
      <c r="J741" s="107"/>
      <c r="K741" s="109"/>
      <c r="L741" s="107"/>
      <c r="M741" s="107"/>
      <c r="N741" s="109"/>
    </row>
    <row r="742">
      <c r="A742" s="107"/>
      <c r="B742" s="107"/>
      <c r="C742" s="107"/>
      <c r="D742" s="107"/>
      <c r="E742" s="107"/>
      <c r="F742" s="107"/>
      <c r="G742" s="107"/>
      <c r="H742" s="108"/>
      <c r="I742" s="109"/>
      <c r="J742" s="107"/>
      <c r="K742" s="109"/>
      <c r="L742" s="107"/>
      <c r="M742" s="107"/>
      <c r="N742" s="109"/>
    </row>
    <row r="743">
      <c r="A743" s="107"/>
      <c r="B743" s="107"/>
      <c r="C743" s="107"/>
      <c r="D743" s="107"/>
      <c r="E743" s="107"/>
      <c r="F743" s="107"/>
      <c r="G743" s="107"/>
      <c r="H743" s="108"/>
      <c r="I743" s="109"/>
      <c r="J743" s="107"/>
      <c r="K743" s="109"/>
      <c r="L743" s="107"/>
      <c r="M743" s="107"/>
      <c r="N743" s="109"/>
    </row>
    <row r="744">
      <c r="A744" s="107"/>
      <c r="B744" s="107"/>
      <c r="C744" s="107"/>
      <c r="D744" s="107"/>
      <c r="E744" s="107"/>
      <c r="F744" s="107"/>
      <c r="G744" s="107"/>
      <c r="H744" s="108"/>
      <c r="I744" s="109"/>
      <c r="J744" s="107"/>
      <c r="K744" s="109"/>
      <c r="L744" s="107"/>
      <c r="M744" s="107"/>
      <c r="N744" s="109"/>
    </row>
    <row r="745">
      <c r="A745" s="107"/>
      <c r="B745" s="107"/>
      <c r="C745" s="107"/>
      <c r="D745" s="107"/>
      <c r="E745" s="107"/>
      <c r="F745" s="107"/>
      <c r="G745" s="107"/>
      <c r="H745" s="108"/>
      <c r="I745" s="109"/>
      <c r="J745" s="107"/>
      <c r="K745" s="109"/>
      <c r="L745" s="107"/>
      <c r="M745" s="107"/>
      <c r="N745" s="109"/>
    </row>
    <row r="746">
      <c r="A746" s="107"/>
      <c r="B746" s="107"/>
      <c r="C746" s="107"/>
      <c r="D746" s="107"/>
      <c r="E746" s="107"/>
      <c r="F746" s="107"/>
      <c r="G746" s="107"/>
      <c r="H746" s="108"/>
      <c r="I746" s="109"/>
      <c r="J746" s="107"/>
      <c r="K746" s="109"/>
      <c r="L746" s="107"/>
      <c r="M746" s="107"/>
      <c r="N746" s="109"/>
    </row>
    <row r="747">
      <c r="A747" s="107"/>
      <c r="B747" s="107"/>
      <c r="C747" s="107"/>
      <c r="D747" s="107"/>
      <c r="E747" s="107"/>
      <c r="F747" s="107"/>
      <c r="G747" s="107"/>
      <c r="H747" s="108"/>
      <c r="I747" s="109"/>
      <c r="J747" s="107"/>
      <c r="K747" s="109"/>
      <c r="L747" s="107"/>
      <c r="M747" s="107"/>
      <c r="N747" s="109"/>
    </row>
    <row r="748">
      <c r="A748" s="107"/>
      <c r="B748" s="107"/>
      <c r="C748" s="107"/>
      <c r="D748" s="107"/>
      <c r="E748" s="107"/>
      <c r="F748" s="107"/>
      <c r="G748" s="107"/>
      <c r="H748" s="108"/>
      <c r="I748" s="109"/>
      <c r="J748" s="107"/>
      <c r="K748" s="109"/>
      <c r="L748" s="107"/>
      <c r="M748" s="107"/>
      <c r="N748" s="109"/>
    </row>
    <row r="749">
      <c r="A749" s="107"/>
      <c r="B749" s="107"/>
      <c r="C749" s="107"/>
      <c r="D749" s="107"/>
      <c r="E749" s="107"/>
      <c r="F749" s="107"/>
      <c r="G749" s="107"/>
      <c r="H749" s="108"/>
      <c r="I749" s="109"/>
      <c r="J749" s="107"/>
      <c r="K749" s="109"/>
      <c r="L749" s="107"/>
      <c r="M749" s="107"/>
      <c r="N749" s="109"/>
    </row>
    <row r="750">
      <c r="A750" s="107"/>
      <c r="B750" s="107"/>
      <c r="C750" s="107"/>
      <c r="D750" s="107"/>
      <c r="E750" s="107"/>
      <c r="F750" s="107"/>
      <c r="G750" s="107"/>
      <c r="H750" s="108"/>
      <c r="I750" s="109"/>
      <c r="J750" s="107"/>
      <c r="K750" s="109"/>
      <c r="L750" s="107"/>
      <c r="M750" s="107"/>
      <c r="N750" s="109"/>
    </row>
    <row r="751">
      <c r="A751" s="107"/>
      <c r="B751" s="107"/>
      <c r="C751" s="107"/>
      <c r="D751" s="107"/>
      <c r="E751" s="107"/>
      <c r="F751" s="107"/>
      <c r="G751" s="107"/>
      <c r="H751" s="108"/>
      <c r="I751" s="109"/>
      <c r="J751" s="107"/>
      <c r="K751" s="109"/>
      <c r="L751" s="107"/>
      <c r="M751" s="107"/>
      <c r="N751" s="109"/>
    </row>
    <row r="752">
      <c r="A752" s="107"/>
      <c r="B752" s="107"/>
      <c r="C752" s="107"/>
      <c r="D752" s="107"/>
      <c r="E752" s="107"/>
      <c r="F752" s="107"/>
      <c r="G752" s="107"/>
      <c r="H752" s="108"/>
      <c r="I752" s="109"/>
      <c r="J752" s="107"/>
      <c r="K752" s="109"/>
      <c r="L752" s="107"/>
      <c r="M752" s="107"/>
      <c r="N752" s="109"/>
    </row>
    <row r="753">
      <c r="A753" s="107"/>
      <c r="B753" s="107"/>
      <c r="C753" s="107"/>
      <c r="D753" s="107"/>
      <c r="E753" s="107"/>
      <c r="F753" s="107"/>
      <c r="G753" s="107"/>
      <c r="H753" s="108"/>
      <c r="I753" s="109"/>
      <c r="J753" s="107"/>
      <c r="K753" s="109"/>
      <c r="L753" s="107"/>
      <c r="M753" s="107"/>
      <c r="N753" s="109"/>
    </row>
    <row r="754">
      <c r="A754" s="107"/>
      <c r="B754" s="107"/>
      <c r="C754" s="107"/>
      <c r="D754" s="107"/>
      <c r="E754" s="107"/>
      <c r="F754" s="107"/>
      <c r="G754" s="107"/>
      <c r="H754" s="108"/>
      <c r="I754" s="109"/>
      <c r="J754" s="107"/>
      <c r="K754" s="109"/>
      <c r="L754" s="107"/>
      <c r="M754" s="107"/>
      <c r="N754" s="109"/>
    </row>
    <row r="755">
      <c r="A755" s="107"/>
      <c r="B755" s="107"/>
      <c r="C755" s="107"/>
      <c r="D755" s="107"/>
      <c r="E755" s="107"/>
      <c r="F755" s="107"/>
      <c r="G755" s="107"/>
      <c r="H755" s="108"/>
      <c r="I755" s="109"/>
      <c r="J755" s="107"/>
      <c r="K755" s="109"/>
      <c r="L755" s="107"/>
      <c r="M755" s="107"/>
      <c r="N755" s="109"/>
    </row>
    <row r="756">
      <c r="A756" s="107"/>
      <c r="B756" s="107"/>
      <c r="C756" s="107"/>
      <c r="D756" s="107"/>
      <c r="E756" s="107"/>
      <c r="F756" s="107"/>
      <c r="G756" s="107"/>
      <c r="H756" s="108"/>
      <c r="I756" s="109"/>
      <c r="J756" s="107"/>
      <c r="K756" s="109"/>
      <c r="L756" s="107"/>
      <c r="M756" s="107"/>
      <c r="N756" s="109"/>
    </row>
    <row r="757">
      <c r="A757" s="107"/>
      <c r="B757" s="107"/>
      <c r="C757" s="107"/>
      <c r="D757" s="107"/>
      <c r="E757" s="107"/>
      <c r="F757" s="107"/>
      <c r="G757" s="107"/>
      <c r="H757" s="108"/>
      <c r="I757" s="109"/>
      <c r="J757" s="107"/>
      <c r="K757" s="109"/>
      <c r="L757" s="107"/>
      <c r="M757" s="107"/>
      <c r="N757" s="109"/>
    </row>
    <row r="758">
      <c r="A758" s="107"/>
      <c r="B758" s="107"/>
      <c r="C758" s="107"/>
      <c r="D758" s="107"/>
      <c r="E758" s="107"/>
      <c r="F758" s="107"/>
      <c r="G758" s="107"/>
      <c r="H758" s="108"/>
      <c r="I758" s="109"/>
      <c r="J758" s="107"/>
      <c r="K758" s="109"/>
      <c r="L758" s="107"/>
      <c r="M758" s="107"/>
      <c r="N758" s="109"/>
    </row>
    <row r="759">
      <c r="A759" s="107"/>
      <c r="B759" s="107"/>
      <c r="C759" s="107"/>
      <c r="D759" s="107"/>
      <c r="E759" s="107"/>
      <c r="F759" s="107"/>
      <c r="G759" s="107"/>
      <c r="H759" s="108"/>
      <c r="I759" s="109"/>
      <c r="J759" s="107"/>
      <c r="K759" s="109"/>
      <c r="L759" s="107"/>
      <c r="M759" s="107"/>
      <c r="N759" s="109"/>
    </row>
    <row r="760">
      <c r="A760" s="107"/>
      <c r="B760" s="107"/>
      <c r="C760" s="107"/>
      <c r="D760" s="107"/>
      <c r="E760" s="107"/>
      <c r="F760" s="107"/>
      <c r="G760" s="107"/>
      <c r="H760" s="108"/>
      <c r="I760" s="109"/>
      <c r="J760" s="107"/>
      <c r="K760" s="109"/>
      <c r="L760" s="107"/>
      <c r="M760" s="107"/>
      <c r="N760" s="109"/>
    </row>
    <row r="761">
      <c r="A761" s="107"/>
      <c r="B761" s="107"/>
      <c r="C761" s="107"/>
      <c r="D761" s="107"/>
      <c r="E761" s="107"/>
      <c r="F761" s="107"/>
      <c r="G761" s="107"/>
      <c r="H761" s="108"/>
      <c r="I761" s="109"/>
      <c r="J761" s="107"/>
      <c r="K761" s="109"/>
      <c r="L761" s="107"/>
      <c r="M761" s="107"/>
      <c r="N761" s="109"/>
    </row>
    <row r="762">
      <c r="A762" s="107"/>
      <c r="B762" s="107"/>
      <c r="C762" s="107"/>
      <c r="D762" s="107"/>
      <c r="E762" s="107"/>
      <c r="F762" s="107"/>
      <c r="G762" s="107"/>
      <c r="H762" s="108"/>
      <c r="I762" s="109"/>
      <c r="J762" s="107"/>
      <c r="K762" s="109"/>
      <c r="L762" s="107"/>
      <c r="M762" s="107"/>
      <c r="N762" s="109"/>
    </row>
    <row r="763">
      <c r="A763" s="107"/>
      <c r="B763" s="107"/>
      <c r="C763" s="107"/>
      <c r="D763" s="107"/>
      <c r="E763" s="107"/>
      <c r="F763" s="107"/>
      <c r="G763" s="107"/>
      <c r="H763" s="108"/>
      <c r="I763" s="109"/>
      <c r="J763" s="107"/>
      <c r="K763" s="109"/>
      <c r="L763" s="107"/>
      <c r="M763" s="107"/>
      <c r="N763" s="109"/>
    </row>
    <row r="764">
      <c r="A764" s="107"/>
      <c r="B764" s="107"/>
      <c r="C764" s="107"/>
      <c r="D764" s="107"/>
      <c r="E764" s="107"/>
      <c r="F764" s="107"/>
      <c r="G764" s="107"/>
      <c r="H764" s="108"/>
      <c r="I764" s="109"/>
      <c r="J764" s="107"/>
      <c r="K764" s="109"/>
      <c r="L764" s="107"/>
      <c r="M764" s="107"/>
      <c r="N764" s="109"/>
    </row>
    <row r="765">
      <c r="A765" s="107"/>
      <c r="B765" s="107"/>
      <c r="C765" s="107"/>
      <c r="D765" s="107"/>
      <c r="E765" s="107"/>
      <c r="F765" s="107"/>
      <c r="G765" s="107"/>
      <c r="H765" s="108"/>
      <c r="I765" s="109"/>
      <c r="J765" s="107"/>
      <c r="K765" s="109"/>
      <c r="L765" s="107"/>
      <c r="M765" s="107"/>
      <c r="N765" s="109"/>
    </row>
    <row r="766">
      <c r="A766" s="107"/>
      <c r="B766" s="107"/>
      <c r="C766" s="107"/>
      <c r="D766" s="107"/>
      <c r="E766" s="107"/>
      <c r="F766" s="107"/>
      <c r="G766" s="107"/>
      <c r="H766" s="108"/>
      <c r="I766" s="109"/>
      <c r="J766" s="107"/>
      <c r="K766" s="109"/>
      <c r="L766" s="107"/>
      <c r="M766" s="107"/>
      <c r="N766" s="109"/>
    </row>
    <row r="767">
      <c r="A767" s="107"/>
      <c r="B767" s="107"/>
      <c r="C767" s="107"/>
      <c r="D767" s="107"/>
      <c r="E767" s="107"/>
      <c r="F767" s="107"/>
      <c r="G767" s="107"/>
      <c r="H767" s="108"/>
      <c r="I767" s="109"/>
      <c r="J767" s="107"/>
      <c r="K767" s="109"/>
      <c r="L767" s="107"/>
      <c r="M767" s="107"/>
      <c r="N767" s="109"/>
    </row>
    <row r="768">
      <c r="A768" s="107"/>
      <c r="B768" s="107"/>
      <c r="C768" s="107"/>
      <c r="D768" s="107"/>
      <c r="E768" s="107"/>
      <c r="F768" s="107"/>
      <c r="G768" s="107"/>
      <c r="H768" s="108"/>
      <c r="I768" s="109"/>
      <c r="J768" s="107"/>
      <c r="K768" s="109"/>
      <c r="L768" s="107"/>
      <c r="M768" s="107"/>
      <c r="N768" s="109"/>
    </row>
    <row r="769">
      <c r="A769" s="107"/>
      <c r="B769" s="107"/>
      <c r="C769" s="107"/>
      <c r="D769" s="107"/>
      <c r="E769" s="107"/>
      <c r="F769" s="107"/>
      <c r="G769" s="107"/>
      <c r="H769" s="108"/>
      <c r="I769" s="109"/>
      <c r="J769" s="107"/>
      <c r="K769" s="109"/>
      <c r="L769" s="107"/>
      <c r="M769" s="107"/>
      <c r="N769" s="109"/>
    </row>
    <row r="770">
      <c r="A770" s="107"/>
      <c r="B770" s="107"/>
      <c r="C770" s="107"/>
      <c r="D770" s="107"/>
      <c r="E770" s="107"/>
      <c r="F770" s="107"/>
      <c r="G770" s="107"/>
      <c r="H770" s="108"/>
      <c r="I770" s="109"/>
      <c r="J770" s="107"/>
      <c r="K770" s="109"/>
      <c r="L770" s="107"/>
      <c r="M770" s="107"/>
      <c r="N770" s="109"/>
    </row>
    <row r="771">
      <c r="A771" s="107"/>
      <c r="B771" s="107"/>
      <c r="C771" s="107"/>
      <c r="D771" s="107"/>
      <c r="E771" s="107"/>
      <c r="F771" s="107"/>
      <c r="G771" s="107"/>
      <c r="H771" s="108"/>
      <c r="I771" s="109"/>
      <c r="J771" s="107"/>
      <c r="K771" s="109"/>
      <c r="L771" s="107"/>
      <c r="M771" s="107"/>
      <c r="N771" s="109"/>
    </row>
    <row r="772">
      <c r="A772" s="107"/>
      <c r="B772" s="107"/>
      <c r="C772" s="107"/>
      <c r="D772" s="107"/>
      <c r="E772" s="107"/>
      <c r="F772" s="107"/>
      <c r="G772" s="107"/>
      <c r="H772" s="108"/>
      <c r="I772" s="109"/>
      <c r="J772" s="107"/>
      <c r="K772" s="109"/>
      <c r="L772" s="107"/>
      <c r="M772" s="107"/>
      <c r="N772" s="109"/>
    </row>
    <row r="773">
      <c r="A773" s="107"/>
      <c r="B773" s="107"/>
      <c r="C773" s="107"/>
      <c r="D773" s="107"/>
      <c r="E773" s="107"/>
      <c r="F773" s="107"/>
      <c r="G773" s="107"/>
      <c r="H773" s="108"/>
      <c r="I773" s="109"/>
      <c r="J773" s="107"/>
      <c r="K773" s="109"/>
      <c r="L773" s="107"/>
      <c r="M773" s="107"/>
      <c r="N773" s="109"/>
    </row>
    <row r="774">
      <c r="A774" s="107"/>
      <c r="B774" s="107"/>
      <c r="C774" s="107"/>
      <c r="D774" s="107"/>
      <c r="E774" s="107"/>
      <c r="F774" s="107"/>
      <c r="G774" s="107"/>
      <c r="H774" s="108"/>
      <c r="I774" s="109"/>
      <c r="J774" s="107"/>
      <c r="K774" s="109"/>
      <c r="L774" s="107"/>
      <c r="M774" s="107"/>
      <c r="N774" s="109"/>
    </row>
    <row r="775">
      <c r="A775" s="107"/>
      <c r="B775" s="107"/>
      <c r="C775" s="107"/>
      <c r="D775" s="107"/>
      <c r="E775" s="107"/>
      <c r="F775" s="107"/>
      <c r="G775" s="107"/>
      <c r="H775" s="108"/>
      <c r="I775" s="109"/>
      <c r="J775" s="107"/>
      <c r="K775" s="109"/>
      <c r="L775" s="107"/>
      <c r="M775" s="107"/>
      <c r="N775" s="109"/>
    </row>
    <row r="776">
      <c r="A776" s="107"/>
      <c r="B776" s="107"/>
      <c r="C776" s="107"/>
      <c r="D776" s="107"/>
      <c r="E776" s="107"/>
      <c r="F776" s="107"/>
      <c r="G776" s="107"/>
      <c r="H776" s="108"/>
      <c r="I776" s="109"/>
      <c r="J776" s="107"/>
      <c r="K776" s="109"/>
      <c r="L776" s="107"/>
      <c r="M776" s="107"/>
      <c r="N776" s="109"/>
    </row>
    <row r="777">
      <c r="A777" s="107"/>
      <c r="B777" s="107"/>
      <c r="C777" s="107"/>
      <c r="D777" s="107"/>
      <c r="E777" s="107"/>
      <c r="F777" s="107"/>
      <c r="G777" s="107"/>
      <c r="H777" s="108"/>
      <c r="I777" s="109"/>
      <c r="J777" s="107"/>
      <c r="K777" s="109"/>
      <c r="L777" s="107"/>
      <c r="M777" s="107"/>
      <c r="N777" s="109"/>
    </row>
    <row r="778">
      <c r="A778" s="107"/>
      <c r="B778" s="107"/>
      <c r="C778" s="107"/>
      <c r="D778" s="107"/>
      <c r="E778" s="107"/>
      <c r="F778" s="107"/>
      <c r="G778" s="107"/>
      <c r="H778" s="108"/>
      <c r="I778" s="109"/>
      <c r="J778" s="107"/>
      <c r="K778" s="109"/>
      <c r="L778" s="107"/>
      <c r="M778" s="107"/>
      <c r="N778" s="109"/>
    </row>
    <row r="779">
      <c r="A779" s="107"/>
      <c r="B779" s="107"/>
      <c r="C779" s="107"/>
      <c r="D779" s="107"/>
      <c r="E779" s="107"/>
      <c r="F779" s="107"/>
      <c r="G779" s="107"/>
      <c r="H779" s="108"/>
      <c r="I779" s="109"/>
      <c r="J779" s="107"/>
      <c r="K779" s="109"/>
      <c r="L779" s="107"/>
      <c r="M779" s="107"/>
      <c r="N779" s="109"/>
    </row>
    <row r="780">
      <c r="A780" s="107"/>
      <c r="B780" s="107"/>
      <c r="C780" s="107"/>
      <c r="D780" s="107"/>
      <c r="E780" s="107"/>
      <c r="F780" s="107"/>
      <c r="G780" s="107"/>
      <c r="H780" s="108"/>
      <c r="I780" s="109"/>
      <c r="J780" s="107"/>
      <c r="K780" s="109"/>
      <c r="L780" s="107"/>
      <c r="M780" s="107"/>
      <c r="N780" s="109"/>
    </row>
    <row r="781">
      <c r="A781" s="107"/>
      <c r="B781" s="107"/>
      <c r="C781" s="107"/>
      <c r="D781" s="107"/>
      <c r="E781" s="107"/>
      <c r="F781" s="107"/>
      <c r="G781" s="107"/>
      <c r="H781" s="108"/>
      <c r="I781" s="109"/>
      <c r="J781" s="107"/>
      <c r="K781" s="109"/>
      <c r="L781" s="107"/>
      <c r="M781" s="107"/>
      <c r="N781" s="109"/>
    </row>
    <row r="782">
      <c r="A782" s="107"/>
      <c r="B782" s="107"/>
      <c r="C782" s="107"/>
      <c r="D782" s="107"/>
      <c r="E782" s="107"/>
      <c r="F782" s="107"/>
      <c r="G782" s="107"/>
      <c r="H782" s="108"/>
      <c r="I782" s="109"/>
      <c r="J782" s="107"/>
      <c r="K782" s="109"/>
      <c r="L782" s="107"/>
      <c r="M782" s="107"/>
      <c r="N782" s="109"/>
    </row>
    <row r="783">
      <c r="A783" s="107"/>
      <c r="B783" s="107"/>
      <c r="C783" s="107"/>
      <c r="D783" s="107"/>
      <c r="E783" s="107"/>
      <c r="F783" s="107"/>
      <c r="G783" s="107"/>
      <c r="H783" s="108"/>
      <c r="I783" s="109"/>
      <c r="J783" s="107"/>
      <c r="K783" s="109"/>
      <c r="L783" s="107"/>
      <c r="M783" s="107"/>
      <c r="N783" s="109"/>
    </row>
    <row r="784">
      <c r="A784" s="107"/>
      <c r="B784" s="107"/>
      <c r="C784" s="107"/>
      <c r="D784" s="107"/>
      <c r="E784" s="107"/>
      <c r="F784" s="107"/>
      <c r="G784" s="107"/>
      <c r="H784" s="108"/>
      <c r="I784" s="109"/>
      <c r="J784" s="107"/>
      <c r="K784" s="109"/>
      <c r="L784" s="107"/>
      <c r="M784" s="107"/>
      <c r="N784" s="109"/>
    </row>
    <row r="785">
      <c r="A785" s="107"/>
      <c r="B785" s="107"/>
      <c r="C785" s="107"/>
      <c r="D785" s="107"/>
      <c r="E785" s="107"/>
      <c r="F785" s="107"/>
      <c r="G785" s="107"/>
      <c r="H785" s="108"/>
      <c r="I785" s="109"/>
      <c r="J785" s="107"/>
      <c r="K785" s="109"/>
      <c r="L785" s="107"/>
      <c r="M785" s="107"/>
      <c r="N785" s="109"/>
    </row>
    <row r="786">
      <c r="A786" s="107"/>
      <c r="B786" s="107"/>
      <c r="C786" s="107"/>
      <c r="D786" s="107"/>
      <c r="E786" s="107"/>
      <c r="F786" s="107"/>
      <c r="G786" s="107"/>
      <c r="H786" s="108"/>
      <c r="I786" s="109"/>
      <c r="J786" s="107"/>
      <c r="K786" s="109"/>
      <c r="L786" s="107"/>
      <c r="M786" s="107"/>
      <c r="N786" s="109"/>
    </row>
    <row r="787">
      <c r="A787" s="107"/>
      <c r="B787" s="107"/>
      <c r="C787" s="107"/>
      <c r="D787" s="107"/>
      <c r="E787" s="107"/>
      <c r="F787" s="107"/>
      <c r="G787" s="107"/>
      <c r="H787" s="108"/>
      <c r="I787" s="109"/>
      <c r="J787" s="107"/>
      <c r="K787" s="109"/>
      <c r="L787" s="107"/>
      <c r="M787" s="107"/>
      <c r="N787" s="109"/>
    </row>
    <row r="788">
      <c r="A788" s="107"/>
      <c r="B788" s="107"/>
      <c r="C788" s="107"/>
      <c r="D788" s="107"/>
      <c r="E788" s="107"/>
      <c r="F788" s="107"/>
      <c r="G788" s="107"/>
      <c r="H788" s="108"/>
      <c r="I788" s="109"/>
      <c r="J788" s="107"/>
      <c r="K788" s="109"/>
      <c r="L788" s="107"/>
      <c r="M788" s="107"/>
      <c r="N788" s="109"/>
    </row>
    <row r="789">
      <c r="A789" s="107"/>
      <c r="B789" s="107"/>
      <c r="C789" s="107"/>
      <c r="D789" s="107"/>
      <c r="E789" s="107"/>
      <c r="F789" s="107"/>
      <c r="G789" s="107"/>
      <c r="H789" s="108"/>
      <c r="I789" s="109"/>
      <c r="J789" s="107"/>
      <c r="K789" s="109"/>
      <c r="L789" s="107"/>
      <c r="M789" s="107"/>
      <c r="N789" s="109"/>
    </row>
    <row r="790">
      <c r="A790" s="107"/>
      <c r="B790" s="107"/>
      <c r="C790" s="107"/>
      <c r="D790" s="107"/>
      <c r="E790" s="107"/>
      <c r="F790" s="107"/>
      <c r="G790" s="107"/>
      <c r="H790" s="108"/>
      <c r="I790" s="109"/>
      <c r="J790" s="107"/>
      <c r="K790" s="109"/>
      <c r="L790" s="107"/>
      <c r="M790" s="107"/>
      <c r="N790" s="109"/>
    </row>
    <row r="791">
      <c r="A791" s="107"/>
      <c r="B791" s="107"/>
      <c r="C791" s="107"/>
      <c r="D791" s="107"/>
      <c r="E791" s="107"/>
      <c r="F791" s="107"/>
      <c r="G791" s="107"/>
      <c r="H791" s="108"/>
      <c r="I791" s="109"/>
      <c r="J791" s="107"/>
      <c r="K791" s="109"/>
      <c r="L791" s="107"/>
      <c r="M791" s="107"/>
      <c r="N791" s="109"/>
    </row>
    <row r="792">
      <c r="A792" s="107"/>
      <c r="B792" s="107"/>
      <c r="C792" s="107"/>
      <c r="D792" s="107"/>
      <c r="E792" s="107"/>
      <c r="F792" s="107"/>
      <c r="G792" s="107"/>
      <c r="H792" s="108"/>
      <c r="I792" s="109"/>
      <c r="J792" s="107"/>
      <c r="K792" s="109"/>
      <c r="L792" s="107"/>
      <c r="M792" s="107"/>
      <c r="N792" s="109"/>
    </row>
    <row r="793">
      <c r="A793" s="107"/>
      <c r="B793" s="107"/>
      <c r="C793" s="107"/>
      <c r="D793" s="107"/>
      <c r="E793" s="107"/>
      <c r="F793" s="107"/>
      <c r="G793" s="107"/>
      <c r="H793" s="108"/>
      <c r="I793" s="109"/>
      <c r="J793" s="107"/>
      <c r="K793" s="109"/>
      <c r="L793" s="107"/>
      <c r="M793" s="107"/>
      <c r="N793" s="109"/>
    </row>
    <row r="794">
      <c r="A794" s="107"/>
      <c r="B794" s="107"/>
      <c r="C794" s="107"/>
      <c r="D794" s="107"/>
      <c r="E794" s="107"/>
      <c r="F794" s="107"/>
      <c r="G794" s="107"/>
      <c r="H794" s="108"/>
      <c r="I794" s="109"/>
      <c r="J794" s="107"/>
      <c r="K794" s="109"/>
      <c r="L794" s="107"/>
      <c r="M794" s="107"/>
      <c r="N794" s="109"/>
    </row>
    <row r="795">
      <c r="A795" s="107"/>
      <c r="B795" s="107"/>
      <c r="C795" s="107"/>
      <c r="D795" s="107"/>
      <c r="E795" s="107"/>
      <c r="F795" s="107"/>
      <c r="G795" s="107"/>
      <c r="H795" s="108"/>
      <c r="I795" s="109"/>
      <c r="J795" s="107"/>
      <c r="K795" s="109"/>
      <c r="L795" s="107"/>
      <c r="M795" s="107"/>
      <c r="N795" s="109"/>
    </row>
    <row r="796">
      <c r="A796" s="107"/>
      <c r="B796" s="107"/>
      <c r="C796" s="107"/>
      <c r="D796" s="107"/>
      <c r="E796" s="107"/>
      <c r="F796" s="107"/>
      <c r="G796" s="107"/>
      <c r="H796" s="108"/>
      <c r="I796" s="109"/>
      <c r="J796" s="107"/>
      <c r="K796" s="109"/>
      <c r="L796" s="107"/>
      <c r="M796" s="107"/>
      <c r="N796" s="109"/>
    </row>
    <row r="797">
      <c r="A797" s="107"/>
      <c r="B797" s="107"/>
      <c r="C797" s="107"/>
      <c r="D797" s="107"/>
      <c r="E797" s="107"/>
      <c r="F797" s="107"/>
      <c r="G797" s="107"/>
      <c r="H797" s="108"/>
      <c r="I797" s="109"/>
      <c r="J797" s="107"/>
      <c r="K797" s="109"/>
      <c r="L797" s="107"/>
      <c r="M797" s="107"/>
      <c r="N797" s="109"/>
    </row>
    <row r="798">
      <c r="A798" s="107"/>
      <c r="B798" s="107"/>
      <c r="C798" s="107"/>
      <c r="D798" s="107"/>
      <c r="E798" s="107"/>
      <c r="F798" s="107"/>
      <c r="G798" s="107"/>
      <c r="H798" s="108"/>
      <c r="I798" s="109"/>
      <c r="J798" s="107"/>
      <c r="K798" s="109"/>
      <c r="L798" s="107"/>
      <c r="M798" s="107"/>
      <c r="N798" s="109"/>
    </row>
    <row r="799">
      <c r="A799" s="107"/>
      <c r="B799" s="107"/>
      <c r="C799" s="107"/>
      <c r="D799" s="107"/>
      <c r="E799" s="107"/>
      <c r="F799" s="107"/>
      <c r="G799" s="107"/>
      <c r="H799" s="108"/>
      <c r="I799" s="109"/>
      <c r="J799" s="107"/>
      <c r="K799" s="109"/>
      <c r="L799" s="107"/>
      <c r="M799" s="107"/>
      <c r="N799" s="109"/>
    </row>
    <row r="800">
      <c r="A800" s="107"/>
      <c r="B800" s="107"/>
      <c r="C800" s="107"/>
      <c r="D800" s="107"/>
      <c r="E800" s="107"/>
      <c r="F800" s="107"/>
      <c r="G800" s="107"/>
      <c r="H800" s="108"/>
      <c r="I800" s="109"/>
      <c r="J800" s="107"/>
      <c r="K800" s="109"/>
      <c r="L800" s="107"/>
      <c r="M800" s="107"/>
      <c r="N800" s="109"/>
    </row>
    <row r="801">
      <c r="A801" s="107"/>
      <c r="B801" s="107"/>
      <c r="C801" s="107"/>
      <c r="D801" s="107"/>
      <c r="E801" s="107"/>
      <c r="F801" s="107"/>
      <c r="G801" s="107"/>
      <c r="H801" s="108"/>
      <c r="I801" s="109"/>
      <c r="J801" s="107"/>
      <c r="K801" s="109"/>
      <c r="L801" s="107"/>
      <c r="M801" s="107"/>
      <c r="N801" s="109"/>
    </row>
    <row r="802">
      <c r="A802" s="107"/>
      <c r="B802" s="107"/>
      <c r="C802" s="107"/>
      <c r="D802" s="107"/>
      <c r="E802" s="107"/>
      <c r="F802" s="107"/>
      <c r="G802" s="107"/>
      <c r="H802" s="108"/>
      <c r="I802" s="109"/>
      <c r="J802" s="107"/>
      <c r="K802" s="109"/>
      <c r="L802" s="107"/>
      <c r="M802" s="107"/>
      <c r="N802" s="109"/>
    </row>
    <row r="803">
      <c r="A803" s="107"/>
      <c r="B803" s="107"/>
      <c r="C803" s="107"/>
      <c r="D803" s="107"/>
      <c r="E803" s="107"/>
      <c r="F803" s="107"/>
      <c r="G803" s="107"/>
      <c r="H803" s="108"/>
      <c r="I803" s="109"/>
      <c r="J803" s="107"/>
      <c r="K803" s="109"/>
      <c r="L803" s="107"/>
      <c r="M803" s="107"/>
      <c r="N803" s="109"/>
    </row>
    <row r="804">
      <c r="A804" s="107"/>
      <c r="B804" s="107"/>
      <c r="C804" s="107"/>
      <c r="D804" s="107"/>
      <c r="E804" s="107"/>
      <c r="F804" s="107"/>
      <c r="G804" s="107"/>
      <c r="H804" s="108"/>
      <c r="I804" s="109"/>
      <c r="J804" s="107"/>
      <c r="K804" s="109"/>
      <c r="L804" s="107"/>
      <c r="M804" s="107"/>
      <c r="N804" s="109"/>
    </row>
    <row r="805">
      <c r="A805" s="107"/>
      <c r="B805" s="107"/>
      <c r="C805" s="107"/>
      <c r="D805" s="107"/>
      <c r="E805" s="107"/>
      <c r="F805" s="107"/>
      <c r="G805" s="107"/>
      <c r="H805" s="108"/>
      <c r="I805" s="109"/>
      <c r="J805" s="107"/>
      <c r="K805" s="109"/>
      <c r="L805" s="107"/>
      <c r="M805" s="107"/>
      <c r="N805" s="109"/>
    </row>
    <row r="806">
      <c r="A806" s="107"/>
      <c r="B806" s="107"/>
      <c r="C806" s="107"/>
      <c r="D806" s="107"/>
      <c r="E806" s="107"/>
      <c r="F806" s="107"/>
      <c r="G806" s="107"/>
      <c r="H806" s="108"/>
      <c r="I806" s="109"/>
      <c r="J806" s="107"/>
      <c r="K806" s="109"/>
      <c r="L806" s="107"/>
      <c r="M806" s="107"/>
      <c r="N806" s="109"/>
    </row>
    <row r="807">
      <c r="A807" s="107"/>
      <c r="B807" s="107"/>
      <c r="C807" s="107"/>
      <c r="D807" s="107"/>
      <c r="E807" s="107"/>
      <c r="F807" s="107"/>
      <c r="G807" s="107"/>
      <c r="H807" s="108"/>
      <c r="I807" s="109"/>
      <c r="J807" s="107"/>
      <c r="K807" s="109"/>
      <c r="L807" s="107"/>
      <c r="M807" s="107"/>
      <c r="N807" s="109"/>
    </row>
    <row r="808">
      <c r="A808" s="107"/>
      <c r="B808" s="107"/>
      <c r="C808" s="107"/>
      <c r="D808" s="107"/>
      <c r="E808" s="107"/>
      <c r="F808" s="107"/>
      <c r="G808" s="107"/>
      <c r="H808" s="108"/>
      <c r="I808" s="109"/>
      <c r="J808" s="107"/>
      <c r="K808" s="109"/>
      <c r="L808" s="107"/>
      <c r="M808" s="107"/>
      <c r="N808" s="109"/>
    </row>
    <row r="809">
      <c r="A809" s="107"/>
      <c r="B809" s="107"/>
      <c r="C809" s="107"/>
      <c r="D809" s="107"/>
      <c r="E809" s="107"/>
      <c r="F809" s="107"/>
      <c r="G809" s="107"/>
      <c r="H809" s="108"/>
      <c r="I809" s="109"/>
      <c r="J809" s="107"/>
      <c r="K809" s="109"/>
      <c r="L809" s="107"/>
      <c r="M809" s="107"/>
      <c r="N809" s="109"/>
    </row>
    <row r="810">
      <c r="A810" s="107"/>
      <c r="B810" s="107"/>
      <c r="C810" s="107"/>
      <c r="D810" s="107"/>
      <c r="E810" s="107"/>
      <c r="F810" s="107"/>
      <c r="G810" s="107"/>
      <c r="H810" s="108"/>
      <c r="I810" s="109"/>
      <c r="J810" s="107"/>
      <c r="K810" s="109"/>
      <c r="L810" s="107"/>
      <c r="M810" s="107"/>
      <c r="N810" s="109"/>
    </row>
    <row r="811">
      <c r="A811" s="107"/>
      <c r="B811" s="107"/>
      <c r="C811" s="107"/>
      <c r="D811" s="107"/>
      <c r="E811" s="107"/>
      <c r="F811" s="107"/>
      <c r="G811" s="107"/>
      <c r="H811" s="108"/>
      <c r="I811" s="109"/>
      <c r="J811" s="107"/>
      <c r="K811" s="109"/>
      <c r="L811" s="107"/>
      <c r="M811" s="107"/>
      <c r="N811" s="109"/>
    </row>
    <row r="812">
      <c r="A812" s="107"/>
      <c r="B812" s="107"/>
      <c r="C812" s="107"/>
      <c r="D812" s="107"/>
      <c r="E812" s="107"/>
      <c r="F812" s="107"/>
      <c r="G812" s="107"/>
      <c r="H812" s="108"/>
      <c r="I812" s="109"/>
      <c r="J812" s="107"/>
      <c r="K812" s="109"/>
      <c r="L812" s="107"/>
      <c r="M812" s="107"/>
      <c r="N812" s="109"/>
    </row>
    <row r="813">
      <c r="A813" s="107"/>
      <c r="B813" s="107"/>
      <c r="C813" s="107"/>
      <c r="D813" s="107"/>
      <c r="E813" s="107"/>
      <c r="F813" s="107"/>
      <c r="G813" s="107"/>
      <c r="H813" s="108"/>
      <c r="I813" s="109"/>
      <c r="J813" s="107"/>
      <c r="K813" s="109"/>
      <c r="L813" s="107"/>
      <c r="M813" s="107"/>
      <c r="N813" s="109"/>
    </row>
    <row r="814">
      <c r="A814" s="107"/>
      <c r="B814" s="107"/>
      <c r="C814" s="107"/>
      <c r="D814" s="107"/>
      <c r="E814" s="107"/>
      <c r="F814" s="107"/>
      <c r="G814" s="107"/>
      <c r="H814" s="108"/>
      <c r="I814" s="109"/>
      <c r="J814" s="107"/>
      <c r="K814" s="109"/>
      <c r="L814" s="107"/>
      <c r="M814" s="107"/>
      <c r="N814" s="109"/>
    </row>
    <row r="815">
      <c r="A815" s="107"/>
      <c r="B815" s="107"/>
      <c r="C815" s="107"/>
      <c r="D815" s="107"/>
      <c r="E815" s="107"/>
      <c r="F815" s="107"/>
      <c r="G815" s="107"/>
      <c r="H815" s="108"/>
      <c r="I815" s="109"/>
      <c r="J815" s="107"/>
      <c r="K815" s="109"/>
      <c r="L815" s="107"/>
      <c r="M815" s="107"/>
      <c r="N815" s="109"/>
    </row>
    <row r="816">
      <c r="A816" s="107"/>
      <c r="B816" s="107"/>
      <c r="C816" s="107"/>
      <c r="D816" s="107"/>
      <c r="E816" s="107"/>
      <c r="F816" s="107"/>
      <c r="G816" s="107"/>
      <c r="H816" s="108"/>
      <c r="I816" s="109"/>
      <c r="J816" s="107"/>
      <c r="K816" s="109"/>
      <c r="L816" s="107"/>
      <c r="M816" s="107"/>
      <c r="N816" s="109"/>
    </row>
    <row r="817">
      <c r="A817" s="107"/>
      <c r="B817" s="107"/>
      <c r="C817" s="107"/>
      <c r="D817" s="107"/>
      <c r="E817" s="107"/>
      <c r="F817" s="107"/>
      <c r="G817" s="107"/>
      <c r="H817" s="108"/>
      <c r="I817" s="109"/>
      <c r="J817" s="107"/>
      <c r="K817" s="109"/>
      <c r="L817" s="107"/>
      <c r="M817" s="107"/>
      <c r="N817" s="109"/>
    </row>
    <row r="818">
      <c r="A818" s="107"/>
      <c r="B818" s="107"/>
      <c r="C818" s="107"/>
      <c r="D818" s="107"/>
      <c r="E818" s="107"/>
      <c r="F818" s="107"/>
      <c r="G818" s="107"/>
      <c r="H818" s="108"/>
      <c r="I818" s="109"/>
      <c r="J818" s="107"/>
      <c r="K818" s="109"/>
      <c r="L818" s="107"/>
      <c r="M818" s="107"/>
      <c r="N818" s="109"/>
    </row>
    <row r="819">
      <c r="A819" s="107"/>
      <c r="B819" s="107"/>
      <c r="C819" s="107"/>
      <c r="D819" s="107"/>
      <c r="E819" s="107"/>
      <c r="F819" s="107"/>
      <c r="G819" s="107"/>
      <c r="H819" s="108"/>
      <c r="I819" s="109"/>
      <c r="J819" s="107"/>
      <c r="K819" s="109"/>
      <c r="L819" s="107"/>
      <c r="M819" s="107"/>
      <c r="N819" s="109"/>
    </row>
    <row r="820">
      <c r="A820" s="107"/>
      <c r="B820" s="107"/>
      <c r="C820" s="107"/>
      <c r="D820" s="107"/>
      <c r="E820" s="107"/>
      <c r="F820" s="107"/>
      <c r="G820" s="107"/>
      <c r="H820" s="108"/>
      <c r="I820" s="109"/>
      <c r="J820" s="107"/>
      <c r="K820" s="109"/>
      <c r="L820" s="107"/>
      <c r="M820" s="107"/>
      <c r="N820" s="109"/>
    </row>
    <row r="821">
      <c r="A821" s="107"/>
      <c r="B821" s="107"/>
      <c r="C821" s="107"/>
      <c r="D821" s="107"/>
      <c r="E821" s="107"/>
      <c r="F821" s="107"/>
      <c r="G821" s="107"/>
      <c r="H821" s="108"/>
      <c r="I821" s="109"/>
      <c r="J821" s="107"/>
      <c r="K821" s="109"/>
      <c r="L821" s="107"/>
      <c r="M821" s="107"/>
      <c r="N821" s="109"/>
    </row>
    <row r="822">
      <c r="A822" s="107"/>
      <c r="B822" s="107"/>
      <c r="C822" s="107"/>
      <c r="D822" s="107"/>
      <c r="E822" s="107"/>
      <c r="F822" s="107"/>
      <c r="G822" s="107"/>
      <c r="H822" s="108"/>
      <c r="I822" s="109"/>
      <c r="J822" s="107"/>
      <c r="K822" s="109"/>
      <c r="L822" s="107"/>
      <c r="M822" s="107"/>
      <c r="N822" s="109"/>
    </row>
    <row r="823">
      <c r="A823" s="107"/>
      <c r="B823" s="107"/>
      <c r="C823" s="107"/>
      <c r="D823" s="107"/>
      <c r="E823" s="107"/>
      <c r="F823" s="107"/>
      <c r="G823" s="107"/>
      <c r="H823" s="108"/>
      <c r="I823" s="109"/>
      <c r="J823" s="107"/>
      <c r="K823" s="109"/>
      <c r="L823" s="107"/>
      <c r="M823" s="107"/>
      <c r="N823" s="109"/>
    </row>
    <row r="824">
      <c r="A824" s="107"/>
      <c r="B824" s="107"/>
      <c r="C824" s="107"/>
      <c r="D824" s="107"/>
      <c r="E824" s="107"/>
      <c r="F824" s="107"/>
      <c r="G824" s="107"/>
      <c r="H824" s="108"/>
      <c r="I824" s="109"/>
      <c r="J824" s="107"/>
      <c r="K824" s="109"/>
      <c r="L824" s="107"/>
      <c r="M824" s="107"/>
      <c r="N824" s="109"/>
    </row>
    <row r="825">
      <c r="A825" s="107"/>
      <c r="B825" s="107"/>
      <c r="C825" s="107"/>
      <c r="D825" s="107"/>
      <c r="E825" s="107"/>
      <c r="F825" s="107"/>
      <c r="G825" s="107"/>
      <c r="H825" s="108"/>
      <c r="I825" s="109"/>
      <c r="J825" s="107"/>
      <c r="K825" s="109"/>
      <c r="L825" s="107"/>
      <c r="M825" s="107"/>
      <c r="N825" s="109"/>
    </row>
    <row r="826">
      <c r="A826" s="107"/>
      <c r="B826" s="107"/>
      <c r="C826" s="107"/>
      <c r="D826" s="107"/>
      <c r="E826" s="107"/>
      <c r="F826" s="107"/>
      <c r="G826" s="107"/>
      <c r="H826" s="108"/>
      <c r="I826" s="109"/>
      <c r="J826" s="107"/>
      <c r="K826" s="109"/>
      <c r="L826" s="107"/>
      <c r="M826" s="107"/>
      <c r="N826" s="109"/>
    </row>
    <row r="827">
      <c r="A827" s="107"/>
      <c r="B827" s="107"/>
      <c r="C827" s="107"/>
      <c r="D827" s="107"/>
      <c r="E827" s="107"/>
      <c r="F827" s="107"/>
      <c r="G827" s="107"/>
      <c r="H827" s="108"/>
      <c r="I827" s="109"/>
      <c r="J827" s="107"/>
      <c r="K827" s="109"/>
      <c r="L827" s="107"/>
      <c r="M827" s="107"/>
      <c r="N827" s="109"/>
    </row>
    <row r="828">
      <c r="A828" s="107"/>
      <c r="B828" s="107"/>
      <c r="C828" s="107"/>
      <c r="D828" s="107"/>
      <c r="E828" s="107"/>
      <c r="F828" s="107"/>
      <c r="G828" s="107"/>
      <c r="H828" s="108"/>
      <c r="I828" s="109"/>
      <c r="J828" s="107"/>
      <c r="K828" s="109"/>
      <c r="L828" s="107"/>
      <c r="M828" s="107"/>
      <c r="N828" s="109"/>
    </row>
    <row r="829">
      <c r="A829" s="107"/>
      <c r="B829" s="107"/>
      <c r="C829" s="107"/>
      <c r="D829" s="107"/>
      <c r="E829" s="107"/>
      <c r="F829" s="107"/>
      <c r="G829" s="107"/>
      <c r="H829" s="108"/>
      <c r="I829" s="109"/>
      <c r="J829" s="107"/>
      <c r="K829" s="109"/>
      <c r="L829" s="107"/>
      <c r="M829" s="107"/>
      <c r="N829" s="109"/>
    </row>
    <row r="830">
      <c r="A830" s="107"/>
      <c r="B830" s="107"/>
      <c r="C830" s="107"/>
      <c r="D830" s="107"/>
      <c r="E830" s="107"/>
      <c r="F830" s="107"/>
      <c r="G830" s="107"/>
      <c r="H830" s="108"/>
      <c r="I830" s="109"/>
      <c r="J830" s="107"/>
      <c r="K830" s="109"/>
      <c r="L830" s="107"/>
      <c r="M830" s="107"/>
      <c r="N830" s="109"/>
    </row>
    <row r="831">
      <c r="A831" s="107"/>
      <c r="B831" s="107"/>
      <c r="C831" s="107"/>
      <c r="D831" s="107"/>
      <c r="E831" s="107"/>
      <c r="F831" s="107"/>
      <c r="G831" s="107"/>
      <c r="H831" s="108"/>
      <c r="I831" s="109"/>
      <c r="J831" s="107"/>
      <c r="K831" s="109"/>
      <c r="L831" s="107"/>
      <c r="M831" s="107"/>
      <c r="N831" s="109"/>
    </row>
    <row r="832">
      <c r="A832" s="107"/>
      <c r="B832" s="107"/>
      <c r="C832" s="107"/>
      <c r="D832" s="107"/>
      <c r="E832" s="107"/>
      <c r="F832" s="107"/>
      <c r="G832" s="107"/>
      <c r="H832" s="108"/>
      <c r="I832" s="109"/>
      <c r="J832" s="107"/>
      <c r="K832" s="109"/>
      <c r="L832" s="107"/>
      <c r="M832" s="107"/>
      <c r="N832" s="109"/>
    </row>
    <row r="833">
      <c r="A833" s="107"/>
      <c r="B833" s="107"/>
      <c r="C833" s="107"/>
      <c r="D833" s="107"/>
      <c r="E833" s="107"/>
      <c r="F833" s="107"/>
      <c r="G833" s="107"/>
      <c r="H833" s="108"/>
      <c r="I833" s="109"/>
      <c r="J833" s="107"/>
      <c r="K833" s="109"/>
      <c r="L833" s="107"/>
      <c r="M833" s="107"/>
      <c r="N833" s="109"/>
    </row>
    <row r="834">
      <c r="A834" s="107"/>
      <c r="B834" s="107"/>
      <c r="C834" s="107"/>
      <c r="D834" s="107"/>
      <c r="E834" s="107"/>
      <c r="F834" s="107"/>
      <c r="G834" s="107"/>
      <c r="H834" s="108"/>
      <c r="I834" s="109"/>
      <c r="J834" s="107"/>
      <c r="K834" s="109"/>
      <c r="L834" s="107"/>
      <c r="M834" s="107"/>
      <c r="N834" s="109"/>
    </row>
    <row r="835">
      <c r="A835" s="107"/>
      <c r="B835" s="107"/>
      <c r="C835" s="107"/>
      <c r="D835" s="107"/>
      <c r="E835" s="107"/>
      <c r="F835" s="107"/>
      <c r="G835" s="107"/>
      <c r="H835" s="108"/>
      <c r="I835" s="109"/>
      <c r="J835" s="107"/>
      <c r="K835" s="109"/>
      <c r="L835" s="107"/>
      <c r="M835" s="107"/>
      <c r="N835" s="109"/>
    </row>
    <row r="836">
      <c r="A836" s="107"/>
      <c r="B836" s="107"/>
      <c r="C836" s="107"/>
      <c r="D836" s="107"/>
      <c r="E836" s="107"/>
      <c r="F836" s="107"/>
      <c r="G836" s="107"/>
      <c r="H836" s="108"/>
      <c r="I836" s="109"/>
      <c r="J836" s="107"/>
      <c r="K836" s="109"/>
      <c r="L836" s="107"/>
      <c r="M836" s="107"/>
      <c r="N836" s="109"/>
    </row>
    <row r="837">
      <c r="A837" s="107"/>
      <c r="B837" s="107"/>
      <c r="C837" s="107"/>
      <c r="D837" s="107"/>
      <c r="E837" s="107"/>
      <c r="F837" s="107"/>
      <c r="G837" s="107"/>
      <c r="H837" s="108"/>
      <c r="I837" s="109"/>
      <c r="J837" s="107"/>
      <c r="K837" s="109"/>
      <c r="L837" s="107"/>
      <c r="M837" s="107"/>
      <c r="N837" s="109"/>
    </row>
    <row r="838">
      <c r="A838" s="107"/>
      <c r="B838" s="107"/>
      <c r="C838" s="107"/>
      <c r="D838" s="107"/>
      <c r="E838" s="107"/>
      <c r="F838" s="107"/>
      <c r="G838" s="107"/>
      <c r="H838" s="108"/>
      <c r="I838" s="109"/>
      <c r="J838" s="107"/>
      <c r="K838" s="109"/>
      <c r="L838" s="107"/>
      <c r="M838" s="107"/>
      <c r="N838" s="109"/>
    </row>
    <row r="839">
      <c r="A839" s="107"/>
      <c r="B839" s="107"/>
      <c r="C839" s="107"/>
      <c r="D839" s="107"/>
      <c r="E839" s="107"/>
      <c r="F839" s="107"/>
      <c r="G839" s="107"/>
      <c r="H839" s="108"/>
      <c r="I839" s="109"/>
      <c r="J839" s="107"/>
      <c r="K839" s="109"/>
      <c r="L839" s="107"/>
      <c r="M839" s="107"/>
      <c r="N839" s="109"/>
    </row>
    <row r="840">
      <c r="A840" s="107"/>
      <c r="B840" s="107"/>
      <c r="C840" s="107"/>
      <c r="D840" s="107"/>
      <c r="E840" s="107"/>
      <c r="F840" s="107"/>
      <c r="G840" s="107"/>
      <c r="H840" s="108"/>
      <c r="I840" s="109"/>
      <c r="J840" s="107"/>
      <c r="K840" s="109"/>
      <c r="L840" s="107"/>
      <c r="M840" s="107"/>
      <c r="N840" s="109"/>
    </row>
    <row r="841">
      <c r="A841" s="107"/>
      <c r="B841" s="107"/>
      <c r="C841" s="107"/>
      <c r="D841" s="107"/>
      <c r="E841" s="107"/>
      <c r="F841" s="107"/>
      <c r="G841" s="107"/>
      <c r="H841" s="108"/>
      <c r="I841" s="109"/>
      <c r="J841" s="107"/>
      <c r="K841" s="109"/>
      <c r="L841" s="107"/>
      <c r="M841" s="107"/>
      <c r="N841" s="109"/>
    </row>
    <row r="842">
      <c r="A842" s="107"/>
      <c r="B842" s="107"/>
      <c r="C842" s="107"/>
      <c r="D842" s="107"/>
      <c r="E842" s="107"/>
      <c r="F842" s="107"/>
      <c r="G842" s="107"/>
      <c r="H842" s="108"/>
      <c r="I842" s="109"/>
      <c r="J842" s="107"/>
      <c r="K842" s="109"/>
      <c r="L842" s="107"/>
      <c r="M842" s="107"/>
      <c r="N842" s="109"/>
    </row>
    <row r="843">
      <c r="A843" s="107"/>
      <c r="B843" s="107"/>
      <c r="C843" s="107"/>
      <c r="D843" s="107"/>
      <c r="E843" s="107"/>
      <c r="F843" s="107"/>
      <c r="G843" s="107"/>
      <c r="H843" s="108"/>
      <c r="I843" s="109"/>
      <c r="J843" s="107"/>
      <c r="K843" s="109"/>
      <c r="L843" s="107"/>
      <c r="M843" s="107"/>
      <c r="N843" s="109"/>
    </row>
    <row r="844">
      <c r="A844" s="107"/>
      <c r="B844" s="107"/>
      <c r="C844" s="107"/>
      <c r="D844" s="107"/>
      <c r="E844" s="107"/>
      <c r="F844" s="107"/>
      <c r="G844" s="107"/>
      <c r="H844" s="108"/>
      <c r="I844" s="109"/>
      <c r="J844" s="107"/>
      <c r="K844" s="109"/>
      <c r="L844" s="107"/>
      <c r="M844" s="107"/>
      <c r="N844" s="109"/>
    </row>
    <row r="845">
      <c r="A845" s="107"/>
      <c r="B845" s="107"/>
      <c r="C845" s="107"/>
      <c r="D845" s="107"/>
      <c r="E845" s="107"/>
      <c r="F845" s="107"/>
      <c r="G845" s="107"/>
      <c r="H845" s="108"/>
      <c r="I845" s="109"/>
      <c r="J845" s="107"/>
      <c r="K845" s="109"/>
      <c r="L845" s="107"/>
      <c r="M845" s="107"/>
      <c r="N845" s="109"/>
    </row>
    <row r="846">
      <c r="A846" s="107"/>
      <c r="B846" s="107"/>
      <c r="C846" s="107"/>
      <c r="D846" s="107"/>
      <c r="E846" s="107"/>
      <c r="F846" s="107"/>
      <c r="G846" s="107"/>
      <c r="H846" s="108"/>
      <c r="I846" s="109"/>
      <c r="J846" s="107"/>
      <c r="K846" s="109"/>
      <c r="L846" s="107"/>
      <c r="M846" s="107"/>
      <c r="N846" s="109"/>
    </row>
    <row r="847">
      <c r="A847" s="107"/>
      <c r="B847" s="107"/>
      <c r="C847" s="107"/>
      <c r="D847" s="107"/>
      <c r="E847" s="107"/>
      <c r="F847" s="107"/>
      <c r="G847" s="107"/>
      <c r="H847" s="108"/>
      <c r="I847" s="109"/>
      <c r="J847" s="107"/>
      <c r="K847" s="109"/>
      <c r="L847" s="107"/>
      <c r="M847" s="107"/>
      <c r="N847" s="109"/>
    </row>
    <row r="848">
      <c r="A848" s="107"/>
      <c r="B848" s="107"/>
      <c r="C848" s="107"/>
      <c r="D848" s="107"/>
      <c r="E848" s="107"/>
      <c r="F848" s="107"/>
      <c r="G848" s="107"/>
      <c r="H848" s="108"/>
      <c r="I848" s="109"/>
      <c r="J848" s="107"/>
      <c r="K848" s="109"/>
      <c r="L848" s="107"/>
      <c r="M848" s="107"/>
      <c r="N848" s="109"/>
    </row>
    <row r="849">
      <c r="A849" s="107"/>
      <c r="B849" s="107"/>
      <c r="C849" s="107"/>
      <c r="D849" s="107"/>
      <c r="E849" s="107"/>
      <c r="F849" s="107"/>
      <c r="G849" s="107"/>
      <c r="H849" s="108"/>
      <c r="I849" s="109"/>
      <c r="J849" s="107"/>
      <c r="K849" s="109"/>
      <c r="L849" s="107"/>
      <c r="M849" s="107"/>
      <c r="N849" s="109"/>
    </row>
    <row r="850">
      <c r="A850" s="107"/>
      <c r="B850" s="107"/>
      <c r="C850" s="107"/>
      <c r="D850" s="107"/>
      <c r="E850" s="107"/>
      <c r="F850" s="107"/>
      <c r="G850" s="107"/>
      <c r="H850" s="108"/>
      <c r="I850" s="109"/>
      <c r="J850" s="107"/>
      <c r="K850" s="109"/>
      <c r="L850" s="107"/>
      <c r="M850" s="107"/>
      <c r="N850" s="109"/>
    </row>
    <row r="851">
      <c r="A851" s="107"/>
      <c r="B851" s="107"/>
      <c r="C851" s="107"/>
      <c r="D851" s="107"/>
      <c r="E851" s="107"/>
      <c r="F851" s="107"/>
      <c r="G851" s="107"/>
      <c r="H851" s="108"/>
      <c r="I851" s="109"/>
      <c r="J851" s="107"/>
      <c r="K851" s="109"/>
      <c r="L851" s="107"/>
      <c r="M851" s="107"/>
      <c r="N851" s="109"/>
    </row>
    <row r="852">
      <c r="A852" s="107"/>
      <c r="B852" s="107"/>
      <c r="C852" s="107"/>
      <c r="D852" s="107"/>
      <c r="E852" s="107"/>
      <c r="F852" s="107"/>
      <c r="G852" s="107"/>
      <c r="H852" s="108"/>
      <c r="I852" s="109"/>
      <c r="J852" s="107"/>
      <c r="K852" s="109"/>
      <c r="L852" s="107"/>
      <c r="M852" s="107"/>
      <c r="N852" s="109"/>
    </row>
    <row r="853">
      <c r="A853" s="107"/>
      <c r="B853" s="107"/>
      <c r="C853" s="107"/>
      <c r="D853" s="107"/>
      <c r="E853" s="107"/>
      <c r="F853" s="107"/>
      <c r="G853" s="107"/>
      <c r="H853" s="108"/>
      <c r="I853" s="109"/>
      <c r="J853" s="107"/>
      <c r="K853" s="109"/>
      <c r="L853" s="107"/>
      <c r="M853" s="107"/>
      <c r="N853" s="109"/>
    </row>
    <row r="854">
      <c r="A854" s="107"/>
      <c r="B854" s="107"/>
      <c r="C854" s="107"/>
      <c r="D854" s="107"/>
      <c r="E854" s="107"/>
      <c r="F854" s="107"/>
      <c r="G854" s="107"/>
      <c r="H854" s="108"/>
      <c r="I854" s="109"/>
      <c r="J854" s="107"/>
      <c r="K854" s="109"/>
      <c r="L854" s="107"/>
      <c r="M854" s="107"/>
      <c r="N854" s="109"/>
    </row>
    <row r="855">
      <c r="A855" s="107"/>
      <c r="B855" s="107"/>
      <c r="C855" s="107"/>
      <c r="D855" s="107"/>
      <c r="E855" s="107"/>
      <c r="F855" s="107"/>
      <c r="G855" s="107"/>
      <c r="H855" s="108"/>
      <c r="I855" s="109"/>
      <c r="J855" s="107"/>
      <c r="K855" s="109"/>
      <c r="L855" s="107"/>
      <c r="M855" s="107"/>
      <c r="N855" s="109"/>
    </row>
    <row r="856">
      <c r="A856" s="107"/>
      <c r="B856" s="107"/>
      <c r="C856" s="107"/>
      <c r="D856" s="107"/>
      <c r="E856" s="107"/>
      <c r="F856" s="107"/>
      <c r="G856" s="107"/>
      <c r="H856" s="108"/>
      <c r="I856" s="109"/>
      <c r="J856" s="107"/>
      <c r="K856" s="109"/>
      <c r="L856" s="107"/>
      <c r="M856" s="107"/>
      <c r="N856" s="109"/>
    </row>
    <row r="857">
      <c r="A857" s="107"/>
      <c r="B857" s="107"/>
      <c r="C857" s="107"/>
      <c r="D857" s="107"/>
      <c r="E857" s="107"/>
      <c r="F857" s="107"/>
      <c r="G857" s="107"/>
      <c r="H857" s="108"/>
      <c r="I857" s="109"/>
      <c r="J857" s="107"/>
      <c r="K857" s="109"/>
      <c r="L857" s="107"/>
      <c r="M857" s="107"/>
      <c r="N857" s="109"/>
    </row>
    <row r="858">
      <c r="A858" s="107"/>
      <c r="B858" s="107"/>
      <c r="C858" s="107"/>
      <c r="D858" s="107"/>
      <c r="E858" s="107"/>
      <c r="F858" s="107"/>
      <c r="G858" s="107"/>
      <c r="H858" s="108"/>
      <c r="I858" s="109"/>
      <c r="J858" s="107"/>
      <c r="K858" s="109"/>
      <c r="L858" s="107"/>
      <c r="M858" s="107"/>
      <c r="N858" s="109"/>
    </row>
    <row r="859">
      <c r="A859" s="107"/>
      <c r="B859" s="107"/>
      <c r="C859" s="107"/>
      <c r="D859" s="107"/>
      <c r="E859" s="107"/>
      <c r="F859" s="107"/>
      <c r="G859" s="107"/>
      <c r="H859" s="108"/>
      <c r="I859" s="109"/>
      <c r="J859" s="107"/>
      <c r="K859" s="109"/>
      <c r="L859" s="107"/>
      <c r="M859" s="107"/>
      <c r="N859" s="109"/>
    </row>
    <row r="860">
      <c r="A860" s="107"/>
      <c r="B860" s="107"/>
      <c r="C860" s="107"/>
      <c r="D860" s="107"/>
      <c r="E860" s="107"/>
      <c r="F860" s="107"/>
      <c r="G860" s="107"/>
      <c r="H860" s="108"/>
      <c r="I860" s="109"/>
      <c r="J860" s="107"/>
      <c r="K860" s="109"/>
      <c r="L860" s="107"/>
      <c r="M860" s="107"/>
      <c r="N860" s="109"/>
    </row>
    <row r="861">
      <c r="A861" s="107"/>
      <c r="B861" s="107"/>
      <c r="C861" s="107"/>
      <c r="D861" s="107"/>
      <c r="E861" s="107"/>
      <c r="F861" s="107"/>
      <c r="G861" s="107"/>
      <c r="H861" s="108"/>
      <c r="I861" s="109"/>
      <c r="J861" s="107"/>
      <c r="K861" s="109"/>
      <c r="L861" s="107"/>
      <c r="M861" s="107"/>
      <c r="N861" s="109"/>
    </row>
    <row r="862">
      <c r="A862" s="107"/>
      <c r="B862" s="107"/>
      <c r="C862" s="107"/>
      <c r="D862" s="107"/>
      <c r="E862" s="107"/>
      <c r="F862" s="107"/>
      <c r="G862" s="107"/>
      <c r="H862" s="108"/>
      <c r="I862" s="109"/>
      <c r="J862" s="107"/>
      <c r="K862" s="109"/>
      <c r="L862" s="107"/>
      <c r="M862" s="107"/>
      <c r="N862" s="109"/>
    </row>
    <row r="863">
      <c r="A863" s="107"/>
      <c r="B863" s="107"/>
      <c r="C863" s="107"/>
      <c r="D863" s="107"/>
      <c r="E863" s="107"/>
      <c r="F863" s="107"/>
      <c r="G863" s="107"/>
      <c r="H863" s="108"/>
      <c r="I863" s="109"/>
      <c r="J863" s="107"/>
      <c r="K863" s="109"/>
      <c r="L863" s="107"/>
      <c r="M863" s="107"/>
      <c r="N863" s="109"/>
    </row>
    <row r="864">
      <c r="A864" s="107"/>
      <c r="B864" s="107"/>
      <c r="C864" s="107"/>
      <c r="D864" s="107"/>
      <c r="E864" s="107"/>
      <c r="F864" s="107"/>
      <c r="G864" s="107"/>
      <c r="H864" s="108"/>
      <c r="I864" s="109"/>
      <c r="J864" s="107"/>
      <c r="K864" s="109"/>
      <c r="L864" s="107"/>
      <c r="M864" s="107"/>
      <c r="N864" s="109"/>
    </row>
    <row r="865">
      <c r="A865" s="107"/>
      <c r="B865" s="107"/>
      <c r="C865" s="107"/>
      <c r="D865" s="107"/>
      <c r="E865" s="107"/>
      <c r="F865" s="107"/>
      <c r="G865" s="107"/>
      <c r="H865" s="108"/>
      <c r="I865" s="109"/>
      <c r="J865" s="107"/>
      <c r="K865" s="109"/>
      <c r="L865" s="107"/>
      <c r="M865" s="107"/>
      <c r="N865" s="109"/>
    </row>
    <row r="866">
      <c r="A866" s="107"/>
      <c r="B866" s="107"/>
      <c r="C866" s="107"/>
      <c r="D866" s="107"/>
      <c r="E866" s="107"/>
      <c r="F866" s="107"/>
      <c r="G866" s="107"/>
      <c r="H866" s="108"/>
      <c r="I866" s="109"/>
      <c r="J866" s="107"/>
      <c r="K866" s="109"/>
      <c r="L866" s="107"/>
      <c r="M866" s="107"/>
      <c r="N866" s="109"/>
    </row>
    <row r="867">
      <c r="A867" s="107"/>
      <c r="B867" s="107"/>
      <c r="C867" s="107"/>
      <c r="D867" s="107"/>
      <c r="E867" s="107"/>
      <c r="F867" s="107"/>
      <c r="G867" s="107"/>
      <c r="H867" s="108"/>
      <c r="I867" s="109"/>
      <c r="J867" s="107"/>
      <c r="K867" s="109"/>
      <c r="L867" s="107"/>
      <c r="M867" s="107"/>
      <c r="N867" s="109"/>
    </row>
    <row r="868">
      <c r="A868" s="107"/>
      <c r="B868" s="107"/>
      <c r="C868" s="107"/>
      <c r="D868" s="107"/>
      <c r="E868" s="107"/>
      <c r="F868" s="107"/>
      <c r="G868" s="107"/>
      <c r="H868" s="108"/>
      <c r="I868" s="109"/>
      <c r="J868" s="107"/>
      <c r="K868" s="109"/>
      <c r="L868" s="107"/>
      <c r="M868" s="107"/>
      <c r="N868" s="109"/>
    </row>
    <row r="869">
      <c r="A869" s="107"/>
      <c r="B869" s="107"/>
      <c r="C869" s="107"/>
      <c r="D869" s="107"/>
      <c r="E869" s="107"/>
      <c r="F869" s="107"/>
      <c r="G869" s="107"/>
      <c r="H869" s="108"/>
      <c r="I869" s="109"/>
      <c r="J869" s="107"/>
      <c r="K869" s="109"/>
      <c r="L869" s="107"/>
      <c r="M869" s="107"/>
      <c r="N869" s="109"/>
    </row>
    <row r="870">
      <c r="A870" s="107"/>
      <c r="B870" s="107"/>
      <c r="C870" s="107"/>
      <c r="D870" s="107"/>
      <c r="E870" s="107"/>
      <c r="F870" s="107"/>
      <c r="G870" s="107"/>
      <c r="H870" s="108"/>
      <c r="I870" s="109"/>
      <c r="J870" s="107"/>
      <c r="K870" s="109"/>
      <c r="L870" s="107"/>
      <c r="M870" s="107"/>
      <c r="N870" s="109"/>
    </row>
    <row r="871">
      <c r="A871" s="107"/>
      <c r="B871" s="107"/>
      <c r="C871" s="107"/>
      <c r="D871" s="107"/>
      <c r="E871" s="107"/>
      <c r="F871" s="107"/>
      <c r="G871" s="107"/>
      <c r="H871" s="108"/>
      <c r="I871" s="109"/>
      <c r="J871" s="107"/>
      <c r="K871" s="109"/>
      <c r="L871" s="107"/>
      <c r="M871" s="107"/>
      <c r="N871" s="109"/>
    </row>
    <row r="872">
      <c r="A872" s="107"/>
      <c r="B872" s="107"/>
      <c r="C872" s="107"/>
      <c r="D872" s="107"/>
      <c r="E872" s="107"/>
      <c r="F872" s="107"/>
      <c r="G872" s="107"/>
      <c r="H872" s="108"/>
      <c r="I872" s="109"/>
      <c r="J872" s="107"/>
      <c r="K872" s="109"/>
      <c r="L872" s="107"/>
      <c r="M872" s="107"/>
      <c r="N872" s="109"/>
    </row>
    <row r="873">
      <c r="A873" s="107"/>
      <c r="B873" s="107"/>
      <c r="C873" s="107"/>
      <c r="D873" s="107"/>
      <c r="E873" s="107"/>
      <c r="F873" s="107"/>
      <c r="G873" s="107"/>
      <c r="H873" s="108"/>
      <c r="I873" s="109"/>
      <c r="J873" s="107"/>
      <c r="K873" s="109"/>
      <c r="L873" s="107"/>
      <c r="M873" s="107"/>
      <c r="N873" s="109"/>
    </row>
    <row r="874">
      <c r="A874" s="107"/>
      <c r="B874" s="107"/>
      <c r="C874" s="107"/>
      <c r="D874" s="107"/>
      <c r="E874" s="107"/>
      <c r="F874" s="107"/>
      <c r="G874" s="107"/>
      <c r="H874" s="108"/>
      <c r="I874" s="109"/>
      <c r="J874" s="107"/>
      <c r="K874" s="109"/>
      <c r="L874" s="107"/>
      <c r="M874" s="107"/>
      <c r="N874" s="109"/>
    </row>
    <row r="875">
      <c r="A875" s="107"/>
      <c r="B875" s="107"/>
      <c r="C875" s="107"/>
      <c r="D875" s="107"/>
      <c r="E875" s="107"/>
      <c r="F875" s="107"/>
      <c r="G875" s="107"/>
      <c r="H875" s="108"/>
      <c r="I875" s="109"/>
      <c r="J875" s="107"/>
      <c r="K875" s="109"/>
      <c r="L875" s="107"/>
      <c r="M875" s="107"/>
      <c r="N875" s="109"/>
    </row>
    <row r="876">
      <c r="A876" s="107"/>
      <c r="B876" s="107"/>
      <c r="C876" s="107"/>
      <c r="D876" s="107"/>
      <c r="E876" s="107"/>
      <c r="F876" s="107"/>
      <c r="G876" s="107"/>
      <c r="H876" s="108"/>
      <c r="I876" s="109"/>
      <c r="J876" s="107"/>
      <c r="K876" s="109"/>
      <c r="L876" s="107"/>
      <c r="M876" s="107"/>
      <c r="N876" s="109"/>
    </row>
    <row r="877">
      <c r="A877" s="107"/>
      <c r="B877" s="107"/>
      <c r="C877" s="107"/>
      <c r="D877" s="107"/>
      <c r="E877" s="107"/>
      <c r="F877" s="107"/>
      <c r="G877" s="107"/>
      <c r="H877" s="108"/>
      <c r="I877" s="109"/>
      <c r="J877" s="107"/>
      <c r="K877" s="109"/>
      <c r="L877" s="107"/>
      <c r="M877" s="107"/>
      <c r="N877" s="109"/>
    </row>
    <row r="878">
      <c r="A878" s="107"/>
      <c r="B878" s="107"/>
      <c r="C878" s="107"/>
      <c r="D878" s="107"/>
      <c r="E878" s="107"/>
      <c r="F878" s="107"/>
      <c r="G878" s="107"/>
      <c r="H878" s="108"/>
      <c r="I878" s="109"/>
      <c r="J878" s="107"/>
      <c r="K878" s="109"/>
      <c r="L878" s="107"/>
      <c r="M878" s="107"/>
      <c r="N878" s="109"/>
    </row>
    <row r="879">
      <c r="A879" s="107"/>
      <c r="B879" s="107"/>
      <c r="C879" s="107"/>
      <c r="D879" s="107"/>
      <c r="E879" s="107"/>
      <c r="F879" s="107"/>
      <c r="G879" s="107"/>
      <c r="H879" s="108"/>
      <c r="I879" s="109"/>
      <c r="J879" s="107"/>
      <c r="K879" s="109"/>
      <c r="L879" s="107"/>
      <c r="M879" s="107"/>
      <c r="N879" s="109"/>
    </row>
    <row r="880">
      <c r="A880" s="107"/>
      <c r="B880" s="107"/>
      <c r="C880" s="107"/>
      <c r="D880" s="107"/>
      <c r="E880" s="107"/>
      <c r="F880" s="107"/>
      <c r="G880" s="107"/>
      <c r="H880" s="108"/>
      <c r="I880" s="109"/>
      <c r="J880" s="107"/>
      <c r="K880" s="109"/>
      <c r="L880" s="107"/>
      <c r="M880" s="107"/>
      <c r="N880" s="109"/>
    </row>
    <row r="881">
      <c r="A881" s="107"/>
      <c r="B881" s="107"/>
      <c r="C881" s="107"/>
      <c r="D881" s="107"/>
      <c r="E881" s="107"/>
      <c r="F881" s="107"/>
      <c r="G881" s="107"/>
      <c r="H881" s="108"/>
      <c r="I881" s="109"/>
      <c r="J881" s="107"/>
      <c r="K881" s="109"/>
      <c r="L881" s="107"/>
      <c r="M881" s="107"/>
      <c r="N881" s="109"/>
    </row>
    <row r="882">
      <c r="A882" s="107"/>
      <c r="B882" s="107"/>
      <c r="C882" s="107"/>
      <c r="D882" s="107"/>
      <c r="E882" s="107"/>
      <c r="F882" s="107"/>
      <c r="G882" s="107"/>
      <c r="H882" s="108"/>
      <c r="I882" s="109"/>
      <c r="J882" s="107"/>
      <c r="K882" s="109"/>
      <c r="L882" s="107"/>
      <c r="M882" s="107"/>
      <c r="N882" s="109"/>
    </row>
    <row r="883">
      <c r="A883" s="107"/>
      <c r="B883" s="107"/>
      <c r="C883" s="107"/>
      <c r="D883" s="107"/>
      <c r="E883" s="107"/>
      <c r="F883" s="107"/>
      <c r="G883" s="107"/>
      <c r="H883" s="108"/>
      <c r="I883" s="109"/>
      <c r="J883" s="107"/>
      <c r="K883" s="109"/>
      <c r="L883" s="107"/>
      <c r="M883" s="107"/>
      <c r="N883" s="109"/>
    </row>
    <row r="884">
      <c r="A884" s="107"/>
      <c r="B884" s="107"/>
      <c r="C884" s="107"/>
      <c r="D884" s="107"/>
      <c r="E884" s="107"/>
      <c r="F884" s="107"/>
      <c r="G884" s="107"/>
      <c r="H884" s="108"/>
      <c r="I884" s="109"/>
      <c r="J884" s="107"/>
      <c r="K884" s="109"/>
      <c r="L884" s="107"/>
      <c r="M884" s="107"/>
      <c r="N884" s="109"/>
    </row>
    <row r="885">
      <c r="A885" s="107"/>
      <c r="B885" s="107"/>
      <c r="C885" s="107"/>
      <c r="D885" s="107"/>
      <c r="E885" s="107"/>
      <c r="F885" s="107"/>
      <c r="G885" s="107"/>
      <c r="H885" s="108"/>
      <c r="I885" s="109"/>
      <c r="J885" s="107"/>
      <c r="K885" s="109"/>
      <c r="L885" s="107"/>
      <c r="M885" s="107"/>
      <c r="N885" s="109"/>
    </row>
    <row r="886">
      <c r="A886" s="107"/>
      <c r="B886" s="107"/>
      <c r="C886" s="107"/>
      <c r="D886" s="107"/>
      <c r="E886" s="107"/>
      <c r="F886" s="107"/>
      <c r="G886" s="107"/>
      <c r="H886" s="108"/>
      <c r="I886" s="109"/>
      <c r="J886" s="107"/>
      <c r="K886" s="109"/>
      <c r="L886" s="107"/>
      <c r="M886" s="107"/>
      <c r="N886" s="109"/>
    </row>
    <row r="887">
      <c r="A887" s="107"/>
      <c r="B887" s="107"/>
      <c r="C887" s="107"/>
      <c r="D887" s="107"/>
      <c r="E887" s="107"/>
      <c r="F887" s="107"/>
      <c r="G887" s="107"/>
      <c r="H887" s="108"/>
      <c r="I887" s="109"/>
      <c r="J887" s="107"/>
      <c r="K887" s="109"/>
      <c r="L887" s="107"/>
      <c r="M887" s="107"/>
      <c r="N887" s="109"/>
    </row>
    <row r="888">
      <c r="A888" s="107"/>
      <c r="B888" s="107"/>
      <c r="C888" s="107"/>
      <c r="D888" s="107"/>
      <c r="E888" s="107"/>
      <c r="F888" s="107"/>
      <c r="G888" s="107"/>
      <c r="H888" s="108"/>
      <c r="I888" s="109"/>
      <c r="J888" s="107"/>
      <c r="K888" s="109"/>
      <c r="L888" s="107"/>
      <c r="M888" s="107"/>
      <c r="N888" s="109"/>
    </row>
    <row r="889">
      <c r="A889" s="107"/>
      <c r="B889" s="107"/>
      <c r="C889" s="107"/>
      <c r="D889" s="107"/>
      <c r="E889" s="107"/>
      <c r="F889" s="107"/>
      <c r="G889" s="107"/>
      <c r="H889" s="108"/>
      <c r="I889" s="109"/>
      <c r="J889" s="107"/>
      <c r="K889" s="109"/>
      <c r="L889" s="107"/>
      <c r="M889" s="107"/>
      <c r="N889" s="109"/>
    </row>
    <row r="890">
      <c r="A890" s="107"/>
      <c r="B890" s="107"/>
      <c r="C890" s="107"/>
      <c r="D890" s="107"/>
      <c r="E890" s="107"/>
      <c r="F890" s="107"/>
      <c r="G890" s="107"/>
      <c r="H890" s="108"/>
      <c r="I890" s="109"/>
      <c r="J890" s="107"/>
      <c r="K890" s="109"/>
      <c r="L890" s="107"/>
      <c r="M890" s="107"/>
      <c r="N890" s="109"/>
    </row>
    <row r="891">
      <c r="A891" s="107"/>
      <c r="B891" s="107"/>
      <c r="C891" s="107"/>
      <c r="D891" s="107"/>
      <c r="E891" s="107"/>
      <c r="F891" s="107"/>
      <c r="G891" s="107"/>
      <c r="H891" s="108"/>
      <c r="I891" s="109"/>
      <c r="J891" s="107"/>
      <c r="K891" s="109"/>
      <c r="L891" s="107"/>
      <c r="M891" s="107"/>
      <c r="N891" s="109"/>
    </row>
    <row r="892">
      <c r="A892" s="107"/>
      <c r="B892" s="107"/>
      <c r="C892" s="107"/>
      <c r="D892" s="107"/>
      <c r="E892" s="107"/>
      <c r="F892" s="107"/>
      <c r="G892" s="107"/>
      <c r="H892" s="108"/>
      <c r="I892" s="109"/>
      <c r="J892" s="107"/>
      <c r="K892" s="109"/>
      <c r="L892" s="107"/>
      <c r="M892" s="107"/>
      <c r="N892" s="109"/>
    </row>
    <row r="893">
      <c r="A893" s="107"/>
      <c r="B893" s="107"/>
      <c r="C893" s="107"/>
      <c r="D893" s="107"/>
      <c r="E893" s="107"/>
      <c r="F893" s="107"/>
      <c r="G893" s="107"/>
      <c r="H893" s="108"/>
      <c r="I893" s="109"/>
      <c r="J893" s="107"/>
      <c r="K893" s="109"/>
      <c r="L893" s="107"/>
      <c r="M893" s="107"/>
      <c r="N893" s="109"/>
    </row>
    <row r="894">
      <c r="A894" s="107"/>
      <c r="B894" s="107"/>
      <c r="C894" s="107"/>
      <c r="D894" s="107"/>
      <c r="E894" s="107"/>
      <c r="F894" s="107"/>
      <c r="G894" s="107"/>
      <c r="H894" s="108"/>
      <c r="I894" s="109"/>
      <c r="J894" s="107"/>
      <c r="K894" s="109"/>
      <c r="L894" s="107"/>
      <c r="M894" s="107"/>
      <c r="N894" s="109"/>
    </row>
    <row r="895">
      <c r="A895" s="107"/>
      <c r="B895" s="107"/>
      <c r="C895" s="107"/>
      <c r="D895" s="107"/>
      <c r="E895" s="107"/>
      <c r="F895" s="107"/>
      <c r="G895" s="107"/>
      <c r="H895" s="108"/>
      <c r="I895" s="109"/>
      <c r="J895" s="107"/>
      <c r="K895" s="109"/>
      <c r="L895" s="107"/>
      <c r="M895" s="107"/>
      <c r="N895" s="109"/>
    </row>
    <row r="896">
      <c r="A896" s="107"/>
      <c r="B896" s="107"/>
      <c r="C896" s="107"/>
      <c r="D896" s="107"/>
      <c r="E896" s="107"/>
      <c r="F896" s="107"/>
      <c r="G896" s="107"/>
      <c r="H896" s="108"/>
      <c r="I896" s="109"/>
      <c r="J896" s="107"/>
      <c r="K896" s="109"/>
      <c r="L896" s="107"/>
      <c r="M896" s="107"/>
      <c r="N896" s="109"/>
    </row>
    <row r="897">
      <c r="A897" s="107"/>
      <c r="B897" s="107"/>
      <c r="C897" s="107"/>
      <c r="D897" s="107"/>
      <c r="E897" s="107"/>
      <c r="F897" s="107"/>
      <c r="G897" s="107"/>
      <c r="H897" s="108"/>
      <c r="I897" s="109"/>
      <c r="J897" s="107"/>
      <c r="K897" s="109"/>
      <c r="L897" s="107"/>
      <c r="M897" s="107"/>
      <c r="N897" s="109"/>
    </row>
    <row r="898">
      <c r="A898" s="107"/>
      <c r="B898" s="107"/>
      <c r="C898" s="107"/>
      <c r="D898" s="107"/>
      <c r="E898" s="107"/>
      <c r="F898" s="107"/>
      <c r="G898" s="107"/>
      <c r="H898" s="108"/>
      <c r="I898" s="109"/>
      <c r="J898" s="107"/>
      <c r="K898" s="109"/>
      <c r="L898" s="107"/>
      <c r="M898" s="107"/>
      <c r="N898" s="109"/>
    </row>
    <row r="899">
      <c r="A899" s="107"/>
      <c r="B899" s="107"/>
      <c r="C899" s="107"/>
      <c r="D899" s="107"/>
      <c r="E899" s="107"/>
      <c r="F899" s="107"/>
      <c r="G899" s="107"/>
      <c r="H899" s="108"/>
      <c r="I899" s="109"/>
      <c r="J899" s="107"/>
      <c r="K899" s="109"/>
      <c r="L899" s="107"/>
      <c r="M899" s="107"/>
      <c r="N899" s="109"/>
    </row>
    <row r="900">
      <c r="A900" s="107"/>
      <c r="B900" s="107"/>
      <c r="C900" s="107"/>
      <c r="D900" s="107"/>
      <c r="E900" s="107"/>
      <c r="F900" s="107"/>
      <c r="G900" s="107"/>
      <c r="H900" s="108"/>
      <c r="I900" s="109"/>
      <c r="J900" s="107"/>
      <c r="K900" s="109"/>
      <c r="L900" s="107"/>
      <c r="M900" s="107"/>
      <c r="N900" s="109"/>
    </row>
    <row r="901">
      <c r="A901" s="107"/>
      <c r="B901" s="107"/>
      <c r="C901" s="107"/>
      <c r="D901" s="107"/>
      <c r="E901" s="107"/>
      <c r="F901" s="107"/>
      <c r="G901" s="107"/>
      <c r="H901" s="108"/>
      <c r="I901" s="109"/>
      <c r="J901" s="107"/>
      <c r="K901" s="109"/>
      <c r="L901" s="107"/>
      <c r="M901" s="107"/>
      <c r="N901" s="109"/>
    </row>
    <row r="902">
      <c r="A902" s="107"/>
      <c r="B902" s="107"/>
      <c r="C902" s="107"/>
      <c r="D902" s="107"/>
      <c r="E902" s="107"/>
      <c r="F902" s="107"/>
      <c r="G902" s="107"/>
      <c r="H902" s="108"/>
      <c r="I902" s="109"/>
      <c r="J902" s="107"/>
      <c r="K902" s="109"/>
      <c r="L902" s="107"/>
      <c r="M902" s="107"/>
      <c r="N902" s="109"/>
    </row>
    <row r="903">
      <c r="A903" s="107"/>
      <c r="B903" s="107"/>
      <c r="C903" s="107"/>
      <c r="D903" s="107"/>
      <c r="E903" s="107"/>
      <c r="F903" s="107"/>
      <c r="G903" s="107"/>
      <c r="H903" s="108"/>
      <c r="I903" s="109"/>
      <c r="J903" s="107"/>
      <c r="K903" s="109"/>
      <c r="L903" s="107"/>
      <c r="M903" s="107"/>
      <c r="N903" s="109"/>
    </row>
    <row r="904">
      <c r="A904" s="107"/>
      <c r="B904" s="107"/>
      <c r="C904" s="107"/>
      <c r="D904" s="107"/>
      <c r="E904" s="107"/>
      <c r="F904" s="107"/>
      <c r="G904" s="107"/>
      <c r="H904" s="108"/>
      <c r="I904" s="109"/>
      <c r="J904" s="107"/>
      <c r="K904" s="109"/>
      <c r="L904" s="107"/>
      <c r="M904" s="107"/>
      <c r="N904" s="109"/>
    </row>
    <row r="905">
      <c r="A905" s="107"/>
      <c r="B905" s="107"/>
      <c r="C905" s="107"/>
      <c r="D905" s="107"/>
      <c r="E905" s="107"/>
      <c r="F905" s="107"/>
      <c r="G905" s="107"/>
      <c r="H905" s="108"/>
      <c r="I905" s="109"/>
      <c r="J905" s="107"/>
      <c r="K905" s="109"/>
      <c r="L905" s="107"/>
      <c r="M905" s="107"/>
      <c r="N905" s="109"/>
    </row>
    <row r="906">
      <c r="A906" s="107"/>
      <c r="B906" s="107"/>
      <c r="C906" s="107"/>
      <c r="D906" s="107"/>
      <c r="E906" s="107"/>
      <c r="F906" s="107"/>
      <c r="G906" s="107"/>
      <c r="H906" s="108"/>
      <c r="I906" s="109"/>
      <c r="J906" s="107"/>
      <c r="K906" s="109"/>
      <c r="L906" s="107"/>
      <c r="M906" s="107"/>
      <c r="N906" s="109"/>
    </row>
    <row r="907">
      <c r="A907" s="107"/>
      <c r="B907" s="107"/>
      <c r="C907" s="107"/>
      <c r="D907" s="107"/>
      <c r="E907" s="107"/>
      <c r="F907" s="107"/>
      <c r="G907" s="107"/>
      <c r="H907" s="108"/>
      <c r="I907" s="109"/>
      <c r="J907" s="107"/>
      <c r="K907" s="109"/>
      <c r="L907" s="107"/>
      <c r="M907" s="107"/>
      <c r="N907" s="109"/>
    </row>
    <row r="908">
      <c r="A908" s="107"/>
      <c r="B908" s="107"/>
      <c r="C908" s="107"/>
      <c r="D908" s="107"/>
      <c r="E908" s="107"/>
      <c r="F908" s="107"/>
      <c r="G908" s="107"/>
      <c r="H908" s="108"/>
      <c r="I908" s="109"/>
      <c r="J908" s="107"/>
      <c r="K908" s="109"/>
      <c r="L908" s="107"/>
      <c r="M908" s="107"/>
      <c r="N908" s="109"/>
    </row>
    <row r="909">
      <c r="A909" s="107"/>
      <c r="B909" s="107"/>
      <c r="C909" s="107"/>
      <c r="D909" s="107"/>
      <c r="E909" s="107"/>
      <c r="F909" s="107"/>
      <c r="G909" s="107"/>
      <c r="H909" s="108"/>
      <c r="I909" s="109"/>
      <c r="J909" s="107"/>
      <c r="K909" s="109"/>
      <c r="L909" s="107"/>
      <c r="M909" s="107"/>
      <c r="N909" s="109"/>
    </row>
    <row r="910">
      <c r="A910" s="107"/>
      <c r="B910" s="107"/>
      <c r="C910" s="107"/>
      <c r="D910" s="107"/>
      <c r="E910" s="107"/>
      <c r="F910" s="107"/>
      <c r="G910" s="107"/>
      <c r="H910" s="108"/>
      <c r="I910" s="109"/>
      <c r="J910" s="107"/>
      <c r="K910" s="109"/>
      <c r="L910" s="107"/>
      <c r="M910" s="107"/>
      <c r="N910" s="109"/>
    </row>
    <row r="911">
      <c r="A911" s="107"/>
      <c r="B911" s="107"/>
      <c r="C911" s="107"/>
      <c r="D911" s="107"/>
      <c r="E911" s="107"/>
      <c r="F911" s="107"/>
      <c r="G911" s="107"/>
      <c r="H911" s="108"/>
      <c r="I911" s="109"/>
      <c r="J911" s="107"/>
      <c r="K911" s="109"/>
      <c r="L911" s="107"/>
      <c r="M911" s="107"/>
      <c r="N911" s="109"/>
    </row>
    <row r="912">
      <c r="A912" s="107"/>
      <c r="B912" s="107"/>
      <c r="C912" s="107"/>
      <c r="D912" s="107"/>
      <c r="E912" s="107"/>
      <c r="F912" s="107"/>
      <c r="G912" s="107"/>
      <c r="H912" s="108"/>
      <c r="I912" s="109"/>
      <c r="J912" s="107"/>
      <c r="K912" s="109"/>
      <c r="L912" s="107"/>
      <c r="M912" s="107"/>
      <c r="N912" s="109"/>
    </row>
    <row r="913">
      <c r="A913" s="107"/>
      <c r="B913" s="107"/>
      <c r="C913" s="107"/>
      <c r="D913" s="107"/>
      <c r="E913" s="107"/>
      <c r="F913" s="107"/>
      <c r="G913" s="107"/>
      <c r="H913" s="108"/>
      <c r="I913" s="109"/>
      <c r="J913" s="107"/>
      <c r="K913" s="109"/>
      <c r="L913" s="107"/>
      <c r="M913" s="107"/>
      <c r="N913" s="109"/>
    </row>
    <row r="914">
      <c r="A914" s="107"/>
      <c r="B914" s="107"/>
      <c r="C914" s="107"/>
      <c r="D914" s="107"/>
      <c r="E914" s="107"/>
      <c r="F914" s="107"/>
      <c r="G914" s="107"/>
      <c r="H914" s="108"/>
      <c r="I914" s="109"/>
      <c r="J914" s="107"/>
      <c r="K914" s="109"/>
      <c r="L914" s="107"/>
      <c r="M914" s="107"/>
      <c r="N914" s="109"/>
    </row>
    <row r="915">
      <c r="A915" s="107"/>
      <c r="B915" s="107"/>
      <c r="C915" s="107"/>
      <c r="D915" s="107"/>
      <c r="E915" s="107"/>
      <c r="F915" s="107"/>
      <c r="G915" s="107"/>
      <c r="H915" s="108"/>
      <c r="I915" s="109"/>
      <c r="J915" s="107"/>
      <c r="K915" s="109"/>
      <c r="L915" s="107"/>
      <c r="M915" s="107"/>
      <c r="N915" s="109"/>
    </row>
    <row r="916">
      <c r="A916" s="107"/>
      <c r="B916" s="107"/>
      <c r="C916" s="107"/>
      <c r="D916" s="107"/>
      <c r="E916" s="107"/>
      <c r="F916" s="107"/>
      <c r="G916" s="107"/>
      <c r="H916" s="108"/>
      <c r="I916" s="109"/>
      <c r="J916" s="107"/>
      <c r="K916" s="109"/>
      <c r="L916" s="107"/>
      <c r="M916" s="107"/>
      <c r="N916" s="109"/>
    </row>
    <row r="917">
      <c r="A917" s="107"/>
      <c r="B917" s="107"/>
      <c r="C917" s="107"/>
      <c r="D917" s="107"/>
      <c r="E917" s="107"/>
      <c r="F917" s="107"/>
      <c r="G917" s="107"/>
      <c r="H917" s="108"/>
      <c r="I917" s="109"/>
      <c r="J917" s="107"/>
      <c r="K917" s="109"/>
      <c r="L917" s="107"/>
      <c r="M917" s="107"/>
      <c r="N917" s="109"/>
    </row>
    <row r="918">
      <c r="A918" s="107"/>
      <c r="B918" s="107"/>
      <c r="C918" s="107"/>
      <c r="D918" s="107"/>
      <c r="E918" s="107"/>
      <c r="F918" s="107"/>
      <c r="G918" s="107"/>
      <c r="H918" s="108"/>
      <c r="I918" s="109"/>
      <c r="J918" s="107"/>
      <c r="K918" s="109"/>
      <c r="L918" s="107"/>
      <c r="M918" s="107"/>
      <c r="N918" s="109"/>
    </row>
    <row r="919">
      <c r="A919" s="107"/>
      <c r="B919" s="107"/>
      <c r="C919" s="107"/>
      <c r="D919" s="107"/>
      <c r="E919" s="107"/>
      <c r="F919" s="107"/>
      <c r="G919" s="107"/>
      <c r="H919" s="108"/>
      <c r="I919" s="109"/>
      <c r="J919" s="107"/>
      <c r="K919" s="109"/>
      <c r="L919" s="107"/>
      <c r="M919" s="107"/>
      <c r="N919" s="109"/>
    </row>
    <row r="920">
      <c r="A920" s="107"/>
      <c r="B920" s="107"/>
      <c r="C920" s="107"/>
      <c r="D920" s="107"/>
      <c r="E920" s="107"/>
      <c r="F920" s="107"/>
      <c r="G920" s="107"/>
      <c r="H920" s="108"/>
      <c r="I920" s="109"/>
      <c r="J920" s="107"/>
      <c r="K920" s="109"/>
      <c r="L920" s="107"/>
      <c r="M920" s="107"/>
      <c r="N920" s="109"/>
    </row>
    <row r="921">
      <c r="A921" s="107"/>
      <c r="B921" s="107"/>
      <c r="C921" s="107"/>
      <c r="D921" s="107"/>
      <c r="E921" s="107"/>
      <c r="F921" s="107"/>
      <c r="G921" s="107"/>
      <c r="H921" s="108"/>
      <c r="I921" s="109"/>
      <c r="J921" s="107"/>
      <c r="K921" s="109"/>
      <c r="L921" s="107"/>
      <c r="M921" s="107"/>
      <c r="N921" s="109"/>
    </row>
    <row r="922">
      <c r="A922" s="107"/>
      <c r="B922" s="107"/>
      <c r="C922" s="107"/>
      <c r="D922" s="107"/>
      <c r="E922" s="107"/>
      <c r="F922" s="107"/>
      <c r="G922" s="107"/>
      <c r="H922" s="108"/>
      <c r="I922" s="109"/>
      <c r="J922" s="107"/>
      <c r="K922" s="109"/>
      <c r="L922" s="107"/>
      <c r="M922" s="107"/>
      <c r="N922" s="109"/>
    </row>
    <row r="923">
      <c r="A923" s="107"/>
      <c r="B923" s="107"/>
      <c r="C923" s="107"/>
      <c r="D923" s="107"/>
      <c r="E923" s="107"/>
      <c r="F923" s="107"/>
      <c r="G923" s="107"/>
      <c r="H923" s="108"/>
      <c r="I923" s="109"/>
      <c r="J923" s="107"/>
      <c r="K923" s="109"/>
      <c r="L923" s="107"/>
      <c r="M923" s="107"/>
      <c r="N923" s="109"/>
    </row>
    <row r="924">
      <c r="A924" s="107"/>
      <c r="B924" s="107"/>
      <c r="C924" s="107"/>
      <c r="D924" s="107"/>
      <c r="E924" s="107"/>
      <c r="F924" s="107"/>
      <c r="G924" s="107"/>
      <c r="H924" s="108"/>
      <c r="I924" s="109"/>
      <c r="J924" s="107"/>
      <c r="K924" s="109"/>
      <c r="L924" s="107"/>
      <c r="M924" s="107"/>
      <c r="N924" s="109"/>
    </row>
    <row r="925">
      <c r="A925" s="107"/>
      <c r="B925" s="107"/>
      <c r="C925" s="107"/>
      <c r="D925" s="107"/>
      <c r="E925" s="107"/>
      <c r="F925" s="107"/>
      <c r="G925" s="107"/>
      <c r="H925" s="108"/>
      <c r="I925" s="109"/>
      <c r="J925" s="107"/>
      <c r="K925" s="109"/>
      <c r="L925" s="107"/>
      <c r="M925" s="107"/>
      <c r="N925" s="109"/>
    </row>
    <row r="926">
      <c r="A926" s="107"/>
      <c r="B926" s="107"/>
      <c r="C926" s="107"/>
      <c r="D926" s="107"/>
      <c r="E926" s="107"/>
      <c r="F926" s="107"/>
      <c r="G926" s="107"/>
      <c r="H926" s="108"/>
      <c r="I926" s="109"/>
      <c r="J926" s="107"/>
      <c r="K926" s="109"/>
      <c r="L926" s="107"/>
      <c r="M926" s="107"/>
      <c r="N926" s="109"/>
    </row>
    <row r="927">
      <c r="A927" s="107"/>
      <c r="B927" s="107"/>
      <c r="C927" s="107"/>
      <c r="D927" s="107"/>
      <c r="E927" s="107"/>
      <c r="F927" s="107"/>
      <c r="G927" s="107"/>
      <c r="H927" s="108"/>
      <c r="I927" s="109"/>
      <c r="J927" s="107"/>
      <c r="K927" s="109"/>
      <c r="L927" s="107"/>
      <c r="M927" s="107"/>
      <c r="N927" s="109"/>
    </row>
    <row r="928">
      <c r="A928" s="107"/>
      <c r="B928" s="107"/>
      <c r="C928" s="107"/>
      <c r="D928" s="107"/>
      <c r="E928" s="107"/>
      <c r="F928" s="107"/>
      <c r="G928" s="107"/>
      <c r="H928" s="108"/>
      <c r="I928" s="109"/>
      <c r="J928" s="107"/>
      <c r="K928" s="109"/>
      <c r="L928" s="107"/>
      <c r="M928" s="107"/>
      <c r="N928" s="109"/>
    </row>
    <row r="929">
      <c r="A929" s="107"/>
      <c r="B929" s="107"/>
      <c r="C929" s="107"/>
      <c r="D929" s="107"/>
      <c r="E929" s="107"/>
      <c r="F929" s="107"/>
      <c r="G929" s="107"/>
      <c r="H929" s="108"/>
      <c r="I929" s="109"/>
      <c r="J929" s="107"/>
      <c r="K929" s="109"/>
      <c r="L929" s="107"/>
      <c r="M929" s="107"/>
      <c r="N929" s="109"/>
    </row>
    <row r="930">
      <c r="A930" s="107"/>
      <c r="B930" s="107"/>
      <c r="C930" s="107"/>
      <c r="D930" s="107"/>
      <c r="E930" s="107"/>
      <c r="F930" s="107"/>
      <c r="G930" s="107"/>
      <c r="H930" s="108"/>
      <c r="I930" s="109"/>
      <c r="J930" s="107"/>
      <c r="K930" s="109"/>
      <c r="L930" s="107"/>
      <c r="M930" s="107"/>
      <c r="N930" s="109"/>
    </row>
    <row r="931">
      <c r="A931" s="107"/>
      <c r="B931" s="107"/>
      <c r="C931" s="107"/>
      <c r="D931" s="107"/>
      <c r="E931" s="107"/>
      <c r="F931" s="107"/>
      <c r="G931" s="107"/>
      <c r="H931" s="108"/>
      <c r="I931" s="109"/>
      <c r="J931" s="107"/>
      <c r="K931" s="109"/>
      <c r="L931" s="107"/>
      <c r="M931" s="107"/>
      <c r="N931" s="109"/>
    </row>
    <row r="932">
      <c r="A932" s="107"/>
      <c r="B932" s="107"/>
      <c r="C932" s="107"/>
      <c r="D932" s="107"/>
      <c r="E932" s="107"/>
      <c r="F932" s="107"/>
      <c r="G932" s="107"/>
      <c r="H932" s="108"/>
      <c r="I932" s="109"/>
      <c r="J932" s="107"/>
      <c r="K932" s="109"/>
      <c r="L932" s="107"/>
      <c r="M932" s="107"/>
      <c r="N932" s="109"/>
    </row>
    <row r="933">
      <c r="A933" s="107"/>
      <c r="B933" s="107"/>
      <c r="C933" s="107"/>
      <c r="D933" s="107"/>
      <c r="E933" s="107"/>
      <c r="F933" s="107"/>
      <c r="G933" s="107"/>
      <c r="H933" s="108"/>
      <c r="I933" s="109"/>
      <c r="J933" s="107"/>
      <c r="K933" s="109"/>
      <c r="L933" s="107"/>
      <c r="M933" s="107"/>
      <c r="N933" s="109"/>
    </row>
    <row r="934">
      <c r="A934" s="107"/>
      <c r="B934" s="107"/>
      <c r="C934" s="107"/>
      <c r="D934" s="107"/>
      <c r="E934" s="107"/>
      <c r="F934" s="107"/>
      <c r="G934" s="107"/>
      <c r="H934" s="108"/>
      <c r="I934" s="109"/>
      <c r="J934" s="107"/>
      <c r="K934" s="109"/>
      <c r="L934" s="107"/>
      <c r="M934" s="107"/>
      <c r="N934" s="109"/>
    </row>
    <row r="935">
      <c r="A935" s="107"/>
      <c r="B935" s="107"/>
      <c r="C935" s="107"/>
      <c r="D935" s="107"/>
      <c r="E935" s="107"/>
      <c r="F935" s="107"/>
      <c r="G935" s="107"/>
      <c r="H935" s="108"/>
      <c r="I935" s="109"/>
      <c r="J935" s="107"/>
      <c r="K935" s="109"/>
      <c r="L935" s="107"/>
      <c r="M935" s="107"/>
      <c r="N935" s="109"/>
    </row>
    <row r="936">
      <c r="A936" s="107"/>
      <c r="B936" s="107"/>
      <c r="C936" s="107"/>
      <c r="D936" s="107"/>
      <c r="E936" s="107"/>
      <c r="F936" s="107"/>
      <c r="G936" s="107"/>
      <c r="H936" s="108"/>
      <c r="I936" s="109"/>
      <c r="J936" s="107"/>
      <c r="K936" s="109"/>
      <c r="L936" s="107"/>
      <c r="M936" s="107"/>
      <c r="N936" s="109"/>
    </row>
    <row r="937">
      <c r="A937" s="107"/>
      <c r="B937" s="107"/>
      <c r="C937" s="107"/>
      <c r="D937" s="107"/>
      <c r="E937" s="107"/>
      <c r="F937" s="107"/>
      <c r="G937" s="107"/>
      <c r="H937" s="108"/>
      <c r="I937" s="109"/>
      <c r="J937" s="107"/>
      <c r="K937" s="109"/>
      <c r="L937" s="107"/>
      <c r="M937" s="107"/>
      <c r="N937" s="109"/>
    </row>
    <row r="938">
      <c r="A938" s="107"/>
      <c r="B938" s="107"/>
      <c r="C938" s="107"/>
      <c r="D938" s="107"/>
      <c r="E938" s="107"/>
      <c r="F938" s="107"/>
      <c r="G938" s="107"/>
      <c r="H938" s="108"/>
      <c r="I938" s="109"/>
      <c r="J938" s="107"/>
      <c r="K938" s="109"/>
      <c r="L938" s="107"/>
      <c r="M938" s="107"/>
      <c r="N938" s="109"/>
    </row>
    <row r="939">
      <c r="A939" s="107"/>
      <c r="B939" s="107"/>
      <c r="C939" s="107"/>
      <c r="D939" s="107"/>
      <c r="E939" s="107"/>
      <c r="F939" s="107"/>
      <c r="G939" s="107"/>
      <c r="H939" s="108"/>
      <c r="I939" s="109"/>
      <c r="J939" s="107"/>
      <c r="K939" s="109"/>
      <c r="L939" s="107"/>
      <c r="M939" s="107"/>
      <c r="N939" s="109"/>
    </row>
    <row r="940">
      <c r="A940" s="107"/>
      <c r="B940" s="107"/>
      <c r="C940" s="107"/>
      <c r="D940" s="107"/>
      <c r="E940" s="107"/>
      <c r="F940" s="107"/>
      <c r="G940" s="107"/>
      <c r="H940" s="108"/>
      <c r="I940" s="109"/>
      <c r="J940" s="107"/>
      <c r="K940" s="109"/>
      <c r="L940" s="107"/>
      <c r="M940" s="107"/>
      <c r="N940" s="109"/>
    </row>
    <row r="941">
      <c r="A941" s="107"/>
      <c r="B941" s="107"/>
      <c r="C941" s="107"/>
      <c r="D941" s="107"/>
      <c r="E941" s="107"/>
      <c r="F941" s="107"/>
      <c r="G941" s="107"/>
      <c r="H941" s="108"/>
      <c r="I941" s="109"/>
      <c r="J941" s="107"/>
      <c r="K941" s="109"/>
      <c r="L941" s="107"/>
      <c r="M941" s="107"/>
      <c r="N941" s="109"/>
    </row>
    <row r="942">
      <c r="A942" s="107"/>
      <c r="B942" s="107"/>
      <c r="C942" s="107"/>
      <c r="D942" s="107"/>
      <c r="E942" s="107"/>
      <c r="F942" s="107"/>
      <c r="G942" s="107"/>
      <c r="H942" s="108"/>
      <c r="I942" s="109"/>
      <c r="J942" s="107"/>
      <c r="K942" s="109"/>
      <c r="L942" s="107"/>
      <c r="M942" s="107"/>
      <c r="N942" s="109"/>
    </row>
    <row r="943">
      <c r="A943" s="107"/>
      <c r="B943" s="107"/>
      <c r="C943" s="107"/>
      <c r="D943" s="107"/>
      <c r="E943" s="107"/>
      <c r="F943" s="107"/>
      <c r="G943" s="107"/>
      <c r="H943" s="108"/>
      <c r="I943" s="109"/>
      <c r="J943" s="107"/>
      <c r="K943" s="109"/>
      <c r="L943" s="107"/>
      <c r="M943" s="107"/>
      <c r="N943" s="109"/>
    </row>
    <row r="944">
      <c r="A944" s="107"/>
      <c r="B944" s="107"/>
      <c r="C944" s="107"/>
      <c r="D944" s="107"/>
      <c r="E944" s="107"/>
      <c r="F944" s="107"/>
      <c r="G944" s="107"/>
      <c r="H944" s="108"/>
      <c r="I944" s="109"/>
      <c r="J944" s="107"/>
      <c r="K944" s="109"/>
      <c r="L944" s="107"/>
      <c r="M944" s="107"/>
      <c r="N944" s="109"/>
    </row>
    <row r="945">
      <c r="A945" s="107"/>
      <c r="B945" s="107"/>
      <c r="C945" s="107"/>
      <c r="D945" s="107"/>
      <c r="E945" s="107"/>
      <c r="F945" s="107"/>
      <c r="G945" s="107"/>
      <c r="H945" s="108"/>
      <c r="I945" s="109"/>
      <c r="J945" s="107"/>
      <c r="K945" s="109"/>
      <c r="L945" s="107"/>
      <c r="M945" s="107"/>
      <c r="N945" s="109"/>
    </row>
    <row r="946">
      <c r="A946" s="107"/>
      <c r="B946" s="107"/>
      <c r="C946" s="107"/>
      <c r="D946" s="107"/>
      <c r="E946" s="107"/>
      <c r="F946" s="107"/>
      <c r="G946" s="107"/>
      <c r="H946" s="108"/>
      <c r="I946" s="109"/>
      <c r="J946" s="107"/>
      <c r="K946" s="109"/>
      <c r="L946" s="107"/>
      <c r="M946" s="107"/>
      <c r="N946" s="109"/>
    </row>
    <row r="947">
      <c r="A947" s="107"/>
      <c r="B947" s="107"/>
      <c r="C947" s="107"/>
      <c r="D947" s="107"/>
      <c r="E947" s="107"/>
      <c r="F947" s="107"/>
      <c r="G947" s="107"/>
      <c r="H947" s="108"/>
      <c r="I947" s="109"/>
      <c r="J947" s="107"/>
      <c r="K947" s="109"/>
      <c r="L947" s="107"/>
      <c r="M947" s="107"/>
      <c r="N947" s="109"/>
    </row>
    <row r="948">
      <c r="A948" s="107"/>
      <c r="B948" s="107"/>
      <c r="C948" s="107"/>
      <c r="D948" s="107"/>
      <c r="E948" s="107"/>
      <c r="F948" s="107"/>
      <c r="G948" s="107"/>
      <c r="H948" s="108"/>
      <c r="I948" s="109"/>
      <c r="J948" s="107"/>
      <c r="K948" s="109"/>
      <c r="L948" s="107"/>
      <c r="M948" s="107"/>
      <c r="N948" s="109"/>
    </row>
    <row r="949">
      <c r="A949" s="107"/>
      <c r="B949" s="107"/>
      <c r="C949" s="107"/>
      <c r="D949" s="107"/>
      <c r="E949" s="107"/>
      <c r="F949" s="107"/>
      <c r="G949" s="107"/>
      <c r="H949" s="108"/>
      <c r="I949" s="109"/>
      <c r="J949" s="107"/>
      <c r="K949" s="109"/>
      <c r="L949" s="107"/>
      <c r="M949" s="107"/>
      <c r="N949" s="109"/>
    </row>
    <row r="950">
      <c r="A950" s="107"/>
      <c r="B950" s="107"/>
      <c r="C950" s="107"/>
      <c r="D950" s="107"/>
      <c r="E950" s="107"/>
      <c r="F950" s="107"/>
      <c r="G950" s="107"/>
      <c r="H950" s="108"/>
      <c r="I950" s="109"/>
      <c r="J950" s="107"/>
      <c r="K950" s="109"/>
      <c r="L950" s="107"/>
      <c r="M950" s="107"/>
      <c r="N950" s="109"/>
    </row>
    <row r="951">
      <c r="A951" s="107"/>
      <c r="B951" s="107"/>
      <c r="C951" s="107"/>
      <c r="D951" s="107"/>
      <c r="E951" s="107"/>
      <c r="F951" s="107"/>
      <c r="G951" s="107"/>
      <c r="H951" s="108"/>
      <c r="I951" s="109"/>
      <c r="J951" s="107"/>
      <c r="K951" s="109"/>
      <c r="L951" s="107"/>
      <c r="M951" s="107"/>
      <c r="N951" s="109"/>
    </row>
    <row r="952">
      <c r="A952" s="107"/>
      <c r="B952" s="107"/>
      <c r="C952" s="107"/>
      <c r="D952" s="107"/>
      <c r="E952" s="107"/>
      <c r="F952" s="107"/>
      <c r="G952" s="107"/>
      <c r="H952" s="108"/>
      <c r="I952" s="109"/>
      <c r="J952" s="107"/>
      <c r="K952" s="109"/>
      <c r="L952" s="107"/>
      <c r="M952" s="107"/>
      <c r="N952" s="109"/>
    </row>
    <row r="953">
      <c r="A953" s="107"/>
      <c r="B953" s="107"/>
      <c r="C953" s="107"/>
      <c r="D953" s="107"/>
      <c r="E953" s="107"/>
      <c r="F953" s="107"/>
      <c r="G953" s="107"/>
      <c r="H953" s="108"/>
      <c r="I953" s="109"/>
      <c r="J953" s="107"/>
      <c r="K953" s="109"/>
      <c r="L953" s="107"/>
      <c r="M953" s="107"/>
      <c r="N953" s="109"/>
    </row>
    <row r="954">
      <c r="A954" s="107"/>
      <c r="B954" s="107"/>
      <c r="C954" s="107"/>
      <c r="D954" s="107"/>
      <c r="E954" s="107"/>
      <c r="F954" s="107"/>
      <c r="G954" s="107"/>
      <c r="H954" s="108"/>
      <c r="I954" s="109"/>
      <c r="J954" s="107"/>
      <c r="K954" s="109"/>
      <c r="L954" s="107"/>
      <c r="M954" s="107"/>
      <c r="N954" s="109"/>
    </row>
    <row r="955">
      <c r="A955" s="107"/>
      <c r="B955" s="107"/>
      <c r="C955" s="107"/>
      <c r="D955" s="107"/>
      <c r="E955" s="107"/>
      <c r="F955" s="107"/>
      <c r="G955" s="107"/>
      <c r="H955" s="108"/>
      <c r="I955" s="109"/>
      <c r="J955" s="107"/>
      <c r="K955" s="109"/>
      <c r="L955" s="107"/>
      <c r="M955" s="107"/>
      <c r="N955" s="109"/>
    </row>
    <row r="956">
      <c r="A956" s="107"/>
      <c r="B956" s="107"/>
      <c r="C956" s="107"/>
      <c r="D956" s="107"/>
      <c r="E956" s="107"/>
      <c r="F956" s="107"/>
      <c r="G956" s="107"/>
      <c r="H956" s="108"/>
      <c r="I956" s="109"/>
      <c r="J956" s="107"/>
      <c r="K956" s="109"/>
      <c r="L956" s="107"/>
      <c r="M956" s="107"/>
      <c r="N956" s="109"/>
    </row>
    <row r="957">
      <c r="A957" s="107"/>
      <c r="B957" s="107"/>
      <c r="C957" s="107"/>
      <c r="D957" s="107"/>
      <c r="E957" s="107"/>
      <c r="F957" s="107"/>
      <c r="G957" s="107"/>
      <c r="H957" s="108"/>
      <c r="I957" s="109"/>
      <c r="J957" s="107"/>
      <c r="K957" s="109"/>
      <c r="L957" s="107"/>
      <c r="M957" s="107"/>
      <c r="N957" s="109"/>
    </row>
    <row r="958">
      <c r="A958" s="107"/>
      <c r="B958" s="107"/>
      <c r="C958" s="107"/>
      <c r="D958" s="107"/>
      <c r="E958" s="107"/>
      <c r="F958" s="107"/>
      <c r="G958" s="107"/>
      <c r="H958" s="108"/>
      <c r="I958" s="109"/>
      <c r="J958" s="107"/>
      <c r="K958" s="109"/>
      <c r="L958" s="107"/>
      <c r="M958" s="107"/>
      <c r="N958" s="109"/>
    </row>
    <row r="959">
      <c r="A959" s="107"/>
      <c r="B959" s="107"/>
      <c r="C959" s="107"/>
      <c r="D959" s="107"/>
      <c r="E959" s="107"/>
      <c r="F959" s="107"/>
      <c r="G959" s="107"/>
      <c r="H959" s="108"/>
      <c r="I959" s="109"/>
      <c r="J959" s="107"/>
      <c r="K959" s="109"/>
      <c r="L959" s="107"/>
      <c r="M959" s="107"/>
      <c r="N959" s="109"/>
    </row>
    <row r="960">
      <c r="A960" s="107"/>
      <c r="B960" s="107"/>
      <c r="C960" s="107"/>
      <c r="D960" s="107"/>
      <c r="E960" s="107"/>
      <c r="F960" s="107"/>
      <c r="G960" s="107"/>
      <c r="H960" s="108"/>
      <c r="I960" s="109"/>
      <c r="J960" s="107"/>
      <c r="K960" s="109"/>
      <c r="L960" s="107"/>
      <c r="M960" s="107"/>
      <c r="N960" s="109"/>
    </row>
    <row r="961">
      <c r="A961" s="107"/>
      <c r="B961" s="107"/>
      <c r="C961" s="107"/>
      <c r="D961" s="107"/>
      <c r="E961" s="107"/>
      <c r="F961" s="107"/>
      <c r="G961" s="107"/>
      <c r="H961" s="108"/>
      <c r="I961" s="109"/>
      <c r="J961" s="107"/>
      <c r="K961" s="109"/>
      <c r="L961" s="107"/>
      <c r="M961" s="107"/>
      <c r="N961" s="109"/>
    </row>
    <row r="962">
      <c r="A962" s="107"/>
      <c r="B962" s="107"/>
      <c r="C962" s="107"/>
      <c r="D962" s="107"/>
      <c r="E962" s="107"/>
      <c r="F962" s="107"/>
      <c r="G962" s="107"/>
      <c r="H962" s="108"/>
      <c r="I962" s="109"/>
      <c r="J962" s="107"/>
      <c r="K962" s="109"/>
      <c r="L962" s="107"/>
      <c r="M962" s="107"/>
      <c r="N962" s="109"/>
    </row>
    <row r="963">
      <c r="A963" s="107"/>
      <c r="B963" s="107"/>
      <c r="C963" s="107"/>
      <c r="D963" s="107"/>
      <c r="E963" s="107"/>
      <c r="F963" s="107"/>
      <c r="G963" s="107"/>
      <c r="H963" s="108"/>
      <c r="I963" s="109"/>
      <c r="J963" s="107"/>
      <c r="K963" s="109"/>
      <c r="L963" s="107"/>
      <c r="M963" s="107"/>
      <c r="N963" s="109"/>
    </row>
    <row r="964">
      <c r="A964" s="107"/>
      <c r="B964" s="107"/>
      <c r="C964" s="107"/>
      <c r="D964" s="107"/>
      <c r="E964" s="107"/>
      <c r="F964" s="107"/>
      <c r="G964" s="107"/>
      <c r="H964" s="108"/>
      <c r="I964" s="109"/>
      <c r="J964" s="107"/>
      <c r="K964" s="109"/>
      <c r="L964" s="107"/>
      <c r="M964" s="107"/>
      <c r="N964" s="109"/>
    </row>
    <row r="965">
      <c r="A965" s="107"/>
      <c r="B965" s="107"/>
      <c r="C965" s="107"/>
      <c r="D965" s="107"/>
      <c r="E965" s="107"/>
      <c r="F965" s="107"/>
      <c r="G965" s="107"/>
      <c r="H965" s="108"/>
      <c r="I965" s="109"/>
      <c r="J965" s="107"/>
      <c r="K965" s="109"/>
      <c r="L965" s="107"/>
      <c r="M965" s="107"/>
      <c r="N965" s="109"/>
    </row>
    <row r="966">
      <c r="A966" s="107"/>
      <c r="B966" s="107"/>
      <c r="C966" s="107"/>
      <c r="D966" s="107"/>
      <c r="E966" s="107"/>
      <c r="F966" s="107"/>
      <c r="G966" s="107"/>
      <c r="H966" s="108"/>
      <c r="I966" s="109"/>
      <c r="J966" s="107"/>
      <c r="K966" s="109"/>
      <c r="L966" s="107"/>
      <c r="M966" s="107"/>
      <c r="N966" s="109"/>
    </row>
    <row r="967">
      <c r="A967" s="107"/>
      <c r="B967" s="107"/>
      <c r="C967" s="107"/>
      <c r="D967" s="107"/>
      <c r="E967" s="107"/>
      <c r="F967" s="107"/>
      <c r="G967" s="107"/>
      <c r="H967" s="108"/>
      <c r="I967" s="109"/>
      <c r="J967" s="107"/>
      <c r="K967" s="109"/>
      <c r="L967" s="107"/>
      <c r="M967" s="107"/>
      <c r="N967" s="109"/>
    </row>
    <row r="968">
      <c r="A968" s="107"/>
      <c r="B968" s="107"/>
      <c r="C968" s="107"/>
      <c r="D968" s="107"/>
      <c r="E968" s="107"/>
      <c r="F968" s="107"/>
      <c r="G968" s="107"/>
      <c r="H968" s="108"/>
      <c r="I968" s="109"/>
      <c r="J968" s="107"/>
      <c r="K968" s="109"/>
      <c r="L968" s="107"/>
      <c r="M968" s="107"/>
      <c r="N968" s="109"/>
    </row>
    <row r="969">
      <c r="A969" s="107"/>
      <c r="B969" s="107"/>
      <c r="C969" s="107"/>
      <c r="D969" s="107"/>
      <c r="E969" s="107"/>
      <c r="F969" s="107"/>
      <c r="G969" s="107"/>
      <c r="H969" s="108"/>
      <c r="I969" s="109"/>
      <c r="J969" s="107"/>
      <c r="K969" s="109"/>
      <c r="L969" s="107"/>
      <c r="M969" s="107"/>
      <c r="N969" s="109"/>
    </row>
    <row r="970">
      <c r="A970" s="107"/>
      <c r="B970" s="107"/>
      <c r="C970" s="107"/>
      <c r="D970" s="107"/>
      <c r="E970" s="107"/>
      <c r="F970" s="107"/>
      <c r="G970" s="107"/>
      <c r="H970" s="108"/>
      <c r="I970" s="109"/>
      <c r="J970" s="107"/>
      <c r="K970" s="109"/>
      <c r="L970" s="107"/>
      <c r="M970" s="107"/>
      <c r="N970" s="109"/>
    </row>
    <row r="971">
      <c r="A971" s="107"/>
      <c r="B971" s="107"/>
      <c r="C971" s="107"/>
      <c r="D971" s="107"/>
      <c r="E971" s="107"/>
      <c r="F971" s="107"/>
      <c r="G971" s="107"/>
      <c r="H971" s="108"/>
      <c r="I971" s="109"/>
      <c r="J971" s="107"/>
      <c r="K971" s="109"/>
      <c r="L971" s="107"/>
      <c r="M971" s="107"/>
      <c r="N971" s="109"/>
    </row>
    <row r="972">
      <c r="A972" s="107"/>
      <c r="B972" s="107"/>
      <c r="C972" s="107"/>
      <c r="D972" s="107"/>
      <c r="E972" s="107"/>
      <c r="F972" s="107"/>
      <c r="G972" s="107"/>
      <c r="H972" s="108"/>
      <c r="I972" s="109"/>
      <c r="J972" s="107"/>
      <c r="K972" s="109"/>
      <c r="L972" s="107"/>
      <c r="M972" s="107"/>
      <c r="N972" s="109"/>
    </row>
    <row r="973">
      <c r="A973" s="107"/>
      <c r="B973" s="107"/>
      <c r="C973" s="107"/>
      <c r="D973" s="107"/>
      <c r="E973" s="107"/>
      <c r="F973" s="107"/>
      <c r="G973" s="107"/>
      <c r="H973" s="108"/>
      <c r="I973" s="109"/>
      <c r="J973" s="107"/>
      <c r="K973" s="109"/>
      <c r="L973" s="107"/>
      <c r="M973" s="107"/>
      <c r="N973" s="109"/>
    </row>
    <row r="974">
      <c r="A974" s="107"/>
      <c r="B974" s="107"/>
      <c r="C974" s="107"/>
      <c r="D974" s="107"/>
      <c r="E974" s="107"/>
      <c r="F974" s="107"/>
      <c r="G974" s="107"/>
      <c r="H974" s="108"/>
      <c r="I974" s="109"/>
      <c r="J974" s="107"/>
      <c r="K974" s="109"/>
      <c r="L974" s="107"/>
      <c r="M974" s="107"/>
      <c r="N974" s="109"/>
    </row>
    <row r="975">
      <c r="A975" s="107"/>
      <c r="B975" s="107"/>
      <c r="C975" s="107"/>
      <c r="D975" s="107"/>
      <c r="E975" s="107"/>
      <c r="F975" s="107"/>
      <c r="G975" s="107"/>
      <c r="H975" s="108"/>
      <c r="I975" s="109"/>
      <c r="J975" s="107"/>
      <c r="K975" s="109"/>
      <c r="L975" s="107"/>
      <c r="M975" s="107"/>
      <c r="N975" s="109"/>
    </row>
    <row r="976">
      <c r="A976" s="107"/>
      <c r="B976" s="107"/>
      <c r="C976" s="107"/>
      <c r="D976" s="107"/>
      <c r="E976" s="107"/>
      <c r="F976" s="107"/>
      <c r="G976" s="107"/>
      <c r="H976" s="108"/>
      <c r="I976" s="109"/>
      <c r="J976" s="107"/>
      <c r="K976" s="109"/>
      <c r="L976" s="107"/>
      <c r="M976" s="107"/>
      <c r="N976" s="109"/>
    </row>
    <row r="977">
      <c r="A977" s="107"/>
      <c r="B977" s="107"/>
      <c r="C977" s="107"/>
      <c r="D977" s="107"/>
      <c r="E977" s="107"/>
      <c r="F977" s="107"/>
      <c r="G977" s="107"/>
      <c r="H977" s="108"/>
      <c r="I977" s="109"/>
      <c r="J977" s="107"/>
      <c r="K977" s="109"/>
      <c r="L977" s="107"/>
      <c r="M977" s="107"/>
      <c r="N977" s="109"/>
    </row>
    <row r="978">
      <c r="A978" s="107"/>
      <c r="B978" s="107"/>
      <c r="C978" s="107"/>
      <c r="D978" s="107"/>
      <c r="E978" s="107"/>
      <c r="F978" s="107"/>
      <c r="G978" s="107"/>
      <c r="H978" s="108"/>
      <c r="I978" s="109"/>
      <c r="J978" s="107"/>
      <c r="K978" s="109"/>
      <c r="L978" s="107"/>
      <c r="M978" s="107"/>
      <c r="N978" s="109"/>
    </row>
    <row r="979">
      <c r="A979" s="107"/>
      <c r="B979" s="107"/>
      <c r="C979" s="107"/>
      <c r="D979" s="107"/>
      <c r="E979" s="107"/>
      <c r="F979" s="107"/>
      <c r="G979" s="107"/>
      <c r="H979" s="108"/>
      <c r="I979" s="109"/>
      <c r="J979" s="107"/>
      <c r="K979" s="109"/>
      <c r="L979" s="107"/>
      <c r="M979" s="107"/>
      <c r="N979" s="109"/>
    </row>
    <row r="980">
      <c r="A980" s="107"/>
      <c r="B980" s="107"/>
      <c r="C980" s="107"/>
      <c r="D980" s="107"/>
      <c r="E980" s="107"/>
      <c r="F980" s="107"/>
      <c r="G980" s="107"/>
      <c r="H980" s="108"/>
      <c r="I980" s="109"/>
      <c r="J980" s="107"/>
      <c r="K980" s="109"/>
      <c r="L980" s="107"/>
      <c r="M980" s="107"/>
      <c r="N980" s="109"/>
    </row>
    <row r="981">
      <c r="A981" s="107"/>
      <c r="B981" s="107"/>
      <c r="C981" s="107"/>
      <c r="D981" s="107"/>
      <c r="E981" s="107"/>
      <c r="F981" s="107"/>
      <c r="G981" s="107"/>
      <c r="H981" s="108"/>
      <c r="I981" s="109"/>
      <c r="J981" s="107"/>
      <c r="K981" s="109"/>
      <c r="L981" s="107"/>
      <c r="M981" s="107"/>
      <c r="N981" s="109"/>
    </row>
    <row r="982">
      <c r="A982" s="107"/>
      <c r="B982" s="107"/>
      <c r="C982" s="107"/>
      <c r="D982" s="107"/>
      <c r="E982" s="107"/>
      <c r="F982" s="107"/>
      <c r="G982" s="107"/>
      <c r="H982" s="108"/>
      <c r="I982" s="109"/>
      <c r="J982" s="107"/>
      <c r="K982" s="109"/>
      <c r="L982" s="107"/>
      <c r="M982" s="107"/>
      <c r="N982" s="109"/>
    </row>
    <row r="983">
      <c r="A983" s="107"/>
      <c r="B983" s="107"/>
      <c r="C983" s="107"/>
      <c r="D983" s="107"/>
      <c r="E983" s="107"/>
      <c r="F983" s="107"/>
      <c r="G983" s="107"/>
      <c r="H983" s="108"/>
      <c r="I983" s="109"/>
      <c r="J983" s="107"/>
      <c r="K983" s="109"/>
      <c r="L983" s="107"/>
      <c r="M983" s="107"/>
      <c r="N983" s="109"/>
    </row>
    <row r="984">
      <c r="A984" s="107"/>
      <c r="B984" s="107"/>
      <c r="C984" s="107"/>
      <c r="D984" s="107"/>
      <c r="E984" s="107"/>
      <c r="F984" s="107"/>
      <c r="G984" s="107"/>
      <c r="H984" s="108"/>
      <c r="I984" s="109"/>
      <c r="J984" s="107"/>
      <c r="K984" s="109"/>
      <c r="L984" s="107"/>
      <c r="M984" s="107"/>
      <c r="N984" s="109"/>
    </row>
    <row r="985">
      <c r="A985" s="107"/>
      <c r="B985" s="107"/>
      <c r="C985" s="107"/>
      <c r="D985" s="107"/>
      <c r="E985" s="107"/>
      <c r="F985" s="107"/>
      <c r="G985" s="107"/>
      <c r="H985" s="108"/>
      <c r="I985" s="109"/>
      <c r="J985" s="107"/>
      <c r="K985" s="109"/>
      <c r="L985" s="107"/>
      <c r="M985" s="107"/>
      <c r="N985" s="109"/>
    </row>
    <row r="986">
      <c r="A986" s="107"/>
      <c r="B986" s="107"/>
      <c r="C986" s="107"/>
      <c r="D986" s="107"/>
      <c r="E986" s="107"/>
      <c r="F986" s="107"/>
      <c r="G986" s="107"/>
      <c r="H986" s="108"/>
      <c r="I986" s="109"/>
      <c r="J986" s="107"/>
      <c r="K986" s="109"/>
      <c r="L986" s="107"/>
      <c r="M986" s="107"/>
      <c r="N986" s="109"/>
    </row>
    <row r="987">
      <c r="A987" s="107"/>
      <c r="B987" s="107"/>
      <c r="C987" s="107"/>
      <c r="D987" s="107"/>
      <c r="E987" s="107"/>
      <c r="F987" s="107"/>
      <c r="G987" s="107"/>
      <c r="H987" s="108"/>
      <c r="I987" s="109"/>
      <c r="J987" s="107"/>
      <c r="K987" s="109"/>
      <c r="L987" s="107"/>
      <c r="M987" s="107"/>
      <c r="N987" s="109"/>
    </row>
    <row r="988">
      <c r="A988" s="107"/>
      <c r="B988" s="107"/>
      <c r="C988" s="107"/>
      <c r="D988" s="107"/>
      <c r="E988" s="107"/>
      <c r="F988" s="107"/>
      <c r="G988" s="107"/>
      <c r="H988" s="108"/>
      <c r="I988" s="109"/>
      <c r="J988" s="107"/>
      <c r="K988" s="109"/>
      <c r="L988" s="107"/>
      <c r="M988" s="107"/>
      <c r="N988" s="109"/>
    </row>
    <row r="989">
      <c r="A989" s="107"/>
      <c r="B989" s="107"/>
      <c r="C989" s="107"/>
      <c r="D989" s="107"/>
      <c r="E989" s="107"/>
      <c r="F989" s="107"/>
      <c r="G989" s="107"/>
      <c r="H989" s="108"/>
      <c r="I989" s="109"/>
      <c r="J989" s="107"/>
      <c r="K989" s="109"/>
      <c r="L989" s="107"/>
      <c r="M989" s="107"/>
      <c r="N989" s="109"/>
    </row>
    <row r="990">
      <c r="A990" s="107"/>
      <c r="B990" s="107"/>
      <c r="C990" s="107"/>
      <c r="D990" s="107"/>
      <c r="E990" s="107"/>
      <c r="F990" s="107"/>
      <c r="G990" s="107"/>
      <c r="H990" s="108"/>
      <c r="I990" s="109"/>
      <c r="J990" s="107"/>
      <c r="K990" s="109"/>
      <c r="L990" s="107"/>
      <c r="M990" s="107"/>
      <c r="N990" s="109"/>
    </row>
    <row r="991">
      <c r="A991" s="107"/>
      <c r="B991" s="107"/>
      <c r="C991" s="107"/>
      <c r="D991" s="107"/>
      <c r="E991" s="107"/>
      <c r="F991" s="107"/>
      <c r="G991" s="107"/>
      <c r="H991" s="108"/>
      <c r="I991" s="109"/>
      <c r="J991" s="107"/>
      <c r="K991" s="109"/>
      <c r="L991" s="107"/>
      <c r="M991" s="107"/>
      <c r="N991" s="109"/>
    </row>
    <row r="992">
      <c r="A992" s="107"/>
      <c r="B992" s="107"/>
      <c r="C992" s="107"/>
      <c r="D992" s="107"/>
      <c r="E992" s="107"/>
      <c r="F992" s="107"/>
      <c r="G992" s="107"/>
      <c r="H992" s="108"/>
      <c r="I992" s="109"/>
      <c r="J992" s="107"/>
      <c r="K992" s="109"/>
      <c r="L992" s="107"/>
      <c r="M992" s="107"/>
      <c r="N992" s="109"/>
    </row>
    <row r="993">
      <c r="A993" s="107"/>
      <c r="B993" s="107"/>
      <c r="C993" s="107"/>
      <c r="D993" s="107"/>
      <c r="E993" s="107"/>
      <c r="F993" s="107"/>
      <c r="G993" s="107"/>
      <c r="H993" s="108"/>
      <c r="I993" s="109"/>
      <c r="J993" s="107"/>
      <c r="K993" s="109"/>
      <c r="L993" s="107"/>
      <c r="M993" s="107"/>
      <c r="N993" s="109"/>
    </row>
    <row r="994">
      <c r="A994" s="107"/>
      <c r="B994" s="107"/>
      <c r="C994" s="107"/>
      <c r="D994" s="107"/>
      <c r="E994" s="107"/>
      <c r="F994" s="107"/>
      <c r="G994" s="107"/>
      <c r="H994" s="108"/>
      <c r="I994" s="109"/>
      <c r="J994" s="107"/>
      <c r="K994" s="109"/>
      <c r="L994" s="107"/>
      <c r="M994" s="107"/>
      <c r="N994" s="109"/>
    </row>
    <row r="995">
      <c r="A995" s="107"/>
      <c r="B995" s="107"/>
      <c r="C995" s="107"/>
      <c r="D995" s="107"/>
      <c r="E995" s="107"/>
      <c r="F995" s="107"/>
      <c r="G995" s="107"/>
      <c r="H995" s="108"/>
      <c r="I995" s="109"/>
      <c r="J995" s="107"/>
      <c r="K995" s="109"/>
      <c r="L995" s="107"/>
      <c r="M995" s="107"/>
      <c r="N995" s="109"/>
    </row>
    <row r="996">
      <c r="A996" s="107"/>
      <c r="B996" s="107"/>
      <c r="C996" s="107"/>
      <c r="D996" s="107"/>
      <c r="E996" s="107"/>
      <c r="F996" s="107"/>
      <c r="G996" s="107"/>
      <c r="H996" s="108"/>
      <c r="I996" s="109"/>
      <c r="J996" s="107"/>
      <c r="K996" s="109"/>
      <c r="L996" s="107"/>
      <c r="M996" s="107"/>
      <c r="N996" s="109"/>
    </row>
    <row r="997">
      <c r="A997" s="107"/>
      <c r="B997" s="107"/>
      <c r="C997" s="107"/>
      <c r="D997" s="107"/>
      <c r="E997" s="107"/>
      <c r="F997" s="107"/>
      <c r="G997" s="107"/>
      <c r="H997" s="108"/>
      <c r="I997" s="109"/>
      <c r="J997" s="107"/>
      <c r="K997" s="109"/>
      <c r="L997" s="107"/>
      <c r="M997" s="107"/>
      <c r="N997" s="109"/>
    </row>
    <row r="998">
      <c r="A998" s="107"/>
      <c r="B998" s="107"/>
      <c r="C998" s="107"/>
      <c r="D998" s="107"/>
      <c r="E998" s="107"/>
      <c r="F998" s="107"/>
      <c r="G998" s="107"/>
      <c r="H998" s="108"/>
      <c r="I998" s="109"/>
      <c r="J998" s="107"/>
      <c r="K998" s="109"/>
      <c r="L998" s="107"/>
      <c r="M998" s="107"/>
      <c r="N998" s="109"/>
    </row>
    <row r="999">
      <c r="A999" s="107"/>
      <c r="B999" s="107"/>
      <c r="C999" s="107"/>
      <c r="D999" s="107"/>
      <c r="E999" s="107"/>
      <c r="F999" s="107"/>
      <c r="G999" s="107"/>
      <c r="H999" s="108"/>
      <c r="I999" s="109"/>
      <c r="J999" s="107"/>
      <c r="K999" s="109"/>
      <c r="L999" s="107"/>
      <c r="M999" s="107"/>
      <c r="N999" s="109"/>
    </row>
    <row r="1000">
      <c r="A1000" s="107"/>
      <c r="B1000" s="107"/>
      <c r="C1000" s="107"/>
      <c r="D1000" s="107"/>
      <c r="E1000" s="107"/>
      <c r="F1000" s="107"/>
      <c r="G1000" s="107"/>
      <c r="H1000" s="108"/>
      <c r="I1000" s="109"/>
      <c r="J1000" s="107"/>
      <c r="K1000" s="109"/>
      <c r="L1000" s="107"/>
      <c r="M1000" s="107"/>
      <c r="N1000" s="109"/>
    </row>
  </sheetData>
  <autoFilter ref="$A$1:$N$1000"/>
  <dataValidations>
    <dataValidation type="list" allowBlank="1" showErrorMessage="1" sqref="E2:E990">
      <formula1>ValidacaoDados!$C$2:$C$25</formula1>
    </dataValidation>
    <dataValidation type="list" allowBlank="1" showErrorMessage="1" sqref="L2:L990">
      <formula1>ValidacaoDados!$D$2:$D$13</formula1>
    </dataValidation>
    <dataValidation type="list" allowBlank="1" showErrorMessage="1" sqref="F2:F990">
      <formula1>ValidacaoDados!$A$2:$A$36</formula1>
    </dataValidation>
    <dataValidation type="list" allowBlank="1" showErrorMessage="1" sqref="G2:G990">
      <formula1>ValidacaoDados!$B$2:$B$11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4.63"/>
    <col customWidth="1" min="3" max="3" width="23.5"/>
    <col customWidth="1" min="4" max="4" width="25.88"/>
    <col customWidth="1" min="5" max="5" width="20.13"/>
    <col customWidth="1" min="6" max="6" width="27.88"/>
    <col customWidth="1" min="7" max="7" width="22.38"/>
    <col customWidth="1" min="8" max="8" width="26.0"/>
    <col customWidth="1" min="9" max="9" width="25.75"/>
    <col customWidth="1" min="10" max="10" width="18.75"/>
    <col customWidth="1" min="11" max="11" width="24.13"/>
    <col customWidth="1" min="12" max="12" width="15.0"/>
    <col customWidth="1" min="13" max="13" width="20.38"/>
    <col customWidth="1" min="14" max="14" width="21.38"/>
    <col customWidth="1" min="15" max="15" width="23.0"/>
    <col customWidth="1" min="16" max="16" width="9.75"/>
    <col customWidth="1" min="19" max="19" width="18.63"/>
    <col customWidth="1" min="20" max="20" width="17.63"/>
    <col customWidth="1" min="21" max="21" width="9.63"/>
  </cols>
  <sheetData>
    <row r="1">
      <c r="A1" s="89" t="s">
        <v>69</v>
      </c>
      <c r="B1" s="90" t="s">
        <v>70</v>
      </c>
      <c r="C1" s="90" t="s">
        <v>71</v>
      </c>
      <c r="D1" s="90" t="s">
        <v>72</v>
      </c>
      <c r="E1" s="90" t="s">
        <v>73</v>
      </c>
      <c r="F1" s="90" t="s">
        <v>74</v>
      </c>
      <c r="G1" s="90" t="s">
        <v>75</v>
      </c>
      <c r="H1" s="91" t="s">
        <v>76</v>
      </c>
      <c r="I1" s="92" t="s">
        <v>77</v>
      </c>
      <c r="J1" s="90" t="s">
        <v>78</v>
      </c>
      <c r="K1" s="92" t="s">
        <v>79</v>
      </c>
      <c r="L1" s="89" t="s">
        <v>80</v>
      </c>
      <c r="M1" s="90" t="s">
        <v>81</v>
      </c>
      <c r="N1" s="92" t="s">
        <v>82</v>
      </c>
      <c r="O1" s="93"/>
      <c r="P1" s="93"/>
      <c r="Q1" s="94"/>
      <c r="R1" s="94"/>
      <c r="S1" s="95"/>
      <c r="T1" s="95"/>
      <c r="U1" s="94"/>
      <c r="V1" s="93"/>
      <c r="W1" s="93"/>
      <c r="X1" s="93"/>
      <c r="Y1" s="93"/>
      <c r="Z1" s="93"/>
    </row>
    <row r="2">
      <c r="A2" s="96" t="s">
        <v>4919</v>
      </c>
      <c r="B2" s="96">
        <v>2.2999284778E10</v>
      </c>
      <c r="C2" s="96" t="s">
        <v>4920</v>
      </c>
      <c r="D2" s="97"/>
      <c r="E2" s="96" t="s">
        <v>85</v>
      </c>
      <c r="F2" s="96" t="s">
        <v>278</v>
      </c>
      <c r="G2" s="96" t="s">
        <v>86</v>
      </c>
      <c r="H2" s="101">
        <v>483.0</v>
      </c>
      <c r="I2" s="99"/>
      <c r="J2" s="97"/>
      <c r="K2" s="99"/>
      <c r="L2" s="97"/>
      <c r="M2" s="97"/>
      <c r="N2" s="100">
        <v>45856.0</v>
      </c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96" t="s">
        <v>22</v>
      </c>
      <c r="B3" s="96">
        <v>2.1980687008E10</v>
      </c>
      <c r="C3" s="96" t="s">
        <v>4921</v>
      </c>
      <c r="D3" s="97"/>
      <c r="E3" s="96" t="s">
        <v>85</v>
      </c>
      <c r="F3" s="97"/>
      <c r="G3" s="96" t="s">
        <v>86</v>
      </c>
      <c r="H3" s="98"/>
      <c r="I3" s="99"/>
      <c r="J3" s="97"/>
      <c r="K3" s="99"/>
      <c r="L3" s="97"/>
      <c r="M3" s="97"/>
      <c r="N3" s="100">
        <v>45856.0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96" t="s">
        <v>4922</v>
      </c>
      <c r="B4" s="96">
        <v>2.1988297137E10</v>
      </c>
      <c r="C4" s="96" t="s">
        <v>4923</v>
      </c>
      <c r="D4" s="97"/>
      <c r="E4" s="96" t="s">
        <v>85</v>
      </c>
      <c r="F4" s="97"/>
      <c r="G4" s="96" t="s">
        <v>86</v>
      </c>
      <c r="H4" s="98"/>
      <c r="I4" s="99"/>
      <c r="J4" s="97"/>
      <c r="K4" s="99"/>
      <c r="L4" s="97"/>
      <c r="M4" s="97"/>
      <c r="N4" s="100">
        <v>45856.0</v>
      </c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96" t="s">
        <v>4636</v>
      </c>
      <c r="B5" s="96">
        <v>2.1981824804E10</v>
      </c>
      <c r="C5" s="96" t="s">
        <v>4924</v>
      </c>
      <c r="D5" s="97"/>
      <c r="E5" s="96" t="s">
        <v>85</v>
      </c>
      <c r="F5" s="96" t="s">
        <v>93</v>
      </c>
      <c r="G5" s="96" t="s">
        <v>86</v>
      </c>
      <c r="H5" s="101">
        <v>320.0</v>
      </c>
      <c r="I5" s="99"/>
      <c r="J5" s="97"/>
      <c r="K5" s="99"/>
      <c r="L5" s="97"/>
      <c r="M5" s="97"/>
      <c r="N5" s="100">
        <v>45856.0</v>
      </c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96" t="s">
        <v>4925</v>
      </c>
      <c r="B6" s="96">
        <v>2.1995471236E10</v>
      </c>
      <c r="C6" s="96" t="s">
        <v>4926</v>
      </c>
      <c r="D6" s="97"/>
      <c r="E6" s="96" t="s">
        <v>85</v>
      </c>
      <c r="F6" s="97"/>
      <c r="G6" s="96" t="s">
        <v>86</v>
      </c>
      <c r="H6" s="98"/>
      <c r="I6" s="99"/>
      <c r="J6" s="97"/>
      <c r="K6" s="99"/>
      <c r="L6" s="97"/>
      <c r="M6" s="97"/>
      <c r="N6" s="100">
        <v>45856.0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96" t="s">
        <v>4927</v>
      </c>
      <c r="B7" s="96">
        <v>2.1982233159E10</v>
      </c>
      <c r="C7" s="96" t="s">
        <v>4928</v>
      </c>
      <c r="D7" s="97"/>
      <c r="E7" s="96" t="s">
        <v>85</v>
      </c>
      <c r="F7" s="97"/>
      <c r="G7" s="96" t="s">
        <v>86</v>
      </c>
      <c r="H7" s="98"/>
      <c r="I7" s="99"/>
      <c r="J7" s="97"/>
      <c r="K7" s="99"/>
      <c r="L7" s="97"/>
      <c r="M7" s="97"/>
      <c r="N7" s="100">
        <v>45856.0</v>
      </c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6" t="s">
        <v>4929</v>
      </c>
      <c r="B8" s="96">
        <v>2.1983285965E10</v>
      </c>
      <c r="C8" s="113" t="s">
        <v>4930</v>
      </c>
      <c r="D8" s="97"/>
      <c r="E8" s="96" t="s">
        <v>85</v>
      </c>
      <c r="F8" s="97"/>
      <c r="G8" s="96" t="s">
        <v>86</v>
      </c>
      <c r="H8" s="98"/>
      <c r="I8" s="99"/>
      <c r="J8" s="97"/>
      <c r="K8" s="99"/>
      <c r="L8" s="97"/>
      <c r="M8" s="97"/>
      <c r="N8" s="100">
        <v>45856.0</v>
      </c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96" t="s">
        <v>4931</v>
      </c>
      <c r="B9" s="96">
        <v>2.1972640082E10</v>
      </c>
      <c r="C9" s="97"/>
      <c r="D9" s="97"/>
      <c r="E9" s="96" t="s">
        <v>85</v>
      </c>
      <c r="F9" s="96" t="s">
        <v>2141</v>
      </c>
      <c r="G9" s="96" t="s">
        <v>150</v>
      </c>
      <c r="H9" s="101">
        <v>653.01</v>
      </c>
      <c r="I9" s="99"/>
      <c r="J9" s="97"/>
      <c r="K9" s="99"/>
      <c r="L9" s="97"/>
      <c r="M9" s="97"/>
      <c r="N9" s="100">
        <v>45856.0</v>
      </c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96" t="s">
        <v>4932</v>
      </c>
      <c r="B10" s="96">
        <v>2.2997333404E10</v>
      </c>
      <c r="C10" s="97"/>
      <c r="D10" s="97"/>
      <c r="E10" s="96" t="s">
        <v>85</v>
      </c>
      <c r="F10" s="97"/>
      <c r="G10" s="96" t="s">
        <v>86</v>
      </c>
      <c r="H10" s="98"/>
      <c r="I10" s="99"/>
      <c r="J10" s="97"/>
      <c r="K10" s="99"/>
      <c r="L10" s="97"/>
      <c r="M10" s="97"/>
      <c r="N10" s="100">
        <v>45860.0</v>
      </c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96" t="s">
        <v>4518</v>
      </c>
      <c r="B11" s="96">
        <v>2.1986407447E10</v>
      </c>
      <c r="C11" s="97"/>
      <c r="D11" s="97"/>
      <c r="E11" s="96" t="s">
        <v>85</v>
      </c>
      <c r="F11" s="97"/>
      <c r="G11" s="96" t="s">
        <v>86</v>
      </c>
      <c r="H11" s="98"/>
      <c r="I11" s="99"/>
      <c r="J11" s="97"/>
      <c r="K11" s="99"/>
      <c r="L11" s="97"/>
      <c r="M11" s="97"/>
      <c r="N11" s="100">
        <v>45860.0</v>
      </c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96" t="s">
        <v>4933</v>
      </c>
      <c r="B12" s="96">
        <v>2.499221902E10</v>
      </c>
      <c r="C12" s="97"/>
      <c r="D12" s="97"/>
      <c r="E12" s="96" t="s">
        <v>85</v>
      </c>
      <c r="F12" s="97"/>
      <c r="G12" s="96" t="s">
        <v>86</v>
      </c>
      <c r="H12" s="98"/>
      <c r="I12" s="99"/>
      <c r="J12" s="97"/>
      <c r="K12" s="99"/>
      <c r="L12" s="97"/>
      <c r="M12" s="97"/>
      <c r="N12" s="100">
        <v>45860.0</v>
      </c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96" t="s">
        <v>3</v>
      </c>
      <c r="B13" s="96">
        <v>2.1995339943E10</v>
      </c>
      <c r="C13" s="96" t="s">
        <v>4934</v>
      </c>
      <c r="D13" s="97"/>
      <c r="E13" s="96" t="s">
        <v>85</v>
      </c>
      <c r="F13" s="97"/>
      <c r="G13" s="96" t="s">
        <v>86</v>
      </c>
      <c r="H13" s="98"/>
      <c r="I13" s="99"/>
      <c r="J13" s="97"/>
      <c r="K13" s="99"/>
      <c r="L13" s="97"/>
      <c r="M13" s="97"/>
      <c r="N13" s="100">
        <v>45860.0</v>
      </c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96" t="s">
        <v>4935</v>
      </c>
      <c r="B14" s="96">
        <v>2.2992697469E10</v>
      </c>
      <c r="C14" s="96" t="s">
        <v>4936</v>
      </c>
      <c r="D14" s="97"/>
      <c r="E14" s="96" t="s">
        <v>85</v>
      </c>
      <c r="F14" s="97"/>
      <c r="G14" s="96" t="s">
        <v>86</v>
      </c>
      <c r="H14" s="98"/>
      <c r="I14" s="99"/>
      <c r="J14" s="97"/>
      <c r="K14" s="99"/>
      <c r="L14" s="97"/>
      <c r="M14" s="97"/>
      <c r="N14" s="100">
        <v>45860.0</v>
      </c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96" t="s">
        <v>4937</v>
      </c>
      <c r="B15" s="96">
        <v>2.1972257032E10</v>
      </c>
      <c r="C15" s="96" t="s">
        <v>4938</v>
      </c>
      <c r="D15" s="97"/>
      <c r="E15" s="96" t="s">
        <v>85</v>
      </c>
      <c r="F15" s="97"/>
      <c r="G15" s="96" t="s">
        <v>86</v>
      </c>
      <c r="H15" s="98"/>
      <c r="I15" s="99"/>
      <c r="J15" s="97"/>
      <c r="K15" s="99"/>
      <c r="L15" s="97"/>
      <c r="M15" s="97"/>
      <c r="N15" s="100">
        <v>45860.0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96" t="s">
        <v>4059</v>
      </c>
      <c r="B16" s="96">
        <v>2.1990651616E10</v>
      </c>
      <c r="C16" s="96" t="s">
        <v>4939</v>
      </c>
      <c r="D16" s="97"/>
      <c r="E16" s="96" t="s">
        <v>85</v>
      </c>
      <c r="F16" s="97"/>
      <c r="G16" s="96" t="s">
        <v>86</v>
      </c>
      <c r="H16" s="98"/>
      <c r="I16" s="99"/>
      <c r="J16" s="97"/>
      <c r="K16" s="99"/>
      <c r="L16" s="97"/>
      <c r="M16" s="97"/>
      <c r="N16" s="100">
        <v>45860.0</v>
      </c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>
      <c r="A17" s="96" t="s">
        <v>4940</v>
      </c>
      <c r="B17" s="96">
        <v>2.1975399359E10</v>
      </c>
      <c r="C17" s="96" t="s">
        <v>4941</v>
      </c>
      <c r="D17" s="97"/>
      <c r="E17" s="96" t="s">
        <v>85</v>
      </c>
      <c r="F17" s="97"/>
      <c r="G17" s="96" t="s">
        <v>86</v>
      </c>
      <c r="H17" s="98"/>
      <c r="I17" s="99"/>
      <c r="J17" s="97"/>
      <c r="K17" s="99"/>
      <c r="L17" s="97"/>
      <c r="M17" s="97"/>
      <c r="N17" s="100">
        <v>45860.0</v>
      </c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96" t="s">
        <v>4942</v>
      </c>
      <c r="B18" s="96">
        <v>2.1975563649E10</v>
      </c>
      <c r="C18" s="96" t="s">
        <v>4943</v>
      </c>
      <c r="D18" s="97"/>
      <c r="E18" s="96" t="s">
        <v>4944</v>
      </c>
      <c r="F18" s="97"/>
      <c r="G18" s="96" t="s">
        <v>86</v>
      </c>
      <c r="H18" s="98"/>
      <c r="I18" s="99"/>
      <c r="J18" s="97"/>
      <c r="K18" s="99"/>
      <c r="L18" s="97"/>
      <c r="M18" s="97"/>
      <c r="N18" s="100">
        <v>45860.0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96" t="s">
        <v>4945</v>
      </c>
      <c r="B19" s="96">
        <v>2.1981420068E10</v>
      </c>
      <c r="C19" s="96" t="s">
        <v>4946</v>
      </c>
      <c r="D19" s="97"/>
      <c r="E19" s="96" t="s">
        <v>4944</v>
      </c>
      <c r="F19" s="97"/>
      <c r="G19" s="96" t="s">
        <v>86</v>
      </c>
      <c r="H19" s="98"/>
      <c r="I19" s="99"/>
      <c r="J19" s="97"/>
      <c r="K19" s="99"/>
      <c r="L19" s="97"/>
      <c r="M19" s="97"/>
      <c r="N19" s="100">
        <v>45860.0</v>
      </c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96" t="s">
        <v>4229</v>
      </c>
      <c r="B20" s="96">
        <v>2.1984241634E10</v>
      </c>
      <c r="C20" s="96" t="s">
        <v>4947</v>
      </c>
      <c r="D20" s="97"/>
      <c r="E20" s="96" t="s">
        <v>4944</v>
      </c>
      <c r="F20" s="97"/>
      <c r="G20" s="96" t="s">
        <v>86</v>
      </c>
      <c r="H20" s="98"/>
      <c r="I20" s="99"/>
      <c r="J20" s="97"/>
      <c r="K20" s="99"/>
      <c r="L20" s="97"/>
      <c r="M20" s="97"/>
      <c r="N20" s="100">
        <v>45860.0</v>
      </c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>
      <c r="A21" s="96" t="s">
        <v>4932</v>
      </c>
      <c r="B21" s="96">
        <v>2.1980337969E10</v>
      </c>
      <c r="C21" s="96" t="s">
        <v>4948</v>
      </c>
      <c r="D21" s="97"/>
      <c r="E21" s="96" t="s">
        <v>4944</v>
      </c>
      <c r="F21" s="97"/>
      <c r="G21" s="96" t="s">
        <v>86</v>
      </c>
      <c r="H21" s="98"/>
      <c r="I21" s="99"/>
      <c r="J21" s="97"/>
      <c r="K21" s="99"/>
      <c r="L21" s="97"/>
      <c r="M21" s="97"/>
      <c r="N21" s="100">
        <v>45860.0</v>
      </c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>
      <c r="A22" s="96" t="s">
        <v>4949</v>
      </c>
      <c r="B22" s="96">
        <v>2.1967011682E10</v>
      </c>
      <c r="C22" s="96" t="s">
        <v>4950</v>
      </c>
      <c r="D22" s="97"/>
      <c r="E22" s="96" t="s">
        <v>4944</v>
      </c>
      <c r="F22" s="96" t="s">
        <v>93</v>
      </c>
      <c r="G22" s="96" t="s">
        <v>86</v>
      </c>
      <c r="H22" s="98"/>
      <c r="I22" s="99"/>
      <c r="J22" s="97"/>
      <c r="K22" s="99"/>
      <c r="L22" s="97"/>
      <c r="M22" s="97"/>
      <c r="N22" s="100">
        <v>45861.0</v>
      </c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>
      <c r="A23" s="96" t="s">
        <v>4087</v>
      </c>
      <c r="B23" s="96">
        <v>2.1996165546E10</v>
      </c>
      <c r="C23" s="97"/>
      <c r="D23" s="97"/>
      <c r="E23" s="96" t="s">
        <v>4944</v>
      </c>
      <c r="F23" s="97"/>
      <c r="G23" s="96" t="s">
        <v>150</v>
      </c>
      <c r="H23" s="98"/>
      <c r="I23" s="99"/>
      <c r="J23" s="97"/>
      <c r="K23" s="99"/>
      <c r="L23" s="97"/>
      <c r="M23" s="97"/>
      <c r="N23" s="100">
        <v>45861.0</v>
      </c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>
      <c r="A24" s="96" t="s">
        <v>3974</v>
      </c>
      <c r="B24" s="96">
        <v>2.1997972263E10</v>
      </c>
      <c r="C24" s="97"/>
      <c r="D24" s="97"/>
      <c r="E24" s="96" t="s">
        <v>4944</v>
      </c>
      <c r="F24" s="97"/>
      <c r="G24" s="96" t="s">
        <v>86</v>
      </c>
      <c r="H24" s="98"/>
      <c r="I24" s="99"/>
      <c r="J24" s="97"/>
      <c r="K24" s="99"/>
      <c r="L24" s="97"/>
      <c r="M24" s="97"/>
      <c r="N24" s="100">
        <v>45861.0</v>
      </c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>
      <c r="A25" s="96" t="s">
        <v>4098</v>
      </c>
      <c r="B25" s="96">
        <v>2.196548204E10</v>
      </c>
      <c r="C25" s="97"/>
      <c r="D25" s="97"/>
      <c r="E25" s="96" t="s">
        <v>4944</v>
      </c>
      <c r="F25" s="97"/>
      <c r="G25" s="96" t="s">
        <v>86</v>
      </c>
      <c r="H25" s="98"/>
      <c r="I25" s="99"/>
      <c r="J25" s="97"/>
      <c r="K25" s="99"/>
      <c r="L25" s="97"/>
      <c r="M25" s="97"/>
      <c r="N25" s="100">
        <v>45861.0</v>
      </c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>
      <c r="A26" s="96" t="s">
        <v>4951</v>
      </c>
      <c r="B26" s="96">
        <v>2.1998054367E10</v>
      </c>
      <c r="C26" s="97"/>
      <c r="D26" s="97"/>
      <c r="E26" s="96" t="s">
        <v>4944</v>
      </c>
      <c r="F26" s="97"/>
      <c r="G26" s="96" t="s">
        <v>131</v>
      </c>
      <c r="H26" s="98"/>
      <c r="I26" s="99"/>
      <c r="J26" s="97"/>
      <c r="K26" s="99"/>
      <c r="L26" s="97"/>
      <c r="M26" s="97"/>
      <c r="N26" s="100">
        <v>45861.0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>
      <c r="A27" s="96" t="s">
        <v>4951</v>
      </c>
      <c r="B27" s="96">
        <v>2.1982273075E10</v>
      </c>
      <c r="C27" s="97"/>
      <c r="D27" s="97"/>
      <c r="E27" s="96" t="s">
        <v>4944</v>
      </c>
      <c r="F27" s="97"/>
      <c r="G27" s="96" t="s">
        <v>86</v>
      </c>
      <c r="H27" s="98"/>
      <c r="I27" s="99"/>
      <c r="J27" s="97"/>
      <c r="K27" s="99"/>
      <c r="L27" s="97"/>
      <c r="M27" s="97"/>
      <c r="N27" s="100">
        <v>45861.0</v>
      </c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>
      <c r="A28" s="96" t="s">
        <v>4245</v>
      </c>
      <c r="B28" s="96">
        <v>2.1991682885E10</v>
      </c>
      <c r="C28" s="97"/>
      <c r="D28" s="97"/>
      <c r="E28" s="96" t="s">
        <v>4944</v>
      </c>
      <c r="F28" s="97"/>
      <c r="G28" s="96" t="s">
        <v>86</v>
      </c>
      <c r="H28" s="98"/>
      <c r="I28" s="99"/>
      <c r="J28" s="97"/>
      <c r="K28" s="99"/>
      <c r="L28" s="97"/>
      <c r="M28" s="97"/>
      <c r="N28" s="100">
        <v>45861.0</v>
      </c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>
      <c r="A29" s="96" t="s">
        <v>4952</v>
      </c>
      <c r="B29" s="96">
        <v>2.1967793304E10</v>
      </c>
      <c r="C29" s="97"/>
      <c r="D29" s="97"/>
      <c r="E29" s="96" t="s">
        <v>4944</v>
      </c>
      <c r="F29" s="97"/>
      <c r="G29" s="96" t="s">
        <v>150</v>
      </c>
      <c r="H29" s="98"/>
      <c r="I29" s="99"/>
      <c r="J29" s="97"/>
      <c r="K29" s="99"/>
      <c r="L29" s="97"/>
      <c r="M29" s="97"/>
      <c r="N29" s="100">
        <v>45861.0</v>
      </c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>
      <c r="A30" s="96" t="s">
        <v>4639</v>
      </c>
      <c r="B30" s="96">
        <v>2.1973955706E10</v>
      </c>
      <c r="C30" s="97"/>
      <c r="D30" s="97"/>
      <c r="E30" s="96" t="s">
        <v>4944</v>
      </c>
      <c r="F30" s="97"/>
      <c r="G30" s="96" t="s">
        <v>86</v>
      </c>
      <c r="H30" s="98"/>
      <c r="I30" s="99"/>
      <c r="J30" s="97"/>
      <c r="K30" s="99"/>
      <c r="L30" s="97"/>
      <c r="M30" s="97"/>
      <c r="N30" s="100">
        <v>45861.0</v>
      </c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>
      <c r="A31" s="96" t="s">
        <v>4332</v>
      </c>
      <c r="B31" s="96">
        <v>2.1988463495E10</v>
      </c>
      <c r="C31" s="97"/>
      <c r="D31" s="97"/>
      <c r="E31" s="96" t="s">
        <v>4944</v>
      </c>
      <c r="F31" s="97"/>
      <c r="G31" s="96" t="s">
        <v>86</v>
      </c>
      <c r="H31" s="98"/>
      <c r="I31" s="99"/>
      <c r="J31" s="97"/>
      <c r="K31" s="99"/>
      <c r="L31" s="97"/>
      <c r="M31" s="97"/>
      <c r="N31" s="100">
        <v>45861.0</v>
      </c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>
      <c r="A32" s="96" t="s">
        <v>4229</v>
      </c>
      <c r="B32" s="96">
        <v>2.1980839772E10</v>
      </c>
      <c r="C32" s="97"/>
      <c r="D32" s="97"/>
      <c r="E32" s="96" t="s">
        <v>4944</v>
      </c>
      <c r="F32" s="97"/>
      <c r="G32" s="96" t="s">
        <v>86</v>
      </c>
      <c r="H32" s="98"/>
      <c r="I32" s="99"/>
      <c r="J32" s="97"/>
      <c r="K32" s="99"/>
      <c r="L32" s="97"/>
      <c r="M32" s="97"/>
      <c r="N32" s="100">
        <v>45861.0</v>
      </c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>
      <c r="A33" s="96" t="s">
        <v>4716</v>
      </c>
      <c r="B33" s="96">
        <v>2.2994184102E10</v>
      </c>
      <c r="C33" s="97"/>
      <c r="D33" s="97"/>
      <c r="E33" s="96" t="s">
        <v>4944</v>
      </c>
      <c r="F33" s="97"/>
      <c r="G33" s="96" t="s">
        <v>86</v>
      </c>
      <c r="H33" s="98"/>
      <c r="I33" s="99"/>
      <c r="J33" s="97"/>
      <c r="K33" s="99"/>
      <c r="L33" s="97"/>
      <c r="M33" s="97"/>
      <c r="N33" s="100">
        <v>45861.0</v>
      </c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>
      <c r="A34" s="96" t="s">
        <v>4953</v>
      </c>
      <c r="B34" s="96">
        <v>2.1980599245E10</v>
      </c>
      <c r="C34" s="97"/>
      <c r="D34" s="97"/>
      <c r="E34" s="96" t="s">
        <v>4944</v>
      </c>
      <c r="F34" s="97"/>
      <c r="G34" s="96" t="s">
        <v>86</v>
      </c>
      <c r="H34" s="98"/>
      <c r="I34" s="99"/>
      <c r="J34" s="97"/>
      <c r="K34" s="99"/>
      <c r="L34" s="97"/>
      <c r="M34" s="97"/>
      <c r="N34" s="100">
        <v>45861.0</v>
      </c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>
      <c r="A35" s="96" t="s">
        <v>4954</v>
      </c>
      <c r="B35" s="96">
        <v>2.1976791493E10</v>
      </c>
      <c r="C35" s="97"/>
      <c r="D35" s="97"/>
      <c r="E35" s="96" t="s">
        <v>4944</v>
      </c>
      <c r="F35" s="97"/>
      <c r="G35" s="96" t="s">
        <v>86</v>
      </c>
      <c r="H35" s="98"/>
      <c r="I35" s="99"/>
      <c r="J35" s="97"/>
      <c r="K35" s="99"/>
      <c r="L35" s="97"/>
      <c r="M35" s="97"/>
      <c r="N35" s="100">
        <v>45861.0</v>
      </c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>
      <c r="A36" s="96" t="s">
        <v>4904</v>
      </c>
      <c r="B36" s="96">
        <v>2.2997264834E10</v>
      </c>
      <c r="C36" s="97"/>
      <c r="D36" s="97"/>
      <c r="E36" s="96" t="s">
        <v>4944</v>
      </c>
      <c r="F36" s="97"/>
      <c r="G36" s="96" t="s">
        <v>86</v>
      </c>
      <c r="H36" s="98"/>
      <c r="I36" s="99"/>
      <c r="J36" s="97"/>
      <c r="K36" s="99"/>
      <c r="L36" s="97"/>
      <c r="M36" s="97"/>
      <c r="N36" s="100">
        <v>45861.0</v>
      </c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>
      <c r="A37" s="96" t="s">
        <v>4955</v>
      </c>
      <c r="B37" s="96">
        <v>2.1980307888E10</v>
      </c>
      <c r="C37" s="97"/>
      <c r="D37" s="97"/>
      <c r="E37" s="96" t="s">
        <v>4944</v>
      </c>
      <c r="F37" s="97"/>
      <c r="G37" s="96" t="s">
        <v>86</v>
      </c>
      <c r="H37" s="98"/>
      <c r="I37" s="99"/>
      <c r="J37" s="97"/>
      <c r="K37" s="99"/>
      <c r="L37" s="97"/>
      <c r="M37" s="97"/>
      <c r="N37" s="100">
        <v>45861.0</v>
      </c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>
      <c r="A38" s="96" t="s">
        <v>4031</v>
      </c>
      <c r="B38" s="96">
        <v>2.1976436252E10</v>
      </c>
      <c r="C38" s="97"/>
      <c r="D38" s="97"/>
      <c r="E38" s="96" t="s">
        <v>4944</v>
      </c>
      <c r="F38" s="97"/>
      <c r="G38" s="96" t="s">
        <v>86</v>
      </c>
      <c r="H38" s="98"/>
      <c r="I38" s="99"/>
      <c r="J38" s="97"/>
      <c r="K38" s="99"/>
      <c r="L38" s="97"/>
      <c r="M38" s="97"/>
      <c r="N38" s="100">
        <v>45861.0</v>
      </c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>
      <c r="A39" s="96" t="s">
        <v>4121</v>
      </c>
      <c r="B39" s="96">
        <v>2.1965569881E10</v>
      </c>
      <c r="C39" s="97"/>
      <c r="D39" s="97"/>
      <c r="E39" s="96" t="s">
        <v>4944</v>
      </c>
      <c r="F39" s="97"/>
      <c r="G39" s="96" t="s">
        <v>86</v>
      </c>
      <c r="H39" s="98"/>
      <c r="I39" s="99"/>
      <c r="J39" s="97"/>
      <c r="K39" s="99"/>
      <c r="L39" s="97"/>
      <c r="M39" s="97"/>
      <c r="N39" s="100">
        <v>45861.0</v>
      </c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>
      <c r="A40" s="96" t="s">
        <v>4121</v>
      </c>
      <c r="B40" s="96">
        <v>2.198643016E10</v>
      </c>
      <c r="C40" s="97"/>
      <c r="D40" s="97"/>
      <c r="E40" s="96" t="s">
        <v>4944</v>
      </c>
      <c r="F40" s="97"/>
      <c r="G40" s="96" t="s">
        <v>86</v>
      </c>
      <c r="H40" s="98"/>
      <c r="I40" s="99"/>
      <c r="J40" s="97"/>
      <c r="K40" s="99"/>
      <c r="L40" s="97"/>
      <c r="M40" s="97"/>
      <c r="N40" s="100">
        <v>45861.0</v>
      </c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>
      <c r="A41" s="96" t="s">
        <v>4956</v>
      </c>
      <c r="B41" s="96">
        <v>2.1964536364E10</v>
      </c>
      <c r="C41" s="97"/>
      <c r="D41" s="97"/>
      <c r="E41" s="96" t="s">
        <v>4944</v>
      </c>
      <c r="F41" s="97"/>
      <c r="G41" s="96" t="s">
        <v>86</v>
      </c>
      <c r="H41" s="98"/>
      <c r="I41" s="99"/>
      <c r="J41" s="97"/>
      <c r="K41" s="99"/>
      <c r="L41" s="97"/>
      <c r="M41" s="97"/>
      <c r="N41" s="100">
        <v>45861.0</v>
      </c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>
      <c r="A42" s="96" t="s">
        <v>4159</v>
      </c>
      <c r="B42" s="96">
        <v>2.1959031991E10</v>
      </c>
      <c r="C42" s="97"/>
      <c r="D42" s="97"/>
      <c r="E42" s="96" t="s">
        <v>4944</v>
      </c>
      <c r="F42" s="97"/>
      <c r="G42" s="96" t="s">
        <v>86</v>
      </c>
      <c r="H42" s="98"/>
      <c r="I42" s="99"/>
      <c r="J42" s="97"/>
      <c r="K42" s="99"/>
      <c r="L42" s="97"/>
      <c r="M42" s="97"/>
      <c r="N42" s="100">
        <v>45861.0</v>
      </c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>
      <c r="A43" s="96" t="s">
        <v>4957</v>
      </c>
      <c r="B43" s="96">
        <v>2.198154533E10</v>
      </c>
      <c r="C43" s="97"/>
      <c r="D43" s="97"/>
      <c r="E43" s="96" t="s">
        <v>4944</v>
      </c>
      <c r="F43" s="97"/>
      <c r="G43" s="96" t="s">
        <v>86</v>
      </c>
      <c r="H43" s="98"/>
      <c r="I43" s="99"/>
      <c r="J43" s="97"/>
      <c r="K43" s="99"/>
      <c r="L43" s="97"/>
      <c r="M43" s="97"/>
      <c r="N43" s="100">
        <v>45861.0</v>
      </c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>
      <c r="A44" s="96" t="s">
        <v>4958</v>
      </c>
      <c r="B44" s="96">
        <v>2.19932445E9</v>
      </c>
      <c r="C44" s="97"/>
      <c r="D44" s="97"/>
      <c r="E44" s="96" t="s">
        <v>4944</v>
      </c>
      <c r="F44" s="97"/>
      <c r="G44" s="96" t="s">
        <v>86</v>
      </c>
      <c r="H44" s="98"/>
      <c r="I44" s="99"/>
      <c r="J44" s="97"/>
      <c r="K44" s="99"/>
      <c r="L44" s="97"/>
      <c r="M44" s="97"/>
      <c r="N44" s="100">
        <v>45861.0</v>
      </c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>
      <c r="A45" s="96" t="s">
        <v>4959</v>
      </c>
      <c r="B45" s="96">
        <v>2.1997822968E10</v>
      </c>
      <c r="C45" s="97"/>
      <c r="D45" s="97"/>
      <c r="E45" s="96" t="s">
        <v>4944</v>
      </c>
      <c r="F45" s="97"/>
      <c r="G45" s="96" t="s">
        <v>86</v>
      </c>
      <c r="H45" s="98"/>
      <c r="I45" s="99"/>
      <c r="J45" s="97"/>
      <c r="K45" s="99"/>
      <c r="L45" s="97"/>
      <c r="M45" s="97"/>
      <c r="N45" s="100">
        <v>45861.0</v>
      </c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>
      <c r="A46" s="96" t="s">
        <v>4960</v>
      </c>
      <c r="B46" s="96">
        <v>2.1975342426E10</v>
      </c>
      <c r="C46" s="97"/>
      <c r="D46" s="97"/>
      <c r="E46" s="96" t="s">
        <v>4944</v>
      </c>
      <c r="F46" s="97"/>
      <c r="G46" s="96" t="s">
        <v>86</v>
      </c>
      <c r="H46" s="98"/>
      <c r="I46" s="99"/>
      <c r="J46" s="97"/>
      <c r="K46" s="99"/>
      <c r="L46" s="97"/>
      <c r="M46" s="97"/>
      <c r="N46" s="100">
        <v>45861.0</v>
      </c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>
      <c r="A47" s="96" t="s">
        <v>4961</v>
      </c>
      <c r="B47" s="96">
        <v>2.1983228398E10</v>
      </c>
      <c r="C47" s="97"/>
      <c r="D47" s="97"/>
      <c r="E47" s="96" t="s">
        <v>4944</v>
      </c>
      <c r="F47" s="97"/>
      <c r="G47" s="96" t="s">
        <v>86</v>
      </c>
      <c r="H47" s="98"/>
      <c r="I47" s="99"/>
      <c r="J47" s="97"/>
      <c r="K47" s="99"/>
      <c r="L47" s="97"/>
      <c r="M47" s="97"/>
      <c r="N47" s="100">
        <v>45861.0</v>
      </c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>
      <c r="A48" s="96" t="s">
        <v>4962</v>
      </c>
      <c r="B48" s="96">
        <v>2.1980555851E10</v>
      </c>
      <c r="C48" s="97"/>
      <c r="D48" s="97"/>
      <c r="E48" s="96" t="s">
        <v>4944</v>
      </c>
      <c r="F48" s="97"/>
      <c r="G48" s="96" t="s">
        <v>86</v>
      </c>
      <c r="H48" s="98"/>
      <c r="I48" s="99"/>
      <c r="J48" s="97"/>
      <c r="K48" s="99"/>
      <c r="L48" s="97"/>
      <c r="M48" s="97"/>
      <c r="N48" s="100">
        <v>45861.0</v>
      </c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>
      <c r="A49" s="96" t="s">
        <v>4963</v>
      </c>
      <c r="B49" s="96">
        <v>2.2992313299E10</v>
      </c>
      <c r="C49" s="97"/>
      <c r="D49" s="97"/>
      <c r="E49" s="96" t="s">
        <v>4944</v>
      </c>
      <c r="F49" s="97"/>
      <c r="G49" s="96" t="s">
        <v>86</v>
      </c>
      <c r="H49" s="98"/>
      <c r="I49" s="99"/>
      <c r="J49" s="97"/>
      <c r="K49" s="99"/>
      <c r="L49" s="97"/>
      <c r="M49" s="97"/>
      <c r="N49" s="100">
        <v>45861.0</v>
      </c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>
      <c r="A50" s="96" t="s">
        <v>4061</v>
      </c>
      <c r="B50" s="96">
        <v>2.1970395048E10</v>
      </c>
      <c r="C50" s="97"/>
      <c r="D50" s="97"/>
      <c r="E50" s="96" t="s">
        <v>4944</v>
      </c>
      <c r="F50" s="97"/>
      <c r="G50" s="96" t="s">
        <v>86</v>
      </c>
      <c r="H50" s="98"/>
      <c r="I50" s="99"/>
      <c r="J50" s="97"/>
      <c r="K50" s="99"/>
      <c r="L50" s="97"/>
      <c r="M50" s="97"/>
      <c r="N50" s="100">
        <v>45861.0</v>
      </c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>
      <c r="A51" s="96" t="s">
        <v>4378</v>
      </c>
      <c r="B51" s="96">
        <v>2.1997277732E10</v>
      </c>
      <c r="C51" s="97"/>
      <c r="D51" s="97"/>
      <c r="E51" s="96" t="s">
        <v>4944</v>
      </c>
      <c r="F51" s="97"/>
      <c r="G51" s="96" t="s">
        <v>86</v>
      </c>
      <c r="H51" s="98"/>
      <c r="I51" s="99"/>
      <c r="J51" s="97"/>
      <c r="K51" s="99"/>
      <c r="L51" s="97"/>
      <c r="M51" s="97"/>
      <c r="N51" s="100">
        <v>45861.0</v>
      </c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>
      <c r="A52" s="96" t="s">
        <v>4964</v>
      </c>
      <c r="B52" s="96">
        <v>2.1993560533E10</v>
      </c>
      <c r="C52" s="97"/>
      <c r="D52" s="97"/>
      <c r="E52" s="96" t="s">
        <v>4944</v>
      </c>
      <c r="F52" s="97"/>
      <c r="G52" s="96" t="s">
        <v>86</v>
      </c>
      <c r="H52" s="98"/>
      <c r="I52" s="99"/>
      <c r="J52" s="97"/>
      <c r="K52" s="99"/>
      <c r="L52" s="97"/>
      <c r="M52" s="97"/>
      <c r="N52" s="100">
        <v>45861.0</v>
      </c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>
      <c r="A53" s="96" t="s">
        <v>4087</v>
      </c>
      <c r="B53" s="96">
        <v>2.1996048086E10</v>
      </c>
      <c r="C53" s="97"/>
      <c r="D53" s="97"/>
      <c r="E53" s="96" t="s">
        <v>4944</v>
      </c>
      <c r="F53" s="97"/>
      <c r="G53" s="96" t="s">
        <v>86</v>
      </c>
      <c r="H53" s="98"/>
      <c r="I53" s="99"/>
      <c r="J53" s="97"/>
      <c r="K53" s="99"/>
      <c r="L53" s="97"/>
      <c r="M53" s="97"/>
      <c r="N53" s="100">
        <v>45861.0</v>
      </c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>
      <c r="A54" s="96" t="s">
        <v>14</v>
      </c>
      <c r="B54" s="96">
        <v>2.1981601695E10</v>
      </c>
      <c r="C54" s="97"/>
      <c r="D54" s="97"/>
      <c r="E54" s="96" t="s">
        <v>4944</v>
      </c>
      <c r="F54" s="97"/>
      <c r="G54" s="96" t="s">
        <v>86</v>
      </c>
      <c r="H54" s="98"/>
      <c r="I54" s="99"/>
      <c r="J54" s="97"/>
      <c r="K54" s="99"/>
      <c r="L54" s="97"/>
      <c r="M54" s="97"/>
      <c r="N54" s="100">
        <v>45861.0</v>
      </c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>
      <c r="A55" s="96" t="s">
        <v>4965</v>
      </c>
      <c r="B55" s="96">
        <v>2.1967125631E10</v>
      </c>
      <c r="C55" s="97"/>
      <c r="D55" s="97"/>
      <c r="E55" s="96" t="s">
        <v>4944</v>
      </c>
      <c r="F55" s="97"/>
      <c r="G55" s="96" t="s">
        <v>86</v>
      </c>
      <c r="H55" s="98"/>
      <c r="I55" s="99"/>
      <c r="J55" s="97"/>
      <c r="K55" s="99"/>
      <c r="L55" s="97"/>
      <c r="M55" s="97"/>
      <c r="N55" s="100">
        <v>45861.0</v>
      </c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>
      <c r="A56" s="96" t="s">
        <v>4966</v>
      </c>
      <c r="B56" s="96">
        <v>2.4992415454E10</v>
      </c>
      <c r="C56" s="97"/>
      <c r="D56" s="97"/>
      <c r="E56" s="96" t="s">
        <v>4944</v>
      </c>
      <c r="F56" s="97"/>
      <c r="G56" s="96" t="s">
        <v>86</v>
      </c>
      <c r="H56" s="98"/>
      <c r="I56" s="99"/>
      <c r="J56" s="97"/>
      <c r="K56" s="99"/>
      <c r="L56" s="97"/>
      <c r="M56" s="97"/>
      <c r="N56" s="100">
        <v>45861.0</v>
      </c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>
      <c r="A57" s="96" t="s">
        <v>4967</v>
      </c>
      <c r="B57" s="96">
        <v>2.1992964558E10</v>
      </c>
      <c r="C57" s="97"/>
      <c r="D57" s="97"/>
      <c r="E57" s="96" t="s">
        <v>4944</v>
      </c>
      <c r="F57" s="97"/>
      <c r="G57" s="96" t="s">
        <v>86</v>
      </c>
      <c r="H57" s="98"/>
      <c r="I57" s="99"/>
      <c r="J57" s="97"/>
      <c r="K57" s="99"/>
      <c r="L57" s="97"/>
      <c r="M57" s="97"/>
      <c r="N57" s="100">
        <v>45861.0</v>
      </c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>
      <c r="A58" s="96" t="s">
        <v>4184</v>
      </c>
      <c r="B58" s="96">
        <v>2.1964125266E10</v>
      </c>
      <c r="C58" s="97"/>
      <c r="D58" s="97"/>
      <c r="E58" s="96" t="s">
        <v>4944</v>
      </c>
      <c r="F58" s="97"/>
      <c r="G58" s="96" t="s">
        <v>86</v>
      </c>
      <c r="H58" s="98"/>
      <c r="I58" s="99"/>
      <c r="J58" s="97"/>
      <c r="K58" s="99"/>
      <c r="L58" s="97"/>
      <c r="M58" s="97"/>
      <c r="N58" s="100">
        <v>45861.0</v>
      </c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>
      <c r="A59" s="96" t="s">
        <v>4402</v>
      </c>
      <c r="B59" s="96">
        <v>2.1980652684E10</v>
      </c>
      <c r="C59" s="97"/>
      <c r="D59" s="97"/>
      <c r="E59" s="96" t="s">
        <v>4944</v>
      </c>
      <c r="F59" s="97"/>
      <c r="G59" s="96" t="s">
        <v>86</v>
      </c>
      <c r="H59" s="98"/>
      <c r="I59" s="99"/>
      <c r="J59" s="97"/>
      <c r="K59" s="99"/>
      <c r="L59" s="97"/>
      <c r="M59" s="97"/>
      <c r="N59" s="100">
        <v>45861.0</v>
      </c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>
      <c r="A60" s="96" t="s">
        <v>4968</v>
      </c>
      <c r="B60" s="96">
        <v>2.1983739783E10</v>
      </c>
      <c r="C60" s="97"/>
      <c r="D60" s="97"/>
      <c r="E60" s="96" t="s">
        <v>4944</v>
      </c>
      <c r="F60" s="97"/>
      <c r="G60" s="96" t="s">
        <v>86</v>
      </c>
      <c r="H60" s="98"/>
      <c r="I60" s="99"/>
      <c r="J60" s="97"/>
      <c r="K60" s="99"/>
      <c r="L60" s="97"/>
      <c r="M60" s="97"/>
      <c r="N60" s="100">
        <v>45861.0</v>
      </c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>
      <c r="A61" s="96" t="s">
        <v>4969</v>
      </c>
      <c r="B61" s="96">
        <v>2.1999645855E10</v>
      </c>
      <c r="C61" s="97"/>
      <c r="D61" s="97"/>
      <c r="E61" s="96" t="s">
        <v>4944</v>
      </c>
      <c r="F61" s="97"/>
      <c r="G61" s="96" t="s">
        <v>150</v>
      </c>
      <c r="H61" s="98"/>
      <c r="I61" s="99"/>
      <c r="J61" s="97"/>
      <c r="K61" s="99"/>
      <c r="L61" s="97"/>
      <c r="M61" s="97"/>
      <c r="N61" s="100">
        <v>45861.0</v>
      </c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>
      <c r="A62" s="96" t="s">
        <v>4970</v>
      </c>
      <c r="B62" s="96">
        <v>2.2999998455E10</v>
      </c>
      <c r="C62" s="97"/>
      <c r="D62" s="97"/>
      <c r="E62" s="96" t="s">
        <v>4944</v>
      </c>
      <c r="F62" s="97"/>
      <c r="G62" s="96" t="s">
        <v>86</v>
      </c>
      <c r="H62" s="98"/>
      <c r="I62" s="99"/>
      <c r="J62" s="97"/>
      <c r="K62" s="99"/>
      <c r="L62" s="97"/>
      <c r="M62" s="97"/>
      <c r="N62" s="100">
        <v>45861.0</v>
      </c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>
      <c r="A63" s="96" t="s">
        <v>4971</v>
      </c>
      <c r="B63" s="96">
        <v>2.1992208799E10</v>
      </c>
      <c r="C63" s="97"/>
      <c r="D63" s="97"/>
      <c r="E63" s="96" t="s">
        <v>4944</v>
      </c>
      <c r="F63" s="97"/>
      <c r="G63" s="96" t="s">
        <v>86</v>
      </c>
      <c r="H63" s="98"/>
      <c r="I63" s="99"/>
      <c r="J63" s="97"/>
      <c r="K63" s="99"/>
      <c r="L63" s="97"/>
      <c r="M63" s="97"/>
      <c r="N63" s="100">
        <v>45861.0</v>
      </c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>
      <c r="A64" s="96" t="s">
        <v>4972</v>
      </c>
      <c r="B64" s="96">
        <v>2.1981809681E10</v>
      </c>
      <c r="C64" s="97"/>
      <c r="D64" s="97"/>
      <c r="E64" s="96" t="s">
        <v>4944</v>
      </c>
      <c r="F64" s="97"/>
      <c r="G64" s="96" t="s">
        <v>86</v>
      </c>
      <c r="H64" s="98"/>
      <c r="I64" s="99"/>
      <c r="J64" s="97"/>
      <c r="K64" s="99"/>
      <c r="L64" s="97"/>
      <c r="M64" s="97"/>
      <c r="N64" s="100">
        <v>45861.0</v>
      </c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>
      <c r="A65" s="96" t="s">
        <v>4973</v>
      </c>
      <c r="B65" s="96">
        <v>2.1972938409E10</v>
      </c>
      <c r="C65" s="96" t="s">
        <v>4974</v>
      </c>
      <c r="D65" s="96" t="s">
        <v>4975</v>
      </c>
      <c r="E65" s="96" t="s">
        <v>4944</v>
      </c>
      <c r="F65" s="96" t="s">
        <v>1066</v>
      </c>
      <c r="G65" s="96" t="s">
        <v>4976</v>
      </c>
      <c r="H65" s="127" t="s">
        <v>4977</v>
      </c>
      <c r="I65" s="100">
        <v>45951.0</v>
      </c>
      <c r="J65" s="97"/>
      <c r="K65" s="100">
        <v>45976.0</v>
      </c>
      <c r="L65" s="96">
        <v>10.0</v>
      </c>
      <c r="M65" s="97"/>
      <c r="N65" s="100">
        <v>45861.0</v>
      </c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>
      <c r="A66" s="96" t="s">
        <v>4189</v>
      </c>
      <c r="B66" s="96">
        <v>2.1990524916E10</v>
      </c>
      <c r="C66" s="97"/>
      <c r="D66" s="97"/>
      <c r="E66" s="96" t="s">
        <v>4944</v>
      </c>
      <c r="F66" s="97"/>
      <c r="G66" s="96" t="s">
        <v>86</v>
      </c>
      <c r="H66" s="98"/>
      <c r="I66" s="99"/>
      <c r="J66" s="97"/>
      <c r="K66" s="99"/>
      <c r="L66" s="97"/>
      <c r="M66" s="97"/>
      <c r="N66" s="100">
        <v>45861.0</v>
      </c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>
      <c r="A67" s="96" t="s">
        <v>4978</v>
      </c>
      <c r="B67" s="96">
        <v>2.1982113816E10</v>
      </c>
      <c r="C67" s="97"/>
      <c r="D67" s="97"/>
      <c r="E67" s="96" t="s">
        <v>4944</v>
      </c>
      <c r="F67" s="97"/>
      <c r="G67" s="96" t="s">
        <v>86</v>
      </c>
      <c r="H67" s="98"/>
      <c r="I67" s="99"/>
      <c r="J67" s="97"/>
      <c r="K67" s="99"/>
      <c r="L67" s="97"/>
      <c r="M67" s="97"/>
      <c r="N67" s="100">
        <v>45861.0</v>
      </c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>
      <c r="A68" s="96" t="s">
        <v>4579</v>
      </c>
      <c r="B68" s="96">
        <v>2.2988164844E10</v>
      </c>
      <c r="C68" s="97"/>
      <c r="D68" s="97"/>
      <c r="E68" s="96" t="s">
        <v>4944</v>
      </c>
      <c r="F68" s="97"/>
      <c r="G68" s="96" t="s">
        <v>150</v>
      </c>
      <c r="H68" s="98"/>
      <c r="I68" s="99"/>
      <c r="J68" s="97"/>
      <c r="K68" s="99"/>
      <c r="L68" s="97"/>
      <c r="M68" s="97"/>
      <c r="N68" s="100">
        <v>45861.0</v>
      </c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>
      <c r="A69" s="96" t="s">
        <v>4979</v>
      </c>
      <c r="B69" s="96">
        <v>2.1992527826E10</v>
      </c>
      <c r="C69" s="97"/>
      <c r="D69" s="97"/>
      <c r="E69" s="96" t="s">
        <v>4944</v>
      </c>
      <c r="F69" s="97"/>
      <c r="G69" s="96" t="s">
        <v>86</v>
      </c>
      <c r="H69" s="98"/>
      <c r="I69" s="99"/>
      <c r="J69" s="97"/>
      <c r="K69" s="99"/>
      <c r="L69" s="97"/>
      <c r="M69" s="97"/>
      <c r="N69" s="100">
        <v>45861.0</v>
      </c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>
      <c r="A70" s="96" t="s">
        <v>4980</v>
      </c>
      <c r="B70" s="96">
        <v>2.1978980269E10</v>
      </c>
      <c r="C70" s="97"/>
      <c r="D70" s="97"/>
      <c r="E70" s="96" t="s">
        <v>4944</v>
      </c>
      <c r="F70" s="97"/>
      <c r="G70" s="96" t="s">
        <v>86</v>
      </c>
      <c r="H70" s="98"/>
      <c r="I70" s="99"/>
      <c r="J70" s="97"/>
      <c r="K70" s="99"/>
      <c r="L70" s="97"/>
      <c r="M70" s="97"/>
      <c r="N70" s="100">
        <v>45861.0</v>
      </c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>
      <c r="A71" s="96" t="s">
        <v>4981</v>
      </c>
      <c r="B71" s="96">
        <v>2.1972410636E10</v>
      </c>
      <c r="C71" s="97"/>
      <c r="D71" s="97"/>
      <c r="E71" s="96" t="s">
        <v>4944</v>
      </c>
      <c r="F71" s="97"/>
      <c r="G71" s="96" t="s">
        <v>86</v>
      </c>
      <c r="H71" s="98"/>
      <c r="I71" s="99"/>
      <c r="J71" s="97"/>
      <c r="K71" s="99"/>
      <c r="L71" s="97"/>
      <c r="M71" s="97"/>
      <c r="N71" s="100">
        <v>45861.0</v>
      </c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>
      <c r="A72" s="96" t="s">
        <v>4982</v>
      </c>
      <c r="B72" s="96">
        <v>2.1980384918E10</v>
      </c>
      <c r="C72" s="97"/>
      <c r="D72" s="97"/>
      <c r="E72" s="96" t="s">
        <v>4944</v>
      </c>
      <c r="F72" s="97"/>
      <c r="G72" s="96" t="s">
        <v>86</v>
      </c>
      <c r="H72" s="98"/>
      <c r="I72" s="99"/>
      <c r="J72" s="97"/>
      <c r="K72" s="99"/>
      <c r="L72" s="97"/>
      <c r="M72" s="97"/>
      <c r="N72" s="100">
        <v>45861.0</v>
      </c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>
      <c r="A73" s="96" t="s">
        <v>4681</v>
      </c>
      <c r="B73" s="96">
        <v>2.4998361134E10</v>
      </c>
      <c r="C73" s="97"/>
      <c r="D73" s="97"/>
      <c r="E73" s="96" t="s">
        <v>4944</v>
      </c>
      <c r="F73" s="97"/>
      <c r="G73" s="96" t="s">
        <v>86</v>
      </c>
      <c r="H73" s="98"/>
      <c r="I73" s="99"/>
      <c r="J73" s="97"/>
      <c r="K73" s="99"/>
      <c r="L73" s="97"/>
      <c r="M73" s="97"/>
      <c r="N73" s="100">
        <v>45861.0</v>
      </c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>
      <c r="A74" s="96" t="s">
        <v>4983</v>
      </c>
      <c r="B74" s="96">
        <v>2.1977391193E10</v>
      </c>
      <c r="C74" s="97"/>
      <c r="D74" s="97"/>
      <c r="E74" s="96" t="s">
        <v>4944</v>
      </c>
      <c r="F74" s="97"/>
      <c r="G74" s="96" t="s">
        <v>86</v>
      </c>
      <c r="H74" s="98"/>
      <c r="I74" s="99"/>
      <c r="J74" s="97"/>
      <c r="K74" s="99"/>
      <c r="L74" s="97"/>
      <c r="M74" s="97"/>
      <c r="N74" s="100">
        <v>45861.0</v>
      </c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>
      <c r="A75" s="96" t="s">
        <v>4984</v>
      </c>
      <c r="B75" s="96">
        <v>2.2998340384E10</v>
      </c>
      <c r="C75" s="97"/>
      <c r="D75" s="97"/>
      <c r="E75" s="96" t="s">
        <v>4944</v>
      </c>
      <c r="F75" s="97"/>
      <c r="G75" s="96" t="s">
        <v>86</v>
      </c>
      <c r="H75" s="98"/>
      <c r="I75" s="99"/>
      <c r="J75" s="97"/>
      <c r="K75" s="99"/>
      <c r="L75" s="97"/>
      <c r="M75" s="97"/>
      <c r="N75" s="100">
        <v>45861.0</v>
      </c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>
      <c r="A76" s="96" t="s">
        <v>4424</v>
      </c>
      <c r="B76" s="96">
        <v>2.1999109804E10</v>
      </c>
      <c r="C76" s="97"/>
      <c r="D76" s="97"/>
      <c r="E76" s="96" t="s">
        <v>4944</v>
      </c>
      <c r="F76" s="97"/>
      <c r="G76" s="96" t="s">
        <v>150</v>
      </c>
      <c r="H76" s="98"/>
      <c r="I76" s="99"/>
      <c r="J76" s="97"/>
      <c r="K76" s="99"/>
      <c r="L76" s="97"/>
      <c r="M76" s="97"/>
      <c r="N76" s="100">
        <v>45861.0</v>
      </c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>
      <c r="A77" s="96" t="s">
        <v>4713</v>
      </c>
      <c r="B77" s="96">
        <v>2.1981937614E10</v>
      </c>
      <c r="C77" s="97"/>
      <c r="D77" s="97"/>
      <c r="E77" s="96" t="s">
        <v>4944</v>
      </c>
      <c r="F77" s="97"/>
      <c r="G77" s="96" t="s">
        <v>86</v>
      </c>
      <c r="H77" s="98"/>
      <c r="I77" s="99"/>
      <c r="J77" s="97"/>
      <c r="K77" s="99"/>
      <c r="L77" s="97"/>
      <c r="M77" s="97"/>
      <c r="N77" s="100">
        <v>45861.0</v>
      </c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>
      <c r="A78" s="96" t="s">
        <v>4985</v>
      </c>
      <c r="B78" s="96">
        <v>2.1998575823E10</v>
      </c>
      <c r="C78" s="97"/>
      <c r="D78" s="97"/>
      <c r="E78" s="96" t="s">
        <v>4944</v>
      </c>
      <c r="F78" s="97"/>
      <c r="G78" s="96" t="s">
        <v>86</v>
      </c>
      <c r="H78" s="98"/>
      <c r="I78" s="99"/>
      <c r="J78" s="97"/>
      <c r="K78" s="99"/>
      <c r="L78" s="97"/>
      <c r="M78" s="97"/>
      <c r="N78" s="100">
        <v>45861.0</v>
      </c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>
      <c r="A79" s="96" t="s">
        <v>4985</v>
      </c>
      <c r="B79" s="96">
        <v>2.198108182E10</v>
      </c>
      <c r="C79" s="97"/>
      <c r="D79" s="97"/>
      <c r="E79" s="96" t="s">
        <v>4944</v>
      </c>
      <c r="F79" s="97"/>
      <c r="G79" s="96" t="s">
        <v>86</v>
      </c>
      <c r="H79" s="98"/>
      <c r="I79" s="99"/>
      <c r="J79" s="97"/>
      <c r="K79" s="99"/>
      <c r="L79" s="97"/>
      <c r="M79" s="97"/>
      <c r="N79" s="100">
        <v>45861.0</v>
      </c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>
      <c r="A80" s="96" t="s">
        <v>4986</v>
      </c>
      <c r="B80" s="96">
        <v>2.1998390277E10</v>
      </c>
      <c r="C80" s="97"/>
      <c r="D80" s="97"/>
      <c r="E80" s="96" t="s">
        <v>4944</v>
      </c>
      <c r="F80" s="97"/>
      <c r="G80" s="96" t="s">
        <v>86</v>
      </c>
      <c r="H80" s="98"/>
      <c r="I80" s="99"/>
      <c r="J80" s="97"/>
      <c r="K80" s="99"/>
      <c r="L80" s="97"/>
      <c r="M80" s="97"/>
      <c r="N80" s="100">
        <v>45861.0</v>
      </c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>
      <c r="A81" s="96" t="s">
        <v>4987</v>
      </c>
      <c r="B81" s="96">
        <v>2.2999451753E10</v>
      </c>
      <c r="C81" s="97"/>
      <c r="D81" s="97"/>
      <c r="E81" s="96" t="s">
        <v>4944</v>
      </c>
      <c r="F81" s="97"/>
      <c r="G81" s="96" t="s">
        <v>86</v>
      </c>
      <c r="H81" s="98"/>
      <c r="I81" s="99"/>
      <c r="J81" s="97"/>
      <c r="K81" s="99"/>
      <c r="L81" s="97"/>
      <c r="M81" s="97"/>
      <c r="N81" s="100">
        <v>45861.0</v>
      </c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>
      <c r="A82" s="96" t="s">
        <v>4988</v>
      </c>
      <c r="B82" s="96">
        <v>2.2981305763E10</v>
      </c>
      <c r="C82" s="97"/>
      <c r="D82" s="97"/>
      <c r="E82" s="96" t="s">
        <v>4944</v>
      </c>
      <c r="F82" s="97"/>
      <c r="G82" s="96" t="s">
        <v>86</v>
      </c>
      <c r="H82" s="98"/>
      <c r="I82" s="99"/>
      <c r="J82" s="97"/>
      <c r="K82" s="99"/>
      <c r="L82" s="97"/>
      <c r="M82" s="97"/>
      <c r="N82" s="100">
        <v>45861.0</v>
      </c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>
      <c r="A83" s="96" t="s">
        <v>4685</v>
      </c>
      <c r="B83" s="96">
        <v>2.1984065354E10</v>
      </c>
      <c r="C83" s="97"/>
      <c r="D83" s="97"/>
      <c r="E83" s="96" t="s">
        <v>4944</v>
      </c>
      <c r="F83" s="97"/>
      <c r="G83" s="96" t="s">
        <v>86</v>
      </c>
      <c r="H83" s="98"/>
      <c r="I83" s="99"/>
      <c r="J83" s="97"/>
      <c r="K83" s="99"/>
      <c r="L83" s="97"/>
      <c r="M83" s="97"/>
      <c r="N83" s="100">
        <v>45861.0</v>
      </c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>
      <c r="A84" s="96" t="s">
        <v>4989</v>
      </c>
      <c r="B84" s="96">
        <v>2.1982141011E10</v>
      </c>
      <c r="C84" s="97"/>
      <c r="D84" s="97"/>
      <c r="E84" s="96" t="s">
        <v>4944</v>
      </c>
      <c r="F84" s="97"/>
      <c r="G84" s="96" t="s">
        <v>86</v>
      </c>
      <c r="H84" s="98"/>
      <c r="I84" s="99"/>
      <c r="J84" s="97"/>
      <c r="K84" s="99"/>
      <c r="L84" s="97"/>
      <c r="M84" s="97"/>
      <c r="N84" s="100">
        <v>45861.0</v>
      </c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>
      <c r="A85" s="96" t="s">
        <v>4990</v>
      </c>
      <c r="B85" s="96">
        <v>2.1990527127E10</v>
      </c>
      <c r="C85" s="97"/>
      <c r="D85" s="97"/>
      <c r="E85" s="96" t="s">
        <v>4944</v>
      </c>
      <c r="F85" s="97"/>
      <c r="G85" s="96" t="s">
        <v>86</v>
      </c>
      <c r="H85" s="98"/>
      <c r="I85" s="99"/>
      <c r="J85" s="97"/>
      <c r="K85" s="99"/>
      <c r="L85" s="97"/>
      <c r="M85" s="97"/>
      <c r="N85" s="100">
        <v>45861.0</v>
      </c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>
      <c r="A86" s="96" t="s">
        <v>4991</v>
      </c>
      <c r="B86" s="96">
        <v>2.1967039017E10</v>
      </c>
      <c r="C86" s="97"/>
      <c r="D86" s="97"/>
      <c r="E86" s="96" t="s">
        <v>4944</v>
      </c>
      <c r="F86" s="97"/>
      <c r="G86" s="96" t="s">
        <v>86</v>
      </c>
      <c r="H86" s="98"/>
      <c r="I86" s="99"/>
      <c r="J86" s="97"/>
      <c r="K86" s="99"/>
      <c r="L86" s="97"/>
      <c r="M86" s="97"/>
      <c r="N86" s="100">
        <v>45861.0</v>
      </c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>
      <c r="A87" s="96" t="s">
        <v>4992</v>
      </c>
      <c r="B87" s="96">
        <v>2.1988677393E10</v>
      </c>
      <c r="C87" s="97"/>
      <c r="D87" s="97"/>
      <c r="E87" s="96" t="s">
        <v>4944</v>
      </c>
      <c r="F87" s="97"/>
      <c r="G87" s="96" t="s">
        <v>86</v>
      </c>
      <c r="H87" s="98"/>
      <c r="I87" s="99"/>
      <c r="J87" s="97"/>
      <c r="K87" s="99"/>
      <c r="L87" s="97"/>
      <c r="M87" s="97"/>
      <c r="N87" s="100">
        <v>45861.0</v>
      </c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>
      <c r="A88" s="96" t="s">
        <v>4104</v>
      </c>
      <c r="B88" s="96">
        <v>2.196510193E10</v>
      </c>
      <c r="C88" s="97"/>
      <c r="D88" s="97"/>
      <c r="E88" s="96" t="s">
        <v>4944</v>
      </c>
      <c r="F88" s="97"/>
      <c r="G88" s="96" t="s">
        <v>86</v>
      </c>
      <c r="H88" s="98"/>
      <c r="I88" s="99"/>
      <c r="J88" s="97"/>
      <c r="K88" s="99"/>
      <c r="L88" s="97"/>
      <c r="M88" s="97"/>
      <c r="N88" s="100">
        <v>45861.0</v>
      </c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>
      <c r="A89" s="96" t="s">
        <v>4575</v>
      </c>
      <c r="B89" s="96">
        <v>2.1981482431E10</v>
      </c>
      <c r="C89" s="97"/>
      <c r="D89" s="97"/>
      <c r="E89" s="96" t="s">
        <v>4944</v>
      </c>
      <c r="F89" s="97"/>
      <c r="G89" s="96" t="s">
        <v>86</v>
      </c>
      <c r="H89" s="98"/>
      <c r="I89" s="99"/>
      <c r="J89" s="97"/>
      <c r="K89" s="99"/>
      <c r="L89" s="97"/>
      <c r="M89" s="97"/>
      <c r="N89" s="100">
        <v>45861.0</v>
      </c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>
      <c r="A90" s="96" t="s">
        <v>4993</v>
      </c>
      <c r="B90" s="96">
        <v>2.2996002651E10</v>
      </c>
      <c r="C90" s="97"/>
      <c r="D90" s="97"/>
      <c r="E90" s="96" t="s">
        <v>4944</v>
      </c>
      <c r="F90" s="97"/>
      <c r="G90" s="96" t="s">
        <v>86</v>
      </c>
      <c r="H90" s="98"/>
      <c r="I90" s="99"/>
      <c r="J90" s="97"/>
      <c r="K90" s="99"/>
      <c r="L90" s="97"/>
      <c r="M90" s="97"/>
      <c r="N90" s="100">
        <v>45861.0</v>
      </c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>
      <c r="A91" s="96" t="s">
        <v>3990</v>
      </c>
      <c r="B91" s="96">
        <v>2.197973977E10</v>
      </c>
      <c r="C91" s="97"/>
      <c r="D91" s="97"/>
      <c r="E91" s="96" t="s">
        <v>4944</v>
      </c>
      <c r="F91" s="97"/>
      <c r="G91" s="96" t="s">
        <v>86</v>
      </c>
      <c r="H91" s="98"/>
      <c r="I91" s="99"/>
      <c r="J91" s="97"/>
      <c r="K91" s="99"/>
      <c r="L91" s="97"/>
      <c r="M91" s="97"/>
      <c r="N91" s="100">
        <v>45861.0</v>
      </c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>
      <c r="A92" s="96" t="s">
        <v>4994</v>
      </c>
      <c r="B92" s="96">
        <v>2.19794614E10</v>
      </c>
      <c r="C92" s="97"/>
      <c r="D92" s="97"/>
      <c r="E92" s="96" t="s">
        <v>4944</v>
      </c>
      <c r="F92" s="97"/>
      <c r="G92" s="96" t="s">
        <v>86</v>
      </c>
      <c r="H92" s="98"/>
      <c r="I92" s="99"/>
      <c r="J92" s="97"/>
      <c r="K92" s="99"/>
      <c r="L92" s="97"/>
      <c r="M92" s="97"/>
      <c r="N92" s="100">
        <v>45861.0</v>
      </c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>
      <c r="A93" s="96" t="s">
        <v>4995</v>
      </c>
      <c r="B93" s="96">
        <v>2.1996321738E10</v>
      </c>
      <c r="C93" s="97"/>
      <c r="D93" s="97"/>
      <c r="E93" s="96" t="s">
        <v>4944</v>
      </c>
      <c r="F93" s="97"/>
      <c r="G93" s="96" t="s">
        <v>86</v>
      </c>
      <c r="H93" s="98"/>
      <c r="I93" s="99"/>
      <c r="J93" s="97"/>
      <c r="K93" s="99"/>
      <c r="L93" s="97"/>
      <c r="M93" s="97"/>
      <c r="N93" s="100">
        <v>45861.0</v>
      </c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>
      <c r="A94" s="96" t="s">
        <v>4225</v>
      </c>
      <c r="B94" s="96">
        <v>2.1993893344E10</v>
      </c>
      <c r="C94" s="97"/>
      <c r="D94" s="97"/>
      <c r="E94" s="96" t="s">
        <v>4944</v>
      </c>
      <c r="F94" s="97"/>
      <c r="G94" s="96" t="s">
        <v>150</v>
      </c>
      <c r="H94" s="98"/>
      <c r="I94" s="99"/>
      <c r="J94" s="97"/>
      <c r="K94" s="99"/>
      <c r="L94" s="97"/>
      <c r="M94" s="97"/>
      <c r="N94" s="100">
        <v>45861.0</v>
      </c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>
      <c r="A95" s="96" t="s">
        <v>4225</v>
      </c>
      <c r="B95" s="96">
        <v>2.199946361E10</v>
      </c>
      <c r="C95" s="97"/>
      <c r="D95" s="97"/>
      <c r="E95" s="96" t="s">
        <v>4944</v>
      </c>
      <c r="F95" s="97"/>
      <c r="G95" s="96" t="s">
        <v>86</v>
      </c>
      <c r="H95" s="98"/>
      <c r="I95" s="99"/>
      <c r="J95" s="97"/>
      <c r="K95" s="99"/>
      <c r="L95" s="97"/>
      <c r="M95" s="97"/>
      <c r="N95" s="100">
        <v>45861.0</v>
      </c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>
      <c r="A96" s="96" t="s">
        <v>4996</v>
      </c>
      <c r="B96" s="96">
        <v>2.1994469654E10</v>
      </c>
      <c r="C96" s="97"/>
      <c r="D96" s="97"/>
      <c r="E96" s="96" t="s">
        <v>4944</v>
      </c>
      <c r="F96" s="97"/>
      <c r="G96" s="96" t="s">
        <v>150</v>
      </c>
      <c r="H96" s="98"/>
      <c r="I96" s="99"/>
      <c r="J96" s="97"/>
      <c r="K96" s="99"/>
      <c r="L96" s="97"/>
      <c r="M96" s="97"/>
      <c r="N96" s="100">
        <v>45861.0</v>
      </c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>
      <c r="A97" s="96" t="s">
        <v>4997</v>
      </c>
      <c r="B97" s="96">
        <v>2.1964773002E10</v>
      </c>
      <c r="C97" s="97"/>
      <c r="D97" s="97"/>
      <c r="E97" s="96" t="s">
        <v>4944</v>
      </c>
      <c r="F97" s="97"/>
      <c r="G97" s="96" t="s">
        <v>86</v>
      </c>
      <c r="H97" s="98"/>
      <c r="I97" s="99"/>
      <c r="J97" s="97"/>
      <c r="K97" s="99"/>
      <c r="L97" s="97"/>
      <c r="M97" s="97"/>
      <c r="N97" s="100">
        <v>45861.0</v>
      </c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>
      <c r="A98" s="96" t="s">
        <v>4998</v>
      </c>
      <c r="B98" s="96">
        <v>2.198237728E10</v>
      </c>
      <c r="C98" s="97"/>
      <c r="D98" s="97"/>
      <c r="E98" s="96" t="s">
        <v>4944</v>
      </c>
      <c r="F98" s="97"/>
      <c r="G98" s="96" t="s">
        <v>86</v>
      </c>
      <c r="H98" s="98"/>
      <c r="I98" s="99"/>
      <c r="J98" s="97"/>
      <c r="K98" s="99"/>
      <c r="L98" s="97"/>
      <c r="M98" s="97"/>
      <c r="N98" s="100">
        <v>45861.0</v>
      </c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>
      <c r="A99" s="96" t="s">
        <v>4999</v>
      </c>
      <c r="B99" s="96">
        <v>2.1999558505E10</v>
      </c>
      <c r="C99" s="97"/>
      <c r="D99" s="97"/>
      <c r="E99" s="96" t="s">
        <v>4944</v>
      </c>
      <c r="F99" s="97"/>
      <c r="G99" s="96" t="s">
        <v>86</v>
      </c>
      <c r="H99" s="98"/>
      <c r="I99" s="99"/>
      <c r="J99" s="97"/>
      <c r="K99" s="99"/>
      <c r="L99" s="97"/>
      <c r="M99" s="97"/>
      <c r="N99" s="100">
        <v>45861.0</v>
      </c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>
      <c r="A100" s="96" t="s">
        <v>4650</v>
      </c>
      <c r="B100" s="96">
        <v>2.1991593339E10</v>
      </c>
      <c r="C100" s="97"/>
      <c r="D100" s="97"/>
      <c r="E100" s="96" t="s">
        <v>4944</v>
      </c>
      <c r="F100" s="97"/>
      <c r="G100" s="96" t="s">
        <v>86</v>
      </c>
      <c r="H100" s="98"/>
      <c r="I100" s="99"/>
      <c r="J100" s="97"/>
      <c r="K100" s="99"/>
      <c r="L100" s="97"/>
      <c r="M100" s="97"/>
      <c r="N100" s="100">
        <v>45861.0</v>
      </c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>
      <c r="A101" s="96" t="s">
        <v>4535</v>
      </c>
      <c r="B101" s="96">
        <v>2.1964391327E10</v>
      </c>
      <c r="C101" s="97"/>
      <c r="D101" s="97"/>
      <c r="E101" s="96" t="s">
        <v>4944</v>
      </c>
      <c r="F101" s="97"/>
      <c r="G101" s="96" t="s">
        <v>86</v>
      </c>
      <c r="H101" s="98"/>
      <c r="I101" s="99"/>
      <c r="J101" s="97"/>
      <c r="K101" s="99"/>
      <c r="L101" s="97"/>
      <c r="M101" s="97"/>
      <c r="N101" s="100">
        <v>45861.0</v>
      </c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>
      <c r="A102" s="96" t="s">
        <v>4571</v>
      </c>
      <c r="B102" s="96">
        <v>2.1938524E9</v>
      </c>
      <c r="C102" s="97"/>
      <c r="D102" s="97"/>
      <c r="E102" s="96" t="s">
        <v>4944</v>
      </c>
      <c r="F102" s="97"/>
      <c r="G102" s="96" t="s">
        <v>86</v>
      </c>
      <c r="H102" s="98"/>
      <c r="I102" s="99"/>
      <c r="J102" s="97"/>
      <c r="K102" s="99"/>
      <c r="L102" s="97"/>
      <c r="M102" s="97"/>
      <c r="N102" s="100">
        <v>45861.0</v>
      </c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>
      <c r="A103" s="96" t="s">
        <v>4571</v>
      </c>
      <c r="B103" s="96">
        <v>2.1967158078E10</v>
      </c>
      <c r="C103" s="97"/>
      <c r="D103" s="97"/>
      <c r="E103" s="96" t="s">
        <v>4944</v>
      </c>
      <c r="F103" s="97"/>
      <c r="G103" s="96" t="s">
        <v>86</v>
      </c>
      <c r="H103" s="98"/>
      <c r="I103" s="99"/>
      <c r="J103" s="97"/>
      <c r="K103" s="99"/>
      <c r="L103" s="97"/>
      <c r="M103" s="97"/>
      <c r="N103" s="100">
        <v>45861.0</v>
      </c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>
      <c r="A104" s="96" t="s">
        <v>5000</v>
      </c>
      <c r="B104" s="96">
        <v>2.1987071651E10</v>
      </c>
      <c r="C104" s="97"/>
      <c r="D104" s="97"/>
      <c r="E104" s="96" t="s">
        <v>4944</v>
      </c>
      <c r="F104" s="97"/>
      <c r="G104" s="96" t="s">
        <v>86</v>
      </c>
      <c r="H104" s="98"/>
      <c r="I104" s="99"/>
      <c r="J104" s="97"/>
      <c r="K104" s="99"/>
      <c r="L104" s="97"/>
      <c r="M104" s="97"/>
      <c r="N104" s="100">
        <v>45861.0</v>
      </c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>
      <c r="A105" s="96" t="s">
        <v>5001</v>
      </c>
      <c r="B105" s="96">
        <v>2.1983230168E10</v>
      </c>
      <c r="C105" s="97"/>
      <c r="D105" s="97"/>
      <c r="E105" s="96" t="s">
        <v>4944</v>
      </c>
      <c r="F105" s="97"/>
      <c r="G105" s="96" t="s">
        <v>86</v>
      </c>
      <c r="H105" s="98"/>
      <c r="I105" s="99"/>
      <c r="J105" s="97"/>
      <c r="K105" s="99"/>
      <c r="L105" s="97"/>
      <c r="M105" s="97"/>
      <c r="N105" s="100">
        <v>45861.0</v>
      </c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>
      <c r="A106" s="96" t="s">
        <v>5002</v>
      </c>
      <c r="B106" s="96">
        <v>2.2999819797E10</v>
      </c>
      <c r="C106" s="97"/>
      <c r="D106" s="97"/>
      <c r="E106" s="96" t="s">
        <v>4944</v>
      </c>
      <c r="F106" s="97"/>
      <c r="G106" s="96" t="s">
        <v>86</v>
      </c>
      <c r="H106" s="98"/>
      <c r="I106" s="99"/>
      <c r="J106" s="97"/>
      <c r="K106" s="99"/>
      <c r="L106" s="97"/>
      <c r="M106" s="97"/>
      <c r="N106" s="100">
        <v>45861.0</v>
      </c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>
      <c r="A107" s="96" t="s">
        <v>4427</v>
      </c>
      <c r="B107" s="96">
        <v>2.1980376969E10</v>
      </c>
      <c r="C107" s="97"/>
      <c r="D107" s="97"/>
      <c r="E107" s="96" t="s">
        <v>4944</v>
      </c>
      <c r="F107" s="97"/>
      <c r="G107" s="96" t="s">
        <v>86</v>
      </c>
      <c r="H107" s="98"/>
      <c r="I107" s="99"/>
      <c r="J107" s="97"/>
      <c r="K107" s="99"/>
      <c r="L107" s="97"/>
      <c r="M107" s="97"/>
      <c r="N107" s="100">
        <v>45861.0</v>
      </c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>
      <c r="A108" s="96" t="s">
        <v>5003</v>
      </c>
      <c r="B108" s="96">
        <v>2.4981176257E10</v>
      </c>
      <c r="C108" s="97"/>
      <c r="D108" s="97"/>
      <c r="E108" s="96" t="s">
        <v>4944</v>
      </c>
      <c r="F108" s="97"/>
      <c r="G108" s="96" t="s">
        <v>86</v>
      </c>
      <c r="H108" s="98"/>
      <c r="I108" s="99"/>
      <c r="J108" s="97"/>
      <c r="K108" s="99"/>
      <c r="L108" s="97"/>
      <c r="M108" s="97"/>
      <c r="N108" s="100">
        <v>45861.0</v>
      </c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>
      <c r="A109" s="96" t="s">
        <v>5004</v>
      </c>
      <c r="B109" s="96">
        <v>2.1964373938E10</v>
      </c>
      <c r="C109" s="97"/>
      <c r="D109" s="97"/>
      <c r="E109" s="96" t="s">
        <v>4944</v>
      </c>
      <c r="F109" s="97"/>
      <c r="G109" s="96" t="s">
        <v>86</v>
      </c>
      <c r="H109" s="98"/>
      <c r="I109" s="99"/>
      <c r="J109" s="97"/>
      <c r="K109" s="99"/>
      <c r="L109" s="97"/>
      <c r="M109" s="97"/>
      <c r="N109" s="100">
        <v>45861.0</v>
      </c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>
      <c r="A110" s="96" t="s">
        <v>24</v>
      </c>
      <c r="B110" s="96">
        <v>2.1979191499E10</v>
      </c>
      <c r="C110" s="97"/>
      <c r="D110" s="97"/>
      <c r="E110" s="96" t="s">
        <v>4944</v>
      </c>
      <c r="F110" s="97"/>
      <c r="G110" s="96" t="s">
        <v>86</v>
      </c>
      <c r="H110" s="98"/>
      <c r="I110" s="99"/>
      <c r="J110" s="97"/>
      <c r="K110" s="99"/>
      <c r="L110" s="97"/>
      <c r="M110" s="97"/>
      <c r="N110" s="100">
        <v>45861.0</v>
      </c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>
      <c r="A111" s="96" t="s">
        <v>3986</v>
      </c>
      <c r="B111" s="96">
        <v>2.1988139777E10</v>
      </c>
      <c r="C111" s="97"/>
      <c r="D111" s="97"/>
      <c r="E111" s="96" t="s">
        <v>4944</v>
      </c>
      <c r="F111" s="97"/>
      <c r="G111" s="96" t="s">
        <v>86</v>
      </c>
      <c r="H111" s="98"/>
      <c r="I111" s="99"/>
      <c r="J111" s="97"/>
      <c r="K111" s="99"/>
      <c r="L111" s="97"/>
      <c r="M111" s="97"/>
      <c r="N111" s="100">
        <v>45861.0</v>
      </c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>
      <c r="A112" s="96" t="s">
        <v>5005</v>
      </c>
      <c r="B112" s="96">
        <v>2.1992720487E10</v>
      </c>
      <c r="C112" s="97"/>
      <c r="D112" s="97"/>
      <c r="E112" s="96" t="s">
        <v>4944</v>
      </c>
      <c r="F112" s="97"/>
      <c r="G112" s="96" t="s">
        <v>86</v>
      </c>
      <c r="H112" s="98"/>
      <c r="I112" s="99"/>
      <c r="J112" s="97"/>
      <c r="K112" s="99"/>
      <c r="L112" s="97"/>
      <c r="M112" s="97"/>
      <c r="N112" s="100">
        <v>45861.0</v>
      </c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>
      <c r="A113" s="96" t="s">
        <v>5006</v>
      </c>
      <c r="B113" s="96">
        <v>2.1998290551E10</v>
      </c>
      <c r="C113" s="97"/>
      <c r="D113" s="97"/>
      <c r="E113" s="96" t="s">
        <v>4944</v>
      </c>
      <c r="F113" s="97"/>
      <c r="G113" s="96" t="s">
        <v>86</v>
      </c>
      <c r="H113" s="98"/>
      <c r="I113" s="99"/>
      <c r="J113" s="97"/>
      <c r="K113" s="99"/>
      <c r="L113" s="97"/>
      <c r="M113" s="97"/>
      <c r="N113" s="100">
        <v>45861.0</v>
      </c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>
      <c r="A114" s="96" t="s">
        <v>5006</v>
      </c>
      <c r="B114" s="96">
        <v>2.1974579871E10</v>
      </c>
      <c r="C114" s="97"/>
      <c r="D114" s="97"/>
      <c r="E114" s="96" t="s">
        <v>4944</v>
      </c>
      <c r="F114" s="97"/>
      <c r="G114" s="96" t="s">
        <v>86</v>
      </c>
      <c r="H114" s="98"/>
      <c r="I114" s="99"/>
      <c r="J114" s="97"/>
      <c r="K114" s="99"/>
      <c r="L114" s="97"/>
      <c r="M114" s="97"/>
      <c r="N114" s="100">
        <v>45861.0</v>
      </c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>
      <c r="A115" s="96" t="s">
        <v>5007</v>
      </c>
      <c r="B115" s="96">
        <v>2.18609648E9</v>
      </c>
      <c r="C115" s="97"/>
      <c r="D115" s="97"/>
      <c r="E115" s="96" t="s">
        <v>4944</v>
      </c>
      <c r="F115" s="97"/>
      <c r="G115" s="96" t="s">
        <v>86</v>
      </c>
      <c r="H115" s="98"/>
      <c r="I115" s="99"/>
      <c r="J115" s="97"/>
      <c r="K115" s="99"/>
      <c r="L115" s="97"/>
      <c r="M115" s="97"/>
      <c r="N115" s="100">
        <v>45861.0</v>
      </c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>
      <c r="A116" s="96" t="s">
        <v>5008</v>
      </c>
      <c r="B116" s="96">
        <v>2.1983062776E10</v>
      </c>
      <c r="C116" s="97"/>
      <c r="D116" s="97"/>
      <c r="E116" s="96" t="s">
        <v>4944</v>
      </c>
      <c r="F116" s="97"/>
      <c r="G116" s="96" t="s">
        <v>86</v>
      </c>
      <c r="H116" s="98"/>
      <c r="I116" s="99"/>
      <c r="J116" s="97"/>
      <c r="K116" s="99"/>
      <c r="L116" s="97"/>
      <c r="M116" s="97"/>
      <c r="N116" s="100">
        <v>45861.0</v>
      </c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>
      <c r="A117" s="96" t="s">
        <v>5009</v>
      </c>
      <c r="B117" s="96">
        <v>2.1969206684E10</v>
      </c>
      <c r="C117" s="97"/>
      <c r="D117" s="97"/>
      <c r="E117" s="96" t="s">
        <v>4944</v>
      </c>
      <c r="F117" s="97"/>
      <c r="G117" s="96" t="s">
        <v>86</v>
      </c>
      <c r="H117" s="98"/>
      <c r="I117" s="99"/>
      <c r="J117" s="97"/>
      <c r="K117" s="99"/>
      <c r="L117" s="97"/>
      <c r="M117" s="97"/>
      <c r="N117" s="100">
        <v>45861.0</v>
      </c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>
      <c r="A118" s="96" t="s">
        <v>5010</v>
      </c>
      <c r="B118" s="96">
        <v>2.1973677711E10</v>
      </c>
      <c r="C118" s="97"/>
      <c r="D118" s="97"/>
      <c r="E118" s="96" t="s">
        <v>4944</v>
      </c>
      <c r="F118" s="97"/>
      <c r="G118" s="96" t="s">
        <v>86</v>
      </c>
      <c r="H118" s="98"/>
      <c r="I118" s="99"/>
      <c r="J118" s="97"/>
      <c r="K118" s="99"/>
      <c r="L118" s="97"/>
      <c r="M118" s="97"/>
      <c r="N118" s="100">
        <v>45861.0</v>
      </c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>
      <c r="A119" s="96" t="s">
        <v>4447</v>
      </c>
      <c r="B119" s="96">
        <v>2.1988774732E10</v>
      </c>
      <c r="C119" s="97"/>
      <c r="D119" s="97"/>
      <c r="E119" s="96" t="s">
        <v>4944</v>
      </c>
      <c r="F119" s="97"/>
      <c r="G119" s="96" t="s">
        <v>86</v>
      </c>
      <c r="H119" s="98"/>
      <c r="I119" s="99"/>
      <c r="J119" s="97"/>
      <c r="K119" s="99"/>
      <c r="L119" s="97"/>
      <c r="M119" s="97"/>
      <c r="N119" s="100">
        <v>45861.0</v>
      </c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>
      <c r="A120" s="96" t="s">
        <v>5011</v>
      </c>
      <c r="B120" s="96">
        <v>2.1966282534E10</v>
      </c>
      <c r="C120" s="97"/>
      <c r="D120" s="97"/>
      <c r="E120" s="96" t="s">
        <v>4944</v>
      </c>
      <c r="F120" s="97"/>
      <c r="G120" s="96" t="s">
        <v>86</v>
      </c>
      <c r="H120" s="98"/>
      <c r="I120" s="99"/>
      <c r="J120" s="97"/>
      <c r="K120" s="99"/>
      <c r="L120" s="97"/>
      <c r="M120" s="97"/>
      <c r="N120" s="100">
        <v>45861.0</v>
      </c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>
      <c r="A121" s="96" t="s">
        <v>5012</v>
      </c>
      <c r="B121" s="96">
        <v>2.1988381687E10</v>
      </c>
      <c r="C121" s="97"/>
      <c r="D121" s="97"/>
      <c r="E121" s="96" t="s">
        <v>4944</v>
      </c>
      <c r="F121" s="97"/>
      <c r="G121" s="96" t="s">
        <v>150</v>
      </c>
      <c r="H121" s="98"/>
      <c r="I121" s="99"/>
      <c r="J121" s="97"/>
      <c r="K121" s="99"/>
      <c r="L121" s="97"/>
      <c r="M121" s="97"/>
      <c r="N121" s="100">
        <v>45861.0</v>
      </c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>
      <c r="A122" s="96" t="s">
        <v>5013</v>
      </c>
      <c r="B122" s="96">
        <v>2.1998517174E10</v>
      </c>
      <c r="C122" s="97"/>
      <c r="D122" s="97"/>
      <c r="E122" s="96" t="s">
        <v>4944</v>
      </c>
      <c r="F122" s="97"/>
      <c r="G122" s="96" t="s">
        <v>86</v>
      </c>
      <c r="H122" s="98"/>
      <c r="I122" s="99"/>
      <c r="J122" s="97"/>
      <c r="K122" s="99"/>
      <c r="L122" s="97"/>
      <c r="M122" s="97"/>
      <c r="N122" s="100">
        <v>45861.0</v>
      </c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>
      <c r="A123" s="96" t="s">
        <v>5014</v>
      </c>
      <c r="B123" s="96">
        <v>2.1990208585E10</v>
      </c>
      <c r="C123" s="97"/>
      <c r="D123" s="97"/>
      <c r="E123" s="96" t="s">
        <v>4944</v>
      </c>
      <c r="F123" s="97"/>
      <c r="G123" s="96" t="s">
        <v>86</v>
      </c>
      <c r="H123" s="98"/>
      <c r="I123" s="99"/>
      <c r="J123" s="97"/>
      <c r="K123" s="99"/>
      <c r="L123" s="97"/>
      <c r="M123" s="97"/>
      <c r="N123" s="100">
        <v>45861.0</v>
      </c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>
      <c r="A124" s="96" t="s">
        <v>4409</v>
      </c>
      <c r="B124" s="96">
        <v>2.1974726332E10</v>
      </c>
      <c r="C124" s="97"/>
      <c r="D124" s="97"/>
      <c r="E124" s="96" t="s">
        <v>4944</v>
      </c>
      <c r="F124" s="97"/>
      <c r="G124" s="96" t="s">
        <v>86</v>
      </c>
      <c r="H124" s="98"/>
      <c r="I124" s="99"/>
      <c r="J124" s="97"/>
      <c r="K124" s="99"/>
      <c r="L124" s="97"/>
      <c r="M124" s="97"/>
      <c r="N124" s="100">
        <v>45861.0</v>
      </c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>
      <c r="A125" s="96" t="s">
        <v>4547</v>
      </c>
      <c r="B125" s="96">
        <v>2.1983504741E10</v>
      </c>
      <c r="C125" s="97"/>
      <c r="D125" s="97"/>
      <c r="E125" s="96" t="s">
        <v>4944</v>
      </c>
      <c r="F125" s="97"/>
      <c r="G125" s="96" t="s">
        <v>86</v>
      </c>
      <c r="H125" s="98"/>
      <c r="I125" s="99"/>
      <c r="J125" s="97"/>
      <c r="K125" s="99"/>
      <c r="L125" s="97"/>
      <c r="M125" s="97"/>
      <c r="N125" s="100">
        <v>45861.0</v>
      </c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>
      <c r="A126" s="96" t="s">
        <v>5015</v>
      </c>
      <c r="B126" s="96">
        <v>2.1964393444E10</v>
      </c>
      <c r="C126" s="97"/>
      <c r="D126" s="97"/>
      <c r="E126" s="96" t="s">
        <v>4944</v>
      </c>
      <c r="F126" s="97"/>
      <c r="G126" s="96" t="s">
        <v>86</v>
      </c>
      <c r="H126" s="98"/>
      <c r="I126" s="99"/>
      <c r="J126" s="97"/>
      <c r="K126" s="99"/>
      <c r="L126" s="97"/>
      <c r="M126" s="97"/>
      <c r="N126" s="100">
        <v>45861.0</v>
      </c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>
      <c r="A127" s="96" t="s">
        <v>5016</v>
      </c>
      <c r="B127" s="96">
        <v>2.1967764773E10</v>
      </c>
      <c r="C127" s="97"/>
      <c r="D127" s="97"/>
      <c r="E127" s="96" t="s">
        <v>85</v>
      </c>
      <c r="F127" s="97"/>
      <c r="G127" s="96" t="s">
        <v>86</v>
      </c>
      <c r="H127" s="98"/>
      <c r="I127" s="99"/>
      <c r="J127" s="97"/>
      <c r="K127" s="99"/>
      <c r="L127" s="97"/>
      <c r="M127" s="97"/>
      <c r="N127" s="100">
        <v>45861.0</v>
      </c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>
      <c r="A128" s="96" t="s">
        <v>4897</v>
      </c>
      <c r="B128" s="96">
        <v>2.2997206257E10</v>
      </c>
      <c r="C128" s="97"/>
      <c r="D128" s="97"/>
      <c r="E128" s="96" t="s">
        <v>85</v>
      </c>
      <c r="F128" s="97"/>
      <c r="G128" s="96" t="s">
        <v>86</v>
      </c>
      <c r="H128" s="98"/>
      <c r="I128" s="99"/>
      <c r="J128" s="97"/>
      <c r="K128" s="99"/>
      <c r="L128" s="97"/>
      <c r="M128" s="97"/>
      <c r="N128" s="100">
        <v>45861.0</v>
      </c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>
      <c r="A129" s="96" t="s">
        <v>5017</v>
      </c>
      <c r="B129" s="96">
        <v>2.1964985858E10</v>
      </c>
      <c r="C129" s="97"/>
      <c r="D129" s="97"/>
      <c r="E129" s="96" t="s">
        <v>85</v>
      </c>
      <c r="F129" s="97"/>
      <c r="G129" s="96" t="s">
        <v>86</v>
      </c>
      <c r="H129" s="98"/>
      <c r="I129" s="99"/>
      <c r="J129" s="97"/>
      <c r="K129" s="99"/>
      <c r="L129" s="97"/>
      <c r="M129" s="97"/>
      <c r="N129" s="100">
        <v>45861.0</v>
      </c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>
      <c r="A130" s="96" t="s">
        <v>5018</v>
      </c>
      <c r="B130" s="96">
        <v>2.4981184045E10</v>
      </c>
      <c r="C130" s="97"/>
      <c r="D130" s="97"/>
      <c r="E130" s="96" t="s">
        <v>85</v>
      </c>
      <c r="F130" s="97"/>
      <c r="G130" s="96" t="s">
        <v>86</v>
      </c>
      <c r="H130" s="98"/>
      <c r="I130" s="99"/>
      <c r="J130" s="97"/>
      <c r="K130" s="99"/>
      <c r="L130" s="97"/>
      <c r="M130" s="97"/>
      <c r="N130" s="100">
        <v>45861.0</v>
      </c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>
      <c r="A131" s="96" t="s">
        <v>4299</v>
      </c>
      <c r="B131" s="96">
        <v>2.1965301474E10</v>
      </c>
      <c r="C131" s="97"/>
      <c r="D131" s="97"/>
      <c r="E131" s="96" t="s">
        <v>85</v>
      </c>
      <c r="F131" s="97"/>
      <c r="G131" s="96" t="s">
        <v>86</v>
      </c>
      <c r="H131" s="98"/>
      <c r="I131" s="99"/>
      <c r="J131" s="97"/>
      <c r="K131" s="99"/>
      <c r="L131" s="97"/>
      <c r="M131" s="97"/>
      <c r="N131" s="100">
        <v>45861.0</v>
      </c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>
      <c r="A132" s="96" t="s">
        <v>5019</v>
      </c>
      <c r="B132" s="96">
        <v>2.1967673376E10</v>
      </c>
      <c r="C132" s="96" t="s">
        <v>5020</v>
      </c>
      <c r="D132" s="97"/>
      <c r="E132" s="96" t="s">
        <v>85</v>
      </c>
      <c r="F132" s="97"/>
      <c r="G132" s="96" t="s">
        <v>150</v>
      </c>
      <c r="H132" s="98"/>
      <c r="I132" s="99"/>
      <c r="J132" s="97"/>
      <c r="K132" s="99"/>
      <c r="L132" s="97"/>
      <c r="M132" s="97"/>
      <c r="N132" s="100">
        <v>45862.0</v>
      </c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>
      <c r="A133" s="96" t="s">
        <v>5021</v>
      </c>
      <c r="B133" s="96">
        <v>2.2988529794E10</v>
      </c>
      <c r="C133" s="96" t="s">
        <v>5022</v>
      </c>
      <c r="D133" s="97"/>
      <c r="E133" s="96" t="s">
        <v>85</v>
      </c>
      <c r="F133" s="97"/>
      <c r="G133" s="96" t="s">
        <v>86</v>
      </c>
      <c r="H133" s="98"/>
      <c r="I133" s="99"/>
      <c r="J133" s="97"/>
      <c r="K133" s="99"/>
      <c r="L133" s="97"/>
      <c r="M133" s="97"/>
      <c r="N133" s="100">
        <v>45862.0</v>
      </c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>
      <c r="A134" s="96" t="s">
        <v>4411</v>
      </c>
      <c r="B134" s="96">
        <v>2.2999954829E10</v>
      </c>
      <c r="C134" s="96" t="s">
        <v>5023</v>
      </c>
      <c r="D134" s="97"/>
      <c r="E134" s="96" t="s">
        <v>85</v>
      </c>
      <c r="F134" s="97"/>
      <c r="G134" s="96" t="s">
        <v>86</v>
      </c>
      <c r="H134" s="98"/>
      <c r="I134" s="99"/>
      <c r="J134" s="97"/>
      <c r="K134" s="99"/>
      <c r="L134" s="97"/>
      <c r="M134" s="97"/>
      <c r="N134" s="100">
        <v>45862.0</v>
      </c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>
      <c r="A135" s="96" t="s">
        <v>5024</v>
      </c>
      <c r="B135" s="96">
        <v>2.1975154898E10</v>
      </c>
      <c r="C135" s="97"/>
      <c r="D135" s="97"/>
      <c r="E135" s="96" t="s">
        <v>85</v>
      </c>
      <c r="F135" s="97"/>
      <c r="G135" s="96" t="s">
        <v>86</v>
      </c>
      <c r="H135" s="98"/>
      <c r="I135" s="99"/>
      <c r="J135" s="97"/>
      <c r="K135" s="99"/>
      <c r="L135" s="97"/>
      <c r="M135" s="97"/>
      <c r="N135" s="100">
        <v>45862.0</v>
      </c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>
      <c r="A136" s="96" t="s">
        <v>4998</v>
      </c>
      <c r="B136" s="96">
        <v>2.1964372627E10</v>
      </c>
      <c r="C136" s="97"/>
      <c r="D136" s="97"/>
      <c r="E136" s="96" t="s">
        <v>85</v>
      </c>
      <c r="F136" s="97"/>
      <c r="G136" s="96" t="s">
        <v>86</v>
      </c>
      <c r="H136" s="98"/>
      <c r="I136" s="99"/>
      <c r="J136" s="97"/>
      <c r="K136" s="99"/>
      <c r="L136" s="97"/>
      <c r="M136" s="97"/>
      <c r="N136" s="100">
        <v>45862.0</v>
      </c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>
      <c r="A137" s="96" t="s">
        <v>5025</v>
      </c>
      <c r="B137" s="96">
        <v>2.1964419483E10</v>
      </c>
      <c r="C137" s="97"/>
      <c r="D137" s="97"/>
      <c r="E137" s="96" t="s">
        <v>85</v>
      </c>
      <c r="F137" s="97"/>
      <c r="G137" s="96" t="s">
        <v>94</v>
      </c>
      <c r="H137" s="98"/>
      <c r="I137" s="99"/>
      <c r="J137" s="97"/>
      <c r="K137" s="99"/>
      <c r="L137" s="97"/>
      <c r="M137" s="97"/>
      <c r="N137" s="100">
        <v>45862.0</v>
      </c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>
      <c r="A138" s="96" t="s">
        <v>5026</v>
      </c>
      <c r="B138" s="96">
        <v>2.198138898E10</v>
      </c>
      <c r="C138" s="97"/>
      <c r="D138" s="97"/>
      <c r="E138" s="96" t="s">
        <v>85</v>
      </c>
      <c r="F138" s="97"/>
      <c r="G138" s="96" t="s">
        <v>86</v>
      </c>
      <c r="H138" s="98"/>
      <c r="I138" s="99"/>
      <c r="J138" s="97"/>
      <c r="K138" s="99"/>
      <c r="L138" s="97"/>
      <c r="M138" s="97"/>
      <c r="N138" s="100">
        <v>45863.0</v>
      </c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>
      <c r="A139" s="96" t="s">
        <v>5027</v>
      </c>
      <c r="B139" s="96">
        <v>2.1981218467E10</v>
      </c>
      <c r="C139" s="97"/>
      <c r="D139" s="97"/>
      <c r="E139" s="96" t="s">
        <v>85</v>
      </c>
      <c r="F139" s="97"/>
      <c r="G139" s="96" t="s">
        <v>86</v>
      </c>
      <c r="H139" s="98"/>
      <c r="I139" s="99"/>
      <c r="J139" s="97"/>
      <c r="K139" s="99"/>
      <c r="L139" s="97"/>
      <c r="M139" s="97"/>
      <c r="N139" s="100">
        <v>45863.0</v>
      </c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>
      <c r="A140" s="96" t="s">
        <v>4411</v>
      </c>
      <c r="B140" s="96">
        <v>2.197143338E10</v>
      </c>
      <c r="C140" s="97"/>
      <c r="D140" s="97"/>
      <c r="E140" s="96" t="s">
        <v>655</v>
      </c>
      <c r="F140" s="97"/>
      <c r="G140" s="96" t="s">
        <v>86</v>
      </c>
      <c r="H140" s="98"/>
      <c r="I140" s="99"/>
      <c r="J140" s="97"/>
      <c r="K140" s="99"/>
      <c r="L140" s="97"/>
      <c r="M140" s="97"/>
      <c r="N140" s="100">
        <v>45863.0</v>
      </c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>
      <c r="A141" s="96" t="s">
        <v>4382</v>
      </c>
      <c r="B141" s="96">
        <v>2.197141878E10</v>
      </c>
      <c r="C141" s="97"/>
      <c r="D141" s="97"/>
      <c r="E141" s="96" t="s">
        <v>655</v>
      </c>
      <c r="F141" s="97"/>
      <c r="G141" s="96" t="s">
        <v>86</v>
      </c>
      <c r="H141" s="98"/>
      <c r="I141" s="99"/>
      <c r="J141" s="97"/>
      <c r="K141" s="99"/>
      <c r="L141" s="97"/>
      <c r="M141" s="97"/>
      <c r="N141" s="100">
        <v>45863.0</v>
      </c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>
      <c r="A142" s="96" t="s">
        <v>5028</v>
      </c>
      <c r="B142" s="96">
        <v>2.1969180714E10</v>
      </c>
      <c r="C142" s="96" t="s">
        <v>5029</v>
      </c>
      <c r="D142" s="97"/>
      <c r="E142" s="96" t="s">
        <v>85</v>
      </c>
      <c r="F142" s="97"/>
      <c r="G142" s="96" t="s">
        <v>86</v>
      </c>
      <c r="H142" s="98"/>
      <c r="I142" s="99"/>
      <c r="J142" s="97"/>
      <c r="K142" s="99"/>
      <c r="L142" s="97"/>
      <c r="M142" s="97"/>
      <c r="N142" s="100">
        <v>45863.0</v>
      </c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>
      <c r="A143" s="96" t="s">
        <v>5030</v>
      </c>
      <c r="B143" s="96">
        <v>2.4981403414E10</v>
      </c>
      <c r="C143" s="96" t="s">
        <v>5031</v>
      </c>
      <c r="D143" s="97"/>
      <c r="E143" s="96" t="s">
        <v>85</v>
      </c>
      <c r="F143" s="97"/>
      <c r="G143" s="96" t="s">
        <v>86</v>
      </c>
      <c r="H143" s="98"/>
      <c r="I143" s="99"/>
      <c r="J143" s="97"/>
      <c r="K143" s="99"/>
      <c r="L143" s="97"/>
      <c r="M143" s="97"/>
      <c r="N143" s="100">
        <v>45863.0</v>
      </c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>
      <c r="A144" s="96" t="s">
        <v>5032</v>
      </c>
      <c r="B144" s="96">
        <v>2.1969498987E10</v>
      </c>
      <c r="C144" s="96" t="s">
        <v>5033</v>
      </c>
      <c r="D144" s="97"/>
      <c r="E144" s="96" t="s">
        <v>85</v>
      </c>
      <c r="F144" s="97"/>
      <c r="G144" s="96" t="s">
        <v>86</v>
      </c>
      <c r="H144" s="98"/>
      <c r="I144" s="99"/>
      <c r="J144" s="97"/>
      <c r="K144" s="99"/>
      <c r="L144" s="97"/>
      <c r="M144" s="97"/>
      <c r="N144" s="100">
        <v>45863.0</v>
      </c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>
      <c r="A145" s="96" t="s">
        <v>5034</v>
      </c>
      <c r="B145" s="96">
        <v>2.1967677279E10</v>
      </c>
      <c r="C145" s="97"/>
      <c r="D145" s="97"/>
      <c r="E145" s="96" t="s">
        <v>85</v>
      </c>
      <c r="F145" s="97"/>
      <c r="G145" s="96" t="s">
        <v>86</v>
      </c>
      <c r="H145" s="98"/>
      <c r="I145" s="99"/>
      <c r="J145" s="97"/>
      <c r="K145" s="99"/>
      <c r="L145" s="97"/>
      <c r="M145" s="97"/>
      <c r="N145" s="100">
        <v>45866.0</v>
      </c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>
      <c r="A146" s="96" t="s">
        <v>4485</v>
      </c>
      <c r="B146" s="96">
        <v>2.4992279624E10</v>
      </c>
      <c r="C146" s="97"/>
      <c r="D146" s="97"/>
      <c r="E146" s="96" t="s">
        <v>655</v>
      </c>
      <c r="F146" s="97"/>
      <c r="G146" s="96" t="s">
        <v>86</v>
      </c>
      <c r="H146" s="98"/>
      <c r="I146" s="99"/>
      <c r="J146" s="97"/>
      <c r="K146" s="99"/>
      <c r="L146" s="97"/>
      <c r="M146" s="97"/>
      <c r="N146" s="100">
        <v>45866.0</v>
      </c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>
      <c r="A147" s="96" t="s">
        <v>5035</v>
      </c>
      <c r="B147" s="96">
        <v>2.1980388176E10</v>
      </c>
      <c r="C147" s="97"/>
      <c r="D147" s="97"/>
      <c r="E147" s="96" t="s">
        <v>655</v>
      </c>
      <c r="F147" s="97"/>
      <c r="G147" s="96" t="s">
        <v>86</v>
      </c>
      <c r="H147" s="98"/>
      <c r="I147" s="99"/>
      <c r="J147" s="97"/>
      <c r="K147" s="99"/>
      <c r="L147" s="97"/>
      <c r="M147" s="97"/>
      <c r="N147" s="100">
        <v>45866.0</v>
      </c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>
      <c r="A148" s="96" t="s">
        <v>5036</v>
      </c>
      <c r="B148" s="96">
        <v>8.1998411705E10</v>
      </c>
      <c r="C148" s="97"/>
      <c r="D148" s="97"/>
      <c r="E148" s="96" t="s">
        <v>655</v>
      </c>
      <c r="F148" s="97"/>
      <c r="G148" s="96" t="s">
        <v>86</v>
      </c>
      <c r="H148" s="98"/>
      <c r="I148" s="99"/>
      <c r="J148" s="97"/>
      <c r="K148" s="99"/>
      <c r="L148" s="97"/>
      <c r="M148" s="97"/>
      <c r="N148" s="100">
        <v>45866.0</v>
      </c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>
      <c r="A149" s="96" t="s">
        <v>5037</v>
      </c>
      <c r="B149" s="96">
        <v>2.1964093936E10</v>
      </c>
      <c r="C149" s="97"/>
      <c r="D149" s="97"/>
      <c r="E149" s="96" t="s">
        <v>85</v>
      </c>
      <c r="F149" s="97"/>
      <c r="G149" s="96" t="s">
        <v>86</v>
      </c>
      <c r="H149" s="98"/>
      <c r="I149" s="99"/>
      <c r="J149" s="97"/>
      <c r="K149" s="99"/>
      <c r="L149" s="97"/>
      <c r="M149" s="97"/>
      <c r="N149" s="100">
        <v>45866.0</v>
      </c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>
      <c r="A150" s="96" t="s">
        <v>5038</v>
      </c>
      <c r="B150" s="96">
        <v>2.1996715216E10</v>
      </c>
      <c r="C150" s="97"/>
      <c r="D150" s="97"/>
      <c r="E150" s="96" t="s">
        <v>85</v>
      </c>
      <c r="F150" s="97"/>
      <c r="G150" s="96" t="s">
        <v>86</v>
      </c>
      <c r="H150" s="98"/>
      <c r="I150" s="99"/>
      <c r="J150" s="97"/>
      <c r="K150" s="99"/>
      <c r="L150" s="97"/>
      <c r="M150" s="97"/>
      <c r="N150" s="100">
        <v>45866.0</v>
      </c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>
      <c r="A151" s="96" t="s">
        <v>5039</v>
      </c>
      <c r="B151" s="96">
        <v>2.199973766E10</v>
      </c>
      <c r="C151" s="97"/>
      <c r="D151" s="97"/>
      <c r="E151" s="96" t="s">
        <v>85</v>
      </c>
      <c r="F151" s="97"/>
      <c r="G151" s="96" t="s">
        <v>150</v>
      </c>
      <c r="H151" s="98"/>
      <c r="I151" s="99"/>
      <c r="J151" s="97"/>
      <c r="K151" s="99"/>
      <c r="L151" s="97"/>
      <c r="M151" s="97"/>
      <c r="N151" s="100">
        <v>45866.0</v>
      </c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>
      <c r="A152" s="96" t="s">
        <v>5040</v>
      </c>
      <c r="B152" s="96">
        <v>2.2981738114E10</v>
      </c>
      <c r="C152" s="97"/>
      <c r="D152" s="97"/>
      <c r="E152" s="96" t="s">
        <v>85</v>
      </c>
      <c r="F152" s="97"/>
      <c r="G152" s="96" t="s">
        <v>150</v>
      </c>
      <c r="H152" s="98"/>
      <c r="I152" s="99"/>
      <c r="J152" s="97"/>
      <c r="K152" s="99"/>
      <c r="L152" s="97"/>
      <c r="M152" s="97"/>
      <c r="N152" s="100">
        <v>45866.0</v>
      </c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>
      <c r="A153" s="96" t="s">
        <v>5041</v>
      </c>
      <c r="B153" s="96">
        <v>2.1972295117E10</v>
      </c>
      <c r="C153" s="97"/>
      <c r="D153" s="97"/>
      <c r="E153" s="96" t="s">
        <v>4944</v>
      </c>
      <c r="F153" s="97"/>
      <c r="G153" s="96" t="s">
        <v>150</v>
      </c>
      <c r="H153" s="98"/>
      <c r="I153" s="99"/>
      <c r="J153" s="97"/>
      <c r="K153" s="99"/>
      <c r="L153" s="97"/>
      <c r="M153" s="97"/>
      <c r="N153" s="100">
        <v>45866.0</v>
      </c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>
      <c r="A154" s="96" t="s">
        <v>5042</v>
      </c>
      <c r="B154" s="96">
        <v>2.4998182547E10</v>
      </c>
      <c r="C154" s="97"/>
      <c r="D154" s="97"/>
      <c r="E154" s="96" t="s">
        <v>85</v>
      </c>
      <c r="F154" s="97"/>
      <c r="G154" s="96" t="s">
        <v>150</v>
      </c>
      <c r="H154" s="98"/>
      <c r="I154" s="99"/>
      <c r="J154" s="97"/>
      <c r="K154" s="99"/>
      <c r="L154" s="97"/>
      <c r="M154" s="96" t="s">
        <v>5043</v>
      </c>
      <c r="N154" s="100">
        <v>45867.0</v>
      </c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>
      <c r="A155" s="96" t="s">
        <v>5044</v>
      </c>
      <c r="B155" s="96">
        <v>2.1999533668E10</v>
      </c>
      <c r="C155" s="97"/>
      <c r="D155" s="97"/>
      <c r="E155" s="96" t="s">
        <v>85</v>
      </c>
      <c r="F155" s="97"/>
      <c r="G155" s="96" t="s">
        <v>150</v>
      </c>
      <c r="H155" s="98"/>
      <c r="I155" s="99"/>
      <c r="J155" s="97"/>
      <c r="K155" s="99"/>
      <c r="L155" s="97"/>
      <c r="M155" s="96" t="s">
        <v>5045</v>
      </c>
      <c r="N155" s="100">
        <v>45867.0</v>
      </c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>
      <c r="A156" s="96" t="s">
        <v>5046</v>
      </c>
      <c r="B156" s="96">
        <v>2.2999961509E10</v>
      </c>
      <c r="C156" s="97"/>
      <c r="D156" s="97"/>
      <c r="E156" s="96" t="s">
        <v>85</v>
      </c>
      <c r="F156" s="97"/>
      <c r="G156" s="96" t="s">
        <v>150</v>
      </c>
      <c r="H156" s="98"/>
      <c r="I156" s="99"/>
      <c r="J156" s="97"/>
      <c r="K156" s="99"/>
      <c r="L156" s="97"/>
      <c r="M156" s="97"/>
      <c r="N156" s="100">
        <v>45868.0</v>
      </c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>
      <c r="A157" s="96" t="s">
        <v>5047</v>
      </c>
      <c r="B157" s="96">
        <v>2.499943065E10</v>
      </c>
      <c r="C157" s="97"/>
      <c r="D157" s="97"/>
      <c r="E157" s="96" t="s">
        <v>85</v>
      </c>
      <c r="F157" s="97"/>
      <c r="G157" s="96" t="s">
        <v>150</v>
      </c>
      <c r="H157" s="98"/>
      <c r="I157" s="99"/>
      <c r="J157" s="97"/>
      <c r="K157" s="99"/>
      <c r="L157" s="97"/>
      <c r="M157" s="96" t="s">
        <v>5045</v>
      </c>
      <c r="N157" s="100">
        <v>45868.0</v>
      </c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>
      <c r="A158" s="96" t="s">
        <v>5048</v>
      </c>
      <c r="B158" s="96">
        <v>2.199652211015E12</v>
      </c>
      <c r="C158" s="97"/>
      <c r="D158" s="97"/>
      <c r="E158" s="96" t="s">
        <v>85</v>
      </c>
      <c r="F158" s="97"/>
      <c r="G158" s="96" t="s">
        <v>150</v>
      </c>
      <c r="H158" s="98"/>
      <c r="I158" s="99"/>
      <c r="J158" s="97"/>
      <c r="K158" s="99"/>
      <c r="L158" s="97"/>
      <c r="M158" s="96" t="s">
        <v>5043</v>
      </c>
      <c r="N158" s="100">
        <v>45868.0</v>
      </c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>
      <c r="A159" s="96" t="s">
        <v>5049</v>
      </c>
      <c r="B159" s="96">
        <v>2.1994069891E10</v>
      </c>
      <c r="C159" s="97"/>
      <c r="D159" s="97"/>
      <c r="E159" s="96" t="s">
        <v>85</v>
      </c>
      <c r="F159" s="97"/>
      <c r="G159" s="96" t="s">
        <v>86</v>
      </c>
      <c r="H159" s="98"/>
      <c r="I159" s="99"/>
      <c r="J159" s="97"/>
      <c r="K159" s="99"/>
      <c r="L159" s="97"/>
      <c r="M159" s="97"/>
      <c r="N159" s="100">
        <v>45868.0</v>
      </c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>
      <c r="A160" s="96" t="s">
        <v>5050</v>
      </c>
      <c r="B160" s="96">
        <v>2.19644074E10</v>
      </c>
      <c r="C160" s="97"/>
      <c r="D160" s="97"/>
      <c r="E160" s="96" t="s">
        <v>85</v>
      </c>
      <c r="F160" s="97"/>
      <c r="G160" s="96" t="s">
        <v>86</v>
      </c>
      <c r="H160" s="98"/>
      <c r="I160" s="99"/>
      <c r="J160" s="97"/>
      <c r="K160" s="99"/>
      <c r="L160" s="97"/>
      <c r="M160" s="97"/>
      <c r="N160" s="100">
        <v>45869.0</v>
      </c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>
      <c r="A161" s="96" t="s">
        <v>5051</v>
      </c>
      <c r="B161" s="96">
        <v>2.1969878432E10</v>
      </c>
      <c r="C161" s="96" t="s">
        <v>5052</v>
      </c>
      <c r="D161" s="97"/>
      <c r="E161" s="96" t="s">
        <v>85</v>
      </c>
      <c r="F161" s="97"/>
      <c r="G161" s="96" t="s">
        <v>86</v>
      </c>
      <c r="H161" s="98"/>
      <c r="I161" s="99"/>
      <c r="J161" s="97"/>
      <c r="K161" s="99"/>
      <c r="L161" s="97"/>
      <c r="M161" s="97"/>
      <c r="N161" s="100">
        <v>45869.0</v>
      </c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>
      <c r="A162" s="96" t="s">
        <v>5053</v>
      </c>
      <c r="B162" s="96">
        <v>2.1964114228E10</v>
      </c>
      <c r="C162" s="96" t="s">
        <v>5054</v>
      </c>
      <c r="D162" s="96" t="s">
        <v>5055</v>
      </c>
      <c r="E162" s="96" t="s">
        <v>85</v>
      </c>
      <c r="F162" s="97"/>
      <c r="G162" s="96" t="s">
        <v>131</v>
      </c>
      <c r="H162" s="98"/>
      <c r="I162" s="99"/>
      <c r="J162" s="97"/>
      <c r="K162" s="99"/>
      <c r="L162" s="97"/>
      <c r="M162" s="97"/>
      <c r="N162" s="100">
        <v>45869.0</v>
      </c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>
      <c r="A163" s="96" t="s">
        <v>5056</v>
      </c>
      <c r="B163" s="96">
        <v>2.1982842525E10</v>
      </c>
      <c r="C163" s="97"/>
      <c r="D163" s="97"/>
      <c r="E163" s="96" t="s">
        <v>671</v>
      </c>
      <c r="F163" s="97"/>
      <c r="G163" s="96" t="s">
        <v>86</v>
      </c>
      <c r="H163" s="98"/>
      <c r="I163" s="99"/>
      <c r="J163" s="97"/>
      <c r="K163" s="99"/>
      <c r="L163" s="97"/>
      <c r="M163" s="97"/>
      <c r="N163" s="100">
        <v>45869.0</v>
      </c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>
      <c r="A164" s="96" t="s">
        <v>5057</v>
      </c>
      <c r="B164" s="96">
        <v>2.4992283248E10</v>
      </c>
      <c r="C164" s="96" t="s">
        <v>5058</v>
      </c>
      <c r="D164" s="96" t="s">
        <v>281</v>
      </c>
      <c r="E164" s="96" t="s">
        <v>4944</v>
      </c>
      <c r="F164" s="96" t="s">
        <v>93</v>
      </c>
      <c r="G164" s="96" t="s">
        <v>150</v>
      </c>
      <c r="H164" s="101">
        <v>1978.92</v>
      </c>
      <c r="I164" s="100">
        <v>45864.0</v>
      </c>
      <c r="J164" s="96">
        <v>9.6562691E7</v>
      </c>
      <c r="K164" s="99"/>
      <c r="L164" s="97"/>
      <c r="M164" s="96" t="s">
        <v>5059</v>
      </c>
      <c r="N164" s="100">
        <v>45870.0</v>
      </c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>
      <c r="A165" s="96" t="s">
        <v>4868</v>
      </c>
      <c r="B165" s="96">
        <v>2.1964362772E10</v>
      </c>
      <c r="C165" s="96" t="s">
        <v>5060</v>
      </c>
      <c r="D165" s="96" t="s">
        <v>5061</v>
      </c>
      <c r="E165" s="96" t="s">
        <v>803</v>
      </c>
      <c r="F165" s="96" t="s">
        <v>804</v>
      </c>
      <c r="G165" s="96" t="s">
        <v>53</v>
      </c>
      <c r="H165" s="101">
        <v>619.88</v>
      </c>
      <c r="I165" s="100">
        <v>45875.0</v>
      </c>
      <c r="J165" s="97"/>
      <c r="K165" s="100">
        <v>45905.0</v>
      </c>
      <c r="L165" s="96">
        <v>8.0</v>
      </c>
      <c r="M165" s="97"/>
      <c r="N165" s="100">
        <v>45870.0</v>
      </c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>
      <c r="A166" s="96" t="s">
        <v>4902</v>
      </c>
      <c r="B166" s="96">
        <v>2.196581771E10</v>
      </c>
      <c r="C166" s="96" t="s">
        <v>5062</v>
      </c>
      <c r="D166" s="97"/>
      <c r="E166" s="96" t="s">
        <v>85</v>
      </c>
      <c r="F166" s="97"/>
      <c r="G166" s="96" t="s">
        <v>86</v>
      </c>
      <c r="H166" s="98"/>
      <c r="I166" s="99"/>
      <c r="J166" s="97"/>
      <c r="K166" s="99"/>
      <c r="L166" s="97"/>
      <c r="M166" s="97"/>
      <c r="N166" s="100">
        <v>45870.0</v>
      </c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>
      <c r="A167" s="96" t="s">
        <v>5053</v>
      </c>
      <c r="B167" s="96">
        <v>2.1995356462E10</v>
      </c>
      <c r="C167" s="96" t="s">
        <v>5063</v>
      </c>
      <c r="D167" s="97"/>
      <c r="E167" s="96" t="s">
        <v>85</v>
      </c>
      <c r="F167" s="97"/>
      <c r="G167" s="96" t="s">
        <v>86</v>
      </c>
      <c r="H167" s="98"/>
      <c r="I167" s="99"/>
      <c r="J167" s="97"/>
      <c r="K167" s="99"/>
      <c r="L167" s="97"/>
      <c r="M167" s="97"/>
      <c r="N167" s="100">
        <v>45870.0</v>
      </c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>
      <c r="A168" s="96" t="s">
        <v>5064</v>
      </c>
      <c r="B168" s="96">
        <v>2.4999954335E10</v>
      </c>
      <c r="C168" s="96" t="s">
        <v>5065</v>
      </c>
      <c r="D168" s="97"/>
      <c r="E168" s="96" t="s">
        <v>85</v>
      </c>
      <c r="F168" s="97"/>
      <c r="G168" s="96" t="s">
        <v>131</v>
      </c>
      <c r="H168" s="98"/>
      <c r="I168" s="99"/>
      <c r="J168" s="97"/>
      <c r="K168" s="99"/>
      <c r="L168" s="97"/>
      <c r="M168" s="97"/>
      <c r="N168" s="100">
        <v>45870.0</v>
      </c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>
      <c r="A169" s="96" t="s">
        <v>4065</v>
      </c>
      <c r="B169" s="96">
        <v>2.1966820043E10</v>
      </c>
      <c r="C169" s="97"/>
      <c r="D169" s="97"/>
      <c r="E169" s="96" t="s">
        <v>4944</v>
      </c>
      <c r="F169" s="97"/>
      <c r="G169" s="96" t="s">
        <v>86</v>
      </c>
      <c r="H169" s="98"/>
      <c r="I169" s="99"/>
      <c r="J169" s="97"/>
      <c r="K169" s="99"/>
      <c r="L169" s="97"/>
      <c r="M169" s="97"/>
      <c r="N169" s="100">
        <v>45870.0</v>
      </c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>
      <c r="A170" s="96" t="s">
        <v>4229</v>
      </c>
      <c r="B170" s="96">
        <v>2.1999013366E10</v>
      </c>
      <c r="C170" s="97"/>
      <c r="D170" s="97"/>
      <c r="E170" s="96" t="s">
        <v>4944</v>
      </c>
      <c r="F170" s="97"/>
      <c r="G170" s="96" t="s">
        <v>86</v>
      </c>
      <c r="H170" s="98"/>
      <c r="I170" s="99"/>
      <c r="J170" s="97"/>
      <c r="K170" s="99"/>
      <c r="L170" s="97"/>
      <c r="M170" s="97"/>
      <c r="N170" s="100">
        <v>45870.0</v>
      </c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>
      <c r="A171" s="96" t="s">
        <v>4904</v>
      </c>
      <c r="B171" s="96">
        <v>2.1981768235E10</v>
      </c>
      <c r="C171" s="97"/>
      <c r="D171" s="97"/>
      <c r="E171" s="96" t="s">
        <v>4944</v>
      </c>
      <c r="F171" s="97"/>
      <c r="G171" s="96" t="s">
        <v>86</v>
      </c>
      <c r="H171" s="98"/>
      <c r="I171" s="99"/>
      <c r="J171" s="97"/>
      <c r="K171" s="99"/>
      <c r="L171" s="97"/>
      <c r="M171" s="97"/>
      <c r="N171" s="100">
        <v>45870.0</v>
      </c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>
      <c r="A172" s="96" t="s">
        <v>4382</v>
      </c>
      <c r="B172" s="96">
        <v>2.1976818613E10</v>
      </c>
      <c r="C172" s="97"/>
      <c r="D172" s="97"/>
      <c r="E172" s="96" t="s">
        <v>4944</v>
      </c>
      <c r="F172" s="97"/>
      <c r="G172" s="96" t="s">
        <v>86</v>
      </c>
      <c r="H172" s="98"/>
      <c r="I172" s="99"/>
      <c r="J172" s="97"/>
      <c r="K172" s="99"/>
      <c r="L172" s="97"/>
      <c r="M172" s="97"/>
      <c r="N172" s="100">
        <v>45870.0</v>
      </c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>
      <c r="A173" s="96" t="s">
        <v>5066</v>
      </c>
      <c r="B173" s="96">
        <v>2.1979229676E10</v>
      </c>
      <c r="C173" s="97"/>
      <c r="D173" s="97"/>
      <c r="E173" s="96" t="s">
        <v>4944</v>
      </c>
      <c r="F173" s="97"/>
      <c r="G173" s="96" t="s">
        <v>86</v>
      </c>
      <c r="H173" s="98"/>
      <c r="I173" s="99"/>
      <c r="J173" s="97"/>
      <c r="K173" s="99"/>
      <c r="L173" s="97"/>
      <c r="M173" s="97"/>
      <c r="N173" s="100">
        <v>45870.0</v>
      </c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>
      <c r="A174" s="96" t="s">
        <v>5066</v>
      </c>
      <c r="B174" s="96">
        <v>2.1971220563E10</v>
      </c>
      <c r="C174" s="97"/>
      <c r="D174" s="97"/>
      <c r="E174" s="96" t="s">
        <v>4944</v>
      </c>
      <c r="F174" s="97"/>
      <c r="G174" s="96" t="s">
        <v>86</v>
      </c>
      <c r="H174" s="98"/>
      <c r="I174" s="99"/>
      <c r="J174" s="97"/>
      <c r="K174" s="99"/>
      <c r="L174" s="97"/>
      <c r="M174" s="97"/>
      <c r="N174" s="100">
        <v>45870.0</v>
      </c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>
      <c r="A175" s="96" t="s">
        <v>4</v>
      </c>
      <c r="B175" s="96">
        <v>2.2998770494E10</v>
      </c>
      <c r="C175" s="97"/>
      <c r="D175" s="97"/>
      <c r="E175" s="96" t="s">
        <v>4944</v>
      </c>
      <c r="F175" s="97"/>
      <c r="G175" s="96" t="s">
        <v>86</v>
      </c>
      <c r="H175" s="98"/>
      <c r="I175" s="99"/>
      <c r="J175" s="97"/>
      <c r="K175" s="99"/>
      <c r="L175" s="97"/>
      <c r="M175" s="97"/>
      <c r="N175" s="100">
        <v>45870.0</v>
      </c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>
      <c r="A176" s="96" t="s">
        <v>4458</v>
      </c>
      <c r="B176" s="96">
        <v>2.1968473512E10</v>
      </c>
      <c r="C176" s="97"/>
      <c r="D176" s="97"/>
      <c r="E176" s="96" t="s">
        <v>4944</v>
      </c>
      <c r="F176" s="97"/>
      <c r="G176" s="96" t="s">
        <v>86</v>
      </c>
      <c r="H176" s="98"/>
      <c r="I176" s="99"/>
      <c r="J176" s="97"/>
      <c r="K176" s="99"/>
      <c r="L176" s="97"/>
      <c r="M176" s="97"/>
      <c r="N176" s="100">
        <v>45870.0</v>
      </c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>
      <c r="A177" s="96" t="s">
        <v>4458</v>
      </c>
      <c r="B177" s="96">
        <v>2.2981510642E10</v>
      </c>
      <c r="C177" s="97"/>
      <c r="D177" s="97"/>
      <c r="E177" s="96" t="s">
        <v>4944</v>
      </c>
      <c r="F177" s="97"/>
      <c r="G177" s="96" t="s">
        <v>86</v>
      </c>
      <c r="H177" s="98"/>
      <c r="I177" s="99"/>
      <c r="J177" s="97"/>
      <c r="K177" s="99"/>
      <c r="L177" s="97"/>
      <c r="M177" s="97"/>
      <c r="N177" s="100">
        <v>45870.0</v>
      </c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>
      <c r="A178" s="96" t="s">
        <v>4458</v>
      </c>
      <c r="B178" s="96">
        <v>2.1991343986E10</v>
      </c>
      <c r="C178" s="97"/>
      <c r="D178" s="97"/>
      <c r="E178" s="96" t="s">
        <v>4944</v>
      </c>
      <c r="F178" s="97"/>
      <c r="G178" s="96" t="s">
        <v>86</v>
      </c>
      <c r="H178" s="98"/>
      <c r="I178" s="99"/>
      <c r="J178" s="97"/>
      <c r="K178" s="99"/>
      <c r="L178" s="97"/>
      <c r="M178" s="97"/>
      <c r="N178" s="100">
        <v>45870.0</v>
      </c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>
      <c r="A179" s="96" t="s">
        <v>4345</v>
      </c>
      <c r="B179" s="96">
        <v>2.1999662323E10</v>
      </c>
      <c r="C179" s="97"/>
      <c r="D179" s="97"/>
      <c r="E179" s="96" t="s">
        <v>4944</v>
      </c>
      <c r="F179" s="97"/>
      <c r="G179" s="96" t="s">
        <v>86</v>
      </c>
      <c r="H179" s="98"/>
      <c r="I179" s="99"/>
      <c r="J179" s="97"/>
      <c r="K179" s="99"/>
      <c r="L179" s="97"/>
      <c r="M179" s="97"/>
      <c r="N179" s="100">
        <v>45870.0</v>
      </c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>
      <c r="A180" s="96" t="s">
        <v>5067</v>
      </c>
      <c r="B180" s="96">
        <v>2.197217045E9</v>
      </c>
      <c r="C180" s="97"/>
      <c r="D180" s="97"/>
      <c r="E180" s="96" t="s">
        <v>4944</v>
      </c>
      <c r="F180" s="97"/>
      <c r="G180" s="96" t="s">
        <v>86</v>
      </c>
      <c r="H180" s="98"/>
      <c r="I180" s="99"/>
      <c r="J180" s="97"/>
      <c r="K180" s="99"/>
      <c r="L180" s="97"/>
      <c r="M180" s="97"/>
      <c r="N180" s="100">
        <v>45870.0</v>
      </c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>
      <c r="A181" s="96" t="s">
        <v>4968</v>
      </c>
      <c r="B181" s="96">
        <v>2.1970296559E10</v>
      </c>
      <c r="C181" s="97"/>
      <c r="D181" s="97"/>
      <c r="E181" s="96" t="s">
        <v>4944</v>
      </c>
      <c r="F181" s="97"/>
      <c r="G181" s="96" t="s">
        <v>86</v>
      </c>
      <c r="H181" s="98"/>
      <c r="I181" s="99"/>
      <c r="J181" s="97"/>
      <c r="K181" s="99"/>
      <c r="L181" s="97"/>
      <c r="M181" s="97"/>
      <c r="N181" s="100">
        <v>45870.0</v>
      </c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>
      <c r="A182" s="96" t="s">
        <v>5068</v>
      </c>
      <c r="B182" s="96">
        <v>2.1976448989E10</v>
      </c>
      <c r="C182" s="97"/>
      <c r="D182" s="97"/>
      <c r="E182" s="96" t="s">
        <v>4944</v>
      </c>
      <c r="F182" s="97"/>
      <c r="G182" s="96" t="s">
        <v>86</v>
      </c>
      <c r="H182" s="98"/>
      <c r="I182" s="99"/>
      <c r="J182" s="97"/>
      <c r="K182" s="99"/>
      <c r="L182" s="97"/>
      <c r="M182" s="97"/>
      <c r="N182" s="100">
        <v>45870.0</v>
      </c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>
      <c r="A183" s="96" t="s">
        <v>5053</v>
      </c>
      <c r="B183" s="96">
        <v>2.1964128633E10</v>
      </c>
      <c r="C183" s="97"/>
      <c r="D183" s="97"/>
      <c r="E183" s="96" t="s">
        <v>4944</v>
      </c>
      <c r="F183" s="97"/>
      <c r="G183" s="96" t="s">
        <v>86</v>
      </c>
      <c r="H183" s="98"/>
      <c r="I183" s="99"/>
      <c r="J183" s="97"/>
      <c r="K183" s="99"/>
      <c r="L183" s="97"/>
      <c r="M183" s="97"/>
      <c r="N183" s="100">
        <v>45870.0</v>
      </c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>
      <c r="A184" s="96" t="s">
        <v>192</v>
      </c>
      <c r="B184" s="96">
        <v>2.1967730077E10</v>
      </c>
      <c r="C184" s="97"/>
      <c r="D184" s="97"/>
      <c r="E184" s="96" t="s">
        <v>4944</v>
      </c>
      <c r="F184" s="97"/>
      <c r="G184" s="96" t="s">
        <v>86</v>
      </c>
      <c r="H184" s="98"/>
      <c r="I184" s="99"/>
      <c r="J184" s="97"/>
      <c r="K184" s="99"/>
      <c r="L184" s="97"/>
      <c r="M184" s="97"/>
      <c r="N184" s="100">
        <v>45870.0</v>
      </c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>
      <c r="A185" s="96" t="s">
        <v>5069</v>
      </c>
      <c r="B185" s="96">
        <v>2.1998196606E10</v>
      </c>
      <c r="C185" s="97"/>
      <c r="D185" s="97"/>
      <c r="E185" s="96" t="s">
        <v>4944</v>
      </c>
      <c r="F185" s="97"/>
      <c r="G185" s="96" t="s">
        <v>86</v>
      </c>
      <c r="H185" s="98"/>
      <c r="I185" s="99"/>
      <c r="J185" s="97"/>
      <c r="K185" s="99"/>
      <c r="L185" s="97"/>
      <c r="M185" s="97"/>
      <c r="N185" s="100">
        <v>45870.0</v>
      </c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>
      <c r="A186" s="96" t="s">
        <v>5070</v>
      </c>
      <c r="B186" s="96">
        <v>2.1980081111E10</v>
      </c>
      <c r="C186" s="97"/>
      <c r="D186" s="97"/>
      <c r="E186" s="96" t="s">
        <v>4944</v>
      </c>
      <c r="F186" s="97"/>
      <c r="G186" s="96" t="s">
        <v>86</v>
      </c>
      <c r="H186" s="98"/>
      <c r="I186" s="99"/>
      <c r="J186" s="97"/>
      <c r="K186" s="99"/>
      <c r="L186" s="97"/>
      <c r="M186" s="97"/>
      <c r="N186" s="100">
        <v>45870.0</v>
      </c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>
      <c r="A187" s="96" t="s">
        <v>5071</v>
      </c>
      <c r="B187" s="96">
        <v>2.1969999304E10</v>
      </c>
      <c r="C187" s="97"/>
      <c r="D187" s="97"/>
      <c r="E187" s="96" t="s">
        <v>4944</v>
      </c>
      <c r="F187" s="97"/>
      <c r="G187" s="96" t="s">
        <v>86</v>
      </c>
      <c r="H187" s="98"/>
      <c r="I187" s="99"/>
      <c r="J187" s="97"/>
      <c r="K187" s="99"/>
      <c r="L187" s="97"/>
      <c r="M187" s="97"/>
      <c r="N187" s="100">
        <v>45870.0</v>
      </c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>
      <c r="A188" s="96" t="s">
        <v>618</v>
      </c>
      <c r="B188" s="96">
        <v>2.1980175629E10</v>
      </c>
      <c r="C188" s="97"/>
      <c r="D188" s="97"/>
      <c r="E188" s="96" t="s">
        <v>4944</v>
      </c>
      <c r="F188" s="97"/>
      <c r="G188" s="96" t="s">
        <v>86</v>
      </c>
      <c r="H188" s="98"/>
      <c r="I188" s="99"/>
      <c r="J188" s="97"/>
      <c r="K188" s="99"/>
      <c r="L188" s="97"/>
      <c r="M188" s="97"/>
      <c r="N188" s="100">
        <v>45870.0</v>
      </c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>
      <c r="A189" s="96" t="s">
        <v>4636</v>
      </c>
      <c r="B189" s="96">
        <v>2.198307173E10</v>
      </c>
      <c r="C189" s="97"/>
      <c r="D189" s="97"/>
      <c r="E189" s="96" t="s">
        <v>4944</v>
      </c>
      <c r="F189" s="97"/>
      <c r="G189" s="96" t="s">
        <v>86</v>
      </c>
      <c r="H189" s="98"/>
      <c r="I189" s="99"/>
      <c r="J189" s="97"/>
      <c r="K189" s="99"/>
      <c r="L189" s="97"/>
      <c r="M189" s="97"/>
      <c r="N189" s="100">
        <v>45870.0</v>
      </c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>
      <c r="A190" s="96" t="s">
        <v>5072</v>
      </c>
      <c r="B190" s="96">
        <v>2.4981410378E10</v>
      </c>
      <c r="C190" s="97"/>
      <c r="D190" s="97"/>
      <c r="E190" s="96" t="s">
        <v>4944</v>
      </c>
      <c r="F190" s="97"/>
      <c r="G190" s="96" t="s">
        <v>150</v>
      </c>
      <c r="H190" s="98"/>
      <c r="I190" s="99"/>
      <c r="J190" s="97"/>
      <c r="K190" s="99"/>
      <c r="L190" s="97"/>
      <c r="M190" s="96" t="s">
        <v>5073</v>
      </c>
      <c r="N190" s="100">
        <v>45870.0</v>
      </c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>
      <c r="A191" s="96" t="s">
        <v>5074</v>
      </c>
      <c r="B191" s="96">
        <v>2.1995059797E10</v>
      </c>
      <c r="C191" s="97"/>
      <c r="D191" s="97"/>
      <c r="E191" s="96" t="s">
        <v>4944</v>
      </c>
      <c r="F191" s="97"/>
      <c r="G191" s="96" t="s">
        <v>86</v>
      </c>
      <c r="H191" s="98"/>
      <c r="I191" s="99"/>
      <c r="J191" s="97"/>
      <c r="K191" s="99"/>
      <c r="L191" s="97"/>
      <c r="M191" s="97"/>
      <c r="N191" s="100">
        <v>45870.0</v>
      </c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>
      <c r="A192" s="96" t="s">
        <v>793</v>
      </c>
      <c r="B192" s="96">
        <v>2.1986461336E10</v>
      </c>
      <c r="C192" s="97"/>
      <c r="D192" s="97"/>
      <c r="E192" s="96" t="s">
        <v>4944</v>
      </c>
      <c r="F192" s="97"/>
      <c r="G192" s="96" t="s">
        <v>86</v>
      </c>
      <c r="H192" s="98"/>
      <c r="I192" s="99"/>
      <c r="J192" s="97"/>
      <c r="K192" s="99"/>
      <c r="L192" s="97"/>
      <c r="M192" s="97"/>
      <c r="N192" s="100">
        <v>45870.0</v>
      </c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>
      <c r="A193" s="96" t="s">
        <v>4713</v>
      </c>
      <c r="B193" s="96">
        <v>2.1993488463E10</v>
      </c>
      <c r="C193" s="97"/>
      <c r="D193" s="97"/>
      <c r="E193" s="96" t="s">
        <v>4944</v>
      </c>
      <c r="F193" s="97"/>
      <c r="G193" s="96" t="s">
        <v>86</v>
      </c>
      <c r="H193" s="98"/>
      <c r="I193" s="99"/>
      <c r="J193" s="97"/>
      <c r="K193" s="99"/>
      <c r="L193" s="97"/>
      <c r="M193" s="97"/>
      <c r="N193" s="100">
        <v>45870.0</v>
      </c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>
      <c r="A194" s="96" t="s">
        <v>4282</v>
      </c>
      <c r="B194" s="96">
        <v>2.1970063888E10</v>
      </c>
      <c r="C194" s="97"/>
      <c r="D194" s="97"/>
      <c r="E194" s="96" t="s">
        <v>4944</v>
      </c>
      <c r="F194" s="97"/>
      <c r="G194" s="96" t="s">
        <v>86</v>
      </c>
      <c r="H194" s="98"/>
      <c r="I194" s="99"/>
      <c r="J194" s="97"/>
      <c r="K194" s="99"/>
      <c r="L194" s="97"/>
      <c r="M194" s="97"/>
      <c r="N194" s="100">
        <v>45870.0</v>
      </c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>
      <c r="A195" s="96" t="s">
        <v>4397</v>
      </c>
      <c r="B195" s="96">
        <v>2.199304176E10</v>
      </c>
      <c r="C195" s="97"/>
      <c r="D195" s="97"/>
      <c r="E195" s="96" t="s">
        <v>4944</v>
      </c>
      <c r="F195" s="97"/>
      <c r="G195" s="96" t="s">
        <v>86</v>
      </c>
      <c r="H195" s="98"/>
      <c r="I195" s="99"/>
      <c r="J195" s="97"/>
      <c r="K195" s="99"/>
      <c r="L195" s="97"/>
      <c r="M195" s="97"/>
      <c r="N195" s="100">
        <v>45870.0</v>
      </c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>
      <c r="A196" s="96" t="s">
        <v>5075</v>
      </c>
      <c r="B196" s="96">
        <v>2.498829099E10</v>
      </c>
      <c r="C196" s="97"/>
      <c r="D196" s="97"/>
      <c r="E196" s="96" t="s">
        <v>4944</v>
      </c>
      <c r="F196" s="97"/>
      <c r="G196" s="96" t="s">
        <v>86</v>
      </c>
      <c r="H196" s="98"/>
      <c r="I196" s="99"/>
      <c r="J196" s="97"/>
      <c r="K196" s="99"/>
      <c r="L196" s="97"/>
      <c r="M196" s="97"/>
      <c r="N196" s="100">
        <v>45870.0</v>
      </c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>
      <c r="A197" s="96" t="s">
        <v>4583</v>
      </c>
      <c r="B197" s="96">
        <v>2.1969922722E10</v>
      </c>
      <c r="C197" s="97"/>
      <c r="D197" s="97"/>
      <c r="E197" s="96" t="s">
        <v>4944</v>
      </c>
      <c r="F197" s="97"/>
      <c r="G197" s="96" t="s">
        <v>86</v>
      </c>
      <c r="H197" s="98"/>
      <c r="I197" s="99"/>
      <c r="J197" s="97"/>
      <c r="K197" s="99"/>
      <c r="L197" s="97"/>
      <c r="M197" s="97"/>
      <c r="N197" s="100">
        <v>45870.0</v>
      </c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>
      <c r="A198" s="96" t="s">
        <v>4942</v>
      </c>
      <c r="B198" s="96">
        <v>2.1980550396E10</v>
      </c>
      <c r="C198" s="97"/>
      <c r="D198" s="97"/>
      <c r="E198" s="96" t="s">
        <v>4944</v>
      </c>
      <c r="F198" s="97"/>
      <c r="G198" s="96" t="s">
        <v>86</v>
      </c>
      <c r="H198" s="98"/>
      <c r="I198" s="99"/>
      <c r="J198" s="97"/>
      <c r="K198" s="99"/>
      <c r="L198" s="97"/>
      <c r="M198" s="97"/>
      <c r="N198" s="100">
        <v>45870.0</v>
      </c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>
      <c r="A199" s="96" t="s">
        <v>4795</v>
      </c>
      <c r="B199" s="96">
        <v>2.1969280825E10</v>
      </c>
      <c r="C199" s="97"/>
      <c r="D199" s="97"/>
      <c r="E199" s="96" t="s">
        <v>4944</v>
      </c>
      <c r="F199" s="97"/>
      <c r="G199" s="96" t="s">
        <v>86</v>
      </c>
      <c r="H199" s="98"/>
      <c r="I199" s="99"/>
      <c r="J199" s="97"/>
      <c r="K199" s="99"/>
      <c r="L199" s="97"/>
      <c r="M199" s="97"/>
      <c r="N199" s="100">
        <v>45870.0</v>
      </c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>
      <c r="A200" s="96" t="s">
        <v>5076</v>
      </c>
      <c r="B200" s="96">
        <v>2.1992609861E10</v>
      </c>
      <c r="C200" s="97"/>
      <c r="D200" s="97"/>
      <c r="E200" s="96" t="s">
        <v>4944</v>
      </c>
      <c r="F200" s="97"/>
      <c r="G200" s="96" t="s">
        <v>86</v>
      </c>
      <c r="H200" s="98"/>
      <c r="I200" s="99"/>
      <c r="J200" s="97"/>
      <c r="K200" s="99"/>
      <c r="L200" s="97"/>
      <c r="M200" s="97"/>
      <c r="N200" s="100">
        <v>45870.0</v>
      </c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>
      <c r="A201" s="96" t="s">
        <v>4079</v>
      </c>
      <c r="B201" s="96">
        <v>2.1980202329E10</v>
      </c>
      <c r="C201" s="97"/>
      <c r="D201" s="97"/>
      <c r="E201" s="96" t="s">
        <v>4944</v>
      </c>
      <c r="F201" s="97"/>
      <c r="G201" s="96" t="s">
        <v>86</v>
      </c>
      <c r="H201" s="98"/>
      <c r="I201" s="99"/>
      <c r="J201" s="97"/>
      <c r="K201" s="99"/>
      <c r="L201" s="97"/>
      <c r="M201" s="97"/>
      <c r="N201" s="100">
        <v>45870.0</v>
      </c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>
      <c r="A202" s="96" t="s">
        <v>4441</v>
      </c>
      <c r="B202" s="96">
        <v>2.4981825183E10</v>
      </c>
      <c r="C202" s="97"/>
      <c r="D202" s="97"/>
      <c r="E202" s="96" t="s">
        <v>655</v>
      </c>
      <c r="F202" s="97"/>
      <c r="G202" s="96" t="s">
        <v>86</v>
      </c>
      <c r="H202" s="98"/>
      <c r="I202" s="99"/>
      <c r="J202" s="97"/>
      <c r="K202" s="99"/>
      <c r="L202" s="97"/>
      <c r="M202" s="97"/>
      <c r="N202" s="100">
        <v>45870.0</v>
      </c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>
      <c r="A203" s="96" t="s">
        <v>5077</v>
      </c>
      <c r="B203" s="96">
        <v>2.298111897E10</v>
      </c>
      <c r="C203" s="97"/>
      <c r="D203" s="97"/>
      <c r="E203" s="96" t="s">
        <v>4944</v>
      </c>
      <c r="F203" s="97"/>
      <c r="G203" s="96" t="s">
        <v>86</v>
      </c>
      <c r="H203" s="98"/>
      <c r="I203" s="99"/>
      <c r="J203" s="97"/>
      <c r="K203" s="99"/>
      <c r="L203" s="97"/>
      <c r="M203" s="97"/>
      <c r="N203" s="100">
        <v>45870.0</v>
      </c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>
      <c r="A204" s="96" t="s">
        <v>4059</v>
      </c>
      <c r="B204" s="96">
        <v>2.1969898395E10</v>
      </c>
      <c r="C204" s="97"/>
      <c r="D204" s="97"/>
      <c r="E204" s="96" t="s">
        <v>4944</v>
      </c>
      <c r="F204" s="97"/>
      <c r="G204" s="96" t="s">
        <v>86</v>
      </c>
      <c r="H204" s="98"/>
      <c r="I204" s="99"/>
      <c r="J204" s="97"/>
      <c r="K204" s="99"/>
      <c r="L204" s="97"/>
      <c r="M204" s="97"/>
      <c r="N204" s="100">
        <v>45870.0</v>
      </c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>
      <c r="A205" s="96" t="s">
        <v>4535</v>
      </c>
      <c r="B205" s="96">
        <v>2.1987033666E10</v>
      </c>
      <c r="C205" s="97"/>
      <c r="D205" s="97"/>
      <c r="E205" s="96" t="s">
        <v>4944</v>
      </c>
      <c r="F205" s="97"/>
      <c r="G205" s="96" t="s">
        <v>86</v>
      </c>
      <c r="H205" s="98"/>
      <c r="I205" s="99"/>
      <c r="J205" s="97"/>
      <c r="K205" s="99"/>
      <c r="L205" s="97"/>
      <c r="M205" s="97"/>
      <c r="N205" s="100">
        <v>45870.0</v>
      </c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>
      <c r="A206" s="96" t="s">
        <v>4658</v>
      </c>
      <c r="B206" s="96">
        <v>2.199568975E10</v>
      </c>
      <c r="C206" s="97"/>
      <c r="D206" s="97"/>
      <c r="E206" s="96" t="s">
        <v>4944</v>
      </c>
      <c r="F206" s="97"/>
      <c r="G206" s="96" t="s">
        <v>86</v>
      </c>
      <c r="H206" s="98"/>
      <c r="I206" s="99"/>
      <c r="J206" s="97"/>
      <c r="K206" s="99"/>
      <c r="L206" s="97"/>
      <c r="M206" s="97"/>
      <c r="N206" s="100">
        <v>45870.0</v>
      </c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>
      <c r="A207" s="96" t="s">
        <v>5078</v>
      </c>
      <c r="B207" s="96">
        <v>2.1966188258E10</v>
      </c>
      <c r="C207" s="97"/>
      <c r="D207" s="97"/>
      <c r="E207" s="96" t="s">
        <v>4944</v>
      </c>
      <c r="F207" s="97"/>
      <c r="G207" s="96" t="s">
        <v>86</v>
      </c>
      <c r="H207" s="98"/>
      <c r="I207" s="99"/>
      <c r="J207" s="97"/>
      <c r="K207" s="99"/>
      <c r="L207" s="97"/>
      <c r="M207" s="97"/>
      <c r="N207" s="100">
        <v>45870.0</v>
      </c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>
      <c r="A208" s="96" t="s">
        <v>412</v>
      </c>
      <c r="B208" s="96">
        <v>2.1964438843E10</v>
      </c>
      <c r="C208" s="97"/>
      <c r="D208" s="97"/>
      <c r="E208" s="96" t="s">
        <v>4944</v>
      </c>
      <c r="F208" s="97"/>
      <c r="G208" s="96" t="s">
        <v>86</v>
      </c>
      <c r="H208" s="98"/>
      <c r="I208" s="99"/>
      <c r="J208" s="97"/>
      <c r="K208" s="99"/>
      <c r="L208" s="97"/>
      <c r="M208" s="97"/>
      <c r="N208" s="100">
        <v>45870.0</v>
      </c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>
      <c r="A209" s="96" t="s">
        <v>1274</v>
      </c>
      <c r="B209" s="96">
        <v>2.1964191124E10</v>
      </c>
      <c r="C209" s="97"/>
      <c r="D209" s="97"/>
      <c r="E209" s="96" t="s">
        <v>4944</v>
      </c>
      <c r="F209" s="97"/>
      <c r="G209" s="96" t="s">
        <v>86</v>
      </c>
      <c r="H209" s="98"/>
      <c r="I209" s="99"/>
      <c r="J209" s="97"/>
      <c r="K209" s="99"/>
      <c r="L209" s="97"/>
      <c r="M209" s="97"/>
      <c r="N209" s="100">
        <v>45870.0</v>
      </c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>
      <c r="A210" s="96" t="s">
        <v>5079</v>
      </c>
      <c r="B210" s="96">
        <v>2.1993720877E10</v>
      </c>
      <c r="C210" s="97"/>
      <c r="D210" s="97"/>
      <c r="E210" s="96" t="s">
        <v>4944</v>
      </c>
      <c r="F210" s="97"/>
      <c r="G210" s="96" t="s">
        <v>86</v>
      </c>
      <c r="H210" s="98"/>
      <c r="I210" s="99"/>
      <c r="J210" s="97"/>
      <c r="K210" s="99"/>
      <c r="L210" s="97"/>
      <c r="M210" s="97"/>
      <c r="N210" s="100">
        <v>45870.0</v>
      </c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>
      <c r="A211" s="96" t="s">
        <v>5080</v>
      </c>
      <c r="B211" s="96">
        <v>2.1982584099E10</v>
      </c>
      <c r="C211" s="96" t="s">
        <v>5081</v>
      </c>
      <c r="D211" s="97"/>
      <c r="E211" s="96" t="s">
        <v>85</v>
      </c>
      <c r="F211" s="97"/>
      <c r="G211" s="96" t="s">
        <v>86</v>
      </c>
      <c r="H211" s="98"/>
      <c r="I211" s="99"/>
      <c r="J211" s="97"/>
      <c r="K211" s="99"/>
      <c r="L211" s="97"/>
      <c r="M211" s="97"/>
      <c r="N211" s="100">
        <v>45870.0</v>
      </c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>
      <c r="A212" s="96" t="s">
        <v>5082</v>
      </c>
      <c r="B212" s="96">
        <v>2.1997637766E10</v>
      </c>
      <c r="C212" s="96" t="s">
        <v>5083</v>
      </c>
      <c r="D212" s="97"/>
      <c r="E212" s="96" t="s">
        <v>85</v>
      </c>
      <c r="F212" s="97"/>
      <c r="G212" s="96" t="s">
        <v>94</v>
      </c>
      <c r="H212" s="98"/>
      <c r="I212" s="99"/>
      <c r="J212" s="97"/>
      <c r="K212" s="99"/>
      <c r="L212" s="97"/>
      <c r="M212" s="97"/>
      <c r="N212" s="100">
        <v>45873.0</v>
      </c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>
      <c r="A213" s="96" t="s">
        <v>5084</v>
      </c>
      <c r="B213" s="96">
        <v>2.2996006401E10</v>
      </c>
      <c r="C213" s="96" t="s">
        <v>5085</v>
      </c>
      <c r="D213" s="97"/>
      <c r="E213" s="96" t="s">
        <v>85</v>
      </c>
      <c r="F213" s="96" t="s">
        <v>93</v>
      </c>
      <c r="G213" s="96" t="s">
        <v>150</v>
      </c>
      <c r="H213" s="101">
        <v>2959.32</v>
      </c>
      <c r="I213" s="100">
        <v>45874.0</v>
      </c>
      <c r="J213" s="97"/>
      <c r="K213" s="99"/>
      <c r="L213" s="97"/>
      <c r="M213" s="96" t="s">
        <v>5059</v>
      </c>
      <c r="N213" s="100">
        <v>45873.0</v>
      </c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>
      <c r="A214" s="96" t="s">
        <v>4245</v>
      </c>
      <c r="B214" s="96">
        <v>2.1992629126E10</v>
      </c>
      <c r="C214" s="96" t="s">
        <v>5086</v>
      </c>
      <c r="D214" s="97"/>
      <c r="E214" s="96" t="s">
        <v>85</v>
      </c>
      <c r="F214" s="97"/>
      <c r="G214" s="96" t="s">
        <v>86</v>
      </c>
      <c r="H214" s="98"/>
      <c r="I214" s="99"/>
      <c r="J214" s="97"/>
      <c r="K214" s="99"/>
      <c r="L214" s="97"/>
      <c r="M214" s="97"/>
      <c r="N214" s="100">
        <v>45873.0</v>
      </c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>
      <c r="A215" s="96" t="s">
        <v>5087</v>
      </c>
      <c r="B215" s="96">
        <v>2.2997611555E10</v>
      </c>
      <c r="C215" s="96" t="s">
        <v>5088</v>
      </c>
      <c r="D215" s="97"/>
      <c r="E215" s="96" t="s">
        <v>85</v>
      </c>
      <c r="F215" s="97"/>
      <c r="G215" s="96" t="s">
        <v>131</v>
      </c>
      <c r="H215" s="98"/>
      <c r="I215" s="99"/>
      <c r="J215" s="97"/>
      <c r="K215" s="99"/>
      <c r="L215" s="97"/>
      <c r="M215" s="97"/>
      <c r="N215" s="100">
        <v>45873.0</v>
      </c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>
      <c r="A216" s="96" t="s">
        <v>5089</v>
      </c>
      <c r="B216" s="96">
        <v>2.1983007663E10</v>
      </c>
      <c r="C216" s="96" t="s">
        <v>5090</v>
      </c>
      <c r="D216" s="97"/>
      <c r="E216" s="96" t="s">
        <v>85</v>
      </c>
      <c r="F216" s="97"/>
      <c r="G216" s="96" t="s">
        <v>86</v>
      </c>
      <c r="H216" s="98"/>
      <c r="I216" s="99"/>
      <c r="J216" s="97"/>
      <c r="K216" s="99"/>
      <c r="L216" s="97"/>
      <c r="M216" s="97"/>
      <c r="N216" s="100">
        <v>45873.0</v>
      </c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>
      <c r="A217" s="96" t="s">
        <v>5091</v>
      </c>
      <c r="B217" s="96">
        <v>2.199232883E10</v>
      </c>
      <c r="C217" s="96" t="s">
        <v>5092</v>
      </c>
      <c r="D217" s="97"/>
      <c r="E217" s="96" t="s">
        <v>85</v>
      </c>
      <c r="F217" s="97"/>
      <c r="G217" s="96" t="s">
        <v>86</v>
      </c>
      <c r="H217" s="98"/>
      <c r="I217" s="99"/>
      <c r="J217" s="97"/>
      <c r="K217" s="99"/>
      <c r="L217" s="97"/>
      <c r="M217" s="97"/>
      <c r="N217" s="100">
        <v>45873.0</v>
      </c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>
      <c r="A218" s="96" t="s">
        <v>5093</v>
      </c>
      <c r="B218" s="96">
        <v>2.1976354685E10</v>
      </c>
      <c r="C218" s="96" t="s">
        <v>5094</v>
      </c>
      <c r="D218" s="96" t="s">
        <v>5095</v>
      </c>
      <c r="E218" s="96" t="s">
        <v>85</v>
      </c>
      <c r="F218" s="96" t="s">
        <v>153</v>
      </c>
      <c r="G218" s="96" t="s">
        <v>150</v>
      </c>
      <c r="H218" s="98"/>
      <c r="I218" s="99"/>
      <c r="J218" s="97"/>
      <c r="K218" s="99"/>
      <c r="L218" s="97"/>
      <c r="M218" s="97"/>
      <c r="N218" s="100">
        <v>45873.0</v>
      </c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>
      <c r="A219" s="96" t="s">
        <v>5096</v>
      </c>
      <c r="B219" s="96">
        <v>2.1979719011E10</v>
      </c>
      <c r="C219" s="96" t="s">
        <v>5097</v>
      </c>
      <c r="D219" s="97"/>
      <c r="E219" s="96" t="s">
        <v>85</v>
      </c>
      <c r="F219" s="97"/>
      <c r="G219" s="96" t="s">
        <v>86</v>
      </c>
      <c r="H219" s="98"/>
      <c r="I219" s="99"/>
      <c r="J219" s="97"/>
      <c r="K219" s="99"/>
      <c r="L219" s="97"/>
      <c r="M219" s="97"/>
      <c r="N219" s="100">
        <v>45873.0</v>
      </c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>
      <c r="A220" s="96" t="s">
        <v>5098</v>
      </c>
      <c r="B220" s="96">
        <v>2.1969973285E10</v>
      </c>
      <c r="C220" s="96" t="s">
        <v>5099</v>
      </c>
      <c r="D220" s="97"/>
      <c r="E220" s="96" t="s">
        <v>85</v>
      </c>
      <c r="F220" s="97"/>
      <c r="G220" s="96" t="s">
        <v>131</v>
      </c>
      <c r="H220" s="98"/>
      <c r="I220" s="99"/>
      <c r="J220" s="97"/>
      <c r="K220" s="99"/>
      <c r="L220" s="97"/>
      <c r="M220" s="97"/>
      <c r="N220" s="100">
        <v>45874.0</v>
      </c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>
      <c r="A221" s="96" t="s">
        <v>5100</v>
      </c>
      <c r="B221" s="96">
        <v>2.1997569264E10</v>
      </c>
      <c r="C221" s="97"/>
      <c r="D221" s="97"/>
      <c r="E221" s="96" t="s">
        <v>85</v>
      </c>
      <c r="F221" s="97"/>
      <c r="G221" s="96" t="s">
        <v>86</v>
      </c>
      <c r="H221" s="98"/>
      <c r="I221" s="99"/>
      <c r="J221" s="97"/>
      <c r="K221" s="99"/>
      <c r="L221" s="97"/>
      <c r="M221" s="97"/>
      <c r="N221" s="100">
        <v>45874.0</v>
      </c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>
      <c r="A222" s="96" t="s">
        <v>5101</v>
      </c>
      <c r="B222" s="96" t="s">
        <v>5102</v>
      </c>
      <c r="C222" s="97"/>
      <c r="D222" s="97"/>
      <c r="E222" s="96" t="s">
        <v>4944</v>
      </c>
      <c r="F222" s="97"/>
      <c r="G222" s="96" t="s">
        <v>86</v>
      </c>
      <c r="H222" s="98"/>
      <c r="I222" s="99"/>
      <c r="J222" s="97"/>
      <c r="K222" s="99"/>
      <c r="L222" s="97"/>
      <c r="M222" s="97"/>
      <c r="N222" s="100">
        <v>45874.0</v>
      </c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>
      <c r="A223" s="96" t="s">
        <v>5103</v>
      </c>
      <c r="B223" s="96">
        <v>2.1999381653E10</v>
      </c>
      <c r="C223" s="97"/>
      <c r="D223" s="97"/>
      <c r="E223" s="96" t="s">
        <v>649</v>
      </c>
      <c r="F223" s="96" t="s">
        <v>103</v>
      </c>
      <c r="G223" s="96" t="s">
        <v>86</v>
      </c>
      <c r="H223" s="98"/>
      <c r="I223" s="99"/>
      <c r="J223" s="97"/>
      <c r="K223" s="99"/>
      <c r="L223" s="97"/>
      <c r="M223" s="97"/>
      <c r="N223" s="100">
        <v>45874.0</v>
      </c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>
      <c r="A224" s="96" t="s">
        <v>5104</v>
      </c>
      <c r="B224" s="96">
        <v>2.1983853163E10</v>
      </c>
      <c r="C224" s="96" t="s">
        <v>5105</v>
      </c>
      <c r="D224" s="97"/>
      <c r="E224" s="96" t="s">
        <v>85</v>
      </c>
      <c r="F224" s="96" t="s">
        <v>103</v>
      </c>
      <c r="G224" s="96" t="s">
        <v>86</v>
      </c>
      <c r="H224" s="98"/>
      <c r="I224" s="99"/>
      <c r="J224" s="97"/>
      <c r="K224" s="99"/>
      <c r="L224" s="97"/>
      <c r="M224" s="97"/>
      <c r="N224" s="100">
        <v>45875.0</v>
      </c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>
      <c r="A225" s="96" t="s">
        <v>5053</v>
      </c>
      <c r="B225" s="96">
        <v>2.1964925649E10</v>
      </c>
      <c r="C225" s="96" t="s">
        <v>5106</v>
      </c>
      <c r="D225" s="97"/>
      <c r="E225" s="96" t="s">
        <v>85</v>
      </c>
      <c r="F225" s="97"/>
      <c r="G225" s="96" t="s">
        <v>86</v>
      </c>
      <c r="H225" s="98"/>
      <c r="I225" s="99"/>
      <c r="J225" s="97"/>
      <c r="K225" s="99"/>
      <c r="L225" s="97"/>
      <c r="M225" s="97"/>
      <c r="N225" s="100">
        <v>45875.0</v>
      </c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>
      <c r="A226" s="96" t="s">
        <v>3978</v>
      </c>
      <c r="B226" s="96">
        <v>2.1986429365E10</v>
      </c>
      <c r="C226" s="96" t="s">
        <v>5107</v>
      </c>
      <c r="D226" s="97"/>
      <c r="E226" s="96" t="s">
        <v>85</v>
      </c>
      <c r="F226" s="97"/>
      <c r="G226" s="96" t="s">
        <v>86</v>
      </c>
      <c r="H226" s="98"/>
      <c r="I226" s="99"/>
      <c r="J226" s="97"/>
      <c r="K226" s="99"/>
      <c r="L226" s="97"/>
      <c r="M226" s="97"/>
      <c r="N226" s="100">
        <v>45875.0</v>
      </c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>
      <c r="A227" s="96" t="s">
        <v>4282</v>
      </c>
      <c r="B227" s="96">
        <v>2.1965235154E10</v>
      </c>
      <c r="C227" s="96" t="s">
        <v>5108</v>
      </c>
      <c r="D227" s="97"/>
      <c r="E227" s="96" t="s">
        <v>85</v>
      </c>
      <c r="F227" s="97"/>
      <c r="G227" s="96" t="s">
        <v>86</v>
      </c>
      <c r="H227" s="98"/>
      <c r="I227" s="99"/>
      <c r="J227" s="97"/>
      <c r="K227" s="99"/>
      <c r="L227" s="97"/>
      <c r="M227" s="97"/>
      <c r="N227" s="100">
        <v>45875.0</v>
      </c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>
      <c r="A228" s="96" t="s">
        <v>5109</v>
      </c>
      <c r="B228" s="96">
        <v>2.1987905486E10</v>
      </c>
      <c r="C228" s="96" t="s">
        <v>5110</v>
      </c>
      <c r="D228" s="96" t="s">
        <v>5111</v>
      </c>
      <c r="E228" s="96" t="s">
        <v>85</v>
      </c>
      <c r="F228" s="96" t="s">
        <v>278</v>
      </c>
      <c r="G228" s="96" t="s">
        <v>53</v>
      </c>
      <c r="H228" s="101">
        <v>388.55</v>
      </c>
      <c r="I228" s="100">
        <v>45883.0</v>
      </c>
      <c r="J228" s="96">
        <v>2.0013165E7</v>
      </c>
      <c r="K228" s="99"/>
      <c r="L228" s="96">
        <v>8.0</v>
      </c>
      <c r="M228" s="97"/>
      <c r="N228" s="100">
        <v>45876.0</v>
      </c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>
      <c r="A229" s="96" t="s">
        <v>5112</v>
      </c>
      <c r="B229" s="96" t="s">
        <v>5113</v>
      </c>
      <c r="C229" s="96" t="s">
        <v>5114</v>
      </c>
      <c r="D229" s="97"/>
      <c r="E229" s="96" t="s">
        <v>85</v>
      </c>
      <c r="F229" s="97"/>
      <c r="G229" s="96" t="s">
        <v>86</v>
      </c>
      <c r="H229" s="98"/>
      <c r="I229" s="99"/>
      <c r="J229" s="97"/>
      <c r="K229" s="99"/>
      <c r="L229" s="97"/>
      <c r="M229" s="97"/>
      <c r="N229" s="100">
        <v>45876.0</v>
      </c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>
      <c r="A230" s="96" t="s">
        <v>4535</v>
      </c>
      <c r="B230" s="96">
        <v>3.1971588405E10</v>
      </c>
      <c r="C230" s="96" t="s">
        <v>5115</v>
      </c>
      <c r="D230" s="96" t="s">
        <v>5116</v>
      </c>
      <c r="E230" s="96" t="s">
        <v>671</v>
      </c>
      <c r="F230" s="96" t="s">
        <v>718</v>
      </c>
      <c r="G230" s="96" t="s">
        <v>4976</v>
      </c>
      <c r="H230" s="98"/>
      <c r="I230" s="100">
        <v>45876.0</v>
      </c>
      <c r="J230" s="97"/>
      <c r="K230" s="99"/>
      <c r="L230" s="96">
        <v>8.0</v>
      </c>
      <c r="M230" s="97"/>
      <c r="N230" s="100">
        <v>45876.0</v>
      </c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>
      <c r="A231" s="96" t="s">
        <v>4904</v>
      </c>
      <c r="B231" s="96">
        <v>2.1996597115E10</v>
      </c>
      <c r="C231" s="96" t="s">
        <v>5117</v>
      </c>
      <c r="D231" s="97"/>
      <c r="E231" s="96" t="s">
        <v>85</v>
      </c>
      <c r="F231" s="96" t="s">
        <v>93</v>
      </c>
      <c r="G231" s="96" t="s">
        <v>86</v>
      </c>
      <c r="H231" s="98"/>
      <c r="I231" s="99"/>
      <c r="J231" s="97"/>
      <c r="K231" s="99"/>
      <c r="L231" s="97"/>
      <c r="M231" s="97"/>
      <c r="N231" s="100">
        <v>45877.0</v>
      </c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>
      <c r="A232" s="96" t="s">
        <v>5118</v>
      </c>
      <c r="B232" s="96">
        <v>2.1991949661E10</v>
      </c>
      <c r="C232" s="96" t="s">
        <v>5119</v>
      </c>
      <c r="D232" s="97"/>
      <c r="E232" s="96" t="s">
        <v>85</v>
      </c>
      <c r="F232" s="97"/>
      <c r="G232" s="96" t="s">
        <v>86</v>
      </c>
      <c r="H232" s="98"/>
      <c r="I232" s="99"/>
      <c r="J232" s="97"/>
      <c r="K232" s="99"/>
      <c r="L232" s="97"/>
      <c r="M232" s="97"/>
      <c r="N232" s="100">
        <v>45877.0</v>
      </c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>
      <c r="A233" s="96" t="s">
        <v>4477</v>
      </c>
      <c r="B233" s="96">
        <v>2.2998927863E10</v>
      </c>
      <c r="C233" s="96" t="s">
        <v>5120</v>
      </c>
      <c r="D233" s="97"/>
      <c r="E233" s="96" t="s">
        <v>85</v>
      </c>
      <c r="F233" s="97"/>
      <c r="G233" s="96" t="s">
        <v>86</v>
      </c>
      <c r="H233" s="98"/>
      <c r="I233" s="99"/>
      <c r="J233" s="97"/>
      <c r="K233" s="99"/>
      <c r="L233" s="97"/>
      <c r="M233" s="97"/>
      <c r="N233" s="100">
        <v>45877.0</v>
      </c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>
      <c r="A234" s="96" t="s">
        <v>4804</v>
      </c>
      <c r="B234" s="96" t="s">
        <v>5121</v>
      </c>
      <c r="C234" s="96" t="s">
        <v>5122</v>
      </c>
      <c r="D234" s="97"/>
      <c r="E234" s="96" t="s">
        <v>85</v>
      </c>
      <c r="F234" s="97"/>
      <c r="G234" s="96" t="s">
        <v>86</v>
      </c>
      <c r="H234" s="98"/>
      <c r="I234" s="99"/>
      <c r="J234" s="97"/>
      <c r="K234" s="99"/>
      <c r="L234" s="97"/>
      <c r="M234" s="97"/>
      <c r="N234" s="100">
        <v>45877.0</v>
      </c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>
      <c r="A235" s="96" t="s">
        <v>3974</v>
      </c>
      <c r="B235" s="96">
        <v>2.1986164443E10</v>
      </c>
      <c r="C235" s="97"/>
      <c r="D235" s="97"/>
      <c r="E235" s="96" t="s">
        <v>4944</v>
      </c>
      <c r="F235" s="97"/>
      <c r="G235" s="96" t="s">
        <v>86</v>
      </c>
      <c r="H235" s="98"/>
      <c r="I235" s="99"/>
      <c r="J235" s="97"/>
      <c r="K235" s="99"/>
      <c r="L235" s="97"/>
      <c r="M235" s="97"/>
      <c r="N235" s="100">
        <v>45877.0</v>
      </c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>
      <c r="A236" s="96" t="s">
        <v>4098</v>
      </c>
      <c r="B236" s="96">
        <v>2.1951007879E10</v>
      </c>
      <c r="C236" s="97"/>
      <c r="D236" s="97"/>
      <c r="E236" s="96" t="s">
        <v>4944</v>
      </c>
      <c r="F236" s="97"/>
      <c r="G236" s="96" t="s">
        <v>86</v>
      </c>
      <c r="H236" s="98"/>
      <c r="I236" s="99"/>
      <c r="J236" s="97"/>
      <c r="K236" s="99"/>
      <c r="L236" s="97"/>
      <c r="M236" s="97"/>
      <c r="N236" s="100">
        <v>45877.0</v>
      </c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>
      <c r="A237" s="96" t="s">
        <v>4951</v>
      </c>
      <c r="B237" s="96">
        <v>2.1996350186E10</v>
      </c>
      <c r="C237" s="97"/>
      <c r="D237" s="97"/>
      <c r="E237" s="96" t="s">
        <v>4944</v>
      </c>
      <c r="F237" s="97"/>
      <c r="G237" s="96" t="s">
        <v>86</v>
      </c>
      <c r="H237" s="98"/>
      <c r="I237" s="99"/>
      <c r="J237" s="97"/>
      <c r="K237" s="99"/>
      <c r="L237" s="97"/>
      <c r="M237" s="97"/>
      <c r="N237" s="100">
        <v>45877.0</v>
      </c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>
      <c r="A238" s="96" t="s">
        <v>5123</v>
      </c>
      <c r="B238" s="96">
        <v>2.197541404E10</v>
      </c>
      <c r="C238" s="97"/>
      <c r="D238" s="97"/>
      <c r="E238" s="96" t="s">
        <v>4944</v>
      </c>
      <c r="F238" s="97"/>
      <c r="G238" s="96" t="s">
        <v>86</v>
      </c>
      <c r="H238" s="98"/>
      <c r="I238" s="99"/>
      <c r="J238" s="97"/>
      <c r="K238" s="99"/>
      <c r="L238" s="97"/>
      <c r="M238" s="97"/>
      <c r="N238" s="100">
        <v>45877.0</v>
      </c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>
      <c r="A239" s="96" t="s">
        <v>5124</v>
      </c>
      <c r="B239" s="96">
        <v>2.2981708875E10</v>
      </c>
      <c r="C239" s="97"/>
      <c r="D239" s="97"/>
      <c r="E239" s="96" t="s">
        <v>4944</v>
      </c>
      <c r="F239" s="97"/>
      <c r="G239" s="96" t="s">
        <v>86</v>
      </c>
      <c r="H239" s="98"/>
      <c r="I239" s="99"/>
      <c r="J239" s="97"/>
      <c r="K239" s="99"/>
      <c r="L239" s="97"/>
      <c r="M239" s="97"/>
      <c r="N239" s="100">
        <v>45877.0</v>
      </c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>
      <c r="A240" s="96" t="s">
        <v>3</v>
      </c>
      <c r="B240" s="96">
        <v>2.4999199998E10</v>
      </c>
      <c r="C240" s="97"/>
      <c r="D240" s="97"/>
      <c r="E240" s="96" t="s">
        <v>4944</v>
      </c>
      <c r="F240" s="97"/>
      <c r="G240" s="96" t="s">
        <v>86</v>
      </c>
      <c r="H240" s="98"/>
      <c r="I240" s="99"/>
      <c r="J240" s="97"/>
      <c r="K240" s="99"/>
      <c r="L240" s="97"/>
      <c r="M240" s="97"/>
      <c r="N240" s="100">
        <v>45877.0</v>
      </c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>
      <c r="A241" s="96" t="s">
        <v>3</v>
      </c>
      <c r="B241" s="96">
        <v>2.1980323938E10</v>
      </c>
      <c r="C241" s="97"/>
      <c r="D241" s="97"/>
      <c r="E241" s="96" t="s">
        <v>4944</v>
      </c>
      <c r="F241" s="97"/>
      <c r="G241" s="96" t="s">
        <v>86</v>
      </c>
      <c r="H241" s="98"/>
      <c r="I241" s="99"/>
      <c r="J241" s="97"/>
      <c r="K241" s="99"/>
      <c r="L241" s="97"/>
      <c r="M241" s="97"/>
      <c r="N241" s="100">
        <v>45877.0</v>
      </c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>
      <c r="A242" s="96" t="s">
        <v>4245</v>
      </c>
      <c r="B242" s="96">
        <v>2.19811197E10</v>
      </c>
      <c r="C242" s="97"/>
      <c r="D242" s="97"/>
      <c r="E242" s="96" t="s">
        <v>4944</v>
      </c>
      <c r="F242" s="97"/>
      <c r="G242" s="96" t="s">
        <v>86</v>
      </c>
      <c r="H242" s="98"/>
      <c r="I242" s="99"/>
      <c r="J242" s="97"/>
      <c r="K242" s="99"/>
      <c r="L242" s="97"/>
      <c r="M242" s="97"/>
      <c r="N242" s="100">
        <v>45877.0</v>
      </c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>
      <c r="A243" s="96" t="s">
        <v>4245</v>
      </c>
      <c r="B243" s="96">
        <v>2.1970209791E10</v>
      </c>
      <c r="C243" s="97"/>
      <c r="D243" s="97"/>
      <c r="E243" s="96" t="s">
        <v>4944</v>
      </c>
      <c r="F243" s="97"/>
      <c r="G243" s="96" t="s">
        <v>86</v>
      </c>
      <c r="H243" s="98"/>
      <c r="I243" s="99"/>
      <c r="J243" s="97"/>
      <c r="K243" s="99"/>
      <c r="L243" s="97"/>
      <c r="M243" s="97"/>
      <c r="N243" s="100">
        <v>45877.0</v>
      </c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>
      <c r="A244" s="96" t="s">
        <v>4245</v>
      </c>
      <c r="B244" s="96">
        <v>2.1995413241E10</v>
      </c>
      <c r="C244" s="97"/>
      <c r="D244" s="97"/>
      <c r="E244" s="96" t="s">
        <v>4944</v>
      </c>
      <c r="F244" s="97"/>
      <c r="G244" s="96" t="s">
        <v>86</v>
      </c>
      <c r="H244" s="98"/>
      <c r="I244" s="99"/>
      <c r="J244" s="97"/>
      <c r="K244" s="99"/>
      <c r="L244" s="97"/>
      <c r="M244" s="97"/>
      <c r="N244" s="100">
        <v>45877.0</v>
      </c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>
      <c r="A245" s="96" t="s">
        <v>4245</v>
      </c>
      <c r="B245" s="96">
        <v>2.1982392357E10</v>
      </c>
      <c r="C245" s="97"/>
      <c r="D245" s="97"/>
      <c r="E245" s="96" t="s">
        <v>4944</v>
      </c>
      <c r="F245" s="97"/>
      <c r="G245" s="96" t="s">
        <v>86</v>
      </c>
      <c r="H245" s="98"/>
      <c r="I245" s="99"/>
      <c r="J245" s="97"/>
      <c r="K245" s="99"/>
      <c r="L245" s="97"/>
      <c r="M245" s="97"/>
      <c r="N245" s="100">
        <v>45877.0</v>
      </c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>
      <c r="A246" s="96" t="s">
        <v>4245</v>
      </c>
      <c r="B246" s="96">
        <v>2.1985677328E10</v>
      </c>
      <c r="C246" s="97"/>
      <c r="D246" s="97"/>
      <c r="E246" s="96" t="s">
        <v>4944</v>
      </c>
      <c r="F246" s="97"/>
      <c r="G246" s="96" t="s">
        <v>86</v>
      </c>
      <c r="H246" s="98"/>
      <c r="I246" s="99"/>
      <c r="J246" s="97"/>
      <c r="K246" s="99"/>
      <c r="L246" s="97"/>
      <c r="M246" s="97"/>
      <c r="N246" s="100">
        <v>45877.0</v>
      </c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>
      <c r="A247" s="96" t="s">
        <v>4245</v>
      </c>
      <c r="B247" s="96">
        <v>2.19880679E10</v>
      </c>
      <c r="C247" s="97"/>
      <c r="D247" s="97"/>
      <c r="E247" s="96" t="s">
        <v>4944</v>
      </c>
      <c r="F247" s="97"/>
      <c r="G247" s="96" t="s">
        <v>86</v>
      </c>
      <c r="H247" s="98"/>
      <c r="I247" s="99"/>
      <c r="J247" s="97"/>
      <c r="K247" s="99"/>
      <c r="L247" s="97"/>
      <c r="M247" s="97"/>
      <c r="N247" s="100">
        <v>45877.0</v>
      </c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>
      <c r="A248" s="96" t="s">
        <v>4245</v>
      </c>
      <c r="B248" s="96">
        <v>2.2997992671E10</v>
      </c>
      <c r="C248" s="97"/>
      <c r="D248" s="97"/>
      <c r="E248" s="96" t="s">
        <v>4944</v>
      </c>
      <c r="F248" s="97"/>
      <c r="G248" s="96" t="s">
        <v>86</v>
      </c>
      <c r="H248" s="98"/>
      <c r="I248" s="99"/>
      <c r="J248" s="97"/>
      <c r="K248" s="99"/>
      <c r="L248" s="97"/>
      <c r="M248" s="97"/>
      <c r="N248" s="100">
        <v>45877.0</v>
      </c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>
      <c r="A249" s="96" t="s">
        <v>4245</v>
      </c>
      <c r="B249" s="96">
        <v>2.1975203871E10</v>
      </c>
      <c r="C249" s="97"/>
      <c r="D249" s="97"/>
      <c r="E249" s="96" t="s">
        <v>4944</v>
      </c>
      <c r="F249" s="97"/>
      <c r="G249" s="96" t="s">
        <v>86</v>
      </c>
      <c r="H249" s="98"/>
      <c r="I249" s="99"/>
      <c r="J249" s="97"/>
      <c r="K249" s="99"/>
      <c r="L249" s="97"/>
      <c r="M249" s="97"/>
      <c r="N249" s="100">
        <v>45877.0</v>
      </c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>
      <c r="A250" s="96" t="s">
        <v>4245</v>
      </c>
      <c r="B250" s="96">
        <v>2.1983890029E10</v>
      </c>
      <c r="C250" s="97"/>
      <c r="D250" s="97"/>
      <c r="E250" s="96" t="s">
        <v>4944</v>
      </c>
      <c r="F250" s="97"/>
      <c r="G250" s="96" t="s">
        <v>86</v>
      </c>
      <c r="H250" s="98"/>
      <c r="I250" s="99"/>
      <c r="J250" s="97"/>
      <c r="K250" s="99"/>
      <c r="L250" s="97"/>
      <c r="M250" s="97"/>
      <c r="N250" s="100">
        <v>45877.0</v>
      </c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>
      <c r="A251" s="96" t="s">
        <v>4245</v>
      </c>
      <c r="B251" s="96">
        <v>2.1995883845E10</v>
      </c>
      <c r="C251" s="97"/>
      <c r="D251" s="97"/>
      <c r="E251" s="96" t="s">
        <v>4944</v>
      </c>
      <c r="F251" s="97"/>
      <c r="G251" s="96" t="s">
        <v>86</v>
      </c>
      <c r="H251" s="98"/>
      <c r="I251" s="99"/>
      <c r="J251" s="97"/>
      <c r="K251" s="99"/>
      <c r="L251" s="97"/>
      <c r="M251" s="97"/>
      <c r="N251" s="100">
        <v>45877.0</v>
      </c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>
      <c r="A252" s="96" t="s">
        <v>4229</v>
      </c>
      <c r="B252" s="96">
        <v>2.1999500994E10</v>
      </c>
      <c r="C252" s="97"/>
      <c r="D252" s="97"/>
      <c r="E252" s="96" t="s">
        <v>4944</v>
      </c>
      <c r="F252" s="97"/>
      <c r="G252" s="96" t="s">
        <v>86</v>
      </c>
      <c r="H252" s="98"/>
      <c r="I252" s="99"/>
      <c r="J252" s="97"/>
      <c r="K252" s="99"/>
      <c r="L252" s="97"/>
      <c r="M252" s="97"/>
      <c r="N252" s="100">
        <v>45877.0</v>
      </c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>
      <c r="A253" s="96" t="s">
        <v>5125</v>
      </c>
      <c r="B253" s="96">
        <v>2.196411033E10</v>
      </c>
      <c r="C253" s="97"/>
      <c r="D253" s="97"/>
      <c r="E253" s="96" t="s">
        <v>4944</v>
      </c>
      <c r="F253" s="97"/>
      <c r="G253" s="96" t="s">
        <v>86</v>
      </c>
      <c r="H253" s="98"/>
      <c r="I253" s="99"/>
      <c r="J253" s="97"/>
      <c r="K253" s="99"/>
      <c r="L253" s="97"/>
      <c r="M253" s="97"/>
      <c r="N253" s="100">
        <v>45877.0</v>
      </c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>
      <c r="A254" s="96" t="s">
        <v>5126</v>
      </c>
      <c r="B254" s="96">
        <v>2.1973723757E10</v>
      </c>
      <c r="C254" s="97"/>
      <c r="D254" s="97"/>
      <c r="E254" s="96" t="s">
        <v>4944</v>
      </c>
      <c r="F254" s="97"/>
      <c r="G254" s="96" t="s">
        <v>86</v>
      </c>
      <c r="H254" s="98"/>
      <c r="I254" s="99"/>
      <c r="J254" s="97"/>
      <c r="K254" s="99"/>
      <c r="L254" s="97"/>
      <c r="M254" s="97"/>
      <c r="N254" s="100">
        <v>45877.0</v>
      </c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>
      <c r="A255" s="96" t="s">
        <v>5127</v>
      </c>
      <c r="B255" s="96">
        <v>2.197624885E9</v>
      </c>
      <c r="C255" s="97"/>
      <c r="D255" s="97"/>
      <c r="E255" s="96" t="s">
        <v>4944</v>
      </c>
      <c r="F255" s="97"/>
      <c r="G255" s="96" t="s">
        <v>86</v>
      </c>
      <c r="H255" s="98"/>
      <c r="I255" s="99"/>
      <c r="J255" s="97"/>
      <c r="K255" s="99"/>
      <c r="L255" s="97"/>
      <c r="M255" s="97"/>
      <c r="N255" s="100">
        <v>45877.0</v>
      </c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>
      <c r="A256" s="96" t="s">
        <v>5018</v>
      </c>
      <c r="B256" s="96">
        <v>2.1979058209E10</v>
      </c>
      <c r="C256" s="97"/>
      <c r="D256" s="97"/>
      <c r="E256" s="96" t="s">
        <v>4944</v>
      </c>
      <c r="F256" s="97"/>
      <c r="G256" s="96" t="s">
        <v>86</v>
      </c>
      <c r="H256" s="98"/>
      <c r="I256" s="99"/>
      <c r="J256" s="97"/>
      <c r="K256" s="99"/>
      <c r="L256" s="97"/>
      <c r="M256" s="97"/>
      <c r="N256" s="100">
        <v>45877.0</v>
      </c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>
      <c r="A257" s="96" t="s">
        <v>3984</v>
      </c>
      <c r="B257" s="96">
        <v>2.1997691238E10</v>
      </c>
      <c r="C257" s="97"/>
      <c r="D257" s="97"/>
      <c r="E257" s="96" t="s">
        <v>4944</v>
      </c>
      <c r="F257" s="97"/>
      <c r="G257" s="96" t="s">
        <v>86</v>
      </c>
      <c r="H257" s="98"/>
      <c r="I257" s="99"/>
      <c r="J257" s="97"/>
      <c r="K257" s="99"/>
      <c r="L257" s="97"/>
      <c r="M257" s="97"/>
      <c r="N257" s="100">
        <v>45877.0</v>
      </c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>
      <c r="A258" s="96" t="s">
        <v>5128</v>
      </c>
      <c r="B258" s="96">
        <v>2.1993100615E10</v>
      </c>
      <c r="C258" s="97"/>
      <c r="D258" s="97"/>
      <c r="E258" s="96" t="s">
        <v>4944</v>
      </c>
      <c r="F258" s="97"/>
      <c r="G258" s="96" t="s">
        <v>86</v>
      </c>
      <c r="H258" s="98"/>
      <c r="I258" s="99"/>
      <c r="J258" s="97"/>
      <c r="K258" s="99"/>
      <c r="L258" s="97"/>
      <c r="M258" s="97"/>
      <c r="N258" s="100">
        <v>45877.0</v>
      </c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>
      <c r="A259" s="96" t="s">
        <v>4382</v>
      </c>
      <c r="B259" s="96">
        <v>2.4998268215E10</v>
      </c>
      <c r="C259" s="97"/>
      <c r="D259" s="97"/>
      <c r="E259" s="96" t="s">
        <v>4944</v>
      </c>
      <c r="F259" s="97"/>
      <c r="G259" s="96" t="s">
        <v>86</v>
      </c>
      <c r="H259" s="98"/>
      <c r="I259" s="99"/>
      <c r="J259" s="97"/>
      <c r="K259" s="99"/>
      <c r="L259" s="97"/>
      <c r="M259" s="97"/>
      <c r="N259" s="100">
        <v>45877.0</v>
      </c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>
      <c r="A260" s="96" t="s">
        <v>5129</v>
      </c>
      <c r="B260" s="96">
        <v>2.1977223858E10</v>
      </c>
      <c r="C260" s="97"/>
      <c r="D260" s="97"/>
      <c r="E260" s="96" t="s">
        <v>4944</v>
      </c>
      <c r="F260" s="97"/>
      <c r="G260" s="96" t="s">
        <v>86</v>
      </c>
      <c r="H260" s="98"/>
      <c r="I260" s="99"/>
      <c r="J260" s="97"/>
      <c r="K260" s="99"/>
      <c r="L260" s="97"/>
      <c r="M260" s="97"/>
      <c r="N260" s="100">
        <v>45877.0</v>
      </c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>
      <c r="A261" s="96" t="s">
        <v>5130</v>
      </c>
      <c r="B261" s="96">
        <v>2.1964281066E10</v>
      </c>
      <c r="C261" s="97"/>
      <c r="D261" s="97"/>
      <c r="E261" s="96" t="s">
        <v>4944</v>
      </c>
      <c r="F261" s="97"/>
      <c r="G261" s="96" t="s">
        <v>86</v>
      </c>
      <c r="H261" s="98"/>
      <c r="I261" s="99"/>
      <c r="J261" s="97"/>
      <c r="K261" s="99"/>
      <c r="L261" s="97"/>
      <c r="M261" s="97"/>
      <c r="N261" s="100">
        <v>45877.0</v>
      </c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>
      <c r="A262" s="96" t="s">
        <v>4955</v>
      </c>
      <c r="B262" s="96">
        <v>2.1997354227E10</v>
      </c>
      <c r="C262" s="97"/>
      <c r="D262" s="97"/>
      <c r="E262" s="96" t="s">
        <v>4944</v>
      </c>
      <c r="F262" s="97"/>
      <c r="G262" s="96" t="s">
        <v>86</v>
      </c>
      <c r="H262" s="98"/>
      <c r="I262" s="99"/>
      <c r="J262" s="97"/>
      <c r="K262" s="99"/>
      <c r="L262" s="97"/>
      <c r="M262" s="97"/>
      <c r="N262" s="100">
        <v>45877.0</v>
      </c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>
      <c r="A263" s="96" t="s">
        <v>4031</v>
      </c>
      <c r="B263" s="96">
        <v>2.2999503692E10</v>
      </c>
      <c r="C263" s="97"/>
      <c r="D263" s="97"/>
      <c r="E263" s="96" t="s">
        <v>4944</v>
      </c>
      <c r="F263" s="97"/>
      <c r="G263" s="96" t="s">
        <v>86</v>
      </c>
      <c r="H263" s="98"/>
      <c r="I263" s="99"/>
      <c r="J263" s="97"/>
      <c r="K263" s="99"/>
      <c r="L263" s="97"/>
      <c r="M263" s="96" t="s">
        <v>5131</v>
      </c>
      <c r="N263" s="100">
        <v>45877.0</v>
      </c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>
      <c r="A264" s="96" t="s">
        <v>4031</v>
      </c>
      <c r="B264" s="96">
        <v>2.1986478295E10</v>
      </c>
      <c r="C264" s="97"/>
      <c r="D264" s="97"/>
      <c r="E264" s="96" t="s">
        <v>4944</v>
      </c>
      <c r="F264" s="97"/>
      <c r="G264" s="96" t="s">
        <v>86</v>
      </c>
      <c r="H264" s="98"/>
      <c r="I264" s="99"/>
      <c r="J264" s="97"/>
      <c r="K264" s="99"/>
      <c r="L264" s="97"/>
      <c r="M264" s="97"/>
      <c r="N264" s="100">
        <v>45877.0</v>
      </c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>
      <c r="A265" s="96" t="s">
        <v>5132</v>
      </c>
      <c r="B265" s="96">
        <v>2.1997029942E10</v>
      </c>
      <c r="C265" s="97"/>
      <c r="D265" s="97"/>
      <c r="E265" s="96" t="s">
        <v>4944</v>
      </c>
      <c r="F265" s="97"/>
      <c r="G265" s="96" t="s">
        <v>86</v>
      </c>
      <c r="H265" s="98"/>
      <c r="I265" s="99"/>
      <c r="J265" s="97"/>
      <c r="K265" s="99"/>
      <c r="L265" s="97"/>
      <c r="M265" s="97"/>
      <c r="N265" s="100">
        <v>45877.0</v>
      </c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>
      <c r="A266" s="96" t="s">
        <v>4126</v>
      </c>
      <c r="B266" s="96">
        <v>2.1987040047E10</v>
      </c>
      <c r="C266" s="97"/>
      <c r="D266" s="97"/>
      <c r="E266" s="96" t="s">
        <v>4944</v>
      </c>
      <c r="F266" s="97"/>
      <c r="G266" s="96" t="s">
        <v>86</v>
      </c>
      <c r="H266" s="98"/>
      <c r="I266" s="99"/>
      <c r="J266" s="97"/>
      <c r="K266" s="99"/>
      <c r="L266" s="97"/>
      <c r="M266" s="97"/>
      <c r="N266" s="100">
        <v>45877.0</v>
      </c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>
      <c r="A267" s="96" t="s">
        <v>4552</v>
      </c>
      <c r="B267" s="96">
        <v>2.1970836116E10</v>
      </c>
      <c r="C267" s="97"/>
      <c r="D267" s="97"/>
      <c r="E267" s="96" t="s">
        <v>4944</v>
      </c>
      <c r="F267" s="97"/>
      <c r="G267" s="96" t="s">
        <v>86</v>
      </c>
      <c r="H267" s="98"/>
      <c r="I267" s="99"/>
      <c r="J267" s="97"/>
      <c r="K267" s="99"/>
      <c r="L267" s="97"/>
      <c r="M267" s="97"/>
      <c r="N267" s="100">
        <v>45877.0</v>
      </c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>
      <c r="A268" s="96" t="s">
        <v>4552</v>
      </c>
      <c r="B268" s="96">
        <v>2.2992774173E10</v>
      </c>
      <c r="C268" s="97"/>
      <c r="D268" s="97"/>
      <c r="E268" s="96" t="s">
        <v>4944</v>
      </c>
      <c r="F268" s="97"/>
      <c r="G268" s="96" t="s">
        <v>86</v>
      </c>
      <c r="H268" s="98"/>
      <c r="I268" s="99"/>
      <c r="J268" s="97"/>
      <c r="K268" s="99"/>
      <c r="L268" s="97"/>
      <c r="M268" s="97"/>
      <c r="N268" s="100">
        <v>45877.0</v>
      </c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>
      <c r="A269" s="96" t="s">
        <v>4552</v>
      </c>
      <c r="B269" s="96">
        <v>2.4993292289E10</v>
      </c>
      <c r="C269" s="97"/>
      <c r="D269" s="97"/>
      <c r="E269" s="96" t="s">
        <v>4944</v>
      </c>
      <c r="F269" s="97"/>
      <c r="G269" s="96" t="s">
        <v>86</v>
      </c>
      <c r="H269" s="98"/>
      <c r="I269" s="99"/>
      <c r="J269" s="97"/>
      <c r="K269" s="99"/>
      <c r="L269" s="97"/>
      <c r="M269" s="97"/>
      <c r="N269" s="100">
        <v>45877.0</v>
      </c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>
      <c r="A270" s="96" t="s">
        <v>4458</v>
      </c>
      <c r="B270" s="96">
        <v>2.1976080631E10</v>
      </c>
      <c r="C270" s="97"/>
      <c r="D270" s="97"/>
      <c r="E270" s="96" t="s">
        <v>4944</v>
      </c>
      <c r="F270" s="97"/>
      <c r="G270" s="96" t="s">
        <v>86</v>
      </c>
      <c r="H270" s="98"/>
      <c r="I270" s="99"/>
      <c r="J270" s="97"/>
      <c r="K270" s="99"/>
      <c r="L270" s="97"/>
      <c r="M270" s="96" t="s">
        <v>5131</v>
      </c>
      <c r="N270" s="100">
        <v>45877.0</v>
      </c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>
      <c r="A271" s="96" t="s">
        <v>4458</v>
      </c>
      <c r="B271" s="96">
        <v>2.1964225065E10</v>
      </c>
      <c r="C271" s="97"/>
      <c r="D271" s="97"/>
      <c r="E271" s="96" t="s">
        <v>4944</v>
      </c>
      <c r="F271" s="97"/>
      <c r="G271" s="96" t="s">
        <v>86</v>
      </c>
      <c r="H271" s="98"/>
      <c r="I271" s="99"/>
      <c r="J271" s="97"/>
      <c r="K271" s="99"/>
      <c r="L271" s="97"/>
      <c r="M271" s="97"/>
      <c r="N271" s="100">
        <v>45877.0</v>
      </c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>
      <c r="A272" s="96" t="s">
        <v>5133</v>
      </c>
      <c r="B272" s="96">
        <v>2.1973676693E10</v>
      </c>
      <c r="C272" s="97"/>
      <c r="D272" s="97"/>
      <c r="E272" s="96" t="s">
        <v>4944</v>
      </c>
      <c r="F272" s="97"/>
      <c r="G272" s="96" t="s">
        <v>86</v>
      </c>
      <c r="H272" s="98"/>
      <c r="I272" s="99"/>
      <c r="J272" s="97"/>
      <c r="K272" s="99"/>
      <c r="L272" s="97"/>
      <c r="M272" s="97"/>
      <c r="N272" s="100">
        <v>45877.0</v>
      </c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>
      <c r="A273" s="96" t="s">
        <v>5134</v>
      </c>
      <c r="B273" s="96">
        <v>2.1993604949E10</v>
      </c>
      <c r="C273" s="97"/>
      <c r="D273" s="97"/>
      <c r="E273" s="96" t="s">
        <v>4944</v>
      </c>
      <c r="F273" s="97"/>
      <c r="G273" s="96" t="s">
        <v>86</v>
      </c>
      <c r="H273" s="98"/>
      <c r="I273" s="99"/>
      <c r="J273" s="97"/>
      <c r="K273" s="99"/>
      <c r="L273" s="97"/>
      <c r="M273" s="97"/>
      <c r="N273" s="100">
        <v>45877.0</v>
      </c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>
      <c r="A274" s="96" t="s">
        <v>5135</v>
      </c>
      <c r="B274" s="96">
        <v>2.4999663648E10</v>
      </c>
      <c r="C274" s="97"/>
      <c r="D274" s="97"/>
      <c r="E274" s="96" t="s">
        <v>4944</v>
      </c>
      <c r="F274" s="97"/>
      <c r="G274" s="96" t="s">
        <v>86</v>
      </c>
      <c r="H274" s="98"/>
      <c r="I274" s="99"/>
      <c r="J274" s="97"/>
      <c r="K274" s="99"/>
      <c r="L274" s="97"/>
      <c r="M274" s="97"/>
      <c r="N274" s="100">
        <v>45877.0</v>
      </c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>
      <c r="A275" s="96" t="s">
        <v>5136</v>
      </c>
      <c r="B275" s="96">
        <v>2.1967658086E10</v>
      </c>
      <c r="C275" s="97"/>
      <c r="D275" s="97"/>
      <c r="E275" s="96" t="s">
        <v>4944</v>
      </c>
      <c r="F275" s="97"/>
      <c r="G275" s="96" t="s">
        <v>86</v>
      </c>
      <c r="H275" s="98"/>
      <c r="I275" s="99"/>
      <c r="J275" s="97"/>
      <c r="K275" s="99"/>
      <c r="L275" s="97"/>
      <c r="M275" s="97"/>
      <c r="N275" s="100">
        <v>45877.0</v>
      </c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>
      <c r="A276" s="96" t="s">
        <v>5137</v>
      </c>
      <c r="B276" s="96">
        <v>2.1969922158E10</v>
      </c>
      <c r="C276" s="97"/>
      <c r="D276" s="97"/>
      <c r="E276" s="96" t="s">
        <v>4944</v>
      </c>
      <c r="F276" s="97"/>
      <c r="G276" s="96" t="s">
        <v>86</v>
      </c>
      <c r="H276" s="98"/>
      <c r="I276" s="99"/>
      <c r="J276" s="97"/>
      <c r="K276" s="99"/>
      <c r="L276" s="97"/>
      <c r="M276" s="97"/>
      <c r="N276" s="100">
        <v>45877.0</v>
      </c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>
      <c r="A277" s="96" t="s">
        <v>4959</v>
      </c>
      <c r="B277" s="96">
        <v>2.1997284698E10</v>
      </c>
      <c r="C277" s="97"/>
      <c r="D277" s="97"/>
      <c r="E277" s="96" t="s">
        <v>4944</v>
      </c>
      <c r="F277" s="97"/>
      <c r="G277" s="96" t="s">
        <v>86</v>
      </c>
      <c r="H277" s="98"/>
      <c r="I277" s="99"/>
      <c r="J277" s="97"/>
      <c r="K277" s="99"/>
      <c r="L277" s="97"/>
      <c r="M277" s="97"/>
      <c r="N277" s="100">
        <v>45877.0</v>
      </c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>
      <c r="A278" s="96" t="s">
        <v>5138</v>
      </c>
      <c r="B278" s="96">
        <v>2.2981718105E10</v>
      </c>
      <c r="C278" s="97"/>
      <c r="D278" s="97"/>
      <c r="E278" s="96" t="s">
        <v>4944</v>
      </c>
      <c r="F278" s="97"/>
      <c r="G278" s="96" t="s">
        <v>86</v>
      </c>
      <c r="H278" s="98"/>
      <c r="I278" s="99"/>
      <c r="J278" s="97"/>
      <c r="K278" s="99"/>
      <c r="L278" s="97"/>
      <c r="M278" s="97"/>
      <c r="N278" s="100">
        <v>45877.0</v>
      </c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>
      <c r="A279" s="96" t="s">
        <v>5139</v>
      </c>
      <c r="B279" s="96">
        <v>2.4981176884E10</v>
      </c>
      <c r="C279" s="97"/>
      <c r="D279" s="97"/>
      <c r="E279" s="96" t="s">
        <v>4944</v>
      </c>
      <c r="F279" s="97"/>
      <c r="G279" s="96" t="s">
        <v>86</v>
      </c>
      <c r="H279" s="98"/>
      <c r="I279" s="99"/>
      <c r="J279" s="97"/>
      <c r="K279" s="99"/>
      <c r="L279" s="97"/>
      <c r="M279" s="97"/>
      <c r="N279" s="100">
        <v>45877.0</v>
      </c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>
      <c r="A280" s="96" t="s">
        <v>5140</v>
      </c>
      <c r="B280" s="96">
        <v>2.1985805874E10</v>
      </c>
      <c r="C280" s="97"/>
      <c r="D280" s="97"/>
      <c r="E280" s="96" t="s">
        <v>4944</v>
      </c>
      <c r="F280" s="97"/>
      <c r="G280" s="96" t="s">
        <v>150</v>
      </c>
      <c r="H280" s="98"/>
      <c r="I280" s="99"/>
      <c r="J280" s="97"/>
      <c r="K280" s="99"/>
      <c r="L280" s="97"/>
      <c r="M280" s="97"/>
      <c r="N280" s="100">
        <v>45877.0</v>
      </c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>
      <c r="A281" s="96" t="s">
        <v>4053</v>
      </c>
      <c r="B281" s="96">
        <v>2.1977451742E10</v>
      </c>
      <c r="C281" s="97"/>
      <c r="D281" s="97"/>
      <c r="E281" s="96" t="s">
        <v>4944</v>
      </c>
      <c r="F281" s="97"/>
      <c r="G281" s="96" t="s">
        <v>86</v>
      </c>
      <c r="H281" s="98"/>
      <c r="I281" s="99"/>
      <c r="J281" s="97"/>
      <c r="K281" s="99"/>
      <c r="L281" s="97"/>
      <c r="M281" s="97"/>
      <c r="N281" s="100">
        <v>45877.0</v>
      </c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>
      <c r="A282" s="96" t="s">
        <v>5141</v>
      </c>
      <c r="B282" s="96">
        <v>2.1985058665E10</v>
      </c>
      <c r="C282" s="97"/>
      <c r="D282" s="97"/>
      <c r="E282" s="96" t="s">
        <v>4944</v>
      </c>
      <c r="F282" s="97"/>
      <c r="G282" s="96" t="s">
        <v>86</v>
      </c>
      <c r="H282" s="98"/>
      <c r="I282" s="99"/>
      <c r="J282" s="97"/>
      <c r="K282" s="99"/>
      <c r="L282" s="97"/>
      <c r="M282" s="97"/>
      <c r="N282" s="100">
        <v>45877.0</v>
      </c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>
      <c r="A283" s="96" t="s">
        <v>5142</v>
      </c>
      <c r="B283" s="96">
        <v>2.2999581445E10</v>
      </c>
      <c r="C283" s="97"/>
      <c r="D283" s="97"/>
      <c r="E283" s="96" t="s">
        <v>4944</v>
      </c>
      <c r="F283" s="97"/>
      <c r="G283" s="96" t="s">
        <v>86</v>
      </c>
      <c r="H283" s="98"/>
      <c r="I283" s="99"/>
      <c r="J283" s="97"/>
      <c r="K283" s="99"/>
      <c r="L283" s="97"/>
      <c r="M283" s="97"/>
      <c r="N283" s="100">
        <v>45877.0</v>
      </c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>
      <c r="A284" s="96" t="s">
        <v>5143</v>
      </c>
      <c r="B284" s="96">
        <v>2.199463965E9</v>
      </c>
      <c r="C284" s="97"/>
      <c r="D284" s="97"/>
      <c r="E284" s="96" t="s">
        <v>4944</v>
      </c>
      <c r="F284" s="97"/>
      <c r="G284" s="96" t="s">
        <v>86</v>
      </c>
      <c r="H284" s="98"/>
      <c r="I284" s="99"/>
      <c r="J284" s="97"/>
      <c r="K284" s="99"/>
      <c r="L284" s="97"/>
      <c r="M284" s="97"/>
      <c r="N284" s="100">
        <v>45877.0</v>
      </c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>
      <c r="A285" s="96" t="s">
        <v>4168</v>
      </c>
      <c r="B285" s="96">
        <v>2.2999322887E10</v>
      </c>
      <c r="C285" s="97"/>
      <c r="D285" s="97"/>
      <c r="E285" s="96" t="s">
        <v>4944</v>
      </c>
      <c r="F285" s="97"/>
      <c r="G285" s="96" t="s">
        <v>86</v>
      </c>
      <c r="H285" s="98"/>
      <c r="I285" s="99"/>
      <c r="J285" s="97"/>
      <c r="K285" s="99"/>
      <c r="L285" s="97"/>
      <c r="M285" s="97"/>
      <c r="N285" s="100">
        <v>45877.0</v>
      </c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>
      <c r="A286" s="96" t="s">
        <v>5144</v>
      </c>
      <c r="B286" s="96">
        <v>2.49819452E8</v>
      </c>
      <c r="C286" s="97"/>
      <c r="D286" s="97"/>
      <c r="E286" s="96" t="s">
        <v>4944</v>
      </c>
      <c r="F286" s="97"/>
      <c r="G286" s="96" t="s">
        <v>86</v>
      </c>
      <c r="H286" s="98"/>
      <c r="I286" s="99"/>
      <c r="J286" s="97"/>
      <c r="K286" s="99"/>
      <c r="L286" s="97"/>
      <c r="M286" s="97"/>
      <c r="N286" s="100">
        <v>45877.0</v>
      </c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>
      <c r="A287" s="96" t="s">
        <v>5145</v>
      </c>
      <c r="B287" s="96">
        <v>2.199985352E10</v>
      </c>
      <c r="C287" s="97"/>
      <c r="D287" s="97"/>
      <c r="E287" s="96" t="s">
        <v>4944</v>
      </c>
      <c r="F287" s="97"/>
      <c r="G287" s="96" t="s">
        <v>86</v>
      </c>
      <c r="H287" s="98"/>
      <c r="I287" s="99"/>
      <c r="J287" s="97"/>
      <c r="K287" s="99"/>
      <c r="L287" s="97"/>
      <c r="M287" s="97"/>
      <c r="N287" s="100">
        <v>45877.0</v>
      </c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>
      <c r="A288" s="96" t="s">
        <v>5146</v>
      </c>
      <c r="B288" s="96">
        <v>2.1980973501E10</v>
      </c>
      <c r="C288" s="97"/>
      <c r="D288" s="97"/>
      <c r="E288" s="96" t="s">
        <v>4944</v>
      </c>
      <c r="F288" s="97"/>
      <c r="G288" s="96" t="s">
        <v>86</v>
      </c>
      <c r="H288" s="98"/>
      <c r="I288" s="99"/>
      <c r="J288" s="97"/>
      <c r="K288" s="99"/>
      <c r="L288" s="97"/>
      <c r="M288" s="97"/>
      <c r="N288" s="100">
        <v>45877.0</v>
      </c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>
      <c r="A289" s="96" t="s">
        <v>5147</v>
      </c>
      <c r="B289" s="96">
        <v>2.1998737294E10</v>
      </c>
      <c r="C289" s="97"/>
      <c r="D289" s="97"/>
      <c r="E289" s="96" t="s">
        <v>4944</v>
      </c>
      <c r="F289" s="97"/>
      <c r="G289" s="96" t="s">
        <v>86</v>
      </c>
      <c r="H289" s="98"/>
      <c r="I289" s="99"/>
      <c r="J289" s="97"/>
      <c r="K289" s="99"/>
      <c r="L289" s="97"/>
      <c r="M289" s="97"/>
      <c r="N289" s="100">
        <v>45877.0</v>
      </c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>
      <c r="A290" s="96" t="s">
        <v>5148</v>
      </c>
      <c r="B290" s="96">
        <v>2.2988461236E10</v>
      </c>
      <c r="C290" s="97"/>
      <c r="D290" s="97"/>
      <c r="E290" s="96" t="s">
        <v>4944</v>
      </c>
      <c r="F290" s="97"/>
      <c r="G290" s="96" t="s">
        <v>86</v>
      </c>
      <c r="H290" s="98"/>
      <c r="I290" s="99"/>
      <c r="J290" s="97"/>
      <c r="K290" s="99"/>
      <c r="L290" s="97"/>
      <c r="M290" s="97"/>
      <c r="N290" s="100">
        <v>45877.0</v>
      </c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>
      <c r="A291" s="96" t="s">
        <v>4906</v>
      </c>
      <c r="B291" s="96">
        <v>2.1993886353E10</v>
      </c>
      <c r="C291" s="97"/>
      <c r="D291" s="97"/>
      <c r="E291" s="96" t="s">
        <v>4944</v>
      </c>
      <c r="F291" s="97"/>
      <c r="G291" s="96" t="s">
        <v>86</v>
      </c>
      <c r="H291" s="98"/>
      <c r="I291" s="99"/>
      <c r="J291" s="97"/>
      <c r="K291" s="99"/>
      <c r="L291" s="97"/>
      <c r="M291" s="97"/>
      <c r="N291" s="100">
        <v>45877.0</v>
      </c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>
      <c r="A292" s="96" t="s">
        <v>4818</v>
      </c>
      <c r="B292" s="96">
        <v>2.1997671192E10</v>
      </c>
      <c r="C292" s="97"/>
      <c r="D292" s="97"/>
      <c r="E292" s="96" t="s">
        <v>4944</v>
      </c>
      <c r="F292" s="97"/>
      <c r="G292" s="96" t="s">
        <v>86</v>
      </c>
      <c r="H292" s="98"/>
      <c r="I292" s="99"/>
      <c r="J292" s="97"/>
      <c r="K292" s="99"/>
      <c r="L292" s="97"/>
      <c r="M292" s="97"/>
      <c r="N292" s="100">
        <v>45877.0</v>
      </c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>
      <c r="A293" s="96" t="s">
        <v>4372</v>
      </c>
      <c r="B293" s="96">
        <v>2.19976452E10</v>
      </c>
      <c r="C293" s="97"/>
      <c r="D293" s="97"/>
      <c r="E293" s="96" t="s">
        <v>4944</v>
      </c>
      <c r="F293" s="97"/>
      <c r="G293" s="96" t="s">
        <v>86</v>
      </c>
      <c r="H293" s="98"/>
      <c r="I293" s="99"/>
      <c r="J293" s="97"/>
      <c r="K293" s="99"/>
      <c r="L293" s="97"/>
      <c r="M293" s="97"/>
      <c r="N293" s="100">
        <v>45877.0</v>
      </c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>
      <c r="A294" s="96" t="s">
        <v>5149</v>
      </c>
      <c r="B294" s="96">
        <v>2.1980237798E10</v>
      </c>
      <c r="C294" s="97"/>
      <c r="D294" s="97"/>
      <c r="E294" s="96" t="s">
        <v>4944</v>
      </c>
      <c r="F294" s="97"/>
      <c r="G294" s="96" t="s">
        <v>86</v>
      </c>
      <c r="H294" s="98"/>
      <c r="I294" s="99"/>
      <c r="J294" s="97"/>
      <c r="K294" s="99"/>
      <c r="L294" s="97"/>
      <c r="M294" s="97"/>
      <c r="N294" s="100">
        <v>45877.0</v>
      </c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>
      <c r="A295" s="96" t="s">
        <v>5068</v>
      </c>
      <c r="B295" s="96">
        <v>2.1995782511E10</v>
      </c>
      <c r="C295" s="97"/>
      <c r="D295" s="97"/>
      <c r="E295" s="96" t="s">
        <v>4944</v>
      </c>
      <c r="F295" s="97"/>
      <c r="G295" s="96" t="s">
        <v>86</v>
      </c>
      <c r="H295" s="98"/>
      <c r="I295" s="99"/>
      <c r="J295" s="97"/>
      <c r="K295" s="99"/>
      <c r="L295" s="97"/>
      <c r="M295" s="97"/>
      <c r="N295" s="100">
        <v>45877.0</v>
      </c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>
      <c r="A296" s="96" t="s">
        <v>5150</v>
      </c>
      <c r="B296" s="96">
        <v>2.1968604111E10</v>
      </c>
      <c r="C296" s="97"/>
      <c r="D296" s="97"/>
      <c r="E296" s="96" t="s">
        <v>4944</v>
      </c>
      <c r="F296" s="97"/>
      <c r="G296" s="96" t="s">
        <v>86</v>
      </c>
      <c r="H296" s="98"/>
      <c r="I296" s="99"/>
      <c r="J296" s="97"/>
      <c r="K296" s="99"/>
      <c r="L296" s="97"/>
      <c r="M296" s="97"/>
      <c r="N296" s="100">
        <v>45877.0</v>
      </c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>
      <c r="A297" s="96" t="s">
        <v>4189</v>
      </c>
      <c r="B297" s="96">
        <v>2.1983572518E10</v>
      </c>
      <c r="C297" s="97"/>
      <c r="D297" s="97"/>
      <c r="E297" s="96" t="s">
        <v>4944</v>
      </c>
      <c r="F297" s="97"/>
      <c r="G297" s="96" t="s">
        <v>86</v>
      </c>
      <c r="H297" s="98"/>
      <c r="I297" s="99"/>
      <c r="J297" s="97"/>
      <c r="K297" s="99"/>
      <c r="L297" s="97"/>
      <c r="M297" s="97"/>
      <c r="N297" s="100">
        <v>45877.0</v>
      </c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>
      <c r="A298" s="96" t="s">
        <v>5151</v>
      </c>
      <c r="B298" s="96">
        <v>2.2998691288E10</v>
      </c>
      <c r="C298" s="97"/>
      <c r="D298" s="97"/>
      <c r="E298" s="96" t="s">
        <v>4944</v>
      </c>
      <c r="F298" s="97"/>
      <c r="G298" s="96" t="s">
        <v>86</v>
      </c>
      <c r="H298" s="98"/>
      <c r="I298" s="99"/>
      <c r="J298" s="97"/>
      <c r="K298" s="99"/>
      <c r="L298" s="97"/>
      <c r="M298" s="97"/>
      <c r="N298" s="100">
        <v>45877.0</v>
      </c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>
      <c r="A299" s="96" t="s">
        <v>4579</v>
      </c>
      <c r="B299" s="96">
        <v>2.1969895388E10</v>
      </c>
      <c r="C299" s="97"/>
      <c r="D299" s="97"/>
      <c r="E299" s="96" t="s">
        <v>4944</v>
      </c>
      <c r="F299" s="97"/>
      <c r="G299" s="96" t="s">
        <v>86</v>
      </c>
      <c r="H299" s="98"/>
      <c r="I299" s="99"/>
      <c r="J299" s="97"/>
      <c r="K299" s="99"/>
      <c r="L299" s="97"/>
      <c r="M299" s="97"/>
      <c r="N299" s="100">
        <v>45877.0</v>
      </c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>
      <c r="A300" s="96" t="s">
        <v>5152</v>
      </c>
      <c r="B300" s="96">
        <v>2.1965396872E10</v>
      </c>
      <c r="C300" s="97"/>
      <c r="D300" s="97"/>
      <c r="E300" s="96" t="s">
        <v>4944</v>
      </c>
      <c r="F300" s="97"/>
      <c r="G300" s="96" t="s">
        <v>86</v>
      </c>
      <c r="H300" s="98"/>
      <c r="I300" s="99"/>
      <c r="J300" s="97"/>
      <c r="K300" s="99"/>
      <c r="L300" s="97"/>
      <c r="M300" s="97"/>
      <c r="N300" s="100">
        <v>45877.0</v>
      </c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>
      <c r="A301" s="96" t="s">
        <v>5153</v>
      </c>
      <c r="B301" s="96">
        <v>2.1987238523E10</v>
      </c>
      <c r="C301" s="97"/>
      <c r="D301" s="97"/>
      <c r="E301" s="96" t="s">
        <v>4944</v>
      </c>
      <c r="F301" s="97"/>
      <c r="G301" s="96" t="s">
        <v>86</v>
      </c>
      <c r="H301" s="98"/>
      <c r="I301" s="99"/>
      <c r="J301" s="97"/>
      <c r="K301" s="99"/>
      <c r="L301" s="97"/>
      <c r="M301" s="97"/>
      <c r="N301" s="100">
        <v>45877.0</v>
      </c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>
      <c r="A302" s="96" t="s">
        <v>5153</v>
      </c>
      <c r="B302" s="96">
        <v>2.1986548512E10</v>
      </c>
      <c r="C302" s="97"/>
      <c r="D302" s="97"/>
      <c r="E302" s="96" t="s">
        <v>4944</v>
      </c>
      <c r="F302" s="97"/>
      <c r="G302" s="96" t="s">
        <v>86</v>
      </c>
      <c r="H302" s="98"/>
      <c r="I302" s="99"/>
      <c r="J302" s="97"/>
      <c r="K302" s="99"/>
      <c r="L302" s="97"/>
      <c r="M302" s="97"/>
      <c r="N302" s="100">
        <v>45877.0</v>
      </c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>
      <c r="A303" s="96" t="s">
        <v>5154</v>
      </c>
      <c r="B303" s="96">
        <v>2.2988715022E10</v>
      </c>
      <c r="C303" s="97"/>
      <c r="D303" s="97"/>
      <c r="E303" s="96" t="s">
        <v>4944</v>
      </c>
      <c r="F303" s="97"/>
      <c r="G303" s="96" t="s">
        <v>86</v>
      </c>
      <c r="H303" s="98"/>
      <c r="I303" s="99"/>
      <c r="J303" s="97"/>
      <c r="K303" s="99"/>
      <c r="L303" s="97"/>
      <c r="M303" s="97"/>
      <c r="N303" s="100">
        <v>45877.0</v>
      </c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>
      <c r="A304" s="96" t="s">
        <v>3978</v>
      </c>
      <c r="B304" s="96">
        <v>2.1975708712E10</v>
      </c>
      <c r="C304" s="97"/>
      <c r="D304" s="97"/>
      <c r="E304" s="96" t="s">
        <v>4944</v>
      </c>
      <c r="F304" s="97"/>
      <c r="G304" s="96" t="s">
        <v>86</v>
      </c>
      <c r="H304" s="98"/>
      <c r="I304" s="99"/>
      <c r="J304" s="97"/>
      <c r="K304" s="99"/>
      <c r="L304" s="97"/>
      <c r="M304" s="97"/>
      <c r="N304" s="100">
        <v>45877.0</v>
      </c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>
      <c r="A305" s="96" t="s">
        <v>4411</v>
      </c>
      <c r="B305" s="96">
        <v>2.2999253744E10</v>
      </c>
      <c r="C305" s="97"/>
      <c r="D305" s="97"/>
      <c r="E305" s="96" t="s">
        <v>4944</v>
      </c>
      <c r="F305" s="97"/>
      <c r="G305" s="96" t="s">
        <v>86</v>
      </c>
      <c r="H305" s="98"/>
      <c r="I305" s="99"/>
      <c r="J305" s="97"/>
      <c r="K305" s="99"/>
      <c r="L305" s="97"/>
      <c r="M305" s="97"/>
      <c r="N305" s="100">
        <v>45877.0</v>
      </c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>
      <c r="A306" s="96" t="s">
        <v>4000</v>
      </c>
      <c r="B306" s="96">
        <v>2.1982627364E10</v>
      </c>
      <c r="C306" s="97"/>
      <c r="D306" s="97"/>
      <c r="E306" s="96" t="s">
        <v>4944</v>
      </c>
      <c r="F306" s="97"/>
      <c r="G306" s="96" t="s">
        <v>86</v>
      </c>
      <c r="H306" s="98"/>
      <c r="I306" s="99"/>
      <c r="J306" s="97"/>
      <c r="K306" s="99"/>
      <c r="L306" s="97"/>
      <c r="M306" s="97"/>
      <c r="N306" s="100">
        <v>45877.0</v>
      </c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>
      <c r="A307" s="96" t="s">
        <v>5155</v>
      </c>
      <c r="B307" s="96">
        <v>2.1999692388E10</v>
      </c>
      <c r="C307" s="97"/>
      <c r="D307" s="97"/>
      <c r="E307" s="96" t="s">
        <v>4944</v>
      </c>
      <c r="F307" s="97"/>
      <c r="G307" s="96" t="s">
        <v>86</v>
      </c>
      <c r="H307" s="98"/>
      <c r="I307" s="99"/>
      <c r="J307" s="97"/>
      <c r="K307" s="99"/>
      <c r="L307" s="97"/>
      <c r="M307" s="97"/>
      <c r="N307" s="100">
        <v>45877.0</v>
      </c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>
      <c r="A308" s="96" t="s">
        <v>5156</v>
      </c>
      <c r="B308" s="96">
        <v>2.1996190953E10</v>
      </c>
      <c r="C308" s="97"/>
      <c r="D308" s="97"/>
      <c r="E308" s="96" t="s">
        <v>4944</v>
      </c>
      <c r="F308" s="97"/>
      <c r="G308" s="96" t="s">
        <v>86</v>
      </c>
      <c r="H308" s="98"/>
      <c r="I308" s="99"/>
      <c r="J308" s="97"/>
      <c r="K308" s="99"/>
      <c r="L308" s="97"/>
      <c r="M308" s="97"/>
      <c r="N308" s="100">
        <v>45877.0</v>
      </c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>
      <c r="A309" s="96" t="s">
        <v>210</v>
      </c>
      <c r="B309" s="96">
        <v>2.1990579463E10</v>
      </c>
      <c r="C309" s="97"/>
      <c r="D309" s="97"/>
      <c r="E309" s="96" t="s">
        <v>4944</v>
      </c>
      <c r="F309" s="97"/>
      <c r="G309" s="96" t="s">
        <v>86</v>
      </c>
      <c r="H309" s="98"/>
      <c r="I309" s="99"/>
      <c r="J309" s="97"/>
      <c r="K309" s="99"/>
      <c r="L309" s="97"/>
      <c r="M309" s="97"/>
      <c r="N309" s="100">
        <v>45877.0</v>
      </c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>
      <c r="A310" s="96" t="s">
        <v>4897</v>
      </c>
      <c r="B310" s="96">
        <v>2.2992432866E10</v>
      </c>
      <c r="C310" s="97"/>
      <c r="D310" s="97"/>
      <c r="E310" s="96" t="s">
        <v>4944</v>
      </c>
      <c r="F310" s="97"/>
      <c r="G310" s="96" t="s">
        <v>86</v>
      </c>
      <c r="H310" s="98"/>
      <c r="I310" s="99"/>
      <c r="J310" s="97"/>
      <c r="K310" s="99"/>
      <c r="L310" s="97"/>
      <c r="M310" s="97"/>
      <c r="N310" s="100">
        <v>45877.0</v>
      </c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>
      <c r="A311" s="96" t="s">
        <v>5157</v>
      </c>
      <c r="B311" s="96">
        <v>2.198015965E10</v>
      </c>
      <c r="C311" s="97"/>
      <c r="D311" s="97"/>
      <c r="E311" s="96" t="s">
        <v>4944</v>
      </c>
      <c r="F311" s="97"/>
      <c r="G311" s="96" t="s">
        <v>86</v>
      </c>
      <c r="H311" s="98"/>
      <c r="I311" s="99"/>
      <c r="J311" s="97"/>
      <c r="K311" s="99"/>
      <c r="L311" s="97"/>
      <c r="M311" s="97"/>
      <c r="N311" s="100">
        <v>45877.0</v>
      </c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>
      <c r="A312" s="96" t="s">
        <v>5157</v>
      </c>
      <c r="B312" s="96">
        <v>2.1973949951E10</v>
      </c>
      <c r="C312" s="97"/>
      <c r="D312" s="97"/>
      <c r="E312" s="96" t="s">
        <v>4944</v>
      </c>
      <c r="F312" s="96" t="s">
        <v>103</v>
      </c>
      <c r="G312" s="96" t="s">
        <v>131</v>
      </c>
      <c r="H312" s="98"/>
      <c r="I312" s="99"/>
      <c r="J312" s="97"/>
      <c r="K312" s="99"/>
      <c r="L312" s="97"/>
      <c r="M312" s="97"/>
      <c r="N312" s="100">
        <v>45877.0</v>
      </c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>
      <c r="A313" s="96" t="s">
        <v>5158</v>
      </c>
      <c r="B313" s="96">
        <v>2.2998589005E10</v>
      </c>
      <c r="C313" s="97"/>
      <c r="D313" s="97"/>
      <c r="E313" s="96" t="s">
        <v>4944</v>
      </c>
      <c r="F313" s="97"/>
      <c r="G313" s="96" t="s">
        <v>86</v>
      </c>
      <c r="H313" s="98"/>
      <c r="I313" s="99"/>
      <c r="J313" s="97"/>
      <c r="K313" s="99"/>
      <c r="L313" s="97"/>
      <c r="M313" s="97"/>
      <c r="N313" s="100">
        <v>45877.0</v>
      </c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>
      <c r="A314" s="96" t="s">
        <v>5159</v>
      </c>
      <c r="B314" s="96">
        <v>2.1996967862E10</v>
      </c>
      <c r="C314" s="97"/>
      <c r="D314" s="97"/>
      <c r="E314" s="96" t="s">
        <v>4944</v>
      </c>
      <c r="F314" s="97"/>
      <c r="G314" s="96" t="s">
        <v>86</v>
      </c>
      <c r="H314" s="98"/>
      <c r="I314" s="99"/>
      <c r="J314" s="97"/>
      <c r="K314" s="99"/>
      <c r="L314" s="97"/>
      <c r="M314" s="97"/>
      <c r="N314" s="100">
        <v>45877.0</v>
      </c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>
      <c r="A315" s="96" t="s">
        <v>5159</v>
      </c>
      <c r="B315" s="96">
        <v>2.1996604934E10</v>
      </c>
      <c r="C315" s="97"/>
      <c r="D315" s="97"/>
      <c r="E315" s="96" t="s">
        <v>4944</v>
      </c>
      <c r="F315" s="97"/>
      <c r="G315" s="96" t="s">
        <v>86</v>
      </c>
      <c r="H315" s="98"/>
      <c r="I315" s="99"/>
      <c r="J315" s="97"/>
      <c r="K315" s="99"/>
      <c r="L315" s="97"/>
      <c r="M315" s="97"/>
      <c r="N315" s="100">
        <v>45877.0</v>
      </c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>
      <c r="A316" s="96" t="s">
        <v>5160</v>
      </c>
      <c r="B316" s="96">
        <v>2.1997935564E10</v>
      </c>
      <c r="C316" s="97"/>
      <c r="D316" s="97"/>
      <c r="E316" s="96" t="s">
        <v>4944</v>
      </c>
      <c r="F316" s="97"/>
      <c r="G316" s="96" t="s">
        <v>86</v>
      </c>
      <c r="H316" s="98"/>
      <c r="I316" s="99"/>
      <c r="J316" s="97"/>
      <c r="K316" s="99"/>
      <c r="L316" s="97"/>
      <c r="M316" s="97"/>
      <c r="N316" s="100">
        <v>45877.0</v>
      </c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>
      <c r="A317" s="96" t="s">
        <v>5161</v>
      </c>
      <c r="B317" s="96">
        <v>4.999949992E10</v>
      </c>
      <c r="C317" s="97"/>
      <c r="D317" s="97"/>
      <c r="E317" s="96" t="s">
        <v>4944</v>
      </c>
      <c r="F317" s="97"/>
      <c r="G317" s="96" t="s">
        <v>86</v>
      </c>
      <c r="H317" s="98"/>
      <c r="I317" s="99"/>
      <c r="J317" s="97"/>
      <c r="K317" s="99"/>
      <c r="L317" s="97"/>
      <c r="M317" s="97"/>
      <c r="N317" s="100">
        <v>45877.0</v>
      </c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>
      <c r="A318" s="96" t="s">
        <v>5162</v>
      </c>
      <c r="B318" s="96">
        <v>2.1981616851E10</v>
      </c>
      <c r="C318" s="97"/>
      <c r="D318" s="97"/>
      <c r="E318" s="96" t="s">
        <v>4944</v>
      </c>
      <c r="F318" s="97"/>
      <c r="G318" s="96" t="s">
        <v>86</v>
      </c>
      <c r="H318" s="98"/>
      <c r="I318" s="99"/>
      <c r="J318" s="97"/>
      <c r="K318" s="99"/>
      <c r="L318" s="97"/>
      <c r="M318" s="97"/>
      <c r="N318" s="100">
        <v>45877.0</v>
      </c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>
      <c r="A319" s="96" t="s">
        <v>5162</v>
      </c>
      <c r="B319" s="96">
        <v>2.1967428113E10</v>
      </c>
      <c r="C319" s="97"/>
      <c r="D319" s="97"/>
      <c r="E319" s="96" t="s">
        <v>4944</v>
      </c>
      <c r="F319" s="97"/>
      <c r="G319" s="96" t="s">
        <v>86</v>
      </c>
      <c r="H319" s="98"/>
      <c r="I319" s="99"/>
      <c r="J319" s="97"/>
      <c r="K319" s="99"/>
      <c r="L319" s="97"/>
      <c r="M319" s="97"/>
      <c r="N319" s="100">
        <v>45877.0</v>
      </c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>
      <c r="A320" s="96" t="s">
        <v>5163</v>
      </c>
      <c r="B320" s="96">
        <v>2.2997441725E10</v>
      </c>
      <c r="C320" s="97"/>
      <c r="D320" s="97"/>
      <c r="E320" s="96" t="s">
        <v>4944</v>
      </c>
      <c r="F320" s="97"/>
      <c r="G320" s="96" t="s">
        <v>86</v>
      </c>
      <c r="H320" s="98"/>
      <c r="I320" s="99"/>
      <c r="J320" s="97"/>
      <c r="K320" s="99"/>
      <c r="L320" s="97"/>
      <c r="M320" s="97"/>
      <c r="N320" s="100">
        <v>45877.0</v>
      </c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>
      <c r="A321" s="96" t="s">
        <v>4775</v>
      </c>
      <c r="B321" s="96">
        <v>2.1988436024E10</v>
      </c>
      <c r="C321" s="97"/>
      <c r="D321" s="97"/>
      <c r="E321" s="96" t="s">
        <v>4944</v>
      </c>
      <c r="F321" s="97"/>
      <c r="G321" s="96" t="s">
        <v>86</v>
      </c>
      <c r="H321" s="98"/>
      <c r="I321" s="99"/>
      <c r="J321" s="97"/>
      <c r="K321" s="99"/>
      <c r="L321" s="97"/>
      <c r="M321" s="97"/>
      <c r="N321" s="100">
        <v>45877.0</v>
      </c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>
      <c r="A322" s="96" t="s">
        <v>4985</v>
      </c>
      <c r="B322" s="96">
        <v>2.1998587344E10</v>
      </c>
      <c r="C322" s="97"/>
      <c r="D322" s="97"/>
      <c r="E322" s="96" t="s">
        <v>4944</v>
      </c>
      <c r="F322" s="97"/>
      <c r="G322" s="96" t="s">
        <v>86</v>
      </c>
      <c r="H322" s="98"/>
      <c r="I322" s="99"/>
      <c r="J322" s="97"/>
      <c r="K322" s="99"/>
      <c r="L322" s="97"/>
      <c r="M322" s="97"/>
      <c r="N322" s="100">
        <v>45877.0</v>
      </c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>
      <c r="A323" s="96" t="s">
        <v>4985</v>
      </c>
      <c r="B323" s="96">
        <v>2.1994461106E10</v>
      </c>
      <c r="C323" s="97"/>
      <c r="D323" s="97"/>
      <c r="E323" s="96" t="s">
        <v>4944</v>
      </c>
      <c r="F323" s="97"/>
      <c r="G323" s="96" t="s">
        <v>86</v>
      </c>
      <c r="H323" s="98"/>
      <c r="I323" s="99"/>
      <c r="J323" s="97"/>
      <c r="K323" s="99"/>
      <c r="L323" s="97"/>
      <c r="M323" s="97"/>
      <c r="N323" s="100">
        <v>45877.0</v>
      </c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>
      <c r="A324" s="96" t="s">
        <v>5164</v>
      </c>
      <c r="B324" s="96">
        <v>2.1993299077E10</v>
      </c>
      <c r="C324" s="97"/>
      <c r="D324" s="97"/>
      <c r="E324" s="96" t="s">
        <v>4944</v>
      </c>
      <c r="F324" s="97"/>
      <c r="G324" s="96" t="s">
        <v>86</v>
      </c>
      <c r="H324" s="98"/>
      <c r="I324" s="99"/>
      <c r="J324" s="97"/>
      <c r="K324" s="99"/>
      <c r="L324" s="97"/>
      <c r="M324" s="97"/>
      <c r="N324" s="100">
        <v>45877.0</v>
      </c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>
      <c r="A325" s="96" t="s">
        <v>5165</v>
      </c>
      <c r="B325" s="96">
        <v>2.4992598774E10</v>
      </c>
      <c r="C325" s="97"/>
      <c r="D325" s="97"/>
      <c r="E325" s="96" t="s">
        <v>4944</v>
      </c>
      <c r="F325" s="97"/>
      <c r="G325" s="96" t="s">
        <v>86</v>
      </c>
      <c r="H325" s="98"/>
      <c r="I325" s="99"/>
      <c r="J325" s="97"/>
      <c r="K325" s="99"/>
      <c r="L325" s="97"/>
      <c r="M325" s="97"/>
      <c r="N325" s="100">
        <v>45877.0</v>
      </c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>
      <c r="A326" s="96" t="s">
        <v>5166</v>
      </c>
      <c r="B326" s="96">
        <v>2.4992513964E10</v>
      </c>
      <c r="C326" s="97"/>
      <c r="D326" s="97"/>
      <c r="E326" s="96" t="s">
        <v>4944</v>
      </c>
      <c r="F326" s="97"/>
      <c r="G326" s="96" t="s">
        <v>86</v>
      </c>
      <c r="H326" s="98"/>
      <c r="I326" s="99"/>
      <c r="J326" s="97"/>
      <c r="K326" s="99"/>
      <c r="L326" s="97"/>
      <c r="M326" s="97"/>
      <c r="N326" s="100">
        <v>45877.0</v>
      </c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>
      <c r="A327" s="96" t="s">
        <v>4935</v>
      </c>
      <c r="B327" s="96">
        <v>2.198567994E10</v>
      </c>
      <c r="C327" s="97"/>
      <c r="D327" s="97"/>
      <c r="E327" s="96" t="s">
        <v>4944</v>
      </c>
      <c r="F327" s="97"/>
      <c r="G327" s="96" t="s">
        <v>86</v>
      </c>
      <c r="H327" s="98"/>
      <c r="I327" s="99"/>
      <c r="J327" s="97"/>
      <c r="K327" s="99"/>
      <c r="L327" s="97"/>
      <c r="M327" s="97"/>
      <c r="N327" s="100">
        <v>45877.0</v>
      </c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>
      <c r="A328" s="96" t="s">
        <v>5167</v>
      </c>
      <c r="B328" s="96">
        <v>2.4998807775E10</v>
      </c>
      <c r="C328" s="97"/>
      <c r="D328" s="97"/>
      <c r="E328" s="96" t="s">
        <v>4944</v>
      </c>
      <c r="F328" s="97"/>
      <c r="G328" s="96" t="s">
        <v>86</v>
      </c>
      <c r="H328" s="98"/>
      <c r="I328" s="99"/>
      <c r="J328" s="97"/>
      <c r="K328" s="99"/>
      <c r="L328" s="97"/>
      <c r="M328" s="97"/>
      <c r="N328" s="100">
        <v>45877.0</v>
      </c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>
      <c r="A329" s="96" t="s">
        <v>5168</v>
      </c>
      <c r="B329" s="96">
        <v>2.199308584E10</v>
      </c>
      <c r="C329" s="97"/>
      <c r="D329" s="97"/>
      <c r="E329" s="96" t="s">
        <v>4944</v>
      </c>
      <c r="F329" s="97"/>
      <c r="G329" s="96" t="s">
        <v>86</v>
      </c>
      <c r="H329" s="98"/>
      <c r="I329" s="99"/>
      <c r="J329" s="97"/>
      <c r="K329" s="99"/>
      <c r="L329" s="97"/>
      <c r="M329" s="97"/>
      <c r="N329" s="100">
        <v>45877.0</v>
      </c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>
      <c r="A330" s="96" t="s">
        <v>4366</v>
      </c>
      <c r="B330" s="96">
        <v>2.1982126742E10</v>
      </c>
      <c r="C330" s="97"/>
      <c r="D330" s="97"/>
      <c r="E330" s="96" t="s">
        <v>4944</v>
      </c>
      <c r="F330" s="97"/>
      <c r="G330" s="96" t="s">
        <v>86</v>
      </c>
      <c r="H330" s="98"/>
      <c r="I330" s="99"/>
      <c r="J330" s="97"/>
      <c r="K330" s="99"/>
      <c r="L330" s="97"/>
      <c r="M330" s="97"/>
      <c r="N330" s="100">
        <v>45877.0</v>
      </c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>
      <c r="A331" s="96" t="s">
        <v>4806</v>
      </c>
      <c r="B331" s="96">
        <v>2.198367397E10</v>
      </c>
      <c r="C331" s="97"/>
      <c r="D331" s="97"/>
      <c r="E331" s="96" t="s">
        <v>4944</v>
      </c>
      <c r="F331" s="97"/>
      <c r="G331" s="96" t="s">
        <v>86</v>
      </c>
      <c r="H331" s="98"/>
      <c r="I331" s="99"/>
      <c r="J331" s="97"/>
      <c r="K331" s="99"/>
      <c r="L331" s="97"/>
      <c r="M331" s="97"/>
      <c r="N331" s="100">
        <v>45877.0</v>
      </c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>
      <c r="A332" s="96" t="s">
        <v>5169</v>
      </c>
      <c r="B332" s="96">
        <v>2.1959274692E10</v>
      </c>
      <c r="C332" s="97"/>
      <c r="D332" s="97"/>
      <c r="E332" s="96" t="s">
        <v>4944</v>
      </c>
      <c r="F332" s="97"/>
      <c r="G332" s="96" t="s">
        <v>86</v>
      </c>
      <c r="H332" s="98"/>
      <c r="I332" s="99"/>
      <c r="J332" s="97"/>
      <c r="K332" s="99"/>
      <c r="L332" s="97"/>
      <c r="M332" s="97"/>
      <c r="N332" s="100">
        <v>45877.0</v>
      </c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>
      <c r="A333" s="96" t="s">
        <v>4104</v>
      </c>
      <c r="B333" s="96">
        <v>2.1992104961E10</v>
      </c>
      <c r="C333" s="97"/>
      <c r="D333" s="97"/>
      <c r="E333" s="96" t="s">
        <v>4944</v>
      </c>
      <c r="F333" s="97"/>
      <c r="G333" s="96" t="s">
        <v>86</v>
      </c>
      <c r="H333" s="98"/>
      <c r="I333" s="99"/>
      <c r="J333" s="97"/>
      <c r="K333" s="99"/>
      <c r="L333" s="97"/>
      <c r="M333" s="97"/>
      <c r="N333" s="100">
        <v>45877.0</v>
      </c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>
      <c r="A334" s="96" t="s">
        <v>5170</v>
      </c>
      <c r="B334" s="96">
        <v>2.1960182544E10</v>
      </c>
      <c r="C334" s="97"/>
      <c r="D334" s="97"/>
      <c r="E334" s="96" t="s">
        <v>4944</v>
      </c>
      <c r="F334" s="97"/>
      <c r="G334" s="96" t="s">
        <v>86</v>
      </c>
      <c r="H334" s="98"/>
      <c r="I334" s="99"/>
      <c r="J334" s="97"/>
      <c r="K334" s="99"/>
      <c r="L334" s="97"/>
      <c r="M334" s="97"/>
      <c r="N334" s="100">
        <v>45877.0</v>
      </c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>
      <c r="A335" s="96" t="s">
        <v>4549</v>
      </c>
      <c r="B335" s="96">
        <v>2.1980235205E10</v>
      </c>
      <c r="C335" s="97"/>
      <c r="D335" s="97"/>
      <c r="E335" s="96" t="s">
        <v>4944</v>
      </c>
      <c r="F335" s="97"/>
      <c r="G335" s="96" t="s">
        <v>150</v>
      </c>
      <c r="H335" s="98"/>
      <c r="I335" s="99"/>
      <c r="J335" s="97"/>
      <c r="K335" s="99"/>
      <c r="L335" s="97"/>
      <c r="M335" s="96" t="s">
        <v>5171</v>
      </c>
      <c r="N335" s="100">
        <v>45877.0</v>
      </c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>
      <c r="A336" s="96" t="s">
        <v>5075</v>
      </c>
      <c r="B336" s="96">
        <v>2.1987105864E10</v>
      </c>
      <c r="C336" s="97"/>
      <c r="D336" s="97"/>
      <c r="E336" s="96" t="s">
        <v>4944</v>
      </c>
      <c r="F336" s="97"/>
      <c r="G336" s="96" t="s">
        <v>86</v>
      </c>
      <c r="H336" s="98"/>
      <c r="I336" s="99"/>
      <c r="J336" s="97"/>
      <c r="K336" s="99"/>
      <c r="L336" s="97"/>
      <c r="M336" s="97"/>
      <c r="N336" s="100">
        <v>45877.0</v>
      </c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>
      <c r="A337" s="96" t="s">
        <v>4494</v>
      </c>
      <c r="B337" s="96">
        <v>2.2999659813E10</v>
      </c>
      <c r="C337" s="97"/>
      <c r="D337" s="97"/>
      <c r="E337" s="96" t="s">
        <v>4944</v>
      </c>
      <c r="F337" s="97"/>
      <c r="G337" s="96" t="s">
        <v>86</v>
      </c>
      <c r="H337" s="98"/>
      <c r="I337" s="99"/>
      <c r="J337" s="97"/>
      <c r="K337" s="99"/>
      <c r="L337" s="97"/>
      <c r="M337" s="97"/>
      <c r="N337" s="100">
        <v>45877.0</v>
      </c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>
      <c r="A338" s="96" t="s">
        <v>4494</v>
      </c>
      <c r="B338" s="96">
        <v>2.1982964845E10</v>
      </c>
      <c r="C338" s="97"/>
      <c r="D338" s="97"/>
      <c r="E338" s="96" t="s">
        <v>4944</v>
      </c>
      <c r="F338" s="97"/>
      <c r="G338" s="96" t="s">
        <v>86</v>
      </c>
      <c r="H338" s="98"/>
      <c r="I338" s="99"/>
      <c r="J338" s="97"/>
      <c r="K338" s="99"/>
      <c r="L338" s="97"/>
      <c r="M338" s="97"/>
      <c r="N338" s="100">
        <v>45877.0</v>
      </c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>
      <c r="A339" s="96" t="s">
        <v>4112</v>
      </c>
      <c r="B339" s="96">
        <v>2.1983129892E10</v>
      </c>
      <c r="C339" s="97"/>
      <c r="D339" s="97"/>
      <c r="E339" s="96" t="s">
        <v>4944</v>
      </c>
      <c r="F339" s="97"/>
      <c r="G339" s="96" t="s">
        <v>86</v>
      </c>
      <c r="H339" s="98"/>
      <c r="I339" s="99"/>
      <c r="J339" s="97"/>
      <c r="K339" s="99"/>
      <c r="L339" s="97"/>
      <c r="M339" s="97"/>
      <c r="N339" s="100">
        <v>45877.0</v>
      </c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>
      <c r="A340" s="96" t="s">
        <v>32</v>
      </c>
      <c r="B340" s="96">
        <v>2.1999374548E10</v>
      </c>
      <c r="C340" s="97"/>
      <c r="D340" s="97"/>
      <c r="E340" s="96" t="s">
        <v>4944</v>
      </c>
      <c r="F340" s="97"/>
      <c r="G340" s="96" t="s">
        <v>86</v>
      </c>
      <c r="H340" s="98"/>
      <c r="I340" s="99"/>
      <c r="J340" s="97"/>
      <c r="K340" s="99"/>
      <c r="L340" s="97"/>
      <c r="M340" s="97"/>
      <c r="N340" s="100">
        <v>45877.0</v>
      </c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>
      <c r="A341" s="96" t="s">
        <v>4082</v>
      </c>
      <c r="B341" s="96">
        <v>2.1998428518E10</v>
      </c>
      <c r="C341" s="97"/>
      <c r="D341" s="97"/>
      <c r="E341" s="96" t="s">
        <v>4944</v>
      </c>
      <c r="F341" s="97"/>
      <c r="G341" s="96" t="s">
        <v>86</v>
      </c>
      <c r="H341" s="98"/>
      <c r="I341" s="99"/>
      <c r="J341" s="97"/>
      <c r="K341" s="99"/>
      <c r="L341" s="97"/>
      <c r="M341" s="97"/>
      <c r="N341" s="100">
        <v>45877.0</v>
      </c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>
      <c r="A342" s="96" t="s">
        <v>4574</v>
      </c>
      <c r="B342" s="96">
        <v>2.2998451831E10</v>
      </c>
      <c r="C342" s="97"/>
      <c r="D342" s="97"/>
      <c r="E342" s="96" t="s">
        <v>4944</v>
      </c>
      <c r="F342" s="97"/>
      <c r="G342" s="96" t="s">
        <v>86</v>
      </c>
      <c r="H342" s="98"/>
      <c r="I342" s="99"/>
      <c r="J342" s="97"/>
      <c r="K342" s="99"/>
      <c r="L342" s="97"/>
      <c r="M342" s="97"/>
      <c r="N342" s="100">
        <v>45877.0</v>
      </c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>
      <c r="A343" s="96" t="s">
        <v>4574</v>
      </c>
      <c r="B343" s="96">
        <v>2.1972261548E10</v>
      </c>
      <c r="C343" s="97"/>
      <c r="D343" s="97"/>
      <c r="E343" s="96" t="s">
        <v>4944</v>
      </c>
      <c r="F343" s="97"/>
      <c r="G343" s="96" t="s">
        <v>86</v>
      </c>
      <c r="H343" s="98"/>
      <c r="I343" s="99"/>
      <c r="J343" s="97"/>
      <c r="K343" s="99"/>
      <c r="L343" s="97"/>
      <c r="M343" s="97"/>
      <c r="N343" s="100">
        <v>45877.0</v>
      </c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>
      <c r="A344" s="96" t="s">
        <v>4795</v>
      </c>
      <c r="B344" s="96">
        <v>2.1971082652E10</v>
      </c>
      <c r="C344" s="97"/>
      <c r="D344" s="97"/>
      <c r="E344" s="96" t="s">
        <v>4944</v>
      </c>
      <c r="F344" s="97"/>
      <c r="G344" s="96" t="s">
        <v>86</v>
      </c>
      <c r="H344" s="98"/>
      <c r="I344" s="99"/>
      <c r="J344" s="97"/>
      <c r="K344" s="99"/>
      <c r="L344" s="97"/>
      <c r="M344" s="97"/>
      <c r="N344" s="100">
        <v>45877.0</v>
      </c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>
      <c r="A345" s="96" t="s">
        <v>4795</v>
      </c>
      <c r="B345" s="96">
        <v>2.1974594731E10</v>
      </c>
      <c r="C345" s="97"/>
      <c r="D345" s="97"/>
      <c r="E345" s="96" t="s">
        <v>4944</v>
      </c>
      <c r="F345" s="97"/>
      <c r="G345" s="96" t="s">
        <v>86</v>
      </c>
      <c r="H345" s="98"/>
      <c r="I345" s="99"/>
      <c r="J345" s="97"/>
      <c r="K345" s="99"/>
      <c r="L345" s="97"/>
      <c r="M345" s="97"/>
      <c r="N345" s="100">
        <v>45877.0</v>
      </c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>
      <c r="A346" s="96" t="s">
        <v>5172</v>
      </c>
      <c r="B346" s="96">
        <v>2.1920017004E10</v>
      </c>
      <c r="C346" s="97"/>
      <c r="D346" s="97"/>
      <c r="E346" s="96" t="s">
        <v>4944</v>
      </c>
      <c r="F346" s="97"/>
      <c r="G346" s="96" t="s">
        <v>86</v>
      </c>
      <c r="H346" s="98"/>
      <c r="I346" s="99"/>
      <c r="J346" s="97"/>
      <c r="K346" s="99"/>
      <c r="L346" s="97"/>
      <c r="M346" s="97"/>
      <c r="N346" s="100">
        <v>45877.0</v>
      </c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>
      <c r="A347" s="96" t="s">
        <v>20</v>
      </c>
      <c r="B347" s="96">
        <v>2.1995424817E10</v>
      </c>
      <c r="C347" s="97"/>
      <c r="D347" s="97"/>
      <c r="E347" s="96" t="s">
        <v>85</v>
      </c>
      <c r="F347" s="97"/>
      <c r="G347" s="96" t="s">
        <v>86</v>
      </c>
      <c r="H347" s="98"/>
      <c r="I347" s="99"/>
      <c r="J347" s="97"/>
      <c r="K347" s="99"/>
      <c r="L347" s="97"/>
      <c r="M347" s="97"/>
      <c r="N347" s="100">
        <v>45877.0</v>
      </c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>
      <c r="A348" s="96" t="s">
        <v>4079</v>
      </c>
      <c r="B348" s="96">
        <v>2.1994296235E10</v>
      </c>
      <c r="C348" s="97"/>
      <c r="D348" s="97"/>
      <c r="E348" s="96" t="s">
        <v>4944</v>
      </c>
      <c r="F348" s="97"/>
      <c r="G348" s="96" t="s">
        <v>86</v>
      </c>
      <c r="H348" s="98"/>
      <c r="I348" s="99"/>
      <c r="J348" s="97"/>
      <c r="K348" s="99"/>
      <c r="L348" s="97"/>
      <c r="M348" s="97"/>
      <c r="N348" s="100">
        <v>45877.0</v>
      </c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>
      <c r="A349" s="96" t="s">
        <v>4079</v>
      </c>
      <c r="B349" s="96">
        <v>2.2998173299E10</v>
      </c>
      <c r="C349" s="97"/>
      <c r="D349" s="97"/>
      <c r="E349" s="96" t="s">
        <v>4944</v>
      </c>
      <c r="F349" s="97"/>
      <c r="G349" s="96" t="s">
        <v>86</v>
      </c>
      <c r="H349" s="98"/>
      <c r="I349" s="99"/>
      <c r="J349" s="97"/>
      <c r="K349" s="99"/>
      <c r="L349" s="97"/>
      <c r="M349" s="97"/>
      <c r="N349" s="100">
        <v>45877.0</v>
      </c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>
      <c r="A350" s="96" t="s">
        <v>5173</v>
      </c>
      <c r="B350" s="96">
        <v>2.1970175195E10</v>
      </c>
      <c r="C350" s="97"/>
      <c r="D350" s="97"/>
      <c r="E350" s="96" t="s">
        <v>4944</v>
      </c>
      <c r="F350" s="97"/>
      <c r="G350" s="96" t="s">
        <v>86</v>
      </c>
      <c r="H350" s="98"/>
      <c r="I350" s="99"/>
      <c r="J350" s="97"/>
      <c r="K350" s="99"/>
      <c r="L350" s="97"/>
      <c r="M350" s="97"/>
      <c r="N350" s="100">
        <v>45877.0</v>
      </c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>
      <c r="A351" s="96" t="s">
        <v>4022</v>
      </c>
      <c r="B351" s="96">
        <v>2.1996792004E10</v>
      </c>
      <c r="C351" s="97"/>
      <c r="D351" s="97"/>
      <c r="E351" s="96" t="s">
        <v>4944</v>
      </c>
      <c r="F351" s="97"/>
      <c r="G351" s="96" t="s">
        <v>86</v>
      </c>
      <c r="H351" s="98"/>
      <c r="I351" s="99"/>
      <c r="J351" s="97"/>
      <c r="K351" s="99"/>
      <c r="L351" s="97"/>
      <c r="M351" s="97"/>
      <c r="N351" s="100">
        <v>45877.0</v>
      </c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>
      <c r="A352" s="96" t="s">
        <v>4022</v>
      </c>
      <c r="B352" s="96">
        <v>2.498823131E10</v>
      </c>
      <c r="C352" s="97"/>
      <c r="D352" s="97"/>
      <c r="E352" s="96" t="s">
        <v>4944</v>
      </c>
      <c r="F352" s="97"/>
      <c r="G352" s="96" t="s">
        <v>86</v>
      </c>
      <c r="H352" s="98"/>
      <c r="I352" s="99"/>
      <c r="J352" s="97"/>
      <c r="K352" s="99"/>
      <c r="L352" s="97"/>
      <c r="M352" s="97"/>
      <c r="N352" s="100">
        <v>45877.0</v>
      </c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>
      <c r="A353" s="96" t="s">
        <v>4022</v>
      </c>
      <c r="B353" s="96">
        <v>2.4993246508E10</v>
      </c>
      <c r="C353" s="97"/>
      <c r="D353" s="97"/>
      <c r="E353" s="96" t="s">
        <v>4944</v>
      </c>
      <c r="F353" s="97"/>
      <c r="G353" s="96" t="s">
        <v>86</v>
      </c>
      <c r="H353" s="98"/>
      <c r="I353" s="99"/>
      <c r="J353" s="97"/>
      <c r="K353" s="99"/>
      <c r="L353" s="97"/>
      <c r="M353" s="97"/>
      <c r="N353" s="100">
        <v>45877.0</v>
      </c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>
      <c r="A354" s="96" t="s">
        <v>4022</v>
      </c>
      <c r="B354" s="96">
        <v>2.197567111E10</v>
      </c>
      <c r="C354" s="97"/>
      <c r="D354" s="97"/>
      <c r="E354" s="96" t="s">
        <v>671</v>
      </c>
      <c r="F354" s="97"/>
      <c r="G354" s="96" t="s">
        <v>86</v>
      </c>
      <c r="H354" s="98"/>
      <c r="I354" s="99"/>
      <c r="J354" s="97"/>
      <c r="K354" s="99"/>
      <c r="L354" s="96">
        <v>8.0</v>
      </c>
      <c r="M354" s="97"/>
      <c r="N354" s="100">
        <v>45877.0</v>
      </c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>
      <c r="A355" s="96" t="s">
        <v>4022</v>
      </c>
      <c r="B355" s="96">
        <v>2.1975669646E10</v>
      </c>
      <c r="C355" s="97"/>
      <c r="D355" s="97"/>
      <c r="E355" s="96" t="s">
        <v>4944</v>
      </c>
      <c r="F355" s="97"/>
      <c r="G355" s="96" t="s">
        <v>86</v>
      </c>
      <c r="H355" s="98"/>
      <c r="I355" s="99"/>
      <c r="J355" s="97"/>
      <c r="K355" s="99"/>
      <c r="L355" s="97"/>
      <c r="M355" s="97"/>
      <c r="N355" s="100">
        <v>45877.0</v>
      </c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>
      <c r="A356" s="96" t="s">
        <v>5174</v>
      </c>
      <c r="B356" s="96">
        <v>2.1999992332E10</v>
      </c>
      <c r="C356" s="97"/>
      <c r="D356" s="97"/>
      <c r="E356" s="96" t="s">
        <v>4944</v>
      </c>
      <c r="F356" s="97"/>
      <c r="G356" s="96" t="s">
        <v>86</v>
      </c>
      <c r="H356" s="98"/>
      <c r="I356" s="99"/>
      <c r="J356" s="97"/>
      <c r="K356" s="99"/>
      <c r="L356" s="97"/>
      <c r="M356" s="97"/>
      <c r="N356" s="100">
        <v>45877.0</v>
      </c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>
      <c r="A357" s="96" t="s">
        <v>5175</v>
      </c>
      <c r="B357" s="96">
        <v>2.1981179156E10</v>
      </c>
      <c r="C357" s="97"/>
      <c r="D357" s="97"/>
      <c r="E357" s="96" t="s">
        <v>4944</v>
      </c>
      <c r="F357" s="97"/>
      <c r="G357" s="96" t="s">
        <v>86</v>
      </c>
      <c r="H357" s="98"/>
      <c r="I357" s="99"/>
      <c r="J357" s="97"/>
      <c r="K357" s="99"/>
      <c r="L357" s="97"/>
      <c r="M357" s="97"/>
      <c r="N357" s="100">
        <v>45877.0</v>
      </c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>
      <c r="A358" s="96" t="s">
        <v>5176</v>
      </c>
      <c r="B358" s="96">
        <v>2.2997413788E10</v>
      </c>
      <c r="C358" s="97"/>
      <c r="D358" s="97"/>
      <c r="E358" s="96" t="s">
        <v>4944</v>
      </c>
      <c r="F358" s="97"/>
      <c r="G358" s="96" t="s">
        <v>86</v>
      </c>
      <c r="H358" s="98"/>
      <c r="I358" s="99"/>
      <c r="J358" s="97"/>
      <c r="K358" s="99"/>
      <c r="L358" s="97"/>
      <c r="M358" s="97"/>
      <c r="N358" s="100">
        <v>45877.0</v>
      </c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>
      <c r="A359" s="96" t="s">
        <v>4225</v>
      </c>
      <c r="B359" s="96">
        <v>2.199895029E10</v>
      </c>
      <c r="C359" s="97"/>
      <c r="D359" s="97"/>
      <c r="E359" s="96" t="s">
        <v>4944</v>
      </c>
      <c r="F359" s="97"/>
      <c r="G359" s="96" t="s">
        <v>86</v>
      </c>
      <c r="H359" s="98"/>
      <c r="I359" s="99"/>
      <c r="J359" s="97"/>
      <c r="K359" s="99"/>
      <c r="L359" s="97"/>
      <c r="M359" s="97"/>
      <c r="N359" s="100">
        <v>45877.0</v>
      </c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>
      <c r="A360" s="96" t="s">
        <v>4393</v>
      </c>
      <c r="B360" s="96">
        <v>2.1999097226E10</v>
      </c>
      <c r="C360" s="97"/>
      <c r="D360" s="97"/>
      <c r="E360" s="96" t="s">
        <v>4944</v>
      </c>
      <c r="F360" s="97"/>
      <c r="G360" s="96" t="s">
        <v>86</v>
      </c>
      <c r="H360" s="98"/>
      <c r="I360" s="99"/>
      <c r="J360" s="97"/>
      <c r="K360" s="99"/>
      <c r="L360" s="97"/>
      <c r="M360" s="97"/>
      <c r="N360" s="100">
        <v>45877.0</v>
      </c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>
      <c r="A361" s="96" t="s">
        <v>4337</v>
      </c>
      <c r="B361" s="96">
        <v>2.1987591245E10</v>
      </c>
      <c r="C361" s="97"/>
      <c r="D361" s="97"/>
      <c r="E361" s="96" t="s">
        <v>4944</v>
      </c>
      <c r="F361" s="97"/>
      <c r="G361" s="96" t="s">
        <v>86</v>
      </c>
      <c r="H361" s="98"/>
      <c r="I361" s="99"/>
      <c r="J361" s="97"/>
      <c r="K361" s="99"/>
      <c r="L361" s="97"/>
      <c r="M361" s="97"/>
      <c r="N361" s="100">
        <v>45877.0</v>
      </c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>
      <c r="A362" s="96" t="s">
        <v>4009</v>
      </c>
      <c r="B362" s="96">
        <v>2.2981767168E10</v>
      </c>
      <c r="C362" s="97"/>
      <c r="D362" s="97"/>
      <c r="E362" s="96" t="s">
        <v>4944</v>
      </c>
      <c r="F362" s="97"/>
      <c r="G362" s="96" t="s">
        <v>86</v>
      </c>
      <c r="H362" s="98"/>
      <c r="I362" s="99"/>
      <c r="J362" s="97"/>
      <c r="K362" s="99"/>
      <c r="L362" s="97"/>
      <c r="M362" s="97"/>
      <c r="N362" s="100">
        <v>45877.0</v>
      </c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>
      <c r="A363" s="96" t="s">
        <v>5177</v>
      </c>
      <c r="B363" s="96">
        <v>2.4993106667E10</v>
      </c>
      <c r="C363" s="97"/>
      <c r="D363" s="97"/>
      <c r="E363" s="96" t="s">
        <v>4944</v>
      </c>
      <c r="F363" s="97"/>
      <c r="G363" s="96" t="s">
        <v>86</v>
      </c>
      <c r="H363" s="98"/>
      <c r="I363" s="99"/>
      <c r="J363" s="97"/>
      <c r="K363" s="99"/>
      <c r="L363" s="97"/>
      <c r="M363" s="97"/>
      <c r="N363" s="100">
        <v>45877.0</v>
      </c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>
      <c r="A364" s="96" t="s">
        <v>4997</v>
      </c>
      <c r="B364" s="96">
        <v>2.1970323694E10</v>
      </c>
      <c r="C364" s="97"/>
      <c r="D364" s="97"/>
      <c r="E364" s="96" t="s">
        <v>4944</v>
      </c>
      <c r="F364" s="97"/>
      <c r="G364" s="96" t="s">
        <v>86</v>
      </c>
      <c r="H364" s="98"/>
      <c r="I364" s="99"/>
      <c r="J364" s="97"/>
      <c r="K364" s="99"/>
      <c r="L364" s="97"/>
      <c r="M364" s="97"/>
      <c r="N364" s="100">
        <v>45877.0</v>
      </c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>
      <c r="A365" s="96" t="s">
        <v>5178</v>
      </c>
      <c r="B365" s="96">
        <v>2.1964404513E10</v>
      </c>
      <c r="C365" s="97"/>
      <c r="D365" s="97"/>
      <c r="E365" s="96" t="s">
        <v>4944</v>
      </c>
      <c r="F365" s="97"/>
      <c r="G365" s="96" t="s">
        <v>86</v>
      </c>
      <c r="H365" s="98"/>
      <c r="I365" s="99"/>
      <c r="J365" s="97"/>
      <c r="K365" s="99"/>
      <c r="L365" s="97"/>
      <c r="M365" s="97"/>
      <c r="N365" s="100">
        <v>45877.0</v>
      </c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>
      <c r="A366" s="96" t="s">
        <v>4521</v>
      </c>
      <c r="B366" s="96">
        <v>2.1987362335E10</v>
      </c>
      <c r="C366" s="97"/>
      <c r="D366" s="97"/>
      <c r="E366" s="96" t="s">
        <v>4944</v>
      </c>
      <c r="F366" s="97"/>
      <c r="G366" s="96" t="s">
        <v>86</v>
      </c>
      <c r="H366" s="98"/>
      <c r="I366" s="99"/>
      <c r="J366" s="97"/>
      <c r="K366" s="99"/>
      <c r="L366" s="97"/>
      <c r="M366" s="97"/>
      <c r="N366" s="100">
        <v>45877.0</v>
      </c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>
      <c r="A367" s="96" t="s">
        <v>5179</v>
      </c>
      <c r="B367" s="96">
        <v>2.1974559228E10</v>
      </c>
      <c r="C367" s="97"/>
      <c r="D367" s="97"/>
      <c r="E367" s="96" t="s">
        <v>4944</v>
      </c>
      <c r="F367" s="97"/>
      <c r="G367" s="96" t="s">
        <v>86</v>
      </c>
      <c r="H367" s="98"/>
      <c r="I367" s="99"/>
      <c r="J367" s="97"/>
      <c r="K367" s="99"/>
      <c r="L367" s="97"/>
      <c r="M367" s="97"/>
      <c r="N367" s="100">
        <v>45877.0</v>
      </c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>
      <c r="A368" s="96" t="s">
        <v>4059</v>
      </c>
      <c r="B368" s="96">
        <v>2.2997999828E10</v>
      </c>
      <c r="C368" s="97"/>
      <c r="D368" s="97"/>
      <c r="E368" s="96" t="s">
        <v>4944</v>
      </c>
      <c r="F368" s="97"/>
      <c r="G368" s="96" t="s">
        <v>86</v>
      </c>
      <c r="H368" s="98"/>
      <c r="I368" s="99"/>
      <c r="J368" s="97"/>
      <c r="K368" s="99"/>
      <c r="L368" s="97"/>
      <c r="M368" s="97"/>
      <c r="N368" s="100">
        <v>45877.0</v>
      </c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>
      <c r="A369" s="96" t="s">
        <v>4571</v>
      </c>
      <c r="B369" s="96">
        <v>2.1982633443E10</v>
      </c>
      <c r="C369" s="97"/>
      <c r="D369" s="97"/>
      <c r="E369" s="96" t="s">
        <v>4944</v>
      </c>
      <c r="F369" s="97"/>
      <c r="G369" s="96" t="s">
        <v>86</v>
      </c>
      <c r="H369" s="98"/>
      <c r="I369" s="99"/>
      <c r="J369" s="97"/>
      <c r="K369" s="99"/>
      <c r="L369" s="97"/>
      <c r="M369" s="97"/>
      <c r="N369" s="100">
        <v>45877.0</v>
      </c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>
      <c r="A370" s="96" t="s">
        <v>5180</v>
      </c>
      <c r="B370" s="96">
        <v>2.1981238089E10</v>
      </c>
      <c r="C370" s="97"/>
      <c r="D370" s="97"/>
      <c r="E370" s="96" t="s">
        <v>4944</v>
      </c>
      <c r="F370" s="97"/>
      <c r="G370" s="96" t="s">
        <v>86</v>
      </c>
      <c r="H370" s="98"/>
      <c r="I370" s="99"/>
      <c r="J370" s="97"/>
      <c r="K370" s="99"/>
      <c r="L370" s="97"/>
      <c r="M370" s="97"/>
      <c r="N370" s="100">
        <v>45877.0</v>
      </c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>
      <c r="A371" s="96" t="s">
        <v>5181</v>
      </c>
      <c r="B371" s="96">
        <v>2.1988843318E10</v>
      </c>
      <c r="C371" s="97"/>
      <c r="D371" s="97"/>
      <c r="E371" s="96" t="s">
        <v>4944</v>
      </c>
      <c r="F371" s="97"/>
      <c r="G371" s="96" t="s">
        <v>86</v>
      </c>
      <c r="H371" s="98"/>
      <c r="I371" s="99"/>
      <c r="J371" s="97"/>
      <c r="K371" s="99"/>
      <c r="L371" s="97"/>
      <c r="M371" s="97"/>
      <c r="N371" s="100">
        <v>45877.0</v>
      </c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>
      <c r="A372" s="96" t="s">
        <v>5039</v>
      </c>
      <c r="B372" s="96">
        <v>2.2992016206E10</v>
      </c>
      <c r="C372" s="97"/>
      <c r="D372" s="97"/>
      <c r="E372" s="96" t="s">
        <v>4944</v>
      </c>
      <c r="F372" s="97"/>
      <c r="G372" s="96" t="s">
        <v>86</v>
      </c>
      <c r="H372" s="98"/>
      <c r="I372" s="99"/>
      <c r="J372" s="97"/>
      <c r="K372" s="99"/>
      <c r="L372" s="97"/>
      <c r="M372" s="97"/>
      <c r="N372" s="100">
        <v>45877.0</v>
      </c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>
      <c r="A373" s="96" t="s">
        <v>5039</v>
      </c>
      <c r="B373" s="96">
        <v>2.4992887745E10</v>
      </c>
      <c r="C373" s="97"/>
      <c r="D373" s="97"/>
      <c r="E373" s="96" t="s">
        <v>4944</v>
      </c>
      <c r="F373" s="97"/>
      <c r="G373" s="96" t="s">
        <v>86</v>
      </c>
      <c r="H373" s="98"/>
      <c r="I373" s="99"/>
      <c r="J373" s="97"/>
      <c r="K373" s="99"/>
      <c r="L373" s="97"/>
      <c r="M373" s="97"/>
      <c r="N373" s="100">
        <v>45877.0</v>
      </c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>
      <c r="A374" s="96" t="s">
        <v>5039</v>
      </c>
      <c r="B374" s="96">
        <v>2.1981228597E10</v>
      </c>
      <c r="C374" s="97"/>
      <c r="D374" s="97"/>
      <c r="E374" s="96" t="s">
        <v>4944</v>
      </c>
      <c r="F374" s="97"/>
      <c r="G374" s="96" t="s">
        <v>86</v>
      </c>
      <c r="H374" s="98"/>
      <c r="I374" s="99"/>
      <c r="J374" s="97"/>
      <c r="K374" s="99"/>
      <c r="L374" s="97"/>
      <c r="M374" s="97"/>
      <c r="N374" s="100">
        <v>45877.0</v>
      </c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>
      <c r="A375" s="96" t="s">
        <v>5182</v>
      </c>
      <c r="B375" s="96">
        <v>2.1969950326E10</v>
      </c>
      <c r="C375" s="97"/>
      <c r="D375" s="97"/>
      <c r="E375" s="96" t="s">
        <v>4944</v>
      </c>
      <c r="F375" s="97"/>
      <c r="G375" s="96" t="s">
        <v>86</v>
      </c>
      <c r="H375" s="98"/>
      <c r="I375" s="99"/>
      <c r="J375" s="97"/>
      <c r="K375" s="99"/>
      <c r="L375" s="97"/>
      <c r="M375" s="97"/>
      <c r="N375" s="100">
        <v>45877.0</v>
      </c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>
      <c r="A376" s="96" t="s">
        <v>4919</v>
      </c>
      <c r="B376" s="96">
        <v>2.1998150571E10</v>
      </c>
      <c r="C376" s="97"/>
      <c r="D376" s="97"/>
      <c r="E376" s="96" t="s">
        <v>4944</v>
      </c>
      <c r="F376" s="97"/>
      <c r="G376" s="96" t="s">
        <v>86</v>
      </c>
      <c r="H376" s="98"/>
      <c r="I376" s="99"/>
      <c r="J376" s="97"/>
      <c r="K376" s="99"/>
      <c r="L376" s="97"/>
      <c r="M376" s="97"/>
      <c r="N376" s="100">
        <v>45877.0</v>
      </c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>
      <c r="A377" s="96" t="s">
        <v>4919</v>
      </c>
      <c r="B377" s="96">
        <v>2.199105288E10</v>
      </c>
      <c r="C377" s="97"/>
      <c r="D377" s="97"/>
      <c r="E377" s="96" t="s">
        <v>4944</v>
      </c>
      <c r="F377" s="97"/>
      <c r="G377" s="96" t="s">
        <v>86</v>
      </c>
      <c r="H377" s="98"/>
      <c r="I377" s="99"/>
      <c r="J377" s="97"/>
      <c r="K377" s="99"/>
      <c r="L377" s="97"/>
      <c r="M377" s="97"/>
      <c r="N377" s="100">
        <v>45877.0</v>
      </c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>
      <c r="A378" s="96" t="s">
        <v>4420</v>
      </c>
      <c r="B378" s="96">
        <v>2.1990854952E10</v>
      </c>
      <c r="C378" s="97"/>
      <c r="D378" s="97"/>
      <c r="E378" s="96" t="s">
        <v>4944</v>
      </c>
      <c r="F378" s="97"/>
      <c r="G378" s="96" t="s">
        <v>86</v>
      </c>
      <c r="H378" s="98"/>
      <c r="I378" s="99"/>
      <c r="J378" s="97"/>
      <c r="K378" s="99"/>
      <c r="L378" s="97"/>
      <c r="M378" s="97"/>
      <c r="N378" s="100">
        <v>45877.0</v>
      </c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>
      <c r="A379" s="96" t="s">
        <v>4744</v>
      </c>
      <c r="B379" s="96">
        <v>2.199495846E10</v>
      </c>
      <c r="C379" s="97"/>
      <c r="D379" s="97"/>
      <c r="E379" s="96" t="s">
        <v>4944</v>
      </c>
      <c r="F379" s="97"/>
      <c r="G379" s="96" t="s">
        <v>86</v>
      </c>
      <c r="H379" s="98"/>
      <c r="I379" s="99"/>
      <c r="J379" s="97"/>
      <c r="K379" s="99"/>
      <c r="L379" s="97"/>
      <c r="M379" s="97"/>
      <c r="N379" s="100">
        <v>45877.0</v>
      </c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>
      <c r="A380" s="96" t="s">
        <v>4464</v>
      </c>
      <c r="B380" s="96">
        <v>2.1980554459E10</v>
      </c>
      <c r="C380" s="97"/>
      <c r="D380" s="97"/>
      <c r="E380" s="96" t="s">
        <v>4944</v>
      </c>
      <c r="F380" s="97"/>
      <c r="G380" s="96" t="s">
        <v>86</v>
      </c>
      <c r="H380" s="98"/>
      <c r="I380" s="99"/>
      <c r="J380" s="97"/>
      <c r="K380" s="99"/>
      <c r="L380" s="97"/>
      <c r="M380" s="97"/>
      <c r="N380" s="100">
        <v>45877.0</v>
      </c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>
      <c r="A381" s="96" t="s">
        <v>4198</v>
      </c>
      <c r="B381" s="96">
        <v>2.1964792708E10</v>
      </c>
      <c r="C381" s="97"/>
      <c r="D381" s="97"/>
      <c r="E381" s="96" t="s">
        <v>4944</v>
      </c>
      <c r="F381" s="97"/>
      <c r="G381" s="96" t="s">
        <v>86</v>
      </c>
      <c r="H381" s="98"/>
      <c r="I381" s="99"/>
      <c r="J381" s="97"/>
      <c r="K381" s="99"/>
      <c r="L381" s="97"/>
      <c r="M381" s="97"/>
      <c r="N381" s="100">
        <v>45877.0</v>
      </c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>
      <c r="A382" s="96" t="s">
        <v>5183</v>
      </c>
      <c r="B382" s="96">
        <v>2.1972507038E10</v>
      </c>
      <c r="C382" s="97"/>
      <c r="D382" s="97"/>
      <c r="E382" s="96" t="s">
        <v>4944</v>
      </c>
      <c r="F382" s="97"/>
      <c r="G382" s="96" t="s">
        <v>86</v>
      </c>
      <c r="H382" s="98"/>
      <c r="I382" s="99"/>
      <c r="J382" s="97"/>
      <c r="K382" s="99"/>
      <c r="L382" s="97"/>
      <c r="M382" s="97"/>
      <c r="N382" s="100">
        <v>45877.0</v>
      </c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>
      <c r="A383" s="96" t="s">
        <v>5184</v>
      </c>
      <c r="B383" s="96">
        <v>4.199107313E10</v>
      </c>
      <c r="C383" s="97"/>
      <c r="D383" s="97"/>
      <c r="E383" s="96" t="s">
        <v>4944</v>
      </c>
      <c r="F383" s="97"/>
      <c r="G383" s="96" t="s">
        <v>86</v>
      </c>
      <c r="H383" s="98"/>
      <c r="I383" s="99"/>
      <c r="J383" s="97"/>
      <c r="K383" s="99"/>
      <c r="L383" s="97"/>
      <c r="M383" s="97"/>
      <c r="N383" s="100">
        <v>45877.0</v>
      </c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>
      <c r="A384" s="96" t="s">
        <v>3986</v>
      </c>
      <c r="B384" s="96">
        <v>2.1986232131E10</v>
      </c>
      <c r="C384" s="97"/>
      <c r="D384" s="97"/>
      <c r="E384" s="96" t="s">
        <v>4944</v>
      </c>
      <c r="F384" s="97"/>
      <c r="G384" s="96" t="s">
        <v>86</v>
      </c>
      <c r="H384" s="98"/>
      <c r="I384" s="99"/>
      <c r="J384" s="97"/>
      <c r="K384" s="99"/>
      <c r="L384" s="97"/>
      <c r="M384" s="97"/>
      <c r="N384" s="100">
        <v>45877.0</v>
      </c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>
      <c r="A385" s="96" t="s">
        <v>3986</v>
      </c>
      <c r="B385" s="96">
        <v>2.1996113613E10</v>
      </c>
      <c r="C385" s="97"/>
      <c r="D385" s="97"/>
      <c r="E385" s="96" t="s">
        <v>4944</v>
      </c>
      <c r="F385" s="97"/>
      <c r="G385" s="96" t="s">
        <v>86</v>
      </c>
      <c r="H385" s="98"/>
      <c r="I385" s="99"/>
      <c r="J385" s="97"/>
      <c r="K385" s="99"/>
      <c r="L385" s="97"/>
      <c r="M385" s="97"/>
      <c r="N385" s="100">
        <v>45877.0</v>
      </c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>
      <c r="A386" s="96" t="s">
        <v>5185</v>
      </c>
      <c r="B386" s="96">
        <v>2.1999825768E10</v>
      </c>
      <c r="C386" s="97"/>
      <c r="D386" s="97"/>
      <c r="E386" s="96" t="s">
        <v>4944</v>
      </c>
      <c r="F386" s="97"/>
      <c r="G386" s="96" t="s">
        <v>86</v>
      </c>
      <c r="H386" s="98"/>
      <c r="I386" s="99"/>
      <c r="J386" s="97"/>
      <c r="K386" s="99"/>
      <c r="L386" s="97"/>
      <c r="M386" s="97"/>
      <c r="N386" s="100">
        <v>45877.0</v>
      </c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>
      <c r="A387" s="96" t="s">
        <v>5185</v>
      </c>
      <c r="B387" s="96">
        <v>2.1968609553E10</v>
      </c>
      <c r="C387" s="97"/>
      <c r="D387" s="97"/>
      <c r="E387" s="96" t="s">
        <v>4944</v>
      </c>
      <c r="F387" s="97"/>
      <c r="G387" s="96" t="s">
        <v>86</v>
      </c>
      <c r="H387" s="98"/>
      <c r="I387" s="99"/>
      <c r="J387" s="97"/>
      <c r="K387" s="99"/>
      <c r="L387" s="97"/>
      <c r="M387" s="97"/>
      <c r="N387" s="100">
        <v>45877.0</v>
      </c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>
      <c r="A388" s="96" t="s">
        <v>4503</v>
      </c>
      <c r="B388" s="96">
        <v>2.1980998968E10</v>
      </c>
      <c r="C388" s="97"/>
      <c r="D388" s="97"/>
      <c r="E388" s="96" t="s">
        <v>4944</v>
      </c>
      <c r="F388" s="97"/>
      <c r="G388" s="96" t="s">
        <v>86</v>
      </c>
      <c r="H388" s="98"/>
      <c r="I388" s="99"/>
      <c r="J388" s="97"/>
      <c r="K388" s="99"/>
      <c r="L388" s="97"/>
      <c r="M388" s="97"/>
      <c r="N388" s="100">
        <v>45877.0</v>
      </c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>
      <c r="A389" s="96" t="s">
        <v>5186</v>
      </c>
      <c r="B389" s="96">
        <v>2.1964340856E10</v>
      </c>
      <c r="C389" s="97"/>
      <c r="D389" s="97"/>
      <c r="E389" s="96" t="s">
        <v>4944</v>
      </c>
      <c r="F389" s="97"/>
      <c r="G389" s="96" t="s">
        <v>150</v>
      </c>
      <c r="H389" s="98"/>
      <c r="I389" s="99"/>
      <c r="J389" s="97"/>
      <c r="K389" s="99"/>
      <c r="L389" s="97"/>
      <c r="M389" s="96" t="s">
        <v>5187</v>
      </c>
      <c r="N389" s="100">
        <v>45877.0</v>
      </c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>
      <c r="A390" s="96" t="s">
        <v>5188</v>
      </c>
      <c r="B390" s="96">
        <v>2.1985463077E10</v>
      </c>
      <c r="C390" s="97"/>
      <c r="D390" s="97"/>
      <c r="E390" s="96" t="s">
        <v>4944</v>
      </c>
      <c r="F390" s="97"/>
      <c r="G390" s="96" t="s">
        <v>86</v>
      </c>
      <c r="H390" s="98"/>
      <c r="I390" s="99"/>
      <c r="J390" s="97"/>
      <c r="K390" s="99"/>
      <c r="L390" s="97"/>
      <c r="M390" s="97"/>
      <c r="N390" s="100">
        <v>45877.0</v>
      </c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>
      <c r="A391" s="96" t="s">
        <v>5189</v>
      </c>
      <c r="B391" s="96">
        <v>2.1982088532E10</v>
      </c>
      <c r="C391" s="97"/>
      <c r="D391" s="97"/>
      <c r="E391" s="96" t="s">
        <v>4944</v>
      </c>
      <c r="F391" s="97"/>
      <c r="G391" s="96" t="s">
        <v>86</v>
      </c>
      <c r="H391" s="98"/>
      <c r="I391" s="99"/>
      <c r="J391" s="97"/>
      <c r="K391" s="99"/>
      <c r="L391" s="97"/>
      <c r="M391" s="97"/>
      <c r="N391" s="100">
        <v>45877.0</v>
      </c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>
      <c r="A392" s="96" t="s">
        <v>5190</v>
      </c>
      <c r="B392" s="96">
        <v>2.1993862933E10</v>
      </c>
      <c r="C392" s="97"/>
      <c r="D392" s="97"/>
      <c r="E392" s="96" t="s">
        <v>4944</v>
      </c>
      <c r="F392" s="97"/>
      <c r="G392" s="96" t="s">
        <v>86</v>
      </c>
      <c r="H392" s="98"/>
      <c r="I392" s="99"/>
      <c r="J392" s="97"/>
      <c r="K392" s="99"/>
      <c r="L392" s="97"/>
      <c r="M392" s="97"/>
      <c r="N392" s="100">
        <v>45877.0</v>
      </c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>
      <c r="A393" s="96" t="s">
        <v>4074</v>
      </c>
      <c r="B393" s="96">
        <v>2.1974561166E10</v>
      </c>
      <c r="C393" s="97"/>
      <c r="D393" s="97"/>
      <c r="E393" s="96" t="s">
        <v>4944</v>
      </c>
      <c r="F393" s="97"/>
      <c r="G393" s="96" t="s">
        <v>86</v>
      </c>
      <c r="H393" s="98"/>
      <c r="I393" s="99"/>
      <c r="J393" s="97"/>
      <c r="K393" s="99"/>
      <c r="L393" s="97"/>
      <c r="M393" s="97"/>
      <c r="N393" s="100">
        <v>45877.0</v>
      </c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>
      <c r="A394" s="96" t="s">
        <v>4447</v>
      </c>
      <c r="B394" s="96">
        <v>2.1970041172E10</v>
      </c>
      <c r="C394" s="97"/>
      <c r="D394" s="97"/>
      <c r="E394" s="96" t="s">
        <v>4944</v>
      </c>
      <c r="F394" s="97"/>
      <c r="G394" s="96" t="s">
        <v>86</v>
      </c>
      <c r="H394" s="98"/>
      <c r="I394" s="99"/>
      <c r="J394" s="97"/>
      <c r="K394" s="99"/>
      <c r="L394" s="97"/>
      <c r="M394" s="97"/>
      <c r="N394" s="100">
        <v>45877.0</v>
      </c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>
      <c r="A395" s="96" t="s">
        <v>5191</v>
      </c>
      <c r="B395" s="96">
        <v>2.2981543649E10</v>
      </c>
      <c r="C395" s="97"/>
      <c r="D395" s="97"/>
      <c r="E395" s="96" t="s">
        <v>4944</v>
      </c>
      <c r="F395" s="97"/>
      <c r="G395" s="96" t="s">
        <v>86</v>
      </c>
      <c r="H395" s="98"/>
      <c r="I395" s="99"/>
      <c r="J395" s="97"/>
      <c r="K395" s="99"/>
      <c r="L395" s="97"/>
      <c r="M395" s="97"/>
      <c r="N395" s="100">
        <v>45877.0</v>
      </c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>
      <c r="A396" s="96" t="s">
        <v>5192</v>
      </c>
      <c r="B396" s="96">
        <v>2.1975764227E10</v>
      </c>
      <c r="C396" s="97"/>
      <c r="D396" s="97"/>
      <c r="E396" s="96" t="s">
        <v>4944</v>
      </c>
      <c r="F396" s="97"/>
      <c r="G396" s="96" t="s">
        <v>86</v>
      </c>
      <c r="H396" s="98"/>
      <c r="I396" s="99"/>
      <c r="J396" s="97"/>
      <c r="K396" s="99"/>
      <c r="L396" s="97"/>
      <c r="M396" s="97"/>
      <c r="N396" s="100">
        <v>45877.0</v>
      </c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>
      <c r="A397" s="96" t="s">
        <v>4679</v>
      </c>
      <c r="B397" s="96">
        <v>1.9652214091E10</v>
      </c>
      <c r="C397" s="97"/>
      <c r="D397" s="97"/>
      <c r="E397" s="96" t="s">
        <v>4944</v>
      </c>
      <c r="F397" s="97"/>
      <c r="G397" s="96" t="s">
        <v>86</v>
      </c>
      <c r="H397" s="98"/>
      <c r="I397" s="99"/>
      <c r="J397" s="97"/>
      <c r="K397" s="99"/>
      <c r="L397" s="97"/>
      <c r="M397" s="97"/>
      <c r="N397" s="100">
        <v>45877.0</v>
      </c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>
      <c r="A398" s="96" t="s">
        <v>5042</v>
      </c>
      <c r="B398" s="96">
        <v>2.1970247879E10</v>
      </c>
      <c r="C398" s="97"/>
      <c r="D398" s="97"/>
      <c r="E398" s="96" t="s">
        <v>4944</v>
      </c>
      <c r="F398" s="97"/>
      <c r="G398" s="96" t="s">
        <v>86</v>
      </c>
      <c r="H398" s="98"/>
      <c r="I398" s="99"/>
      <c r="J398" s="97"/>
      <c r="K398" s="99"/>
      <c r="L398" s="97"/>
      <c r="M398" s="97"/>
      <c r="N398" s="100">
        <v>45877.0</v>
      </c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>
      <c r="A399" s="96" t="s">
        <v>4456</v>
      </c>
      <c r="B399" s="96">
        <v>2.1982944292E10</v>
      </c>
      <c r="C399" s="97"/>
      <c r="D399" s="97"/>
      <c r="E399" s="96" t="s">
        <v>4944</v>
      </c>
      <c r="F399" s="97"/>
      <c r="G399" s="96" t="s">
        <v>86</v>
      </c>
      <c r="H399" s="98"/>
      <c r="I399" s="99"/>
      <c r="J399" s="97"/>
      <c r="K399" s="99"/>
      <c r="L399" s="97"/>
      <c r="M399" s="97"/>
      <c r="N399" s="100">
        <v>45877.0</v>
      </c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>
      <c r="A400" s="96" t="s">
        <v>5193</v>
      </c>
      <c r="B400" s="96">
        <v>2.1981825244E10</v>
      </c>
      <c r="C400" s="97"/>
      <c r="D400" s="97"/>
      <c r="E400" s="96" t="s">
        <v>4944</v>
      </c>
      <c r="F400" s="97"/>
      <c r="G400" s="96" t="s">
        <v>86</v>
      </c>
      <c r="H400" s="98"/>
      <c r="I400" s="99"/>
      <c r="J400" s="97"/>
      <c r="K400" s="99"/>
      <c r="L400" s="97"/>
      <c r="M400" s="97"/>
      <c r="N400" s="100">
        <v>45877.0</v>
      </c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>
      <c r="A401" s="96" t="s">
        <v>5194</v>
      </c>
      <c r="B401" s="96">
        <v>2.1992345402E10</v>
      </c>
      <c r="C401" s="97"/>
      <c r="D401" s="97"/>
      <c r="E401" s="96" t="s">
        <v>4944</v>
      </c>
      <c r="F401" s="97"/>
      <c r="G401" s="96" t="s">
        <v>150</v>
      </c>
      <c r="H401" s="98"/>
      <c r="I401" s="99"/>
      <c r="J401" s="97"/>
      <c r="K401" s="99"/>
      <c r="L401" s="97"/>
      <c r="M401" s="96" t="s">
        <v>5187</v>
      </c>
      <c r="N401" s="100">
        <v>45877.0</v>
      </c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>
      <c r="A402" s="96" t="s">
        <v>4418</v>
      </c>
      <c r="B402" s="96">
        <v>2.1973930215E10</v>
      </c>
      <c r="C402" s="97"/>
      <c r="D402" s="97"/>
      <c r="E402" s="96" t="s">
        <v>4944</v>
      </c>
      <c r="F402" s="97"/>
      <c r="G402" s="96" t="s">
        <v>86</v>
      </c>
      <c r="H402" s="98"/>
      <c r="I402" s="99"/>
      <c r="J402" s="97"/>
      <c r="K402" s="99"/>
      <c r="L402" s="97"/>
      <c r="M402" s="97"/>
      <c r="N402" s="100">
        <v>45877.0</v>
      </c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>
      <c r="A403" s="96" t="s">
        <v>4418</v>
      </c>
      <c r="B403" s="96">
        <v>2.1964408117E10</v>
      </c>
      <c r="C403" s="97"/>
      <c r="D403" s="97"/>
      <c r="E403" s="96" t="s">
        <v>4944</v>
      </c>
      <c r="F403" s="97"/>
      <c r="G403" s="96" t="s">
        <v>86</v>
      </c>
      <c r="H403" s="98"/>
      <c r="I403" s="99"/>
      <c r="J403" s="97"/>
      <c r="K403" s="99"/>
      <c r="L403" s="97"/>
      <c r="M403" s="97"/>
      <c r="N403" s="100">
        <v>45877.0</v>
      </c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>
      <c r="A404" s="96" t="s">
        <v>4409</v>
      </c>
      <c r="B404" s="96">
        <v>2.1999128386E10</v>
      </c>
      <c r="C404" s="97"/>
      <c r="D404" s="97"/>
      <c r="E404" s="96" t="s">
        <v>4944</v>
      </c>
      <c r="F404" s="97"/>
      <c r="G404" s="96" t="s">
        <v>86</v>
      </c>
      <c r="H404" s="98"/>
      <c r="I404" s="99"/>
      <c r="J404" s="97"/>
      <c r="K404" s="99"/>
      <c r="L404" s="97"/>
      <c r="M404" s="97"/>
      <c r="N404" s="100">
        <v>45877.0</v>
      </c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>
      <c r="A405" s="96" t="s">
        <v>5195</v>
      </c>
      <c r="B405" s="96">
        <v>2.4981232624E10</v>
      </c>
      <c r="C405" s="97"/>
      <c r="D405" s="97"/>
      <c r="E405" s="96" t="s">
        <v>4944</v>
      </c>
      <c r="F405" s="97"/>
      <c r="G405" s="96" t="s">
        <v>86</v>
      </c>
      <c r="H405" s="98"/>
      <c r="I405" s="99"/>
      <c r="J405" s="97"/>
      <c r="K405" s="99"/>
      <c r="L405" s="97"/>
      <c r="M405" s="97"/>
      <c r="N405" s="100">
        <v>45877.0</v>
      </c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>
      <c r="A406" s="96" t="s">
        <v>5196</v>
      </c>
      <c r="B406" s="96">
        <v>2.1967546448E10</v>
      </c>
      <c r="C406" s="97"/>
      <c r="D406" s="97"/>
      <c r="E406" s="96" t="s">
        <v>4944</v>
      </c>
      <c r="F406" s="97"/>
      <c r="G406" s="96" t="s">
        <v>86</v>
      </c>
      <c r="H406" s="98"/>
      <c r="I406" s="99"/>
      <c r="J406" s="97"/>
      <c r="K406" s="99"/>
      <c r="L406" s="97"/>
      <c r="M406" s="97"/>
      <c r="N406" s="100">
        <v>45877.0</v>
      </c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>
      <c r="A407" s="96" t="s">
        <v>4547</v>
      </c>
      <c r="B407" s="96">
        <v>2.1992535254E10</v>
      </c>
      <c r="C407" s="97"/>
      <c r="D407" s="97"/>
      <c r="E407" s="96" t="s">
        <v>4944</v>
      </c>
      <c r="F407" s="97"/>
      <c r="G407" s="96" t="s">
        <v>86</v>
      </c>
      <c r="H407" s="98"/>
      <c r="I407" s="99"/>
      <c r="J407" s="97"/>
      <c r="K407" s="99"/>
      <c r="L407" s="97"/>
      <c r="M407" s="97"/>
      <c r="N407" s="100">
        <v>45877.0</v>
      </c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>
      <c r="A408" s="96" t="s">
        <v>4547</v>
      </c>
      <c r="B408" s="96">
        <v>2.1994384269E10</v>
      </c>
      <c r="C408" s="97"/>
      <c r="D408" s="97"/>
      <c r="E408" s="96" t="s">
        <v>4944</v>
      </c>
      <c r="F408" s="97"/>
      <c r="G408" s="96" t="s">
        <v>86</v>
      </c>
      <c r="H408" s="98"/>
      <c r="I408" s="99"/>
      <c r="J408" s="97"/>
      <c r="K408" s="99"/>
      <c r="L408" s="97"/>
      <c r="M408" s="97"/>
      <c r="N408" s="100">
        <v>45877.0</v>
      </c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>
      <c r="A409" s="96" t="s">
        <v>5197</v>
      </c>
      <c r="B409" s="96">
        <v>2.197043347E10</v>
      </c>
      <c r="C409" s="97"/>
      <c r="D409" s="97"/>
      <c r="E409" s="96" t="s">
        <v>4944</v>
      </c>
      <c r="F409" s="97"/>
      <c r="G409" s="96" t="s">
        <v>131</v>
      </c>
      <c r="H409" s="98"/>
      <c r="I409" s="99"/>
      <c r="J409" s="97"/>
      <c r="K409" s="99"/>
      <c r="L409" s="97"/>
      <c r="M409" s="97"/>
      <c r="N409" s="100">
        <v>45877.0</v>
      </c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>
      <c r="A410" s="96" t="s">
        <v>5198</v>
      </c>
      <c r="B410" s="96">
        <v>2.198299429E10</v>
      </c>
      <c r="C410" s="97"/>
      <c r="D410" s="97"/>
      <c r="E410" s="96" t="s">
        <v>4944</v>
      </c>
      <c r="F410" s="97"/>
      <c r="G410" s="96" t="s">
        <v>86</v>
      </c>
      <c r="H410" s="98"/>
      <c r="I410" s="99"/>
      <c r="J410" s="97"/>
      <c r="K410" s="99"/>
      <c r="L410" s="97"/>
      <c r="M410" s="97"/>
      <c r="N410" s="100">
        <v>45877.0</v>
      </c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>
      <c r="A411" s="96" t="s">
        <v>5199</v>
      </c>
      <c r="B411" s="96">
        <v>2.1990827935E10</v>
      </c>
      <c r="C411" s="97"/>
      <c r="D411" s="97"/>
      <c r="E411" s="96" t="s">
        <v>4944</v>
      </c>
      <c r="F411" s="97"/>
      <c r="G411" s="96" t="s">
        <v>86</v>
      </c>
      <c r="H411" s="98"/>
      <c r="I411" s="99"/>
      <c r="J411" s="97"/>
      <c r="K411" s="99"/>
      <c r="L411" s="97"/>
      <c r="M411" s="97"/>
      <c r="N411" s="100">
        <v>45877.0</v>
      </c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>
      <c r="A412" s="96" t="s">
        <v>5199</v>
      </c>
      <c r="B412" s="96">
        <v>2.1997551249E10</v>
      </c>
      <c r="C412" s="97"/>
      <c r="D412" s="97"/>
      <c r="E412" s="96" t="s">
        <v>4944</v>
      </c>
      <c r="F412" s="97"/>
      <c r="G412" s="96" t="s">
        <v>86</v>
      </c>
      <c r="H412" s="98"/>
      <c r="I412" s="99"/>
      <c r="J412" s="97"/>
      <c r="K412" s="99"/>
      <c r="L412" s="97"/>
      <c r="M412" s="97"/>
      <c r="N412" s="100">
        <v>45877.0</v>
      </c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>
      <c r="A413" s="96" t="s">
        <v>4214</v>
      </c>
      <c r="B413" s="96">
        <v>2.1976871949E10</v>
      </c>
      <c r="C413" s="97"/>
      <c r="D413" s="97"/>
      <c r="E413" s="96" t="s">
        <v>4944</v>
      </c>
      <c r="F413" s="97"/>
      <c r="G413" s="96" t="s">
        <v>86</v>
      </c>
      <c r="H413" s="98"/>
      <c r="I413" s="99"/>
      <c r="J413" s="97"/>
      <c r="K413" s="99"/>
      <c r="L413" s="97"/>
      <c r="M413" s="97"/>
      <c r="N413" s="100">
        <v>45877.0</v>
      </c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>
      <c r="A414" s="96" t="s">
        <v>5200</v>
      </c>
      <c r="B414" s="96">
        <v>2.1965027048E10</v>
      </c>
      <c r="C414" s="97"/>
      <c r="D414" s="97"/>
      <c r="E414" s="96" t="s">
        <v>4944</v>
      </c>
      <c r="F414" s="97"/>
      <c r="G414" s="96" t="s">
        <v>86</v>
      </c>
      <c r="H414" s="98"/>
      <c r="I414" s="99"/>
      <c r="J414" s="97"/>
      <c r="K414" s="99"/>
      <c r="L414" s="97"/>
      <c r="M414" s="97"/>
      <c r="N414" s="100">
        <v>45877.0</v>
      </c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>
      <c r="A415" s="96" t="s">
        <v>5200</v>
      </c>
      <c r="B415" s="96">
        <v>2.4974020127E10</v>
      </c>
      <c r="C415" s="97"/>
      <c r="D415" s="97"/>
      <c r="E415" s="96" t="s">
        <v>4944</v>
      </c>
      <c r="F415" s="97"/>
      <c r="G415" s="96" t="s">
        <v>86</v>
      </c>
      <c r="H415" s="98"/>
      <c r="I415" s="99"/>
      <c r="J415" s="97"/>
      <c r="K415" s="99"/>
      <c r="L415" s="97"/>
      <c r="M415" s="97"/>
      <c r="N415" s="100">
        <v>45877.0</v>
      </c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>
      <c r="A416" s="96" t="s">
        <v>5200</v>
      </c>
      <c r="B416" s="96">
        <v>2.1997176608E10</v>
      </c>
      <c r="C416" s="97"/>
      <c r="D416" s="97"/>
      <c r="E416" s="96" t="s">
        <v>4944</v>
      </c>
      <c r="F416" s="97"/>
      <c r="G416" s="96" t="s">
        <v>86</v>
      </c>
      <c r="H416" s="98"/>
      <c r="I416" s="99"/>
      <c r="J416" s="97"/>
      <c r="K416" s="99"/>
      <c r="L416" s="97"/>
      <c r="M416" s="97"/>
      <c r="N416" s="100">
        <v>45877.0</v>
      </c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>
      <c r="A417" s="96" t="s">
        <v>3982</v>
      </c>
      <c r="B417" s="96">
        <v>2.1975437368E10</v>
      </c>
      <c r="C417" s="96" t="s">
        <v>5201</v>
      </c>
      <c r="D417" s="97"/>
      <c r="E417" s="96" t="s">
        <v>85</v>
      </c>
      <c r="F417" s="97"/>
      <c r="G417" s="96" t="s">
        <v>86</v>
      </c>
      <c r="H417" s="98"/>
      <c r="I417" s="99"/>
      <c r="J417" s="97"/>
      <c r="K417" s="99"/>
      <c r="L417" s="97"/>
      <c r="M417" s="97"/>
      <c r="N417" s="100">
        <v>45880.0</v>
      </c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>
      <c r="A418" s="96" t="s">
        <v>4955</v>
      </c>
      <c r="B418" s="96">
        <v>2.2992683139E10</v>
      </c>
      <c r="C418" s="96" t="s">
        <v>5202</v>
      </c>
      <c r="D418" s="97"/>
      <c r="E418" s="96" t="s">
        <v>85</v>
      </c>
      <c r="F418" s="97"/>
      <c r="G418" s="96" t="s">
        <v>86</v>
      </c>
      <c r="H418" s="98"/>
      <c r="I418" s="99"/>
      <c r="J418" s="97"/>
      <c r="K418" s="99"/>
      <c r="L418" s="97"/>
      <c r="M418" s="97"/>
      <c r="N418" s="100">
        <v>45880.0</v>
      </c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>
      <c r="A419" s="96" t="s">
        <v>4065</v>
      </c>
      <c r="B419" s="96">
        <v>2.1988885737E10</v>
      </c>
      <c r="C419" s="97"/>
      <c r="D419" s="97"/>
      <c r="E419" s="96" t="s">
        <v>671</v>
      </c>
      <c r="F419" s="97"/>
      <c r="G419" s="96" t="s">
        <v>86</v>
      </c>
      <c r="H419" s="98"/>
      <c r="I419" s="99"/>
      <c r="J419" s="97"/>
      <c r="K419" s="99"/>
      <c r="L419" s="97"/>
      <c r="M419" s="97"/>
      <c r="N419" s="100">
        <v>45880.0</v>
      </c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>
      <c r="A420" s="96" t="s">
        <v>5203</v>
      </c>
      <c r="B420" s="96">
        <v>2.2991034197E10</v>
      </c>
      <c r="C420" s="96" t="s">
        <v>5204</v>
      </c>
      <c r="D420" s="97"/>
      <c r="E420" s="96" t="s">
        <v>85</v>
      </c>
      <c r="F420" s="97"/>
      <c r="G420" s="96" t="s">
        <v>131</v>
      </c>
      <c r="H420" s="98"/>
      <c r="I420" s="99"/>
      <c r="J420" s="97"/>
      <c r="K420" s="99"/>
      <c r="L420" s="97"/>
      <c r="M420" s="97"/>
      <c r="N420" s="100">
        <v>45882.0</v>
      </c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>
      <c r="A421" s="96" t="s">
        <v>5153</v>
      </c>
      <c r="B421" s="96">
        <v>2.1991324849E10</v>
      </c>
      <c r="C421" s="96" t="s">
        <v>5205</v>
      </c>
      <c r="D421" s="97"/>
      <c r="E421" s="96" t="s">
        <v>85</v>
      </c>
      <c r="F421" s="97"/>
      <c r="G421" s="96" t="s">
        <v>86</v>
      </c>
      <c r="H421" s="98"/>
      <c r="I421" s="99"/>
      <c r="J421" s="97"/>
      <c r="K421" s="99"/>
      <c r="L421" s="97"/>
      <c r="M421" s="97"/>
      <c r="N421" s="100">
        <v>45882.0</v>
      </c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>
      <c r="A422" s="96" t="s">
        <v>5077</v>
      </c>
      <c r="B422" s="96" t="s">
        <v>5206</v>
      </c>
      <c r="C422" s="97"/>
      <c r="D422" s="97"/>
      <c r="E422" s="96" t="s">
        <v>671</v>
      </c>
      <c r="F422" s="97"/>
      <c r="G422" s="96" t="s">
        <v>86</v>
      </c>
      <c r="H422" s="98"/>
      <c r="I422" s="99"/>
      <c r="J422" s="97"/>
      <c r="K422" s="99"/>
      <c r="L422" s="97"/>
      <c r="M422" s="97"/>
      <c r="N422" s="100">
        <v>45882.0</v>
      </c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>
      <c r="A423" s="96" t="s">
        <v>4282</v>
      </c>
      <c r="B423" s="96" t="s">
        <v>5207</v>
      </c>
      <c r="C423" s="97"/>
      <c r="D423" s="97"/>
      <c r="E423" s="96" t="s">
        <v>85</v>
      </c>
      <c r="F423" s="97"/>
      <c r="G423" s="96" t="s">
        <v>86</v>
      </c>
      <c r="H423" s="98"/>
      <c r="I423" s="99"/>
      <c r="J423" s="97"/>
      <c r="K423" s="99"/>
      <c r="L423" s="97"/>
      <c r="M423" s="97"/>
      <c r="N423" s="100">
        <v>45882.0</v>
      </c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>
      <c r="A424" s="96" t="s">
        <v>4427</v>
      </c>
      <c r="B424" s="96">
        <v>2.1998768706E10</v>
      </c>
      <c r="C424" s="96" t="s">
        <v>5208</v>
      </c>
      <c r="D424" s="97"/>
      <c r="E424" s="96" t="s">
        <v>85</v>
      </c>
      <c r="F424" s="97"/>
      <c r="G424" s="96" t="s">
        <v>86</v>
      </c>
      <c r="H424" s="98"/>
      <c r="I424" s="99"/>
      <c r="J424" s="97"/>
      <c r="K424" s="99"/>
      <c r="L424" s="97"/>
      <c r="M424" s="97"/>
      <c r="N424" s="100">
        <v>45882.0</v>
      </c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>
      <c r="A425" s="96" t="s">
        <v>5209</v>
      </c>
      <c r="B425" s="96">
        <v>2.1967143155E10</v>
      </c>
      <c r="C425" s="97"/>
      <c r="D425" s="97"/>
      <c r="E425" s="96" t="s">
        <v>4944</v>
      </c>
      <c r="F425" s="97"/>
      <c r="G425" s="96" t="s">
        <v>86</v>
      </c>
      <c r="H425" s="98"/>
      <c r="I425" s="99"/>
      <c r="J425" s="97"/>
      <c r="K425" s="99"/>
      <c r="L425" s="97"/>
      <c r="M425" s="97"/>
      <c r="N425" s="100">
        <v>45883.0</v>
      </c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>
      <c r="A426" s="96" t="s">
        <v>4350</v>
      </c>
      <c r="B426" s="96">
        <v>2.1972953282E10</v>
      </c>
      <c r="C426" s="97"/>
      <c r="D426" s="97"/>
      <c r="E426" s="96" t="s">
        <v>4944</v>
      </c>
      <c r="F426" s="97"/>
      <c r="G426" s="96" t="s">
        <v>86</v>
      </c>
      <c r="H426" s="98"/>
      <c r="I426" s="99"/>
      <c r="J426" s="97"/>
      <c r="K426" s="99"/>
      <c r="L426" s="97"/>
      <c r="M426" s="97"/>
      <c r="N426" s="100">
        <v>45883.0</v>
      </c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>
      <c r="A427" s="96" t="s">
        <v>4258</v>
      </c>
      <c r="B427" s="96">
        <v>2.298827394E10</v>
      </c>
      <c r="C427" s="96" t="s">
        <v>5210</v>
      </c>
      <c r="D427" s="97"/>
      <c r="E427" s="96" t="s">
        <v>4944</v>
      </c>
      <c r="F427" s="97"/>
      <c r="G427" s="96" t="s">
        <v>86</v>
      </c>
      <c r="H427" s="98"/>
      <c r="I427" s="99"/>
      <c r="J427" s="97"/>
      <c r="K427" s="99"/>
      <c r="L427" s="97"/>
      <c r="M427" s="97"/>
      <c r="N427" s="100">
        <v>45883.0</v>
      </c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>
      <c r="A428" s="96" t="s">
        <v>4713</v>
      </c>
      <c r="B428" s="96">
        <v>2.1971551623E10</v>
      </c>
      <c r="C428" s="97"/>
      <c r="D428" s="97"/>
      <c r="E428" s="96" t="s">
        <v>4944</v>
      </c>
      <c r="F428" s="97"/>
      <c r="G428" s="96" t="s">
        <v>86</v>
      </c>
      <c r="H428" s="98"/>
      <c r="I428" s="99"/>
      <c r="J428" s="97"/>
      <c r="K428" s="99"/>
      <c r="L428" s="97"/>
      <c r="M428" s="97"/>
      <c r="N428" s="100">
        <v>45884.0</v>
      </c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>
      <c r="A429" s="96" t="s">
        <v>5211</v>
      </c>
      <c r="B429" s="96">
        <v>2.1965567734E10</v>
      </c>
      <c r="C429" s="97"/>
      <c r="D429" s="97"/>
      <c r="E429" s="96" t="s">
        <v>4944</v>
      </c>
      <c r="F429" s="97"/>
      <c r="G429" s="96" t="s">
        <v>86</v>
      </c>
      <c r="H429" s="98"/>
      <c r="I429" s="99"/>
      <c r="J429" s="97"/>
      <c r="K429" s="99"/>
      <c r="L429" s="97"/>
      <c r="M429" s="97"/>
      <c r="N429" s="100">
        <v>45884.0</v>
      </c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>
      <c r="A430" s="96" t="s">
        <v>2153</v>
      </c>
      <c r="B430" s="96">
        <v>2.1979361347E10</v>
      </c>
      <c r="C430" s="96" t="s">
        <v>5212</v>
      </c>
      <c r="D430" s="97"/>
      <c r="E430" s="96" t="s">
        <v>4944</v>
      </c>
      <c r="F430" s="97"/>
      <c r="G430" s="96" t="s">
        <v>86</v>
      </c>
      <c r="H430" s="98"/>
      <c r="I430" s="99"/>
      <c r="J430" s="97"/>
      <c r="K430" s="99"/>
      <c r="L430" s="97"/>
      <c r="M430" s="97"/>
      <c r="N430" s="100">
        <v>45884.0</v>
      </c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>
      <c r="A431" s="96" t="s">
        <v>4713</v>
      </c>
      <c r="B431" s="96">
        <v>2.1996070263E10</v>
      </c>
      <c r="C431" s="96" t="s">
        <v>5213</v>
      </c>
      <c r="D431" s="97"/>
      <c r="E431" s="96" t="s">
        <v>4944</v>
      </c>
      <c r="F431" s="97"/>
      <c r="G431" s="96" t="s">
        <v>86</v>
      </c>
      <c r="H431" s="98"/>
      <c r="I431" s="99"/>
      <c r="J431" s="97"/>
      <c r="K431" s="99"/>
      <c r="L431" s="97"/>
      <c r="M431" s="97"/>
      <c r="N431" s="100">
        <v>45884.0</v>
      </c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>
      <c r="A432" s="96" t="s">
        <v>5214</v>
      </c>
      <c r="B432" s="96">
        <v>2.1997090411E10</v>
      </c>
      <c r="C432" s="97"/>
      <c r="D432" s="97"/>
      <c r="E432" s="96" t="s">
        <v>4944</v>
      </c>
      <c r="F432" s="97"/>
      <c r="G432" s="96" t="s">
        <v>86</v>
      </c>
      <c r="H432" s="98"/>
      <c r="I432" s="99"/>
      <c r="J432" s="97"/>
      <c r="K432" s="99"/>
      <c r="L432" s="97"/>
      <c r="M432" s="97"/>
      <c r="N432" s="100">
        <v>45884.0</v>
      </c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>
      <c r="A433" s="96" t="s">
        <v>5</v>
      </c>
      <c r="B433" s="96">
        <v>2.1992327914E10</v>
      </c>
      <c r="C433" s="96" t="s">
        <v>5215</v>
      </c>
      <c r="D433" s="97"/>
      <c r="E433" s="96" t="s">
        <v>85</v>
      </c>
      <c r="F433" s="97"/>
      <c r="G433" s="96" t="s">
        <v>86</v>
      </c>
      <c r="H433" s="98"/>
      <c r="I433" s="99"/>
      <c r="J433" s="97"/>
      <c r="K433" s="99"/>
      <c r="L433" s="97"/>
      <c r="M433" s="97"/>
      <c r="N433" s="100">
        <v>45884.0</v>
      </c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>
      <c r="A434" s="96" t="s">
        <v>5216</v>
      </c>
      <c r="B434" s="96">
        <v>2.4999847266E10</v>
      </c>
      <c r="C434" s="96" t="s">
        <v>5217</v>
      </c>
      <c r="D434" s="97"/>
      <c r="E434" s="96" t="s">
        <v>85</v>
      </c>
      <c r="F434" s="97"/>
      <c r="G434" s="96" t="s">
        <v>131</v>
      </c>
      <c r="H434" s="98"/>
      <c r="I434" s="99"/>
      <c r="J434" s="97"/>
      <c r="K434" s="99"/>
      <c r="L434" s="97"/>
      <c r="M434" s="97"/>
      <c r="N434" s="100">
        <v>45887.0</v>
      </c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>
      <c r="A435" s="96" t="s">
        <v>5218</v>
      </c>
      <c r="B435" s="96">
        <v>2.1990933193E10</v>
      </c>
      <c r="C435" s="96" t="s">
        <v>5219</v>
      </c>
      <c r="D435" s="97"/>
      <c r="E435" s="96" t="s">
        <v>85</v>
      </c>
      <c r="F435" s="97"/>
      <c r="G435" s="96" t="s">
        <v>86</v>
      </c>
      <c r="H435" s="98"/>
      <c r="I435" s="99"/>
      <c r="J435" s="97"/>
      <c r="K435" s="99"/>
      <c r="L435" s="97"/>
      <c r="M435" s="97"/>
      <c r="N435" s="100">
        <v>45888.0</v>
      </c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>
      <c r="A436" s="96" t="s">
        <v>5220</v>
      </c>
      <c r="B436" s="96">
        <v>2.1995252098E10</v>
      </c>
      <c r="C436" s="96" t="s">
        <v>5221</v>
      </c>
      <c r="D436" s="97"/>
      <c r="E436" s="96" t="s">
        <v>85</v>
      </c>
      <c r="F436" s="97"/>
      <c r="G436" s="96" t="s">
        <v>86</v>
      </c>
      <c r="H436" s="98"/>
      <c r="I436" s="99"/>
      <c r="J436" s="97"/>
      <c r="K436" s="99"/>
      <c r="L436" s="97"/>
      <c r="M436" s="97"/>
      <c r="N436" s="100">
        <v>45888.0</v>
      </c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>
      <c r="A437" s="96" t="s">
        <v>5222</v>
      </c>
      <c r="B437" s="96">
        <v>2.2988725101E10</v>
      </c>
      <c r="C437" s="96" t="s">
        <v>5223</v>
      </c>
      <c r="D437" s="97"/>
      <c r="E437" s="96" t="s">
        <v>85</v>
      </c>
      <c r="F437" s="97"/>
      <c r="G437" s="96" t="s">
        <v>86</v>
      </c>
      <c r="H437" s="98"/>
      <c r="I437" s="99"/>
      <c r="J437" s="97"/>
      <c r="K437" s="99"/>
      <c r="L437" s="97"/>
      <c r="M437" s="97"/>
      <c r="N437" s="100">
        <v>45888.0</v>
      </c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>
      <c r="A438" s="96" t="s">
        <v>5127</v>
      </c>
      <c r="B438" s="96">
        <v>2.2981006096E10</v>
      </c>
      <c r="C438" s="96" t="s">
        <v>5224</v>
      </c>
      <c r="D438" s="97"/>
      <c r="E438" s="96" t="s">
        <v>85</v>
      </c>
      <c r="F438" s="97"/>
      <c r="G438" s="96" t="s">
        <v>86</v>
      </c>
      <c r="H438" s="98"/>
      <c r="I438" s="99"/>
      <c r="J438" s="97"/>
      <c r="K438" s="99"/>
      <c r="L438" s="97"/>
      <c r="M438" s="97"/>
      <c r="N438" s="100">
        <v>45888.0</v>
      </c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>
      <c r="A439" s="96" t="s">
        <v>5225</v>
      </c>
      <c r="B439" s="96">
        <v>2.1987127399E10</v>
      </c>
      <c r="C439" s="96" t="s">
        <v>5226</v>
      </c>
      <c r="D439" s="97"/>
      <c r="E439" s="96" t="s">
        <v>85</v>
      </c>
      <c r="F439" s="97"/>
      <c r="G439" s="96" t="s">
        <v>86</v>
      </c>
      <c r="H439" s="98"/>
      <c r="I439" s="99"/>
      <c r="J439" s="97"/>
      <c r="K439" s="99"/>
      <c r="L439" s="97"/>
      <c r="M439" s="97"/>
      <c r="N439" s="100">
        <v>45888.0</v>
      </c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>
      <c r="A440" s="96" t="s">
        <v>5227</v>
      </c>
      <c r="B440" s="96">
        <v>2.1974141477E10</v>
      </c>
      <c r="C440" s="96" t="s">
        <v>5228</v>
      </c>
      <c r="D440" s="97"/>
      <c r="E440" s="96" t="s">
        <v>85</v>
      </c>
      <c r="F440" s="97"/>
      <c r="G440" s="96" t="s">
        <v>86</v>
      </c>
      <c r="H440" s="98"/>
      <c r="I440" s="99"/>
      <c r="J440" s="97"/>
      <c r="K440" s="99"/>
      <c r="L440" s="97"/>
      <c r="M440" s="97"/>
      <c r="N440" s="100">
        <v>45888.0</v>
      </c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>
      <c r="A441" s="96" t="s">
        <v>1683</v>
      </c>
      <c r="B441" s="96">
        <v>2.4981058778E10</v>
      </c>
      <c r="C441" s="96" t="s">
        <v>5229</v>
      </c>
      <c r="D441" s="97"/>
      <c r="E441" s="96" t="s">
        <v>85</v>
      </c>
      <c r="F441" s="97"/>
      <c r="G441" s="96" t="s">
        <v>94</v>
      </c>
      <c r="H441" s="98"/>
      <c r="I441" s="99"/>
      <c r="J441" s="97"/>
      <c r="K441" s="99"/>
      <c r="L441" s="97"/>
      <c r="M441" s="97"/>
      <c r="N441" s="100">
        <v>45888.0</v>
      </c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>
      <c r="A442" s="96" t="s">
        <v>4258</v>
      </c>
      <c r="B442" s="96" t="s">
        <v>5230</v>
      </c>
      <c r="C442" s="97"/>
      <c r="D442" s="97"/>
      <c r="E442" s="96" t="s">
        <v>85</v>
      </c>
      <c r="F442" s="97"/>
      <c r="G442" s="96" t="s">
        <v>86</v>
      </c>
      <c r="H442" s="98"/>
      <c r="I442" s="99"/>
      <c r="J442" s="97"/>
      <c r="K442" s="99"/>
      <c r="L442" s="97"/>
      <c r="M442" s="97"/>
      <c r="N442" s="100">
        <v>45888.0</v>
      </c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>
      <c r="A443" s="96" t="s">
        <v>4176</v>
      </c>
      <c r="B443" s="96">
        <v>2.1970677523E10</v>
      </c>
      <c r="C443" s="96" t="s">
        <v>5231</v>
      </c>
      <c r="D443" s="97"/>
      <c r="E443" s="96" t="s">
        <v>85</v>
      </c>
      <c r="F443" s="97"/>
      <c r="G443" s="96" t="s">
        <v>86</v>
      </c>
      <c r="H443" s="98"/>
      <c r="I443" s="99"/>
      <c r="J443" s="97"/>
      <c r="K443" s="99"/>
      <c r="L443" s="97"/>
      <c r="M443" s="97"/>
      <c r="N443" s="100">
        <v>45890.0</v>
      </c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>
      <c r="A444" s="96" t="s">
        <v>5232</v>
      </c>
      <c r="B444" s="96">
        <v>2.1981076354E10</v>
      </c>
      <c r="C444" s="96" t="s">
        <v>5233</v>
      </c>
      <c r="D444" s="97"/>
      <c r="E444" s="96" t="s">
        <v>85</v>
      </c>
      <c r="F444" s="97"/>
      <c r="G444" s="96" t="s">
        <v>86</v>
      </c>
      <c r="H444" s="98"/>
      <c r="I444" s="99"/>
      <c r="J444" s="97"/>
      <c r="K444" s="99"/>
      <c r="L444" s="97"/>
      <c r="M444" s="97"/>
      <c r="N444" s="100">
        <v>45890.0</v>
      </c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>
      <c r="A445" s="96" t="s">
        <v>5234</v>
      </c>
      <c r="B445" s="96">
        <v>2.1969456718E10</v>
      </c>
      <c r="C445" s="96" t="s">
        <v>5235</v>
      </c>
      <c r="D445" s="97"/>
      <c r="E445" s="96" t="s">
        <v>85</v>
      </c>
      <c r="F445" s="97"/>
      <c r="G445" s="96" t="s">
        <v>86</v>
      </c>
      <c r="H445" s="98"/>
      <c r="I445" s="99"/>
      <c r="J445" s="97"/>
      <c r="K445" s="99"/>
      <c r="L445" s="97"/>
      <c r="M445" s="97"/>
      <c r="N445" s="100">
        <v>45890.0</v>
      </c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>
      <c r="A446" s="96" t="s">
        <v>5236</v>
      </c>
      <c r="B446" s="96">
        <v>2.1976740009E10</v>
      </c>
      <c r="C446" s="96" t="s">
        <v>5237</v>
      </c>
      <c r="D446" s="97"/>
      <c r="E446" s="96" t="s">
        <v>85</v>
      </c>
      <c r="F446" s="97"/>
      <c r="G446" s="96" t="s">
        <v>86</v>
      </c>
      <c r="H446" s="98"/>
      <c r="I446" s="99"/>
      <c r="J446" s="97"/>
      <c r="K446" s="99"/>
      <c r="L446" s="97"/>
      <c r="M446" s="97"/>
      <c r="N446" s="100">
        <v>45890.0</v>
      </c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>
      <c r="A447" s="96" t="s">
        <v>5238</v>
      </c>
      <c r="B447" s="96">
        <v>2.1964399159E10</v>
      </c>
      <c r="C447" s="96" t="s">
        <v>5239</v>
      </c>
      <c r="D447" s="97"/>
      <c r="E447" s="96" t="s">
        <v>85</v>
      </c>
      <c r="F447" s="97"/>
      <c r="G447" s="96" t="s">
        <v>86</v>
      </c>
      <c r="H447" s="98"/>
      <c r="I447" s="99"/>
      <c r="J447" s="97"/>
      <c r="K447" s="99"/>
      <c r="L447" s="97"/>
      <c r="M447" s="97"/>
      <c r="N447" s="100">
        <v>45890.0</v>
      </c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>
      <c r="A448" s="96" t="s">
        <v>5240</v>
      </c>
      <c r="B448" s="96">
        <v>2.1991270529E10</v>
      </c>
      <c r="C448" s="96" t="s">
        <v>5241</v>
      </c>
      <c r="D448" s="97"/>
      <c r="E448" s="96" t="s">
        <v>85</v>
      </c>
      <c r="F448" s="97"/>
      <c r="G448" s="96" t="s">
        <v>86</v>
      </c>
      <c r="H448" s="98"/>
      <c r="I448" s="99"/>
      <c r="J448" s="97"/>
      <c r="K448" s="99"/>
      <c r="L448" s="97"/>
      <c r="M448" s="97"/>
      <c r="N448" s="100">
        <v>45890.0</v>
      </c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>
      <c r="A449" s="96" t="s">
        <v>5242</v>
      </c>
      <c r="B449" s="96">
        <v>2.1980388036E10</v>
      </c>
      <c r="C449" s="96" t="s">
        <v>4777</v>
      </c>
      <c r="D449" s="97"/>
      <c r="E449" s="96" t="s">
        <v>85</v>
      </c>
      <c r="F449" s="97"/>
      <c r="G449" s="96" t="s">
        <v>86</v>
      </c>
      <c r="H449" s="98"/>
      <c r="I449" s="99"/>
      <c r="J449" s="97"/>
      <c r="K449" s="99"/>
      <c r="L449" s="97"/>
      <c r="M449" s="97"/>
      <c r="N449" s="100">
        <v>45890.0</v>
      </c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>
      <c r="A450" s="96" t="s">
        <v>5243</v>
      </c>
      <c r="B450" s="96">
        <v>2.2999207795E10</v>
      </c>
      <c r="C450" s="96" t="s">
        <v>5244</v>
      </c>
      <c r="D450" s="97"/>
      <c r="E450" s="96" t="s">
        <v>85</v>
      </c>
      <c r="F450" s="96" t="s">
        <v>93</v>
      </c>
      <c r="G450" s="96" t="s">
        <v>86</v>
      </c>
      <c r="H450" s="98"/>
      <c r="I450" s="99"/>
      <c r="J450" s="97"/>
      <c r="K450" s="99"/>
      <c r="L450" s="97"/>
      <c r="M450" s="97"/>
      <c r="N450" s="100">
        <v>45890.0</v>
      </c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>
      <c r="A451" s="96" t="s">
        <v>5075</v>
      </c>
      <c r="B451" s="96">
        <v>2.1981648901E10</v>
      </c>
      <c r="C451" s="96" t="s">
        <v>5245</v>
      </c>
      <c r="D451" s="97"/>
      <c r="E451" s="96" t="s">
        <v>85</v>
      </c>
      <c r="F451" s="97"/>
      <c r="G451" s="96" t="s">
        <v>131</v>
      </c>
      <c r="H451" s="98"/>
      <c r="I451" s="99"/>
      <c r="J451" s="97"/>
      <c r="K451" s="99"/>
      <c r="L451" s="97"/>
      <c r="M451" s="97"/>
      <c r="N451" s="100">
        <v>45891.0</v>
      </c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>
      <c r="A452" s="96" t="s">
        <v>516</v>
      </c>
      <c r="B452" s="96">
        <v>2.2998717424E10</v>
      </c>
      <c r="C452" s="96" t="s">
        <v>5246</v>
      </c>
      <c r="D452" s="97"/>
      <c r="E452" s="96" t="s">
        <v>85</v>
      </c>
      <c r="F452" s="97"/>
      <c r="G452" s="96" t="s">
        <v>86</v>
      </c>
      <c r="H452" s="98"/>
      <c r="I452" s="99"/>
      <c r="J452" s="97"/>
      <c r="K452" s="99"/>
      <c r="L452" s="97"/>
      <c r="M452" s="97"/>
      <c r="N452" s="100">
        <v>45891.0</v>
      </c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>
      <c r="A453" s="96" t="s">
        <v>5247</v>
      </c>
      <c r="B453" s="96">
        <v>2.1966946667E10</v>
      </c>
      <c r="C453" s="96" t="s">
        <v>5248</v>
      </c>
      <c r="D453" s="97"/>
      <c r="E453" s="96" t="s">
        <v>85</v>
      </c>
      <c r="F453" s="97"/>
      <c r="G453" s="96" t="s">
        <v>86</v>
      </c>
      <c r="H453" s="98"/>
      <c r="I453" s="99"/>
      <c r="J453" s="97"/>
      <c r="K453" s="99"/>
      <c r="L453" s="97"/>
      <c r="M453" s="97"/>
      <c r="N453" s="100">
        <v>45891.0</v>
      </c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>
      <c r="A454" s="96" t="s">
        <v>5249</v>
      </c>
      <c r="B454" s="96">
        <v>2.199959401E10</v>
      </c>
      <c r="C454" s="96" t="s">
        <v>5250</v>
      </c>
      <c r="D454" s="97"/>
      <c r="E454" s="96" t="s">
        <v>85</v>
      </c>
      <c r="F454" s="97"/>
      <c r="G454" s="96" t="s">
        <v>86</v>
      </c>
      <c r="H454" s="98"/>
      <c r="I454" s="99"/>
      <c r="J454" s="97"/>
      <c r="K454" s="99"/>
      <c r="L454" s="97"/>
      <c r="M454" s="97"/>
      <c r="N454" s="100">
        <v>45891.0</v>
      </c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>
      <c r="A455" s="96" t="s">
        <v>5251</v>
      </c>
      <c r="B455" s="96">
        <v>2.1995838371E10</v>
      </c>
      <c r="C455" s="96" t="s">
        <v>5252</v>
      </c>
      <c r="D455" s="97"/>
      <c r="E455" s="96" t="s">
        <v>85</v>
      </c>
      <c r="F455" s="97"/>
      <c r="G455" s="96" t="s">
        <v>86</v>
      </c>
      <c r="H455" s="98"/>
      <c r="I455" s="99"/>
      <c r="J455" s="97"/>
      <c r="K455" s="99"/>
      <c r="L455" s="97"/>
      <c r="M455" s="97"/>
      <c r="N455" s="100">
        <v>45891.0</v>
      </c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>
      <c r="A456" s="96" t="s">
        <v>5253</v>
      </c>
      <c r="B456" s="96">
        <v>2.197479312E10</v>
      </c>
      <c r="C456" s="96" t="s">
        <v>5254</v>
      </c>
      <c r="D456" s="97"/>
      <c r="E456" s="96" t="s">
        <v>85</v>
      </c>
      <c r="F456" s="97"/>
      <c r="G456" s="96" t="s">
        <v>86</v>
      </c>
      <c r="H456" s="98"/>
      <c r="I456" s="99"/>
      <c r="J456" s="97"/>
      <c r="K456" s="99"/>
      <c r="L456" s="97"/>
      <c r="M456" s="97"/>
      <c r="N456" s="100">
        <v>45891.0</v>
      </c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>
      <c r="A457" s="96" t="s">
        <v>5255</v>
      </c>
      <c r="B457" s="96">
        <v>2.1991303015E10</v>
      </c>
      <c r="C457" s="96" t="s">
        <v>5256</v>
      </c>
      <c r="D457" s="97"/>
      <c r="E457" s="96" t="s">
        <v>85</v>
      </c>
      <c r="F457" s="97"/>
      <c r="G457" s="96" t="s">
        <v>86</v>
      </c>
      <c r="H457" s="98"/>
      <c r="I457" s="99"/>
      <c r="J457" s="97"/>
      <c r="K457" s="99"/>
      <c r="L457" s="97"/>
      <c r="M457" s="97"/>
      <c r="N457" s="100">
        <v>45891.0</v>
      </c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>
      <c r="A458" s="96" t="s">
        <v>5257</v>
      </c>
      <c r="B458" s="96" t="s">
        <v>5258</v>
      </c>
      <c r="C458" s="97"/>
      <c r="D458" s="97"/>
      <c r="E458" s="96" t="s">
        <v>85</v>
      </c>
      <c r="F458" s="97"/>
      <c r="G458" s="96" t="s">
        <v>86</v>
      </c>
      <c r="H458" s="98"/>
      <c r="I458" s="99"/>
      <c r="J458" s="97"/>
      <c r="K458" s="99"/>
      <c r="L458" s="97"/>
      <c r="M458" s="97"/>
      <c r="N458" s="100">
        <v>45891.0</v>
      </c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>
      <c r="A459" s="96" t="s">
        <v>4214</v>
      </c>
      <c r="B459" s="96">
        <v>2.1996714466E10</v>
      </c>
      <c r="C459" s="97"/>
      <c r="D459" s="97"/>
      <c r="E459" s="96" t="s">
        <v>671</v>
      </c>
      <c r="F459" s="97"/>
      <c r="G459" s="96" t="s">
        <v>150</v>
      </c>
      <c r="H459" s="98"/>
      <c r="I459" s="99"/>
      <c r="J459" s="97"/>
      <c r="K459" s="99"/>
      <c r="L459" s="97"/>
      <c r="M459" s="97"/>
      <c r="N459" s="100">
        <v>45894.0</v>
      </c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>
      <c r="A460" s="96" t="s">
        <v>5259</v>
      </c>
      <c r="B460" s="96">
        <v>2.1988082027E10</v>
      </c>
      <c r="C460" s="97"/>
      <c r="D460" s="97"/>
      <c r="E460" s="96" t="s">
        <v>671</v>
      </c>
      <c r="F460" s="97"/>
      <c r="G460" s="96" t="s">
        <v>86</v>
      </c>
      <c r="H460" s="98"/>
      <c r="I460" s="99"/>
      <c r="J460" s="97"/>
      <c r="K460" s="99"/>
      <c r="L460" s="97"/>
      <c r="M460" s="97"/>
      <c r="N460" s="100">
        <v>45894.0</v>
      </c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>
      <c r="A461" s="96" t="s">
        <v>4535</v>
      </c>
      <c r="B461" s="96">
        <v>2.1998345362E10</v>
      </c>
      <c r="C461" s="97"/>
      <c r="D461" s="97"/>
      <c r="E461" s="96" t="s">
        <v>671</v>
      </c>
      <c r="F461" s="97"/>
      <c r="G461" s="96" t="s">
        <v>86</v>
      </c>
      <c r="H461" s="98"/>
      <c r="I461" s="99"/>
      <c r="J461" s="97"/>
      <c r="K461" s="99"/>
      <c r="L461" s="97"/>
      <c r="M461" s="97"/>
      <c r="N461" s="100">
        <v>45894.0</v>
      </c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>
      <c r="A462" s="96" t="s">
        <v>4985</v>
      </c>
      <c r="B462" s="96">
        <v>2.2981181119E10</v>
      </c>
      <c r="C462" s="97"/>
      <c r="D462" s="97"/>
      <c r="E462" s="96" t="s">
        <v>671</v>
      </c>
      <c r="F462" s="97"/>
      <c r="G462" s="96" t="s">
        <v>86</v>
      </c>
      <c r="H462" s="98"/>
      <c r="I462" s="99"/>
      <c r="J462" s="97"/>
      <c r="K462" s="99"/>
      <c r="L462" s="97"/>
      <c r="M462" s="97"/>
      <c r="N462" s="100">
        <v>45894.0</v>
      </c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>
      <c r="A463" s="96" t="s">
        <v>5260</v>
      </c>
      <c r="B463" s="96">
        <v>2.1993904448E10</v>
      </c>
      <c r="C463" s="97"/>
      <c r="D463" s="97"/>
      <c r="E463" s="96" t="s">
        <v>671</v>
      </c>
      <c r="F463" s="97"/>
      <c r="G463" s="96" t="s">
        <v>86</v>
      </c>
      <c r="H463" s="98"/>
      <c r="I463" s="99"/>
      <c r="J463" s="97"/>
      <c r="K463" s="99"/>
      <c r="L463" s="97"/>
      <c r="M463" s="97"/>
      <c r="N463" s="100">
        <v>45894.0</v>
      </c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>
      <c r="A464" s="96" t="s">
        <v>5261</v>
      </c>
      <c r="B464" s="96">
        <v>2.1991215873E10</v>
      </c>
      <c r="C464" s="97"/>
      <c r="D464" s="97"/>
      <c r="E464" s="96" t="s">
        <v>671</v>
      </c>
      <c r="F464" s="97"/>
      <c r="G464" s="96" t="s">
        <v>150</v>
      </c>
      <c r="H464" s="98"/>
      <c r="I464" s="99"/>
      <c r="J464" s="97"/>
      <c r="K464" s="99"/>
      <c r="L464" s="97"/>
      <c r="M464" s="97"/>
      <c r="N464" s="100">
        <v>45894.0</v>
      </c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>
      <c r="A465" s="96" t="s">
        <v>4206</v>
      </c>
      <c r="B465" s="96">
        <v>2.1989394648E10</v>
      </c>
      <c r="C465" s="97"/>
      <c r="D465" s="97"/>
      <c r="E465" s="96" t="s">
        <v>671</v>
      </c>
      <c r="F465" s="97"/>
      <c r="G465" s="96" t="s">
        <v>86</v>
      </c>
      <c r="H465" s="98"/>
      <c r="I465" s="99"/>
      <c r="J465" s="97"/>
      <c r="K465" s="99"/>
      <c r="L465" s="97"/>
      <c r="M465" s="97"/>
      <c r="N465" s="100">
        <v>45894.0</v>
      </c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>
      <c r="A466" s="96" t="s">
        <v>5262</v>
      </c>
      <c r="B466" s="96">
        <v>2.2981269373E10</v>
      </c>
      <c r="C466" s="97"/>
      <c r="D466" s="97"/>
      <c r="E466" s="96" t="s">
        <v>649</v>
      </c>
      <c r="F466" s="97"/>
      <c r="G466" s="96" t="s">
        <v>150</v>
      </c>
      <c r="H466" s="98"/>
      <c r="I466" s="99"/>
      <c r="J466" s="97"/>
      <c r="K466" s="99"/>
      <c r="L466" s="97"/>
      <c r="M466" s="97"/>
      <c r="N466" s="100">
        <v>45894.0</v>
      </c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>
      <c r="A467" s="96" t="s">
        <v>4744</v>
      </c>
      <c r="B467" s="96">
        <v>2.198855581E10</v>
      </c>
      <c r="C467" s="97"/>
      <c r="D467" s="97"/>
      <c r="E467" s="96" t="s">
        <v>671</v>
      </c>
      <c r="F467" s="97"/>
      <c r="G467" s="96" t="s">
        <v>86</v>
      </c>
      <c r="H467" s="98"/>
      <c r="I467" s="99"/>
      <c r="J467" s="97"/>
      <c r="K467" s="99"/>
      <c r="L467" s="97"/>
      <c r="M467" s="97"/>
      <c r="N467" s="100">
        <v>45894.0</v>
      </c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>
      <c r="A468" s="96" t="s">
        <v>5263</v>
      </c>
      <c r="B468" s="96">
        <v>2.1970215638E10</v>
      </c>
      <c r="C468" s="96" t="s">
        <v>5264</v>
      </c>
      <c r="D468" s="96" t="s">
        <v>5265</v>
      </c>
      <c r="E468" s="96" t="s">
        <v>671</v>
      </c>
      <c r="F468" s="96" t="s">
        <v>596</v>
      </c>
      <c r="G468" s="96" t="s">
        <v>53</v>
      </c>
      <c r="H468" s="101">
        <v>2276.52</v>
      </c>
      <c r="I468" s="100">
        <v>45931.0</v>
      </c>
      <c r="J468" s="96" t="s">
        <v>5266</v>
      </c>
      <c r="K468" s="100">
        <v>45940.0</v>
      </c>
      <c r="L468" s="96">
        <v>10.0</v>
      </c>
      <c r="M468" s="97"/>
      <c r="N468" s="100">
        <v>45933.0</v>
      </c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>
      <c r="A469" s="96" t="s">
        <v>5267</v>
      </c>
      <c r="B469" s="96">
        <v>2.198855581E10</v>
      </c>
      <c r="C469" s="97"/>
      <c r="D469" s="97"/>
      <c r="E469" s="96" t="s">
        <v>4944</v>
      </c>
      <c r="F469" s="97"/>
      <c r="G469" s="96" t="s">
        <v>86</v>
      </c>
      <c r="H469" s="98"/>
      <c r="I469" s="99"/>
      <c r="J469" s="97"/>
      <c r="K469" s="99"/>
      <c r="L469" s="97"/>
      <c r="M469" s="97"/>
      <c r="N469" s="100">
        <v>45894.0</v>
      </c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>
      <c r="A470" s="96" t="s">
        <v>4126</v>
      </c>
      <c r="B470" s="96">
        <v>2.19988158E10</v>
      </c>
      <c r="C470" s="97"/>
      <c r="D470" s="97"/>
      <c r="E470" s="96" t="s">
        <v>4944</v>
      </c>
      <c r="F470" s="97"/>
      <c r="G470" s="96" t="s">
        <v>86</v>
      </c>
      <c r="H470" s="98"/>
      <c r="I470" s="99"/>
      <c r="J470" s="97"/>
      <c r="K470" s="99"/>
      <c r="L470" s="97"/>
      <c r="M470" s="97"/>
      <c r="N470" s="100">
        <v>45894.0</v>
      </c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>
      <c r="A471" s="96" t="s">
        <v>5268</v>
      </c>
      <c r="B471" s="96">
        <v>2.1968671714E10</v>
      </c>
      <c r="C471" s="97"/>
      <c r="D471" s="97"/>
      <c r="E471" s="96" t="s">
        <v>4944</v>
      </c>
      <c r="F471" s="97"/>
      <c r="G471" s="96" t="s">
        <v>86</v>
      </c>
      <c r="H471" s="98"/>
      <c r="I471" s="99"/>
      <c r="J471" s="97"/>
      <c r="K471" s="99"/>
      <c r="L471" s="97"/>
      <c r="M471" s="97"/>
      <c r="N471" s="100">
        <v>45894.0</v>
      </c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>
      <c r="A472" s="96" t="s">
        <v>225</v>
      </c>
      <c r="B472" s="96">
        <v>2.1984334882E10</v>
      </c>
      <c r="C472" s="97"/>
      <c r="D472" s="97"/>
      <c r="E472" s="96" t="s">
        <v>4944</v>
      </c>
      <c r="F472" s="97"/>
      <c r="G472" s="96" t="s">
        <v>86</v>
      </c>
      <c r="H472" s="98"/>
      <c r="I472" s="99"/>
      <c r="J472" s="97"/>
      <c r="K472" s="99"/>
      <c r="L472" s="97"/>
      <c r="M472" s="97"/>
      <c r="N472" s="100">
        <v>45894.0</v>
      </c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>
      <c r="A473" s="96" t="s">
        <v>4022</v>
      </c>
      <c r="B473" s="96">
        <v>2.1983772814E10</v>
      </c>
      <c r="C473" s="97"/>
      <c r="D473" s="97"/>
      <c r="E473" s="96" t="s">
        <v>4944</v>
      </c>
      <c r="F473" s="97"/>
      <c r="G473" s="96" t="s">
        <v>86</v>
      </c>
      <c r="H473" s="98"/>
      <c r="I473" s="99"/>
      <c r="J473" s="97"/>
      <c r="K473" s="99"/>
      <c r="L473" s="97"/>
      <c r="M473" s="97"/>
      <c r="N473" s="100">
        <v>45894.0</v>
      </c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>
      <c r="A474" s="96" t="s">
        <v>4258</v>
      </c>
      <c r="B474" s="96">
        <v>2.1987437662E10</v>
      </c>
      <c r="C474" s="97"/>
      <c r="D474" s="97"/>
      <c r="E474" s="96" t="s">
        <v>4944</v>
      </c>
      <c r="F474" s="97"/>
      <c r="G474" s="96" t="s">
        <v>86</v>
      </c>
      <c r="H474" s="98"/>
      <c r="I474" s="99"/>
      <c r="J474" s="97"/>
      <c r="K474" s="99"/>
      <c r="L474" s="97"/>
      <c r="M474" s="97"/>
      <c r="N474" s="100">
        <v>45894.0</v>
      </c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>
      <c r="A475" s="96" t="s">
        <v>5269</v>
      </c>
      <c r="B475" s="96">
        <v>2.1972770942E10</v>
      </c>
      <c r="C475" s="97"/>
      <c r="D475" s="97"/>
      <c r="E475" s="96" t="s">
        <v>4944</v>
      </c>
      <c r="F475" s="97"/>
      <c r="G475" s="96" t="s">
        <v>150</v>
      </c>
      <c r="H475" s="98"/>
      <c r="I475" s="99"/>
      <c r="J475" s="97"/>
      <c r="K475" s="99"/>
      <c r="L475" s="97"/>
      <c r="M475" s="97"/>
      <c r="N475" s="100">
        <v>45894.0</v>
      </c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>
      <c r="A476" s="96" t="s">
        <v>4775</v>
      </c>
      <c r="B476" s="96">
        <v>2.1970352157E10</v>
      </c>
      <c r="C476" s="97"/>
      <c r="D476" s="97"/>
      <c r="E476" s="96" t="s">
        <v>4944</v>
      </c>
      <c r="F476" s="97"/>
      <c r="G476" s="96" t="s">
        <v>150</v>
      </c>
      <c r="H476" s="98"/>
      <c r="I476" s="99"/>
      <c r="J476" s="97"/>
      <c r="K476" s="99"/>
      <c r="L476" s="97"/>
      <c r="M476" s="97"/>
      <c r="N476" s="100">
        <v>45894.0</v>
      </c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>
      <c r="A477" s="96" t="s">
        <v>4411</v>
      </c>
      <c r="B477" s="96">
        <v>2.1986232669E10</v>
      </c>
      <c r="C477" s="97"/>
      <c r="D477" s="97"/>
      <c r="E477" s="96" t="s">
        <v>4944</v>
      </c>
      <c r="F477" s="97"/>
      <c r="G477" s="96" t="s">
        <v>131</v>
      </c>
      <c r="H477" s="98"/>
      <c r="I477" s="99"/>
      <c r="J477" s="97"/>
      <c r="K477" s="99"/>
      <c r="L477" s="97"/>
      <c r="M477" s="97"/>
      <c r="N477" s="100">
        <v>45894.0</v>
      </c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>
      <c r="A478" s="96" t="s">
        <v>5270</v>
      </c>
      <c r="B478" s="96">
        <v>2.1970287542E10</v>
      </c>
      <c r="C478" s="97"/>
      <c r="D478" s="97"/>
      <c r="E478" s="96" t="s">
        <v>4944</v>
      </c>
      <c r="F478" s="97"/>
      <c r="G478" s="96" t="s">
        <v>86</v>
      </c>
      <c r="H478" s="98"/>
      <c r="I478" s="99"/>
      <c r="J478" s="97"/>
      <c r="K478" s="99"/>
      <c r="L478" s="97"/>
      <c r="M478" s="97"/>
      <c r="N478" s="100">
        <v>45894.0</v>
      </c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>
      <c r="A479" s="96" t="s">
        <v>5271</v>
      </c>
      <c r="B479" s="96">
        <v>2.1960110394E10</v>
      </c>
      <c r="C479" s="97"/>
      <c r="D479" s="97"/>
      <c r="E479" s="96" t="s">
        <v>4944</v>
      </c>
      <c r="F479" s="97"/>
      <c r="G479" s="96" t="s">
        <v>150</v>
      </c>
      <c r="H479" s="98"/>
      <c r="I479" s="99"/>
      <c r="J479" s="97"/>
      <c r="K479" s="99"/>
      <c r="L479" s="97"/>
      <c r="M479" s="97"/>
      <c r="N479" s="100">
        <v>45894.0</v>
      </c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>
      <c r="A480" s="96" t="s">
        <v>4547</v>
      </c>
      <c r="B480" s="96">
        <v>2.1982579487E10</v>
      </c>
      <c r="C480" s="97"/>
      <c r="D480" s="97"/>
      <c r="E480" s="96" t="s">
        <v>4944</v>
      </c>
      <c r="F480" s="97"/>
      <c r="G480" s="96" t="s">
        <v>150</v>
      </c>
      <c r="H480" s="98"/>
      <c r="I480" s="99"/>
      <c r="J480" s="97"/>
      <c r="K480" s="99"/>
      <c r="L480" s="97"/>
      <c r="M480" s="97"/>
      <c r="N480" s="100">
        <v>45894.0</v>
      </c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>
      <c r="A481" s="96" t="s">
        <v>4438</v>
      </c>
      <c r="B481" s="96">
        <v>2.4988246553E10</v>
      </c>
      <c r="C481" s="97"/>
      <c r="D481" s="97"/>
      <c r="E481" s="96" t="s">
        <v>4944</v>
      </c>
      <c r="F481" s="97"/>
      <c r="G481" s="96" t="s">
        <v>86</v>
      </c>
      <c r="H481" s="98"/>
      <c r="I481" s="99"/>
      <c r="J481" s="97"/>
      <c r="K481" s="99"/>
      <c r="L481" s="97"/>
      <c r="M481" s="97"/>
      <c r="N481" s="100">
        <v>45894.0</v>
      </c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>
      <c r="A482" s="96" t="s">
        <v>5272</v>
      </c>
      <c r="B482" s="96">
        <v>2.1968915055E10</v>
      </c>
      <c r="C482" s="96" t="s">
        <v>5273</v>
      </c>
      <c r="D482" s="97"/>
      <c r="E482" s="96" t="s">
        <v>85</v>
      </c>
      <c r="F482" s="97"/>
      <c r="G482" s="96" t="s">
        <v>94</v>
      </c>
      <c r="H482" s="98"/>
      <c r="I482" s="99"/>
      <c r="J482" s="97"/>
      <c r="K482" s="99"/>
      <c r="L482" s="97"/>
      <c r="M482" s="97"/>
      <c r="N482" s="100">
        <v>45894.0</v>
      </c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>
      <c r="A483" s="96" t="s">
        <v>4937</v>
      </c>
      <c r="B483" s="96">
        <v>2.1987743162E10</v>
      </c>
      <c r="C483" s="96" t="s">
        <v>3247</v>
      </c>
      <c r="D483" s="97"/>
      <c r="E483" s="96" t="s">
        <v>85</v>
      </c>
      <c r="F483" s="97"/>
      <c r="G483" s="96" t="s">
        <v>86</v>
      </c>
      <c r="H483" s="98"/>
      <c r="I483" s="99"/>
      <c r="J483" s="97"/>
      <c r="K483" s="99"/>
      <c r="L483" s="97"/>
      <c r="M483" s="97"/>
      <c r="N483" s="100">
        <v>45894.0</v>
      </c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>
      <c r="A484" s="96" t="s">
        <v>5274</v>
      </c>
      <c r="B484" s="96">
        <v>2.4999733041E10</v>
      </c>
      <c r="C484" s="96" t="s">
        <v>5275</v>
      </c>
      <c r="D484" s="97"/>
      <c r="E484" s="96" t="s">
        <v>85</v>
      </c>
      <c r="F484" s="97"/>
      <c r="G484" s="96" t="s">
        <v>94</v>
      </c>
      <c r="H484" s="98"/>
      <c r="I484" s="99"/>
      <c r="J484" s="97"/>
      <c r="K484" s="99"/>
      <c r="L484" s="97"/>
      <c r="M484" s="97"/>
      <c r="N484" s="100">
        <v>45894.0</v>
      </c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>
      <c r="A485" s="96" t="s">
        <v>1758</v>
      </c>
      <c r="B485" s="96">
        <v>2.1980478368E10</v>
      </c>
      <c r="C485" s="96" t="s">
        <v>5276</v>
      </c>
      <c r="D485" s="97"/>
      <c r="E485" s="96" t="s">
        <v>85</v>
      </c>
      <c r="F485" s="97"/>
      <c r="G485" s="96" t="s">
        <v>94</v>
      </c>
      <c r="H485" s="98"/>
      <c r="I485" s="99"/>
      <c r="J485" s="97"/>
      <c r="K485" s="99"/>
      <c r="L485" s="97"/>
      <c r="M485" s="97"/>
      <c r="N485" s="100">
        <v>45894.0</v>
      </c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>
      <c r="A486" s="96" t="s">
        <v>5277</v>
      </c>
      <c r="B486" s="96">
        <v>2.1998395154E10</v>
      </c>
      <c r="C486" s="96" t="s">
        <v>5278</v>
      </c>
      <c r="D486" s="97"/>
      <c r="E486" s="96" t="s">
        <v>85</v>
      </c>
      <c r="F486" s="97"/>
      <c r="G486" s="96" t="s">
        <v>131</v>
      </c>
      <c r="H486" s="98"/>
      <c r="I486" s="99"/>
      <c r="J486" s="97"/>
      <c r="K486" s="99"/>
      <c r="L486" s="97"/>
      <c r="M486" s="97"/>
      <c r="N486" s="100">
        <v>45895.0</v>
      </c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>
      <c r="A487" s="96" t="s">
        <v>148</v>
      </c>
      <c r="B487" s="96">
        <v>2.1998314298E10</v>
      </c>
      <c r="C487" s="96" t="s">
        <v>5279</v>
      </c>
      <c r="D487" s="97"/>
      <c r="E487" s="96" t="s">
        <v>85</v>
      </c>
      <c r="F487" s="97"/>
      <c r="G487" s="96" t="s">
        <v>86</v>
      </c>
      <c r="H487" s="98"/>
      <c r="I487" s="99"/>
      <c r="J487" s="97"/>
      <c r="K487" s="99"/>
      <c r="L487" s="97"/>
      <c r="M487" s="97"/>
      <c r="N487" s="100">
        <v>45895.0</v>
      </c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>
      <c r="A488" s="96" t="s">
        <v>5280</v>
      </c>
      <c r="B488" s="96">
        <v>2.2998226391E10</v>
      </c>
      <c r="C488" s="96" t="s">
        <v>5281</v>
      </c>
      <c r="D488" s="97"/>
      <c r="E488" s="96" t="s">
        <v>85</v>
      </c>
      <c r="F488" s="97"/>
      <c r="G488" s="96" t="s">
        <v>86</v>
      </c>
      <c r="H488" s="98"/>
      <c r="I488" s="99"/>
      <c r="J488" s="97"/>
      <c r="K488" s="99"/>
      <c r="L488" s="97"/>
      <c r="M488" s="97"/>
      <c r="N488" s="100">
        <v>45895.0</v>
      </c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>
      <c r="A489" s="96" t="s">
        <v>5282</v>
      </c>
      <c r="B489" s="96">
        <v>2.1969067992E10</v>
      </c>
      <c r="C489" s="96" t="s">
        <v>5283</v>
      </c>
      <c r="D489" s="97"/>
      <c r="E489" s="96" t="s">
        <v>85</v>
      </c>
      <c r="F489" s="97"/>
      <c r="G489" s="96" t="s">
        <v>86</v>
      </c>
      <c r="H489" s="98"/>
      <c r="I489" s="99"/>
      <c r="J489" s="97"/>
      <c r="K489" s="99"/>
      <c r="L489" s="97"/>
      <c r="M489" s="97"/>
      <c r="N489" s="100">
        <v>45895.0</v>
      </c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>
      <c r="A490" s="96" t="s">
        <v>5284</v>
      </c>
      <c r="B490" s="96">
        <v>2.1975902275E10</v>
      </c>
      <c r="C490" s="96" t="s">
        <v>5285</v>
      </c>
      <c r="D490" s="97"/>
      <c r="E490" s="96" t="s">
        <v>85</v>
      </c>
      <c r="F490" s="97"/>
      <c r="G490" s="96" t="s">
        <v>86</v>
      </c>
      <c r="H490" s="98"/>
      <c r="I490" s="99"/>
      <c r="J490" s="97"/>
      <c r="K490" s="99"/>
      <c r="L490" s="97"/>
      <c r="M490" s="97"/>
      <c r="N490" s="100">
        <v>45896.0</v>
      </c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>
      <c r="A491" s="96" t="s">
        <v>4931</v>
      </c>
      <c r="B491" s="96">
        <v>2.1987285309E10</v>
      </c>
      <c r="C491" s="96" t="s">
        <v>5286</v>
      </c>
      <c r="D491" s="97"/>
      <c r="E491" s="96" t="s">
        <v>4944</v>
      </c>
      <c r="F491" s="97"/>
      <c r="G491" s="96" t="s">
        <v>86</v>
      </c>
      <c r="H491" s="98"/>
      <c r="I491" s="99"/>
      <c r="J491" s="97"/>
      <c r="K491" s="99"/>
      <c r="L491" s="97"/>
      <c r="M491" s="97"/>
      <c r="N491" s="100">
        <v>45896.0</v>
      </c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>
      <c r="A492" s="96" t="s">
        <v>5287</v>
      </c>
      <c r="B492" s="96">
        <v>2.1994850558E10</v>
      </c>
      <c r="C492" s="96" t="s">
        <v>5288</v>
      </c>
      <c r="D492" s="97"/>
      <c r="E492" s="96" t="s">
        <v>4944</v>
      </c>
      <c r="F492" s="97"/>
      <c r="G492" s="96" t="s">
        <v>86</v>
      </c>
      <c r="H492" s="98"/>
      <c r="I492" s="99"/>
      <c r="J492" s="97"/>
      <c r="K492" s="99"/>
      <c r="L492" s="97"/>
      <c r="M492" s="97"/>
      <c r="N492" s="100">
        <v>45896.0</v>
      </c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>
      <c r="A493" s="96" t="s">
        <v>5289</v>
      </c>
      <c r="B493" s="96">
        <v>2.1995859892E10</v>
      </c>
      <c r="C493" s="96" t="s">
        <v>5290</v>
      </c>
      <c r="D493" s="96" t="s">
        <v>5291</v>
      </c>
      <c r="E493" s="96" t="s">
        <v>85</v>
      </c>
      <c r="F493" s="96" t="s">
        <v>289</v>
      </c>
      <c r="G493" s="96" t="s">
        <v>53</v>
      </c>
      <c r="H493" s="101">
        <v>902.95</v>
      </c>
      <c r="I493" s="99"/>
      <c r="J493" s="97"/>
      <c r="K493" s="100">
        <v>45902.0</v>
      </c>
      <c r="L493" s="96">
        <v>8.0</v>
      </c>
      <c r="M493" s="97"/>
      <c r="N493" s="100">
        <v>45899.0</v>
      </c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>
      <c r="A494" s="96" t="s">
        <v>5292</v>
      </c>
      <c r="B494" s="96">
        <v>2.197576183E10</v>
      </c>
      <c r="C494" s="96" t="s">
        <v>5293</v>
      </c>
      <c r="D494" s="97"/>
      <c r="E494" s="96" t="s">
        <v>85</v>
      </c>
      <c r="F494" s="97"/>
      <c r="G494" s="96" t="s">
        <v>86</v>
      </c>
      <c r="H494" s="98"/>
      <c r="I494" s="99"/>
      <c r="J494" s="97"/>
      <c r="K494" s="99"/>
      <c r="L494" s="97"/>
      <c r="M494" s="97"/>
      <c r="N494" s="100">
        <v>45901.0</v>
      </c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>
      <c r="A495" s="96" t="s">
        <v>434</v>
      </c>
      <c r="B495" s="96">
        <v>2.1964244175E10</v>
      </c>
      <c r="C495" s="96" t="s">
        <v>5294</v>
      </c>
      <c r="D495" s="97"/>
      <c r="E495" s="96" t="s">
        <v>85</v>
      </c>
      <c r="F495" s="97"/>
      <c r="G495" s="96" t="s">
        <v>86</v>
      </c>
      <c r="H495" s="98"/>
      <c r="I495" s="99"/>
      <c r="J495" s="97"/>
      <c r="K495" s="99"/>
      <c r="L495" s="97"/>
      <c r="M495" s="97"/>
      <c r="N495" s="100">
        <v>45901.0</v>
      </c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>
      <c r="A496" s="96" t="s">
        <v>5295</v>
      </c>
      <c r="B496" s="96">
        <v>5.521964236148E12</v>
      </c>
      <c r="C496" s="97"/>
      <c r="D496" s="97"/>
      <c r="E496" s="96" t="s">
        <v>655</v>
      </c>
      <c r="F496" s="97"/>
      <c r="G496" s="96" t="s">
        <v>86</v>
      </c>
      <c r="H496" s="98"/>
      <c r="I496" s="99"/>
      <c r="J496" s="97"/>
      <c r="K496" s="99"/>
      <c r="L496" s="97"/>
      <c r="M496" s="97"/>
      <c r="N496" s="100">
        <v>45901.0</v>
      </c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>
      <c r="A497" s="96" t="s">
        <v>5296</v>
      </c>
      <c r="B497" s="96">
        <v>5.521986122167E12</v>
      </c>
      <c r="C497" s="97"/>
      <c r="D497" s="97"/>
      <c r="E497" s="96" t="s">
        <v>655</v>
      </c>
      <c r="F497" s="97"/>
      <c r="G497" s="96" t="s">
        <v>86</v>
      </c>
      <c r="H497" s="98"/>
      <c r="I497" s="99"/>
      <c r="J497" s="97"/>
      <c r="K497" s="99"/>
      <c r="L497" s="97"/>
      <c r="M497" s="97"/>
      <c r="N497" s="100">
        <v>45901.0</v>
      </c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>
      <c r="A498" s="96" t="s">
        <v>5297</v>
      </c>
      <c r="B498" s="96">
        <v>5.521968964577E12</v>
      </c>
      <c r="C498" s="97"/>
      <c r="D498" s="97"/>
      <c r="E498" s="96" t="s">
        <v>655</v>
      </c>
      <c r="F498" s="97"/>
      <c r="G498" s="96" t="s">
        <v>86</v>
      </c>
      <c r="H498" s="98"/>
      <c r="I498" s="99"/>
      <c r="J498" s="97"/>
      <c r="K498" s="99"/>
      <c r="L498" s="97"/>
      <c r="M498" s="97"/>
      <c r="N498" s="100">
        <v>45901.0</v>
      </c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>
      <c r="A499" s="96" t="s">
        <v>4952</v>
      </c>
      <c r="B499" s="96">
        <v>5.521993863307E12</v>
      </c>
      <c r="C499" s="97"/>
      <c r="D499" s="97"/>
      <c r="E499" s="96" t="s">
        <v>655</v>
      </c>
      <c r="F499" s="97"/>
      <c r="G499" s="96" t="s">
        <v>86</v>
      </c>
      <c r="H499" s="98"/>
      <c r="I499" s="99"/>
      <c r="J499" s="97"/>
      <c r="K499" s="99"/>
      <c r="L499" s="97"/>
      <c r="M499" s="97"/>
      <c r="N499" s="100">
        <v>45901.0</v>
      </c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>
      <c r="A500" s="96" t="s">
        <v>5298</v>
      </c>
      <c r="B500" s="96">
        <v>5.521976283115E12</v>
      </c>
      <c r="C500" s="97"/>
      <c r="D500" s="97"/>
      <c r="E500" s="96" t="s">
        <v>655</v>
      </c>
      <c r="F500" s="97"/>
      <c r="G500" s="96" t="s">
        <v>86</v>
      </c>
      <c r="H500" s="98"/>
      <c r="I500" s="99"/>
      <c r="J500" s="97"/>
      <c r="K500" s="99"/>
      <c r="L500" s="97"/>
      <c r="M500" s="97"/>
      <c r="N500" s="100">
        <v>45901.0</v>
      </c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>
      <c r="A501" s="96" t="s">
        <v>4077</v>
      </c>
      <c r="B501" s="96">
        <v>5.521988292992E12</v>
      </c>
      <c r="C501" s="97"/>
      <c r="D501" s="97"/>
      <c r="E501" s="96" t="s">
        <v>655</v>
      </c>
      <c r="F501" s="97"/>
      <c r="G501" s="96" t="s">
        <v>86</v>
      </c>
      <c r="H501" s="98"/>
      <c r="I501" s="99"/>
      <c r="J501" s="97"/>
      <c r="K501" s="99"/>
      <c r="L501" s="97"/>
      <c r="M501" s="97"/>
      <c r="N501" s="100">
        <v>45901.0</v>
      </c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>
      <c r="A502" s="96" t="s">
        <v>5299</v>
      </c>
      <c r="B502" s="96">
        <v>5.521984864502E12</v>
      </c>
      <c r="C502" s="97"/>
      <c r="D502" s="97"/>
      <c r="E502" s="96" t="s">
        <v>655</v>
      </c>
      <c r="F502" s="97"/>
      <c r="G502" s="96" t="s">
        <v>86</v>
      </c>
      <c r="H502" s="98"/>
      <c r="I502" s="99"/>
      <c r="J502" s="97"/>
      <c r="K502" s="99"/>
      <c r="L502" s="97"/>
      <c r="M502" s="97"/>
      <c r="N502" s="100">
        <v>45901.0</v>
      </c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>
      <c r="A503" s="96" t="s">
        <v>4022</v>
      </c>
      <c r="B503" s="96">
        <v>5.521997369088E12</v>
      </c>
      <c r="C503" s="97"/>
      <c r="D503" s="97"/>
      <c r="E503" s="96" t="s">
        <v>655</v>
      </c>
      <c r="F503" s="97"/>
      <c r="G503" s="96" t="s">
        <v>86</v>
      </c>
      <c r="H503" s="98"/>
      <c r="I503" s="99"/>
      <c r="J503" s="97"/>
      <c r="K503" s="99"/>
      <c r="L503" s="97"/>
      <c r="M503" s="97"/>
      <c r="N503" s="100">
        <v>45901.0</v>
      </c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>
      <c r="A504" s="96" t="s">
        <v>4574</v>
      </c>
      <c r="B504" s="96">
        <v>5.52199180592E12</v>
      </c>
      <c r="C504" s="97"/>
      <c r="D504" s="97"/>
      <c r="E504" s="96" t="s">
        <v>655</v>
      </c>
      <c r="F504" s="96" t="s">
        <v>93</v>
      </c>
      <c r="G504" s="96" t="s">
        <v>86</v>
      </c>
      <c r="H504" s="98"/>
      <c r="I504" s="99"/>
      <c r="J504" s="97"/>
      <c r="K504" s="99"/>
      <c r="L504" s="97"/>
      <c r="M504" s="97"/>
      <c r="N504" s="100">
        <v>45901.0</v>
      </c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>
      <c r="A505" s="96" t="s">
        <v>4026</v>
      </c>
      <c r="B505" s="96">
        <v>2.1973911579E10</v>
      </c>
      <c r="C505" s="96" t="s">
        <v>5300</v>
      </c>
      <c r="D505" s="97"/>
      <c r="E505" s="96" t="s">
        <v>85</v>
      </c>
      <c r="F505" s="97"/>
      <c r="G505" s="96" t="s">
        <v>86</v>
      </c>
      <c r="H505" s="98"/>
      <c r="I505" s="99"/>
      <c r="J505" s="97"/>
      <c r="K505" s="99"/>
      <c r="L505" s="97"/>
      <c r="M505" s="97"/>
      <c r="N505" s="100">
        <v>45901.0</v>
      </c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>
      <c r="A506" s="96" t="s">
        <v>5066</v>
      </c>
      <c r="B506" s="96">
        <v>2.1982246471E10</v>
      </c>
      <c r="C506" s="96" t="s">
        <v>5301</v>
      </c>
      <c r="D506" s="97"/>
      <c r="E506" s="96" t="s">
        <v>85</v>
      </c>
      <c r="F506" s="97"/>
      <c r="G506" s="96" t="s">
        <v>86</v>
      </c>
      <c r="H506" s="98"/>
      <c r="I506" s="99"/>
      <c r="J506" s="97"/>
      <c r="K506" s="99"/>
      <c r="L506" s="97"/>
      <c r="M506" s="97"/>
      <c r="N506" s="100">
        <v>45901.0</v>
      </c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>
      <c r="A507" s="96" t="s">
        <v>797</v>
      </c>
      <c r="B507" s="96">
        <v>2.1965971695E10</v>
      </c>
      <c r="C507" s="96" t="s">
        <v>5302</v>
      </c>
      <c r="D507" s="97"/>
      <c r="E507" s="96" t="s">
        <v>85</v>
      </c>
      <c r="F507" s="97"/>
      <c r="G507" s="96" t="s">
        <v>86</v>
      </c>
      <c r="H507" s="98"/>
      <c r="I507" s="99"/>
      <c r="J507" s="97"/>
      <c r="K507" s="99"/>
      <c r="L507" s="97"/>
      <c r="M507" s="97"/>
      <c r="N507" s="100">
        <v>45901.0</v>
      </c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>
      <c r="A508" s="96" t="s">
        <v>5303</v>
      </c>
      <c r="B508" s="96">
        <v>2.2999632682E10</v>
      </c>
      <c r="C508" s="96" t="s">
        <v>5304</v>
      </c>
      <c r="D508" s="97"/>
      <c r="E508" s="96" t="s">
        <v>85</v>
      </c>
      <c r="F508" s="97"/>
      <c r="G508" s="96" t="s">
        <v>86</v>
      </c>
      <c r="H508" s="98"/>
      <c r="I508" s="99"/>
      <c r="J508" s="97"/>
      <c r="K508" s="99"/>
      <c r="L508" s="97"/>
      <c r="M508" s="97"/>
      <c r="N508" s="100">
        <v>45901.0</v>
      </c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>
      <c r="A509" s="96" t="s">
        <v>206</v>
      </c>
      <c r="B509" s="96">
        <v>2.1986242912E10</v>
      </c>
      <c r="C509" s="96" t="s">
        <v>5305</v>
      </c>
      <c r="D509" s="97"/>
      <c r="E509" s="96" t="s">
        <v>85</v>
      </c>
      <c r="F509" s="97"/>
      <c r="G509" s="96" t="s">
        <v>86</v>
      </c>
      <c r="H509" s="98"/>
      <c r="I509" s="99"/>
      <c r="J509" s="97"/>
      <c r="K509" s="99"/>
      <c r="L509" s="97"/>
      <c r="M509" s="97"/>
      <c r="N509" s="100">
        <v>45901.0</v>
      </c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>
      <c r="A510" s="96" t="s">
        <v>5306</v>
      </c>
      <c r="B510" s="96">
        <v>2.1970189826E10</v>
      </c>
      <c r="C510" s="96" t="s">
        <v>5307</v>
      </c>
      <c r="D510" s="96" t="s">
        <v>5308</v>
      </c>
      <c r="E510" s="96" t="s">
        <v>85</v>
      </c>
      <c r="F510" s="96" t="s">
        <v>153</v>
      </c>
      <c r="G510" s="96" t="s">
        <v>53</v>
      </c>
      <c r="H510" s="101">
        <v>328.21</v>
      </c>
      <c r="I510" s="100">
        <v>45904.0</v>
      </c>
      <c r="J510" s="97"/>
      <c r="K510" s="100">
        <v>45901.0</v>
      </c>
      <c r="L510" s="96">
        <v>9.0</v>
      </c>
      <c r="M510" s="97"/>
      <c r="N510" s="100">
        <v>45901.0</v>
      </c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>
      <c r="A511" s="96" t="s">
        <v>684</v>
      </c>
      <c r="B511" s="96">
        <v>2.4999792928E10</v>
      </c>
      <c r="C511" s="96" t="s">
        <v>5309</v>
      </c>
      <c r="D511" s="97"/>
      <c r="E511" s="96" t="s">
        <v>85</v>
      </c>
      <c r="F511" s="97"/>
      <c r="G511" s="96" t="s">
        <v>86</v>
      </c>
      <c r="H511" s="98"/>
      <c r="I511" s="99"/>
      <c r="J511" s="97"/>
      <c r="K511" s="99"/>
      <c r="L511" s="97"/>
      <c r="M511" s="97"/>
      <c r="N511" s="100">
        <v>45901.0</v>
      </c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>
      <c r="A512" s="96" t="s">
        <v>5310</v>
      </c>
      <c r="B512" s="96">
        <v>2.1981270845E10</v>
      </c>
      <c r="C512" s="96" t="s">
        <v>5311</v>
      </c>
      <c r="D512" s="96" t="s">
        <v>5312</v>
      </c>
      <c r="E512" s="96" t="s">
        <v>4944</v>
      </c>
      <c r="F512" s="96" t="s">
        <v>4727</v>
      </c>
      <c r="G512" s="96" t="s">
        <v>53</v>
      </c>
      <c r="H512" s="101">
        <v>813.62</v>
      </c>
      <c r="I512" s="100">
        <v>45897.0</v>
      </c>
      <c r="J512" s="96" t="s">
        <v>5313</v>
      </c>
      <c r="K512" s="100">
        <v>45898.0</v>
      </c>
      <c r="L512" s="96">
        <v>9.0</v>
      </c>
      <c r="M512" s="97"/>
      <c r="N512" s="100">
        <v>45903.0</v>
      </c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>
      <c r="A513" s="96" t="s">
        <v>5314</v>
      </c>
      <c r="B513" s="96">
        <v>2.1974618737E10</v>
      </c>
      <c r="C513" s="96" t="s">
        <v>5315</v>
      </c>
      <c r="D513" s="97"/>
      <c r="E513" s="96" t="s">
        <v>85</v>
      </c>
      <c r="F513" s="97"/>
      <c r="G513" s="96" t="s">
        <v>86</v>
      </c>
      <c r="H513" s="98"/>
      <c r="I513" s="99"/>
      <c r="J513" s="97"/>
      <c r="K513" s="99"/>
      <c r="L513" s="97"/>
      <c r="M513" s="97"/>
      <c r="N513" s="100">
        <v>45904.0</v>
      </c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>
      <c r="A514" s="96" t="s">
        <v>5316</v>
      </c>
      <c r="B514" s="96">
        <v>2.197355271E10</v>
      </c>
      <c r="C514" s="96" t="s">
        <v>5317</v>
      </c>
      <c r="D514" s="97"/>
      <c r="E514" s="96" t="s">
        <v>85</v>
      </c>
      <c r="F514" s="97"/>
      <c r="G514" s="96" t="s">
        <v>86</v>
      </c>
      <c r="H514" s="98"/>
      <c r="I514" s="99"/>
      <c r="J514" s="97"/>
      <c r="K514" s="99"/>
      <c r="L514" s="97"/>
      <c r="M514" s="96" t="s">
        <v>5318</v>
      </c>
      <c r="N514" s="100">
        <v>45904.0</v>
      </c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>
      <c r="A515" s="96" t="s">
        <v>5319</v>
      </c>
      <c r="B515" s="96">
        <v>2.1969026302E10</v>
      </c>
      <c r="C515" s="96" t="s">
        <v>5320</v>
      </c>
      <c r="D515" s="97"/>
      <c r="E515" s="96" t="s">
        <v>85</v>
      </c>
      <c r="F515" s="97"/>
      <c r="G515" s="96" t="s">
        <v>86</v>
      </c>
      <c r="H515" s="98"/>
      <c r="I515" s="99"/>
      <c r="J515" s="97"/>
      <c r="K515" s="99"/>
      <c r="L515" s="97"/>
      <c r="M515" s="96" t="s">
        <v>5321</v>
      </c>
      <c r="N515" s="100">
        <v>45904.0</v>
      </c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>
      <c r="A516" s="96" t="s">
        <v>5322</v>
      </c>
      <c r="B516" s="96">
        <v>2.1985701941E10</v>
      </c>
      <c r="C516" s="96" t="s">
        <v>5323</v>
      </c>
      <c r="D516" s="97"/>
      <c r="E516" s="96" t="s">
        <v>85</v>
      </c>
      <c r="F516" s="97"/>
      <c r="G516" s="96" t="s">
        <v>86</v>
      </c>
      <c r="H516" s="98"/>
      <c r="I516" s="99"/>
      <c r="J516" s="97"/>
      <c r="K516" s="99"/>
      <c r="L516" s="97"/>
      <c r="M516" s="97"/>
      <c r="N516" s="100">
        <v>45904.0</v>
      </c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>
      <c r="A517" s="96" t="s">
        <v>303</v>
      </c>
      <c r="B517" s="96">
        <v>2.1980376029E10</v>
      </c>
      <c r="C517" s="96" t="s">
        <v>5324</v>
      </c>
      <c r="D517" s="97"/>
      <c r="E517" s="96" t="s">
        <v>85</v>
      </c>
      <c r="F517" s="96" t="s">
        <v>289</v>
      </c>
      <c r="G517" s="96" t="s">
        <v>86</v>
      </c>
      <c r="H517" s="101">
        <v>1182.86</v>
      </c>
      <c r="I517" s="99"/>
      <c r="J517" s="97"/>
      <c r="K517" s="99"/>
      <c r="L517" s="97"/>
      <c r="M517" s="97"/>
      <c r="N517" s="100">
        <v>45909.0</v>
      </c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>
      <c r="A518" s="96" t="s">
        <v>4818</v>
      </c>
      <c r="B518" s="96">
        <v>2.1999136879E10</v>
      </c>
      <c r="C518" s="96" t="s">
        <v>5325</v>
      </c>
      <c r="D518" s="97"/>
      <c r="E518" s="96" t="s">
        <v>85</v>
      </c>
      <c r="F518" s="96" t="s">
        <v>140</v>
      </c>
      <c r="G518" s="96" t="s">
        <v>86</v>
      </c>
      <c r="H518" s="101">
        <v>1461.31</v>
      </c>
      <c r="I518" s="99"/>
      <c r="J518" s="97"/>
      <c r="K518" s="99"/>
      <c r="L518" s="97"/>
      <c r="M518" s="97"/>
      <c r="N518" s="100">
        <v>45909.0</v>
      </c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>
      <c r="A519" s="96" t="s">
        <v>172</v>
      </c>
      <c r="B519" s="96">
        <v>2.1987192667E10</v>
      </c>
      <c r="C519" s="96" t="s">
        <v>5326</v>
      </c>
      <c r="D519" s="97"/>
      <c r="E519" s="96" t="s">
        <v>85</v>
      </c>
      <c r="F519" s="96" t="s">
        <v>103</v>
      </c>
      <c r="G519" s="96" t="s">
        <v>86</v>
      </c>
      <c r="H519" s="101">
        <v>591.0</v>
      </c>
      <c r="I519" s="99"/>
      <c r="J519" s="97"/>
      <c r="K519" s="99"/>
      <c r="L519" s="97"/>
      <c r="M519" s="97"/>
      <c r="N519" s="100">
        <v>45909.0</v>
      </c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>
      <c r="A520" s="96" t="s">
        <v>4409</v>
      </c>
      <c r="B520" s="96">
        <v>2.1987192667E10</v>
      </c>
      <c r="C520" s="96" t="s">
        <v>5327</v>
      </c>
      <c r="D520" s="97"/>
      <c r="E520" s="96" t="s">
        <v>85</v>
      </c>
      <c r="F520" s="96" t="s">
        <v>93</v>
      </c>
      <c r="G520" s="96" t="s">
        <v>86</v>
      </c>
      <c r="H520" s="101">
        <v>2431.44</v>
      </c>
      <c r="I520" s="99"/>
      <c r="J520" s="97"/>
      <c r="K520" s="99"/>
      <c r="L520" s="97"/>
      <c r="M520" s="97"/>
      <c r="N520" s="100">
        <v>45909.0</v>
      </c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>
      <c r="A521" s="96" t="s">
        <v>1168</v>
      </c>
      <c r="B521" s="96">
        <v>2.1964696703E10</v>
      </c>
      <c r="C521" s="96" t="s">
        <v>5328</v>
      </c>
      <c r="D521" s="97"/>
      <c r="E521" s="96" t="s">
        <v>85</v>
      </c>
      <c r="F521" s="96" t="s">
        <v>718</v>
      </c>
      <c r="G521" s="96" t="s">
        <v>86</v>
      </c>
      <c r="H521" s="101">
        <v>1170.73</v>
      </c>
      <c r="I521" s="99"/>
      <c r="J521" s="97"/>
      <c r="K521" s="99"/>
      <c r="L521" s="97"/>
      <c r="M521" s="97"/>
      <c r="N521" s="100">
        <v>45909.0</v>
      </c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>
      <c r="A522" s="96" t="s">
        <v>5329</v>
      </c>
      <c r="B522" s="96">
        <v>2.1999456676E10</v>
      </c>
      <c r="C522" s="96" t="s">
        <v>5330</v>
      </c>
      <c r="D522" s="97"/>
      <c r="E522" s="96" t="s">
        <v>85</v>
      </c>
      <c r="F522" s="96" t="s">
        <v>140</v>
      </c>
      <c r="G522" s="96" t="s">
        <v>86</v>
      </c>
      <c r="H522" s="101">
        <v>1360.29</v>
      </c>
      <c r="I522" s="99"/>
      <c r="J522" s="97"/>
      <c r="K522" s="99"/>
      <c r="L522" s="97"/>
      <c r="M522" s="97"/>
      <c r="N522" s="100">
        <v>45909.0</v>
      </c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>
      <c r="A523" s="96" t="s">
        <v>5331</v>
      </c>
      <c r="B523" s="96">
        <v>2.4998182269E10</v>
      </c>
      <c r="C523" s="96" t="s">
        <v>5332</v>
      </c>
      <c r="D523" s="96" t="s">
        <v>854</v>
      </c>
      <c r="E523" s="96" t="s">
        <v>4944</v>
      </c>
      <c r="F523" s="96" t="s">
        <v>93</v>
      </c>
      <c r="G523" s="96" t="s">
        <v>150</v>
      </c>
      <c r="H523" s="101">
        <v>1076.91</v>
      </c>
      <c r="I523" s="100">
        <v>45901.0</v>
      </c>
      <c r="J523" s="96">
        <v>9.6632676E7</v>
      </c>
      <c r="K523" s="100">
        <v>45901.0</v>
      </c>
      <c r="L523" s="97"/>
      <c r="M523" s="97"/>
      <c r="N523" s="100">
        <v>45933.0</v>
      </c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>
      <c r="A524" s="96" t="s">
        <v>5333</v>
      </c>
      <c r="B524" s="96">
        <v>2.1973252059E10</v>
      </c>
      <c r="C524" s="96" t="s">
        <v>5334</v>
      </c>
      <c r="D524" s="96" t="s">
        <v>5335</v>
      </c>
      <c r="E524" s="96" t="s">
        <v>85</v>
      </c>
      <c r="F524" s="96" t="s">
        <v>289</v>
      </c>
      <c r="G524" s="96" t="s">
        <v>150</v>
      </c>
      <c r="H524" s="101">
        <v>1662.46</v>
      </c>
      <c r="I524" s="100">
        <v>45912.0</v>
      </c>
      <c r="J524" s="96">
        <v>1.75768048722E13</v>
      </c>
      <c r="K524" s="100">
        <v>45915.0</v>
      </c>
      <c r="L524" s="97"/>
      <c r="M524" s="96" t="s">
        <v>5336</v>
      </c>
      <c r="N524" s="100">
        <v>45933.0</v>
      </c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>
      <c r="A525" s="96" t="s">
        <v>5337</v>
      </c>
      <c r="B525" s="96">
        <v>2.2999046185E10</v>
      </c>
      <c r="C525" s="96" t="s">
        <v>5338</v>
      </c>
      <c r="D525" s="97"/>
      <c r="E525" s="96" t="s">
        <v>85</v>
      </c>
      <c r="F525" s="97"/>
      <c r="G525" s="96" t="s">
        <v>86</v>
      </c>
      <c r="H525" s="98"/>
      <c r="I525" s="99"/>
      <c r="J525" s="97"/>
      <c r="K525" s="99"/>
      <c r="L525" s="97"/>
      <c r="M525" s="97"/>
      <c r="N525" s="100">
        <v>45915.0</v>
      </c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>
      <c r="A526" s="96" t="s">
        <v>5339</v>
      </c>
      <c r="B526" s="96">
        <v>2.1980308115E10</v>
      </c>
      <c r="C526" s="96" t="s">
        <v>5340</v>
      </c>
      <c r="D526" s="97"/>
      <c r="E526" s="96" t="s">
        <v>85</v>
      </c>
      <c r="F526" s="97"/>
      <c r="G526" s="96" t="s">
        <v>86</v>
      </c>
      <c r="H526" s="98"/>
      <c r="I526" s="99"/>
      <c r="J526" s="97"/>
      <c r="K526" s="99"/>
      <c r="L526" s="97"/>
      <c r="M526" s="97"/>
      <c r="N526" s="100">
        <v>45915.0</v>
      </c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>
      <c r="A527" s="96" t="s">
        <v>4409</v>
      </c>
      <c r="B527" s="96">
        <v>2.1965988989E10</v>
      </c>
      <c r="C527" s="96" t="s">
        <v>5341</v>
      </c>
      <c r="D527" s="97"/>
      <c r="E527" s="96" t="s">
        <v>85</v>
      </c>
      <c r="F527" s="96" t="s">
        <v>93</v>
      </c>
      <c r="G527" s="96" t="s">
        <v>86</v>
      </c>
      <c r="H527" s="101">
        <v>656.5</v>
      </c>
      <c r="I527" s="99"/>
      <c r="J527" s="97"/>
      <c r="K527" s="99"/>
      <c r="L527" s="97"/>
      <c r="M527" s="97"/>
      <c r="N527" s="100">
        <v>45915.0</v>
      </c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>
      <c r="A528" s="96" t="s">
        <v>3012</v>
      </c>
      <c r="B528" s="96">
        <v>2.1984541021E10</v>
      </c>
      <c r="C528" s="96" t="s">
        <v>5342</v>
      </c>
      <c r="D528" s="97"/>
      <c r="E528" s="96" t="s">
        <v>85</v>
      </c>
      <c r="F528" s="96" t="s">
        <v>103</v>
      </c>
      <c r="G528" s="96" t="s">
        <v>86</v>
      </c>
      <c r="H528" s="101">
        <v>296.1</v>
      </c>
      <c r="I528" s="99"/>
      <c r="J528" s="97"/>
      <c r="K528" s="99"/>
      <c r="L528" s="97"/>
      <c r="M528" s="97"/>
      <c r="N528" s="100">
        <v>45915.0</v>
      </c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>
      <c r="A529" s="96" t="s">
        <v>4031</v>
      </c>
      <c r="B529" s="96">
        <v>2.1964774266E10</v>
      </c>
      <c r="C529" s="96" t="s">
        <v>5343</v>
      </c>
      <c r="D529" s="97"/>
      <c r="E529" s="96" t="s">
        <v>85</v>
      </c>
      <c r="F529" s="97"/>
      <c r="G529" s="96" t="s">
        <v>86</v>
      </c>
      <c r="H529" s="98"/>
      <c r="I529" s="99"/>
      <c r="J529" s="97"/>
      <c r="K529" s="99"/>
      <c r="L529" s="97"/>
      <c r="M529" s="97"/>
      <c r="N529" s="100">
        <v>45915.0</v>
      </c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>
      <c r="A530" s="96" t="s">
        <v>4667</v>
      </c>
      <c r="B530" s="96">
        <v>2.1982542073E10</v>
      </c>
      <c r="C530" s="96" t="s">
        <v>5344</v>
      </c>
      <c r="D530" s="97"/>
      <c r="E530" s="96" t="s">
        <v>85</v>
      </c>
      <c r="F530" s="96" t="s">
        <v>93</v>
      </c>
      <c r="G530" s="96" t="s">
        <v>86</v>
      </c>
      <c r="H530" s="101">
        <v>376.37</v>
      </c>
      <c r="I530" s="99"/>
      <c r="J530" s="97"/>
      <c r="K530" s="99"/>
      <c r="L530" s="97"/>
      <c r="M530" s="97"/>
      <c r="N530" s="100">
        <v>45915.0</v>
      </c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>
      <c r="A531" s="96" t="s">
        <v>4245</v>
      </c>
      <c r="B531" s="96">
        <v>2.4993010012E10</v>
      </c>
      <c r="C531" s="96" t="s">
        <v>5345</v>
      </c>
      <c r="D531" s="97"/>
      <c r="E531" s="96" t="s">
        <v>85</v>
      </c>
      <c r="F531" s="97"/>
      <c r="G531" s="96" t="s">
        <v>86</v>
      </c>
      <c r="H531" s="98"/>
      <c r="I531" s="99"/>
      <c r="J531" s="97"/>
      <c r="K531" s="99"/>
      <c r="L531" s="97"/>
      <c r="M531" s="97"/>
      <c r="N531" s="100">
        <v>45916.0</v>
      </c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>
      <c r="A532" s="96" t="s">
        <v>5346</v>
      </c>
      <c r="B532" s="96">
        <v>2.299619215E10</v>
      </c>
      <c r="C532" s="96" t="s">
        <v>5347</v>
      </c>
      <c r="D532" s="97"/>
      <c r="E532" s="96" t="s">
        <v>85</v>
      </c>
      <c r="F532" s="97"/>
      <c r="G532" s="96" t="s">
        <v>86</v>
      </c>
      <c r="H532" s="98"/>
      <c r="I532" s="99"/>
      <c r="J532" s="97"/>
      <c r="K532" s="99"/>
      <c r="L532" s="97"/>
      <c r="M532" s="97"/>
      <c r="N532" s="100">
        <v>45916.0</v>
      </c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>
      <c r="A533" s="96" t="s">
        <v>5348</v>
      </c>
      <c r="B533" s="96">
        <v>2.4993314478E10</v>
      </c>
      <c r="C533" s="96" t="s">
        <v>5349</v>
      </c>
      <c r="D533" s="97"/>
      <c r="E533" s="96" t="s">
        <v>85</v>
      </c>
      <c r="F533" s="96" t="s">
        <v>93</v>
      </c>
      <c r="G533" s="96" t="s">
        <v>86</v>
      </c>
      <c r="H533" s="101">
        <v>280.26</v>
      </c>
      <c r="I533" s="99"/>
      <c r="J533" s="97"/>
      <c r="K533" s="99"/>
      <c r="L533" s="97"/>
      <c r="M533" s="96" t="s">
        <v>5350</v>
      </c>
      <c r="N533" s="100">
        <v>45916.0</v>
      </c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>
      <c r="A534" s="96" t="s">
        <v>5351</v>
      </c>
      <c r="B534" s="96">
        <v>2.1987804215E10</v>
      </c>
      <c r="C534" s="96" t="s">
        <v>5352</v>
      </c>
      <c r="D534" s="97"/>
      <c r="E534" s="96" t="s">
        <v>85</v>
      </c>
      <c r="F534" s="97"/>
      <c r="G534" s="96" t="s">
        <v>86</v>
      </c>
      <c r="H534" s="98"/>
      <c r="I534" s="99"/>
      <c r="J534" s="97"/>
      <c r="K534" s="99"/>
      <c r="L534" s="97"/>
      <c r="M534" s="97"/>
      <c r="N534" s="100">
        <v>45916.0</v>
      </c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>
      <c r="A535" s="96" t="s">
        <v>160</v>
      </c>
      <c r="B535" s="96">
        <v>2.1974905071E10</v>
      </c>
      <c r="C535" s="96" t="s">
        <v>5353</v>
      </c>
      <c r="D535" s="97"/>
      <c r="E535" s="96" t="s">
        <v>85</v>
      </c>
      <c r="F535" s="97"/>
      <c r="G535" s="96" t="s">
        <v>86</v>
      </c>
      <c r="H535" s="101">
        <v>292.56</v>
      </c>
      <c r="I535" s="99"/>
      <c r="J535" s="97"/>
      <c r="K535" s="99"/>
      <c r="L535" s="97"/>
      <c r="M535" s="96" t="s">
        <v>5350</v>
      </c>
      <c r="N535" s="100">
        <v>45916.0</v>
      </c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>
      <c r="A536" s="96" t="s">
        <v>5354</v>
      </c>
      <c r="B536" s="96">
        <v>2.299963339E10</v>
      </c>
      <c r="C536" s="96" t="s">
        <v>5355</v>
      </c>
      <c r="D536" s="97"/>
      <c r="E536" s="96" t="s">
        <v>85</v>
      </c>
      <c r="F536" s="97"/>
      <c r="G536" s="96" t="s">
        <v>86</v>
      </c>
      <c r="H536" s="98"/>
      <c r="I536" s="99"/>
      <c r="J536" s="97"/>
      <c r="K536" s="99"/>
      <c r="L536" s="97"/>
      <c r="M536" s="97"/>
      <c r="N536" s="100">
        <v>45918.0</v>
      </c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>
      <c r="A537" s="96" t="s">
        <v>138</v>
      </c>
      <c r="B537" s="96">
        <v>2.2998349451E10</v>
      </c>
      <c r="C537" s="96" t="s">
        <v>5356</v>
      </c>
      <c r="D537" s="97"/>
      <c r="E537" s="96" t="s">
        <v>85</v>
      </c>
      <c r="F537" s="97"/>
      <c r="G537" s="96" t="s">
        <v>86</v>
      </c>
      <c r="H537" s="98"/>
      <c r="I537" s="99"/>
      <c r="J537" s="97"/>
      <c r="K537" s="99"/>
      <c r="L537" s="97"/>
      <c r="M537" s="97"/>
      <c r="N537" s="100">
        <v>45918.0</v>
      </c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>
      <c r="A538" s="96" t="s">
        <v>5357</v>
      </c>
      <c r="B538" s="96">
        <v>2.1971235976E10</v>
      </c>
      <c r="C538" s="96" t="s">
        <v>5358</v>
      </c>
      <c r="D538" s="97"/>
      <c r="E538" s="96" t="s">
        <v>85</v>
      </c>
      <c r="F538" s="97"/>
      <c r="G538" s="96" t="s">
        <v>150</v>
      </c>
      <c r="H538" s="98"/>
      <c r="I538" s="99"/>
      <c r="J538" s="97"/>
      <c r="K538" s="99"/>
      <c r="L538" s="97"/>
      <c r="M538" s="96" t="s">
        <v>5359</v>
      </c>
      <c r="N538" s="100">
        <v>45918.0</v>
      </c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>
      <c r="A539" s="96" t="s">
        <v>5360</v>
      </c>
      <c r="B539" s="96" t="s">
        <v>5361</v>
      </c>
      <c r="C539" s="96" t="s">
        <v>5362</v>
      </c>
      <c r="D539" s="96" t="s">
        <v>5363</v>
      </c>
      <c r="E539" s="96" t="s">
        <v>803</v>
      </c>
      <c r="F539" s="96" t="s">
        <v>1066</v>
      </c>
      <c r="G539" s="96" t="s">
        <v>53</v>
      </c>
      <c r="H539" s="101">
        <v>475.71</v>
      </c>
      <c r="I539" s="100">
        <v>45915.0</v>
      </c>
      <c r="J539" s="96">
        <v>1.7577597731656E13</v>
      </c>
      <c r="K539" s="100">
        <v>45919.0</v>
      </c>
      <c r="L539" s="96">
        <v>9.0</v>
      </c>
      <c r="M539" s="97"/>
      <c r="N539" s="100">
        <v>45919.0</v>
      </c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>
      <c r="A540" s="96" t="s">
        <v>4699</v>
      </c>
      <c r="B540" s="96">
        <v>2.1983402682E10</v>
      </c>
      <c r="C540" s="96" t="s">
        <v>5364</v>
      </c>
      <c r="D540" s="97"/>
      <c r="E540" s="96" t="s">
        <v>85</v>
      </c>
      <c r="F540" s="97"/>
      <c r="G540" s="96" t="s">
        <v>86</v>
      </c>
      <c r="H540" s="98"/>
      <c r="I540" s="99"/>
      <c r="J540" s="97"/>
      <c r="K540" s="99"/>
      <c r="L540" s="97"/>
      <c r="M540" s="97"/>
      <c r="N540" s="100">
        <v>45922.0</v>
      </c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>
      <c r="A541" s="96" t="s">
        <v>108</v>
      </c>
      <c r="B541" s="96">
        <v>2.197990395E10</v>
      </c>
      <c r="C541" s="96" t="s">
        <v>5365</v>
      </c>
      <c r="D541" s="97"/>
      <c r="E541" s="96" t="s">
        <v>85</v>
      </c>
      <c r="F541" s="97"/>
      <c r="G541" s="96" t="s">
        <v>86</v>
      </c>
      <c r="H541" s="98"/>
      <c r="I541" s="99"/>
      <c r="J541" s="97"/>
      <c r="K541" s="99"/>
      <c r="L541" s="97"/>
      <c r="M541" s="97"/>
      <c r="N541" s="100">
        <v>45922.0</v>
      </c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>
      <c r="A542" s="96" t="s">
        <v>710</v>
      </c>
      <c r="B542" s="96">
        <v>2.1996235361E10</v>
      </c>
      <c r="C542" s="96" t="s">
        <v>5366</v>
      </c>
      <c r="D542" s="97"/>
      <c r="E542" s="96" t="s">
        <v>85</v>
      </c>
      <c r="F542" s="97"/>
      <c r="G542" s="96" t="s">
        <v>86</v>
      </c>
      <c r="H542" s="98"/>
      <c r="I542" s="99"/>
      <c r="J542" s="97"/>
      <c r="K542" s="99"/>
      <c r="L542" s="97"/>
      <c r="M542" s="97"/>
      <c r="N542" s="100">
        <v>45923.0</v>
      </c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>
      <c r="A543" s="96" t="s">
        <v>5367</v>
      </c>
      <c r="B543" s="96">
        <v>2.1998095701E10</v>
      </c>
      <c r="C543" s="96" t="s">
        <v>5368</v>
      </c>
      <c r="D543" s="97"/>
      <c r="E543" s="96" t="s">
        <v>85</v>
      </c>
      <c r="F543" s="97"/>
      <c r="G543" s="96" t="s">
        <v>86</v>
      </c>
      <c r="H543" s="98"/>
      <c r="I543" s="99"/>
      <c r="J543" s="97"/>
      <c r="K543" s="99"/>
      <c r="L543" s="97"/>
      <c r="M543" s="97"/>
      <c r="N543" s="100">
        <v>45923.0</v>
      </c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>
      <c r="A544" s="96" t="s">
        <v>123</v>
      </c>
      <c r="B544" s="96">
        <v>2.1997439055E10</v>
      </c>
      <c r="C544" s="96" t="s">
        <v>5369</v>
      </c>
      <c r="D544" s="97"/>
      <c r="E544" s="96" t="s">
        <v>85</v>
      </c>
      <c r="F544" s="97"/>
      <c r="G544" s="96" t="s">
        <v>86</v>
      </c>
      <c r="H544" s="98"/>
      <c r="I544" s="99"/>
      <c r="J544" s="97"/>
      <c r="K544" s="99"/>
      <c r="L544" s="97"/>
      <c r="M544" s="96" t="s">
        <v>5370</v>
      </c>
      <c r="N544" s="100">
        <v>45923.0</v>
      </c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>
      <c r="A545" s="96" t="s">
        <v>146</v>
      </c>
      <c r="B545" s="96">
        <v>2.1973189771E10</v>
      </c>
      <c r="C545" s="96" t="s">
        <v>5371</v>
      </c>
      <c r="D545" s="97"/>
      <c r="E545" s="96" t="s">
        <v>85</v>
      </c>
      <c r="F545" s="97"/>
      <c r="G545" s="96" t="s">
        <v>86</v>
      </c>
      <c r="H545" s="98"/>
      <c r="I545" s="99"/>
      <c r="J545" s="97"/>
      <c r="K545" s="99"/>
      <c r="L545" s="97"/>
      <c r="M545" s="97"/>
      <c r="N545" s="100">
        <v>45923.0</v>
      </c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>
      <c r="A546" s="96" t="s">
        <v>1106</v>
      </c>
      <c r="B546" s="96">
        <v>2.2992750787E10</v>
      </c>
      <c r="C546" s="96" t="s">
        <v>5372</v>
      </c>
      <c r="D546" s="97"/>
      <c r="E546" s="96" t="s">
        <v>85</v>
      </c>
      <c r="F546" s="97"/>
      <c r="G546" s="96" t="s">
        <v>86</v>
      </c>
      <c r="H546" s="98"/>
      <c r="I546" s="99"/>
      <c r="J546" s="97"/>
      <c r="K546" s="99"/>
      <c r="L546" s="97"/>
      <c r="M546" s="97"/>
      <c r="N546" s="100">
        <v>45923.0</v>
      </c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>
      <c r="A547" s="96" t="s">
        <v>710</v>
      </c>
      <c r="B547" s="96">
        <v>2.1996235361E10</v>
      </c>
      <c r="C547" s="96" t="s">
        <v>5366</v>
      </c>
      <c r="D547" s="97"/>
      <c r="E547" s="96" t="s">
        <v>85</v>
      </c>
      <c r="F547" s="97"/>
      <c r="G547" s="96" t="s">
        <v>86</v>
      </c>
      <c r="H547" s="98"/>
      <c r="I547" s="99"/>
      <c r="J547" s="97"/>
      <c r="K547" s="99"/>
      <c r="L547" s="97"/>
      <c r="M547" s="97"/>
      <c r="N547" s="100">
        <v>45923.0</v>
      </c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>
      <c r="A548" s="96" t="s">
        <v>4931</v>
      </c>
      <c r="B548" s="96">
        <v>2.1998095701E10</v>
      </c>
      <c r="C548" s="96" t="s">
        <v>5368</v>
      </c>
      <c r="D548" s="97"/>
      <c r="E548" s="96" t="s">
        <v>85</v>
      </c>
      <c r="F548" s="97"/>
      <c r="G548" s="96" t="s">
        <v>86</v>
      </c>
      <c r="H548" s="98"/>
      <c r="I548" s="99"/>
      <c r="J548" s="97"/>
      <c r="K548" s="99"/>
      <c r="L548" s="97"/>
      <c r="M548" s="97"/>
      <c r="N548" s="100">
        <v>45923.0</v>
      </c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>
      <c r="A549" s="96" t="s">
        <v>782</v>
      </c>
      <c r="B549" s="96">
        <v>2.2992837498E10</v>
      </c>
      <c r="C549" s="97"/>
      <c r="D549" s="97"/>
      <c r="E549" s="96" t="s">
        <v>4944</v>
      </c>
      <c r="F549" s="97"/>
      <c r="G549" s="96" t="s">
        <v>86</v>
      </c>
      <c r="H549" s="98"/>
      <c r="I549" s="99"/>
      <c r="J549" s="97"/>
      <c r="K549" s="99"/>
      <c r="L549" s="97"/>
      <c r="M549" s="96" t="s">
        <v>5373</v>
      </c>
      <c r="N549" s="100">
        <v>45924.0</v>
      </c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>
      <c r="A550" s="96" t="s">
        <v>160</v>
      </c>
      <c r="B550" s="96">
        <v>2.1998723887E10</v>
      </c>
      <c r="C550" s="97"/>
      <c r="D550" s="97"/>
      <c r="E550" s="96" t="s">
        <v>4944</v>
      </c>
      <c r="F550" s="97"/>
      <c r="G550" s="96" t="s">
        <v>86</v>
      </c>
      <c r="H550" s="98"/>
      <c r="I550" s="99"/>
      <c r="J550" s="97"/>
      <c r="K550" s="99"/>
      <c r="L550" s="97"/>
      <c r="M550" s="96" t="s">
        <v>5373</v>
      </c>
      <c r="N550" s="100">
        <v>45924.0</v>
      </c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>
      <c r="A551" s="96" t="s">
        <v>255</v>
      </c>
      <c r="B551" s="96">
        <v>2.1991859777E10</v>
      </c>
      <c r="C551" s="97"/>
      <c r="D551" s="97"/>
      <c r="E551" s="96" t="s">
        <v>4944</v>
      </c>
      <c r="F551" s="97"/>
      <c r="G551" s="96" t="s">
        <v>86</v>
      </c>
      <c r="H551" s="98"/>
      <c r="I551" s="99"/>
      <c r="J551" s="97"/>
      <c r="K551" s="99"/>
      <c r="L551" s="97"/>
      <c r="M551" s="96" t="s">
        <v>5373</v>
      </c>
      <c r="N551" s="100">
        <v>45924.0</v>
      </c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>
      <c r="A552" s="96" t="s">
        <v>5374</v>
      </c>
      <c r="B552" s="96">
        <v>2.199025892E10</v>
      </c>
      <c r="C552" s="97"/>
      <c r="D552" s="97"/>
      <c r="E552" s="96" t="s">
        <v>4944</v>
      </c>
      <c r="F552" s="97"/>
      <c r="G552" s="96" t="s">
        <v>86</v>
      </c>
      <c r="H552" s="98"/>
      <c r="I552" s="99"/>
      <c r="J552" s="97"/>
      <c r="K552" s="99"/>
      <c r="L552" s="97"/>
      <c r="M552" s="96" t="s">
        <v>5373</v>
      </c>
      <c r="N552" s="100">
        <v>45924.0</v>
      </c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>
      <c r="A553" s="96" t="s">
        <v>775</v>
      </c>
      <c r="B553" s="96">
        <v>2.1964896521E10</v>
      </c>
      <c r="C553" s="97"/>
      <c r="D553" s="97"/>
      <c r="E553" s="96" t="s">
        <v>4944</v>
      </c>
      <c r="F553" s="97"/>
      <c r="G553" s="96" t="s">
        <v>86</v>
      </c>
      <c r="H553" s="98"/>
      <c r="I553" s="99"/>
      <c r="J553" s="97"/>
      <c r="K553" s="99"/>
      <c r="L553" s="97"/>
      <c r="M553" s="96" t="s">
        <v>5373</v>
      </c>
      <c r="N553" s="100">
        <v>45924.0</v>
      </c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>
      <c r="A554" s="96" t="s">
        <v>5375</v>
      </c>
      <c r="B554" s="96">
        <v>2.1972110455E10</v>
      </c>
      <c r="C554" s="97"/>
      <c r="D554" s="97"/>
      <c r="E554" s="96" t="s">
        <v>4944</v>
      </c>
      <c r="F554" s="97"/>
      <c r="G554" s="96" t="s">
        <v>86</v>
      </c>
      <c r="H554" s="98"/>
      <c r="I554" s="99"/>
      <c r="J554" s="97"/>
      <c r="K554" s="99"/>
      <c r="L554" s="97"/>
      <c r="M554" s="96" t="s">
        <v>5373</v>
      </c>
      <c r="N554" s="100">
        <v>45924.0</v>
      </c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>
      <c r="A555" s="96" t="s">
        <v>716</v>
      </c>
      <c r="B555" s="96">
        <v>2.1996723068E10</v>
      </c>
      <c r="C555" s="97"/>
      <c r="D555" s="97"/>
      <c r="E555" s="96" t="s">
        <v>4944</v>
      </c>
      <c r="F555" s="97"/>
      <c r="G555" s="96" t="s">
        <v>86</v>
      </c>
      <c r="H555" s="98"/>
      <c r="I555" s="99"/>
      <c r="J555" s="97"/>
      <c r="K555" s="99"/>
      <c r="L555" s="97"/>
      <c r="M555" s="96" t="s">
        <v>5373</v>
      </c>
      <c r="N555" s="100">
        <v>45924.0</v>
      </c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>
      <c r="A556" s="96" t="s">
        <v>5376</v>
      </c>
      <c r="B556" s="96">
        <v>2.1983031983E10</v>
      </c>
      <c r="C556" s="97"/>
      <c r="D556" s="97"/>
      <c r="E556" s="96" t="s">
        <v>4944</v>
      </c>
      <c r="F556" s="97"/>
      <c r="G556" s="96" t="s">
        <v>86</v>
      </c>
      <c r="H556" s="98"/>
      <c r="I556" s="99"/>
      <c r="J556" s="97"/>
      <c r="K556" s="99"/>
      <c r="L556" s="97"/>
      <c r="M556" s="96" t="s">
        <v>5373</v>
      </c>
      <c r="N556" s="100">
        <v>45924.0</v>
      </c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>
      <c r="A557" s="96" t="s">
        <v>5377</v>
      </c>
      <c r="B557" s="96">
        <v>2.1964150337E10</v>
      </c>
      <c r="C557" s="97"/>
      <c r="D557" s="97"/>
      <c r="E557" s="96" t="s">
        <v>4944</v>
      </c>
      <c r="F557" s="97"/>
      <c r="G557" s="96" t="s">
        <v>86</v>
      </c>
      <c r="H557" s="98"/>
      <c r="I557" s="99"/>
      <c r="J557" s="97"/>
      <c r="K557" s="99"/>
      <c r="L557" s="97"/>
      <c r="M557" s="96" t="s">
        <v>5373</v>
      </c>
      <c r="N557" s="100">
        <v>45924.0</v>
      </c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>
      <c r="A558" s="96" t="s">
        <v>523</v>
      </c>
      <c r="B558" s="96">
        <v>2.1998502002E10</v>
      </c>
      <c r="C558" s="97"/>
      <c r="D558" s="97"/>
      <c r="E558" s="96" t="s">
        <v>4944</v>
      </c>
      <c r="F558" s="97"/>
      <c r="G558" s="96" t="s">
        <v>86</v>
      </c>
      <c r="H558" s="98"/>
      <c r="I558" s="99"/>
      <c r="J558" s="97"/>
      <c r="K558" s="99"/>
      <c r="L558" s="97"/>
      <c r="M558" s="96" t="s">
        <v>5373</v>
      </c>
      <c r="N558" s="100">
        <v>45924.0</v>
      </c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>
      <c r="A559" s="96" t="s">
        <v>3974</v>
      </c>
      <c r="B559" s="96">
        <v>2.1970077424E10</v>
      </c>
      <c r="C559" s="97"/>
      <c r="D559" s="97"/>
      <c r="E559" s="96" t="s">
        <v>4944</v>
      </c>
      <c r="F559" s="97"/>
      <c r="G559" s="96" t="s">
        <v>86</v>
      </c>
      <c r="H559" s="98"/>
      <c r="I559" s="99"/>
      <c r="J559" s="97"/>
      <c r="K559" s="99"/>
      <c r="L559" s="97"/>
      <c r="M559" s="96" t="s">
        <v>5373</v>
      </c>
      <c r="N559" s="100">
        <v>45924.0</v>
      </c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>
      <c r="A560" s="96" t="s">
        <v>4728</v>
      </c>
      <c r="B560" s="96">
        <v>2.1990632328E10</v>
      </c>
      <c r="C560" s="97"/>
      <c r="D560" s="97"/>
      <c r="E560" s="96" t="s">
        <v>4944</v>
      </c>
      <c r="F560" s="97"/>
      <c r="G560" s="96" t="s">
        <v>86</v>
      </c>
      <c r="H560" s="98"/>
      <c r="I560" s="99"/>
      <c r="J560" s="97"/>
      <c r="K560" s="99"/>
      <c r="L560" s="97"/>
      <c r="M560" s="96" t="s">
        <v>5373</v>
      </c>
      <c r="N560" s="100">
        <v>45924.0</v>
      </c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>
      <c r="A561" s="96" t="s">
        <v>5378</v>
      </c>
      <c r="B561" s="96">
        <v>2.1996180998E10</v>
      </c>
      <c r="C561" s="97"/>
      <c r="D561" s="97"/>
      <c r="E561" s="96" t="s">
        <v>4944</v>
      </c>
      <c r="F561" s="97"/>
      <c r="G561" s="96" t="s">
        <v>86</v>
      </c>
      <c r="H561" s="98"/>
      <c r="I561" s="99"/>
      <c r="J561" s="97"/>
      <c r="K561" s="99"/>
      <c r="L561" s="97"/>
      <c r="M561" s="96" t="s">
        <v>5373</v>
      </c>
      <c r="N561" s="100">
        <v>45924.0</v>
      </c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>
      <c r="A562" s="96" t="s">
        <v>374</v>
      </c>
      <c r="B562" s="96">
        <v>2.1998794276E10</v>
      </c>
      <c r="C562" s="97"/>
      <c r="D562" s="97"/>
      <c r="E562" s="96" t="s">
        <v>4944</v>
      </c>
      <c r="F562" s="97"/>
      <c r="G562" s="96" t="s">
        <v>86</v>
      </c>
      <c r="H562" s="98"/>
      <c r="I562" s="99"/>
      <c r="J562" s="97"/>
      <c r="K562" s="99"/>
      <c r="L562" s="97"/>
      <c r="M562" s="96" t="s">
        <v>5373</v>
      </c>
      <c r="N562" s="100">
        <v>45924.0</v>
      </c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>
      <c r="A563" s="96" t="s">
        <v>474</v>
      </c>
      <c r="B563" s="96">
        <v>2.1964896103E10</v>
      </c>
      <c r="C563" s="97"/>
      <c r="D563" s="97"/>
      <c r="E563" s="96" t="s">
        <v>4944</v>
      </c>
      <c r="F563" s="97"/>
      <c r="G563" s="96" t="s">
        <v>86</v>
      </c>
      <c r="H563" s="98"/>
      <c r="I563" s="99"/>
      <c r="J563" s="97"/>
      <c r="K563" s="99"/>
      <c r="L563" s="97"/>
      <c r="M563" s="96" t="s">
        <v>5373</v>
      </c>
      <c r="N563" s="100">
        <v>45924.0</v>
      </c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>
      <c r="A564" s="96" t="s">
        <v>5379</v>
      </c>
      <c r="B564" s="96">
        <v>2.1997787406E10</v>
      </c>
      <c r="C564" s="97"/>
      <c r="D564" s="97"/>
      <c r="E564" s="96" t="s">
        <v>4944</v>
      </c>
      <c r="F564" s="97"/>
      <c r="G564" s="96" t="s">
        <v>86</v>
      </c>
      <c r="H564" s="98"/>
      <c r="I564" s="99"/>
      <c r="J564" s="97"/>
      <c r="K564" s="99"/>
      <c r="L564" s="97"/>
      <c r="M564" s="96" t="s">
        <v>5373</v>
      </c>
      <c r="N564" s="100">
        <v>45924.0</v>
      </c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>
      <c r="A565" s="96" t="s">
        <v>3201</v>
      </c>
      <c r="B565" s="96">
        <v>2.1975532042E10</v>
      </c>
      <c r="C565" s="97"/>
      <c r="D565" s="97"/>
      <c r="E565" s="96" t="s">
        <v>4944</v>
      </c>
      <c r="F565" s="97"/>
      <c r="G565" s="96" t="s">
        <v>86</v>
      </c>
      <c r="H565" s="98"/>
      <c r="I565" s="99"/>
      <c r="J565" s="97"/>
      <c r="K565" s="99"/>
      <c r="L565" s="97"/>
      <c r="M565" s="96" t="s">
        <v>5373</v>
      </c>
      <c r="N565" s="100">
        <v>45924.0</v>
      </c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>
      <c r="A566" s="96" t="s">
        <v>5380</v>
      </c>
      <c r="B566" s="96">
        <v>2.1999422564E10</v>
      </c>
      <c r="C566" s="97"/>
      <c r="D566" s="97"/>
      <c r="E566" s="96" t="s">
        <v>4944</v>
      </c>
      <c r="F566" s="97"/>
      <c r="G566" s="96" t="s">
        <v>86</v>
      </c>
      <c r="H566" s="98"/>
      <c r="I566" s="99"/>
      <c r="J566" s="97"/>
      <c r="K566" s="99"/>
      <c r="L566" s="97"/>
      <c r="M566" s="96" t="s">
        <v>5373</v>
      </c>
      <c r="N566" s="100">
        <v>45924.0</v>
      </c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>
      <c r="A567" s="96" t="s">
        <v>5381</v>
      </c>
      <c r="B567" s="96">
        <v>2.1964049458E10</v>
      </c>
      <c r="C567" s="97"/>
      <c r="D567" s="97"/>
      <c r="E567" s="96" t="s">
        <v>4944</v>
      </c>
      <c r="F567" s="97"/>
      <c r="G567" s="96" t="s">
        <v>86</v>
      </c>
      <c r="H567" s="98"/>
      <c r="I567" s="99"/>
      <c r="J567" s="97"/>
      <c r="K567" s="99"/>
      <c r="L567" s="97"/>
      <c r="M567" s="96" t="s">
        <v>5373</v>
      </c>
      <c r="N567" s="100">
        <v>45924.0</v>
      </c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>
      <c r="A568" s="96" t="s">
        <v>793</v>
      </c>
      <c r="B568" s="96">
        <v>2.2998747003E10</v>
      </c>
      <c r="C568" s="97"/>
      <c r="D568" s="97"/>
      <c r="E568" s="96" t="s">
        <v>4944</v>
      </c>
      <c r="F568" s="97"/>
      <c r="G568" s="96" t="s">
        <v>86</v>
      </c>
      <c r="H568" s="98"/>
      <c r="I568" s="99"/>
      <c r="J568" s="97"/>
      <c r="K568" s="99"/>
      <c r="L568" s="97"/>
      <c r="M568" s="96" t="s">
        <v>5373</v>
      </c>
      <c r="N568" s="100">
        <v>45924.0</v>
      </c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>
      <c r="A569" s="96" t="s">
        <v>144</v>
      </c>
      <c r="B569" s="96">
        <v>2.1999450332E10</v>
      </c>
      <c r="C569" s="97"/>
      <c r="D569" s="97"/>
      <c r="E569" s="96" t="s">
        <v>4944</v>
      </c>
      <c r="F569" s="97"/>
      <c r="G569" s="96" t="s">
        <v>86</v>
      </c>
      <c r="H569" s="98"/>
      <c r="I569" s="99"/>
      <c r="J569" s="97"/>
      <c r="K569" s="99"/>
      <c r="L569" s="97"/>
      <c r="M569" s="96" t="s">
        <v>5373</v>
      </c>
      <c r="N569" s="100">
        <v>45924.0</v>
      </c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>
      <c r="A570" s="96" t="s">
        <v>697</v>
      </c>
      <c r="B570" s="96">
        <v>2.125423218E9</v>
      </c>
      <c r="C570" s="97"/>
      <c r="D570" s="97"/>
      <c r="E570" s="96" t="s">
        <v>4944</v>
      </c>
      <c r="F570" s="97"/>
      <c r="G570" s="96" t="s">
        <v>86</v>
      </c>
      <c r="H570" s="98"/>
      <c r="I570" s="99"/>
      <c r="J570" s="97"/>
      <c r="K570" s="99"/>
      <c r="L570" s="97"/>
      <c r="M570" s="96" t="s">
        <v>5373</v>
      </c>
      <c r="N570" s="100">
        <v>45924.0</v>
      </c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>
      <c r="A571" s="96" t="s">
        <v>106</v>
      </c>
      <c r="B571" s="96">
        <v>2.199918203E9</v>
      </c>
      <c r="C571" s="97"/>
      <c r="D571" s="97"/>
      <c r="E571" s="96" t="s">
        <v>4944</v>
      </c>
      <c r="F571" s="97"/>
      <c r="G571" s="96" t="s">
        <v>86</v>
      </c>
      <c r="H571" s="98"/>
      <c r="I571" s="99"/>
      <c r="J571" s="97"/>
      <c r="K571" s="99"/>
      <c r="L571" s="97"/>
      <c r="M571" s="96" t="s">
        <v>5373</v>
      </c>
      <c r="N571" s="100">
        <v>45924.0</v>
      </c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>
      <c r="A572" s="96" t="s">
        <v>106</v>
      </c>
      <c r="B572" s="96">
        <v>2.1997682887E10</v>
      </c>
      <c r="C572" s="97"/>
      <c r="D572" s="97"/>
      <c r="E572" s="96" t="s">
        <v>4944</v>
      </c>
      <c r="F572" s="97"/>
      <c r="G572" s="96" t="s">
        <v>86</v>
      </c>
      <c r="H572" s="98"/>
      <c r="I572" s="99"/>
      <c r="J572" s="97"/>
      <c r="K572" s="99"/>
      <c r="L572" s="97"/>
      <c r="M572" s="96" t="s">
        <v>5373</v>
      </c>
      <c r="N572" s="100">
        <v>45924.0</v>
      </c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>
      <c r="A573" s="96" t="s">
        <v>3824</v>
      </c>
      <c r="B573" s="96">
        <v>2.1968528198E10</v>
      </c>
      <c r="C573" s="97"/>
      <c r="D573" s="97"/>
      <c r="E573" s="96" t="s">
        <v>4944</v>
      </c>
      <c r="F573" s="97"/>
      <c r="G573" s="96" t="s">
        <v>86</v>
      </c>
      <c r="H573" s="98"/>
      <c r="I573" s="99"/>
      <c r="J573" s="97"/>
      <c r="K573" s="99"/>
      <c r="L573" s="97"/>
      <c r="M573" s="96" t="s">
        <v>5373</v>
      </c>
      <c r="N573" s="100">
        <v>45924.0</v>
      </c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>
      <c r="A574" s="96" t="s">
        <v>5382</v>
      </c>
      <c r="B574" s="96">
        <v>2.1999423747E10</v>
      </c>
      <c r="C574" s="97"/>
      <c r="D574" s="97"/>
      <c r="E574" s="96" t="s">
        <v>4944</v>
      </c>
      <c r="F574" s="97"/>
      <c r="G574" s="96" t="s">
        <v>86</v>
      </c>
      <c r="H574" s="98"/>
      <c r="I574" s="99"/>
      <c r="J574" s="97"/>
      <c r="K574" s="99"/>
      <c r="L574" s="97"/>
      <c r="M574" s="96" t="s">
        <v>5373</v>
      </c>
      <c r="N574" s="100">
        <v>45924.0</v>
      </c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>
      <c r="A575" s="96" t="s">
        <v>708</v>
      </c>
      <c r="B575" s="96">
        <v>2.4992275168E10</v>
      </c>
      <c r="C575" s="97"/>
      <c r="D575" s="97"/>
      <c r="E575" s="96" t="s">
        <v>4944</v>
      </c>
      <c r="F575" s="97"/>
      <c r="G575" s="96" t="s">
        <v>86</v>
      </c>
      <c r="H575" s="98"/>
      <c r="I575" s="99"/>
      <c r="J575" s="97"/>
      <c r="K575" s="99"/>
      <c r="L575" s="97"/>
      <c r="M575" s="96" t="s">
        <v>5373</v>
      </c>
      <c r="N575" s="100">
        <v>45924.0</v>
      </c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>
      <c r="A576" s="96" t="s">
        <v>4393</v>
      </c>
      <c r="B576" s="96">
        <v>2.1964081082E10</v>
      </c>
      <c r="C576" s="97"/>
      <c r="D576" s="97"/>
      <c r="E576" s="96" t="s">
        <v>4944</v>
      </c>
      <c r="F576" s="97"/>
      <c r="G576" s="96" t="s">
        <v>86</v>
      </c>
      <c r="H576" s="98"/>
      <c r="I576" s="99"/>
      <c r="J576" s="97"/>
      <c r="K576" s="99"/>
      <c r="L576" s="97"/>
      <c r="M576" s="96" t="s">
        <v>5373</v>
      </c>
      <c r="N576" s="100">
        <v>45924.0</v>
      </c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>
      <c r="A577" s="96" t="s">
        <v>3015</v>
      </c>
      <c r="B577" s="96">
        <v>2.1982324239E10</v>
      </c>
      <c r="C577" s="97"/>
      <c r="D577" s="97"/>
      <c r="E577" s="96" t="s">
        <v>4944</v>
      </c>
      <c r="F577" s="97"/>
      <c r="G577" s="96" t="s">
        <v>86</v>
      </c>
      <c r="H577" s="98"/>
      <c r="I577" s="99"/>
      <c r="J577" s="97"/>
      <c r="K577" s="99"/>
      <c r="L577" s="97"/>
      <c r="M577" s="96" t="s">
        <v>5373</v>
      </c>
      <c r="N577" s="100">
        <v>45924.0</v>
      </c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>
      <c r="A578" s="96" t="s">
        <v>1092</v>
      </c>
      <c r="B578" s="96">
        <v>2.1967268002E10</v>
      </c>
      <c r="C578" s="97"/>
      <c r="D578" s="97"/>
      <c r="E578" s="96" t="s">
        <v>4944</v>
      </c>
      <c r="F578" s="97"/>
      <c r="G578" s="96" t="s">
        <v>86</v>
      </c>
      <c r="H578" s="98"/>
      <c r="I578" s="99"/>
      <c r="J578" s="97"/>
      <c r="K578" s="99"/>
      <c r="L578" s="97"/>
      <c r="M578" s="96" t="s">
        <v>5373</v>
      </c>
      <c r="N578" s="100">
        <v>45924.0</v>
      </c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>
      <c r="A579" s="96" t="s">
        <v>5383</v>
      </c>
      <c r="B579" s="96">
        <v>2.1987434269E10</v>
      </c>
      <c r="C579" s="97"/>
      <c r="D579" s="97"/>
      <c r="E579" s="96" t="s">
        <v>4944</v>
      </c>
      <c r="F579" s="97"/>
      <c r="G579" s="96" t="s">
        <v>131</v>
      </c>
      <c r="H579" s="98"/>
      <c r="I579" s="99"/>
      <c r="J579" s="97"/>
      <c r="K579" s="99"/>
      <c r="L579" s="97"/>
      <c r="M579" s="96" t="s">
        <v>5384</v>
      </c>
      <c r="N579" s="100">
        <v>45924.0</v>
      </c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>
      <c r="A580" s="96" t="s">
        <v>239</v>
      </c>
      <c r="B580" s="96">
        <v>2.1998584628E10</v>
      </c>
      <c r="C580" s="97"/>
      <c r="D580" s="97"/>
      <c r="E580" s="96" t="s">
        <v>4944</v>
      </c>
      <c r="F580" s="97"/>
      <c r="G580" s="96" t="s">
        <v>86</v>
      </c>
      <c r="H580" s="98"/>
      <c r="I580" s="99"/>
      <c r="J580" s="97"/>
      <c r="K580" s="99"/>
      <c r="L580" s="97"/>
      <c r="M580" s="97"/>
      <c r="N580" s="100">
        <v>45924.0</v>
      </c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>
      <c r="A581" s="96" t="s">
        <v>2281</v>
      </c>
      <c r="B581" s="96">
        <v>2.1985508406E10</v>
      </c>
      <c r="C581" s="97"/>
      <c r="D581" s="97"/>
      <c r="E581" s="96" t="s">
        <v>4944</v>
      </c>
      <c r="F581" s="97"/>
      <c r="G581" s="96" t="s">
        <v>86</v>
      </c>
      <c r="H581" s="98"/>
      <c r="I581" s="99"/>
      <c r="J581" s="97"/>
      <c r="K581" s="99"/>
      <c r="L581" s="97"/>
      <c r="M581" s="97"/>
      <c r="N581" s="100">
        <v>45924.0</v>
      </c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>
      <c r="A582" s="96" t="s">
        <v>5385</v>
      </c>
      <c r="B582" s="96">
        <v>2.2981235918E10</v>
      </c>
      <c r="C582" s="97"/>
      <c r="D582" s="97"/>
      <c r="E582" s="96" t="s">
        <v>4944</v>
      </c>
      <c r="F582" s="97"/>
      <c r="G582" s="96" t="s">
        <v>86</v>
      </c>
      <c r="H582" s="98"/>
      <c r="I582" s="99"/>
      <c r="J582" s="97"/>
      <c r="K582" s="99"/>
      <c r="L582" s="97"/>
      <c r="M582" s="97"/>
      <c r="N582" s="100">
        <v>45924.0</v>
      </c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>
      <c r="A583" s="96" t="s">
        <v>5386</v>
      </c>
      <c r="B583" s="96">
        <v>2.1967829329E10</v>
      </c>
      <c r="C583" s="97"/>
      <c r="D583" s="97"/>
      <c r="E583" s="96" t="s">
        <v>4944</v>
      </c>
      <c r="F583" s="97"/>
      <c r="G583" s="96" t="s">
        <v>86</v>
      </c>
      <c r="H583" s="98"/>
      <c r="I583" s="99"/>
      <c r="J583" s="97"/>
      <c r="K583" s="99"/>
      <c r="L583" s="97"/>
      <c r="M583" s="97"/>
      <c r="N583" s="100">
        <v>45924.0</v>
      </c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>
      <c r="A584" s="96" t="s">
        <v>4955</v>
      </c>
      <c r="B584" s="96">
        <v>2.1997884063E10</v>
      </c>
      <c r="C584" s="97"/>
      <c r="D584" s="97"/>
      <c r="E584" s="96" t="s">
        <v>4944</v>
      </c>
      <c r="F584" s="97"/>
      <c r="G584" s="96" t="s">
        <v>86</v>
      </c>
      <c r="H584" s="98"/>
      <c r="I584" s="99"/>
      <c r="J584" s="97"/>
      <c r="K584" s="99"/>
      <c r="L584" s="97"/>
      <c r="M584" s="97"/>
      <c r="N584" s="100">
        <v>45924.0</v>
      </c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>
      <c r="A585" s="96" t="s">
        <v>4126</v>
      </c>
      <c r="B585" s="96">
        <v>2.4999941451E10</v>
      </c>
      <c r="C585" s="97"/>
      <c r="D585" s="97"/>
      <c r="E585" s="96" t="s">
        <v>4944</v>
      </c>
      <c r="F585" s="97"/>
      <c r="G585" s="96" t="s">
        <v>86</v>
      </c>
      <c r="H585" s="98"/>
      <c r="I585" s="99"/>
      <c r="J585" s="97"/>
      <c r="K585" s="99"/>
      <c r="L585" s="97"/>
      <c r="M585" s="97"/>
      <c r="N585" s="100">
        <v>45924.0</v>
      </c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>
      <c r="A586" s="96" t="s">
        <v>4959</v>
      </c>
      <c r="B586" s="96">
        <v>2.1999891551E10</v>
      </c>
      <c r="C586" s="97"/>
      <c r="D586" s="97"/>
      <c r="E586" s="96" t="s">
        <v>4944</v>
      </c>
      <c r="F586" s="97"/>
      <c r="G586" s="96" t="s">
        <v>86</v>
      </c>
      <c r="H586" s="98"/>
      <c r="I586" s="99"/>
      <c r="J586" s="97"/>
      <c r="K586" s="99"/>
      <c r="L586" s="97"/>
      <c r="M586" s="97"/>
      <c r="N586" s="100">
        <v>45924.0</v>
      </c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>
      <c r="A587" s="96" t="s">
        <v>4518</v>
      </c>
      <c r="B587" s="96">
        <v>2.1981095329E10</v>
      </c>
      <c r="C587" s="97"/>
      <c r="D587" s="97"/>
      <c r="E587" s="96" t="s">
        <v>4944</v>
      </c>
      <c r="F587" s="97"/>
      <c r="G587" s="96" t="s">
        <v>86</v>
      </c>
      <c r="H587" s="98"/>
      <c r="I587" s="99"/>
      <c r="J587" s="97"/>
      <c r="K587" s="99"/>
      <c r="L587" s="97"/>
      <c r="M587" s="97"/>
      <c r="N587" s="100">
        <v>45924.0</v>
      </c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>
      <c r="A588" s="96" t="s">
        <v>4937</v>
      </c>
      <c r="B588" s="96">
        <v>2.1972830902E10</v>
      </c>
      <c r="C588" s="97"/>
      <c r="D588" s="97"/>
      <c r="E588" s="96" t="s">
        <v>4944</v>
      </c>
      <c r="F588" s="97"/>
      <c r="G588" s="96" t="s">
        <v>86</v>
      </c>
      <c r="H588" s="98"/>
      <c r="I588" s="99"/>
      <c r="J588" s="97"/>
      <c r="K588" s="99"/>
      <c r="L588" s="97"/>
      <c r="M588" s="97"/>
      <c r="N588" s="100">
        <v>45924.0</v>
      </c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>
      <c r="A589" s="96" t="s">
        <v>5387</v>
      </c>
      <c r="B589" s="96">
        <v>2.1996782145E10</v>
      </c>
      <c r="C589" s="97"/>
      <c r="D589" s="97"/>
      <c r="E589" s="96" t="s">
        <v>4944</v>
      </c>
      <c r="F589" s="97"/>
      <c r="G589" s="96" t="s">
        <v>86</v>
      </c>
      <c r="H589" s="98"/>
      <c r="I589" s="99"/>
      <c r="J589" s="97"/>
      <c r="K589" s="99"/>
      <c r="L589" s="97"/>
      <c r="M589" s="97"/>
      <c r="N589" s="100">
        <v>45924.0</v>
      </c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>
      <c r="A590" s="96" t="s">
        <v>5388</v>
      </c>
      <c r="B590" s="96">
        <v>2.1982307192E10</v>
      </c>
      <c r="C590" s="97"/>
      <c r="D590" s="97"/>
      <c r="E590" s="96" t="s">
        <v>4944</v>
      </c>
      <c r="F590" s="97"/>
      <c r="G590" s="96" t="s">
        <v>86</v>
      </c>
      <c r="H590" s="98"/>
      <c r="I590" s="99"/>
      <c r="J590" s="97"/>
      <c r="K590" s="99"/>
      <c r="L590" s="97"/>
      <c r="M590" s="97"/>
      <c r="N590" s="100">
        <v>45924.0</v>
      </c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>
      <c r="A591" s="96" t="s">
        <v>5389</v>
      </c>
      <c r="B591" s="96">
        <v>2.1995226379E10</v>
      </c>
      <c r="C591" s="97"/>
      <c r="D591" s="97"/>
      <c r="E591" s="96" t="s">
        <v>4944</v>
      </c>
      <c r="F591" s="97"/>
      <c r="G591" s="96" t="s">
        <v>86</v>
      </c>
      <c r="H591" s="98"/>
      <c r="I591" s="99"/>
      <c r="J591" s="97"/>
      <c r="K591" s="99"/>
      <c r="L591" s="97"/>
      <c r="M591" s="97"/>
      <c r="N591" s="100">
        <v>45924.0</v>
      </c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>
      <c r="A592" s="96" t="s">
        <v>5390</v>
      </c>
      <c r="B592" s="96">
        <v>2.1988563081E10</v>
      </c>
      <c r="C592" s="97"/>
      <c r="D592" s="97"/>
      <c r="E592" s="96" t="s">
        <v>4944</v>
      </c>
      <c r="F592" s="97"/>
      <c r="G592" s="96" t="s">
        <v>86</v>
      </c>
      <c r="H592" s="98"/>
      <c r="I592" s="99"/>
      <c r="J592" s="97"/>
      <c r="K592" s="99"/>
      <c r="L592" s="97"/>
      <c r="M592" s="97"/>
      <c r="N592" s="100">
        <v>45924.0</v>
      </c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>
      <c r="A593" s="96" t="s">
        <v>5391</v>
      </c>
      <c r="B593" s="96">
        <v>2.1964179162E10</v>
      </c>
      <c r="C593" s="97"/>
      <c r="D593" s="97"/>
      <c r="E593" s="96" t="s">
        <v>4944</v>
      </c>
      <c r="F593" s="97"/>
      <c r="G593" s="96" t="s">
        <v>86</v>
      </c>
      <c r="H593" s="98"/>
      <c r="I593" s="99"/>
      <c r="J593" s="97"/>
      <c r="K593" s="99"/>
      <c r="L593" s="97"/>
      <c r="M593" s="97"/>
      <c r="N593" s="100">
        <v>45924.0</v>
      </c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>
      <c r="A594" s="96" t="s">
        <v>5392</v>
      </c>
      <c r="B594" s="96">
        <v>2.4988811488E10</v>
      </c>
      <c r="C594" s="97"/>
      <c r="D594" s="97"/>
      <c r="E594" s="96" t="s">
        <v>4944</v>
      </c>
      <c r="F594" s="97"/>
      <c r="G594" s="96" t="s">
        <v>86</v>
      </c>
      <c r="H594" s="98"/>
      <c r="I594" s="99"/>
      <c r="J594" s="97"/>
      <c r="K594" s="99"/>
      <c r="L594" s="97"/>
      <c r="M594" s="97"/>
      <c r="N594" s="100">
        <v>45924.0</v>
      </c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>
      <c r="A595" s="96" t="s">
        <v>5393</v>
      </c>
      <c r="B595" s="96">
        <v>2.4999846074E10</v>
      </c>
      <c r="C595" s="97"/>
      <c r="D595" s="97"/>
      <c r="E595" s="96" t="s">
        <v>4944</v>
      </c>
      <c r="F595" s="97"/>
      <c r="G595" s="96" t="s">
        <v>86</v>
      </c>
      <c r="H595" s="98"/>
      <c r="I595" s="99"/>
      <c r="J595" s="97"/>
      <c r="K595" s="99"/>
      <c r="L595" s="97"/>
      <c r="M595" s="97"/>
      <c r="N595" s="100">
        <v>45924.0</v>
      </c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>
      <c r="A596" s="96" t="s">
        <v>5394</v>
      </c>
      <c r="B596" s="96">
        <v>2.4992919857E10</v>
      </c>
      <c r="C596" s="97"/>
      <c r="D596" s="97"/>
      <c r="E596" s="96" t="s">
        <v>4944</v>
      </c>
      <c r="F596" s="97"/>
      <c r="G596" s="96" t="s">
        <v>86</v>
      </c>
      <c r="H596" s="98"/>
      <c r="I596" s="99"/>
      <c r="J596" s="97"/>
      <c r="K596" s="99"/>
      <c r="L596" s="97"/>
      <c r="M596" s="97"/>
      <c r="N596" s="100">
        <v>45924.0</v>
      </c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>
      <c r="A597" s="96" t="s">
        <v>4571</v>
      </c>
      <c r="B597" s="96">
        <v>2.1999466284E10</v>
      </c>
      <c r="C597" s="97"/>
      <c r="D597" s="97"/>
      <c r="E597" s="96" t="s">
        <v>4944</v>
      </c>
      <c r="F597" s="97"/>
      <c r="G597" s="96" t="s">
        <v>86</v>
      </c>
      <c r="H597" s="98"/>
      <c r="I597" s="99"/>
      <c r="J597" s="97"/>
      <c r="K597" s="99"/>
      <c r="L597" s="97"/>
      <c r="M597" s="97"/>
      <c r="N597" s="100">
        <v>45924.0</v>
      </c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>
      <c r="A598" s="96" t="s">
        <v>5395</v>
      </c>
      <c r="B598" s="96">
        <v>2.1987659518E10</v>
      </c>
      <c r="C598" s="97"/>
      <c r="D598" s="97"/>
      <c r="E598" s="96" t="s">
        <v>4944</v>
      </c>
      <c r="F598" s="97"/>
      <c r="G598" s="96" t="s">
        <v>86</v>
      </c>
      <c r="H598" s="98"/>
      <c r="I598" s="99"/>
      <c r="J598" s="97"/>
      <c r="K598" s="99"/>
      <c r="L598" s="97"/>
      <c r="M598" s="97"/>
      <c r="N598" s="100">
        <v>45924.0</v>
      </c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>
      <c r="A599" s="96" t="s">
        <v>5189</v>
      </c>
      <c r="B599" s="96">
        <v>2.4992847365E10</v>
      </c>
      <c r="C599" s="97"/>
      <c r="D599" s="97"/>
      <c r="E599" s="96" t="s">
        <v>4944</v>
      </c>
      <c r="F599" s="97"/>
      <c r="G599" s="96" t="s">
        <v>86</v>
      </c>
      <c r="H599" s="98"/>
      <c r="I599" s="99"/>
      <c r="J599" s="97"/>
      <c r="K599" s="99"/>
      <c r="L599" s="97"/>
      <c r="M599" s="97"/>
      <c r="N599" s="100">
        <v>45924.0</v>
      </c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>
      <c r="A600" s="96" t="s">
        <v>4214</v>
      </c>
      <c r="B600" s="96">
        <v>2.2996024336E10</v>
      </c>
      <c r="C600" s="97"/>
      <c r="D600" s="97"/>
      <c r="E600" s="96" t="s">
        <v>4944</v>
      </c>
      <c r="F600" s="97"/>
      <c r="G600" s="96" t="s">
        <v>86</v>
      </c>
      <c r="H600" s="98"/>
      <c r="I600" s="99"/>
      <c r="J600" s="97"/>
      <c r="K600" s="99"/>
      <c r="L600" s="97"/>
      <c r="M600" s="97"/>
      <c r="N600" s="100">
        <v>45924.0</v>
      </c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>
      <c r="A601" s="96" t="s">
        <v>502</v>
      </c>
      <c r="B601" s="96">
        <v>2.1997573145E10</v>
      </c>
      <c r="C601" s="97"/>
      <c r="D601" s="97"/>
      <c r="E601" s="96" t="s">
        <v>4944</v>
      </c>
      <c r="F601" s="97"/>
      <c r="G601" s="96" t="s">
        <v>86</v>
      </c>
      <c r="H601" s="98"/>
      <c r="I601" s="99"/>
      <c r="J601" s="97"/>
      <c r="K601" s="99"/>
      <c r="L601" s="97"/>
      <c r="M601" s="97"/>
      <c r="N601" s="100">
        <v>45924.0</v>
      </c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>
      <c r="A602" s="96" t="s">
        <v>4547</v>
      </c>
      <c r="B602" s="96">
        <v>2.1994546133E10</v>
      </c>
      <c r="C602" s="96" t="s">
        <v>5396</v>
      </c>
      <c r="D602" s="97"/>
      <c r="E602" s="96" t="s">
        <v>85</v>
      </c>
      <c r="F602" s="96" t="s">
        <v>289</v>
      </c>
      <c r="G602" s="96" t="s">
        <v>94</v>
      </c>
      <c r="H602" s="101">
        <v>1277.0</v>
      </c>
      <c r="I602" s="99"/>
      <c r="J602" s="97"/>
      <c r="K602" s="99"/>
      <c r="L602" s="97"/>
      <c r="M602" s="97"/>
      <c r="N602" s="100">
        <v>45924.0</v>
      </c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>
      <c r="A603" s="96" t="s">
        <v>4022</v>
      </c>
      <c r="B603" s="96">
        <v>2.1995241447E10</v>
      </c>
      <c r="C603" s="96" t="s">
        <v>5397</v>
      </c>
      <c r="D603" s="97"/>
      <c r="E603" s="96" t="s">
        <v>85</v>
      </c>
      <c r="F603" s="96" t="s">
        <v>289</v>
      </c>
      <c r="G603" s="96" t="s">
        <v>94</v>
      </c>
      <c r="H603" s="101">
        <v>998.59</v>
      </c>
      <c r="I603" s="99"/>
      <c r="J603" s="97"/>
      <c r="K603" s="99"/>
      <c r="L603" s="97"/>
      <c r="M603" s="97"/>
      <c r="N603" s="100">
        <v>45924.0</v>
      </c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>
      <c r="A604" s="96" t="s">
        <v>3</v>
      </c>
      <c r="B604" s="96">
        <v>2.199028722E10</v>
      </c>
      <c r="C604" s="96" t="s">
        <v>5398</v>
      </c>
      <c r="D604" s="97"/>
      <c r="E604" s="96" t="s">
        <v>85</v>
      </c>
      <c r="F604" s="96" t="s">
        <v>289</v>
      </c>
      <c r="G604" s="96" t="s">
        <v>94</v>
      </c>
      <c r="H604" s="101">
        <v>1156.25</v>
      </c>
      <c r="I604" s="99"/>
      <c r="J604" s="97"/>
      <c r="K604" s="99"/>
      <c r="L604" s="97"/>
      <c r="M604" s="97"/>
      <c r="N604" s="100">
        <v>45924.0</v>
      </c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>
      <c r="A605" s="96" t="s">
        <v>5399</v>
      </c>
      <c r="B605" s="96">
        <v>2.1991372988E10</v>
      </c>
      <c r="C605" s="97"/>
      <c r="D605" s="97"/>
      <c r="E605" s="96" t="s">
        <v>671</v>
      </c>
      <c r="F605" s="97"/>
      <c r="G605" s="96" t="s">
        <v>86</v>
      </c>
      <c r="H605" s="98"/>
      <c r="I605" s="99"/>
      <c r="J605" s="97"/>
      <c r="K605" s="99"/>
      <c r="L605" s="97"/>
      <c r="M605" s="96" t="s">
        <v>5400</v>
      </c>
      <c r="N605" s="100">
        <v>45924.0</v>
      </c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>
      <c r="A606" s="96" t="s">
        <v>605</v>
      </c>
      <c r="B606" s="96">
        <v>2.1999446973E10</v>
      </c>
      <c r="C606" s="97"/>
      <c r="D606" s="97"/>
      <c r="E606" s="96" t="s">
        <v>4944</v>
      </c>
      <c r="F606" s="97"/>
      <c r="G606" s="96" t="s">
        <v>94</v>
      </c>
      <c r="H606" s="98"/>
      <c r="I606" s="99"/>
      <c r="J606" s="97"/>
      <c r="K606" s="99"/>
      <c r="L606" s="97"/>
      <c r="M606" s="97"/>
      <c r="N606" s="100">
        <v>45925.0</v>
      </c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>
      <c r="A607" s="96" t="s">
        <v>4132</v>
      </c>
      <c r="B607" s="96">
        <v>2.196437331E9</v>
      </c>
      <c r="C607" s="97"/>
      <c r="D607" s="97"/>
      <c r="E607" s="96" t="s">
        <v>4944</v>
      </c>
      <c r="F607" s="97"/>
      <c r="G607" s="96" t="s">
        <v>86</v>
      </c>
      <c r="H607" s="98"/>
      <c r="I607" s="99"/>
      <c r="J607" s="97"/>
      <c r="K607" s="99"/>
      <c r="L607" s="97"/>
      <c r="M607" s="97"/>
      <c r="N607" s="100">
        <v>45925.0</v>
      </c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>
      <c r="A608" s="96" t="s">
        <v>5401</v>
      </c>
      <c r="B608" s="96">
        <v>2.1971365702E10</v>
      </c>
      <c r="C608" s="97"/>
      <c r="D608" s="97"/>
      <c r="E608" s="96" t="s">
        <v>4944</v>
      </c>
      <c r="F608" s="97"/>
      <c r="G608" s="96" t="s">
        <v>86</v>
      </c>
      <c r="H608" s="98"/>
      <c r="I608" s="99"/>
      <c r="J608" s="97"/>
      <c r="K608" s="99"/>
      <c r="L608" s="97"/>
      <c r="M608" s="97"/>
      <c r="N608" s="100">
        <v>45925.0</v>
      </c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>
      <c r="A609" s="96" t="s">
        <v>4087</v>
      </c>
      <c r="B609" s="96">
        <v>2.1977485858E10</v>
      </c>
      <c r="C609" s="97"/>
      <c r="D609" s="97"/>
      <c r="E609" s="96" t="s">
        <v>4944</v>
      </c>
      <c r="F609" s="97"/>
      <c r="G609" s="96" t="s">
        <v>86</v>
      </c>
      <c r="H609" s="98"/>
      <c r="I609" s="99"/>
      <c r="J609" s="97"/>
      <c r="K609" s="99"/>
      <c r="L609" s="97"/>
      <c r="M609" s="97"/>
      <c r="N609" s="100">
        <v>45925.0</v>
      </c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>
      <c r="A610" s="96" t="s">
        <v>5402</v>
      </c>
      <c r="B610" s="96">
        <v>9.98335555E8</v>
      </c>
      <c r="C610" s="97"/>
      <c r="D610" s="97"/>
      <c r="E610" s="96" t="s">
        <v>4944</v>
      </c>
      <c r="F610" s="97"/>
      <c r="G610" s="96" t="s">
        <v>86</v>
      </c>
      <c r="H610" s="98"/>
      <c r="I610" s="99"/>
      <c r="J610" s="97"/>
      <c r="K610" s="99"/>
      <c r="L610" s="97"/>
      <c r="M610" s="97"/>
      <c r="N610" s="100">
        <v>45925.0</v>
      </c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>
      <c r="A611" s="96" t="s">
        <v>5403</v>
      </c>
      <c r="B611" s="96">
        <v>2.1999881119E10</v>
      </c>
      <c r="C611" s="97"/>
      <c r="D611" s="97"/>
      <c r="E611" s="96" t="s">
        <v>4944</v>
      </c>
      <c r="F611" s="97"/>
      <c r="G611" s="96" t="s">
        <v>86</v>
      </c>
      <c r="H611" s="98"/>
      <c r="I611" s="99"/>
      <c r="J611" s="97"/>
      <c r="K611" s="99"/>
      <c r="L611" s="97"/>
      <c r="M611" s="97"/>
      <c r="N611" s="100">
        <v>45925.0</v>
      </c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>
      <c r="A612" s="96" t="s">
        <v>5404</v>
      </c>
      <c r="B612" s="96">
        <v>2.1983313102E10</v>
      </c>
      <c r="C612" s="97"/>
      <c r="D612" s="97"/>
      <c r="E612" s="96" t="s">
        <v>4944</v>
      </c>
      <c r="F612" s="97"/>
      <c r="G612" s="96" t="s">
        <v>86</v>
      </c>
      <c r="H612" s="98"/>
      <c r="I612" s="99"/>
      <c r="J612" s="97"/>
      <c r="K612" s="99"/>
      <c r="L612" s="97"/>
      <c r="M612" s="97"/>
      <c r="N612" s="100">
        <v>45925.0</v>
      </c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>
      <c r="A613" s="96" t="s">
        <v>4795</v>
      </c>
      <c r="B613" s="96">
        <v>2.1983722945E10</v>
      </c>
      <c r="C613" s="97"/>
      <c r="D613" s="97"/>
      <c r="E613" s="96" t="s">
        <v>4944</v>
      </c>
      <c r="F613" s="97"/>
      <c r="G613" s="96" t="s">
        <v>86</v>
      </c>
      <c r="H613" s="98"/>
      <c r="I613" s="99"/>
      <c r="J613" s="97"/>
      <c r="K613" s="99"/>
      <c r="L613" s="97"/>
      <c r="M613" s="97"/>
      <c r="N613" s="100">
        <v>45925.0</v>
      </c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>
      <c r="A614" s="96" t="s">
        <v>4231</v>
      </c>
      <c r="B614" s="96">
        <v>2.199228423E10</v>
      </c>
      <c r="C614" s="97"/>
      <c r="D614" s="97"/>
      <c r="E614" s="96" t="s">
        <v>4944</v>
      </c>
      <c r="F614" s="97"/>
      <c r="G614" s="96" t="s">
        <v>86</v>
      </c>
      <c r="H614" s="98"/>
      <c r="I614" s="99"/>
      <c r="J614" s="97"/>
      <c r="K614" s="99"/>
      <c r="L614" s="97"/>
      <c r="M614" s="97"/>
      <c r="N614" s="100">
        <v>45925.0</v>
      </c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>
      <c r="A615" s="96" t="s">
        <v>4245</v>
      </c>
      <c r="B615" s="96">
        <v>2.1970409859E10</v>
      </c>
      <c r="C615" s="97"/>
      <c r="D615" s="97"/>
      <c r="E615" s="96" t="s">
        <v>4944</v>
      </c>
      <c r="F615" s="97"/>
      <c r="G615" s="96" t="s">
        <v>86</v>
      </c>
      <c r="H615" s="98"/>
      <c r="I615" s="99"/>
      <c r="J615" s="97"/>
      <c r="K615" s="99"/>
      <c r="L615" s="97"/>
      <c r="M615" s="97"/>
      <c r="N615" s="100">
        <v>45925.0</v>
      </c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>
      <c r="A616" s="96" t="s">
        <v>4112</v>
      </c>
      <c r="B616" s="96">
        <v>2.1964317782E10</v>
      </c>
      <c r="C616" s="97"/>
      <c r="D616" s="97"/>
      <c r="E616" s="96" t="s">
        <v>4944</v>
      </c>
      <c r="F616" s="97"/>
      <c r="G616" s="96" t="s">
        <v>86</v>
      </c>
      <c r="H616" s="98"/>
      <c r="I616" s="99"/>
      <c r="J616" s="97"/>
      <c r="K616" s="99"/>
      <c r="L616" s="97"/>
      <c r="M616" s="97"/>
      <c r="N616" s="100">
        <v>45925.0</v>
      </c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>
      <c r="A617" s="96" t="s">
        <v>5405</v>
      </c>
      <c r="B617" s="96">
        <v>2.1970161306E10</v>
      </c>
      <c r="C617" s="97"/>
      <c r="D617" s="97"/>
      <c r="E617" s="96" t="s">
        <v>4944</v>
      </c>
      <c r="F617" s="97"/>
      <c r="G617" s="96" t="s">
        <v>86</v>
      </c>
      <c r="H617" s="98"/>
      <c r="I617" s="99"/>
      <c r="J617" s="97"/>
      <c r="K617" s="99"/>
      <c r="L617" s="97"/>
      <c r="M617" s="97"/>
      <c r="N617" s="100">
        <v>45925.0</v>
      </c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>
      <c r="A618" s="96" t="s">
        <v>4</v>
      </c>
      <c r="B618" s="96">
        <v>2.1995026898E10</v>
      </c>
      <c r="C618" s="97"/>
      <c r="D618" s="97"/>
      <c r="E618" s="96" t="s">
        <v>4944</v>
      </c>
      <c r="F618" s="97"/>
      <c r="G618" s="96" t="s">
        <v>86</v>
      </c>
      <c r="H618" s="98"/>
      <c r="I618" s="99"/>
      <c r="J618" s="97"/>
      <c r="K618" s="99"/>
      <c r="L618" s="97"/>
      <c r="M618" s="97"/>
      <c r="N618" s="100">
        <v>45925.0</v>
      </c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>
      <c r="A619" s="96" t="s">
        <v>4494</v>
      </c>
      <c r="B619" s="96">
        <v>2.1995855022E10</v>
      </c>
      <c r="C619" s="97"/>
      <c r="D619" s="97"/>
      <c r="E619" s="96" t="s">
        <v>4944</v>
      </c>
      <c r="F619" s="97"/>
      <c r="G619" s="96" t="s">
        <v>86</v>
      </c>
      <c r="H619" s="98"/>
      <c r="I619" s="99"/>
      <c r="J619" s="97"/>
      <c r="K619" s="99"/>
      <c r="L619" s="97"/>
      <c r="M619" s="97"/>
      <c r="N619" s="100">
        <v>45925.0</v>
      </c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>
      <c r="A620" s="96" t="s">
        <v>5406</v>
      </c>
      <c r="B620" s="96">
        <v>2.1982649777E10</v>
      </c>
      <c r="C620" s="97"/>
      <c r="D620" s="97"/>
      <c r="E620" s="96" t="s">
        <v>4944</v>
      </c>
      <c r="F620" s="97"/>
      <c r="G620" s="96" t="s">
        <v>86</v>
      </c>
      <c r="H620" s="98"/>
      <c r="I620" s="99"/>
      <c r="J620" s="97"/>
      <c r="K620" s="99"/>
      <c r="L620" s="97"/>
      <c r="M620" s="97"/>
      <c r="N620" s="100">
        <v>45925.0</v>
      </c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>
      <c r="A621" s="96" t="s">
        <v>5407</v>
      </c>
      <c r="B621" s="96">
        <v>2.195955287E9</v>
      </c>
      <c r="C621" s="97"/>
      <c r="D621" s="97"/>
      <c r="E621" s="96" t="s">
        <v>2612</v>
      </c>
      <c r="F621" s="97"/>
      <c r="G621" s="96" t="s">
        <v>86</v>
      </c>
      <c r="H621" s="98"/>
      <c r="I621" s="99"/>
      <c r="J621" s="97"/>
      <c r="K621" s="99"/>
      <c r="L621" s="97"/>
      <c r="M621" s="96" t="s">
        <v>5408</v>
      </c>
      <c r="N621" s="100">
        <v>45926.0</v>
      </c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>
      <c r="A622" s="96" t="s">
        <v>4937</v>
      </c>
      <c r="B622" s="96">
        <v>2.1985367028E10</v>
      </c>
      <c r="C622" s="96" t="s">
        <v>5409</v>
      </c>
      <c r="D622" s="97"/>
      <c r="E622" s="96" t="s">
        <v>85</v>
      </c>
      <c r="F622" s="96" t="s">
        <v>278</v>
      </c>
      <c r="G622" s="96" t="s">
        <v>94</v>
      </c>
      <c r="H622" s="98"/>
      <c r="I622" s="99"/>
      <c r="J622" s="97"/>
      <c r="K622" s="99"/>
      <c r="L622" s="97"/>
      <c r="M622" s="97"/>
      <c r="N622" s="100">
        <v>45926.0</v>
      </c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>
      <c r="A623" s="96" t="s">
        <v>5410</v>
      </c>
      <c r="B623" s="96">
        <v>2.1999401583E10</v>
      </c>
      <c r="C623" s="96" t="s">
        <v>5411</v>
      </c>
      <c r="D623" s="97"/>
      <c r="E623" s="96" t="s">
        <v>85</v>
      </c>
      <c r="F623" s="97"/>
      <c r="G623" s="96" t="s">
        <v>86</v>
      </c>
      <c r="H623" s="98"/>
      <c r="I623" s="99"/>
      <c r="J623" s="97"/>
      <c r="K623" s="99"/>
      <c r="L623" s="97"/>
      <c r="M623" s="97"/>
      <c r="N623" s="100">
        <v>45926.0</v>
      </c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>
      <c r="A624" s="96" t="s">
        <v>5412</v>
      </c>
      <c r="B624" s="96">
        <v>2.1972584315E10</v>
      </c>
      <c r="C624" s="96" t="s">
        <v>5413</v>
      </c>
      <c r="D624" s="97"/>
      <c r="E624" s="96" t="s">
        <v>85</v>
      </c>
      <c r="F624" s="97"/>
      <c r="G624" s="96" t="s">
        <v>86</v>
      </c>
      <c r="H624" s="98"/>
      <c r="I624" s="99"/>
      <c r="J624" s="97"/>
      <c r="K624" s="99"/>
      <c r="L624" s="97"/>
      <c r="M624" s="97"/>
      <c r="N624" s="100">
        <v>45926.0</v>
      </c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>
      <c r="A625" s="96" t="s">
        <v>5414</v>
      </c>
      <c r="B625" s="96">
        <v>2.4998633171E10</v>
      </c>
      <c r="C625" s="96" t="s">
        <v>5415</v>
      </c>
      <c r="D625" s="96" t="s">
        <v>5416</v>
      </c>
      <c r="E625" s="96" t="s">
        <v>85</v>
      </c>
      <c r="F625" s="96" t="s">
        <v>137</v>
      </c>
      <c r="G625" s="96" t="s">
        <v>53</v>
      </c>
      <c r="H625" s="101">
        <v>1752.2</v>
      </c>
      <c r="I625" s="100">
        <v>45931.0</v>
      </c>
      <c r="J625" s="96" t="s">
        <v>5417</v>
      </c>
      <c r="K625" s="100">
        <v>45966.0</v>
      </c>
      <c r="L625" s="96">
        <v>10.0</v>
      </c>
      <c r="M625" s="97"/>
      <c r="N625" s="100">
        <v>45933.0</v>
      </c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>
      <c r="A626" s="96" t="s">
        <v>106</v>
      </c>
      <c r="B626" s="96">
        <v>2.1981692875E10</v>
      </c>
      <c r="C626" s="96" t="s">
        <v>5418</v>
      </c>
      <c r="D626" s="97"/>
      <c r="E626" s="96" t="s">
        <v>85</v>
      </c>
      <c r="F626" s="97"/>
      <c r="G626" s="96" t="s">
        <v>94</v>
      </c>
      <c r="H626" s="98"/>
      <c r="I626" s="99"/>
      <c r="J626" s="97"/>
      <c r="K626" s="99"/>
      <c r="L626" s="97"/>
      <c r="M626" s="97"/>
      <c r="N626" s="100">
        <v>45929.0</v>
      </c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>
      <c r="A627" s="96" t="s">
        <v>5419</v>
      </c>
      <c r="B627" s="96">
        <v>2.1987316009E10</v>
      </c>
      <c r="C627" s="96" t="s">
        <v>5420</v>
      </c>
      <c r="D627" s="97"/>
      <c r="E627" s="96" t="s">
        <v>85</v>
      </c>
      <c r="F627" s="97"/>
      <c r="G627" s="96" t="s">
        <v>131</v>
      </c>
      <c r="H627" s="98"/>
      <c r="I627" s="99"/>
      <c r="J627" s="97"/>
      <c r="K627" s="99"/>
      <c r="L627" s="97"/>
      <c r="M627" s="97"/>
      <c r="N627" s="100">
        <v>45929.0</v>
      </c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>
      <c r="A628" s="96" t="s">
        <v>5421</v>
      </c>
      <c r="B628" s="96">
        <v>2.2999029182E10</v>
      </c>
      <c r="C628" s="97"/>
      <c r="D628" s="97"/>
      <c r="E628" s="96" t="s">
        <v>85</v>
      </c>
      <c r="F628" s="97"/>
      <c r="G628" s="96" t="s">
        <v>131</v>
      </c>
      <c r="H628" s="98"/>
      <c r="I628" s="99"/>
      <c r="J628" s="97"/>
      <c r="K628" s="99"/>
      <c r="L628" s="97"/>
      <c r="M628" s="97"/>
      <c r="N628" s="100">
        <v>45929.0</v>
      </c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>
      <c r="A629" s="96" t="s">
        <v>3012</v>
      </c>
      <c r="B629" s="96">
        <v>2.4992118332E10</v>
      </c>
      <c r="C629" s="96" t="s">
        <v>5422</v>
      </c>
      <c r="D629" s="97"/>
      <c r="E629" s="96" t="s">
        <v>85</v>
      </c>
      <c r="F629" s="97"/>
      <c r="G629" s="96" t="s">
        <v>86</v>
      </c>
      <c r="H629" s="98"/>
      <c r="I629" s="99"/>
      <c r="J629" s="97"/>
      <c r="K629" s="99"/>
      <c r="L629" s="97"/>
      <c r="M629" s="97"/>
      <c r="N629" s="100">
        <v>45929.0</v>
      </c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>
      <c r="A630" s="96" t="s">
        <v>5423</v>
      </c>
      <c r="B630" s="96">
        <v>2.1973183022E10</v>
      </c>
      <c r="C630" s="96" t="s">
        <v>5424</v>
      </c>
      <c r="D630" s="97"/>
      <c r="E630" s="96" t="s">
        <v>85</v>
      </c>
      <c r="F630" s="97"/>
      <c r="G630" s="96" t="s">
        <v>86</v>
      </c>
      <c r="H630" s="98"/>
      <c r="I630" s="99"/>
      <c r="J630" s="97"/>
      <c r="K630" s="99"/>
      <c r="L630" s="97"/>
      <c r="M630" s="97"/>
      <c r="N630" s="100">
        <v>45929.0</v>
      </c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>
      <c r="A631" s="96" t="s">
        <v>5227</v>
      </c>
      <c r="B631" s="96">
        <v>2.19957921E10</v>
      </c>
      <c r="C631" s="96" t="s">
        <v>5425</v>
      </c>
      <c r="D631" s="96" t="s">
        <v>5426</v>
      </c>
      <c r="E631" s="96" t="s">
        <v>85</v>
      </c>
      <c r="F631" s="96" t="s">
        <v>596</v>
      </c>
      <c r="G631" s="96" t="s">
        <v>53</v>
      </c>
      <c r="H631" s="101">
        <v>6000.17</v>
      </c>
      <c r="I631" s="100">
        <v>45924.0</v>
      </c>
      <c r="J631" s="96" t="s">
        <v>5427</v>
      </c>
      <c r="K631" s="100">
        <v>45939.0</v>
      </c>
      <c r="L631" s="96">
        <v>10.0</v>
      </c>
      <c r="M631" s="97"/>
      <c r="N631" s="100">
        <v>45933.0</v>
      </c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>
      <c r="A632" s="96" t="s">
        <v>5428</v>
      </c>
      <c r="B632" s="96">
        <v>2.1964925385E10</v>
      </c>
      <c r="C632" s="96" t="s">
        <v>5429</v>
      </c>
      <c r="D632" s="96" t="s">
        <v>5430</v>
      </c>
      <c r="E632" s="96" t="s">
        <v>85</v>
      </c>
      <c r="F632" s="96" t="s">
        <v>153</v>
      </c>
      <c r="G632" s="96" t="s">
        <v>53</v>
      </c>
      <c r="H632" s="101">
        <v>332.44</v>
      </c>
      <c r="I632" s="100">
        <v>45916.0</v>
      </c>
      <c r="J632" s="96">
        <v>1007039.0</v>
      </c>
      <c r="K632" s="100">
        <v>45935.0</v>
      </c>
      <c r="L632" s="96">
        <v>10.0</v>
      </c>
      <c r="M632" s="97"/>
      <c r="N632" s="100">
        <v>45931.0</v>
      </c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>
      <c r="A633" s="96" t="s">
        <v>3974</v>
      </c>
      <c r="B633" s="96">
        <v>2.198728283E10</v>
      </c>
      <c r="C633" s="97"/>
      <c r="D633" s="97"/>
      <c r="E633" s="96" t="s">
        <v>4944</v>
      </c>
      <c r="F633" s="97"/>
      <c r="G633" s="96" t="s">
        <v>86</v>
      </c>
      <c r="H633" s="98"/>
      <c r="I633" s="99"/>
      <c r="J633" s="97"/>
      <c r="K633" s="99"/>
      <c r="L633" s="97"/>
      <c r="M633" s="97"/>
      <c r="N633" s="100">
        <v>45930.0</v>
      </c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>
      <c r="A634" s="96" t="s">
        <v>5431</v>
      </c>
      <c r="B634" s="96">
        <v>9.2984838502E10</v>
      </c>
      <c r="C634" s="97"/>
      <c r="D634" s="97"/>
      <c r="E634" s="96" t="s">
        <v>4944</v>
      </c>
      <c r="F634" s="97"/>
      <c r="G634" s="96" t="s">
        <v>86</v>
      </c>
      <c r="H634" s="98"/>
      <c r="I634" s="99"/>
      <c r="J634" s="97"/>
      <c r="K634" s="99"/>
      <c r="L634" s="97"/>
      <c r="M634" s="97"/>
      <c r="N634" s="100">
        <v>45930.0</v>
      </c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>
      <c r="A635" s="96" t="s">
        <v>5432</v>
      </c>
      <c r="B635" s="96">
        <v>8.1987300552E10</v>
      </c>
      <c r="C635" s="97"/>
      <c r="D635" s="97"/>
      <c r="E635" s="96" t="s">
        <v>4944</v>
      </c>
      <c r="F635" s="97"/>
      <c r="G635" s="96" t="s">
        <v>86</v>
      </c>
      <c r="H635" s="98"/>
      <c r="I635" s="99"/>
      <c r="J635" s="97"/>
      <c r="K635" s="99"/>
      <c r="L635" s="97"/>
      <c r="M635" s="97"/>
      <c r="N635" s="100">
        <v>45930.0</v>
      </c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>
      <c r="A636" s="96" t="s">
        <v>4951</v>
      </c>
      <c r="B636" s="96">
        <v>8.4988039082E10</v>
      </c>
      <c r="C636" s="97"/>
      <c r="D636" s="97"/>
      <c r="E636" s="96" t="s">
        <v>4944</v>
      </c>
      <c r="F636" s="97"/>
      <c r="G636" s="96" t="s">
        <v>86</v>
      </c>
      <c r="H636" s="98"/>
      <c r="I636" s="99"/>
      <c r="J636" s="97"/>
      <c r="K636" s="99"/>
      <c r="L636" s="97"/>
      <c r="M636" s="97"/>
      <c r="N636" s="100">
        <v>45930.0</v>
      </c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>
      <c r="A637" s="96" t="s">
        <v>3982</v>
      </c>
      <c r="B637" s="96">
        <v>2.19E10</v>
      </c>
      <c r="C637" s="97"/>
      <c r="D637" s="97"/>
      <c r="E637" s="96" t="s">
        <v>4944</v>
      </c>
      <c r="F637" s="97"/>
      <c r="G637" s="96" t="s">
        <v>86</v>
      </c>
      <c r="H637" s="98"/>
      <c r="I637" s="99"/>
      <c r="J637" s="97"/>
      <c r="K637" s="99"/>
      <c r="L637" s="97"/>
      <c r="M637" s="97"/>
      <c r="N637" s="100">
        <v>45930.0</v>
      </c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>
      <c r="A638" s="96" t="s">
        <v>5433</v>
      </c>
      <c r="B638" s="96">
        <v>2.1972215443E10</v>
      </c>
      <c r="C638" s="97"/>
      <c r="D638" s="97"/>
      <c r="E638" s="96" t="s">
        <v>4944</v>
      </c>
      <c r="F638" s="97"/>
      <c r="G638" s="96" t="s">
        <v>86</v>
      </c>
      <c r="H638" s="98"/>
      <c r="I638" s="99"/>
      <c r="J638" s="97"/>
      <c r="K638" s="99"/>
      <c r="L638" s="97"/>
      <c r="M638" s="97"/>
      <c r="N638" s="100">
        <v>45930.0</v>
      </c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>
      <c r="A639" s="96" t="s">
        <v>3</v>
      </c>
      <c r="B639" s="96">
        <v>1.1995907191E10</v>
      </c>
      <c r="C639" s="97"/>
      <c r="D639" s="97"/>
      <c r="E639" s="96" t="s">
        <v>4944</v>
      </c>
      <c r="F639" s="97"/>
      <c r="G639" s="96" t="s">
        <v>86</v>
      </c>
      <c r="H639" s="98"/>
      <c r="I639" s="99"/>
      <c r="J639" s="97"/>
      <c r="K639" s="99"/>
      <c r="L639" s="97"/>
      <c r="M639" s="97"/>
      <c r="N639" s="100">
        <v>45930.0</v>
      </c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>
      <c r="A640" s="96" t="s">
        <v>4245</v>
      </c>
      <c r="B640" s="96">
        <v>2.1980816418E10</v>
      </c>
      <c r="C640" s="97"/>
      <c r="D640" s="97"/>
      <c r="E640" s="96" t="s">
        <v>4944</v>
      </c>
      <c r="F640" s="97"/>
      <c r="G640" s="96" t="s">
        <v>86</v>
      </c>
      <c r="H640" s="98"/>
      <c r="I640" s="99"/>
      <c r="J640" s="97"/>
      <c r="K640" s="99"/>
      <c r="L640" s="97"/>
      <c r="M640" s="97"/>
      <c r="N640" s="100">
        <v>45930.0</v>
      </c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>
      <c r="A641" s="96" t="s">
        <v>160</v>
      </c>
      <c r="B641" s="96">
        <v>2.199873093E10</v>
      </c>
      <c r="C641" s="97"/>
      <c r="D641" s="97"/>
      <c r="E641" s="96" t="s">
        <v>4944</v>
      </c>
      <c r="F641" s="97"/>
      <c r="G641" s="96" t="s">
        <v>86</v>
      </c>
      <c r="H641" s="98"/>
      <c r="I641" s="99"/>
      <c r="J641" s="97"/>
      <c r="K641" s="99"/>
      <c r="L641" s="97"/>
      <c r="M641" s="97"/>
      <c r="N641" s="100">
        <v>45930.0</v>
      </c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>
      <c r="A642" s="96" t="s">
        <v>4245</v>
      </c>
      <c r="B642" s="96">
        <v>8.3996962841E10</v>
      </c>
      <c r="C642" s="97"/>
      <c r="D642" s="97"/>
      <c r="E642" s="96" t="s">
        <v>4944</v>
      </c>
      <c r="F642" s="97"/>
      <c r="G642" s="96" t="s">
        <v>86</v>
      </c>
      <c r="H642" s="98"/>
      <c r="I642" s="99"/>
      <c r="J642" s="97"/>
      <c r="K642" s="99"/>
      <c r="L642" s="97"/>
      <c r="M642" s="97"/>
      <c r="N642" s="100">
        <v>45930.0</v>
      </c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>
      <c r="A643" s="96" t="s">
        <v>4587</v>
      </c>
      <c r="B643" s="96">
        <v>2.1997665017E10</v>
      </c>
      <c r="C643" s="97"/>
      <c r="D643" s="97"/>
      <c r="E643" s="96" t="s">
        <v>4944</v>
      </c>
      <c r="F643" s="97"/>
      <c r="G643" s="96" t="s">
        <v>86</v>
      </c>
      <c r="H643" s="98"/>
      <c r="I643" s="99"/>
      <c r="J643" s="97"/>
      <c r="K643" s="99"/>
      <c r="L643" s="97"/>
      <c r="M643" s="97"/>
      <c r="N643" s="100">
        <v>45930.0</v>
      </c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>
      <c r="A644" s="96" t="s">
        <v>4605</v>
      </c>
      <c r="B644" s="96">
        <v>2.1965953257E10</v>
      </c>
      <c r="C644" s="97"/>
      <c r="D644" s="97"/>
      <c r="E644" s="96" t="s">
        <v>4944</v>
      </c>
      <c r="F644" s="97"/>
      <c r="G644" s="96" t="s">
        <v>86</v>
      </c>
      <c r="H644" s="98"/>
      <c r="I644" s="99"/>
      <c r="J644" s="97"/>
      <c r="K644" s="99"/>
      <c r="L644" s="97"/>
      <c r="M644" s="97"/>
      <c r="N644" s="100">
        <v>45930.0</v>
      </c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>
      <c r="A645" s="96" t="s">
        <v>4518</v>
      </c>
      <c r="B645" s="96">
        <v>2.498101845E10</v>
      </c>
      <c r="C645" s="97"/>
      <c r="D645" s="97"/>
      <c r="E645" s="96" t="s">
        <v>4944</v>
      </c>
      <c r="F645" s="97"/>
      <c r="G645" s="96" t="s">
        <v>86</v>
      </c>
      <c r="H645" s="98"/>
      <c r="I645" s="99"/>
      <c r="J645" s="97"/>
      <c r="K645" s="99"/>
      <c r="L645" s="97"/>
      <c r="M645" s="97"/>
      <c r="N645" s="100">
        <v>45930.0</v>
      </c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>
      <c r="A646" s="96" t="s">
        <v>4804</v>
      </c>
      <c r="B646" s="96">
        <v>2.1997496252E10</v>
      </c>
      <c r="C646" s="97"/>
      <c r="D646" s="97"/>
      <c r="E646" s="96" t="s">
        <v>4944</v>
      </c>
      <c r="F646" s="97"/>
      <c r="G646" s="96" t="s">
        <v>86</v>
      </c>
      <c r="H646" s="98"/>
      <c r="I646" s="99"/>
      <c r="J646" s="97"/>
      <c r="K646" s="99"/>
      <c r="L646" s="97"/>
      <c r="M646" s="97"/>
      <c r="N646" s="100">
        <v>45930.0</v>
      </c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>
      <c r="A647" s="96" t="s">
        <v>4906</v>
      </c>
      <c r="B647" s="96">
        <v>2.1976786837E10</v>
      </c>
      <c r="C647" s="97"/>
      <c r="D647" s="97"/>
      <c r="E647" s="96" t="s">
        <v>4944</v>
      </c>
      <c r="F647" s="97"/>
      <c r="G647" s="96" t="s">
        <v>86</v>
      </c>
      <c r="H647" s="98"/>
      <c r="I647" s="99"/>
      <c r="J647" s="97"/>
      <c r="K647" s="99"/>
      <c r="L647" s="97"/>
      <c r="M647" s="97"/>
      <c r="N647" s="100">
        <v>45930.0</v>
      </c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>
      <c r="A648" s="96" t="s">
        <v>4906</v>
      </c>
      <c r="B648" s="96">
        <v>2.199202185E10</v>
      </c>
      <c r="C648" s="97"/>
      <c r="D648" s="97"/>
      <c r="E648" s="96" t="s">
        <v>4944</v>
      </c>
      <c r="F648" s="97"/>
      <c r="G648" s="96" t="s">
        <v>86</v>
      </c>
      <c r="H648" s="98"/>
      <c r="I648" s="99"/>
      <c r="J648" s="97"/>
      <c r="K648" s="99"/>
      <c r="L648" s="97"/>
      <c r="M648" s="97"/>
      <c r="N648" s="100">
        <v>45930.0</v>
      </c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>
      <c r="A649" s="96" t="s">
        <v>710</v>
      </c>
      <c r="B649" s="96">
        <v>2.1994449528E10</v>
      </c>
      <c r="C649" s="97"/>
      <c r="D649" s="97"/>
      <c r="E649" s="96" t="s">
        <v>4944</v>
      </c>
      <c r="F649" s="97"/>
      <c r="G649" s="96" t="s">
        <v>86</v>
      </c>
      <c r="H649" s="98"/>
      <c r="I649" s="99"/>
      <c r="J649" s="97"/>
      <c r="K649" s="99"/>
      <c r="L649" s="97"/>
      <c r="M649" s="97"/>
      <c r="N649" s="100">
        <v>45930.0</v>
      </c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>
      <c r="A650" s="96" t="s">
        <v>5434</v>
      </c>
      <c r="B650" s="96">
        <v>2.199410313E10</v>
      </c>
      <c r="C650" s="97"/>
      <c r="D650" s="97"/>
      <c r="E650" s="96" t="s">
        <v>4944</v>
      </c>
      <c r="F650" s="97"/>
      <c r="G650" s="96" t="s">
        <v>86</v>
      </c>
      <c r="H650" s="98"/>
      <c r="I650" s="99"/>
      <c r="J650" s="97"/>
      <c r="K650" s="99"/>
      <c r="L650" s="97"/>
      <c r="M650" s="97"/>
      <c r="N650" s="100">
        <v>45930.0</v>
      </c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>
      <c r="A651" s="96" t="s">
        <v>5435</v>
      </c>
      <c r="B651" s="96">
        <v>7.3999294589E10</v>
      </c>
      <c r="C651" s="97"/>
      <c r="D651" s="97"/>
      <c r="E651" s="96" t="s">
        <v>4944</v>
      </c>
      <c r="F651" s="97"/>
      <c r="G651" s="96" t="s">
        <v>86</v>
      </c>
      <c r="H651" s="98"/>
      <c r="I651" s="99"/>
      <c r="J651" s="97"/>
      <c r="K651" s="99"/>
      <c r="L651" s="97"/>
      <c r="M651" s="97"/>
      <c r="N651" s="100">
        <v>45930.0</v>
      </c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>
      <c r="A652" s="96" t="s">
        <v>5436</v>
      </c>
      <c r="B652" s="96">
        <v>1.9977133761E10</v>
      </c>
      <c r="C652" s="97"/>
      <c r="D652" s="97"/>
      <c r="E652" s="96" t="s">
        <v>4944</v>
      </c>
      <c r="F652" s="97"/>
      <c r="G652" s="96" t="s">
        <v>86</v>
      </c>
      <c r="H652" s="98"/>
      <c r="I652" s="99"/>
      <c r="J652" s="97"/>
      <c r="K652" s="99"/>
      <c r="L652" s="97"/>
      <c r="M652" s="97"/>
      <c r="N652" s="100">
        <v>45930.0</v>
      </c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>
      <c r="A653" s="96" t="s">
        <v>5437</v>
      </c>
      <c r="B653" s="96">
        <v>2.1991341373E10</v>
      </c>
      <c r="C653" s="97"/>
      <c r="D653" s="97"/>
      <c r="E653" s="96" t="s">
        <v>4944</v>
      </c>
      <c r="F653" s="97"/>
      <c r="G653" s="96" t="s">
        <v>86</v>
      </c>
      <c r="H653" s="98"/>
      <c r="I653" s="99"/>
      <c r="J653" s="97"/>
      <c r="K653" s="99"/>
      <c r="L653" s="97"/>
      <c r="M653" s="97"/>
      <c r="N653" s="100">
        <v>45930.0</v>
      </c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>
      <c r="A654" s="96" t="s">
        <v>3978</v>
      </c>
      <c r="B654" s="96">
        <v>6.6996957296E10</v>
      </c>
      <c r="C654" s="97"/>
      <c r="D654" s="97"/>
      <c r="E654" s="96" t="s">
        <v>4944</v>
      </c>
      <c r="F654" s="97"/>
      <c r="G654" s="96" t="s">
        <v>86</v>
      </c>
      <c r="H654" s="98"/>
      <c r="I654" s="99"/>
      <c r="J654" s="97"/>
      <c r="K654" s="99"/>
      <c r="L654" s="97"/>
      <c r="M654" s="97"/>
      <c r="N654" s="100">
        <v>45930.0</v>
      </c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>
      <c r="A655" s="96" t="s">
        <v>5069</v>
      </c>
      <c r="B655" s="96">
        <v>2.198100937E10</v>
      </c>
      <c r="C655" s="97"/>
      <c r="D655" s="97"/>
      <c r="E655" s="96" t="s">
        <v>4944</v>
      </c>
      <c r="F655" s="97"/>
      <c r="G655" s="96" t="s">
        <v>86</v>
      </c>
      <c r="H655" s="98"/>
      <c r="I655" s="99"/>
      <c r="J655" s="97"/>
      <c r="K655" s="99"/>
      <c r="L655" s="97"/>
      <c r="M655" s="97"/>
      <c r="N655" s="100">
        <v>45930.0</v>
      </c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>
      <c r="A656" s="96" t="s">
        <v>4663</v>
      </c>
      <c r="B656" s="96">
        <v>2.1968409184E10</v>
      </c>
      <c r="C656" s="97"/>
      <c r="D656" s="97"/>
      <c r="E656" s="96" t="s">
        <v>4944</v>
      </c>
      <c r="F656" s="97"/>
      <c r="G656" s="96" t="s">
        <v>86</v>
      </c>
      <c r="H656" s="98"/>
      <c r="I656" s="99"/>
      <c r="J656" s="97"/>
      <c r="K656" s="99"/>
      <c r="L656" s="97"/>
      <c r="M656" s="97"/>
      <c r="N656" s="100">
        <v>45930.0</v>
      </c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>
      <c r="A657" s="96" t="s">
        <v>5438</v>
      </c>
      <c r="B657" s="96">
        <v>2.1993188827E10</v>
      </c>
      <c r="C657" s="97"/>
      <c r="D657" s="97"/>
      <c r="E657" s="96" t="s">
        <v>4944</v>
      </c>
      <c r="F657" s="97"/>
      <c r="G657" s="96" t="s">
        <v>86</v>
      </c>
      <c r="H657" s="98"/>
      <c r="I657" s="99"/>
      <c r="J657" s="97"/>
      <c r="K657" s="99"/>
      <c r="L657" s="97"/>
      <c r="M657" s="97"/>
      <c r="N657" s="100">
        <v>45930.0</v>
      </c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>
      <c r="A658" s="96" t="s">
        <v>4669</v>
      </c>
      <c r="B658" s="96">
        <v>8.8552251215E10</v>
      </c>
      <c r="C658" s="97"/>
      <c r="D658" s="97"/>
      <c r="E658" s="96" t="s">
        <v>4944</v>
      </c>
      <c r="F658" s="97"/>
      <c r="G658" s="96" t="s">
        <v>86</v>
      </c>
      <c r="H658" s="98"/>
      <c r="I658" s="99"/>
      <c r="J658" s="97"/>
      <c r="K658" s="99"/>
      <c r="L658" s="97"/>
      <c r="M658" s="97"/>
      <c r="N658" s="100">
        <v>45930.0</v>
      </c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>
      <c r="A659" s="96" t="s">
        <v>5439</v>
      </c>
      <c r="B659" s="96">
        <v>2.1982319539E10</v>
      </c>
      <c r="C659" s="97"/>
      <c r="D659" s="97"/>
      <c r="E659" s="96" t="s">
        <v>4944</v>
      </c>
      <c r="F659" s="97"/>
      <c r="G659" s="96" t="s">
        <v>86</v>
      </c>
      <c r="H659" s="98"/>
      <c r="I659" s="99"/>
      <c r="J659" s="97"/>
      <c r="K659" s="99"/>
      <c r="L659" s="97"/>
      <c r="M659" s="97"/>
      <c r="N659" s="100">
        <v>45930.0</v>
      </c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>
      <c r="A660" s="96" t="s">
        <v>5440</v>
      </c>
      <c r="B660" s="96">
        <v>2.1990753108E10</v>
      </c>
      <c r="C660" s="97"/>
      <c r="D660" s="97"/>
      <c r="E660" s="96" t="s">
        <v>4944</v>
      </c>
      <c r="F660" s="97"/>
      <c r="G660" s="96" t="s">
        <v>86</v>
      </c>
      <c r="H660" s="98"/>
      <c r="I660" s="99"/>
      <c r="J660" s="97"/>
      <c r="K660" s="99"/>
      <c r="L660" s="97"/>
      <c r="M660" s="97"/>
      <c r="N660" s="100">
        <v>45930.0</v>
      </c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>
      <c r="A661" s="96" t="s">
        <v>4114</v>
      </c>
      <c r="B661" s="96">
        <v>4.4998065704E10</v>
      </c>
      <c r="C661" s="97"/>
      <c r="D661" s="97"/>
      <c r="E661" s="96" t="s">
        <v>4944</v>
      </c>
      <c r="F661" s="97"/>
      <c r="G661" s="96" t="s">
        <v>86</v>
      </c>
      <c r="H661" s="98"/>
      <c r="I661" s="99"/>
      <c r="J661" s="97"/>
      <c r="K661" s="99"/>
      <c r="L661" s="97"/>
      <c r="M661" s="97"/>
      <c r="N661" s="100">
        <v>45930.0</v>
      </c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>
      <c r="A662" s="96" t="s">
        <v>4487</v>
      </c>
      <c r="B662" s="96">
        <v>2.1973755951E10</v>
      </c>
      <c r="C662" s="97"/>
      <c r="D662" s="97"/>
      <c r="E662" s="96" t="s">
        <v>4944</v>
      </c>
      <c r="F662" s="97"/>
      <c r="G662" s="96" t="s">
        <v>86</v>
      </c>
      <c r="H662" s="98"/>
      <c r="I662" s="99"/>
      <c r="J662" s="97"/>
      <c r="K662" s="99"/>
      <c r="L662" s="97"/>
      <c r="M662" s="97"/>
      <c r="N662" s="100">
        <v>45930.0</v>
      </c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>
      <c r="A663" s="96" t="s">
        <v>5161</v>
      </c>
      <c r="B663" s="96">
        <v>2.1981661471E10</v>
      </c>
      <c r="C663" s="97"/>
      <c r="D663" s="97"/>
      <c r="E663" s="96" t="s">
        <v>4944</v>
      </c>
      <c r="F663" s="97"/>
      <c r="G663" s="96" t="s">
        <v>86</v>
      </c>
      <c r="H663" s="98"/>
      <c r="I663" s="99"/>
      <c r="J663" s="97"/>
      <c r="K663" s="99"/>
      <c r="L663" s="97"/>
      <c r="M663" s="97"/>
      <c r="N663" s="100">
        <v>45930.0</v>
      </c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>
      <c r="A664" s="96" t="s">
        <v>800</v>
      </c>
      <c r="B664" s="96">
        <v>2.1980055712E10</v>
      </c>
      <c r="C664" s="97"/>
      <c r="D664" s="97"/>
      <c r="E664" s="96" t="s">
        <v>4944</v>
      </c>
      <c r="F664" s="97"/>
      <c r="G664" s="96" t="s">
        <v>86</v>
      </c>
      <c r="H664" s="98"/>
      <c r="I664" s="99"/>
      <c r="J664" s="97"/>
      <c r="K664" s="99"/>
      <c r="L664" s="97"/>
      <c r="M664" s="97"/>
      <c r="N664" s="100">
        <v>45930.0</v>
      </c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>
      <c r="A665" s="96" t="s">
        <v>4713</v>
      </c>
      <c r="B665" s="96">
        <v>2.1981975995E10</v>
      </c>
      <c r="C665" s="97"/>
      <c r="D665" s="97"/>
      <c r="E665" s="96" t="s">
        <v>4944</v>
      </c>
      <c r="F665" s="97"/>
      <c r="G665" s="96" t="s">
        <v>86</v>
      </c>
      <c r="H665" s="98"/>
      <c r="I665" s="99"/>
      <c r="J665" s="97"/>
      <c r="K665" s="99"/>
      <c r="L665" s="97"/>
      <c r="M665" s="97"/>
      <c r="N665" s="100">
        <v>45930.0</v>
      </c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>
      <c r="A666" s="96" t="s">
        <v>5441</v>
      </c>
      <c r="B666" s="96">
        <v>6.2982322907E10</v>
      </c>
      <c r="C666" s="97"/>
      <c r="D666" s="97"/>
      <c r="E666" s="96" t="s">
        <v>4944</v>
      </c>
      <c r="F666" s="97"/>
      <c r="G666" s="96" t="s">
        <v>86</v>
      </c>
      <c r="H666" s="98"/>
      <c r="I666" s="99"/>
      <c r="J666" s="97"/>
      <c r="K666" s="99"/>
      <c r="L666" s="97"/>
      <c r="M666" s="97"/>
      <c r="N666" s="100">
        <v>45930.0</v>
      </c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>
      <c r="A667" s="96" t="s">
        <v>5442</v>
      </c>
      <c r="B667" s="96">
        <v>2.4249880459E10</v>
      </c>
      <c r="C667" s="97"/>
      <c r="D667" s="97"/>
      <c r="E667" s="96" t="s">
        <v>4944</v>
      </c>
      <c r="F667" s="97"/>
      <c r="G667" s="96" t="s">
        <v>86</v>
      </c>
      <c r="H667" s="98"/>
      <c r="I667" s="99"/>
      <c r="J667" s="97"/>
      <c r="K667" s="99"/>
      <c r="L667" s="97"/>
      <c r="M667" s="97"/>
      <c r="N667" s="100">
        <v>45930.0</v>
      </c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>
      <c r="A668" s="96" t="s">
        <v>4157</v>
      </c>
      <c r="B668" s="96">
        <v>2.2992738349E10</v>
      </c>
      <c r="C668" s="97"/>
      <c r="D668" s="97"/>
      <c r="E668" s="96" t="s">
        <v>4944</v>
      </c>
      <c r="F668" s="97"/>
      <c r="G668" s="96" t="s">
        <v>86</v>
      </c>
      <c r="H668" s="98"/>
      <c r="I668" s="99"/>
      <c r="J668" s="97"/>
      <c r="K668" s="99"/>
      <c r="L668" s="97"/>
      <c r="M668" s="97"/>
      <c r="N668" s="100">
        <v>45930.0</v>
      </c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>
      <c r="A669" s="96" t="s">
        <v>5443</v>
      </c>
      <c r="B669" s="96">
        <v>2.1964462266E10</v>
      </c>
      <c r="C669" s="97"/>
      <c r="D669" s="97"/>
      <c r="E669" s="96" t="s">
        <v>4944</v>
      </c>
      <c r="F669" s="97"/>
      <c r="G669" s="96" t="s">
        <v>86</v>
      </c>
      <c r="H669" s="98"/>
      <c r="I669" s="99"/>
      <c r="J669" s="97"/>
      <c r="K669" s="99"/>
      <c r="L669" s="97"/>
      <c r="M669" s="97"/>
      <c r="N669" s="100">
        <v>45930.0</v>
      </c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>
      <c r="A670" s="96" t="s">
        <v>2978</v>
      </c>
      <c r="B670" s="96">
        <v>2.1983871194E10</v>
      </c>
      <c r="C670" s="97"/>
      <c r="D670" s="97"/>
      <c r="E670" s="96" t="s">
        <v>4944</v>
      </c>
      <c r="F670" s="97"/>
      <c r="G670" s="96" t="s">
        <v>86</v>
      </c>
      <c r="H670" s="98"/>
      <c r="I670" s="99"/>
      <c r="J670" s="97"/>
      <c r="K670" s="99"/>
      <c r="L670" s="97"/>
      <c r="M670" s="97"/>
      <c r="N670" s="100">
        <v>45930.0</v>
      </c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>
      <c r="A671" s="96" t="s">
        <v>5444</v>
      </c>
      <c r="B671" s="96">
        <v>2.1981171327E10</v>
      </c>
      <c r="C671" s="97"/>
      <c r="D671" s="97"/>
      <c r="E671" s="96" t="s">
        <v>4944</v>
      </c>
      <c r="F671" s="97"/>
      <c r="G671" s="96" t="s">
        <v>86</v>
      </c>
      <c r="H671" s="98"/>
      <c r="I671" s="99"/>
      <c r="J671" s="97"/>
      <c r="K671" s="99"/>
      <c r="L671" s="97"/>
      <c r="M671" s="97"/>
      <c r="N671" s="100">
        <v>45930.0</v>
      </c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>
      <c r="A672" s="96" t="s">
        <v>5075</v>
      </c>
      <c r="B672" s="96">
        <v>2.1973029686E10</v>
      </c>
      <c r="C672" s="97"/>
      <c r="D672" s="97"/>
      <c r="E672" s="96" t="s">
        <v>4944</v>
      </c>
      <c r="F672" s="97"/>
      <c r="G672" s="96" t="s">
        <v>86</v>
      </c>
      <c r="H672" s="98"/>
      <c r="I672" s="99"/>
      <c r="J672" s="97"/>
      <c r="K672" s="99"/>
      <c r="L672" s="97"/>
      <c r="M672" s="97"/>
      <c r="N672" s="100">
        <v>45930.0</v>
      </c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>
      <c r="A673" s="96" t="s">
        <v>2045</v>
      </c>
      <c r="B673" s="96">
        <v>2.1970224602E10</v>
      </c>
      <c r="C673" s="97"/>
      <c r="D673" s="97"/>
      <c r="E673" s="96" t="s">
        <v>4944</v>
      </c>
      <c r="F673" s="97"/>
      <c r="G673" s="96" t="s">
        <v>86</v>
      </c>
      <c r="H673" s="98"/>
      <c r="I673" s="99"/>
      <c r="J673" s="97"/>
      <c r="K673" s="99"/>
      <c r="L673" s="97"/>
      <c r="M673" s="97"/>
      <c r="N673" s="100">
        <v>45930.0</v>
      </c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>
      <c r="A674" s="96" t="s">
        <v>5445</v>
      </c>
      <c r="B674" s="96">
        <v>2.2999185289E10</v>
      </c>
      <c r="C674" s="97"/>
      <c r="D674" s="97"/>
      <c r="E674" s="96" t="s">
        <v>4944</v>
      </c>
      <c r="F674" s="97"/>
      <c r="G674" s="96" t="s">
        <v>86</v>
      </c>
      <c r="H674" s="98"/>
      <c r="I674" s="99"/>
      <c r="J674" s="97"/>
      <c r="K674" s="99"/>
      <c r="L674" s="97"/>
      <c r="M674" s="97"/>
      <c r="N674" s="100">
        <v>45930.0</v>
      </c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>
      <c r="A675" s="96" t="s">
        <v>5445</v>
      </c>
      <c r="B675" s="96">
        <v>2.499836319E10</v>
      </c>
      <c r="C675" s="97"/>
      <c r="D675" s="97"/>
      <c r="E675" s="96" t="s">
        <v>4944</v>
      </c>
      <c r="F675" s="97"/>
      <c r="G675" s="96" t="s">
        <v>86</v>
      </c>
      <c r="H675" s="98"/>
      <c r="I675" s="99"/>
      <c r="J675" s="97"/>
      <c r="K675" s="99"/>
      <c r="L675" s="97"/>
      <c r="M675" s="97"/>
      <c r="N675" s="100">
        <v>45930.0</v>
      </c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>
      <c r="A676" s="96" t="s">
        <v>4206</v>
      </c>
      <c r="B676" s="96">
        <v>2.1999366536E10</v>
      </c>
      <c r="C676" s="97"/>
      <c r="D676" s="97"/>
      <c r="E676" s="96" t="s">
        <v>4944</v>
      </c>
      <c r="F676" s="97"/>
      <c r="G676" s="96" t="s">
        <v>86</v>
      </c>
      <c r="H676" s="98"/>
      <c r="I676" s="99"/>
      <c r="J676" s="97"/>
      <c r="K676" s="99"/>
      <c r="L676" s="97"/>
      <c r="M676" s="97"/>
      <c r="N676" s="100">
        <v>45930.0</v>
      </c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>
      <c r="A677" s="96" t="s">
        <v>3980</v>
      </c>
      <c r="B677" s="96">
        <v>2.2981480136E10</v>
      </c>
      <c r="C677" s="97"/>
      <c r="D677" s="97"/>
      <c r="E677" s="96" t="s">
        <v>4944</v>
      </c>
      <c r="F677" s="97"/>
      <c r="G677" s="96" t="s">
        <v>86</v>
      </c>
      <c r="H677" s="98"/>
      <c r="I677" s="99"/>
      <c r="J677" s="97"/>
      <c r="K677" s="99"/>
      <c r="L677" s="97"/>
      <c r="M677" s="97"/>
      <c r="N677" s="100">
        <v>45930.0</v>
      </c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>
      <c r="A678" s="96" t="s">
        <v>5173</v>
      </c>
      <c r="B678" s="96">
        <v>2.1996581799E10</v>
      </c>
      <c r="C678" s="97"/>
      <c r="D678" s="97"/>
      <c r="E678" s="96" t="s">
        <v>4944</v>
      </c>
      <c r="F678" s="97"/>
      <c r="G678" s="96" t="s">
        <v>86</v>
      </c>
      <c r="H678" s="98"/>
      <c r="I678" s="99"/>
      <c r="J678" s="97"/>
      <c r="K678" s="99"/>
      <c r="L678" s="97"/>
      <c r="M678" s="97"/>
      <c r="N678" s="100">
        <v>45930.0</v>
      </c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>
      <c r="A679" s="96" t="s">
        <v>4022</v>
      </c>
      <c r="B679" s="96">
        <v>2.1973428167E10</v>
      </c>
      <c r="C679" s="97"/>
      <c r="D679" s="97"/>
      <c r="E679" s="96" t="s">
        <v>4944</v>
      </c>
      <c r="F679" s="97"/>
      <c r="G679" s="96" t="s">
        <v>86</v>
      </c>
      <c r="H679" s="98"/>
      <c r="I679" s="99"/>
      <c r="J679" s="97"/>
      <c r="K679" s="99"/>
      <c r="L679" s="97"/>
      <c r="M679" s="97"/>
      <c r="N679" s="100">
        <v>45930.0</v>
      </c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>
      <c r="A680" s="96" t="s">
        <v>106</v>
      </c>
      <c r="B680" s="96">
        <v>2.299847749E10</v>
      </c>
      <c r="C680" s="97"/>
      <c r="D680" s="97"/>
      <c r="E680" s="96" t="s">
        <v>4944</v>
      </c>
      <c r="F680" s="97"/>
      <c r="G680" s="96" t="s">
        <v>86</v>
      </c>
      <c r="H680" s="98"/>
      <c r="I680" s="99"/>
      <c r="J680" s="97"/>
      <c r="K680" s="99"/>
      <c r="L680" s="97"/>
      <c r="M680" s="97"/>
      <c r="N680" s="100">
        <v>45930.0</v>
      </c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>
      <c r="A681" s="96" t="s">
        <v>4441</v>
      </c>
      <c r="B681" s="96">
        <v>6.2982072052E10</v>
      </c>
      <c r="C681" s="97"/>
      <c r="D681" s="97"/>
      <c r="E681" s="96" t="s">
        <v>4944</v>
      </c>
      <c r="F681" s="97"/>
      <c r="G681" s="96" t="s">
        <v>86</v>
      </c>
      <c r="H681" s="98"/>
      <c r="I681" s="99"/>
      <c r="J681" s="97"/>
      <c r="K681" s="99"/>
      <c r="L681" s="97"/>
      <c r="M681" s="97"/>
      <c r="N681" s="100">
        <v>45930.0</v>
      </c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>
      <c r="A682" s="96" t="s">
        <v>4441</v>
      </c>
      <c r="B682" s="96">
        <v>7.19997958E10</v>
      </c>
      <c r="C682" s="97"/>
      <c r="D682" s="97"/>
      <c r="E682" s="96" t="s">
        <v>4944</v>
      </c>
      <c r="F682" s="97"/>
      <c r="G682" s="96" t="s">
        <v>86</v>
      </c>
      <c r="H682" s="98"/>
      <c r="I682" s="99"/>
      <c r="J682" s="97"/>
      <c r="K682" s="99"/>
      <c r="L682" s="97"/>
      <c r="M682" s="97"/>
      <c r="N682" s="100">
        <v>45930.0</v>
      </c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>
      <c r="A683" s="96" t="s">
        <v>5446</v>
      </c>
      <c r="B683" s="96">
        <v>2.1990207979E10</v>
      </c>
      <c r="C683" s="97"/>
      <c r="D683" s="97"/>
      <c r="E683" s="96" t="s">
        <v>4944</v>
      </c>
      <c r="F683" s="97"/>
      <c r="G683" s="96" t="s">
        <v>86</v>
      </c>
      <c r="H683" s="98"/>
      <c r="I683" s="99"/>
      <c r="J683" s="97"/>
      <c r="K683" s="99"/>
      <c r="L683" s="97"/>
      <c r="M683" s="97"/>
      <c r="N683" s="100">
        <v>45930.0</v>
      </c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>
      <c r="A684" s="96" t="s">
        <v>5447</v>
      </c>
      <c r="B684" s="96">
        <v>7.1988972212E10</v>
      </c>
      <c r="C684" s="97"/>
      <c r="D684" s="97"/>
      <c r="E684" s="96" t="s">
        <v>4944</v>
      </c>
      <c r="F684" s="97"/>
      <c r="G684" s="96" t="s">
        <v>86</v>
      </c>
      <c r="H684" s="98"/>
      <c r="I684" s="99"/>
      <c r="J684" s="97"/>
      <c r="K684" s="99"/>
      <c r="L684" s="97"/>
      <c r="M684" s="97"/>
      <c r="N684" s="100">
        <v>45930.0</v>
      </c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>
      <c r="A685" s="96" t="s">
        <v>4393</v>
      </c>
      <c r="B685" s="96">
        <v>2.2989849996E10</v>
      </c>
      <c r="C685" s="97"/>
      <c r="D685" s="97"/>
      <c r="E685" s="96" t="s">
        <v>4944</v>
      </c>
      <c r="F685" s="97"/>
      <c r="G685" s="96" t="s">
        <v>86</v>
      </c>
      <c r="H685" s="98"/>
      <c r="I685" s="99"/>
      <c r="J685" s="97"/>
      <c r="K685" s="99"/>
      <c r="L685" s="97"/>
      <c r="M685" s="97"/>
      <c r="N685" s="100">
        <v>45930.0</v>
      </c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>
      <c r="A686" s="96" t="s">
        <v>5448</v>
      </c>
      <c r="B686" s="96">
        <v>8.3987977792E10</v>
      </c>
      <c r="C686" s="97"/>
      <c r="D686" s="97"/>
      <c r="E686" s="96" t="s">
        <v>4944</v>
      </c>
      <c r="F686" s="97"/>
      <c r="G686" s="96" t="s">
        <v>86</v>
      </c>
      <c r="H686" s="98"/>
      <c r="I686" s="99"/>
      <c r="J686" s="97"/>
      <c r="K686" s="99"/>
      <c r="L686" s="97"/>
      <c r="M686" s="97"/>
      <c r="N686" s="100">
        <v>45930.0</v>
      </c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>
      <c r="A687" s="96" t="s">
        <v>5449</v>
      </c>
      <c r="B687" s="96">
        <v>2.1981315278E10</v>
      </c>
      <c r="C687" s="97"/>
      <c r="D687" s="97"/>
      <c r="E687" s="96" t="s">
        <v>4944</v>
      </c>
      <c r="F687" s="97"/>
      <c r="G687" s="96" t="s">
        <v>86</v>
      </c>
      <c r="H687" s="98"/>
      <c r="I687" s="99"/>
      <c r="J687" s="97"/>
      <c r="K687" s="99"/>
      <c r="L687" s="97"/>
      <c r="M687" s="97"/>
      <c r="N687" s="100">
        <v>45930.0</v>
      </c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>
      <c r="A688" s="96" t="s">
        <v>5450</v>
      </c>
      <c r="B688" s="96">
        <v>2.1969199199E10</v>
      </c>
      <c r="C688" s="97"/>
      <c r="D688" s="97"/>
      <c r="E688" s="96" t="s">
        <v>4944</v>
      </c>
      <c r="F688" s="97"/>
      <c r="G688" s="96" t="s">
        <v>86</v>
      </c>
      <c r="H688" s="98"/>
      <c r="I688" s="99"/>
      <c r="J688" s="97"/>
      <c r="K688" s="99"/>
      <c r="L688" s="97"/>
      <c r="M688" s="97"/>
      <c r="N688" s="100">
        <v>45930.0</v>
      </c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>
      <c r="A689" s="96" t="s">
        <v>5451</v>
      </c>
      <c r="B689" s="96">
        <v>2.1999748491E10</v>
      </c>
      <c r="C689" s="97"/>
      <c r="D689" s="97"/>
      <c r="E689" s="96" t="s">
        <v>4944</v>
      </c>
      <c r="F689" s="97"/>
      <c r="G689" s="96" t="s">
        <v>86</v>
      </c>
      <c r="H689" s="98"/>
      <c r="I689" s="99"/>
      <c r="J689" s="97"/>
      <c r="K689" s="99"/>
      <c r="L689" s="97"/>
      <c r="M689" s="97"/>
      <c r="N689" s="100">
        <v>45930.0</v>
      </c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>
      <c r="A690" s="96" t="s">
        <v>4997</v>
      </c>
      <c r="B690" s="96">
        <v>2.198232413E10</v>
      </c>
      <c r="C690" s="97"/>
      <c r="D690" s="97"/>
      <c r="E690" s="96" t="s">
        <v>4944</v>
      </c>
      <c r="F690" s="97"/>
      <c r="G690" s="96" t="s">
        <v>86</v>
      </c>
      <c r="H690" s="98"/>
      <c r="I690" s="99"/>
      <c r="J690" s="97"/>
      <c r="K690" s="99"/>
      <c r="L690" s="97"/>
      <c r="M690" s="97"/>
      <c r="N690" s="100">
        <v>45930.0</v>
      </c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>
      <c r="A691" s="96" t="s">
        <v>5452</v>
      </c>
      <c r="B691" s="96">
        <v>2.1972522383E10</v>
      </c>
      <c r="C691" s="97"/>
      <c r="D691" s="97"/>
      <c r="E691" s="96" t="s">
        <v>4944</v>
      </c>
      <c r="F691" s="97"/>
      <c r="G691" s="96" t="s">
        <v>86</v>
      </c>
      <c r="H691" s="98"/>
      <c r="I691" s="99"/>
      <c r="J691" s="97"/>
      <c r="K691" s="99"/>
      <c r="L691" s="97"/>
      <c r="M691" s="97"/>
      <c r="N691" s="100">
        <v>45930.0</v>
      </c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>
      <c r="A692" s="96" t="s">
        <v>4059</v>
      </c>
      <c r="B692" s="96">
        <v>2.1986433494E10</v>
      </c>
      <c r="C692" s="97"/>
      <c r="D692" s="97"/>
      <c r="E692" s="96" t="s">
        <v>85</v>
      </c>
      <c r="F692" s="97"/>
      <c r="G692" s="96" t="s">
        <v>86</v>
      </c>
      <c r="H692" s="98"/>
      <c r="I692" s="99"/>
      <c r="J692" s="97"/>
      <c r="K692" s="99"/>
      <c r="L692" s="97"/>
      <c r="M692" s="97"/>
      <c r="N692" s="100">
        <v>45930.0</v>
      </c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>
      <c r="A693" s="96" t="s">
        <v>4059</v>
      </c>
      <c r="B693" s="96">
        <v>2.1972831888E10</v>
      </c>
      <c r="C693" s="97"/>
      <c r="D693" s="97"/>
      <c r="E693" s="96" t="s">
        <v>4944</v>
      </c>
      <c r="F693" s="97"/>
      <c r="G693" s="96" t="s">
        <v>86</v>
      </c>
      <c r="H693" s="98"/>
      <c r="I693" s="99"/>
      <c r="J693" s="97"/>
      <c r="K693" s="99"/>
      <c r="L693" s="97"/>
      <c r="M693" s="97"/>
      <c r="N693" s="100">
        <v>45930.0</v>
      </c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>
      <c r="A694" s="96" t="s">
        <v>4059</v>
      </c>
      <c r="B694" s="96">
        <v>2.2998820559E10</v>
      </c>
      <c r="C694" s="97"/>
      <c r="D694" s="97"/>
      <c r="E694" s="96" t="s">
        <v>4944</v>
      </c>
      <c r="F694" s="97"/>
      <c r="G694" s="96" t="s">
        <v>86</v>
      </c>
      <c r="H694" s="98"/>
      <c r="I694" s="99"/>
      <c r="J694" s="97"/>
      <c r="K694" s="99"/>
      <c r="L694" s="97"/>
      <c r="M694" s="97"/>
      <c r="N694" s="100">
        <v>45930.0</v>
      </c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>
      <c r="A695" s="96" t="s">
        <v>5453</v>
      </c>
      <c r="B695" s="96">
        <v>2.1989661811E10</v>
      </c>
      <c r="C695" s="97"/>
      <c r="D695" s="97"/>
      <c r="E695" s="96" t="s">
        <v>4944</v>
      </c>
      <c r="F695" s="97"/>
      <c r="G695" s="96" t="s">
        <v>86</v>
      </c>
      <c r="H695" s="98"/>
      <c r="I695" s="99"/>
      <c r="J695" s="97"/>
      <c r="K695" s="99"/>
      <c r="L695" s="97"/>
      <c r="M695" s="97"/>
      <c r="N695" s="100">
        <v>45930.0</v>
      </c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>
      <c r="A696" s="96" t="s">
        <v>4683</v>
      </c>
      <c r="B696" s="96">
        <v>6.8999713307E10</v>
      </c>
      <c r="C696" s="97"/>
      <c r="D696" s="97"/>
      <c r="E696" s="96" t="s">
        <v>4944</v>
      </c>
      <c r="F696" s="97"/>
      <c r="G696" s="96" t="s">
        <v>86</v>
      </c>
      <c r="H696" s="98"/>
      <c r="I696" s="99"/>
      <c r="J696" s="97"/>
      <c r="K696" s="99"/>
      <c r="L696" s="97"/>
      <c r="M696" s="97"/>
      <c r="N696" s="100">
        <v>45930.0</v>
      </c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>
      <c r="A697" s="96" t="s">
        <v>4571</v>
      </c>
      <c r="B697" s="96">
        <v>2.1984181096E10</v>
      </c>
      <c r="C697" s="97"/>
      <c r="D697" s="97"/>
      <c r="E697" s="96" t="s">
        <v>4944</v>
      </c>
      <c r="F697" s="97"/>
      <c r="G697" s="96" t="s">
        <v>86</v>
      </c>
      <c r="H697" s="98"/>
      <c r="I697" s="99"/>
      <c r="J697" s="97"/>
      <c r="K697" s="99"/>
      <c r="L697" s="97"/>
      <c r="M697" s="97"/>
      <c r="N697" s="100">
        <v>45930.0</v>
      </c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>
      <c r="A698" s="96" t="s">
        <v>5454</v>
      </c>
      <c r="B698" s="96">
        <v>6.1993774625E10</v>
      </c>
      <c r="C698" s="97"/>
      <c r="D698" s="97"/>
      <c r="E698" s="96" t="s">
        <v>4944</v>
      </c>
      <c r="F698" s="97"/>
      <c r="G698" s="96" t="s">
        <v>86</v>
      </c>
      <c r="H698" s="98"/>
      <c r="I698" s="99"/>
      <c r="J698" s="97"/>
      <c r="K698" s="99"/>
      <c r="L698" s="97"/>
      <c r="M698" s="97"/>
      <c r="N698" s="100">
        <v>45930.0</v>
      </c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>
      <c r="A699" s="96" t="s">
        <v>5455</v>
      </c>
      <c r="B699" s="96">
        <v>2.1974313813E10</v>
      </c>
      <c r="C699" s="97"/>
      <c r="D699" s="97"/>
      <c r="E699" s="96" t="s">
        <v>4944</v>
      </c>
      <c r="F699" s="97"/>
      <c r="G699" s="96" t="s">
        <v>86</v>
      </c>
      <c r="H699" s="98"/>
      <c r="I699" s="99"/>
      <c r="J699" s="97"/>
      <c r="K699" s="99"/>
      <c r="L699" s="97"/>
      <c r="M699" s="97"/>
      <c r="N699" s="100">
        <v>45930.0</v>
      </c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>
      <c r="A700" s="96" t="s">
        <v>5456</v>
      </c>
      <c r="B700" s="96">
        <v>2.1993517818E10</v>
      </c>
      <c r="C700" s="97"/>
      <c r="D700" s="97"/>
      <c r="E700" s="96" t="s">
        <v>4944</v>
      </c>
      <c r="F700" s="97"/>
      <c r="G700" s="96" t="s">
        <v>86</v>
      </c>
      <c r="H700" s="98"/>
      <c r="I700" s="99"/>
      <c r="J700" s="97"/>
      <c r="K700" s="99"/>
      <c r="L700" s="97"/>
      <c r="M700" s="97"/>
      <c r="N700" s="100">
        <v>45930.0</v>
      </c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>
      <c r="A701" s="96" t="s">
        <v>4071</v>
      </c>
      <c r="B701" s="96">
        <v>2.1995444757E10</v>
      </c>
      <c r="C701" s="97"/>
      <c r="D701" s="97"/>
      <c r="E701" s="96" t="s">
        <v>4944</v>
      </c>
      <c r="F701" s="97"/>
      <c r="G701" s="96" t="s">
        <v>86</v>
      </c>
      <c r="H701" s="98"/>
      <c r="I701" s="99"/>
      <c r="J701" s="97"/>
      <c r="K701" s="99"/>
      <c r="L701" s="97"/>
      <c r="M701" s="97"/>
      <c r="N701" s="100">
        <v>45930.0</v>
      </c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>
      <c r="A702" s="96" t="s">
        <v>567</v>
      </c>
      <c r="B702" s="96">
        <v>2.1966546479E10</v>
      </c>
      <c r="C702" s="97"/>
      <c r="D702" s="97"/>
      <c r="E702" s="96" t="s">
        <v>4944</v>
      </c>
      <c r="F702" s="97"/>
      <c r="G702" s="96" t="s">
        <v>86</v>
      </c>
      <c r="H702" s="98"/>
      <c r="I702" s="99"/>
      <c r="J702" s="97"/>
      <c r="K702" s="99"/>
      <c r="L702" s="97"/>
      <c r="M702" s="97"/>
      <c r="N702" s="100">
        <v>45930.0</v>
      </c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>
      <c r="A703" s="96" t="s">
        <v>5270</v>
      </c>
      <c r="B703" s="96">
        <v>2.196748194E10</v>
      </c>
      <c r="C703" s="97"/>
      <c r="D703" s="97"/>
      <c r="E703" s="96" t="s">
        <v>4944</v>
      </c>
      <c r="F703" s="97"/>
      <c r="G703" s="96" t="s">
        <v>86</v>
      </c>
      <c r="H703" s="98"/>
      <c r="I703" s="99"/>
      <c r="J703" s="97"/>
      <c r="K703" s="99"/>
      <c r="L703" s="97"/>
      <c r="M703" s="97"/>
      <c r="N703" s="100">
        <v>45930.0</v>
      </c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>
      <c r="A704" s="96" t="s">
        <v>5270</v>
      </c>
      <c r="B704" s="96">
        <v>2.4998538616E10</v>
      </c>
      <c r="C704" s="97"/>
      <c r="D704" s="97"/>
      <c r="E704" s="96" t="s">
        <v>4944</v>
      </c>
      <c r="F704" s="97"/>
      <c r="G704" s="96" t="s">
        <v>86</v>
      </c>
      <c r="H704" s="98"/>
      <c r="I704" s="99"/>
      <c r="J704" s="97"/>
      <c r="K704" s="99"/>
      <c r="L704" s="97"/>
      <c r="M704" s="97"/>
      <c r="N704" s="100">
        <v>45930.0</v>
      </c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>
      <c r="A705" s="96" t="s">
        <v>5457</v>
      </c>
      <c r="B705" s="96">
        <v>1.3138389999E10</v>
      </c>
      <c r="C705" s="97"/>
      <c r="D705" s="97"/>
      <c r="E705" s="96" t="s">
        <v>4944</v>
      </c>
      <c r="F705" s="97"/>
      <c r="G705" s="96" t="s">
        <v>86</v>
      </c>
      <c r="H705" s="98"/>
      <c r="I705" s="99"/>
      <c r="J705" s="97"/>
      <c r="K705" s="99"/>
      <c r="L705" s="97"/>
      <c r="M705" s="97"/>
      <c r="N705" s="100">
        <v>45930.0</v>
      </c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>
      <c r="A706" s="96" t="s">
        <v>4299</v>
      </c>
      <c r="B706" s="96">
        <v>2.1964257906E10</v>
      </c>
      <c r="C706" s="97"/>
      <c r="D706" s="97"/>
      <c r="E706" s="96" t="s">
        <v>4944</v>
      </c>
      <c r="F706" s="97"/>
      <c r="G706" s="96" t="s">
        <v>86</v>
      </c>
      <c r="H706" s="98"/>
      <c r="I706" s="99"/>
      <c r="J706" s="97"/>
      <c r="K706" s="99"/>
      <c r="L706" s="97"/>
      <c r="M706" s="97"/>
      <c r="N706" s="100">
        <v>45930.0</v>
      </c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>
      <c r="A707" s="96" t="s">
        <v>5458</v>
      </c>
      <c r="B707" s="96">
        <v>2.4992289145E10</v>
      </c>
      <c r="C707" s="97"/>
      <c r="D707" s="97"/>
      <c r="E707" s="96" t="s">
        <v>4944</v>
      </c>
      <c r="F707" s="97"/>
      <c r="G707" s="96" t="s">
        <v>86</v>
      </c>
      <c r="H707" s="98"/>
      <c r="I707" s="99"/>
      <c r="J707" s="97"/>
      <c r="K707" s="99"/>
      <c r="L707" s="97"/>
      <c r="M707" s="97"/>
      <c r="N707" s="100">
        <v>45930.0</v>
      </c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>
      <c r="A708" s="96" t="s">
        <v>5459</v>
      </c>
      <c r="B708" s="96">
        <v>3.2984630976E10</v>
      </c>
      <c r="C708" s="97"/>
      <c r="D708" s="97"/>
      <c r="E708" s="96" t="s">
        <v>4944</v>
      </c>
      <c r="F708" s="97"/>
      <c r="G708" s="96" t="s">
        <v>86</v>
      </c>
      <c r="H708" s="98"/>
      <c r="I708" s="99"/>
      <c r="J708" s="97"/>
      <c r="K708" s="99"/>
      <c r="L708" s="97"/>
      <c r="M708" s="97"/>
      <c r="N708" s="100">
        <v>45930.0</v>
      </c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>
      <c r="A709" s="96" t="s">
        <v>4499</v>
      </c>
      <c r="B709" s="96">
        <v>2.1975947431E10</v>
      </c>
      <c r="C709" s="97"/>
      <c r="D709" s="97"/>
      <c r="E709" s="96" t="s">
        <v>4944</v>
      </c>
      <c r="F709" s="97"/>
      <c r="G709" s="96" t="s">
        <v>86</v>
      </c>
      <c r="H709" s="98"/>
      <c r="I709" s="99"/>
      <c r="J709" s="97"/>
      <c r="K709" s="99"/>
      <c r="L709" s="97"/>
      <c r="M709" s="97"/>
      <c r="N709" s="100">
        <v>45930.0</v>
      </c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>
      <c r="A710" s="96" t="s">
        <v>5091</v>
      </c>
      <c r="B710" s="96">
        <v>2.1971169676E10</v>
      </c>
      <c r="C710" s="97"/>
      <c r="D710" s="97"/>
      <c r="E710" s="96" t="s">
        <v>4944</v>
      </c>
      <c r="F710" s="97"/>
      <c r="G710" s="96" t="s">
        <v>86</v>
      </c>
      <c r="H710" s="98"/>
      <c r="I710" s="99"/>
      <c r="J710" s="97"/>
      <c r="K710" s="99"/>
      <c r="L710" s="97"/>
      <c r="M710" s="97"/>
      <c r="N710" s="100">
        <v>45930.0</v>
      </c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>
      <c r="A711" s="96" t="s">
        <v>5329</v>
      </c>
      <c r="B711" s="96">
        <v>2.2999933759E10</v>
      </c>
      <c r="C711" s="97"/>
      <c r="D711" s="97"/>
      <c r="E711" s="96" t="s">
        <v>4944</v>
      </c>
      <c r="F711" s="97"/>
      <c r="G711" s="96" t="s">
        <v>86</v>
      </c>
      <c r="H711" s="98"/>
      <c r="I711" s="99"/>
      <c r="J711" s="97"/>
      <c r="K711" s="99"/>
      <c r="L711" s="97"/>
      <c r="M711" s="97"/>
      <c r="N711" s="100">
        <v>45930.0</v>
      </c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>
      <c r="A712" s="96" t="s">
        <v>1574</v>
      </c>
      <c r="B712" s="96">
        <v>2.1968115737E10</v>
      </c>
      <c r="C712" s="97"/>
      <c r="D712" s="97"/>
      <c r="E712" s="96" t="s">
        <v>4944</v>
      </c>
      <c r="F712" s="97"/>
      <c r="G712" s="96" t="s">
        <v>86</v>
      </c>
      <c r="H712" s="98"/>
      <c r="I712" s="99"/>
      <c r="J712" s="97"/>
      <c r="K712" s="99"/>
      <c r="L712" s="97"/>
      <c r="M712" s="97"/>
      <c r="N712" s="100">
        <v>45930.0</v>
      </c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>
      <c r="A713" s="96" t="s">
        <v>5460</v>
      </c>
      <c r="B713" s="96">
        <v>2.1992280683E10</v>
      </c>
      <c r="C713" s="97"/>
      <c r="D713" s="97"/>
      <c r="E713" s="96" t="s">
        <v>4944</v>
      </c>
      <c r="F713" s="97"/>
      <c r="G713" s="96" t="s">
        <v>86</v>
      </c>
      <c r="H713" s="98"/>
      <c r="I713" s="99"/>
      <c r="J713" s="97"/>
      <c r="K713" s="99"/>
      <c r="L713" s="97"/>
      <c r="M713" s="97"/>
      <c r="N713" s="100">
        <v>45930.0</v>
      </c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>
      <c r="A714" s="96" t="s">
        <v>4620</v>
      </c>
      <c r="B714" s="96">
        <v>2.2981207298E10</v>
      </c>
      <c r="C714" s="97"/>
      <c r="D714" s="97"/>
      <c r="E714" s="96" t="s">
        <v>4944</v>
      </c>
      <c r="F714" s="97"/>
      <c r="G714" s="96" t="s">
        <v>86</v>
      </c>
      <c r="H714" s="98"/>
      <c r="I714" s="99"/>
      <c r="J714" s="97"/>
      <c r="K714" s="99"/>
      <c r="L714" s="97"/>
      <c r="M714" s="97"/>
      <c r="N714" s="100">
        <v>45930.0</v>
      </c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>
      <c r="A715" s="96" t="s">
        <v>106</v>
      </c>
      <c r="B715" s="96">
        <v>2.2997431991E10</v>
      </c>
      <c r="C715" s="96" t="s">
        <v>5461</v>
      </c>
      <c r="D715" s="97"/>
      <c r="E715" s="96" t="s">
        <v>85</v>
      </c>
      <c r="F715" s="97"/>
      <c r="G715" s="96" t="s">
        <v>131</v>
      </c>
      <c r="H715" s="98"/>
      <c r="I715" s="99"/>
      <c r="J715" s="97"/>
      <c r="K715" s="99"/>
      <c r="L715" s="97"/>
      <c r="M715" s="97"/>
      <c r="N715" s="100">
        <v>45932.0</v>
      </c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>
      <c r="A716" s="96" t="s">
        <v>5462</v>
      </c>
      <c r="B716" s="96">
        <v>2.2992385968E10</v>
      </c>
      <c r="C716" s="96" t="s">
        <v>5463</v>
      </c>
      <c r="D716" s="97"/>
      <c r="E716" s="96" t="s">
        <v>85</v>
      </c>
      <c r="F716" s="97"/>
      <c r="G716" s="96" t="s">
        <v>131</v>
      </c>
      <c r="H716" s="98"/>
      <c r="I716" s="99"/>
      <c r="J716" s="97"/>
      <c r="K716" s="99"/>
      <c r="L716" s="97"/>
      <c r="M716" s="97"/>
      <c r="N716" s="100">
        <v>45932.0</v>
      </c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>
      <c r="A717" s="96" t="s">
        <v>5464</v>
      </c>
      <c r="B717" s="96">
        <v>2.1969995433E10</v>
      </c>
      <c r="C717" s="96" t="s">
        <v>5465</v>
      </c>
      <c r="D717" s="97"/>
      <c r="E717" s="96" t="s">
        <v>85</v>
      </c>
      <c r="F717" s="97"/>
      <c r="G717" s="96" t="s">
        <v>131</v>
      </c>
      <c r="H717" s="98"/>
      <c r="I717" s="99"/>
      <c r="J717" s="97"/>
      <c r="K717" s="99"/>
      <c r="L717" s="97"/>
      <c r="M717" s="97"/>
      <c r="N717" s="100">
        <v>45932.0</v>
      </c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>
      <c r="A718" s="96" t="s">
        <v>916</v>
      </c>
      <c r="B718" s="96">
        <v>2.2997503256E10</v>
      </c>
      <c r="C718" s="96" t="s">
        <v>5466</v>
      </c>
      <c r="D718" s="97"/>
      <c r="E718" s="96" t="s">
        <v>85</v>
      </c>
      <c r="F718" s="97"/>
      <c r="G718" s="96" t="s">
        <v>131</v>
      </c>
      <c r="H718" s="98"/>
      <c r="I718" s="99"/>
      <c r="J718" s="97"/>
      <c r="K718" s="99"/>
      <c r="L718" s="97"/>
      <c r="M718" s="97"/>
      <c r="N718" s="100">
        <v>45932.0</v>
      </c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>
      <c r="A719" s="96" t="s">
        <v>5467</v>
      </c>
      <c r="B719" s="96">
        <v>2.1998168899E10</v>
      </c>
      <c r="C719" s="96" t="s">
        <v>5468</v>
      </c>
      <c r="D719" s="97"/>
      <c r="E719" s="96" t="s">
        <v>85</v>
      </c>
      <c r="F719" s="97"/>
      <c r="G719" s="96" t="s">
        <v>86</v>
      </c>
      <c r="H719" s="98"/>
      <c r="I719" s="99"/>
      <c r="J719" s="97"/>
      <c r="K719" s="99"/>
      <c r="L719" s="97"/>
      <c r="M719" s="97"/>
      <c r="N719" s="100">
        <v>45932.0</v>
      </c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>
      <c r="A720" s="96" t="s">
        <v>5469</v>
      </c>
      <c r="B720" s="96">
        <v>2.199034662E10</v>
      </c>
      <c r="C720" s="97"/>
      <c r="D720" s="97"/>
      <c r="E720" s="96" t="s">
        <v>85</v>
      </c>
      <c r="F720" s="97"/>
      <c r="G720" s="96" t="s">
        <v>86</v>
      </c>
      <c r="H720" s="98"/>
      <c r="I720" s="99"/>
      <c r="J720" s="97"/>
      <c r="K720" s="99"/>
      <c r="L720" s="97"/>
      <c r="M720" s="97"/>
      <c r="N720" s="100">
        <v>45933.0</v>
      </c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>
      <c r="A721" s="96" t="s">
        <v>516</v>
      </c>
      <c r="B721" s="96">
        <v>2.1972802218E10</v>
      </c>
      <c r="C721" s="96" t="s">
        <v>5470</v>
      </c>
      <c r="D721" s="97"/>
      <c r="E721" s="96" t="s">
        <v>85</v>
      </c>
      <c r="F721" s="97"/>
      <c r="G721" s="96" t="s">
        <v>94</v>
      </c>
      <c r="H721" s="98"/>
      <c r="I721" s="99"/>
      <c r="J721" s="97"/>
      <c r="K721" s="99"/>
      <c r="L721" s="97"/>
      <c r="M721" s="96" t="s">
        <v>5471</v>
      </c>
      <c r="N721" s="100">
        <v>45933.0</v>
      </c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>
      <c r="A722" s="96" t="s">
        <v>144</v>
      </c>
      <c r="B722" s="96">
        <v>2.1967364256E10</v>
      </c>
      <c r="C722" s="96" t="s">
        <v>5472</v>
      </c>
      <c r="D722" s="97"/>
      <c r="E722" s="96" t="s">
        <v>85</v>
      </c>
      <c r="F722" s="97"/>
      <c r="G722" s="96" t="s">
        <v>131</v>
      </c>
      <c r="H722" s="98"/>
      <c r="I722" s="99"/>
      <c r="J722" s="97"/>
      <c r="K722" s="99"/>
      <c r="L722" s="97"/>
      <c r="M722" s="96" t="s">
        <v>5473</v>
      </c>
      <c r="N722" s="100">
        <v>45933.0</v>
      </c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>
      <c r="A723" s="96" t="s">
        <v>5474</v>
      </c>
      <c r="B723" s="96">
        <v>2.1972367066E10</v>
      </c>
      <c r="C723" s="96" t="s">
        <v>5475</v>
      </c>
      <c r="D723" s="97"/>
      <c r="E723" s="96" t="s">
        <v>85</v>
      </c>
      <c r="F723" s="97"/>
      <c r="G723" s="96" t="s">
        <v>150</v>
      </c>
      <c r="H723" s="98"/>
      <c r="I723" s="99"/>
      <c r="J723" s="97"/>
      <c r="K723" s="99"/>
      <c r="L723" s="97"/>
      <c r="M723" s="96" t="s">
        <v>5476</v>
      </c>
      <c r="N723" s="100">
        <v>45933.0</v>
      </c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>
      <c r="A724" s="96" t="s">
        <v>2641</v>
      </c>
      <c r="B724" s="96">
        <v>2.1964407712E10</v>
      </c>
      <c r="C724" s="96" t="s">
        <v>5477</v>
      </c>
      <c r="D724" s="97"/>
      <c r="E724" s="96" t="s">
        <v>85</v>
      </c>
      <c r="F724" s="97"/>
      <c r="G724" s="96" t="s">
        <v>86</v>
      </c>
      <c r="H724" s="98"/>
      <c r="I724" s="99"/>
      <c r="J724" s="97"/>
      <c r="K724" s="99"/>
      <c r="L724" s="97"/>
      <c r="M724" s="97"/>
      <c r="N724" s="100">
        <v>45933.0</v>
      </c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>
      <c r="A725" s="96" t="s">
        <v>4402</v>
      </c>
      <c r="B725" s="96">
        <v>2.1971691511E10</v>
      </c>
      <c r="C725" s="96" t="s">
        <v>5478</v>
      </c>
      <c r="D725" s="97"/>
      <c r="E725" s="96" t="s">
        <v>85</v>
      </c>
      <c r="F725" s="97"/>
      <c r="G725" s="96" t="s">
        <v>94</v>
      </c>
      <c r="H725" s="98"/>
      <c r="I725" s="99"/>
      <c r="J725" s="97"/>
      <c r="K725" s="99"/>
      <c r="L725" s="97"/>
      <c r="M725" s="97"/>
      <c r="N725" s="100">
        <v>45933.0</v>
      </c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>
      <c r="A726" s="96" t="s">
        <v>1370</v>
      </c>
      <c r="B726" s="96">
        <v>2.4999482522E10</v>
      </c>
      <c r="C726" s="96" t="s">
        <v>5479</v>
      </c>
      <c r="D726" s="97"/>
      <c r="E726" s="96" t="s">
        <v>85</v>
      </c>
      <c r="F726" s="97"/>
      <c r="G726" s="96" t="s">
        <v>94</v>
      </c>
      <c r="H726" s="98"/>
      <c r="I726" s="99"/>
      <c r="J726" s="97"/>
      <c r="K726" s="99"/>
      <c r="L726" s="97"/>
      <c r="M726" s="97"/>
      <c r="N726" s="100">
        <v>45933.0</v>
      </c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>
      <c r="A727" s="96" t="s">
        <v>424</v>
      </c>
      <c r="B727" s="96" t="s">
        <v>5480</v>
      </c>
      <c r="C727" s="96" t="s">
        <v>5481</v>
      </c>
      <c r="D727" s="96" t="s">
        <v>5482</v>
      </c>
      <c r="E727" s="96" t="s">
        <v>803</v>
      </c>
      <c r="F727" s="96" t="s">
        <v>289</v>
      </c>
      <c r="G727" s="96" t="s">
        <v>53</v>
      </c>
      <c r="H727" s="101">
        <v>433.58</v>
      </c>
      <c r="I727" s="100">
        <v>45936.0</v>
      </c>
      <c r="J727" s="96">
        <v>1.7595809476862E13</v>
      </c>
      <c r="K727" s="100">
        <v>45936.0</v>
      </c>
      <c r="L727" s="96">
        <v>10.0</v>
      </c>
      <c r="M727" s="97"/>
      <c r="N727" s="100">
        <v>45933.0</v>
      </c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>
      <c r="A728" s="96" t="s">
        <v>5483</v>
      </c>
      <c r="B728" s="96">
        <v>2.2997765036E10</v>
      </c>
      <c r="C728" s="97"/>
      <c r="D728" s="97"/>
      <c r="E728" s="96" t="s">
        <v>4944</v>
      </c>
      <c r="F728" s="97"/>
      <c r="G728" s="96" t="s">
        <v>86</v>
      </c>
      <c r="H728" s="98"/>
      <c r="I728" s="99"/>
      <c r="J728" s="97"/>
      <c r="K728" s="99"/>
      <c r="L728" s="97"/>
      <c r="M728" s="97"/>
      <c r="N728" s="100">
        <v>45936.0</v>
      </c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>
      <c r="A729" s="96" t="s">
        <v>686</v>
      </c>
      <c r="B729" s="96">
        <v>2.1976473281E10</v>
      </c>
      <c r="C729" s="97"/>
      <c r="D729" s="97"/>
      <c r="E729" s="96" t="s">
        <v>4944</v>
      </c>
      <c r="F729" s="97"/>
      <c r="G729" s="96" t="s">
        <v>86</v>
      </c>
      <c r="H729" s="98"/>
      <c r="I729" s="99"/>
      <c r="J729" s="97"/>
      <c r="K729" s="99"/>
      <c r="L729" s="97"/>
      <c r="M729" s="97"/>
      <c r="N729" s="100">
        <v>45936.0</v>
      </c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>
      <c r="A730" s="96" t="s">
        <v>449</v>
      </c>
      <c r="B730" s="96">
        <v>2.1975994951E10</v>
      </c>
      <c r="C730" s="97"/>
      <c r="D730" s="97"/>
      <c r="E730" s="96" t="s">
        <v>4944</v>
      </c>
      <c r="F730" s="97"/>
      <c r="G730" s="96" t="s">
        <v>86</v>
      </c>
      <c r="H730" s="98"/>
      <c r="I730" s="99"/>
      <c r="J730" s="97"/>
      <c r="K730" s="99"/>
      <c r="L730" s="97"/>
      <c r="M730" s="97"/>
      <c r="N730" s="100">
        <v>45936.0</v>
      </c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>
      <c r="A731" s="96" t="s">
        <v>239</v>
      </c>
      <c r="B731" s="96">
        <v>2.1993084421E10</v>
      </c>
      <c r="C731" s="97"/>
      <c r="D731" s="97"/>
      <c r="E731" s="96" t="s">
        <v>4944</v>
      </c>
      <c r="F731" s="97"/>
      <c r="G731" s="96" t="s">
        <v>86</v>
      </c>
      <c r="H731" s="98"/>
      <c r="I731" s="99"/>
      <c r="J731" s="97"/>
      <c r="K731" s="99"/>
      <c r="L731" s="97"/>
      <c r="M731" s="97"/>
      <c r="N731" s="100">
        <v>45936.0</v>
      </c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>
      <c r="A732" s="96" t="s">
        <v>533</v>
      </c>
      <c r="B732" s="96">
        <v>2.1976997006E10</v>
      </c>
      <c r="C732" s="97"/>
      <c r="D732" s="97"/>
      <c r="E732" s="96" t="s">
        <v>4944</v>
      </c>
      <c r="F732" s="97"/>
      <c r="G732" s="96" t="s">
        <v>86</v>
      </c>
      <c r="H732" s="98"/>
      <c r="I732" s="99"/>
      <c r="J732" s="97"/>
      <c r="K732" s="99"/>
      <c r="L732" s="97"/>
      <c r="M732" s="97"/>
      <c r="N732" s="100">
        <v>45936.0</v>
      </c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>
      <c r="A733" s="96" t="s">
        <v>5484</v>
      </c>
      <c r="B733" s="96">
        <v>2.2992294825E10</v>
      </c>
      <c r="C733" s="97"/>
      <c r="D733" s="97"/>
      <c r="E733" s="96" t="s">
        <v>4944</v>
      </c>
      <c r="F733" s="97"/>
      <c r="G733" s="96" t="s">
        <v>86</v>
      </c>
      <c r="H733" s="98"/>
      <c r="I733" s="99"/>
      <c r="J733" s="97"/>
      <c r="K733" s="99"/>
      <c r="L733" s="97"/>
      <c r="M733" s="97"/>
      <c r="N733" s="100">
        <v>45936.0</v>
      </c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>
      <c r="A734" s="96" t="s">
        <v>5485</v>
      </c>
      <c r="B734" s="96">
        <v>2.1980625E10</v>
      </c>
      <c r="C734" s="97"/>
      <c r="D734" s="97"/>
      <c r="E734" s="96" t="s">
        <v>4944</v>
      </c>
      <c r="F734" s="97"/>
      <c r="G734" s="96" t="s">
        <v>86</v>
      </c>
      <c r="H734" s="98"/>
      <c r="I734" s="99"/>
      <c r="J734" s="97"/>
      <c r="K734" s="99"/>
      <c r="L734" s="97"/>
      <c r="M734" s="97"/>
      <c r="N734" s="100">
        <v>45936.0</v>
      </c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>
      <c r="A735" s="96" t="s">
        <v>303</v>
      </c>
      <c r="B735" s="96">
        <v>2.1996006208E10</v>
      </c>
      <c r="C735" s="97"/>
      <c r="D735" s="97"/>
      <c r="E735" s="96" t="s">
        <v>4944</v>
      </c>
      <c r="F735" s="97"/>
      <c r="G735" s="96" t="s">
        <v>86</v>
      </c>
      <c r="H735" s="98"/>
      <c r="I735" s="99"/>
      <c r="J735" s="97"/>
      <c r="K735" s="99"/>
      <c r="L735" s="97"/>
      <c r="M735" s="97"/>
      <c r="N735" s="100">
        <v>45936.0</v>
      </c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>
      <c r="A736" s="96" t="s">
        <v>106</v>
      </c>
      <c r="B736" s="96">
        <v>2.1973574073E10</v>
      </c>
      <c r="C736" s="97"/>
      <c r="D736" s="97"/>
      <c r="E736" s="96" t="s">
        <v>4944</v>
      </c>
      <c r="F736" s="97"/>
      <c r="G736" s="96" t="s">
        <v>86</v>
      </c>
      <c r="H736" s="98"/>
      <c r="I736" s="99"/>
      <c r="J736" s="97"/>
      <c r="K736" s="99"/>
      <c r="L736" s="97"/>
      <c r="M736" s="97"/>
      <c r="N736" s="100">
        <v>45936.0</v>
      </c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>
      <c r="A737" s="96" t="s">
        <v>1683</v>
      </c>
      <c r="B737" s="96">
        <v>2.199392379E10</v>
      </c>
      <c r="C737" s="97"/>
      <c r="D737" s="97"/>
      <c r="E737" s="96" t="s">
        <v>4944</v>
      </c>
      <c r="F737" s="97"/>
      <c r="G737" s="96" t="s">
        <v>86</v>
      </c>
      <c r="H737" s="98"/>
      <c r="I737" s="99"/>
      <c r="J737" s="97"/>
      <c r="K737" s="99"/>
      <c r="L737" s="97"/>
      <c r="M737" s="97"/>
      <c r="N737" s="100">
        <v>45936.0</v>
      </c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>
      <c r="A738" s="96" t="s">
        <v>5486</v>
      </c>
      <c r="B738" s="96">
        <v>2.1992220422E10</v>
      </c>
      <c r="C738" s="97"/>
      <c r="D738" s="97"/>
      <c r="E738" s="96" t="s">
        <v>4944</v>
      </c>
      <c r="F738" s="97"/>
      <c r="G738" s="96" t="s">
        <v>86</v>
      </c>
      <c r="H738" s="98"/>
      <c r="I738" s="99"/>
      <c r="J738" s="97"/>
      <c r="K738" s="99"/>
      <c r="L738" s="97"/>
      <c r="M738" s="97"/>
      <c r="N738" s="100">
        <v>45936.0</v>
      </c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>
      <c r="A739" s="96" t="s">
        <v>2070</v>
      </c>
      <c r="B739" s="96">
        <v>2.4981259731E10</v>
      </c>
      <c r="C739" s="97"/>
      <c r="D739" s="97"/>
      <c r="E739" s="96" t="s">
        <v>4944</v>
      </c>
      <c r="F739" s="97"/>
      <c r="G739" s="96" t="s">
        <v>86</v>
      </c>
      <c r="H739" s="98"/>
      <c r="I739" s="99"/>
      <c r="J739" s="97"/>
      <c r="K739" s="99"/>
      <c r="L739" s="97"/>
      <c r="M739" s="97"/>
      <c r="N739" s="100">
        <v>45936.0</v>
      </c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>
      <c r="A740" s="96" t="s">
        <v>5487</v>
      </c>
      <c r="B740" s="96">
        <v>2.198949387E10</v>
      </c>
      <c r="C740" s="97"/>
      <c r="D740" s="97"/>
      <c r="E740" s="96" t="s">
        <v>4944</v>
      </c>
      <c r="F740" s="97"/>
      <c r="G740" s="96" t="s">
        <v>86</v>
      </c>
      <c r="H740" s="98"/>
      <c r="I740" s="99"/>
      <c r="J740" s="97"/>
      <c r="K740" s="99"/>
      <c r="L740" s="97"/>
      <c r="M740" s="97"/>
      <c r="N740" s="100">
        <v>45936.0</v>
      </c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>
      <c r="A741" s="96" t="s">
        <v>2654</v>
      </c>
      <c r="B741" s="96">
        <v>2.1986932727E10</v>
      </c>
      <c r="C741" s="97"/>
      <c r="D741" s="97"/>
      <c r="E741" s="96" t="s">
        <v>4944</v>
      </c>
      <c r="F741" s="97"/>
      <c r="G741" s="96" t="s">
        <v>86</v>
      </c>
      <c r="H741" s="98"/>
      <c r="I741" s="99"/>
      <c r="J741" s="97"/>
      <c r="K741" s="99"/>
      <c r="L741" s="97"/>
      <c r="M741" s="97"/>
      <c r="N741" s="100">
        <v>45936.0</v>
      </c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>
      <c r="A742" s="96" t="s">
        <v>623</v>
      </c>
      <c r="B742" s="96">
        <v>3.1971906468E10</v>
      </c>
      <c r="C742" s="97"/>
      <c r="D742" s="97"/>
      <c r="E742" s="96" t="s">
        <v>4944</v>
      </c>
      <c r="F742" s="97"/>
      <c r="G742" s="96" t="s">
        <v>86</v>
      </c>
      <c r="H742" s="98"/>
      <c r="I742" s="99"/>
      <c r="J742" s="97"/>
      <c r="K742" s="99"/>
      <c r="L742" s="97"/>
      <c r="M742" s="97"/>
      <c r="N742" s="100">
        <v>45936.0</v>
      </c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>
      <c r="A743" s="96" t="s">
        <v>5488</v>
      </c>
      <c r="B743" s="96">
        <v>2.1965407262E10</v>
      </c>
      <c r="C743" s="97"/>
      <c r="D743" s="97"/>
      <c r="E743" s="96" t="s">
        <v>4944</v>
      </c>
      <c r="F743" s="97"/>
      <c r="G743" s="96" t="s">
        <v>86</v>
      </c>
      <c r="H743" s="98"/>
      <c r="I743" s="99"/>
      <c r="J743" s="97"/>
      <c r="K743" s="99"/>
      <c r="L743" s="97"/>
      <c r="M743" s="97"/>
      <c r="N743" s="100">
        <v>45936.0</v>
      </c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>
      <c r="A744" s="96" t="s">
        <v>659</v>
      </c>
      <c r="B744" s="96">
        <v>2.1986426203E10</v>
      </c>
      <c r="C744" s="97"/>
      <c r="D744" s="97"/>
      <c r="E744" s="96" t="s">
        <v>4944</v>
      </c>
      <c r="F744" s="97"/>
      <c r="G744" s="96" t="s">
        <v>131</v>
      </c>
      <c r="H744" s="98"/>
      <c r="I744" s="99"/>
      <c r="J744" s="97"/>
      <c r="K744" s="99"/>
      <c r="L744" s="97"/>
      <c r="M744" s="96" t="s">
        <v>5489</v>
      </c>
      <c r="N744" s="100">
        <v>45936.0</v>
      </c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>
      <c r="A745" s="96" t="s">
        <v>414</v>
      </c>
      <c r="B745" s="96">
        <v>2.1981490946E10</v>
      </c>
      <c r="C745" s="97"/>
      <c r="D745" s="97"/>
      <c r="E745" s="96" t="s">
        <v>4944</v>
      </c>
      <c r="F745" s="97"/>
      <c r="G745" s="96" t="s">
        <v>86</v>
      </c>
      <c r="H745" s="98"/>
      <c r="I745" s="99"/>
      <c r="J745" s="97"/>
      <c r="K745" s="99"/>
      <c r="L745" s="97"/>
      <c r="M745" s="97"/>
      <c r="N745" s="100">
        <v>45936.0</v>
      </c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>
      <c r="A746" s="96" t="s">
        <v>5490</v>
      </c>
      <c r="B746" s="96">
        <v>2.1991187592E10</v>
      </c>
      <c r="C746" s="97"/>
      <c r="D746" s="97"/>
      <c r="E746" s="96" t="s">
        <v>4944</v>
      </c>
      <c r="F746" s="97"/>
      <c r="G746" s="96" t="s">
        <v>86</v>
      </c>
      <c r="H746" s="98"/>
      <c r="I746" s="99"/>
      <c r="J746" s="97"/>
      <c r="K746" s="99"/>
      <c r="L746" s="97"/>
      <c r="M746" s="97"/>
      <c r="N746" s="100">
        <v>45936.0</v>
      </c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>
      <c r="A747" s="96" t="s">
        <v>1843</v>
      </c>
      <c r="B747" s="96">
        <v>2.1995863547E10</v>
      </c>
      <c r="C747" s="97"/>
      <c r="D747" s="97"/>
      <c r="E747" s="96" t="s">
        <v>4944</v>
      </c>
      <c r="F747" s="97"/>
      <c r="G747" s="96" t="s">
        <v>86</v>
      </c>
      <c r="H747" s="98"/>
      <c r="I747" s="99"/>
      <c r="J747" s="97"/>
      <c r="K747" s="99"/>
      <c r="L747" s="97"/>
      <c r="M747" s="97"/>
      <c r="N747" s="100">
        <v>45936.0</v>
      </c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>
      <c r="A748" s="96" t="s">
        <v>135</v>
      </c>
      <c r="B748" s="96">
        <v>1.9974100405E10</v>
      </c>
      <c r="C748" s="97"/>
      <c r="D748" s="97"/>
      <c r="E748" s="96" t="s">
        <v>4944</v>
      </c>
      <c r="F748" s="97"/>
      <c r="G748" s="96" t="s">
        <v>86</v>
      </c>
      <c r="H748" s="98"/>
      <c r="I748" s="99"/>
      <c r="J748" s="97"/>
      <c r="K748" s="99"/>
      <c r="L748" s="97"/>
      <c r="M748" s="97"/>
      <c r="N748" s="100">
        <v>45936.0</v>
      </c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>
      <c r="A749" s="96" t="s">
        <v>2987</v>
      </c>
      <c r="B749" s="96">
        <v>2.1980423883E10</v>
      </c>
      <c r="C749" s="97"/>
      <c r="D749" s="97"/>
      <c r="E749" s="96" t="s">
        <v>4944</v>
      </c>
      <c r="F749" s="97"/>
      <c r="G749" s="96" t="s">
        <v>86</v>
      </c>
      <c r="H749" s="98"/>
      <c r="I749" s="99"/>
      <c r="J749" s="97"/>
      <c r="K749" s="99"/>
      <c r="L749" s="97"/>
      <c r="M749" s="97"/>
      <c r="N749" s="100">
        <v>45936.0</v>
      </c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>
      <c r="A750" s="96" t="s">
        <v>638</v>
      </c>
      <c r="B750" s="96">
        <v>2.1993555081E10</v>
      </c>
      <c r="C750" s="97"/>
      <c r="D750" s="97"/>
      <c r="E750" s="96" t="s">
        <v>4944</v>
      </c>
      <c r="F750" s="97"/>
      <c r="G750" s="96" t="s">
        <v>86</v>
      </c>
      <c r="H750" s="98"/>
      <c r="I750" s="99"/>
      <c r="J750" s="97"/>
      <c r="K750" s="99"/>
      <c r="L750" s="97"/>
      <c r="M750" s="97"/>
      <c r="N750" s="100">
        <v>45936.0</v>
      </c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>
      <c r="A751" s="96" t="s">
        <v>212</v>
      </c>
      <c r="B751" s="96">
        <v>2.1997923363E10</v>
      </c>
      <c r="C751" s="97"/>
      <c r="D751" s="97"/>
      <c r="E751" s="96" t="s">
        <v>4944</v>
      </c>
      <c r="F751" s="97"/>
      <c r="G751" s="96" t="s">
        <v>86</v>
      </c>
      <c r="H751" s="98"/>
      <c r="I751" s="99"/>
      <c r="J751" s="97"/>
      <c r="K751" s="99"/>
      <c r="L751" s="97"/>
      <c r="M751" s="97"/>
      <c r="N751" s="100">
        <v>45936.0</v>
      </c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>
      <c r="A752" s="96" t="s">
        <v>511</v>
      </c>
      <c r="B752" s="96">
        <v>2.4999626024E10</v>
      </c>
      <c r="C752" s="97"/>
      <c r="D752" s="97"/>
      <c r="E752" s="96" t="s">
        <v>4944</v>
      </c>
      <c r="F752" s="97"/>
      <c r="G752" s="96" t="s">
        <v>86</v>
      </c>
      <c r="H752" s="98"/>
      <c r="I752" s="99"/>
      <c r="J752" s="97"/>
      <c r="K752" s="99"/>
      <c r="L752" s="97"/>
      <c r="M752" s="97"/>
      <c r="N752" s="100">
        <v>45936.0</v>
      </c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>
      <c r="A753" s="96" t="s">
        <v>5491</v>
      </c>
      <c r="B753" s="96">
        <v>2.1973727679E10</v>
      </c>
      <c r="C753" s="97"/>
      <c r="D753" s="97"/>
      <c r="E753" s="96" t="s">
        <v>4944</v>
      </c>
      <c r="F753" s="97"/>
      <c r="G753" s="96" t="s">
        <v>86</v>
      </c>
      <c r="H753" s="98"/>
      <c r="I753" s="99"/>
      <c r="J753" s="97"/>
      <c r="K753" s="99"/>
      <c r="L753" s="97"/>
      <c r="M753" s="97"/>
      <c r="N753" s="100">
        <v>45936.0</v>
      </c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>
      <c r="A754" s="96" t="s">
        <v>5492</v>
      </c>
      <c r="B754" s="96">
        <v>2.1970051339E10</v>
      </c>
      <c r="C754" s="97"/>
      <c r="D754" s="97"/>
      <c r="E754" s="96" t="s">
        <v>4944</v>
      </c>
      <c r="F754" s="97"/>
      <c r="G754" s="96" t="s">
        <v>86</v>
      </c>
      <c r="H754" s="98"/>
      <c r="I754" s="99"/>
      <c r="J754" s="97"/>
      <c r="K754" s="99"/>
      <c r="L754" s="97"/>
      <c r="M754" s="97"/>
      <c r="N754" s="100">
        <v>45936.0</v>
      </c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>
      <c r="A755" s="96" t="s">
        <v>5493</v>
      </c>
      <c r="B755" s="96">
        <v>2.1986600093E10</v>
      </c>
      <c r="C755" s="97"/>
      <c r="D755" s="97"/>
      <c r="E755" s="96" t="s">
        <v>4944</v>
      </c>
      <c r="F755" s="97"/>
      <c r="G755" s="96" t="s">
        <v>86</v>
      </c>
      <c r="H755" s="98"/>
      <c r="I755" s="99"/>
      <c r="J755" s="97"/>
      <c r="K755" s="99"/>
      <c r="L755" s="97"/>
      <c r="M755" s="97"/>
      <c r="N755" s="100">
        <v>45936.0</v>
      </c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>
      <c r="A756" s="96" t="s">
        <v>3514</v>
      </c>
      <c r="B756" s="96">
        <v>2.1993408816E10</v>
      </c>
      <c r="C756" s="97"/>
      <c r="D756" s="97"/>
      <c r="E756" s="96" t="s">
        <v>4944</v>
      </c>
      <c r="F756" s="97"/>
      <c r="G756" s="96" t="s">
        <v>86</v>
      </c>
      <c r="H756" s="98"/>
      <c r="I756" s="99"/>
      <c r="J756" s="97"/>
      <c r="K756" s="99"/>
      <c r="L756" s="97"/>
      <c r="M756" s="97"/>
      <c r="N756" s="100">
        <v>45936.0</v>
      </c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>
      <c r="A757" s="96" t="s">
        <v>484</v>
      </c>
      <c r="B757" s="96">
        <v>2.1996139576E10</v>
      </c>
      <c r="C757" s="97"/>
      <c r="D757" s="97"/>
      <c r="E757" s="96" t="s">
        <v>4944</v>
      </c>
      <c r="F757" s="97"/>
      <c r="G757" s="96" t="s">
        <v>86</v>
      </c>
      <c r="H757" s="98"/>
      <c r="I757" s="99"/>
      <c r="J757" s="97"/>
      <c r="K757" s="99"/>
      <c r="L757" s="97"/>
      <c r="M757" s="97"/>
      <c r="N757" s="100">
        <v>45936.0</v>
      </c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>
      <c r="A758" s="96" t="s">
        <v>526</v>
      </c>
      <c r="B758" s="96">
        <v>2.1973382394E10</v>
      </c>
      <c r="C758" s="97"/>
      <c r="D758" s="97"/>
      <c r="E758" s="96" t="s">
        <v>4944</v>
      </c>
      <c r="F758" s="97"/>
      <c r="G758" s="96" t="s">
        <v>86</v>
      </c>
      <c r="H758" s="98"/>
      <c r="I758" s="99"/>
      <c r="J758" s="97"/>
      <c r="K758" s="99"/>
      <c r="L758" s="97"/>
      <c r="M758" s="97"/>
      <c r="N758" s="100">
        <v>45936.0</v>
      </c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>
      <c r="A759" s="96" t="s">
        <v>221</v>
      </c>
      <c r="B759" s="96">
        <v>2.1988196156E10</v>
      </c>
      <c r="C759" s="97"/>
      <c r="D759" s="97"/>
      <c r="E759" s="96" t="s">
        <v>4944</v>
      </c>
      <c r="F759" s="97"/>
      <c r="G759" s="96" t="s">
        <v>86</v>
      </c>
      <c r="H759" s="98"/>
      <c r="I759" s="99"/>
      <c r="J759" s="97"/>
      <c r="K759" s="99"/>
      <c r="L759" s="97"/>
      <c r="M759" s="97"/>
      <c r="N759" s="100">
        <v>45936.0</v>
      </c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>
      <c r="A760" s="96" t="s">
        <v>474</v>
      </c>
      <c r="B760" s="96">
        <v>2.1995663388E10</v>
      </c>
      <c r="C760" s="97"/>
      <c r="D760" s="97"/>
      <c r="E760" s="96" t="s">
        <v>4944</v>
      </c>
      <c r="F760" s="97"/>
      <c r="G760" s="96" t="s">
        <v>86</v>
      </c>
      <c r="H760" s="98"/>
      <c r="I760" s="99"/>
      <c r="J760" s="97"/>
      <c r="K760" s="99"/>
      <c r="L760" s="97"/>
      <c r="M760" s="97"/>
      <c r="N760" s="100">
        <v>45936.0</v>
      </c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>
      <c r="A761" s="96" t="s">
        <v>826</v>
      </c>
      <c r="B761" s="96">
        <v>2.1997768273E10</v>
      </c>
      <c r="C761" s="97"/>
      <c r="D761" s="97"/>
      <c r="E761" s="96" t="s">
        <v>4944</v>
      </c>
      <c r="F761" s="97"/>
      <c r="G761" s="96" t="s">
        <v>86</v>
      </c>
      <c r="H761" s="98"/>
      <c r="I761" s="99"/>
      <c r="J761" s="97"/>
      <c r="K761" s="99"/>
      <c r="L761" s="97"/>
      <c r="M761" s="97"/>
      <c r="N761" s="100">
        <v>45936.0</v>
      </c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>
      <c r="A762" s="96" t="s">
        <v>963</v>
      </c>
      <c r="B762" s="96">
        <v>2.2996119196E10</v>
      </c>
      <c r="C762" s="97"/>
      <c r="D762" s="97"/>
      <c r="E762" s="96" t="s">
        <v>4944</v>
      </c>
      <c r="F762" s="97"/>
      <c r="G762" s="96" t="s">
        <v>86</v>
      </c>
      <c r="H762" s="98"/>
      <c r="I762" s="99"/>
      <c r="J762" s="97"/>
      <c r="K762" s="99"/>
      <c r="L762" s="97"/>
      <c r="M762" s="97"/>
      <c r="N762" s="100">
        <v>45936.0</v>
      </c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>
      <c r="A763" s="96" t="s">
        <v>3094</v>
      </c>
      <c r="B763" s="96">
        <v>2.1996017226E10</v>
      </c>
      <c r="C763" s="97"/>
      <c r="D763" s="97"/>
      <c r="E763" s="96" t="s">
        <v>4944</v>
      </c>
      <c r="F763" s="97"/>
      <c r="G763" s="96" t="s">
        <v>86</v>
      </c>
      <c r="H763" s="98"/>
      <c r="I763" s="99"/>
      <c r="J763" s="97"/>
      <c r="K763" s="99"/>
      <c r="L763" s="97"/>
      <c r="M763" s="97"/>
      <c r="N763" s="100">
        <v>45936.0</v>
      </c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>
      <c r="A764" s="96" t="s">
        <v>108</v>
      </c>
      <c r="B764" s="96">
        <v>2.1997685135E10</v>
      </c>
      <c r="C764" s="97"/>
      <c r="D764" s="97"/>
      <c r="E764" s="96" t="s">
        <v>4944</v>
      </c>
      <c r="F764" s="97"/>
      <c r="G764" s="96" t="s">
        <v>86</v>
      </c>
      <c r="H764" s="98"/>
      <c r="I764" s="99"/>
      <c r="J764" s="97"/>
      <c r="K764" s="99"/>
      <c r="L764" s="97"/>
      <c r="M764" s="97"/>
      <c r="N764" s="100">
        <v>45936.0</v>
      </c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>
      <c r="A765" s="96" t="s">
        <v>567</v>
      </c>
      <c r="B765" s="96">
        <v>2.1979674955E10</v>
      </c>
      <c r="C765" s="97"/>
      <c r="D765" s="97"/>
      <c r="E765" s="96" t="s">
        <v>4944</v>
      </c>
      <c r="F765" s="97"/>
      <c r="G765" s="96" t="s">
        <v>86</v>
      </c>
      <c r="H765" s="98"/>
      <c r="I765" s="99"/>
      <c r="J765" s="97"/>
      <c r="K765" s="99"/>
      <c r="L765" s="97"/>
      <c r="M765" s="97"/>
      <c r="N765" s="100">
        <v>45936.0</v>
      </c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>
      <c r="A766" s="96" t="s">
        <v>5494</v>
      </c>
      <c r="B766" s="96">
        <v>2.4988552746E10</v>
      </c>
      <c r="C766" s="97"/>
      <c r="D766" s="97"/>
      <c r="E766" s="96" t="s">
        <v>4944</v>
      </c>
      <c r="F766" s="97"/>
      <c r="G766" s="96" t="s">
        <v>131</v>
      </c>
      <c r="H766" s="98"/>
      <c r="I766" s="99"/>
      <c r="J766" s="97"/>
      <c r="K766" s="99"/>
      <c r="L766" s="97"/>
      <c r="M766" s="96" t="s">
        <v>3114</v>
      </c>
      <c r="N766" s="100">
        <v>45936.0</v>
      </c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>
      <c r="A767" s="96" t="s">
        <v>316</v>
      </c>
      <c r="B767" s="96">
        <v>2.1995658311E10</v>
      </c>
      <c r="C767" s="97"/>
      <c r="D767" s="97"/>
      <c r="E767" s="96" t="s">
        <v>4944</v>
      </c>
      <c r="F767" s="97"/>
      <c r="G767" s="96" t="s">
        <v>86</v>
      </c>
      <c r="H767" s="98"/>
      <c r="I767" s="99"/>
      <c r="J767" s="97"/>
      <c r="K767" s="99"/>
      <c r="L767" s="97"/>
      <c r="M767" s="97"/>
      <c r="N767" s="100">
        <v>45936.0</v>
      </c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>
      <c r="A768" s="96" t="s">
        <v>18</v>
      </c>
      <c r="B768" s="96">
        <v>2.1976651758E10</v>
      </c>
      <c r="C768" s="96" t="s">
        <v>5495</v>
      </c>
      <c r="D768" s="97"/>
      <c r="E768" s="96" t="s">
        <v>4944</v>
      </c>
      <c r="F768" s="97"/>
      <c r="G768" s="96" t="s">
        <v>86</v>
      </c>
      <c r="H768" s="98"/>
      <c r="I768" s="99"/>
      <c r="J768" s="97"/>
      <c r="K768" s="99"/>
      <c r="L768" s="97"/>
      <c r="M768" s="97"/>
      <c r="N768" s="100">
        <v>45936.0</v>
      </c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>
      <c r="A769" s="96" t="s">
        <v>144</v>
      </c>
      <c r="B769" s="96">
        <v>2.1974905328E10</v>
      </c>
      <c r="C769" s="96" t="s">
        <v>5496</v>
      </c>
      <c r="D769" s="97"/>
      <c r="E769" s="96" t="s">
        <v>4944</v>
      </c>
      <c r="F769" s="97"/>
      <c r="G769" s="96" t="s">
        <v>86</v>
      </c>
      <c r="H769" s="98"/>
      <c r="I769" s="99"/>
      <c r="J769" s="97"/>
      <c r="K769" s="99"/>
      <c r="L769" s="97"/>
      <c r="M769" s="97"/>
      <c r="N769" s="100">
        <v>45936.0</v>
      </c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>
      <c r="A770" s="96" t="s">
        <v>5497</v>
      </c>
      <c r="B770" s="96">
        <v>2.1994077142E10</v>
      </c>
      <c r="C770" s="96" t="s">
        <v>5498</v>
      </c>
      <c r="D770" s="97"/>
      <c r="E770" s="96" t="s">
        <v>4944</v>
      </c>
      <c r="F770" s="97"/>
      <c r="G770" s="96" t="s">
        <v>86</v>
      </c>
      <c r="H770" s="98"/>
      <c r="I770" s="99"/>
      <c r="J770" s="97"/>
      <c r="K770" s="99"/>
      <c r="L770" s="97"/>
      <c r="M770" s="97"/>
      <c r="N770" s="100">
        <v>45936.0</v>
      </c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>
      <c r="A771" s="96" t="s">
        <v>516</v>
      </c>
      <c r="B771" s="96">
        <v>2.1972802218E10</v>
      </c>
      <c r="C771" s="96" t="s">
        <v>5470</v>
      </c>
      <c r="D771" s="97"/>
      <c r="E771" s="96" t="s">
        <v>85</v>
      </c>
      <c r="F771" s="97"/>
      <c r="G771" s="96" t="s">
        <v>86</v>
      </c>
      <c r="H771" s="98"/>
      <c r="I771" s="99"/>
      <c r="J771" s="97"/>
      <c r="K771" s="99"/>
      <c r="L771" s="97"/>
      <c r="M771" s="97"/>
      <c r="N771" s="100">
        <v>45936.0</v>
      </c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>
      <c r="A772" s="96" t="s">
        <v>5499</v>
      </c>
      <c r="B772" s="96">
        <v>2.1970001779E10</v>
      </c>
      <c r="C772" s="96" t="s">
        <v>5500</v>
      </c>
      <c r="D772" s="96" t="s">
        <v>5501</v>
      </c>
      <c r="E772" s="96" t="s">
        <v>85</v>
      </c>
      <c r="F772" s="96" t="s">
        <v>1066</v>
      </c>
      <c r="G772" s="96" t="s">
        <v>55</v>
      </c>
      <c r="H772" s="101">
        <v>821.48</v>
      </c>
      <c r="I772" s="100">
        <v>45939.0</v>
      </c>
      <c r="J772" s="96">
        <v>1.7600227815748E13</v>
      </c>
      <c r="K772" s="100">
        <v>45966.0</v>
      </c>
      <c r="L772" s="96">
        <v>11.0</v>
      </c>
      <c r="M772" s="97"/>
      <c r="N772" s="100">
        <v>45937.0</v>
      </c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>
      <c r="A773" s="96" t="s">
        <v>4762</v>
      </c>
      <c r="B773" s="96">
        <v>2.1993586733E10</v>
      </c>
      <c r="C773" s="96" t="s">
        <v>5502</v>
      </c>
      <c r="D773" s="97"/>
      <c r="E773" s="96" t="s">
        <v>85</v>
      </c>
      <c r="F773" s="97"/>
      <c r="G773" s="96" t="s">
        <v>94</v>
      </c>
      <c r="H773" s="98"/>
      <c r="I773" s="99"/>
      <c r="J773" s="97"/>
      <c r="K773" s="99"/>
      <c r="L773" s="97"/>
      <c r="M773" s="97"/>
      <c r="N773" s="100">
        <v>45937.0</v>
      </c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>
      <c r="A774" s="96" t="s">
        <v>5503</v>
      </c>
      <c r="B774" s="96">
        <v>2.4988184149E10</v>
      </c>
      <c r="C774" s="96" t="s">
        <v>5504</v>
      </c>
      <c r="D774" s="97"/>
      <c r="E774" s="96" t="s">
        <v>85</v>
      </c>
      <c r="F774" s="97"/>
      <c r="G774" s="96" t="s">
        <v>86</v>
      </c>
      <c r="H774" s="98"/>
      <c r="I774" s="99"/>
      <c r="J774" s="97"/>
      <c r="K774" s="99"/>
      <c r="L774" s="97"/>
      <c r="M774" s="96" t="s">
        <v>5505</v>
      </c>
      <c r="N774" s="100">
        <v>45937.0</v>
      </c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>
      <c r="A775" s="96" t="s">
        <v>826</v>
      </c>
      <c r="B775" s="96">
        <v>2.19999822E10</v>
      </c>
      <c r="C775" s="97"/>
      <c r="D775" s="97"/>
      <c r="E775" s="96" t="s">
        <v>3142</v>
      </c>
      <c r="F775" s="97"/>
      <c r="G775" s="97"/>
      <c r="H775" s="98"/>
      <c r="I775" s="99"/>
      <c r="J775" s="97"/>
      <c r="K775" s="99"/>
      <c r="L775" s="97"/>
      <c r="M775" s="97"/>
      <c r="N775" s="100">
        <v>45938.0</v>
      </c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>
      <c r="A776" s="96" t="s">
        <v>262</v>
      </c>
      <c r="B776" s="96">
        <v>2.1968058398E10</v>
      </c>
      <c r="C776" s="97"/>
      <c r="D776" s="97"/>
      <c r="E776" s="96" t="s">
        <v>3142</v>
      </c>
      <c r="F776" s="97"/>
      <c r="G776" s="97"/>
      <c r="H776" s="98"/>
      <c r="I776" s="99"/>
      <c r="J776" s="97"/>
      <c r="K776" s="99"/>
      <c r="L776" s="97"/>
      <c r="M776" s="97"/>
      <c r="N776" s="100">
        <v>45938.0</v>
      </c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>
      <c r="A777" s="96" t="s">
        <v>179</v>
      </c>
      <c r="B777" s="96">
        <v>2.1993354004E10</v>
      </c>
      <c r="C777" s="97"/>
      <c r="D777" s="97"/>
      <c r="E777" s="96" t="s">
        <v>3142</v>
      </c>
      <c r="F777" s="97"/>
      <c r="G777" s="97"/>
      <c r="H777" s="98"/>
      <c r="I777" s="99"/>
      <c r="J777" s="97"/>
      <c r="K777" s="99"/>
      <c r="L777" s="97"/>
      <c r="M777" s="97"/>
      <c r="N777" s="100">
        <v>45938.0</v>
      </c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>
      <c r="A778" s="96" t="s">
        <v>1131</v>
      </c>
      <c r="B778" s="96">
        <v>2.1994576565E10</v>
      </c>
      <c r="C778" s="97"/>
      <c r="D778" s="97"/>
      <c r="E778" s="96" t="s">
        <v>3142</v>
      </c>
      <c r="F778" s="97"/>
      <c r="G778" s="97"/>
      <c r="H778" s="98"/>
      <c r="I778" s="99"/>
      <c r="J778" s="97"/>
      <c r="K778" s="99"/>
      <c r="L778" s="97"/>
      <c r="M778" s="97"/>
      <c r="N778" s="100">
        <v>45938.0</v>
      </c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>
      <c r="A779" s="96" t="s">
        <v>255</v>
      </c>
      <c r="B779" s="96">
        <v>2.1995593483E10</v>
      </c>
      <c r="C779" s="97"/>
      <c r="D779" s="97"/>
      <c r="E779" s="96" t="s">
        <v>3142</v>
      </c>
      <c r="F779" s="97"/>
      <c r="G779" s="97"/>
      <c r="H779" s="98"/>
      <c r="I779" s="99"/>
      <c r="J779" s="97"/>
      <c r="K779" s="99"/>
      <c r="L779" s="97"/>
      <c r="M779" s="97"/>
      <c r="N779" s="100">
        <v>45938.0</v>
      </c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>
      <c r="A780" s="96" t="s">
        <v>334</v>
      </c>
      <c r="B780" s="96">
        <v>2.1973596273E10</v>
      </c>
      <c r="C780" s="97"/>
      <c r="D780" s="97"/>
      <c r="E780" s="96" t="s">
        <v>3142</v>
      </c>
      <c r="F780" s="97"/>
      <c r="G780" s="97"/>
      <c r="H780" s="98"/>
      <c r="I780" s="99"/>
      <c r="J780" s="97"/>
      <c r="K780" s="99"/>
      <c r="L780" s="97"/>
      <c r="M780" s="97"/>
      <c r="N780" s="100">
        <v>45938.0</v>
      </c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>
      <c r="A781" s="96" t="s">
        <v>1508</v>
      </c>
      <c r="B781" s="96">
        <v>2.1996225865E10</v>
      </c>
      <c r="C781" s="97"/>
      <c r="D781" s="97"/>
      <c r="E781" s="96" t="s">
        <v>3142</v>
      </c>
      <c r="F781" s="97"/>
      <c r="G781" s="97"/>
      <c r="H781" s="98"/>
      <c r="I781" s="99"/>
      <c r="J781" s="97"/>
      <c r="K781" s="99"/>
      <c r="L781" s="97"/>
      <c r="M781" s="97"/>
      <c r="N781" s="100">
        <v>45938.0</v>
      </c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>
      <c r="A782" s="96" t="s">
        <v>797</v>
      </c>
      <c r="B782" s="96">
        <v>2.1992294461E10</v>
      </c>
      <c r="C782" s="97"/>
      <c r="D782" s="97"/>
      <c r="E782" s="96" t="s">
        <v>3142</v>
      </c>
      <c r="F782" s="97"/>
      <c r="G782" s="97"/>
      <c r="H782" s="98"/>
      <c r="I782" s="99"/>
      <c r="J782" s="97"/>
      <c r="K782" s="99"/>
      <c r="L782" s="97"/>
      <c r="M782" s="97"/>
      <c r="N782" s="100">
        <v>45938.0</v>
      </c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>
      <c r="A783" s="96" t="s">
        <v>414</v>
      </c>
      <c r="B783" s="96">
        <v>2.199625617E10</v>
      </c>
      <c r="C783" s="97"/>
      <c r="D783" s="97"/>
      <c r="E783" s="96" t="s">
        <v>3142</v>
      </c>
      <c r="F783" s="97"/>
      <c r="G783" s="97"/>
      <c r="H783" s="98"/>
      <c r="I783" s="99"/>
      <c r="J783" s="97"/>
      <c r="K783" s="99"/>
      <c r="L783" s="97"/>
      <c r="M783" s="97"/>
      <c r="N783" s="100">
        <v>45938.0</v>
      </c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>
      <c r="A784" s="96" t="s">
        <v>5506</v>
      </c>
      <c r="B784" s="96">
        <v>2.4999048194E10</v>
      </c>
      <c r="C784" s="97"/>
      <c r="D784" s="97"/>
      <c r="E784" s="96" t="s">
        <v>3142</v>
      </c>
      <c r="F784" s="97"/>
      <c r="G784" s="97"/>
      <c r="H784" s="98"/>
      <c r="I784" s="99"/>
      <c r="J784" s="97"/>
      <c r="K784" s="99"/>
      <c r="L784" s="97"/>
      <c r="M784" s="97"/>
      <c r="N784" s="100">
        <v>45938.0</v>
      </c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>
      <c r="A785" s="96" t="s">
        <v>303</v>
      </c>
      <c r="B785" s="96">
        <v>2.1996006208E10</v>
      </c>
      <c r="C785" s="97"/>
      <c r="D785" s="97"/>
      <c r="E785" s="96" t="s">
        <v>3142</v>
      </c>
      <c r="F785" s="97"/>
      <c r="G785" s="97"/>
      <c r="H785" s="98"/>
      <c r="I785" s="99"/>
      <c r="J785" s="97"/>
      <c r="K785" s="99"/>
      <c r="L785" s="97"/>
      <c r="M785" s="97"/>
      <c r="N785" s="100">
        <v>45938.0</v>
      </c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>
      <c r="A786" s="96" t="s">
        <v>526</v>
      </c>
      <c r="B786" s="96">
        <v>2.199367941E10</v>
      </c>
      <c r="C786" s="97"/>
      <c r="D786" s="97"/>
      <c r="E786" s="96" t="s">
        <v>3142</v>
      </c>
      <c r="F786" s="97"/>
      <c r="G786" s="97"/>
      <c r="H786" s="98"/>
      <c r="I786" s="99"/>
      <c r="J786" s="97"/>
      <c r="K786" s="99"/>
      <c r="L786" s="97"/>
      <c r="M786" s="97"/>
      <c r="N786" s="100">
        <v>45938.0</v>
      </c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>
      <c r="A787" s="96" t="s">
        <v>5507</v>
      </c>
      <c r="B787" s="96">
        <v>5.4992256423E10</v>
      </c>
      <c r="C787" s="97"/>
      <c r="D787" s="97"/>
      <c r="E787" s="96" t="s">
        <v>3142</v>
      </c>
      <c r="F787" s="97"/>
      <c r="G787" s="97"/>
      <c r="H787" s="98"/>
      <c r="I787" s="99"/>
      <c r="J787" s="97"/>
      <c r="K787" s="99"/>
      <c r="L787" s="97"/>
      <c r="M787" s="97"/>
      <c r="N787" s="100">
        <v>45938.0</v>
      </c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>
      <c r="A788" s="96" t="s">
        <v>493</v>
      </c>
      <c r="B788" s="96">
        <v>2.1991684581E10</v>
      </c>
      <c r="C788" s="97"/>
      <c r="D788" s="97"/>
      <c r="E788" s="96" t="s">
        <v>3142</v>
      </c>
      <c r="F788" s="97"/>
      <c r="G788" s="97"/>
      <c r="H788" s="98"/>
      <c r="I788" s="99"/>
      <c r="J788" s="97"/>
      <c r="K788" s="99"/>
      <c r="L788" s="97"/>
      <c r="M788" s="97"/>
      <c r="N788" s="100">
        <v>45938.0</v>
      </c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>
      <c r="A789" s="96" t="s">
        <v>638</v>
      </c>
      <c r="B789" s="96">
        <v>2.4981316373E10</v>
      </c>
      <c r="C789" s="97"/>
      <c r="D789" s="97"/>
      <c r="E789" s="96" t="s">
        <v>3142</v>
      </c>
      <c r="F789" s="97"/>
      <c r="G789" s="97"/>
      <c r="H789" s="98"/>
      <c r="I789" s="99"/>
      <c r="J789" s="97"/>
      <c r="K789" s="99"/>
      <c r="L789" s="97"/>
      <c r="M789" s="97"/>
      <c r="N789" s="100">
        <v>45938.0</v>
      </c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>
      <c r="A790" s="96" t="s">
        <v>5508</v>
      </c>
      <c r="B790" s="96">
        <v>2.1971207109E10</v>
      </c>
      <c r="C790" s="97"/>
      <c r="D790" s="97"/>
      <c r="E790" s="96" t="s">
        <v>3142</v>
      </c>
      <c r="F790" s="97"/>
      <c r="G790" s="97"/>
      <c r="H790" s="98"/>
      <c r="I790" s="99"/>
      <c r="J790" s="97"/>
      <c r="K790" s="99"/>
      <c r="L790" s="97"/>
      <c r="M790" s="97"/>
      <c r="N790" s="100">
        <v>45938.0</v>
      </c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>
      <c r="A791" s="96" t="s">
        <v>636</v>
      </c>
      <c r="B791" s="96">
        <v>2.199568169E10</v>
      </c>
      <c r="C791" s="97"/>
      <c r="D791" s="97"/>
      <c r="E791" s="96" t="s">
        <v>3142</v>
      </c>
      <c r="F791" s="97"/>
      <c r="G791" s="97"/>
      <c r="H791" s="98"/>
      <c r="I791" s="99"/>
      <c r="J791" s="97"/>
      <c r="K791" s="99"/>
      <c r="L791" s="97"/>
      <c r="M791" s="97"/>
      <c r="N791" s="100">
        <v>45938.0</v>
      </c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>
      <c r="A792" s="96" t="s">
        <v>5509</v>
      </c>
      <c r="B792" s="96">
        <v>2.1992021446E10</v>
      </c>
      <c r="C792" s="97"/>
      <c r="D792" s="97"/>
      <c r="E792" s="96" t="s">
        <v>3142</v>
      </c>
      <c r="F792" s="97"/>
      <c r="G792" s="97"/>
      <c r="H792" s="98"/>
      <c r="I792" s="99"/>
      <c r="J792" s="97"/>
      <c r="K792" s="99"/>
      <c r="L792" s="97"/>
      <c r="M792" s="97"/>
      <c r="N792" s="100">
        <v>45938.0</v>
      </c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>
      <c r="A793" s="96" t="s">
        <v>875</v>
      </c>
      <c r="B793" s="96">
        <v>2.1998042822E10</v>
      </c>
      <c r="C793" s="97"/>
      <c r="D793" s="97"/>
      <c r="E793" s="96" t="s">
        <v>3142</v>
      </c>
      <c r="F793" s="97"/>
      <c r="G793" s="96" t="s">
        <v>86</v>
      </c>
      <c r="H793" s="98"/>
      <c r="I793" s="99"/>
      <c r="J793" s="97"/>
      <c r="K793" s="99"/>
      <c r="L793" s="97"/>
      <c r="M793" s="97"/>
      <c r="N793" s="100">
        <v>45938.0</v>
      </c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>
      <c r="A794" s="96" t="s">
        <v>5510</v>
      </c>
      <c r="B794" s="96">
        <v>2.1999869953E10</v>
      </c>
      <c r="C794" s="97"/>
      <c r="D794" s="97"/>
      <c r="E794" s="96" t="s">
        <v>3142</v>
      </c>
      <c r="F794" s="97"/>
      <c r="G794" s="96" t="s">
        <v>86</v>
      </c>
      <c r="H794" s="98"/>
      <c r="I794" s="99"/>
      <c r="J794" s="97"/>
      <c r="K794" s="99"/>
      <c r="L794" s="97"/>
      <c r="M794" s="97"/>
      <c r="N794" s="100">
        <v>45938.0</v>
      </c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>
      <c r="A795" s="96" t="s">
        <v>4057</v>
      </c>
      <c r="B795" s="96">
        <v>2.1976172298E10</v>
      </c>
      <c r="C795" s="96" t="s">
        <v>5511</v>
      </c>
      <c r="D795" s="96" t="s">
        <v>5512</v>
      </c>
      <c r="E795" s="96" t="s">
        <v>803</v>
      </c>
      <c r="F795" s="96" t="s">
        <v>93</v>
      </c>
      <c r="G795" s="96" t="s">
        <v>150</v>
      </c>
      <c r="H795" s="101">
        <v>236.09</v>
      </c>
      <c r="I795" s="100">
        <v>45939.0</v>
      </c>
      <c r="J795" s="96">
        <v>9.6693242E7</v>
      </c>
      <c r="K795" s="100">
        <v>45950.0</v>
      </c>
      <c r="L795" s="97"/>
      <c r="M795" s="96" t="s">
        <v>5513</v>
      </c>
      <c r="N795" s="100">
        <v>45939.0</v>
      </c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>
      <c r="A796" s="96" t="s">
        <v>618</v>
      </c>
      <c r="B796" s="96">
        <v>2.196557666E10</v>
      </c>
      <c r="C796" s="96" t="s">
        <v>5514</v>
      </c>
      <c r="D796" s="97"/>
      <c r="E796" s="96" t="s">
        <v>85</v>
      </c>
      <c r="F796" s="97"/>
      <c r="G796" s="96" t="s">
        <v>86</v>
      </c>
      <c r="H796" s="98"/>
      <c r="I796" s="99"/>
      <c r="J796" s="97"/>
      <c r="K796" s="99"/>
      <c r="L796" s="97"/>
      <c r="M796" s="97"/>
      <c r="N796" s="100">
        <v>45943.0</v>
      </c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>
      <c r="A797" s="96" t="s">
        <v>5515</v>
      </c>
      <c r="B797" s="96">
        <v>2.1985720119E10</v>
      </c>
      <c r="C797" s="96" t="s">
        <v>5516</v>
      </c>
      <c r="D797" s="97"/>
      <c r="E797" s="96" t="s">
        <v>85</v>
      </c>
      <c r="F797" s="96" t="s">
        <v>289</v>
      </c>
      <c r="G797" s="96" t="s">
        <v>94</v>
      </c>
      <c r="H797" s="98"/>
      <c r="I797" s="99"/>
      <c r="J797" s="97"/>
      <c r="K797" s="99"/>
      <c r="L797" s="97"/>
      <c r="M797" s="97"/>
      <c r="N797" s="100">
        <v>45943.0</v>
      </c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>
      <c r="A798" s="96" t="s">
        <v>5517</v>
      </c>
      <c r="B798" s="96">
        <v>2.1990450575E10</v>
      </c>
      <c r="C798" s="96" t="s">
        <v>5518</v>
      </c>
      <c r="D798" s="97"/>
      <c r="E798" s="96" t="s">
        <v>85</v>
      </c>
      <c r="F798" s="97"/>
      <c r="G798" s="96" t="s">
        <v>94</v>
      </c>
      <c r="H798" s="98"/>
      <c r="I798" s="99"/>
      <c r="J798" s="97"/>
      <c r="K798" s="99"/>
      <c r="L798" s="97"/>
      <c r="M798" s="97"/>
      <c r="N798" s="99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>
      <c r="A799" s="96" t="s">
        <v>187</v>
      </c>
      <c r="B799" s="96">
        <v>2.197500871E10</v>
      </c>
      <c r="C799" s="96" t="s">
        <v>5519</v>
      </c>
      <c r="D799" s="97"/>
      <c r="E799" s="96" t="s">
        <v>85</v>
      </c>
      <c r="F799" s="97"/>
      <c r="G799" s="96" t="s">
        <v>86</v>
      </c>
      <c r="H799" s="98"/>
      <c r="I799" s="99"/>
      <c r="J799" s="97"/>
      <c r="K799" s="99"/>
      <c r="L799" s="97"/>
      <c r="M799" s="97"/>
      <c r="N799" s="100">
        <v>45944.0</v>
      </c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>
      <c r="A800" s="96" t="s">
        <v>4441</v>
      </c>
      <c r="B800" s="96">
        <v>2.2988192011E10</v>
      </c>
      <c r="C800" s="96" t="s">
        <v>5520</v>
      </c>
      <c r="D800" s="97"/>
      <c r="E800" s="96" t="s">
        <v>85</v>
      </c>
      <c r="F800" s="97"/>
      <c r="G800" s="96" t="s">
        <v>86</v>
      </c>
      <c r="H800" s="98"/>
      <c r="I800" s="99"/>
      <c r="J800" s="97"/>
      <c r="K800" s="99"/>
      <c r="L800" s="97"/>
      <c r="M800" s="97"/>
      <c r="N800" s="100">
        <v>45944.0</v>
      </c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>
      <c r="A801" s="96" t="s">
        <v>4935</v>
      </c>
      <c r="B801" s="96">
        <v>2.1972892644E10</v>
      </c>
      <c r="C801" s="96" t="s">
        <v>5521</v>
      </c>
      <c r="D801" s="97"/>
      <c r="E801" s="96" t="s">
        <v>85</v>
      </c>
      <c r="F801" s="97"/>
      <c r="G801" s="96" t="s">
        <v>86</v>
      </c>
      <c r="H801" s="98"/>
      <c r="I801" s="99"/>
      <c r="J801" s="97"/>
      <c r="K801" s="99"/>
      <c r="L801" s="97"/>
      <c r="M801" s="97"/>
      <c r="N801" s="100">
        <v>45944.0</v>
      </c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>
      <c r="A802" s="96" t="s">
        <v>4683</v>
      </c>
      <c r="B802" s="96">
        <v>2.1964231648E10</v>
      </c>
      <c r="C802" s="96" t="s">
        <v>5522</v>
      </c>
      <c r="D802" s="97"/>
      <c r="E802" s="96" t="s">
        <v>85</v>
      </c>
      <c r="F802" s="97"/>
      <c r="G802" s="96" t="s">
        <v>86</v>
      </c>
      <c r="H802" s="98"/>
      <c r="I802" s="99"/>
      <c r="J802" s="97"/>
      <c r="K802" s="99"/>
      <c r="L802" s="97"/>
      <c r="M802" s="97"/>
      <c r="N802" s="100">
        <v>45946.0</v>
      </c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>
      <c r="A803" s="96" t="s">
        <v>5523</v>
      </c>
      <c r="B803" s="96">
        <v>2.1994487254E10</v>
      </c>
      <c r="C803" s="96" t="s">
        <v>5524</v>
      </c>
      <c r="D803" s="97"/>
      <c r="E803" s="96" t="s">
        <v>85</v>
      </c>
      <c r="F803" s="97"/>
      <c r="G803" s="96" t="s">
        <v>94</v>
      </c>
      <c r="H803" s="98"/>
      <c r="I803" s="99"/>
      <c r="J803" s="97"/>
      <c r="K803" s="99"/>
      <c r="L803" s="97"/>
      <c r="M803" s="97"/>
      <c r="N803" s="100">
        <v>45946.0</v>
      </c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>
      <c r="A804" s="96" t="s">
        <v>5525</v>
      </c>
      <c r="B804" s="96">
        <v>2.2992320702E10</v>
      </c>
      <c r="C804" s="96" t="s">
        <v>5526</v>
      </c>
      <c r="D804" s="97"/>
      <c r="E804" s="96" t="s">
        <v>85</v>
      </c>
      <c r="F804" s="97"/>
      <c r="G804" s="96" t="s">
        <v>86</v>
      </c>
      <c r="H804" s="98"/>
      <c r="I804" s="99"/>
      <c r="J804" s="97"/>
      <c r="K804" s="99"/>
      <c r="L804" s="97"/>
      <c r="M804" s="97"/>
      <c r="N804" s="100">
        <v>45946.0</v>
      </c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>
      <c r="A805" s="96" t="s">
        <v>1870</v>
      </c>
      <c r="B805" s="96">
        <v>2.1975247945E10</v>
      </c>
      <c r="C805" s="96" t="s">
        <v>5527</v>
      </c>
      <c r="D805" s="97"/>
      <c r="E805" s="96" t="s">
        <v>85</v>
      </c>
      <c r="F805" s="97"/>
      <c r="G805" s="96" t="s">
        <v>86</v>
      </c>
      <c r="H805" s="98"/>
      <c r="I805" s="99"/>
      <c r="J805" s="97"/>
      <c r="K805" s="99"/>
      <c r="L805" s="97"/>
      <c r="M805" s="97"/>
      <c r="N805" s="100">
        <v>45946.0</v>
      </c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>
      <c r="A806" s="96" t="s">
        <v>5528</v>
      </c>
      <c r="B806" s="96">
        <v>2.1971588326E10</v>
      </c>
      <c r="C806" s="96" t="s">
        <v>5529</v>
      </c>
      <c r="D806" s="97"/>
      <c r="E806" s="96" t="s">
        <v>85</v>
      </c>
      <c r="F806" s="97"/>
      <c r="G806" s="96" t="s">
        <v>86</v>
      </c>
      <c r="H806" s="98"/>
      <c r="I806" s="99"/>
      <c r="J806" s="97"/>
      <c r="K806" s="99"/>
      <c r="L806" s="97"/>
      <c r="M806" s="97"/>
      <c r="N806" s="100">
        <v>45946.0</v>
      </c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>
      <c r="A807" s="96" t="s">
        <v>4749</v>
      </c>
      <c r="B807" s="96">
        <v>2.1982246801E10</v>
      </c>
      <c r="C807" s="96" t="s">
        <v>5530</v>
      </c>
      <c r="D807" s="97"/>
      <c r="E807" s="96" t="s">
        <v>85</v>
      </c>
      <c r="F807" s="97"/>
      <c r="G807" s="96" t="s">
        <v>86</v>
      </c>
      <c r="H807" s="98"/>
      <c r="I807" s="99"/>
      <c r="J807" s="97"/>
      <c r="K807" s="99"/>
      <c r="L807" s="97"/>
      <c r="M807" s="97"/>
      <c r="N807" s="100">
        <v>45946.0</v>
      </c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>
      <c r="A808" s="96" t="s">
        <v>4229</v>
      </c>
      <c r="B808" s="96">
        <v>2.2998872721E10</v>
      </c>
      <c r="C808" s="96" t="s">
        <v>5531</v>
      </c>
      <c r="D808" s="97"/>
      <c r="E808" s="96" t="s">
        <v>85</v>
      </c>
      <c r="F808" s="97"/>
      <c r="G808" s="96" t="s">
        <v>86</v>
      </c>
      <c r="H808" s="98"/>
      <c r="I808" s="99"/>
      <c r="J808" s="97"/>
      <c r="K808" s="99"/>
      <c r="L808" s="97"/>
      <c r="M808" s="97"/>
      <c r="N808" s="100">
        <v>45946.0</v>
      </c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>
      <c r="A809" s="96" t="s">
        <v>5532</v>
      </c>
      <c r="B809" s="96">
        <v>2.1964330214E10</v>
      </c>
      <c r="C809" s="97"/>
      <c r="D809" s="97"/>
      <c r="E809" s="96" t="s">
        <v>3142</v>
      </c>
      <c r="F809" s="97"/>
      <c r="G809" s="96" t="s">
        <v>86</v>
      </c>
      <c r="H809" s="98"/>
      <c r="I809" s="99"/>
      <c r="J809" s="97"/>
      <c r="K809" s="99"/>
      <c r="L809" s="97"/>
      <c r="M809" s="96" t="s">
        <v>5533</v>
      </c>
      <c r="N809" s="100">
        <v>45946.0</v>
      </c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>
      <c r="A810" s="96" t="s">
        <v>5534</v>
      </c>
      <c r="B810" s="96">
        <v>2.4981862611E10</v>
      </c>
      <c r="C810" s="97"/>
      <c r="D810" s="97"/>
      <c r="E810" s="96" t="s">
        <v>3142</v>
      </c>
      <c r="F810" s="97"/>
      <c r="G810" s="96" t="s">
        <v>131</v>
      </c>
      <c r="H810" s="98"/>
      <c r="I810" s="99"/>
      <c r="J810" s="97"/>
      <c r="K810" s="99"/>
      <c r="L810" s="97"/>
      <c r="M810" s="96" t="s">
        <v>5535</v>
      </c>
      <c r="N810" s="100">
        <v>45946.0</v>
      </c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>
      <c r="A811" s="96" t="s">
        <v>5536</v>
      </c>
      <c r="B811" s="96">
        <v>2.199990023E9</v>
      </c>
      <c r="C811" s="97"/>
      <c r="D811" s="97"/>
      <c r="E811" s="96" t="s">
        <v>3142</v>
      </c>
      <c r="F811" s="97"/>
      <c r="G811" s="96" t="s">
        <v>86</v>
      </c>
      <c r="H811" s="98"/>
      <c r="I811" s="99"/>
      <c r="J811" s="97"/>
      <c r="K811" s="99"/>
      <c r="L811" s="97"/>
      <c r="M811" s="96" t="s">
        <v>5533</v>
      </c>
      <c r="N811" s="100">
        <v>45946.0</v>
      </c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>
      <c r="A812" s="96" t="s">
        <v>5537</v>
      </c>
      <c r="B812" s="96">
        <v>2.2999920181E10</v>
      </c>
      <c r="C812" s="96" t="s">
        <v>5538</v>
      </c>
      <c r="D812" s="97"/>
      <c r="E812" s="96" t="s">
        <v>85</v>
      </c>
      <c r="F812" s="97"/>
      <c r="G812" s="96" t="s">
        <v>94</v>
      </c>
      <c r="H812" s="101">
        <v>637.86</v>
      </c>
      <c r="I812" s="99"/>
      <c r="J812" s="97"/>
      <c r="K812" s="99"/>
      <c r="L812" s="97"/>
      <c r="M812" s="97"/>
      <c r="N812" s="105">
        <v>45951.62643559028</v>
      </c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>
      <c r="A813" s="96" t="s">
        <v>5539</v>
      </c>
      <c r="B813" s="96">
        <v>2.1996515055E10</v>
      </c>
      <c r="C813" s="96" t="s">
        <v>5540</v>
      </c>
      <c r="D813" s="97"/>
      <c r="E813" s="96" t="s">
        <v>85</v>
      </c>
      <c r="F813" s="97"/>
      <c r="G813" s="96" t="s">
        <v>86</v>
      </c>
      <c r="H813" s="98"/>
      <c r="I813" s="99"/>
      <c r="J813" s="97"/>
      <c r="K813" s="99"/>
      <c r="L813" s="97"/>
      <c r="M813" s="97"/>
      <c r="N813" s="105">
        <v>45951.627759849536</v>
      </c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>
      <c r="A814" s="96" t="s">
        <v>5541</v>
      </c>
      <c r="B814" s="96">
        <v>2.1987562651E10</v>
      </c>
      <c r="C814" s="96" t="s">
        <v>5542</v>
      </c>
      <c r="D814" s="97"/>
      <c r="E814" s="96" t="s">
        <v>85</v>
      </c>
      <c r="F814" s="97"/>
      <c r="G814" s="96" t="s">
        <v>86</v>
      </c>
      <c r="H814" s="98"/>
      <c r="I814" s="99"/>
      <c r="J814" s="97"/>
      <c r="K814" s="99"/>
      <c r="L814" s="97"/>
      <c r="M814" s="97"/>
      <c r="N814" s="105">
        <v>45951.62845975695</v>
      </c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>
      <c r="A815" s="96" t="s">
        <v>5068</v>
      </c>
      <c r="B815" s="96">
        <v>2.1982048368E10</v>
      </c>
      <c r="C815" s="96" t="s">
        <v>5543</v>
      </c>
      <c r="D815" s="97"/>
      <c r="E815" s="96" t="s">
        <v>85</v>
      </c>
      <c r="F815" s="97"/>
      <c r="G815" s="96" t="s">
        <v>86</v>
      </c>
      <c r="H815" s="98"/>
      <c r="I815" s="99"/>
      <c r="J815" s="97"/>
      <c r="K815" s="99"/>
      <c r="L815" s="97"/>
      <c r="M815" s="97"/>
      <c r="N815" s="105">
        <v>45951.629316782404</v>
      </c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>
      <c r="A816" s="96" t="s">
        <v>5544</v>
      </c>
      <c r="B816" s="96">
        <v>2.1975283542E10</v>
      </c>
      <c r="C816" s="96" t="s">
        <v>5545</v>
      </c>
      <c r="D816" s="97"/>
      <c r="E816" s="96" t="s">
        <v>85</v>
      </c>
      <c r="F816" s="97"/>
      <c r="G816" s="96" t="s">
        <v>86</v>
      </c>
      <c r="H816" s="98"/>
      <c r="I816" s="99"/>
      <c r="J816" s="97"/>
      <c r="K816" s="99"/>
      <c r="L816" s="97"/>
      <c r="M816" s="97"/>
      <c r="N816" s="105">
        <v>45951.6302059838</v>
      </c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>
      <c r="A817" s="96" t="s">
        <v>5546</v>
      </c>
      <c r="B817" s="96">
        <v>2.1981009561E10</v>
      </c>
      <c r="C817" s="96" t="s">
        <v>5547</v>
      </c>
      <c r="D817" s="96"/>
      <c r="E817" s="96" t="s">
        <v>85</v>
      </c>
      <c r="F817" s="96" t="s">
        <v>93</v>
      </c>
      <c r="G817" s="96" t="s">
        <v>94</v>
      </c>
      <c r="H817" s="101">
        <v>890.7</v>
      </c>
      <c r="I817" s="99"/>
      <c r="J817" s="97"/>
      <c r="K817" s="99"/>
      <c r="L817" s="97"/>
      <c r="M817" s="97"/>
      <c r="N817" s="105">
        <v>45951.63108049768</v>
      </c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>
      <c r="A818" s="96" t="s">
        <v>1164</v>
      </c>
      <c r="B818" s="96">
        <v>2.2981001064E10</v>
      </c>
      <c r="C818" s="97"/>
      <c r="D818" s="97"/>
      <c r="E818" s="96" t="s">
        <v>3142</v>
      </c>
      <c r="F818" s="97"/>
      <c r="G818" s="96" t="s">
        <v>86</v>
      </c>
      <c r="H818" s="98"/>
      <c r="I818" s="99"/>
      <c r="J818" s="97"/>
      <c r="K818" s="99"/>
      <c r="L818" s="97"/>
      <c r="M818" s="97"/>
      <c r="N818" s="105">
        <v>45951.655093368056</v>
      </c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>
      <c r="A819" s="96" t="s">
        <v>674</v>
      </c>
      <c r="B819" s="96">
        <v>2.2997377898E10</v>
      </c>
      <c r="C819" s="97"/>
      <c r="D819" s="97"/>
      <c r="E819" s="96" t="s">
        <v>3142</v>
      </c>
      <c r="F819" s="97"/>
      <c r="G819" s="96" t="s">
        <v>86</v>
      </c>
      <c r="H819" s="98"/>
      <c r="I819" s="99"/>
      <c r="J819" s="97"/>
      <c r="K819" s="99"/>
      <c r="L819" s="97"/>
      <c r="M819" s="97"/>
      <c r="N819" s="105">
        <v>45951.655093368056</v>
      </c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>
      <c r="A820" s="96" t="s">
        <v>5548</v>
      </c>
      <c r="B820" s="96">
        <v>2.2981630849E10</v>
      </c>
      <c r="C820" s="97"/>
      <c r="D820" s="97"/>
      <c r="E820" s="96" t="s">
        <v>3142</v>
      </c>
      <c r="F820" s="97"/>
      <c r="G820" s="96" t="s">
        <v>86</v>
      </c>
      <c r="H820" s="98"/>
      <c r="I820" s="99"/>
      <c r="J820" s="97"/>
      <c r="K820" s="99"/>
      <c r="L820" s="97"/>
      <c r="M820" s="97"/>
      <c r="N820" s="105">
        <v>45951.655093368056</v>
      </c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>
      <c r="A821" s="96" t="s">
        <v>5549</v>
      </c>
      <c r="B821" s="96">
        <v>2.2998369852E10</v>
      </c>
      <c r="C821" s="97"/>
      <c r="D821" s="97"/>
      <c r="E821" s="96" t="s">
        <v>3142</v>
      </c>
      <c r="F821" s="97"/>
      <c r="G821" s="96" t="s">
        <v>86</v>
      </c>
      <c r="H821" s="98"/>
      <c r="I821" s="99"/>
      <c r="J821" s="97"/>
      <c r="K821" s="99"/>
      <c r="L821" s="97"/>
      <c r="M821" s="97"/>
      <c r="N821" s="105">
        <v>45951.655093368056</v>
      </c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>
      <c r="A822" s="96" t="s">
        <v>502</v>
      </c>
      <c r="B822" s="96">
        <v>2.2988200763E10</v>
      </c>
      <c r="C822" s="97"/>
      <c r="D822" s="97"/>
      <c r="E822" s="96" t="s">
        <v>3142</v>
      </c>
      <c r="F822" s="97"/>
      <c r="G822" s="96" t="s">
        <v>86</v>
      </c>
      <c r="H822" s="98"/>
      <c r="I822" s="99"/>
      <c r="J822" s="97"/>
      <c r="K822" s="99"/>
      <c r="L822" s="97"/>
      <c r="M822" s="97"/>
      <c r="N822" s="105">
        <v>45951.655093368056</v>
      </c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>
      <c r="A823" s="96" t="s">
        <v>5550</v>
      </c>
      <c r="B823" s="96">
        <v>2.299214152E10</v>
      </c>
      <c r="C823" s="97"/>
      <c r="D823" s="97"/>
      <c r="E823" s="96" t="s">
        <v>3142</v>
      </c>
      <c r="F823" s="97"/>
      <c r="G823" s="96" t="s">
        <v>86</v>
      </c>
      <c r="H823" s="98"/>
      <c r="I823" s="99"/>
      <c r="J823" s="97"/>
      <c r="K823" s="99"/>
      <c r="L823" s="97"/>
      <c r="M823" s="97"/>
      <c r="N823" s="105">
        <v>45951.655093368056</v>
      </c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>
      <c r="A824" s="96" t="s">
        <v>434</v>
      </c>
      <c r="B824" s="96">
        <v>2.2996204434E10</v>
      </c>
      <c r="C824" s="97"/>
      <c r="D824" s="97"/>
      <c r="E824" s="96" t="s">
        <v>3142</v>
      </c>
      <c r="F824" s="97"/>
      <c r="G824" s="96" t="s">
        <v>86</v>
      </c>
      <c r="H824" s="98"/>
      <c r="I824" s="99"/>
      <c r="J824" s="97"/>
      <c r="K824" s="99"/>
      <c r="L824" s="97"/>
      <c r="M824" s="97"/>
      <c r="N824" s="105">
        <v>45951.655093368056</v>
      </c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>
      <c r="A825" s="96" t="s">
        <v>5551</v>
      </c>
      <c r="B825" s="96">
        <v>2.4992505634E10</v>
      </c>
      <c r="C825" s="97"/>
      <c r="D825" s="97"/>
      <c r="E825" s="96" t="s">
        <v>3142</v>
      </c>
      <c r="F825" s="97"/>
      <c r="G825" s="96" t="s">
        <v>86</v>
      </c>
      <c r="H825" s="98"/>
      <c r="I825" s="99"/>
      <c r="J825" s="97"/>
      <c r="K825" s="99"/>
      <c r="L825" s="97"/>
      <c r="M825" s="97"/>
      <c r="N825" s="105">
        <v>45951.655093368056</v>
      </c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>
      <c r="A826" s="96" t="s">
        <v>1758</v>
      </c>
      <c r="B826" s="96">
        <v>2.1991795918E10</v>
      </c>
      <c r="C826" s="97"/>
      <c r="D826" s="97"/>
      <c r="E826" s="96" t="s">
        <v>3142</v>
      </c>
      <c r="F826" s="97"/>
      <c r="G826" s="96" t="s">
        <v>86</v>
      </c>
      <c r="H826" s="98"/>
      <c r="I826" s="99"/>
      <c r="J826" s="97"/>
      <c r="K826" s="99"/>
      <c r="L826" s="97"/>
      <c r="M826" s="97"/>
      <c r="N826" s="105">
        <v>45951.655093368056</v>
      </c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>
      <c r="A827" s="96" t="s">
        <v>5552</v>
      </c>
      <c r="B827" s="96">
        <v>2.197477855E10</v>
      </c>
      <c r="C827" s="97"/>
      <c r="D827" s="97"/>
      <c r="E827" s="96" t="s">
        <v>3142</v>
      </c>
      <c r="F827" s="97"/>
      <c r="G827" s="96" t="s">
        <v>86</v>
      </c>
      <c r="H827" s="98"/>
      <c r="I827" s="99"/>
      <c r="J827" s="97"/>
      <c r="K827" s="99"/>
      <c r="L827" s="97"/>
      <c r="M827" s="97"/>
      <c r="N827" s="105">
        <v>45951.655093368056</v>
      </c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>
      <c r="A828" s="96" t="s">
        <v>5553</v>
      </c>
      <c r="B828" s="96">
        <v>2.1994214351E10</v>
      </c>
      <c r="C828" s="97"/>
      <c r="D828" s="97"/>
      <c r="E828" s="96" t="s">
        <v>3142</v>
      </c>
      <c r="F828" s="97"/>
      <c r="G828" s="96" t="s">
        <v>86</v>
      </c>
      <c r="H828" s="98"/>
      <c r="I828" s="99"/>
      <c r="J828" s="97"/>
      <c r="K828" s="99"/>
      <c r="L828" s="97"/>
      <c r="M828" s="97"/>
      <c r="N828" s="105">
        <v>45951.7245478125</v>
      </c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>
      <c r="A829" s="96" t="s">
        <v>393</v>
      </c>
      <c r="B829" s="96">
        <v>2.1995604724E10</v>
      </c>
      <c r="C829" s="97"/>
      <c r="D829" s="97"/>
      <c r="E829" s="96" t="s">
        <v>3142</v>
      </c>
      <c r="F829" s="97"/>
      <c r="G829" s="96" t="s">
        <v>86</v>
      </c>
      <c r="H829" s="98"/>
      <c r="I829" s="99"/>
      <c r="J829" s="97"/>
      <c r="K829" s="99"/>
      <c r="L829" s="97"/>
      <c r="M829" s="97"/>
      <c r="N829" s="105">
        <v>45951.7254783449</v>
      </c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>
      <c r="A830" s="96" t="s">
        <v>123</v>
      </c>
      <c r="B830" s="96">
        <v>2.1994248798E10</v>
      </c>
      <c r="C830" s="97"/>
      <c r="D830" s="97"/>
      <c r="E830" s="96" t="s">
        <v>3142</v>
      </c>
      <c r="F830" s="97"/>
      <c r="G830" s="96" t="s">
        <v>86</v>
      </c>
      <c r="H830" s="98"/>
      <c r="I830" s="99"/>
      <c r="J830" s="97"/>
      <c r="K830" s="99"/>
      <c r="L830" s="97"/>
      <c r="M830" s="97"/>
      <c r="N830" s="105">
        <v>45951.7245478125</v>
      </c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>
      <c r="A831" s="96" t="s">
        <v>389</v>
      </c>
      <c r="B831" s="96">
        <v>2.1999575416E10</v>
      </c>
      <c r="C831" s="97"/>
      <c r="D831" s="97"/>
      <c r="E831" s="96" t="s">
        <v>3142</v>
      </c>
      <c r="F831" s="97"/>
      <c r="G831" s="96" t="s">
        <v>86</v>
      </c>
      <c r="H831" s="98"/>
      <c r="I831" s="99"/>
      <c r="J831" s="97"/>
      <c r="K831" s="99"/>
      <c r="L831" s="97"/>
      <c r="M831" s="97"/>
      <c r="N831" s="105">
        <v>45951.7245478125</v>
      </c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>
      <c r="A832" s="96" t="s">
        <v>697</v>
      </c>
      <c r="B832" s="96">
        <v>2.1974089872E10</v>
      </c>
      <c r="C832" s="97"/>
      <c r="D832" s="97"/>
      <c r="E832" s="96" t="s">
        <v>3142</v>
      </c>
      <c r="F832" s="97"/>
      <c r="G832" s="96" t="s">
        <v>86</v>
      </c>
      <c r="H832" s="98"/>
      <c r="I832" s="99"/>
      <c r="J832" s="97"/>
      <c r="K832" s="99"/>
      <c r="L832" s="97"/>
      <c r="M832" s="97"/>
      <c r="N832" s="105">
        <v>45951.7245478125</v>
      </c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>
      <c r="A833" s="96" t="s">
        <v>5554</v>
      </c>
      <c r="B833" s="96">
        <v>2.1990348787E10</v>
      </c>
      <c r="C833" s="97"/>
      <c r="D833" s="97"/>
      <c r="E833" s="96" t="s">
        <v>3142</v>
      </c>
      <c r="F833" s="97"/>
      <c r="G833" s="96" t="s">
        <v>86</v>
      </c>
      <c r="H833" s="98"/>
      <c r="I833" s="99"/>
      <c r="J833" s="97"/>
      <c r="K833" s="99"/>
      <c r="L833" s="97"/>
      <c r="M833" s="97"/>
      <c r="N833" s="105">
        <v>45951.7245478125</v>
      </c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>
      <c r="A834" s="96" t="s">
        <v>1164</v>
      </c>
      <c r="B834" s="96">
        <v>2.1988181042E10</v>
      </c>
      <c r="C834" s="97"/>
      <c r="D834" s="97"/>
      <c r="E834" s="96" t="s">
        <v>3142</v>
      </c>
      <c r="F834" s="97"/>
      <c r="G834" s="96" t="s">
        <v>86</v>
      </c>
      <c r="H834" s="98"/>
      <c r="I834" s="99"/>
      <c r="J834" s="97"/>
      <c r="K834" s="99"/>
      <c r="L834" s="97"/>
      <c r="M834" s="97"/>
      <c r="N834" s="105">
        <v>45951.7245478125</v>
      </c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>
      <c r="A835" s="96" t="s">
        <v>4418</v>
      </c>
      <c r="B835" s="96">
        <v>2.4992009472E10</v>
      </c>
      <c r="C835" s="97"/>
      <c r="D835" s="97"/>
      <c r="E835" s="96" t="s">
        <v>3142</v>
      </c>
      <c r="F835" s="97"/>
      <c r="G835" s="96" t="s">
        <v>86</v>
      </c>
      <c r="H835" s="98"/>
      <c r="I835" s="99"/>
      <c r="J835" s="97"/>
      <c r="K835" s="99"/>
      <c r="L835" s="97"/>
      <c r="M835" s="97"/>
      <c r="N835" s="105">
        <v>45951.7245478125</v>
      </c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>
      <c r="A836" s="96" t="s">
        <v>4184</v>
      </c>
      <c r="B836" s="96">
        <v>2.1998268077E10</v>
      </c>
      <c r="C836" s="97"/>
      <c r="D836" s="97"/>
      <c r="E836" s="96" t="s">
        <v>3142</v>
      </c>
      <c r="F836" s="97"/>
      <c r="G836" s="96" t="s">
        <v>86</v>
      </c>
      <c r="H836" s="98"/>
      <c r="I836" s="99"/>
      <c r="J836" s="97"/>
      <c r="K836" s="99"/>
      <c r="L836" s="97"/>
      <c r="M836" s="97"/>
      <c r="N836" s="105">
        <v>45951.7245478125</v>
      </c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>
      <c r="A837" s="96" t="s">
        <v>2563</v>
      </c>
      <c r="B837" s="96">
        <v>2.1986128572E10</v>
      </c>
      <c r="C837" s="97"/>
      <c r="D837" s="97"/>
      <c r="E837" s="96" t="s">
        <v>3142</v>
      </c>
      <c r="F837" s="97"/>
      <c r="G837" s="96" t="s">
        <v>86</v>
      </c>
      <c r="H837" s="98"/>
      <c r="I837" s="99"/>
      <c r="J837" s="97"/>
      <c r="K837" s="99"/>
      <c r="L837" s="97"/>
      <c r="M837" s="97"/>
      <c r="N837" s="105">
        <v>45951.7245478125</v>
      </c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>
      <c r="A838" s="96" t="s">
        <v>5555</v>
      </c>
      <c r="B838" s="96">
        <v>2.4981282063E10</v>
      </c>
      <c r="C838" s="97"/>
      <c r="D838" s="97"/>
      <c r="E838" s="96" t="s">
        <v>3142</v>
      </c>
      <c r="F838" s="97"/>
      <c r="G838" s="96" t="s">
        <v>86</v>
      </c>
      <c r="H838" s="98"/>
      <c r="I838" s="99"/>
      <c r="J838" s="97"/>
      <c r="K838" s="99"/>
      <c r="L838" s="97"/>
      <c r="M838" s="97"/>
      <c r="N838" s="105">
        <v>45951.7245478125</v>
      </c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>
      <c r="A839" s="96" t="s">
        <v>5556</v>
      </c>
      <c r="B839" s="96">
        <v>2.1968312103E10</v>
      </c>
      <c r="C839" s="97"/>
      <c r="D839" s="97"/>
      <c r="E839" s="96" t="s">
        <v>3142</v>
      </c>
      <c r="F839" s="97"/>
      <c r="G839" s="96" t="s">
        <v>86</v>
      </c>
      <c r="H839" s="98"/>
      <c r="I839" s="99"/>
      <c r="J839" s="97"/>
      <c r="K839" s="99"/>
      <c r="L839" s="97"/>
      <c r="M839" s="97"/>
      <c r="N839" s="105">
        <v>45951.7245478125</v>
      </c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>
      <c r="A840" s="96" t="s">
        <v>5557</v>
      </c>
      <c r="B840" s="96">
        <v>2.2997773849E10</v>
      </c>
      <c r="C840" s="97"/>
      <c r="D840" s="97"/>
      <c r="E840" s="96" t="s">
        <v>3142</v>
      </c>
      <c r="F840" s="97"/>
      <c r="G840" s="96" t="s">
        <v>86</v>
      </c>
      <c r="H840" s="98"/>
      <c r="I840" s="99"/>
      <c r="J840" s="97"/>
      <c r="K840" s="99"/>
      <c r="L840" s="97"/>
      <c r="M840" s="97"/>
      <c r="N840" s="105">
        <v>45951.727470682876</v>
      </c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>
      <c r="A841" s="96" t="s">
        <v>5126</v>
      </c>
      <c r="B841" s="96">
        <v>2.1981340636E10</v>
      </c>
      <c r="C841" s="97"/>
      <c r="D841" s="97"/>
      <c r="E841" s="96" t="s">
        <v>3142</v>
      </c>
      <c r="F841" s="97"/>
      <c r="G841" s="96" t="s">
        <v>86</v>
      </c>
      <c r="H841" s="98"/>
      <c r="I841" s="99"/>
      <c r="J841" s="97"/>
      <c r="K841" s="99"/>
      <c r="L841" s="97"/>
      <c r="M841" s="97"/>
      <c r="N841" s="105">
        <v>45951.727470682876</v>
      </c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>
      <c r="A842" s="96" t="s">
        <v>4016</v>
      </c>
      <c r="B842" s="96">
        <v>2.1981034404E10</v>
      </c>
      <c r="C842" s="97"/>
      <c r="D842" s="97"/>
      <c r="E842" s="96" t="s">
        <v>3142</v>
      </c>
      <c r="F842" s="97"/>
      <c r="G842" s="96" t="s">
        <v>86</v>
      </c>
      <c r="H842" s="98"/>
      <c r="I842" s="99"/>
      <c r="J842" s="97"/>
      <c r="K842" s="99"/>
      <c r="L842" s="97"/>
      <c r="M842" s="97"/>
      <c r="N842" s="105">
        <v>45951.727470682876</v>
      </c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>
      <c r="A843" s="96" t="s">
        <v>5558</v>
      </c>
      <c r="B843" s="96">
        <v>2.4999730656E10</v>
      </c>
      <c r="C843" s="97"/>
      <c r="D843" s="97"/>
      <c r="E843" s="96" t="s">
        <v>3142</v>
      </c>
      <c r="F843" s="97"/>
      <c r="G843" s="96" t="s">
        <v>86</v>
      </c>
      <c r="H843" s="98"/>
      <c r="I843" s="99"/>
      <c r="J843" s="97"/>
      <c r="K843" s="99"/>
      <c r="L843" s="97"/>
      <c r="M843" s="97"/>
      <c r="N843" s="105">
        <v>45951.727470682876</v>
      </c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>
      <c r="A844" s="96" t="s">
        <v>3988</v>
      </c>
      <c r="B844" s="96">
        <v>2.1974862613E10</v>
      </c>
      <c r="C844" s="97"/>
      <c r="D844" s="97"/>
      <c r="E844" s="96" t="s">
        <v>3142</v>
      </c>
      <c r="F844" s="97"/>
      <c r="G844" s="96" t="s">
        <v>86</v>
      </c>
      <c r="H844" s="98"/>
      <c r="I844" s="99"/>
      <c r="J844" s="97"/>
      <c r="K844" s="99"/>
      <c r="L844" s="97"/>
      <c r="M844" s="97"/>
      <c r="N844" s="105">
        <v>45951.727470682876</v>
      </c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>
      <c r="A845" s="96" t="s">
        <v>5559</v>
      </c>
      <c r="B845" s="96">
        <v>2.1976117072E10</v>
      </c>
      <c r="C845" s="97"/>
      <c r="D845" s="97"/>
      <c r="E845" s="96" t="s">
        <v>3142</v>
      </c>
      <c r="F845" s="97"/>
      <c r="G845" s="96" t="s">
        <v>86</v>
      </c>
      <c r="H845" s="98"/>
      <c r="I845" s="99"/>
      <c r="J845" s="97"/>
      <c r="K845" s="99"/>
      <c r="L845" s="97"/>
      <c r="M845" s="97"/>
      <c r="N845" s="105">
        <v>45951.727470682876</v>
      </c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>
      <c r="A846" s="96" t="s">
        <v>5560</v>
      </c>
      <c r="B846" s="96">
        <v>2.4999713268E10</v>
      </c>
      <c r="C846" s="97"/>
      <c r="D846" s="97"/>
      <c r="E846" s="96" t="s">
        <v>3142</v>
      </c>
      <c r="F846" s="97"/>
      <c r="G846" s="96" t="s">
        <v>86</v>
      </c>
      <c r="H846" s="98"/>
      <c r="I846" s="99"/>
      <c r="J846" s="97"/>
      <c r="K846" s="99"/>
      <c r="L846" s="97"/>
      <c r="M846" s="97"/>
      <c r="N846" s="105">
        <v>45951.727470682876</v>
      </c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>
      <c r="A847" s="96" t="s">
        <v>5561</v>
      </c>
      <c r="B847" s="96">
        <v>2.1975001484E10</v>
      </c>
      <c r="C847" s="97"/>
      <c r="D847" s="97"/>
      <c r="E847" s="96" t="s">
        <v>3142</v>
      </c>
      <c r="F847" s="97"/>
      <c r="G847" s="96" t="s">
        <v>86</v>
      </c>
      <c r="H847" s="98"/>
      <c r="I847" s="99"/>
      <c r="J847" s="97"/>
      <c r="K847" s="99"/>
      <c r="L847" s="97"/>
      <c r="M847" s="97"/>
      <c r="N847" s="105">
        <v>45951.727470682876</v>
      </c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>
      <c r="A848" s="96" t="s">
        <v>5562</v>
      </c>
      <c r="B848" s="96">
        <v>2.1979699468E10</v>
      </c>
      <c r="C848" s="96" t="s">
        <v>5563</v>
      </c>
      <c r="D848" s="97"/>
      <c r="E848" s="96" t="s">
        <v>85</v>
      </c>
      <c r="F848" s="97"/>
      <c r="G848" s="96" t="s">
        <v>94</v>
      </c>
      <c r="H848" s="98"/>
      <c r="I848" s="99"/>
      <c r="J848" s="97"/>
      <c r="K848" s="99"/>
      <c r="L848" s="97"/>
      <c r="M848" s="97"/>
      <c r="N848" s="105">
        <v>45953.48783002315</v>
      </c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>
      <c r="A849" s="96" t="s">
        <v>4393</v>
      </c>
      <c r="B849" s="96">
        <v>2.1999347311E10</v>
      </c>
      <c r="C849" s="96" t="s">
        <v>5564</v>
      </c>
      <c r="D849" s="97"/>
      <c r="E849" s="96" t="s">
        <v>85</v>
      </c>
      <c r="F849" s="97"/>
      <c r="G849" s="96" t="s">
        <v>94</v>
      </c>
      <c r="H849" s="98"/>
      <c r="I849" s="99"/>
      <c r="J849" s="97"/>
      <c r="K849" s="99"/>
      <c r="L849" s="97"/>
      <c r="M849" s="97"/>
      <c r="N849" s="105">
        <v>45953.488213206016</v>
      </c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>
      <c r="A850" s="96" t="s">
        <v>5565</v>
      </c>
      <c r="B850" s="96">
        <v>2.2999077117E10</v>
      </c>
      <c r="C850" s="128" t="s">
        <v>5566</v>
      </c>
      <c r="D850" s="97"/>
      <c r="E850" s="96" t="s">
        <v>85</v>
      </c>
      <c r="F850" s="97"/>
      <c r="G850" s="96" t="s">
        <v>86</v>
      </c>
      <c r="H850" s="98"/>
      <c r="I850" s="99"/>
      <c r="J850" s="97"/>
      <c r="K850" s="99"/>
      <c r="L850" s="97"/>
      <c r="M850" s="97"/>
      <c r="N850" s="105">
        <v>45953.49556591435</v>
      </c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>
      <c r="A851" s="96" t="s">
        <v>5567</v>
      </c>
      <c r="B851" s="96">
        <v>2.1999742224E10</v>
      </c>
      <c r="C851" s="96" t="s">
        <v>5568</v>
      </c>
      <c r="D851" s="96" t="s">
        <v>5569</v>
      </c>
      <c r="E851" s="96" t="s">
        <v>85</v>
      </c>
      <c r="F851" s="96" t="s">
        <v>289</v>
      </c>
      <c r="G851" s="96" t="s">
        <v>131</v>
      </c>
      <c r="H851" s="101">
        <v>3530.04</v>
      </c>
      <c r="I851" s="99"/>
      <c r="J851" s="97"/>
      <c r="K851" s="99"/>
      <c r="L851" s="96">
        <v>10.0</v>
      </c>
      <c r="M851" s="97"/>
      <c r="N851" s="105">
        <v>45953.49616940972</v>
      </c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>
      <c r="A852" s="96" t="s">
        <v>5570</v>
      </c>
      <c r="B852" s="96">
        <v>2.1979592933E10</v>
      </c>
      <c r="C852" s="96" t="s">
        <v>5571</v>
      </c>
      <c r="D852" s="97"/>
      <c r="E852" s="96" t="s">
        <v>85</v>
      </c>
      <c r="F852" s="97"/>
      <c r="G852" s="96" t="s">
        <v>86</v>
      </c>
      <c r="H852" s="98"/>
      <c r="I852" s="99"/>
      <c r="J852" s="97"/>
      <c r="K852" s="99"/>
      <c r="L852" s="97"/>
      <c r="M852" s="97"/>
      <c r="N852" s="105">
        <v>45954.60679760417</v>
      </c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>
      <c r="A853" s="96" t="s">
        <v>3</v>
      </c>
      <c r="B853" s="96">
        <v>2.1979592933E10</v>
      </c>
      <c r="C853" s="96" t="s">
        <v>5572</v>
      </c>
      <c r="D853" s="97"/>
      <c r="E853" s="96" t="s">
        <v>85</v>
      </c>
      <c r="F853" s="97"/>
      <c r="G853" s="96" t="s">
        <v>94</v>
      </c>
      <c r="H853" s="98"/>
      <c r="I853" s="99"/>
      <c r="J853" s="97"/>
      <c r="K853" s="99"/>
      <c r="L853" s="97"/>
      <c r="M853" s="97"/>
      <c r="N853" s="105">
        <v>45954.60744165509</v>
      </c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>
      <c r="A854" s="96" t="s">
        <v>5573</v>
      </c>
      <c r="B854" s="96">
        <v>2.1983190341E10</v>
      </c>
      <c r="C854" s="97"/>
      <c r="D854" s="97"/>
      <c r="E854" s="96" t="s">
        <v>85</v>
      </c>
      <c r="F854" s="97"/>
      <c r="G854" s="96" t="s">
        <v>86</v>
      </c>
      <c r="H854" s="98"/>
      <c r="I854" s="99"/>
      <c r="J854" s="97"/>
      <c r="K854" s="99"/>
      <c r="L854" s="97"/>
      <c r="M854" s="97"/>
      <c r="N854" s="105">
        <v>45954.608146122686</v>
      </c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>
      <c r="A855" s="96" t="s">
        <v>5574</v>
      </c>
      <c r="B855" s="96">
        <v>2.1997679343E10</v>
      </c>
      <c r="C855" s="128" t="s">
        <v>5575</v>
      </c>
      <c r="D855" s="97"/>
      <c r="E855" s="96" t="s">
        <v>85</v>
      </c>
      <c r="F855" s="97"/>
      <c r="G855" s="96" t="s">
        <v>86</v>
      </c>
      <c r="H855" s="98"/>
      <c r="I855" s="99"/>
      <c r="J855" s="97"/>
      <c r="K855" s="99"/>
      <c r="L855" s="97"/>
      <c r="M855" s="97"/>
      <c r="N855" s="105">
        <v>45954.60883181713</v>
      </c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>
      <c r="A856" s="96" t="s">
        <v>5576</v>
      </c>
      <c r="B856" s="96">
        <v>2.4992264887E10</v>
      </c>
      <c r="C856" s="96" t="s">
        <v>5577</v>
      </c>
      <c r="D856" s="97"/>
      <c r="E856" s="96" t="s">
        <v>85</v>
      </c>
      <c r="F856" s="97"/>
      <c r="G856" s="96" t="s">
        <v>94</v>
      </c>
      <c r="H856" s="98"/>
      <c r="I856" s="99"/>
      <c r="J856" s="97"/>
      <c r="K856" s="99"/>
      <c r="L856" s="97"/>
      <c r="M856" s="97"/>
      <c r="N856" s="105">
        <v>45954.60947261574</v>
      </c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>
      <c r="A857" s="96" t="s">
        <v>5578</v>
      </c>
      <c r="B857" s="96">
        <v>2.197265606E10</v>
      </c>
      <c r="C857" s="128" t="s">
        <v>5579</v>
      </c>
      <c r="D857" s="97"/>
      <c r="E857" s="96" t="s">
        <v>85</v>
      </c>
      <c r="F857" s="97"/>
      <c r="G857" s="96" t="s">
        <v>94</v>
      </c>
      <c r="H857" s="98"/>
      <c r="I857" s="99"/>
      <c r="J857" s="97"/>
      <c r="K857" s="99"/>
      <c r="L857" s="97"/>
      <c r="M857" s="97"/>
      <c r="N857" s="105">
        <v>45954.610209108796</v>
      </c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>
      <c r="A858" s="96" t="s">
        <v>5580</v>
      </c>
      <c r="B858" s="96">
        <v>2.1983802228E10</v>
      </c>
      <c r="C858" s="96" t="s">
        <v>5581</v>
      </c>
      <c r="D858" s="97"/>
      <c r="E858" s="96" t="s">
        <v>85</v>
      </c>
      <c r="F858" s="97"/>
      <c r="G858" s="96" t="s">
        <v>94</v>
      </c>
      <c r="H858" s="98"/>
      <c r="I858" s="99"/>
      <c r="J858" s="97"/>
      <c r="K858" s="99"/>
      <c r="L858" s="97"/>
      <c r="M858" s="97"/>
      <c r="N858" s="105">
        <v>45954.61153259259</v>
      </c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>
      <c r="A859" s="96" t="s">
        <v>5582</v>
      </c>
      <c r="B859" s="96">
        <v>2.2996138781E10</v>
      </c>
      <c r="C859" s="128" t="s">
        <v>5583</v>
      </c>
      <c r="D859" s="97"/>
      <c r="E859" s="96" t="s">
        <v>85</v>
      </c>
      <c r="F859" s="97"/>
      <c r="G859" s="96" t="s">
        <v>4976</v>
      </c>
      <c r="H859" s="101" t="s">
        <v>5584</v>
      </c>
      <c r="I859" s="100">
        <v>45954.0</v>
      </c>
      <c r="J859" s="97"/>
      <c r="K859" s="100">
        <v>45966.0</v>
      </c>
      <c r="L859" s="96">
        <v>11.0</v>
      </c>
      <c r="M859" s="97"/>
      <c r="N859" s="105">
        <v>45954.61198641204</v>
      </c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>
      <c r="A860" s="96" t="s">
        <v>4126</v>
      </c>
      <c r="B860" s="96">
        <v>2.2998887669E10</v>
      </c>
      <c r="C860" s="97"/>
      <c r="D860" s="97"/>
      <c r="E860" s="96" t="s">
        <v>85</v>
      </c>
      <c r="F860" s="97"/>
      <c r="G860" s="96" t="s">
        <v>86</v>
      </c>
      <c r="H860" s="98"/>
      <c r="I860" s="99"/>
      <c r="J860" s="97"/>
      <c r="K860" s="99"/>
      <c r="L860" s="97"/>
      <c r="M860" s="97"/>
      <c r="N860" s="105">
        <v>45954.61595777777</v>
      </c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>
      <c r="A861" s="96" t="s">
        <v>648</v>
      </c>
      <c r="B861" s="96">
        <v>2.1994076685E10</v>
      </c>
      <c r="C861" s="96" t="s">
        <v>5585</v>
      </c>
      <c r="D861" s="97"/>
      <c r="E861" s="96" t="s">
        <v>85</v>
      </c>
      <c r="F861" s="97"/>
      <c r="G861" s="96" t="s">
        <v>86</v>
      </c>
      <c r="H861" s="98"/>
      <c r="I861" s="99"/>
      <c r="J861" s="97"/>
      <c r="K861" s="99"/>
      <c r="L861" s="97"/>
      <c r="M861" s="97"/>
      <c r="N861" s="105">
        <v>45957.618412800926</v>
      </c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>
      <c r="A862" s="96" t="s">
        <v>5586</v>
      </c>
      <c r="B862" s="96">
        <v>2.1995301216E10</v>
      </c>
      <c r="C862" s="96" t="s">
        <v>5587</v>
      </c>
      <c r="D862" s="97"/>
      <c r="E862" s="96" t="s">
        <v>85</v>
      </c>
      <c r="F862" s="97"/>
      <c r="G862" s="96" t="s">
        <v>94</v>
      </c>
      <c r="H862" s="98"/>
      <c r="I862" s="99"/>
      <c r="J862" s="97"/>
      <c r="K862" s="99"/>
      <c r="L862" s="97"/>
      <c r="M862" s="97"/>
      <c r="N862" s="105">
        <v>45957.61956846065</v>
      </c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>
      <c r="A863" s="96" t="s">
        <v>5588</v>
      </c>
      <c r="B863" s="96">
        <v>2.1993332254E10</v>
      </c>
      <c r="C863" s="128" t="s">
        <v>5589</v>
      </c>
      <c r="D863" s="97"/>
      <c r="E863" s="96" t="s">
        <v>85</v>
      </c>
      <c r="F863" s="97"/>
      <c r="G863" s="96" t="s">
        <v>86</v>
      </c>
      <c r="H863" s="98"/>
      <c r="I863" s="99"/>
      <c r="J863" s="97"/>
      <c r="K863" s="99"/>
      <c r="L863" s="97"/>
      <c r="M863" s="97"/>
      <c r="N863" s="105">
        <v>45957.62008438657</v>
      </c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>
      <c r="A864" s="96" t="s">
        <v>5590</v>
      </c>
      <c r="B864" s="96">
        <v>2.1989587508E10</v>
      </c>
      <c r="C864" s="128" t="s">
        <v>5591</v>
      </c>
      <c r="D864" s="97"/>
      <c r="E864" s="96" t="s">
        <v>85</v>
      </c>
      <c r="F864" s="97"/>
      <c r="G864" s="96" t="s">
        <v>86</v>
      </c>
      <c r="H864" s="98"/>
      <c r="I864" s="99"/>
      <c r="J864" s="97"/>
      <c r="K864" s="99"/>
      <c r="L864" s="97"/>
      <c r="M864" s="97"/>
      <c r="N864" s="105">
        <v>45957.620583020835</v>
      </c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>
      <c r="A865" s="97"/>
      <c r="B865" s="97"/>
      <c r="C865" s="97"/>
      <c r="D865" s="97"/>
      <c r="E865" s="97"/>
      <c r="F865" s="97"/>
      <c r="G865" s="97"/>
      <c r="H865" s="98"/>
      <c r="I865" s="99"/>
      <c r="J865" s="97"/>
      <c r="K865" s="99"/>
      <c r="L865" s="97"/>
      <c r="M865" s="97"/>
      <c r="N865" s="99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>
      <c r="A866" s="97"/>
      <c r="B866" s="97"/>
      <c r="C866" s="97"/>
      <c r="D866" s="97"/>
      <c r="E866" s="97"/>
      <c r="F866" s="97"/>
      <c r="G866" s="97"/>
      <c r="H866" s="98"/>
      <c r="I866" s="99"/>
      <c r="J866" s="97"/>
      <c r="K866" s="99"/>
      <c r="L866" s="97"/>
      <c r="M866" s="97"/>
      <c r="N866" s="99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>
      <c r="A867" s="97"/>
      <c r="B867" s="97"/>
      <c r="C867" s="97"/>
      <c r="D867" s="97"/>
      <c r="E867" s="97"/>
      <c r="F867" s="97"/>
      <c r="G867" s="97"/>
      <c r="H867" s="98"/>
      <c r="I867" s="99"/>
      <c r="J867" s="97"/>
      <c r="K867" s="99"/>
      <c r="L867" s="97"/>
      <c r="M867" s="97"/>
      <c r="N867" s="99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>
      <c r="A868" s="97"/>
      <c r="B868" s="97"/>
      <c r="C868" s="97"/>
      <c r="D868" s="97"/>
      <c r="E868" s="97"/>
      <c r="F868" s="97"/>
      <c r="G868" s="97"/>
      <c r="H868" s="98"/>
      <c r="I868" s="99"/>
      <c r="J868" s="97"/>
      <c r="K868" s="99"/>
      <c r="L868" s="97"/>
      <c r="M868" s="97"/>
      <c r="N868" s="99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>
      <c r="A869" s="97"/>
      <c r="B869" s="97"/>
      <c r="C869" s="97"/>
      <c r="D869" s="97"/>
      <c r="E869" s="97"/>
      <c r="F869" s="97"/>
      <c r="G869" s="97"/>
      <c r="H869" s="98"/>
      <c r="I869" s="99"/>
      <c r="J869" s="97"/>
      <c r="K869" s="99"/>
      <c r="L869" s="97"/>
      <c r="M869" s="97"/>
      <c r="N869" s="99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>
      <c r="A870" s="97"/>
      <c r="B870" s="97"/>
      <c r="C870" s="97"/>
      <c r="D870" s="97"/>
      <c r="E870" s="97"/>
      <c r="F870" s="97"/>
      <c r="G870" s="97"/>
      <c r="H870" s="98"/>
      <c r="I870" s="99"/>
      <c r="J870" s="97"/>
      <c r="K870" s="99"/>
      <c r="L870" s="97"/>
      <c r="M870" s="97"/>
      <c r="N870" s="99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>
      <c r="A871" s="97"/>
      <c r="B871" s="97"/>
      <c r="C871" s="97"/>
      <c r="D871" s="97"/>
      <c r="E871" s="97"/>
      <c r="F871" s="97"/>
      <c r="G871" s="97"/>
      <c r="H871" s="98"/>
      <c r="I871" s="99"/>
      <c r="J871" s="97"/>
      <c r="K871" s="99"/>
      <c r="L871" s="97"/>
      <c r="M871" s="97"/>
      <c r="N871" s="99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>
      <c r="A872" s="97"/>
      <c r="B872" s="97"/>
      <c r="C872" s="97"/>
      <c r="D872" s="97"/>
      <c r="E872" s="97"/>
      <c r="F872" s="97"/>
      <c r="G872" s="97"/>
      <c r="H872" s="98"/>
      <c r="I872" s="99"/>
      <c r="J872" s="97"/>
      <c r="K872" s="99"/>
      <c r="L872" s="97"/>
      <c r="M872" s="97"/>
      <c r="N872" s="99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>
      <c r="A873" s="97"/>
      <c r="B873" s="97"/>
      <c r="C873" s="97"/>
      <c r="D873" s="97"/>
      <c r="E873" s="97"/>
      <c r="F873" s="97"/>
      <c r="G873" s="97"/>
      <c r="H873" s="98"/>
      <c r="I873" s="99"/>
      <c r="J873" s="97"/>
      <c r="K873" s="99"/>
      <c r="L873" s="97"/>
      <c r="M873" s="97"/>
      <c r="N873" s="99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>
      <c r="A874" s="97"/>
      <c r="B874" s="97"/>
      <c r="C874" s="97"/>
      <c r="D874" s="97"/>
      <c r="E874" s="97"/>
      <c r="F874" s="97"/>
      <c r="G874" s="97"/>
      <c r="H874" s="98"/>
      <c r="I874" s="99"/>
      <c r="J874" s="97"/>
      <c r="K874" s="99"/>
      <c r="L874" s="97"/>
      <c r="M874" s="97"/>
      <c r="N874" s="99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>
      <c r="A875" s="97"/>
      <c r="B875" s="97"/>
      <c r="C875" s="97"/>
      <c r="D875" s="97"/>
      <c r="E875" s="97"/>
      <c r="F875" s="97"/>
      <c r="G875" s="97"/>
      <c r="H875" s="98"/>
      <c r="I875" s="99"/>
      <c r="J875" s="97"/>
      <c r="K875" s="99"/>
      <c r="L875" s="97"/>
      <c r="M875" s="97"/>
      <c r="N875" s="99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>
      <c r="A876" s="97"/>
      <c r="B876" s="97"/>
      <c r="C876" s="97"/>
      <c r="D876" s="97"/>
      <c r="E876" s="97"/>
      <c r="F876" s="97"/>
      <c r="G876" s="97"/>
      <c r="H876" s="98"/>
      <c r="I876" s="99"/>
      <c r="J876" s="97"/>
      <c r="K876" s="99"/>
      <c r="L876" s="97"/>
      <c r="M876" s="97"/>
      <c r="N876" s="99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>
      <c r="A877" s="97"/>
      <c r="B877" s="97"/>
      <c r="C877" s="97"/>
      <c r="D877" s="97"/>
      <c r="E877" s="97"/>
      <c r="F877" s="97"/>
      <c r="G877" s="97"/>
      <c r="H877" s="98"/>
      <c r="I877" s="99"/>
      <c r="J877" s="97"/>
      <c r="K877" s="99"/>
      <c r="L877" s="97"/>
      <c r="M877" s="97"/>
      <c r="N877" s="99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>
      <c r="A878" s="97"/>
      <c r="B878" s="97"/>
      <c r="C878" s="97"/>
      <c r="D878" s="97"/>
      <c r="E878" s="97"/>
      <c r="F878" s="97"/>
      <c r="G878" s="97"/>
      <c r="H878" s="98"/>
      <c r="I878" s="99"/>
      <c r="J878" s="97"/>
      <c r="K878" s="99"/>
      <c r="L878" s="97"/>
      <c r="M878" s="97"/>
      <c r="N878" s="99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>
      <c r="A879" s="97"/>
      <c r="B879" s="97"/>
      <c r="C879" s="97"/>
      <c r="D879" s="97"/>
      <c r="E879" s="97"/>
      <c r="F879" s="97"/>
      <c r="G879" s="97"/>
      <c r="H879" s="98"/>
      <c r="I879" s="99"/>
      <c r="J879" s="97"/>
      <c r="K879" s="99"/>
      <c r="L879" s="97"/>
      <c r="M879" s="97"/>
      <c r="N879" s="99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>
      <c r="A880" s="97"/>
      <c r="B880" s="97"/>
      <c r="C880" s="97"/>
      <c r="D880" s="97"/>
      <c r="E880" s="97"/>
      <c r="F880" s="97"/>
      <c r="G880" s="97"/>
      <c r="H880" s="98"/>
      <c r="I880" s="99"/>
      <c r="J880" s="97"/>
      <c r="K880" s="99"/>
      <c r="L880" s="97"/>
      <c r="M880" s="97"/>
      <c r="N880" s="99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>
      <c r="A881" s="97"/>
      <c r="B881" s="97"/>
      <c r="C881" s="97"/>
      <c r="D881" s="97"/>
      <c r="E881" s="97"/>
      <c r="F881" s="97"/>
      <c r="G881" s="97"/>
      <c r="H881" s="98"/>
      <c r="I881" s="99"/>
      <c r="J881" s="97"/>
      <c r="K881" s="99"/>
      <c r="L881" s="97"/>
      <c r="M881" s="97"/>
      <c r="N881" s="99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>
      <c r="A882" s="97"/>
      <c r="B882" s="97"/>
      <c r="C882" s="97"/>
      <c r="D882" s="97"/>
      <c r="E882" s="97"/>
      <c r="F882" s="97"/>
      <c r="G882" s="97"/>
      <c r="H882" s="98"/>
      <c r="I882" s="99"/>
      <c r="J882" s="97"/>
      <c r="K882" s="99"/>
      <c r="L882" s="97"/>
      <c r="M882" s="97"/>
      <c r="N882" s="99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>
      <c r="A883" s="97"/>
      <c r="B883" s="97"/>
      <c r="C883" s="97"/>
      <c r="D883" s="97"/>
      <c r="E883" s="97"/>
      <c r="F883" s="97"/>
      <c r="G883" s="97"/>
      <c r="H883" s="98"/>
      <c r="I883" s="99"/>
      <c r="J883" s="97"/>
      <c r="K883" s="99"/>
      <c r="L883" s="97"/>
      <c r="M883" s="97"/>
      <c r="N883" s="99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>
      <c r="A884" s="97"/>
      <c r="B884" s="97"/>
      <c r="C884" s="97"/>
      <c r="D884" s="97"/>
      <c r="E884" s="97"/>
      <c r="F884" s="97"/>
      <c r="G884" s="97"/>
      <c r="H884" s="98"/>
      <c r="I884" s="99"/>
      <c r="J884" s="97"/>
      <c r="K884" s="99"/>
      <c r="L884" s="97"/>
      <c r="M884" s="97"/>
      <c r="N884" s="99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>
      <c r="A885" s="97"/>
      <c r="B885" s="97"/>
      <c r="C885" s="97"/>
      <c r="D885" s="97"/>
      <c r="E885" s="97"/>
      <c r="F885" s="97"/>
      <c r="G885" s="97"/>
      <c r="H885" s="98"/>
      <c r="I885" s="99"/>
      <c r="J885" s="97"/>
      <c r="K885" s="99"/>
      <c r="L885" s="97"/>
      <c r="M885" s="97"/>
      <c r="N885" s="99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>
      <c r="A886" s="97"/>
      <c r="B886" s="97"/>
      <c r="C886" s="97"/>
      <c r="D886" s="97"/>
      <c r="E886" s="97"/>
      <c r="F886" s="97"/>
      <c r="G886" s="97"/>
      <c r="H886" s="98"/>
      <c r="I886" s="99"/>
      <c r="J886" s="97"/>
      <c r="K886" s="99"/>
      <c r="L886" s="97"/>
      <c r="M886" s="97"/>
      <c r="N886" s="99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>
      <c r="A887" s="97"/>
      <c r="B887" s="97"/>
      <c r="C887" s="97"/>
      <c r="D887" s="97"/>
      <c r="E887" s="97"/>
      <c r="F887" s="97"/>
      <c r="G887" s="97"/>
      <c r="H887" s="98"/>
      <c r="I887" s="99"/>
      <c r="J887" s="97"/>
      <c r="K887" s="99"/>
      <c r="L887" s="97"/>
      <c r="M887" s="97"/>
      <c r="N887" s="99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>
      <c r="A888" s="97"/>
      <c r="B888" s="97"/>
      <c r="C888" s="97"/>
      <c r="D888" s="97"/>
      <c r="E888" s="97"/>
      <c r="F888" s="97"/>
      <c r="G888" s="97"/>
      <c r="H888" s="98"/>
      <c r="I888" s="99"/>
      <c r="J888" s="97"/>
      <c r="K888" s="99"/>
      <c r="L888" s="97"/>
      <c r="M888" s="97"/>
      <c r="N888" s="99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>
      <c r="A889" s="97"/>
      <c r="B889" s="97"/>
      <c r="C889" s="97"/>
      <c r="D889" s="97"/>
      <c r="E889" s="97"/>
      <c r="F889" s="97"/>
      <c r="G889" s="97"/>
      <c r="H889" s="98"/>
      <c r="I889" s="99"/>
      <c r="J889" s="97"/>
      <c r="K889" s="99"/>
      <c r="L889" s="97"/>
      <c r="M889" s="97"/>
      <c r="N889" s="99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>
      <c r="A890" s="97"/>
      <c r="B890" s="97"/>
      <c r="C890" s="97"/>
      <c r="D890" s="97"/>
      <c r="E890" s="97"/>
      <c r="F890" s="97"/>
      <c r="G890" s="97"/>
      <c r="H890" s="98"/>
      <c r="I890" s="99"/>
      <c r="J890" s="97"/>
      <c r="K890" s="99"/>
      <c r="L890" s="97"/>
      <c r="M890" s="97"/>
      <c r="N890" s="99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>
      <c r="A891" s="97"/>
      <c r="B891" s="97"/>
      <c r="C891" s="97"/>
      <c r="D891" s="97"/>
      <c r="E891" s="97"/>
      <c r="F891" s="97"/>
      <c r="G891" s="97"/>
      <c r="H891" s="98"/>
      <c r="I891" s="99"/>
      <c r="J891" s="97"/>
      <c r="K891" s="99"/>
      <c r="L891" s="97"/>
      <c r="M891" s="97"/>
      <c r="N891" s="99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>
      <c r="A892" s="97"/>
      <c r="B892" s="97"/>
      <c r="C892" s="97"/>
      <c r="D892" s="97"/>
      <c r="E892" s="97"/>
      <c r="F892" s="97"/>
      <c r="G892" s="97"/>
      <c r="H892" s="98"/>
      <c r="I892" s="99"/>
      <c r="J892" s="97"/>
      <c r="K892" s="99"/>
      <c r="L892" s="97"/>
      <c r="M892" s="97"/>
      <c r="N892" s="99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>
      <c r="A893" s="97"/>
      <c r="B893" s="97"/>
      <c r="C893" s="97"/>
      <c r="D893" s="97"/>
      <c r="E893" s="97"/>
      <c r="F893" s="97"/>
      <c r="G893" s="97"/>
      <c r="H893" s="98"/>
      <c r="I893" s="99"/>
      <c r="J893" s="97"/>
      <c r="K893" s="99"/>
      <c r="L893" s="97"/>
      <c r="M893" s="97"/>
      <c r="N893" s="99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>
      <c r="A894" s="97"/>
      <c r="B894" s="97"/>
      <c r="C894" s="97"/>
      <c r="D894" s="97"/>
      <c r="E894" s="97"/>
      <c r="F894" s="97"/>
      <c r="G894" s="97"/>
      <c r="H894" s="98"/>
      <c r="I894" s="99"/>
      <c r="J894" s="97"/>
      <c r="K894" s="99"/>
      <c r="L894" s="97"/>
      <c r="M894" s="97"/>
      <c r="N894" s="99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>
      <c r="A895" s="97"/>
      <c r="B895" s="97"/>
      <c r="C895" s="97"/>
      <c r="D895" s="97"/>
      <c r="E895" s="97"/>
      <c r="F895" s="97"/>
      <c r="G895" s="97"/>
      <c r="H895" s="98"/>
      <c r="I895" s="99"/>
      <c r="J895" s="97"/>
      <c r="K895" s="99"/>
      <c r="L895" s="97"/>
      <c r="M895" s="97"/>
      <c r="N895" s="99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>
      <c r="A896" s="97"/>
      <c r="B896" s="97"/>
      <c r="C896" s="97"/>
      <c r="D896" s="97"/>
      <c r="E896" s="97"/>
      <c r="F896" s="97"/>
      <c r="G896" s="97"/>
      <c r="H896" s="98"/>
      <c r="I896" s="99"/>
      <c r="J896" s="97"/>
      <c r="K896" s="99"/>
      <c r="L896" s="97"/>
      <c r="M896" s="97"/>
      <c r="N896" s="99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>
      <c r="A897" s="97"/>
      <c r="B897" s="97"/>
      <c r="C897" s="97"/>
      <c r="D897" s="97"/>
      <c r="E897" s="97"/>
      <c r="F897" s="97"/>
      <c r="G897" s="97"/>
      <c r="H897" s="98"/>
      <c r="I897" s="99"/>
      <c r="J897" s="97"/>
      <c r="K897" s="99"/>
      <c r="L897" s="97"/>
      <c r="M897" s="97"/>
      <c r="N897" s="99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>
      <c r="A898" s="97"/>
      <c r="B898" s="97"/>
      <c r="C898" s="97"/>
      <c r="D898" s="97"/>
      <c r="E898" s="97"/>
      <c r="F898" s="97"/>
      <c r="G898" s="97"/>
      <c r="H898" s="98"/>
      <c r="I898" s="99"/>
      <c r="J898" s="97"/>
      <c r="K898" s="99"/>
      <c r="L898" s="97"/>
      <c r="M898" s="97"/>
      <c r="N898" s="99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>
      <c r="A899" s="97"/>
      <c r="B899" s="97"/>
      <c r="C899" s="97"/>
      <c r="D899" s="97"/>
      <c r="E899" s="97"/>
      <c r="F899" s="97"/>
      <c r="G899" s="97"/>
      <c r="H899" s="98"/>
      <c r="I899" s="99"/>
      <c r="J899" s="97"/>
      <c r="K899" s="99"/>
      <c r="L899" s="97"/>
      <c r="M899" s="97"/>
      <c r="N899" s="99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>
      <c r="A900" s="97"/>
      <c r="B900" s="97"/>
      <c r="C900" s="97"/>
      <c r="D900" s="97"/>
      <c r="E900" s="97"/>
      <c r="F900" s="97"/>
      <c r="G900" s="97"/>
      <c r="H900" s="98"/>
      <c r="I900" s="99"/>
      <c r="J900" s="97"/>
      <c r="K900" s="99"/>
      <c r="L900" s="97"/>
      <c r="M900" s="97"/>
      <c r="N900" s="99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>
      <c r="A901" s="97"/>
      <c r="B901" s="97"/>
      <c r="C901" s="97"/>
      <c r="D901" s="97"/>
      <c r="E901" s="97"/>
      <c r="F901" s="97"/>
      <c r="G901" s="97"/>
      <c r="H901" s="98"/>
      <c r="I901" s="99"/>
      <c r="J901" s="97"/>
      <c r="K901" s="99"/>
      <c r="L901" s="97"/>
      <c r="M901" s="97"/>
      <c r="N901" s="99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>
      <c r="A902" s="97"/>
      <c r="B902" s="97"/>
      <c r="C902" s="97"/>
      <c r="D902" s="97"/>
      <c r="E902" s="97"/>
      <c r="F902" s="97"/>
      <c r="G902" s="97"/>
      <c r="H902" s="98"/>
      <c r="I902" s="99"/>
      <c r="J902" s="97"/>
      <c r="K902" s="99"/>
      <c r="L902" s="97"/>
      <c r="M902" s="97"/>
      <c r="N902" s="99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>
      <c r="A903" s="97"/>
      <c r="B903" s="97"/>
      <c r="C903" s="97"/>
      <c r="D903" s="97"/>
      <c r="E903" s="97"/>
      <c r="F903" s="97"/>
      <c r="G903" s="97"/>
      <c r="H903" s="98"/>
      <c r="I903" s="99"/>
      <c r="J903" s="97"/>
      <c r="K903" s="99"/>
      <c r="L903" s="97"/>
      <c r="M903" s="97"/>
      <c r="N903" s="99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>
      <c r="A904" s="97"/>
      <c r="B904" s="97"/>
      <c r="C904" s="97"/>
      <c r="D904" s="97"/>
      <c r="E904" s="97"/>
      <c r="F904" s="97"/>
      <c r="G904" s="97"/>
      <c r="H904" s="98"/>
      <c r="I904" s="99"/>
      <c r="J904" s="97"/>
      <c r="K904" s="99"/>
      <c r="L904" s="97"/>
      <c r="M904" s="97"/>
      <c r="N904" s="99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>
      <c r="A905" s="97"/>
      <c r="B905" s="97"/>
      <c r="C905" s="97"/>
      <c r="D905" s="97"/>
      <c r="E905" s="97"/>
      <c r="F905" s="97"/>
      <c r="G905" s="97"/>
      <c r="H905" s="98"/>
      <c r="I905" s="99"/>
      <c r="J905" s="97"/>
      <c r="K905" s="99"/>
      <c r="L905" s="97"/>
      <c r="M905" s="97"/>
      <c r="N905" s="99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>
      <c r="A906" s="97"/>
      <c r="B906" s="97"/>
      <c r="C906" s="97"/>
      <c r="D906" s="97"/>
      <c r="E906" s="97"/>
      <c r="F906" s="97"/>
      <c r="G906" s="97"/>
      <c r="H906" s="98"/>
      <c r="I906" s="99"/>
      <c r="J906" s="97"/>
      <c r="K906" s="99"/>
      <c r="L906" s="97"/>
      <c r="M906" s="97"/>
      <c r="N906" s="99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>
      <c r="A907" s="97"/>
      <c r="B907" s="97"/>
      <c r="C907" s="97"/>
      <c r="D907" s="97"/>
      <c r="E907" s="97"/>
      <c r="F907" s="97"/>
      <c r="G907" s="97"/>
      <c r="H907" s="98"/>
      <c r="I907" s="99"/>
      <c r="J907" s="97"/>
      <c r="K907" s="99"/>
      <c r="L907" s="97"/>
      <c r="M907" s="97"/>
      <c r="N907" s="99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>
      <c r="A908" s="97"/>
      <c r="B908" s="97"/>
      <c r="C908" s="97"/>
      <c r="D908" s="97"/>
      <c r="E908" s="97"/>
      <c r="F908" s="97"/>
      <c r="G908" s="97"/>
      <c r="H908" s="98"/>
      <c r="I908" s="99"/>
      <c r="J908" s="97"/>
      <c r="K908" s="99"/>
      <c r="L908" s="97"/>
      <c r="M908" s="97"/>
      <c r="N908" s="99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>
      <c r="A909" s="97"/>
      <c r="B909" s="97"/>
      <c r="C909" s="97"/>
      <c r="D909" s="97"/>
      <c r="E909" s="97"/>
      <c r="F909" s="97"/>
      <c r="G909" s="97"/>
      <c r="H909" s="98"/>
      <c r="I909" s="99"/>
      <c r="J909" s="97"/>
      <c r="K909" s="99"/>
      <c r="L909" s="97"/>
      <c r="M909" s="97"/>
      <c r="N909" s="99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>
      <c r="A910" s="97"/>
      <c r="B910" s="97"/>
      <c r="C910" s="97"/>
      <c r="D910" s="97"/>
      <c r="E910" s="97"/>
      <c r="F910" s="97"/>
      <c r="G910" s="97"/>
      <c r="H910" s="98"/>
      <c r="I910" s="99"/>
      <c r="J910" s="97"/>
      <c r="K910" s="99"/>
      <c r="L910" s="97"/>
      <c r="M910" s="97"/>
      <c r="N910" s="99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>
      <c r="A911" s="97"/>
      <c r="B911" s="97"/>
      <c r="C911" s="97"/>
      <c r="D911" s="97"/>
      <c r="E911" s="97"/>
      <c r="F911" s="97"/>
      <c r="G911" s="97"/>
      <c r="H911" s="98"/>
      <c r="I911" s="99"/>
      <c r="J911" s="97"/>
      <c r="K911" s="99"/>
      <c r="L911" s="97"/>
      <c r="M911" s="97"/>
      <c r="N911" s="99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>
      <c r="A912" s="97"/>
      <c r="B912" s="97"/>
      <c r="C912" s="97"/>
      <c r="D912" s="97"/>
      <c r="E912" s="97"/>
      <c r="F912" s="97"/>
      <c r="G912" s="97"/>
      <c r="H912" s="98"/>
      <c r="I912" s="99"/>
      <c r="J912" s="97"/>
      <c r="K912" s="99"/>
      <c r="L912" s="97"/>
      <c r="M912" s="97"/>
      <c r="N912" s="99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>
      <c r="A913" s="97"/>
      <c r="B913" s="97"/>
      <c r="C913" s="97"/>
      <c r="D913" s="97"/>
      <c r="E913" s="97"/>
      <c r="F913" s="97"/>
      <c r="G913" s="97"/>
      <c r="H913" s="98"/>
      <c r="I913" s="99"/>
      <c r="J913" s="97"/>
      <c r="K913" s="99"/>
      <c r="L913" s="97"/>
      <c r="M913" s="97"/>
      <c r="N913" s="99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>
      <c r="A914" s="97"/>
      <c r="B914" s="97"/>
      <c r="C914" s="97"/>
      <c r="D914" s="97"/>
      <c r="E914" s="97"/>
      <c r="F914" s="97"/>
      <c r="G914" s="97"/>
      <c r="H914" s="98"/>
      <c r="I914" s="99"/>
      <c r="J914" s="97"/>
      <c r="K914" s="99"/>
      <c r="L914" s="97"/>
      <c r="M914" s="97"/>
      <c r="N914" s="99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>
      <c r="A915" s="97"/>
      <c r="B915" s="97"/>
      <c r="C915" s="97"/>
      <c r="D915" s="97"/>
      <c r="E915" s="97"/>
      <c r="F915" s="97"/>
      <c r="G915" s="97"/>
      <c r="H915" s="98"/>
      <c r="I915" s="99"/>
      <c r="J915" s="97"/>
      <c r="K915" s="99"/>
      <c r="L915" s="97"/>
      <c r="M915" s="97"/>
      <c r="N915" s="99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>
      <c r="A916" s="97"/>
      <c r="B916" s="97"/>
      <c r="C916" s="97"/>
      <c r="D916" s="97"/>
      <c r="E916" s="97"/>
      <c r="F916" s="97"/>
      <c r="G916" s="97"/>
      <c r="H916" s="98"/>
      <c r="I916" s="99"/>
      <c r="J916" s="97"/>
      <c r="K916" s="99"/>
      <c r="L916" s="97"/>
      <c r="M916" s="97"/>
      <c r="N916" s="99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>
      <c r="A917" s="97"/>
      <c r="B917" s="97"/>
      <c r="C917" s="97"/>
      <c r="D917" s="97"/>
      <c r="E917" s="97"/>
      <c r="F917" s="97"/>
      <c r="G917" s="97"/>
      <c r="H917" s="98"/>
      <c r="I917" s="99"/>
      <c r="J917" s="97"/>
      <c r="K917" s="99"/>
      <c r="L917" s="97"/>
      <c r="M917" s="97"/>
      <c r="N917" s="99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>
      <c r="A918" s="97"/>
      <c r="B918" s="97"/>
      <c r="C918" s="97"/>
      <c r="D918" s="97"/>
      <c r="E918" s="97"/>
      <c r="F918" s="97"/>
      <c r="G918" s="97"/>
      <c r="H918" s="98"/>
      <c r="I918" s="99"/>
      <c r="J918" s="97"/>
      <c r="K918" s="99"/>
      <c r="L918" s="97"/>
      <c r="M918" s="97"/>
      <c r="N918" s="99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>
      <c r="A919" s="97"/>
      <c r="B919" s="97"/>
      <c r="C919" s="97"/>
      <c r="D919" s="97"/>
      <c r="E919" s="97"/>
      <c r="F919" s="97"/>
      <c r="G919" s="97"/>
      <c r="H919" s="98"/>
      <c r="I919" s="99"/>
      <c r="J919" s="97"/>
      <c r="K919" s="99"/>
      <c r="L919" s="97"/>
      <c r="M919" s="97"/>
      <c r="N919" s="99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>
      <c r="A920" s="97"/>
      <c r="B920" s="97"/>
      <c r="C920" s="97"/>
      <c r="D920" s="97"/>
      <c r="E920" s="97"/>
      <c r="F920" s="97"/>
      <c r="G920" s="97"/>
      <c r="H920" s="98"/>
      <c r="I920" s="99"/>
      <c r="J920" s="97"/>
      <c r="K920" s="99"/>
      <c r="L920" s="97"/>
      <c r="M920" s="97"/>
      <c r="N920" s="99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>
      <c r="A921" s="97"/>
      <c r="B921" s="97"/>
      <c r="C921" s="97"/>
      <c r="D921" s="97"/>
      <c r="E921" s="97"/>
      <c r="F921" s="97"/>
      <c r="G921" s="97"/>
      <c r="H921" s="98"/>
      <c r="I921" s="99"/>
      <c r="J921" s="97"/>
      <c r="K921" s="99"/>
      <c r="L921" s="97"/>
      <c r="M921" s="97"/>
      <c r="N921" s="99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>
      <c r="A922" s="97"/>
      <c r="B922" s="97"/>
      <c r="C922" s="97"/>
      <c r="D922" s="97"/>
      <c r="E922" s="97"/>
      <c r="F922" s="97"/>
      <c r="G922" s="97"/>
      <c r="H922" s="98"/>
      <c r="I922" s="99"/>
      <c r="J922" s="97"/>
      <c r="K922" s="99"/>
      <c r="L922" s="97"/>
      <c r="M922" s="97"/>
      <c r="N922" s="99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>
      <c r="A923" s="97"/>
      <c r="B923" s="97"/>
      <c r="C923" s="97"/>
      <c r="D923" s="97"/>
      <c r="E923" s="97"/>
      <c r="F923" s="97"/>
      <c r="G923" s="97"/>
      <c r="H923" s="98"/>
      <c r="I923" s="99"/>
      <c r="J923" s="97"/>
      <c r="K923" s="99"/>
      <c r="L923" s="97"/>
      <c r="M923" s="97"/>
      <c r="N923" s="99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>
      <c r="A924" s="97"/>
      <c r="B924" s="97"/>
      <c r="C924" s="97"/>
      <c r="D924" s="97"/>
      <c r="E924" s="97"/>
      <c r="F924" s="97"/>
      <c r="G924" s="97"/>
      <c r="H924" s="98"/>
      <c r="I924" s="99"/>
      <c r="J924" s="97"/>
      <c r="K924" s="99"/>
      <c r="L924" s="97"/>
      <c r="M924" s="97"/>
      <c r="N924" s="99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>
      <c r="A925" s="97"/>
      <c r="B925" s="97"/>
      <c r="C925" s="97"/>
      <c r="D925" s="97"/>
      <c r="E925" s="97"/>
      <c r="F925" s="97"/>
      <c r="G925" s="97"/>
      <c r="H925" s="98"/>
      <c r="I925" s="99"/>
      <c r="J925" s="97"/>
      <c r="K925" s="99"/>
      <c r="L925" s="97"/>
      <c r="M925" s="97"/>
      <c r="N925" s="99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>
      <c r="A926" s="97"/>
      <c r="B926" s="97"/>
      <c r="C926" s="97"/>
      <c r="D926" s="97"/>
      <c r="E926" s="97"/>
      <c r="F926" s="97"/>
      <c r="G926" s="97"/>
      <c r="H926" s="98"/>
      <c r="I926" s="99"/>
      <c r="J926" s="97"/>
      <c r="K926" s="99"/>
      <c r="L926" s="97"/>
      <c r="M926" s="97"/>
      <c r="N926" s="99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>
      <c r="A927" s="97"/>
      <c r="B927" s="97"/>
      <c r="C927" s="97"/>
      <c r="D927" s="97"/>
      <c r="E927" s="97"/>
      <c r="F927" s="97"/>
      <c r="G927" s="97"/>
      <c r="H927" s="98"/>
      <c r="I927" s="99"/>
      <c r="J927" s="97"/>
      <c r="K927" s="99"/>
      <c r="L927" s="97"/>
      <c r="M927" s="97"/>
      <c r="N927" s="99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>
      <c r="A928" s="97"/>
      <c r="B928" s="97"/>
      <c r="C928" s="97"/>
      <c r="D928" s="97"/>
      <c r="E928" s="97"/>
      <c r="F928" s="97"/>
      <c r="G928" s="97"/>
      <c r="H928" s="98"/>
      <c r="I928" s="99"/>
      <c r="J928" s="97"/>
      <c r="K928" s="99"/>
      <c r="L928" s="97"/>
      <c r="M928" s="97"/>
      <c r="N928" s="99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>
      <c r="A929" s="97"/>
      <c r="B929" s="97"/>
      <c r="C929" s="97"/>
      <c r="D929" s="97"/>
      <c r="E929" s="97"/>
      <c r="F929" s="97"/>
      <c r="G929" s="97"/>
      <c r="H929" s="98"/>
      <c r="I929" s="99"/>
      <c r="J929" s="97"/>
      <c r="K929" s="99"/>
      <c r="L929" s="97"/>
      <c r="M929" s="97"/>
      <c r="N929" s="99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>
      <c r="A930" s="97"/>
      <c r="B930" s="97"/>
      <c r="C930" s="97"/>
      <c r="D930" s="97"/>
      <c r="E930" s="97"/>
      <c r="F930" s="97"/>
      <c r="G930" s="97"/>
      <c r="H930" s="98"/>
      <c r="I930" s="99"/>
      <c r="J930" s="97"/>
      <c r="K930" s="99"/>
      <c r="L930" s="97"/>
      <c r="M930" s="97"/>
      <c r="N930" s="99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>
      <c r="A931" s="97"/>
      <c r="B931" s="97"/>
      <c r="C931" s="97"/>
      <c r="D931" s="97"/>
      <c r="E931" s="97"/>
      <c r="F931" s="97"/>
      <c r="G931" s="97"/>
      <c r="H931" s="98"/>
      <c r="I931" s="99"/>
      <c r="J931" s="97"/>
      <c r="K931" s="99"/>
      <c r="L931" s="97"/>
      <c r="M931" s="97"/>
      <c r="N931" s="99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>
      <c r="A932" s="97"/>
      <c r="B932" s="97"/>
      <c r="C932" s="97"/>
      <c r="D932" s="97"/>
      <c r="E932" s="97"/>
      <c r="F932" s="97"/>
      <c r="G932" s="97"/>
      <c r="H932" s="98"/>
      <c r="I932" s="99"/>
      <c r="J932" s="97"/>
      <c r="K932" s="99"/>
      <c r="L932" s="97"/>
      <c r="M932" s="97"/>
      <c r="N932" s="99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>
      <c r="A933" s="97"/>
      <c r="B933" s="97"/>
      <c r="C933" s="97"/>
      <c r="D933" s="97"/>
      <c r="E933" s="97"/>
      <c r="F933" s="97"/>
      <c r="G933" s="97"/>
      <c r="H933" s="98"/>
      <c r="I933" s="99"/>
      <c r="J933" s="97"/>
      <c r="K933" s="99"/>
      <c r="L933" s="97"/>
      <c r="M933" s="97"/>
      <c r="N933" s="99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>
      <c r="A934" s="97"/>
      <c r="B934" s="97"/>
      <c r="C934" s="97"/>
      <c r="D934" s="97"/>
      <c r="E934" s="97"/>
      <c r="F934" s="97"/>
      <c r="G934" s="97"/>
      <c r="H934" s="98"/>
      <c r="I934" s="99"/>
      <c r="J934" s="97"/>
      <c r="K934" s="99"/>
      <c r="L934" s="97"/>
      <c r="M934" s="97"/>
      <c r="N934" s="99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>
      <c r="A935" s="97"/>
      <c r="B935" s="97"/>
      <c r="C935" s="97"/>
      <c r="D935" s="97"/>
      <c r="E935" s="97"/>
      <c r="F935" s="97"/>
      <c r="G935" s="97"/>
      <c r="H935" s="98"/>
      <c r="I935" s="99"/>
      <c r="J935" s="97"/>
      <c r="K935" s="99"/>
      <c r="L935" s="97"/>
      <c r="M935" s="97"/>
      <c r="N935" s="99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>
      <c r="A936" s="97"/>
      <c r="B936" s="97"/>
      <c r="C936" s="97"/>
      <c r="D936" s="97"/>
      <c r="E936" s="97"/>
      <c r="F936" s="97"/>
      <c r="G936" s="97"/>
      <c r="H936" s="98"/>
      <c r="I936" s="99"/>
      <c r="J936" s="97"/>
      <c r="K936" s="99"/>
      <c r="L936" s="97"/>
      <c r="M936" s="97"/>
      <c r="N936" s="99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>
      <c r="A937" s="97"/>
      <c r="B937" s="97"/>
      <c r="C937" s="97"/>
      <c r="D937" s="97"/>
      <c r="E937" s="97"/>
      <c r="F937" s="97"/>
      <c r="G937" s="97"/>
      <c r="H937" s="98"/>
      <c r="I937" s="99"/>
      <c r="J937" s="97"/>
      <c r="K937" s="99"/>
      <c r="L937" s="97"/>
      <c r="M937" s="97"/>
      <c r="N937" s="99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>
      <c r="A938" s="97"/>
      <c r="B938" s="97"/>
      <c r="C938" s="97"/>
      <c r="D938" s="97"/>
      <c r="E938" s="97"/>
      <c r="F938" s="97"/>
      <c r="G938" s="97"/>
      <c r="H938" s="98"/>
      <c r="I938" s="99"/>
      <c r="J938" s="97"/>
      <c r="K938" s="99"/>
      <c r="L938" s="97"/>
      <c r="M938" s="97"/>
      <c r="N938" s="99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>
      <c r="A939" s="97"/>
      <c r="B939" s="97"/>
      <c r="C939" s="97"/>
      <c r="D939" s="97"/>
      <c r="E939" s="97"/>
      <c r="F939" s="97"/>
      <c r="G939" s="97"/>
      <c r="H939" s="98"/>
      <c r="I939" s="99"/>
      <c r="J939" s="97"/>
      <c r="K939" s="99"/>
      <c r="L939" s="97"/>
      <c r="M939" s="97"/>
      <c r="N939" s="99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>
      <c r="A940" s="97"/>
      <c r="B940" s="97"/>
      <c r="C940" s="97"/>
      <c r="D940" s="97"/>
      <c r="E940" s="97"/>
      <c r="F940" s="97"/>
      <c r="G940" s="97"/>
      <c r="H940" s="98"/>
      <c r="I940" s="99"/>
      <c r="J940" s="97"/>
      <c r="K940" s="99"/>
      <c r="L940" s="97"/>
      <c r="M940" s="97"/>
      <c r="N940" s="99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>
      <c r="A941" s="97"/>
      <c r="B941" s="97"/>
      <c r="C941" s="97"/>
      <c r="D941" s="97"/>
      <c r="E941" s="97"/>
      <c r="F941" s="97"/>
      <c r="G941" s="97"/>
      <c r="H941" s="98"/>
      <c r="I941" s="99"/>
      <c r="J941" s="97"/>
      <c r="K941" s="99"/>
      <c r="L941" s="97"/>
      <c r="M941" s="97"/>
      <c r="N941" s="99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>
      <c r="A942" s="97"/>
      <c r="B942" s="97"/>
      <c r="C942" s="97"/>
      <c r="D942" s="97"/>
      <c r="E942" s="97"/>
      <c r="F942" s="97"/>
      <c r="G942" s="97"/>
      <c r="H942" s="98"/>
      <c r="I942" s="99"/>
      <c r="J942" s="97"/>
      <c r="K942" s="99"/>
      <c r="L942" s="97"/>
      <c r="M942" s="97"/>
      <c r="N942" s="99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>
      <c r="A943" s="97"/>
      <c r="B943" s="97"/>
      <c r="C943" s="97"/>
      <c r="D943" s="97"/>
      <c r="E943" s="97"/>
      <c r="F943" s="97"/>
      <c r="G943" s="97"/>
      <c r="H943" s="98"/>
      <c r="I943" s="99"/>
      <c r="J943" s="97"/>
      <c r="K943" s="99"/>
      <c r="L943" s="97"/>
      <c r="M943" s="97"/>
      <c r="N943" s="99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>
      <c r="A944" s="97"/>
      <c r="B944" s="97"/>
      <c r="C944" s="97"/>
      <c r="D944" s="97"/>
      <c r="E944" s="97"/>
      <c r="F944" s="97"/>
      <c r="G944" s="97"/>
      <c r="H944" s="98"/>
      <c r="I944" s="99"/>
      <c r="J944" s="97"/>
      <c r="K944" s="99"/>
      <c r="L944" s="97"/>
      <c r="M944" s="97"/>
      <c r="N944" s="99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>
      <c r="A945" s="97"/>
      <c r="B945" s="97"/>
      <c r="C945" s="97"/>
      <c r="D945" s="97"/>
      <c r="E945" s="97"/>
      <c r="F945" s="97"/>
      <c r="G945" s="97"/>
      <c r="H945" s="98"/>
      <c r="I945" s="99"/>
      <c r="J945" s="97"/>
      <c r="K945" s="99"/>
      <c r="L945" s="97"/>
      <c r="M945" s="97"/>
      <c r="N945" s="99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>
      <c r="A946" s="97"/>
      <c r="B946" s="97"/>
      <c r="C946" s="97"/>
      <c r="D946" s="97"/>
      <c r="E946" s="97"/>
      <c r="F946" s="97"/>
      <c r="G946" s="97"/>
      <c r="H946" s="98"/>
      <c r="I946" s="99"/>
      <c r="J946" s="97"/>
      <c r="K946" s="99"/>
      <c r="L946" s="97"/>
      <c r="M946" s="97"/>
      <c r="N946" s="99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>
      <c r="A947" s="97"/>
      <c r="B947" s="97"/>
      <c r="C947" s="97"/>
      <c r="D947" s="97"/>
      <c r="E947" s="97"/>
      <c r="F947" s="97"/>
      <c r="G947" s="97"/>
      <c r="H947" s="98"/>
      <c r="I947" s="99"/>
      <c r="J947" s="97"/>
      <c r="K947" s="99"/>
      <c r="L947" s="97"/>
      <c r="M947" s="97"/>
      <c r="N947" s="99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>
      <c r="A948" s="97"/>
      <c r="B948" s="97"/>
      <c r="C948" s="97"/>
      <c r="D948" s="97"/>
      <c r="E948" s="97"/>
      <c r="F948" s="97"/>
      <c r="G948" s="97"/>
      <c r="H948" s="98"/>
      <c r="I948" s="99"/>
      <c r="J948" s="97"/>
      <c r="K948" s="99"/>
      <c r="L948" s="97"/>
      <c r="M948" s="97"/>
      <c r="N948" s="99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>
      <c r="A949" s="97"/>
      <c r="B949" s="97"/>
      <c r="C949" s="97"/>
      <c r="D949" s="97"/>
      <c r="E949" s="97"/>
      <c r="F949" s="97"/>
      <c r="G949" s="97"/>
      <c r="H949" s="98"/>
      <c r="I949" s="99"/>
      <c r="J949" s="97"/>
      <c r="K949" s="99"/>
      <c r="L949" s="97"/>
      <c r="M949" s="97"/>
      <c r="N949" s="99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>
      <c r="A950" s="97"/>
      <c r="B950" s="97"/>
      <c r="C950" s="97"/>
      <c r="D950" s="97"/>
      <c r="E950" s="97"/>
      <c r="F950" s="97"/>
      <c r="G950" s="97"/>
      <c r="H950" s="98"/>
      <c r="I950" s="99"/>
      <c r="J950" s="97"/>
      <c r="K950" s="99"/>
      <c r="L950" s="97"/>
      <c r="M950" s="97"/>
      <c r="N950" s="99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>
      <c r="A951" s="97"/>
      <c r="B951" s="97"/>
      <c r="C951" s="97"/>
      <c r="D951" s="97"/>
      <c r="E951" s="97"/>
      <c r="F951" s="97"/>
      <c r="G951" s="97"/>
      <c r="H951" s="98"/>
      <c r="I951" s="99"/>
      <c r="J951" s="97"/>
      <c r="K951" s="99"/>
      <c r="L951" s="97"/>
      <c r="M951" s="97"/>
      <c r="N951" s="99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>
      <c r="A952" s="97"/>
      <c r="B952" s="97"/>
      <c r="C952" s="97"/>
      <c r="D952" s="97"/>
      <c r="E952" s="97"/>
      <c r="F952" s="97"/>
      <c r="G952" s="97"/>
      <c r="H952" s="98"/>
      <c r="I952" s="99"/>
      <c r="J952" s="97"/>
      <c r="K952" s="99"/>
      <c r="L952" s="97"/>
      <c r="M952" s="97"/>
      <c r="N952" s="99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>
      <c r="A953" s="97"/>
      <c r="B953" s="97"/>
      <c r="C953" s="97"/>
      <c r="D953" s="97"/>
      <c r="E953" s="97"/>
      <c r="F953" s="97"/>
      <c r="G953" s="97"/>
      <c r="H953" s="98"/>
      <c r="I953" s="99"/>
      <c r="J953" s="97"/>
      <c r="K953" s="99"/>
      <c r="L953" s="97"/>
      <c r="M953" s="97"/>
      <c r="N953" s="99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>
      <c r="A954" s="97"/>
      <c r="B954" s="97"/>
      <c r="C954" s="97"/>
      <c r="D954" s="97"/>
      <c r="E954" s="97"/>
      <c r="F954" s="97"/>
      <c r="G954" s="97"/>
      <c r="H954" s="98"/>
      <c r="I954" s="99"/>
      <c r="J954" s="97"/>
      <c r="K954" s="99"/>
      <c r="L954" s="97"/>
      <c r="M954" s="97"/>
      <c r="N954" s="99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>
      <c r="A955" s="97"/>
      <c r="B955" s="97"/>
      <c r="C955" s="97"/>
      <c r="D955" s="97"/>
      <c r="E955" s="97"/>
      <c r="F955" s="97"/>
      <c r="G955" s="97"/>
      <c r="H955" s="98"/>
      <c r="I955" s="99"/>
      <c r="J955" s="97"/>
      <c r="K955" s="99"/>
      <c r="L955" s="97"/>
      <c r="M955" s="97"/>
      <c r="N955" s="99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>
      <c r="A956" s="97"/>
      <c r="B956" s="97"/>
      <c r="C956" s="97"/>
      <c r="D956" s="97"/>
      <c r="E956" s="97"/>
      <c r="F956" s="97"/>
      <c r="G956" s="97"/>
      <c r="H956" s="98"/>
      <c r="I956" s="99"/>
      <c r="J956" s="97"/>
      <c r="K956" s="99"/>
      <c r="L956" s="97"/>
      <c r="M956" s="97"/>
      <c r="N956" s="99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>
      <c r="A957" s="97"/>
      <c r="B957" s="97"/>
      <c r="C957" s="97"/>
      <c r="D957" s="97"/>
      <c r="E957" s="97"/>
      <c r="F957" s="97"/>
      <c r="G957" s="97"/>
      <c r="H957" s="98"/>
      <c r="I957" s="99"/>
      <c r="J957" s="97"/>
      <c r="K957" s="99"/>
      <c r="L957" s="97"/>
      <c r="M957" s="97"/>
      <c r="N957" s="99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>
      <c r="A958" s="97"/>
      <c r="B958" s="97"/>
      <c r="C958" s="97"/>
      <c r="D958" s="97"/>
      <c r="E958" s="97"/>
      <c r="F958" s="97"/>
      <c r="G958" s="97"/>
      <c r="H958" s="98"/>
      <c r="I958" s="99"/>
      <c r="J958" s="97"/>
      <c r="K958" s="99"/>
      <c r="L958" s="97"/>
      <c r="M958" s="97"/>
      <c r="N958" s="99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>
      <c r="A959" s="97"/>
      <c r="B959" s="97"/>
      <c r="C959" s="97"/>
      <c r="D959" s="97"/>
      <c r="E959" s="97"/>
      <c r="F959" s="97"/>
      <c r="G959" s="97"/>
      <c r="H959" s="98"/>
      <c r="I959" s="99"/>
      <c r="J959" s="97"/>
      <c r="K959" s="99"/>
      <c r="L959" s="97"/>
      <c r="M959" s="97"/>
      <c r="N959" s="99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>
      <c r="A960" s="97"/>
      <c r="B960" s="97"/>
      <c r="C960" s="97"/>
      <c r="D960" s="97"/>
      <c r="E960" s="97"/>
      <c r="F960" s="97"/>
      <c r="G960" s="97"/>
      <c r="H960" s="98"/>
      <c r="I960" s="99"/>
      <c r="J960" s="97"/>
      <c r="K960" s="99"/>
      <c r="L960" s="97"/>
      <c r="M960" s="97"/>
      <c r="N960" s="99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>
      <c r="A961" s="97"/>
      <c r="B961" s="97"/>
      <c r="C961" s="97"/>
      <c r="D961" s="97"/>
      <c r="E961" s="97"/>
      <c r="F961" s="97"/>
      <c r="G961" s="97"/>
      <c r="H961" s="98"/>
      <c r="I961" s="99"/>
      <c r="J961" s="97"/>
      <c r="K961" s="99"/>
      <c r="L961" s="97"/>
      <c r="M961" s="97"/>
      <c r="N961" s="99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>
      <c r="A962" s="97"/>
      <c r="B962" s="97"/>
      <c r="C962" s="97"/>
      <c r="D962" s="97"/>
      <c r="E962" s="97"/>
      <c r="F962" s="97"/>
      <c r="G962" s="97"/>
      <c r="H962" s="98"/>
      <c r="I962" s="99"/>
      <c r="J962" s="97"/>
      <c r="K962" s="99"/>
      <c r="L962" s="97"/>
      <c r="M962" s="97"/>
      <c r="N962" s="99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>
      <c r="A963" s="97"/>
      <c r="B963" s="97"/>
      <c r="C963" s="97"/>
      <c r="D963" s="97"/>
      <c r="E963" s="97"/>
      <c r="F963" s="97"/>
      <c r="G963" s="97"/>
      <c r="H963" s="98"/>
      <c r="I963" s="99"/>
      <c r="J963" s="97"/>
      <c r="K963" s="99"/>
      <c r="L963" s="97"/>
      <c r="M963" s="97"/>
      <c r="N963" s="99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>
      <c r="A964" s="97"/>
      <c r="B964" s="97"/>
      <c r="C964" s="97"/>
      <c r="D964" s="97"/>
      <c r="E964" s="97"/>
      <c r="F964" s="97"/>
      <c r="G964" s="97"/>
      <c r="H964" s="98"/>
      <c r="I964" s="99"/>
      <c r="J964" s="97"/>
      <c r="K964" s="99"/>
      <c r="L964" s="97"/>
      <c r="M964" s="97"/>
      <c r="N964" s="99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>
      <c r="A965" s="97"/>
      <c r="B965" s="97"/>
      <c r="C965" s="97"/>
      <c r="D965" s="97"/>
      <c r="E965" s="97"/>
      <c r="F965" s="97"/>
      <c r="G965" s="97"/>
      <c r="H965" s="98"/>
      <c r="I965" s="99"/>
      <c r="J965" s="97"/>
      <c r="K965" s="99"/>
      <c r="L965" s="97"/>
      <c r="M965" s="97"/>
      <c r="N965" s="99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>
      <c r="A966" s="97"/>
      <c r="B966" s="97"/>
      <c r="C966" s="97"/>
      <c r="D966" s="97"/>
      <c r="E966" s="97"/>
      <c r="F966" s="97"/>
      <c r="G966" s="97"/>
      <c r="H966" s="98"/>
      <c r="I966" s="99"/>
      <c r="J966" s="97"/>
      <c r="K966" s="99"/>
      <c r="L966" s="97"/>
      <c r="M966" s="97"/>
      <c r="N966" s="99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>
      <c r="A967" s="97"/>
      <c r="B967" s="97"/>
      <c r="C967" s="97"/>
      <c r="D967" s="97"/>
      <c r="E967" s="97"/>
      <c r="F967" s="97"/>
      <c r="G967" s="97"/>
      <c r="H967" s="98"/>
      <c r="I967" s="99"/>
      <c r="J967" s="97"/>
      <c r="K967" s="99"/>
      <c r="L967" s="97"/>
      <c r="M967" s="97"/>
      <c r="N967" s="99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>
      <c r="A968" s="97"/>
      <c r="B968" s="97"/>
      <c r="C968" s="97"/>
      <c r="D968" s="97"/>
      <c r="E968" s="97"/>
      <c r="F968" s="97"/>
      <c r="G968" s="97"/>
      <c r="H968" s="98"/>
      <c r="I968" s="99"/>
      <c r="J968" s="97"/>
      <c r="K968" s="99"/>
      <c r="L968" s="97"/>
      <c r="M968" s="97"/>
      <c r="N968" s="99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>
      <c r="A969" s="97"/>
      <c r="B969" s="97"/>
      <c r="C969" s="97"/>
      <c r="D969" s="97"/>
      <c r="E969" s="97"/>
      <c r="F969" s="97"/>
      <c r="G969" s="97"/>
      <c r="H969" s="98"/>
      <c r="I969" s="99"/>
      <c r="J969" s="97"/>
      <c r="K969" s="99"/>
      <c r="L969" s="97"/>
      <c r="M969" s="97"/>
      <c r="N969" s="99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>
      <c r="A970" s="97"/>
      <c r="B970" s="97"/>
      <c r="C970" s="97"/>
      <c r="D970" s="97"/>
      <c r="E970" s="97"/>
      <c r="F970" s="97"/>
      <c r="G970" s="97"/>
      <c r="H970" s="98"/>
      <c r="I970" s="99"/>
      <c r="J970" s="97"/>
      <c r="K970" s="99"/>
      <c r="L970" s="97"/>
      <c r="M970" s="97"/>
      <c r="N970" s="99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>
      <c r="A971" s="97"/>
      <c r="B971" s="97"/>
      <c r="C971" s="97"/>
      <c r="D971" s="97"/>
      <c r="E971" s="97"/>
      <c r="F971" s="97"/>
      <c r="G971" s="97"/>
      <c r="H971" s="98"/>
      <c r="I971" s="99"/>
      <c r="J971" s="97"/>
      <c r="K971" s="99"/>
      <c r="L971" s="97"/>
      <c r="M971" s="97"/>
      <c r="N971" s="99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>
      <c r="A972" s="97"/>
      <c r="B972" s="97"/>
      <c r="C972" s="97"/>
      <c r="D972" s="97"/>
      <c r="E972" s="97"/>
      <c r="F972" s="97"/>
      <c r="G972" s="97"/>
      <c r="H972" s="98"/>
      <c r="I972" s="99"/>
      <c r="J972" s="97"/>
      <c r="K972" s="99"/>
      <c r="L972" s="97"/>
      <c r="M972" s="97"/>
      <c r="N972" s="99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>
      <c r="A973" s="97"/>
      <c r="B973" s="97"/>
      <c r="C973" s="97"/>
      <c r="D973" s="97"/>
      <c r="E973" s="97"/>
      <c r="F973" s="97"/>
      <c r="G973" s="97"/>
      <c r="H973" s="98"/>
      <c r="I973" s="99"/>
      <c r="J973" s="97"/>
      <c r="K973" s="99"/>
      <c r="L973" s="97"/>
      <c r="M973" s="97"/>
      <c r="N973" s="99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>
      <c r="A974" s="97"/>
      <c r="B974" s="97"/>
      <c r="C974" s="97"/>
      <c r="D974" s="97"/>
      <c r="E974" s="97"/>
      <c r="F974" s="97"/>
      <c r="G974" s="97"/>
      <c r="H974" s="98"/>
      <c r="I974" s="99"/>
      <c r="J974" s="97"/>
      <c r="K974" s="99"/>
      <c r="L974" s="97"/>
      <c r="M974" s="97"/>
      <c r="N974" s="99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>
      <c r="A975" s="97"/>
      <c r="B975" s="97"/>
      <c r="C975" s="97"/>
      <c r="D975" s="97"/>
      <c r="E975" s="97"/>
      <c r="F975" s="97"/>
      <c r="G975" s="97"/>
      <c r="H975" s="98"/>
      <c r="I975" s="99"/>
      <c r="J975" s="97"/>
      <c r="K975" s="99"/>
      <c r="L975" s="97"/>
      <c r="M975" s="97"/>
      <c r="N975" s="99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>
      <c r="A976" s="97"/>
      <c r="B976" s="97"/>
      <c r="C976" s="97"/>
      <c r="D976" s="97"/>
      <c r="E976" s="97"/>
      <c r="F976" s="97"/>
      <c r="G976" s="97"/>
      <c r="H976" s="98"/>
      <c r="I976" s="99"/>
      <c r="J976" s="97"/>
      <c r="K976" s="99"/>
      <c r="L976" s="97"/>
      <c r="M976" s="97"/>
      <c r="N976" s="99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>
      <c r="A977" s="97"/>
      <c r="B977" s="97"/>
      <c r="C977" s="97"/>
      <c r="D977" s="97"/>
      <c r="E977" s="97"/>
      <c r="F977" s="97"/>
      <c r="G977" s="97"/>
      <c r="H977" s="98"/>
      <c r="I977" s="99"/>
      <c r="J977" s="97"/>
      <c r="K977" s="99"/>
      <c r="L977" s="97"/>
      <c r="M977" s="97"/>
      <c r="N977" s="99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>
      <c r="A978" s="97"/>
      <c r="B978" s="97"/>
      <c r="C978" s="97"/>
      <c r="D978" s="97"/>
      <c r="E978" s="97"/>
      <c r="F978" s="97"/>
      <c r="G978" s="97"/>
      <c r="H978" s="98"/>
      <c r="I978" s="99"/>
      <c r="J978" s="97"/>
      <c r="K978" s="99"/>
      <c r="L978" s="97"/>
      <c r="M978" s="97"/>
      <c r="N978" s="99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>
      <c r="A979" s="97"/>
      <c r="B979" s="97"/>
      <c r="C979" s="97"/>
      <c r="D979" s="97"/>
      <c r="E979" s="97"/>
      <c r="F979" s="97"/>
      <c r="G979" s="97"/>
      <c r="H979" s="98"/>
      <c r="I979" s="99"/>
      <c r="J979" s="97"/>
      <c r="K979" s="99"/>
      <c r="L979" s="97"/>
      <c r="M979" s="97"/>
      <c r="N979" s="99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>
      <c r="A980" s="97"/>
      <c r="B980" s="97"/>
      <c r="C980" s="97"/>
      <c r="D980" s="97"/>
      <c r="E980" s="97"/>
      <c r="F980" s="97"/>
      <c r="G980" s="97"/>
      <c r="H980" s="98"/>
      <c r="I980" s="99"/>
      <c r="J980" s="97"/>
      <c r="K980" s="99"/>
      <c r="L980" s="97"/>
      <c r="M980" s="97"/>
      <c r="N980" s="99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>
      <c r="A981" s="97"/>
      <c r="B981" s="97"/>
      <c r="C981" s="97"/>
      <c r="D981" s="97"/>
      <c r="E981" s="97"/>
      <c r="F981" s="97"/>
      <c r="G981" s="97"/>
      <c r="H981" s="98"/>
      <c r="I981" s="99"/>
      <c r="J981" s="97"/>
      <c r="K981" s="99"/>
      <c r="L981" s="97"/>
      <c r="M981" s="97"/>
      <c r="N981" s="99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>
      <c r="A982" s="97"/>
      <c r="B982" s="97"/>
      <c r="C982" s="97"/>
      <c r="D982" s="97"/>
      <c r="E982" s="97"/>
      <c r="F982" s="97"/>
      <c r="G982" s="97"/>
      <c r="H982" s="98"/>
      <c r="I982" s="99"/>
      <c r="J982" s="97"/>
      <c r="K982" s="99"/>
      <c r="L982" s="97"/>
      <c r="M982" s="97"/>
      <c r="N982" s="99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>
      <c r="A983" s="97"/>
      <c r="B983" s="97"/>
      <c r="C983" s="97"/>
      <c r="D983" s="97"/>
      <c r="E983" s="97"/>
      <c r="F983" s="97"/>
      <c r="G983" s="97"/>
      <c r="H983" s="98"/>
      <c r="I983" s="99"/>
      <c r="J983" s="97"/>
      <c r="K983" s="99"/>
      <c r="L983" s="97"/>
      <c r="M983" s="97"/>
      <c r="N983" s="99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>
      <c r="A984" s="97"/>
      <c r="B984" s="97"/>
      <c r="C984" s="97"/>
      <c r="D984" s="97"/>
      <c r="E984" s="97"/>
      <c r="F984" s="97"/>
      <c r="G984" s="97"/>
      <c r="H984" s="98"/>
      <c r="I984" s="99"/>
      <c r="J984" s="97"/>
      <c r="K984" s="99"/>
      <c r="L984" s="97"/>
      <c r="M984" s="97"/>
      <c r="N984" s="99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>
      <c r="A985" s="97"/>
      <c r="B985" s="97"/>
      <c r="C985" s="97"/>
      <c r="D985" s="97"/>
      <c r="E985" s="97"/>
      <c r="F985" s="97"/>
      <c r="G985" s="97"/>
      <c r="H985" s="98"/>
      <c r="I985" s="99"/>
      <c r="J985" s="97"/>
      <c r="K985" s="99"/>
      <c r="L985" s="97"/>
      <c r="M985" s="97"/>
      <c r="N985" s="99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>
      <c r="A986" s="97"/>
      <c r="B986" s="97"/>
      <c r="C986" s="97"/>
      <c r="D986" s="97"/>
      <c r="E986" s="97"/>
      <c r="F986" s="97"/>
      <c r="G986" s="97"/>
      <c r="H986" s="98"/>
      <c r="I986" s="99"/>
      <c r="J986" s="97"/>
      <c r="K986" s="99"/>
      <c r="L986" s="97"/>
      <c r="M986" s="97"/>
      <c r="N986" s="99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>
      <c r="A987" s="97"/>
      <c r="B987" s="97"/>
      <c r="C987" s="97"/>
      <c r="D987" s="97"/>
      <c r="E987" s="97"/>
      <c r="F987" s="97"/>
      <c r="G987" s="97"/>
      <c r="H987" s="98"/>
      <c r="I987" s="99"/>
      <c r="J987" s="97"/>
      <c r="K987" s="99"/>
      <c r="L987" s="97"/>
      <c r="M987" s="97"/>
      <c r="N987" s="99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>
      <c r="A988" s="97"/>
      <c r="B988" s="97"/>
      <c r="C988" s="97"/>
      <c r="D988" s="97"/>
      <c r="E988" s="97"/>
      <c r="F988" s="97"/>
      <c r="G988" s="97"/>
      <c r="H988" s="98"/>
      <c r="I988" s="99"/>
      <c r="J988" s="97"/>
      <c r="K988" s="99"/>
      <c r="L988" s="97"/>
      <c r="M988" s="97"/>
      <c r="N988" s="99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>
      <c r="A989" s="97"/>
      <c r="B989" s="97"/>
      <c r="C989" s="97"/>
      <c r="D989" s="97"/>
      <c r="E989" s="97"/>
      <c r="F989" s="97"/>
      <c r="G989" s="97"/>
      <c r="H989" s="98"/>
      <c r="I989" s="99"/>
      <c r="J989" s="97"/>
      <c r="K989" s="99"/>
      <c r="L989" s="97"/>
      <c r="M989" s="97"/>
      <c r="N989" s="99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>
      <c r="A990" s="97"/>
      <c r="B990" s="97"/>
      <c r="C990" s="97"/>
      <c r="D990" s="97"/>
      <c r="E990" s="97"/>
      <c r="F990" s="97"/>
      <c r="G990" s="97"/>
      <c r="H990" s="98"/>
      <c r="I990" s="99"/>
      <c r="J990" s="97"/>
      <c r="K990" s="99"/>
      <c r="L990" s="97"/>
      <c r="M990" s="97"/>
      <c r="N990" s="99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>
      <c r="A991" s="97"/>
      <c r="B991" s="97"/>
      <c r="C991" s="97"/>
      <c r="D991" s="97"/>
      <c r="E991" s="97"/>
      <c r="F991" s="97"/>
      <c r="G991" s="97"/>
      <c r="H991" s="98"/>
      <c r="I991" s="99"/>
      <c r="J991" s="97"/>
      <c r="K991" s="99"/>
      <c r="L991" s="97"/>
      <c r="M991" s="97"/>
      <c r="N991" s="99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>
      <c r="A992" s="97"/>
      <c r="B992" s="97"/>
      <c r="C992" s="97"/>
      <c r="D992" s="97"/>
      <c r="E992" s="97"/>
      <c r="F992" s="97"/>
      <c r="G992" s="97"/>
      <c r="H992" s="98"/>
      <c r="I992" s="99"/>
      <c r="J992" s="97"/>
      <c r="K992" s="99"/>
      <c r="L992" s="97"/>
      <c r="M992" s="97"/>
      <c r="N992" s="99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>
      <c r="A993" s="97"/>
      <c r="B993" s="97"/>
      <c r="C993" s="97"/>
      <c r="D993" s="97"/>
      <c r="E993" s="97"/>
      <c r="F993" s="97"/>
      <c r="G993" s="97"/>
      <c r="H993" s="98"/>
      <c r="I993" s="99"/>
      <c r="J993" s="97"/>
      <c r="K993" s="99"/>
      <c r="L993" s="97"/>
      <c r="M993" s="97"/>
      <c r="N993" s="99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>
      <c r="A994" s="97"/>
      <c r="B994" s="97"/>
      <c r="C994" s="97"/>
      <c r="D994" s="97"/>
      <c r="E994" s="97"/>
      <c r="F994" s="97"/>
      <c r="G994" s="97"/>
      <c r="H994" s="98"/>
      <c r="I994" s="99"/>
      <c r="J994" s="97"/>
      <c r="K994" s="99"/>
      <c r="L994" s="97"/>
      <c r="M994" s="97"/>
      <c r="N994" s="99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>
      <c r="A995" s="97"/>
      <c r="B995" s="97"/>
      <c r="C995" s="97"/>
      <c r="D995" s="97"/>
      <c r="E995" s="97"/>
      <c r="F995" s="97"/>
      <c r="G995" s="97"/>
      <c r="H995" s="98"/>
      <c r="I995" s="99"/>
      <c r="J995" s="97"/>
      <c r="K995" s="99"/>
      <c r="L995" s="97"/>
      <c r="M995" s="97"/>
      <c r="N995" s="99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>
      <c r="A996" s="97"/>
      <c r="B996" s="97"/>
      <c r="C996" s="97"/>
      <c r="D996" s="97"/>
      <c r="E996" s="97"/>
      <c r="F996" s="97"/>
      <c r="G996" s="97"/>
      <c r="H996" s="98"/>
      <c r="I996" s="99"/>
      <c r="J996" s="97"/>
      <c r="K996" s="99"/>
      <c r="L996" s="97"/>
      <c r="M996" s="97"/>
      <c r="N996" s="99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>
      <c r="A997" s="97"/>
      <c r="B997" s="97"/>
      <c r="C997" s="97"/>
      <c r="D997" s="97"/>
      <c r="E997" s="97"/>
      <c r="F997" s="97"/>
      <c r="G997" s="97"/>
      <c r="H997" s="98"/>
      <c r="I997" s="99"/>
      <c r="J997" s="97"/>
      <c r="K997" s="99"/>
      <c r="L997" s="97"/>
      <c r="M997" s="97"/>
      <c r="N997" s="99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>
      <c r="A998" s="97"/>
      <c r="B998" s="97"/>
      <c r="C998" s="97"/>
      <c r="D998" s="97"/>
      <c r="E998" s="97"/>
      <c r="F998" s="97"/>
      <c r="G998" s="97"/>
      <c r="H998" s="98"/>
      <c r="I998" s="99"/>
      <c r="J998" s="97"/>
      <c r="K998" s="99"/>
      <c r="L998" s="97"/>
      <c r="M998" s="97"/>
      <c r="N998" s="99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>
      <c r="A999" s="97"/>
      <c r="B999" s="97"/>
      <c r="C999" s="97"/>
      <c r="D999" s="97"/>
      <c r="E999" s="97"/>
      <c r="F999" s="97"/>
      <c r="G999" s="97"/>
      <c r="H999" s="98"/>
      <c r="I999" s="99"/>
      <c r="J999" s="97"/>
      <c r="K999" s="99"/>
      <c r="L999" s="97"/>
      <c r="M999" s="97"/>
      <c r="N999" s="99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>
      <c r="A1000" s="97"/>
      <c r="B1000" s="97"/>
      <c r="C1000" s="97"/>
      <c r="D1000" s="97"/>
      <c r="E1000" s="97"/>
      <c r="F1000" s="97"/>
      <c r="G1000" s="97"/>
      <c r="H1000" s="98"/>
      <c r="I1000" s="99"/>
      <c r="J1000" s="97"/>
      <c r="K1000" s="99"/>
      <c r="L1000" s="97"/>
      <c r="M1000" s="97"/>
      <c r="N1000" s="99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autoFilter ref="$A$1:$N$1000"/>
  <dataValidations>
    <dataValidation type="list" allowBlank="1" showErrorMessage="1" sqref="E2:E990">
      <formula1>ValidacaoDados!$C$2:$C$25</formula1>
    </dataValidation>
    <dataValidation type="list" allowBlank="1" showErrorMessage="1" sqref="L2:L990">
      <formula1>ValidacaoDados!$D$2:$D$13</formula1>
    </dataValidation>
    <dataValidation type="list" allowBlank="1" showErrorMessage="1" sqref="F2:F990">
      <formula1>ValidacaoDados!$A$2:$A$36</formula1>
    </dataValidation>
    <dataValidation type="list" allowBlank="1" showErrorMessage="1" sqref="G2:G990">
      <formula1>ValidacaoDados!$B$2:$B$11</formula1>
    </dataValidation>
  </dataValidations>
  <hyperlinks>
    <hyperlink r:id="rId2" ref="C8"/>
    <hyperlink r:id="rId3" ref="C850"/>
    <hyperlink r:id="rId4" ref="C855"/>
    <hyperlink r:id="rId5" ref="C857"/>
    <hyperlink r:id="rId6" ref="C859"/>
    <hyperlink r:id="rId7" ref="C863"/>
    <hyperlink r:id="rId8" ref="C864"/>
  </hyperlinks>
  <drawing r:id="rId9"/>
  <legacy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4.63"/>
    <col customWidth="1" min="3" max="3" width="23.5"/>
    <col customWidth="1" min="4" max="4" width="25.88"/>
    <col customWidth="1" min="5" max="5" width="20.13"/>
    <col customWidth="1" min="6" max="6" width="27.88"/>
    <col customWidth="1" min="7" max="7" width="22.38"/>
    <col customWidth="1" min="8" max="8" width="26.0"/>
    <col customWidth="1" min="9" max="9" width="25.75"/>
    <col customWidth="1" min="10" max="10" width="18.75"/>
    <col customWidth="1" min="11" max="11" width="24.13"/>
    <col customWidth="1" min="12" max="12" width="15.0"/>
    <col customWidth="1" min="13" max="13" width="20.38"/>
    <col customWidth="1" min="14" max="14" width="21.38"/>
    <col customWidth="1" min="15" max="15" width="23.0"/>
    <col customWidth="1" min="16" max="16" width="9.75"/>
    <col customWidth="1" min="19" max="19" width="18.63"/>
    <col customWidth="1" min="20" max="20" width="17.63"/>
    <col customWidth="1" min="21" max="21" width="9.63"/>
  </cols>
  <sheetData>
    <row r="1">
      <c r="A1" s="89" t="s">
        <v>69</v>
      </c>
      <c r="B1" s="90" t="s">
        <v>70</v>
      </c>
      <c r="C1" s="90" t="s">
        <v>71</v>
      </c>
      <c r="D1" s="90" t="s">
        <v>72</v>
      </c>
      <c r="E1" s="90" t="s">
        <v>73</v>
      </c>
      <c r="F1" s="90" t="s">
        <v>74</v>
      </c>
      <c r="G1" s="90" t="s">
        <v>75</v>
      </c>
      <c r="H1" s="91" t="s">
        <v>76</v>
      </c>
      <c r="I1" s="92" t="s">
        <v>77</v>
      </c>
      <c r="J1" s="90" t="s">
        <v>78</v>
      </c>
      <c r="K1" s="92" t="s">
        <v>79</v>
      </c>
      <c r="L1" s="89" t="s">
        <v>80</v>
      </c>
      <c r="M1" s="90" t="s">
        <v>81</v>
      </c>
      <c r="N1" s="92" t="s">
        <v>82</v>
      </c>
      <c r="Q1" s="94"/>
      <c r="R1" s="94"/>
      <c r="S1" s="83"/>
      <c r="T1" s="83"/>
      <c r="U1" s="94"/>
    </row>
    <row r="2">
      <c r="A2" s="106" t="s">
        <v>5592</v>
      </c>
      <c r="B2" s="106" t="s">
        <v>5593</v>
      </c>
      <c r="C2" s="107"/>
      <c r="D2" s="107"/>
      <c r="E2" s="106" t="s">
        <v>655</v>
      </c>
      <c r="F2" s="106" t="s">
        <v>137</v>
      </c>
      <c r="G2" s="106" t="s">
        <v>131</v>
      </c>
      <c r="H2" s="111">
        <v>2410.97</v>
      </c>
      <c r="I2" s="109"/>
      <c r="J2" s="107"/>
      <c r="K2" s="109"/>
      <c r="L2" s="107"/>
      <c r="M2" s="107"/>
      <c r="N2" s="110">
        <v>45834.0</v>
      </c>
    </row>
    <row r="3">
      <c r="A3" s="106" t="s">
        <v>217</v>
      </c>
      <c r="B3" s="106" t="s">
        <v>5594</v>
      </c>
      <c r="C3" s="107"/>
      <c r="D3" s="107"/>
      <c r="E3" s="106" t="s">
        <v>655</v>
      </c>
      <c r="F3" s="106" t="s">
        <v>596</v>
      </c>
      <c r="G3" s="106" t="s">
        <v>131</v>
      </c>
      <c r="H3" s="111">
        <v>3111.75</v>
      </c>
      <c r="I3" s="109"/>
      <c r="J3" s="107"/>
      <c r="K3" s="109"/>
      <c r="L3" s="107"/>
      <c r="M3" s="107"/>
      <c r="N3" s="110">
        <v>45834.0</v>
      </c>
    </row>
    <row r="4">
      <c r="A4" s="106" t="s">
        <v>5595</v>
      </c>
      <c r="B4" s="106" t="s">
        <v>5596</v>
      </c>
      <c r="C4" s="106" t="s">
        <v>5597</v>
      </c>
      <c r="D4" s="107"/>
      <c r="E4" s="106" t="s">
        <v>85</v>
      </c>
      <c r="F4" s="107"/>
      <c r="G4" s="106" t="s">
        <v>86</v>
      </c>
      <c r="H4" s="108"/>
      <c r="I4" s="109"/>
      <c r="J4" s="107"/>
      <c r="K4" s="109"/>
      <c r="L4" s="107"/>
      <c r="M4" s="107"/>
      <c r="N4" s="110">
        <v>45834.0</v>
      </c>
    </row>
    <row r="5">
      <c r="A5" s="106" t="s">
        <v>5598</v>
      </c>
      <c r="B5" s="106" t="s">
        <v>5599</v>
      </c>
      <c r="C5" s="106" t="s">
        <v>5600</v>
      </c>
      <c r="D5" s="107"/>
      <c r="E5" s="106" t="s">
        <v>85</v>
      </c>
      <c r="F5" s="107"/>
      <c r="G5" s="106" t="s">
        <v>86</v>
      </c>
      <c r="H5" s="108"/>
      <c r="I5" s="109"/>
      <c r="J5" s="107"/>
      <c r="K5" s="109"/>
      <c r="L5" s="107"/>
      <c r="M5" s="107"/>
      <c r="N5" s="110">
        <v>45834.0</v>
      </c>
    </row>
    <row r="6">
      <c r="A6" s="106" t="s">
        <v>648</v>
      </c>
      <c r="B6" s="106" t="s">
        <v>5601</v>
      </c>
      <c r="C6" s="107"/>
      <c r="D6" s="106" t="s">
        <v>5602</v>
      </c>
      <c r="E6" s="106" t="s">
        <v>85</v>
      </c>
      <c r="F6" s="106" t="s">
        <v>182</v>
      </c>
      <c r="G6" s="106" t="s">
        <v>94</v>
      </c>
      <c r="H6" s="111">
        <v>895.79</v>
      </c>
      <c r="I6" s="109"/>
      <c r="J6" s="107"/>
      <c r="K6" s="109"/>
      <c r="L6" s="107"/>
      <c r="M6" s="107"/>
      <c r="N6" s="110">
        <v>45834.0</v>
      </c>
    </row>
    <row r="7">
      <c r="A7" s="106" t="s">
        <v>393</v>
      </c>
      <c r="B7" s="106" t="s">
        <v>5603</v>
      </c>
      <c r="C7" s="106" t="s">
        <v>5604</v>
      </c>
      <c r="D7" s="107"/>
      <c r="E7" s="106" t="s">
        <v>85</v>
      </c>
      <c r="F7" s="107"/>
      <c r="G7" s="106" t="s">
        <v>86</v>
      </c>
      <c r="H7" s="108"/>
      <c r="I7" s="109"/>
      <c r="J7" s="107"/>
      <c r="K7" s="109"/>
      <c r="L7" s="107"/>
      <c r="M7" s="107"/>
      <c r="N7" s="110">
        <v>45834.0</v>
      </c>
    </row>
    <row r="8">
      <c r="A8" s="106" t="s">
        <v>710</v>
      </c>
      <c r="B8" s="106" t="s">
        <v>5605</v>
      </c>
      <c r="C8" s="106" t="s">
        <v>5606</v>
      </c>
      <c r="D8" s="107"/>
      <c r="E8" s="106" t="s">
        <v>85</v>
      </c>
      <c r="F8" s="107"/>
      <c r="G8" s="106" t="s">
        <v>86</v>
      </c>
      <c r="H8" s="108"/>
      <c r="I8" s="109"/>
      <c r="J8" s="107"/>
      <c r="K8" s="109"/>
      <c r="L8" s="107"/>
      <c r="M8" s="107"/>
      <c r="N8" s="110">
        <v>45834.0</v>
      </c>
    </row>
    <row r="9">
      <c r="A9" s="106" t="s">
        <v>144</v>
      </c>
      <c r="B9" s="106" t="s">
        <v>5607</v>
      </c>
      <c r="C9" s="106" t="s">
        <v>5608</v>
      </c>
      <c r="D9" s="107"/>
      <c r="E9" s="106" t="s">
        <v>85</v>
      </c>
      <c r="F9" s="107"/>
      <c r="G9" s="106" t="s">
        <v>86</v>
      </c>
      <c r="H9" s="108"/>
      <c r="I9" s="109"/>
      <c r="J9" s="107"/>
      <c r="K9" s="109"/>
      <c r="L9" s="107"/>
      <c r="M9" s="107"/>
      <c r="N9" s="110">
        <v>45834.0</v>
      </c>
    </row>
    <row r="10">
      <c r="A10" s="106" t="s">
        <v>5609</v>
      </c>
      <c r="B10" s="106" t="s">
        <v>5610</v>
      </c>
      <c r="C10" s="106" t="s">
        <v>5611</v>
      </c>
      <c r="D10" s="107"/>
      <c r="E10" s="106" t="s">
        <v>85</v>
      </c>
      <c r="F10" s="107"/>
      <c r="G10" s="106" t="s">
        <v>150</v>
      </c>
      <c r="H10" s="108"/>
      <c r="I10" s="109"/>
      <c r="J10" s="107"/>
      <c r="K10" s="109"/>
      <c r="L10" s="107"/>
      <c r="M10" s="107"/>
      <c r="N10" s="110">
        <v>45834.0</v>
      </c>
    </row>
    <row r="11">
      <c r="A11" s="106" t="s">
        <v>2024</v>
      </c>
      <c r="B11" s="106" t="s">
        <v>5612</v>
      </c>
      <c r="C11" s="106" t="s">
        <v>5613</v>
      </c>
      <c r="D11" s="107"/>
      <c r="E11" s="106" t="s">
        <v>85</v>
      </c>
      <c r="F11" s="107"/>
      <c r="G11" s="106" t="s">
        <v>150</v>
      </c>
      <c r="H11" s="108"/>
      <c r="I11" s="109"/>
      <c r="J11" s="107"/>
      <c r="K11" s="109"/>
      <c r="L11" s="107"/>
      <c r="M11" s="107"/>
      <c r="N11" s="110">
        <v>45834.0</v>
      </c>
    </row>
    <row r="12">
      <c r="A12" s="106" t="s">
        <v>5614</v>
      </c>
      <c r="B12" s="106" t="s">
        <v>5615</v>
      </c>
      <c r="C12" s="106" t="s">
        <v>5616</v>
      </c>
      <c r="D12" s="107"/>
      <c r="E12" s="106" t="s">
        <v>85</v>
      </c>
      <c r="F12" s="107"/>
      <c r="G12" s="106" t="s">
        <v>86</v>
      </c>
      <c r="H12" s="108"/>
      <c r="I12" s="109"/>
      <c r="J12" s="107"/>
      <c r="K12" s="109"/>
      <c r="L12" s="107"/>
      <c r="M12" s="106" t="s">
        <v>5617</v>
      </c>
      <c r="N12" s="110">
        <v>45834.0</v>
      </c>
    </row>
    <row r="13">
      <c r="A13" s="106" t="s">
        <v>1633</v>
      </c>
      <c r="B13" s="106" t="s">
        <v>5618</v>
      </c>
      <c r="C13" s="106" t="s">
        <v>5619</v>
      </c>
      <c r="D13" s="107"/>
      <c r="E13" s="106" t="s">
        <v>85</v>
      </c>
      <c r="F13" s="107"/>
      <c r="G13" s="106" t="s">
        <v>150</v>
      </c>
      <c r="H13" s="108"/>
      <c r="I13" s="109"/>
      <c r="J13" s="107"/>
      <c r="K13" s="109"/>
      <c r="L13" s="107"/>
      <c r="M13" s="106" t="s">
        <v>5620</v>
      </c>
      <c r="N13" s="110">
        <v>45834.0</v>
      </c>
    </row>
    <row r="14">
      <c r="A14" s="106" t="s">
        <v>5621</v>
      </c>
      <c r="B14" s="106" t="s">
        <v>5622</v>
      </c>
      <c r="C14" s="106" t="s">
        <v>5623</v>
      </c>
      <c r="D14" s="107"/>
      <c r="E14" s="106" t="s">
        <v>85</v>
      </c>
      <c r="F14" s="107"/>
      <c r="G14" s="106" t="s">
        <v>86</v>
      </c>
      <c r="H14" s="108"/>
      <c r="I14" s="109"/>
      <c r="J14" s="107"/>
      <c r="K14" s="109"/>
      <c r="L14" s="107"/>
      <c r="M14" s="107"/>
      <c r="N14" s="110">
        <v>45834.0</v>
      </c>
    </row>
    <row r="15">
      <c r="A15" s="106" t="s">
        <v>3821</v>
      </c>
      <c r="B15" s="106" t="s">
        <v>5624</v>
      </c>
      <c r="C15" s="106" t="s">
        <v>5625</v>
      </c>
      <c r="D15" s="107"/>
      <c r="E15" s="106" t="s">
        <v>85</v>
      </c>
      <c r="F15" s="107"/>
      <c r="G15" s="106" t="s">
        <v>86</v>
      </c>
      <c r="H15" s="108"/>
      <c r="I15" s="109"/>
      <c r="J15" s="107"/>
      <c r="K15" s="109"/>
      <c r="L15" s="107"/>
      <c r="M15" s="107"/>
      <c r="N15" s="110">
        <v>45834.0</v>
      </c>
    </row>
    <row r="16">
      <c r="A16" s="106" t="s">
        <v>160</v>
      </c>
      <c r="B16" s="106" t="s">
        <v>5626</v>
      </c>
      <c r="C16" s="106" t="s">
        <v>5627</v>
      </c>
      <c r="D16" s="107"/>
      <c r="E16" s="106" t="s">
        <v>85</v>
      </c>
      <c r="F16" s="107"/>
      <c r="G16" s="106" t="s">
        <v>86</v>
      </c>
      <c r="H16" s="108"/>
      <c r="I16" s="109"/>
      <c r="J16" s="107"/>
      <c r="K16" s="109"/>
      <c r="L16" s="107"/>
      <c r="M16" s="107"/>
      <c r="N16" s="110">
        <v>45847.0</v>
      </c>
    </row>
    <row r="17">
      <c r="A17" s="106" t="s">
        <v>866</v>
      </c>
      <c r="B17" s="106" t="s">
        <v>5628</v>
      </c>
      <c r="C17" s="106" t="s">
        <v>5629</v>
      </c>
      <c r="D17" s="107"/>
      <c r="E17" s="106" t="s">
        <v>85</v>
      </c>
      <c r="F17" s="107"/>
      <c r="G17" s="106" t="s">
        <v>86</v>
      </c>
      <c r="H17" s="108"/>
      <c r="I17" s="109"/>
      <c r="J17" s="107"/>
      <c r="K17" s="109"/>
      <c r="L17" s="107"/>
      <c r="M17" s="107"/>
      <c r="N17" s="110">
        <v>45834.0</v>
      </c>
    </row>
    <row r="18">
      <c r="A18" s="106" t="s">
        <v>5630</v>
      </c>
      <c r="B18" s="106" t="s">
        <v>5631</v>
      </c>
      <c r="C18" s="106" t="s">
        <v>5632</v>
      </c>
      <c r="D18" s="107"/>
      <c r="E18" s="106" t="s">
        <v>85</v>
      </c>
      <c r="F18" s="107"/>
      <c r="G18" s="106" t="s">
        <v>150</v>
      </c>
      <c r="H18" s="108"/>
      <c r="I18" s="109"/>
      <c r="J18" s="107"/>
      <c r="K18" s="109"/>
      <c r="L18" s="107"/>
      <c r="M18" s="107"/>
      <c r="N18" s="110">
        <v>45834.0</v>
      </c>
    </row>
    <row r="19">
      <c r="A19" s="106" t="s">
        <v>5633</v>
      </c>
      <c r="B19" s="106" t="s">
        <v>5634</v>
      </c>
      <c r="C19" s="106" t="s">
        <v>5635</v>
      </c>
      <c r="D19" s="107"/>
      <c r="E19" s="106" t="s">
        <v>85</v>
      </c>
      <c r="F19" s="107"/>
      <c r="G19" s="106" t="s">
        <v>86</v>
      </c>
      <c r="H19" s="108"/>
      <c r="I19" s="109"/>
      <c r="J19" s="107"/>
      <c r="K19" s="109"/>
      <c r="L19" s="107"/>
      <c r="M19" s="107"/>
      <c r="N19" s="110">
        <v>45834.0</v>
      </c>
    </row>
    <row r="20">
      <c r="A20" s="106" t="s">
        <v>1683</v>
      </c>
      <c r="B20" s="106" t="s">
        <v>5636</v>
      </c>
      <c r="C20" s="106" t="s">
        <v>5637</v>
      </c>
      <c r="D20" s="107"/>
      <c r="E20" s="106" t="s">
        <v>85</v>
      </c>
      <c r="F20" s="107"/>
      <c r="G20" s="106" t="s">
        <v>86</v>
      </c>
      <c r="H20" s="108"/>
      <c r="I20" s="109"/>
      <c r="J20" s="107"/>
      <c r="K20" s="109"/>
      <c r="L20" s="107"/>
      <c r="M20" s="107"/>
      <c r="N20" s="110">
        <v>45834.0</v>
      </c>
    </row>
    <row r="21">
      <c r="A21" s="106" t="s">
        <v>693</v>
      </c>
      <c r="B21" s="106" t="s">
        <v>5638</v>
      </c>
      <c r="C21" s="106" t="s">
        <v>5639</v>
      </c>
      <c r="D21" s="107"/>
      <c r="E21" s="106" t="s">
        <v>85</v>
      </c>
      <c r="F21" s="107"/>
      <c r="G21" s="106" t="s">
        <v>86</v>
      </c>
      <c r="H21" s="108"/>
      <c r="I21" s="109"/>
      <c r="J21" s="107"/>
      <c r="K21" s="109"/>
      <c r="L21" s="107"/>
      <c r="M21" s="107"/>
      <c r="N21" s="110">
        <v>45834.0</v>
      </c>
    </row>
    <row r="22">
      <c r="A22" s="106" t="s">
        <v>232</v>
      </c>
      <c r="B22" s="106" t="s">
        <v>5640</v>
      </c>
      <c r="C22" s="106" t="s">
        <v>5641</v>
      </c>
      <c r="D22" s="107"/>
      <c r="E22" s="106" t="s">
        <v>85</v>
      </c>
      <c r="F22" s="107"/>
      <c r="G22" s="106" t="s">
        <v>86</v>
      </c>
      <c r="H22" s="108"/>
      <c r="I22" s="109"/>
      <c r="J22" s="107"/>
      <c r="K22" s="109"/>
      <c r="L22" s="107"/>
      <c r="M22" s="107"/>
      <c r="N22" s="110">
        <v>45834.0</v>
      </c>
    </row>
    <row r="23">
      <c r="A23" s="106" t="s">
        <v>5642</v>
      </c>
      <c r="B23" s="106" t="s">
        <v>5643</v>
      </c>
      <c r="C23" s="106" t="s">
        <v>5644</v>
      </c>
      <c r="D23" s="107"/>
      <c r="E23" s="106" t="s">
        <v>85</v>
      </c>
      <c r="F23" s="107"/>
      <c r="G23" s="106" t="s">
        <v>86</v>
      </c>
      <c r="H23" s="108"/>
      <c r="I23" s="109"/>
      <c r="J23" s="107"/>
      <c r="K23" s="109"/>
      <c r="L23" s="107"/>
      <c r="M23" s="107"/>
      <c r="N23" s="110">
        <v>45834.0</v>
      </c>
    </row>
    <row r="24">
      <c r="A24" s="106" t="s">
        <v>430</v>
      </c>
      <c r="B24" s="106" t="s">
        <v>5645</v>
      </c>
      <c r="C24" s="106" t="s">
        <v>5646</v>
      </c>
      <c r="D24" s="107"/>
      <c r="E24" s="106" t="s">
        <v>85</v>
      </c>
      <c r="F24" s="107"/>
      <c r="G24" s="106" t="s">
        <v>86</v>
      </c>
      <c r="H24" s="108"/>
      <c r="I24" s="109"/>
      <c r="J24" s="107"/>
      <c r="K24" s="109"/>
      <c r="L24" s="107"/>
      <c r="M24" s="107"/>
      <c r="N24" s="110">
        <v>45834.0</v>
      </c>
    </row>
    <row r="25">
      <c r="A25" s="106" t="s">
        <v>5647</v>
      </c>
      <c r="B25" s="106" t="s">
        <v>5648</v>
      </c>
      <c r="C25" s="106" t="s">
        <v>5649</v>
      </c>
      <c r="D25" s="107"/>
      <c r="E25" s="106" t="s">
        <v>85</v>
      </c>
      <c r="F25" s="107"/>
      <c r="G25" s="106" t="s">
        <v>150</v>
      </c>
      <c r="H25" s="108"/>
      <c r="I25" s="109"/>
      <c r="J25" s="107"/>
      <c r="K25" s="109"/>
      <c r="L25" s="107"/>
      <c r="M25" s="106" t="s">
        <v>5650</v>
      </c>
      <c r="N25" s="110">
        <v>45834.0</v>
      </c>
    </row>
    <row r="26">
      <c r="A26" s="106" t="s">
        <v>239</v>
      </c>
      <c r="B26" s="106" t="s">
        <v>5651</v>
      </c>
      <c r="C26" s="106" t="s">
        <v>5652</v>
      </c>
      <c r="D26" s="107"/>
      <c r="E26" s="106" t="s">
        <v>85</v>
      </c>
      <c r="F26" s="107"/>
      <c r="G26" s="106" t="s">
        <v>86</v>
      </c>
      <c r="H26" s="108"/>
      <c r="I26" s="109"/>
      <c r="J26" s="107"/>
      <c r="K26" s="109"/>
      <c r="L26" s="107"/>
      <c r="M26" s="107"/>
      <c r="N26" s="110">
        <v>45834.0</v>
      </c>
    </row>
    <row r="27">
      <c r="A27" s="106" t="s">
        <v>653</v>
      </c>
      <c r="B27" s="106" t="s">
        <v>5653</v>
      </c>
      <c r="C27" s="106" t="s">
        <v>5654</v>
      </c>
      <c r="D27" s="107"/>
      <c r="E27" s="106" t="s">
        <v>85</v>
      </c>
      <c r="F27" s="107"/>
      <c r="G27" s="106" t="s">
        <v>150</v>
      </c>
      <c r="H27" s="108"/>
      <c r="I27" s="109"/>
      <c r="J27" s="107"/>
      <c r="K27" s="109"/>
      <c r="L27" s="107"/>
      <c r="M27" s="107"/>
      <c r="N27" s="110">
        <v>45834.0</v>
      </c>
    </row>
    <row r="28">
      <c r="A28" s="106" t="s">
        <v>212</v>
      </c>
      <c r="B28" s="106" t="s">
        <v>5655</v>
      </c>
      <c r="C28" s="107"/>
      <c r="D28" s="107"/>
      <c r="E28" s="106" t="s">
        <v>85</v>
      </c>
      <c r="F28" s="107"/>
      <c r="G28" s="106" t="s">
        <v>86</v>
      </c>
      <c r="H28" s="108"/>
      <c r="I28" s="109"/>
      <c r="J28" s="107"/>
      <c r="K28" s="109"/>
      <c r="L28" s="107"/>
      <c r="M28" s="107"/>
      <c r="N28" s="110">
        <v>45834.0</v>
      </c>
    </row>
    <row r="29">
      <c r="A29" s="106" t="s">
        <v>5656</v>
      </c>
      <c r="B29" s="106" t="s">
        <v>5657</v>
      </c>
      <c r="C29" s="106" t="s">
        <v>5658</v>
      </c>
      <c r="D29" s="107"/>
      <c r="E29" s="106" t="s">
        <v>85</v>
      </c>
      <c r="F29" s="107"/>
      <c r="G29" s="106" t="s">
        <v>86</v>
      </c>
      <c r="H29" s="108"/>
      <c r="I29" s="109"/>
      <c r="J29" s="107"/>
      <c r="K29" s="109"/>
      <c r="L29" s="107"/>
      <c r="M29" s="107"/>
      <c r="N29" s="110">
        <v>45834.0</v>
      </c>
    </row>
    <row r="30">
      <c r="A30" s="106" t="s">
        <v>5659</v>
      </c>
      <c r="B30" s="106" t="s">
        <v>5660</v>
      </c>
      <c r="C30" s="106" t="s">
        <v>5661</v>
      </c>
      <c r="D30" s="107"/>
      <c r="E30" s="106" t="s">
        <v>85</v>
      </c>
      <c r="F30" s="107"/>
      <c r="G30" s="106" t="s">
        <v>150</v>
      </c>
      <c r="H30" s="108"/>
      <c r="I30" s="109"/>
      <c r="J30" s="107"/>
      <c r="K30" s="109"/>
      <c r="L30" s="107"/>
      <c r="M30" s="107"/>
      <c r="N30" s="110">
        <v>45834.0</v>
      </c>
    </row>
    <row r="31">
      <c r="A31" s="106" t="s">
        <v>412</v>
      </c>
      <c r="B31" s="106" t="s">
        <v>5662</v>
      </c>
      <c r="C31" s="106" t="s">
        <v>5663</v>
      </c>
      <c r="D31" s="107"/>
      <c r="E31" s="106" t="s">
        <v>85</v>
      </c>
      <c r="F31" s="107"/>
      <c r="G31" s="106" t="s">
        <v>86</v>
      </c>
      <c r="H31" s="108"/>
      <c r="I31" s="109"/>
      <c r="J31" s="107"/>
      <c r="K31" s="109"/>
      <c r="L31" s="107"/>
      <c r="M31" s="107"/>
      <c r="N31" s="110">
        <v>45834.0</v>
      </c>
    </row>
    <row r="32">
      <c r="A32" s="106" t="s">
        <v>5664</v>
      </c>
      <c r="B32" s="106" t="s">
        <v>5665</v>
      </c>
      <c r="C32" s="106" t="s">
        <v>5666</v>
      </c>
      <c r="D32" s="107"/>
      <c r="E32" s="106" t="s">
        <v>85</v>
      </c>
      <c r="F32" s="107"/>
      <c r="G32" s="106" t="s">
        <v>86</v>
      </c>
      <c r="H32" s="108"/>
      <c r="I32" s="109"/>
      <c r="J32" s="107"/>
      <c r="K32" s="109"/>
      <c r="L32" s="107"/>
      <c r="M32" s="107"/>
      <c r="N32" s="110">
        <v>45834.0</v>
      </c>
    </row>
    <row r="33">
      <c r="A33" s="106" t="s">
        <v>146</v>
      </c>
      <c r="B33" s="106" t="s">
        <v>5667</v>
      </c>
      <c r="C33" s="106" t="s">
        <v>5668</v>
      </c>
      <c r="D33" s="107"/>
      <c r="E33" s="106" t="s">
        <v>85</v>
      </c>
      <c r="F33" s="107"/>
      <c r="G33" s="106" t="s">
        <v>150</v>
      </c>
      <c r="H33" s="108"/>
      <c r="I33" s="109"/>
      <c r="J33" s="107"/>
      <c r="K33" s="109"/>
      <c r="L33" s="107"/>
      <c r="M33" s="107"/>
      <c r="N33" s="110">
        <v>45834.0</v>
      </c>
    </row>
    <row r="34">
      <c r="A34" s="106" t="s">
        <v>151</v>
      </c>
      <c r="B34" s="106" t="s">
        <v>5669</v>
      </c>
      <c r="C34" s="106" t="s">
        <v>5670</v>
      </c>
      <c r="D34" s="107"/>
      <c r="E34" s="106" t="s">
        <v>85</v>
      </c>
      <c r="F34" s="107"/>
      <c r="G34" s="106" t="s">
        <v>150</v>
      </c>
      <c r="H34" s="108"/>
      <c r="I34" s="109"/>
      <c r="J34" s="107"/>
      <c r="K34" s="109"/>
      <c r="L34" s="107"/>
      <c r="M34" s="107"/>
      <c r="N34" s="110">
        <v>45834.0</v>
      </c>
    </row>
    <row r="35">
      <c r="A35" s="106" t="s">
        <v>643</v>
      </c>
      <c r="B35" s="106" t="s">
        <v>5671</v>
      </c>
      <c r="C35" s="106" t="s">
        <v>5672</v>
      </c>
      <c r="D35" s="107"/>
      <c r="E35" s="106" t="s">
        <v>85</v>
      </c>
      <c r="F35" s="107"/>
      <c r="G35" s="106" t="s">
        <v>86</v>
      </c>
      <c r="H35" s="108"/>
      <c r="I35" s="109"/>
      <c r="J35" s="107"/>
      <c r="K35" s="109"/>
      <c r="L35" s="107"/>
      <c r="M35" s="107"/>
      <c r="N35" s="110">
        <v>45834.0</v>
      </c>
    </row>
    <row r="36">
      <c r="A36" s="106" t="s">
        <v>910</v>
      </c>
      <c r="B36" s="106" t="s">
        <v>5673</v>
      </c>
      <c r="C36" s="106" t="s">
        <v>5674</v>
      </c>
      <c r="D36" s="107"/>
      <c r="E36" s="106" t="s">
        <v>85</v>
      </c>
      <c r="F36" s="107"/>
      <c r="G36" s="106" t="s">
        <v>86</v>
      </c>
      <c r="H36" s="108"/>
      <c r="I36" s="109"/>
      <c r="J36" s="107"/>
      <c r="K36" s="109"/>
      <c r="L36" s="107"/>
      <c r="M36" s="107"/>
      <c r="N36" s="110">
        <v>45834.0</v>
      </c>
    </row>
    <row r="37">
      <c r="A37" s="106" t="s">
        <v>4565</v>
      </c>
      <c r="B37" s="106" t="s">
        <v>5675</v>
      </c>
      <c r="C37" s="106" t="s">
        <v>5676</v>
      </c>
      <c r="D37" s="107"/>
      <c r="E37" s="106" t="s">
        <v>85</v>
      </c>
      <c r="F37" s="107"/>
      <c r="G37" s="106" t="s">
        <v>150</v>
      </c>
      <c r="H37" s="108"/>
      <c r="I37" s="109"/>
      <c r="J37" s="107"/>
      <c r="K37" s="109"/>
      <c r="L37" s="107"/>
      <c r="M37" s="107"/>
      <c r="N37" s="110">
        <v>45834.0</v>
      </c>
    </row>
    <row r="38">
      <c r="A38" s="106" t="s">
        <v>5677</v>
      </c>
      <c r="B38" s="106" t="s">
        <v>5678</v>
      </c>
      <c r="C38" s="106" t="s">
        <v>5679</v>
      </c>
      <c r="D38" s="107"/>
      <c r="E38" s="106" t="s">
        <v>85</v>
      </c>
      <c r="F38" s="107"/>
      <c r="G38" s="106" t="s">
        <v>150</v>
      </c>
      <c r="H38" s="108"/>
      <c r="I38" s="109"/>
      <c r="J38" s="107"/>
      <c r="K38" s="109"/>
      <c r="L38" s="107"/>
      <c r="M38" s="106" t="s">
        <v>5680</v>
      </c>
      <c r="N38" s="110">
        <v>45834.0</v>
      </c>
    </row>
    <row r="39">
      <c r="A39" s="106" t="s">
        <v>2460</v>
      </c>
      <c r="B39" s="106" t="s">
        <v>5681</v>
      </c>
      <c r="C39" s="106" t="s">
        <v>5682</v>
      </c>
      <c r="D39" s="107"/>
      <c r="E39" s="106" t="s">
        <v>85</v>
      </c>
      <c r="F39" s="107"/>
      <c r="G39" s="106" t="s">
        <v>86</v>
      </c>
      <c r="H39" s="108"/>
      <c r="I39" s="109"/>
      <c r="J39" s="107"/>
      <c r="K39" s="109"/>
      <c r="L39" s="107"/>
      <c r="M39" s="107"/>
      <c r="N39" s="110">
        <v>45834.0</v>
      </c>
    </row>
    <row r="40">
      <c r="A40" s="106" t="s">
        <v>653</v>
      </c>
      <c r="B40" s="106" t="s">
        <v>5683</v>
      </c>
      <c r="C40" s="106" t="s">
        <v>5684</v>
      </c>
      <c r="D40" s="107"/>
      <c r="E40" s="106" t="s">
        <v>85</v>
      </c>
      <c r="F40" s="107"/>
      <c r="G40" s="106" t="s">
        <v>86</v>
      </c>
      <c r="H40" s="108"/>
      <c r="I40" s="109"/>
      <c r="J40" s="107"/>
      <c r="K40" s="109"/>
      <c r="L40" s="107"/>
      <c r="M40" s="107"/>
      <c r="N40" s="110">
        <v>45834.0</v>
      </c>
    </row>
    <row r="41">
      <c r="A41" s="106" t="s">
        <v>5685</v>
      </c>
      <c r="B41" s="106" t="s">
        <v>5686</v>
      </c>
      <c r="C41" s="106" t="s">
        <v>5687</v>
      </c>
      <c r="D41" s="107"/>
      <c r="E41" s="106" t="s">
        <v>85</v>
      </c>
      <c r="F41" s="107"/>
      <c r="G41" s="106" t="s">
        <v>131</v>
      </c>
      <c r="H41" s="108"/>
      <c r="I41" s="109"/>
      <c r="J41" s="107"/>
      <c r="K41" s="109"/>
      <c r="L41" s="107"/>
      <c r="M41" s="106" t="s">
        <v>5688</v>
      </c>
      <c r="N41" s="110">
        <v>45834.0</v>
      </c>
    </row>
    <row r="42">
      <c r="A42" s="106" t="s">
        <v>1947</v>
      </c>
      <c r="B42" s="106" t="s">
        <v>5689</v>
      </c>
      <c r="C42" s="106" t="s">
        <v>5690</v>
      </c>
      <c r="D42" s="107"/>
      <c r="E42" s="106" t="s">
        <v>85</v>
      </c>
      <c r="F42" s="107"/>
      <c r="G42" s="106" t="s">
        <v>86</v>
      </c>
      <c r="H42" s="108"/>
      <c r="I42" s="109"/>
      <c r="J42" s="107"/>
      <c r="K42" s="109"/>
      <c r="L42" s="107"/>
      <c r="M42" s="107"/>
      <c r="N42" s="110">
        <v>45834.0</v>
      </c>
    </row>
    <row r="43">
      <c r="A43" s="106" t="s">
        <v>412</v>
      </c>
      <c r="B43" s="106" t="s">
        <v>5691</v>
      </c>
      <c r="C43" s="106" t="s">
        <v>5692</v>
      </c>
      <c r="D43" s="107"/>
      <c r="E43" s="106" t="s">
        <v>85</v>
      </c>
      <c r="F43" s="107"/>
      <c r="G43" s="106" t="s">
        <v>86</v>
      </c>
      <c r="H43" s="108"/>
      <c r="I43" s="109"/>
      <c r="J43" s="107"/>
      <c r="K43" s="109"/>
      <c r="L43" s="107"/>
      <c r="M43" s="107"/>
      <c r="N43" s="110">
        <v>45834.0</v>
      </c>
    </row>
    <row r="44">
      <c r="A44" s="106" t="s">
        <v>5693</v>
      </c>
      <c r="B44" s="106" t="s">
        <v>5694</v>
      </c>
      <c r="C44" s="106" t="s">
        <v>5695</v>
      </c>
      <c r="D44" s="107"/>
      <c r="E44" s="106" t="s">
        <v>85</v>
      </c>
      <c r="F44" s="107"/>
      <c r="G44" s="106" t="s">
        <v>86</v>
      </c>
      <c r="H44" s="108"/>
      <c r="I44" s="109"/>
      <c r="J44" s="107"/>
      <c r="K44" s="109"/>
      <c r="L44" s="107"/>
      <c r="M44" s="107"/>
      <c r="N44" s="110">
        <v>45834.0</v>
      </c>
    </row>
    <row r="45">
      <c r="A45" s="106" t="s">
        <v>206</v>
      </c>
      <c r="B45" s="106" t="s">
        <v>5696</v>
      </c>
      <c r="C45" s="106" t="s">
        <v>5697</v>
      </c>
      <c r="D45" s="107"/>
      <c r="E45" s="106" t="s">
        <v>85</v>
      </c>
      <c r="F45" s="107"/>
      <c r="G45" s="106" t="s">
        <v>150</v>
      </c>
      <c r="H45" s="108"/>
      <c r="I45" s="109"/>
      <c r="J45" s="107"/>
      <c r="K45" s="109"/>
      <c r="L45" s="107"/>
      <c r="M45" s="107"/>
      <c r="N45" s="110">
        <v>45834.0</v>
      </c>
    </row>
    <row r="46">
      <c r="A46" s="106" t="s">
        <v>106</v>
      </c>
      <c r="B46" s="106" t="s">
        <v>5698</v>
      </c>
      <c r="C46" s="106" t="s">
        <v>5699</v>
      </c>
      <c r="D46" s="107"/>
      <c r="E46" s="106" t="s">
        <v>85</v>
      </c>
      <c r="F46" s="107"/>
      <c r="G46" s="106" t="s">
        <v>86</v>
      </c>
      <c r="H46" s="108"/>
      <c r="I46" s="109"/>
      <c r="J46" s="107"/>
      <c r="K46" s="109"/>
      <c r="L46" s="107"/>
      <c r="M46" s="107"/>
      <c r="N46" s="110">
        <v>45834.0</v>
      </c>
    </row>
    <row r="47">
      <c r="A47" s="106" t="s">
        <v>2007</v>
      </c>
      <c r="B47" s="106" t="s">
        <v>5700</v>
      </c>
      <c r="C47" s="106" t="s">
        <v>5701</v>
      </c>
      <c r="D47" s="107"/>
      <c r="E47" s="106" t="s">
        <v>85</v>
      </c>
      <c r="F47" s="107"/>
      <c r="G47" s="106" t="s">
        <v>86</v>
      </c>
      <c r="H47" s="108"/>
      <c r="I47" s="109"/>
      <c r="J47" s="107"/>
      <c r="K47" s="109"/>
      <c r="L47" s="107"/>
      <c r="M47" s="107"/>
      <c r="N47" s="110">
        <v>45834.0</v>
      </c>
    </row>
    <row r="48">
      <c r="A48" s="106" t="s">
        <v>212</v>
      </c>
      <c r="B48" s="106" t="s">
        <v>5702</v>
      </c>
      <c r="C48" s="106" t="s">
        <v>5703</v>
      </c>
      <c r="D48" s="107"/>
      <c r="E48" s="106" t="s">
        <v>85</v>
      </c>
      <c r="F48" s="107"/>
      <c r="G48" s="106" t="s">
        <v>86</v>
      </c>
      <c r="H48" s="108"/>
      <c r="I48" s="109"/>
      <c r="J48" s="107"/>
      <c r="K48" s="109"/>
      <c r="L48" s="107"/>
      <c r="M48" s="107"/>
      <c r="N48" s="110">
        <v>45834.0</v>
      </c>
    </row>
    <row r="49">
      <c r="A49" s="106" t="s">
        <v>3012</v>
      </c>
      <c r="B49" s="106" t="s">
        <v>5704</v>
      </c>
      <c r="C49" s="106" t="s">
        <v>5705</v>
      </c>
      <c r="D49" s="107"/>
      <c r="E49" s="106" t="s">
        <v>85</v>
      </c>
      <c r="F49" s="107"/>
      <c r="G49" s="106" t="s">
        <v>86</v>
      </c>
      <c r="H49" s="108"/>
      <c r="I49" s="109"/>
      <c r="J49" s="107"/>
      <c r="K49" s="109"/>
      <c r="L49" s="107"/>
      <c r="M49" s="107"/>
      <c r="N49" s="110">
        <v>45834.0</v>
      </c>
    </row>
    <row r="50">
      <c r="A50" s="106" t="s">
        <v>232</v>
      </c>
      <c r="B50" s="106" t="s">
        <v>5706</v>
      </c>
      <c r="C50" s="106" t="s">
        <v>5707</v>
      </c>
      <c r="D50" s="107"/>
      <c r="E50" s="106" t="s">
        <v>85</v>
      </c>
      <c r="F50" s="107"/>
      <c r="G50" s="106" t="s">
        <v>150</v>
      </c>
      <c r="H50" s="108"/>
      <c r="I50" s="109"/>
      <c r="J50" s="107"/>
      <c r="K50" s="109"/>
      <c r="L50" s="107"/>
      <c r="M50" s="107"/>
      <c r="N50" s="110">
        <v>45834.0</v>
      </c>
    </row>
    <row r="51">
      <c r="A51" s="106" t="s">
        <v>160</v>
      </c>
      <c r="B51" s="106" t="s">
        <v>5708</v>
      </c>
      <c r="C51" s="106" t="s">
        <v>5709</v>
      </c>
      <c r="D51" s="107"/>
      <c r="E51" s="106" t="s">
        <v>85</v>
      </c>
      <c r="F51" s="107"/>
      <c r="G51" s="106" t="s">
        <v>86</v>
      </c>
      <c r="H51" s="108"/>
      <c r="I51" s="109"/>
      <c r="J51" s="107"/>
      <c r="K51" s="109"/>
      <c r="L51" s="107"/>
      <c r="M51" s="107"/>
      <c r="N51" s="110">
        <v>45834.0</v>
      </c>
    </row>
    <row r="52">
      <c r="A52" s="106" t="s">
        <v>562</v>
      </c>
      <c r="B52" s="106" t="s">
        <v>5710</v>
      </c>
      <c r="C52" s="106" t="s">
        <v>5711</v>
      </c>
      <c r="D52" s="107"/>
      <c r="E52" s="106" t="s">
        <v>85</v>
      </c>
      <c r="F52" s="107"/>
      <c r="G52" s="106" t="s">
        <v>150</v>
      </c>
      <c r="H52" s="108"/>
      <c r="I52" s="109"/>
      <c r="J52" s="107"/>
      <c r="K52" s="109"/>
      <c r="L52" s="107"/>
      <c r="M52" s="107"/>
      <c r="N52" s="110">
        <v>45834.0</v>
      </c>
    </row>
    <row r="53">
      <c r="A53" s="106" t="s">
        <v>3817</v>
      </c>
      <c r="B53" s="106" t="s">
        <v>5712</v>
      </c>
      <c r="C53" s="106" t="s">
        <v>5713</v>
      </c>
      <c r="D53" s="107"/>
      <c r="E53" s="106" t="s">
        <v>85</v>
      </c>
      <c r="F53" s="107"/>
      <c r="G53" s="106" t="s">
        <v>86</v>
      </c>
      <c r="H53" s="108"/>
      <c r="I53" s="109"/>
      <c r="J53" s="107"/>
      <c r="K53" s="109"/>
      <c r="L53" s="107"/>
      <c r="M53" s="107"/>
      <c r="N53" s="110">
        <v>45834.0</v>
      </c>
    </row>
    <row r="54">
      <c r="A54" s="106" t="s">
        <v>5714</v>
      </c>
      <c r="B54" s="106" t="s">
        <v>5715</v>
      </c>
      <c r="C54" s="106" t="s">
        <v>5716</v>
      </c>
      <c r="D54" s="107"/>
      <c r="E54" s="106" t="s">
        <v>85</v>
      </c>
      <c r="F54" s="107"/>
      <c r="G54" s="106" t="s">
        <v>150</v>
      </c>
      <c r="H54" s="108"/>
      <c r="I54" s="109"/>
      <c r="J54" s="107"/>
      <c r="K54" s="109"/>
      <c r="L54" s="107"/>
      <c r="M54" s="107"/>
      <c r="N54" s="110">
        <v>45834.0</v>
      </c>
    </row>
    <row r="55">
      <c r="A55" s="106" t="s">
        <v>5717</v>
      </c>
      <c r="B55" s="106" t="s">
        <v>5718</v>
      </c>
      <c r="C55" s="107"/>
      <c r="D55" s="106" t="s">
        <v>508</v>
      </c>
      <c r="E55" s="106" t="s">
        <v>655</v>
      </c>
      <c r="F55" s="107"/>
      <c r="G55" s="106" t="s">
        <v>150</v>
      </c>
      <c r="H55" s="108"/>
      <c r="I55" s="109"/>
      <c r="J55" s="107"/>
      <c r="K55" s="109"/>
      <c r="L55" s="107"/>
      <c r="M55" s="106" t="s">
        <v>5719</v>
      </c>
      <c r="N55" s="110">
        <v>45834.0</v>
      </c>
    </row>
    <row r="56">
      <c r="A56" s="106" t="s">
        <v>5720</v>
      </c>
      <c r="B56" s="106" t="s">
        <v>5721</v>
      </c>
      <c r="C56" s="107"/>
      <c r="D56" s="107"/>
      <c r="E56" s="106" t="s">
        <v>655</v>
      </c>
      <c r="F56" s="107"/>
      <c r="G56" s="106" t="s">
        <v>150</v>
      </c>
      <c r="H56" s="108"/>
      <c r="I56" s="109"/>
      <c r="J56" s="107"/>
      <c r="K56" s="109"/>
      <c r="L56" s="107"/>
      <c r="M56" s="106" t="s">
        <v>5722</v>
      </c>
      <c r="N56" s="110">
        <v>45834.0</v>
      </c>
    </row>
    <row r="57">
      <c r="A57" s="106" t="s">
        <v>5723</v>
      </c>
      <c r="B57" s="106" t="s">
        <v>5724</v>
      </c>
      <c r="C57" s="107"/>
      <c r="D57" s="106" t="s">
        <v>600</v>
      </c>
      <c r="E57" s="106" t="s">
        <v>85</v>
      </c>
      <c r="F57" s="107"/>
      <c r="G57" s="106" t="s">
        <v>150</v>
      </c>
      <c r="H57" s="108"/>
      <c r="I57" s="109"/>
      <c r="J57" s="107"/>
      <c r="K57" s="109"/>
      <c r="L57" s="107"/>
      <c r="M57" s="106" t="s">
        <v>5725</v>
      </c>
      <c r="N57" s="110">
        <v>45834.0</v>
      </c>
    </row>
    <row r="58">
      <c r="A58" s="106" t="s">
        <v>5485</v>
      </c>
      <c r="B58" s="106" t="s">
        <v>5726</v>
      </c>
      <c r="C58" s="106" t="s">
        <v>5727</v>
      </c>
      <c r="D58" s="107"/>
      <c r="E58" s="106" t="s">
        <v>85</v>
      </c>
      <c r="F58" s="107"/>
      <c r="G58" s="106" t="s">
        <v>86</v>
      </c>
      <c r="H58" s="108"/>
      <c r="I58" s="109"/>
      <c r="J58" s="107"/>
      <c r="K58" s="109"/>
      <c r="L58" s="107"/>
      <c r="M58" s="107"/>
      <c r="N58" s="110">
        <v>45834.0</v>
      </c>
    </row>
    <row r="59">
      <c r="A59" s="106" t="s">
        <v>2315</v>
      </c>
      <c r="B59" s="106" t="s">
        <v>5728</v>
      </c>
      <c r="C59" s="106" t="s">
        <v>5729</v>
      </c>
      <c r="D59" s="107"/>
      <c r="E59" s="106" t="s">
        <v>85</v>
      </c>
      <c r="F59" s="107"/>
      <c r="G59" s="106" t="s">
        <v>86</v>
      </c>
      <c r="H59" s="108"/>
      <c r="I59" s="109"/>
      <c r="J59" s="107"/>
      <c r="K59" s="109"/>
      <c r="L59" s="107"/>
      <c r="M59" s="107"/>
      <c r="N59" s="110">
        <v>45834.0</v>
      </c>
    </row>
    <row r="60">
      <c r="A60" s="106" t="s">
        <v>192</v>
      </c>
      <c r="B60" s="106" t="s">
        <v>5730</v>
      </c>
      <c r="C60" s="106" t="s">
        <v>5731</v>
      </c>
      <c r="D60" s="107"/>
      <c r="E60" s="106" t="s">
        <v>85</v>
      </c>
      <c r="F60" s="107"/>
      <c r="G60" s="106" t="s">
        <v>150</v>
      </c>
      <c r="H60" s="108"/>
      <c r="I60" s="109"/>
      <c r="J60" s="107"/>
      <c r="K60" s="109"/>
      <c r="L60" s="107"/>
      <c r="M60" s="107"/>
      <c r="N60" s="110">
        <v>45834.0</v>
      </c>
    </row>
    <row r="61">
      <c r="A61" s="106" t="s">
        <v>875</v>
      </c>
      <c r="B61" s="106" t="s">
        <v>5732</v>
      </c>
      <c r="C61" s="106" t="s">
        <v>5733</v>
      </c>
      <c r="D61" s="107"/>
      <c r="E61" s="106" t="s">
        <v>85</v>
      </c>
      <c r="F61" s="107"/>
      <c r="G61" s="106" t="s">
        <v>86</v>
      </c>
      <c r="H61" s="108"/>
      <c r="I61" s="109"/>
      <c r="J61" s="107"/>
      <c r="K61" s="109"/>
      <c r="L61" s="107"/>
      <c r="M61" s="107"/>
      <c r="N61" s="110">
        <v>45834.0</v>
      </c>
    </row>
    <row r="62">
      <c r="A62" s="106" t="s">
        <v>328</v>
      </c>
      <c r="B62" s="106" t="s">
        <v>5734</v>
      </c>
      <c r="C62" s="106" t="s">
        <v>5735</v>
      </c>
      <c r="D62" s="107"/>
      <c r="E62" s="106" t="s">
        <v>85</v>
      </c>
      <c r="F62" s="107"/>
      <c r="G62" s="106" t="s">
        <v>86</v>
      </c>
      <c r="H62" s="108"/>
      <c r="I62" s="109"/>
      <c r="J62" s="107"/>
      <c r="K62" s="109"/>
      <c r="L62" s="107"/>
      <c r="M62" s="107"/>
      <c r="N62" s="110">
        <v>45834.0</v>
      </c>
    </row>
    <row r="63">
      <c r="A63" s="106" t="s">
        <v>5736</v>
      </c>
      <c r="B63" s="106" t="s">
        <v>5737</v>
      </c>
      <c r="C63" s="106" t="s">
        <v>5738</v>
      </c>
      <c r="D63" s="107"/>
      <c r="E63" s="106" t="s">
        <v>85</v>
      </c>
      <c r="F63" s="107"/>
      <c r="G63" s="106" t="s">
        <v>86</v>
      </c>
      <c r="H63" s="108"/>
      <c r="I63" s="109"/>
      <c r="J63" s="107"/>
      <c r="K63" s="109"/>
      <c r="L63" s="107"/>
      <c r="M63" s="107"/>
      <c r="N63" s="110">
        <v>45834.0</v>
      </c>
    </row>
    <row r="64">
      <c r="A64" s="106" t="s">
        <v>1215</v>
      </c>
      <c r="B64" s="106" t="s">
        <v>5739</v>
      </c>
      <c r="C64" s="106" t="s">
        <v>5740</v>
      </c>
      <c r="D64" s="107"/>
      <c r="E64" s="106" t="s">
        <v>85</v>
      </c>
      <c r="F64" s="107"/>
      <c r="G64" s="106" t="s">
        <v>86</v>
      </c>
      <c r="H64" s="108"/>
      <c r="I64" s="109"/>
      <c r="J64" s="107"/>
      <c r="K64" s="109"/>
      <c r="L64" s="107"/>
      <c r="M64" s="107"/>
      <c r="N64" s="110">
        <v>45834.0</v>
      </c>
    </row>
    <row r="65">
      <c r="A65" s="106" t="s">
        <v>2138</v>
      </c>
      <c r="B65" s="106" t="s">
        <v>5741</v>
      </c>
      <c r="C65" s="106" t="s">
        <v>5742</v>
      </c>
      <c r="D65" s="107"/>
      <c r="E65" s="106" t="s">
        <v>85</v>
      </c>
      <c r="F65" s="107"/>
      <c r="G65" s="106" t="s">
        <v>86</v>
      </c>
      <c r="H65" s="108"/>
      <c r="I65" s="109"/>
      <c r="J65" s="107"/>
      <c r="K65" s="109"/>
      <c r="L65" s="107"/>
      <c r="M65" s="107"/>
      <c r="N65" s="110">
        <v>45834.0</v>
      </c>
    </row>
    <row r="66">
      <c r="A66" s="106" t="s">
        <v>5743</v>
      </c>
      <c r="B66" s="106" t="s">
        <v>5744</v>
      </c>
      <c r="C66" s="106" t="s">
        <v>5745</v>
      </c>
      <c r="D66" s="107"/>
      <c r="E66" s="106" t="s">
        <v>85</v>
      </c>
      <c r="F66" s="107"/>
      <c r="G66" s="106" t="s">
        <v>86</v>
      </c>
      <c r="H66" s="108"/>
      <c r="I66" s="109"/>
      <c r="J66" s="107"/>
      <c r="K66" s="109"/>
      <c r="L66" s="107"/>
      <c r="M66" s="107"/>
      <c r="N66" s="110">
        <v>45834.0</v>
      </c>
    </row>
    <row r="67">
      <c r="A67" s="106" t="s">
        <v>5746</v>
      </c>
      <c r="B67" s="106" t="s">
        <v>5747</v>
      </c>
      <c r="C67" s="106" t="s">
        <v>5748</v>
      </c>
      <c r="D67" s="107"/>
      <c r="E67" s="106" t="s">
        <v>85</v>
      </c>
      <c r="F67" s="107"/>
      <c r="G67" s="106" t="s">
        <v>150</v>
      </c>
      <c r="H67" s="108"/>
      <c r="I67" s="109"/>
      <c r="J67" s="107"/>
      <c r="K67" s="109"/>
      <c r="L67" s="107"/>
      <c r="M67" s="107"/>
      <c r="N67" s="110">
        <v>45834.0</v>
      </c>
    </row>
    <row r="68">
      <c r="A68" s="106" t="s">
        <v>777</v>
      </c>
      <c r="B68" s="106" t="s">
        <v>5749</v>
      </c>
      <c r="C68" s="106" t="s">
        <v>5750</v>
      </c>
      <c r="D68" s="107"/>
      <c r="E68" s="106" t="s">
        <v>85</v>
      </c>
      <c r="F68" s="107"/>
      <c r="G68" s="106" t="s">
        <v>86</v>
      </c>
      <c r="H68" s="108"/>
      <c r="I68" s="109"/>
      <c r="J68" s="107"/>
      <c r="K68" s="109"/>
      <c r="L68" s="107"/>
      <c r="M68" s="107"/>
      <c r="N68" s="110">
        <v>45834.0</v>
      </c>
    </row>
    <row r="69">
      <c r="A69" s="106" t="s">
        <v>653</v>
      </c>
      <c r="B69" s="106" t="s">
        <v>5751</v>
      </c>
      <c r="C69" s="106" t="s">
        <v>5752</v>
      </c>
      <c r="D69" s="107"/>
      <c r="E69" s="106" t="s">
        <v>85</v>
      </c>
      <c r="F69" s="107"/>
      <c r="G69" s="106" t="s">
        <v>86</v>
      </c>
      <c r="H69" s="108"/>
      <c r="I69" s="109"/>
      <c r="J69" s="107"/>
      <c r="K69" s="109"/>
      <c r="L69" s="107"/>
      <c r="M69" s="107"/>
      <c r="N69" s="110">
        <v>45834.0</v>
      </c>
    </row>
    <row r="70">
      <c r="A70" s="106" t="s">
        <v>1947</v>
      </c>
      <c r="B70" s="106" t="s">
        <v>5753</v>
      </c>
      <c r="C70" s="106" t="s">
        <v>5754</v>
      </c>
      <c r="D70" s="107"/>
      <c r="E70" s="106" t="s">
        <v>85</v>
      </c>
      <c r="F70" s="107"/>
      <c r="G70" s="106" t="s">
        <v>86</v>
      </c>
      <c r="H70" s="108"/>
      <c r="I70" s="109"/>
      <c r="J70" s="107"/>
      <c r="K70" s="109"/>
      <c r="L70" s="107"/>
      <c r="M70" s="107"/>
      <c r="N70" s="110">
        <v>45834.0</v>
      </c>
    </row>
    <row r="71">
      <c r="A71" s="106" t="s">
        <v>144</v>
      </c>
      <c r="B71" s="106" t="s">
        <v>5755</v>
      </c>
      <c r="C71" s="106" t="s">
        <v>5756</v>
      </c>
      <c r="D71" s="107"/>
      <c r="E71" s="106" t="s">
        <v>85</v>
      </c>
      <c r="F71" s="107"/>
      <c r="G71" s="106" t="s">
        <v>86</v>
      </c>
      <c r="H71" s="108"/>
      <c r="I71" s="109"/>
      <c r="J71" s="107"/>
      <c r="K71" s="109"/>
      <c r="L71" s="107"/>
      <c r="M71" s="107"/>
      <c r="N71" s="110">
        <v>45834.0</v>
      </c>
    </row>
    <row r="72">
      <c r="A72" s="106" t="s">
        <v>135</v>
      </c>
      <c r="B72" s="106" t="s">
        <v>5757</v>
      </c>
      <c r="C72" s="106" t="s">
        <v>5758</v>
      </c>
      <c r="D72" s="107"/>
      <c r="E72" s="106" t="s">
        <v>85</v>
      </c>
      <c r="F72" s="107"/>
      <c r="G72" s="106" t="s">
        <v>86</v>
      </c>
      <c r="H72" s="108"/>
      <c r="I72" s="109"/>
      <c r="J72" s="107"/>
      <c r="K72" s="109"/>
      <c r="L72" s="107"/>
      <c r="M72" s="107"/>
      <c r="N72" s="110">
        <v>45834.0</v>
      </c>
    </row>
    <row r="73">
      <c r="A73" s="106" t="s">
        <v>1168</v>
      </c>
      <c r="B73" s="106" t="s">
        <v>5759</v>
      </c>
      <c r="C73" s="106" t="s">
        <v>5760</v>
      </c>
      <c r="D73" s="107"/>
      <c r="E73" s="106" t="s">
        <v>85</v>
      </c>
      <c r="F73" s="107"/>
      <c r="G73" s="106" t="s">
        <v>150</v>
      </c>
      <c r="H73" s="108"/>
      <c r="I73" s="109"/>
      <c r="J73" s="107"/>
      <c r="K73" s="109"/>
      <c r="L73" s="107"/>
      <c r="M73" s="107"/>
      <c r="N73" s="110">
        <v>45834.0</v>
      </c>
    </row>
    <row r="74">
      <c r="A74" s="106" t="s">
        <v>434</v>
      </c>
      <c r="B74" s="106" t="s">
        <v>5761</v>
      </c>
      <c r="C74" s="106" t="s">
        <v>5762</v>
      </c>
      <c r="D74" s="107"/>
      <c r="E74" s="106" t="s">
        <v>85</v>
      </c>
      <c r="F74" s="107"/>
      <c r="G74" s="106" t="s">
        <v>86</v>
      </c>
      <c r="H74" s="108"/>
      <c r="I74" s="109"/>
      <c r="J74" s="107"/>
      <c r="K74" s="109"/>
      <c r="L74" s="107"/>
      <c r="M74" s="107"/>
      <c r="N74" s="110">
        <v>45834.0</v>
      </c>
    </row>
    <row r="75">
      <c r="A75" s="106" t="s">
        <v>226</v>
      </c>
      <c r="B75" s="106" t="s">
        <v>5763</v>
      </c>
      <c r="C75" s="106" t="s">
        <v>5764</v>
      </c>
      <c r="D75" s="107"/>
      <c r="E75" s="106" t="s">
        <v>85</v>
      </c>
      <c r="F75" s="107"/>
      <c r="G75" s="106" t="s">
        <v>86</v>
      </c>
      <c r="H75" s="108"/>
      <c r="I75" s="109"/>
      <c r="J75" s="107"/>
      <c r="K75" s="109"/>
      <c r="L75" s="107"/>
      <c r="M75" s="107"/>
      <c r="N75" s="110">
        <v>45834.0</v>
      </c>
    </row>
    <row r="76">
      <c r="A76" s="106" t="s">
        <v>214</v>
      </c>
      <c r="B76" s="106" t="s">
        <v>5765</v>
      </c>
      <c r="C76" s="106" t="s">
        <v>5766</v>
      </c>
      <c r="D76" s="107"/>
      <c r="E76" s="106" t="s">
        <v>85</v>
      </c>
      <c r="F76" s="107"/>
      <c r="G76" s="106" t="s">
        <v>150</v>
      </c>
      <c r="H76" s="108"/>
      <c r="I76" s="109"/>
      <c r="J76" s="107"/>
      <c r="K76" s="109"/>
      <c r="L76" s="107"/>
      <c r="M76" s="106" t="s">
        <v>5767</v>
      </c>
      <c r="N76" s="110">
        <v>45834.0</v>
      </c>
    </row>
    <row r="77">
      <c r="A77" s="106" t="s">
        <v>1360</v>
      </c>
      <c r="B77" s="106" t="s">
        <v>5768</v>
      </c>
      <c r="C77" s="106" t="s">
        <v>5769</v>
      </c>
      <c r="D77" s="107"/>
      <c r="E77" s="106" t="s">
        <v>85</v>
      </c>
      <c r="F77" s="107"/>
      <c r="G77" s="106" t="s">
        <v>86</v>
      </c>
      <c r="H77" s="108"/>
      <c r="I77" s="109"/>
      <c r="J77" s="107"/>
      <c r="K77" s="109"/>
      <c r="L77" s="107"/>
      <c r="M77" s="107"/>
      <c r="N77" s="110">
        <v>45834.0</v>
      </c>
    </row>
    <row r="78">
      <c r="A78" s="106" t="s">
        <v>106</v>
      </c>
      <c r="B78" s="106" t="s">
        <v>5770</v>
      </c>
      <c r="C78" s="106" t="s">
        <v>5771</v>
      </c>
      <c r="D78" s="107"/>
      <c r="E78" s="106" t="s">
        <v>85</v>
      </c>
      <c r="F78" s="107"/>
      <c r="G78" s="106" t="s">
        <v>150</v>
      </c>
      <c r="H78" s="108"/>
      <c r="I78" s="109"/>
      <c r="J78" s="107"/>
      <c r="K78" s="109"/>
      <c r="L78" s="107"/>
      <c r="M78" s="107"/>
      <c r="N78" s="110">
        <v>45834.0</v>
      </c>
    </row>
    <row r="79">
      <c r="A79" s="106" t="s">
        <v>5772</v>
      </c>
      <c r="B79" s="106" t="s">
        <v>5773</v>
      </c>
      <c r="C79" s="106" t="s">
        <v>5774</v>
      </c>
      <c r="D79" s="107"/>
      <c r="E79" s="106" t="s">
        <v>85</v>
      </c>
      <c r="F79" s="107"/>
      <c r="G79" s="106" t="s">
        <v>131</v>
      </c>
      <c r="H79" s="108"/>
      <c r="I79" s="109"/>
      <c r="J79" s="107"/>
      <c r="K79" s="109"/>
      <c r="L79" s="107"/>
      <c r="M79" s="106" t="s">
        <v>5775</v>
      </c>
      <c r="N79" s="110">
        <v>45834.0</v>
      </c>
    </row>
    <row r="80">
      <c r="A80" s="106" t="s">
        <v>160</v>
      </c>
      <c r="B80" s="106" t="s">
        <v>5776</v>
      </c>
      <c r="C80" s="106" t="s">
        <v>5777</v>
      </c>
      <c r="D80" s="107"/>
      <c r="E80" s="106" t="s">
        <v>85</v>
      </c>
      <c r="F80" s="107"/>
      <c r="G80" s="106" t="s">
        <v>86</v>
      </c>
      <c r="H80" s="108"/>
      <c r="I80" s="109"/>
      <c r="J80" s="107"/>
      <c r="K80" s="109"/>
      <c r="L80" s="107"/>
      <c r="M80" s="107"/>
      <c r="N80" s="110">
        <v>45834.0</v>
      </c>
    </row>
    <row r="81">
      <c r="A81" s="106" t="s">
        <v>1149</v>
      </c>
      <c r="B81" s="106" t="s">
        <v>5778</v>
      </c>
      <c r="C81" s="106" t="s">
        <v>5779</v>
      </c>
      <c r="D81" s="107"/>
      <c r="E81" s="106" t="s">
        <v>85</v>
      </c>
      <c r="F81" s="107"/>
      <c r="G81" s="106" t="s">
        <v>131</v>
      </c>
      <c r="H81" s="108"/>
      <c r="I81" s="109"/>
      <c r="J81" s="107"/>
      <c r="K81" s="109"/>
      <c r="L81" s="107"/>
      <c r="M81" s="107"/>
      <c r="N81" s="110">
        <v>45834.0</v>
      </c>
    </row>
    <row r="82">
      <c r="A82" s="106" t="s">
        <v>2684</v>
      </c>
      <c r="B82" s="106" t="s">
        <v>5780</v>
      </c>
      <c r="C82" s="106" t="s">
        <v>5781</v>
      </c>
      <c r="D82" s="107"/>
      <c r="E82" s="106" t="s">
        <v>85</v>
      </c>
      <c r="F82" s="107"/>
      <c r="G82" s="106" t="s">
        <v>86</v>
      </c>
      <c r="H82" s="108"/>
      <c r="I82" s="109"/>
      <c r="J82" s="107"/>
      <c r="K82" s="109"/>
      <c r="L82" s="107"/>
      <c r="M82" s="107"/>
      <c r="N82" s="110">
        <v>45834.0</v>
      </c>
    </row>
    <row r="83">
      <c r="A83" s="106" t="s">
        <v>5782</v>
      </c>
      <c r="B83" s="106" t="s">
        <v>5783</v>
      </c>
      <c r="C83" s="106" t="s">
        <v>5784</v>
      </c>
      <c r="D83" s="107"/>
      <c r="E83" s="106" t="s">
        <v>85</v>
      </c>
      <c r="F83" s="107"/>
      <c r="G83" s="106" t="s">
        <v>86</v>
      </c>
      <c r="H83" s="108"/>
      <c r="I83" s="109"/>
      <c r="J83" s="107"/>
      <c r="K83" s="109"/>
      <c r="L83" s="107"/>
      <c r="M83" s="107"/>
      <c r="N83" s="110">
        <v>45835.0</v>
      </c>
    </row>
    <row r="84">
      <c r="A84" s="106" t="s">
        <v>5785</v>
      </c>
      <c r="B84" s="106" t="s">
        <v>5786</v>
      </c>
      <c r="C84" s="106" t="s">
        <v>5787</v>
      </c>
      <c r="D84" s="107"/>
      <c r="E84" s="106" t="s">
        <v>85</v>
      </c>
      <c r="F84" s="107"/>
      <c r="G84" s="106" t="s">
        <v>86</v>
      </c>
      <c r="H84" s="108"/>
      <c r="I84" s="109"/>
      <c r="J84" s="107"/>
      <c r="K84" s="109"/>
      <c r="L84" s="107"/>
      <c r="M84" s="107"/>
      <c r="N84" s="110">
        <v>45835.0</v>
      </c>
    </row>
    <row r="85">
      <c r="A85" s="106" t="s">
        <v>460</v>
      </c>
      <c r="B85" s="106" t="s">
        <v>5788</v>
      </c>
      <c r="C85" s="106" t="s">
        <v>5789</v>
      </c>
      <c r="D85" s="107"/>
      <c r="E85" s="106" t="s">
        <v>85</v>
      </c>
      <c r="F85" s="107"/>
      <c r="G85" s="106" t="s">
        <v>86</v>
      </c>
      <c r="H85" s="108"/>
      <c r="I85" s="109"/>
      <c r="J85" s="107"/>
      <c r="K85" s="109"/>
      <c r="L85" s="107"/>
      <c r="M85" s="107"/>
      <c r="N85" s="110">
        <v>45835.0</v>
      </c>
    </row>
    <row r="86">
      <c r="A86" s="106" t="s">
        <v>5790</v>
      </c>
      <c r="B86" s="106" t="s">
        <v>5791</v>
      </c>
      <c r="C86" s="106" t="s">
        <v>5792</v>
      </c>
      <c r="D86" s="107"/>
      <c r="E86" s="106" t="s">
        <v>85</v>
      </c>
      <c r="F86" s="107"/>
      <c r="G86" s="106" t="s">
        <v>86</v>
      </c>
      <c r="H86" s="108"/>
      <c r="I86" s="109"/>
      <c r="J86" s="107"/>
      <c r="K86" s="109"/>
      <c r="L86" s="107"/>
      <c r="M86" s="107"/>
      <c r="N86" s="110">
        <v>45835.0</v>
      </c>
    </row>
    <row r="87">
      <c r="A87" s="106" t="s">
        <v>5793</v>
      </c>
      <c r="B87" s="106" t="s">
        <v>5794</v>
      </c>
      <c r="C87" s="106" t="s">
        <v>5795</v>
      </c>
      <c r="D87" s="107"/>
      <c r="E87" s="106" t="s">
        <v>85</v>
      </c>
      <c r="F87" s="107"/>
      <c r="G87" s="106" t="s">
        <v>86</v>
      </c>
      <c r="H87" s="108"/>
      <c r="I87" s="109"/>
      <c r="J87" s="107"/>
      <c r="K87" s="109"/>
      <c r="L87" s="107"/>
      <c r="M87" s="106" t="s">
        <v>5796</v>
      </c>
      <c r="N87" s="110">
        <v>45835.0</v>
      </c>
    </row>
    <row r="88">
      <c r="A88" s="106" t="s">
        <v>5797</v>
      </c>
      <c r="B88" s="106" t="s">
        <v>5798</v>
      </c>
      <c r="C88" s="106" t="s">
        <v>5799</v>
      </c>
      <c r="D88" s="107"/>
      <c r="E88" s="106" t="s">
        <v>85</v>
      </c>
      <c r="F88" s="106" t="s">
        <v>289</v>
      </c>
      <c r="G88" s="106" t="s">
        <v>131</v>
      </c>
      <c r="H88" s="111">
        <v>678.7</v>
      </c>
      <c r="I88" s="109"/>
      <c r="J88" s="107"/>
      <c r="K88" s="109"/>
      <c r="L88" s="107"/>
      <c r="M88" s="107"/>
      <c r="N88" s="110">
        <v>45840.0</v>
      </c>
    </row>
    <row r="89">
      <c r="A89" s="106" t="s">
        <v>5800</v>
      </c>
      <c r="B89" s="106" t="s">
        <v>5801</v>
      </c>
      <c r="C89" s="106" t="s">
        <v>5802</v>
      </c>
      <c r="D89" s="106" t="s">
        <v>529</v>
      </c>
      <c r="E89" s="106" t="s">
        <v>85</v>
      </c>
      <c r="F89" s="106" t="s">
        <v>289</v>
      </c>
      <c r="G89" s="106" t="s">
        <v>53</v>
      </c>
      <c r="H89" s="111">
        <v>1826.24</v>
      </c>
      <c r="I89" s="109"/>
      <c r="J89" s="106">
        <v>1.7520919464328E13</v>
      </c>
      <c r="K89" s="110">
        <v>45848.0</v>
      </c>
      <c r="L89" s="106">
        <v>7.0</v>
      </c>
      <c r="M89" s="106" t="s">
        <v>5803</v>
      </c>
      <c r="N89" s="110">
        <v>45840.0</v>
      </c>
    </row>
    <row r="90">
      <c r="A90" s="106" t="s">
        <v>3397</v>
      </c>
      <c r="B90" s="106" t="s">
        <v>5804</v>
      </c>
      <c r="C90" s="107"/>
      <c r="D90" s="107"/>
      <c r="E90" s="106" t="s">
        <v>85</v>
      </c>
      <c r="F90" s="107"/>
      <c r="G90" s="106" t="s">
        <v>86</v>
      </c>
      <c r="H90" s="108"/>
      <c r="I90" s="109"/>
      <c r="J90" s="107"/>
      <c r="K90" s="109"/>
      <c r="L90" s="107"/>
      <c r="M90" s="107"/>
      <c r="N90" s="110">
        <v>45841.0</v>
      </c>
    </row>
    <row r="91">
      <c r="A91" s="106" t="s">
        <v>144</v>
      </c>
      <c r="B91" s="106" t="s">
        <v>5805</v>
      </c>
      <c r="C91" s="106" t="s">
        <v>5806</v>
      </c>
      <c r="D91" s="107"/>
      <c r="E91" s="106" t="s">
        <v>85</v>
      </c>
      <c r="F91" s="107"/>
      <c r="G91" s="106" t="s">
        <v>150</v>
      </c>
      <c r="H91" s="108"/>
      <c r="I91" s="109"/>
      <c r="J91" s="107"/>
      <c r="K91" s="109"/>
      <c r="L91" s="107"/>
      <c r="M91" s="106" t="s">
        <v>5807</v>
      </c>
      <c r="N91" s="110">
        <v>45841.0</v>
      </c>
    </row>
    <row r="92">
      <c r="A92" s="106" t="s">
        <v>5808</v>
      </c>
      <c r="B92" s="106" t="s">
        <v>5809</v>
      </c>
      <c r="C92" s="106" t="s">
        <v>5810</v>
      </c>
      <c r="D92" s="107"/>
      <c r="E92" s="106" t="s">
        <v>85</v>
      </c>
      <c r="F92" s="107"/>
      <c r="G92" s="106" t="s">
        <v>86</v>
      </c>
      <c r="H92" s="108"/>
      <c r="I92" s="109"/>
      <c r="J92" s="107"/>
      <c r="K92" s="109"/>
      <c r="L92" s="107"/>
      <c r="M92" s="107"/>
      <c r="N92" s="110">
        <v>45841.0</v>
      </c>
    </row>
    <row r="93">
      <c r="A93" s="106" t="s">
        <v>226</v>
      </c>
      <c r="B93" s="106" t="s">
        <v>5811</v>
      </c>
      <c r="C93" s="106" t="s">
        <v>5812</v>
      </c>
      <c r="D93" s="107"/>
      <c r="E93" s="106" t="s">
        <v>85</v>
      </c>
      <c r="F93" s="107"/>
      <c r="G93" s="106" t="s">
        <v>86</v>
      </c>
      <c r="H93" s="108"/>
      <c r="I93" s="109"/>
      <c r="J93" s="107"/>
      <c r="K93" s="109"/>
      <c r="L93" s="107"/>
      <c r="M93" s="107"/>
      <c r="N93" s="110">
        <v>45841.0</v>
      </c>
    </row>
    <row r="94">
      <c r="A94" s="106" t="s">
        <v>160</v>
      </c>
      <c r="B94" s="106" t="s">
        <v>5813</v>
      </c>
      <c r="C94" s="106" t="s">
        <v>5814</v>
      </c>
      <c r="D94" s="107"/>
      <c r="E94" s="106" t="s">
        <v>85</v>
      </c>
      <c r="F94" s="107"/>
      <c r="G94" s="106" t="s">
        <v>86</v>
      </c>
      <c r="H94" s="108"/>
      <c r="I94" s="109"/>
      <c r="J94" s="107"/>
      <c r="K94" s="109"/>
      <c r="L94" s="107"/>
      <c r="M94" s="107"/>
      <c r="N94" s="110">
        <v>45841.0</v>
      </c>
    </row>
    <row r="95">
      <c r="A95" s="106" t="s">
        <v>2634</v>
      </c>
      <c r="B95" s="106" t="s">
        <v>5815</v>
      </c>
      <c r="C95" s="106" t="s">
        <v>5816</v>
      </c>
      <c r="D95" s="107"/>
      <c r="E95" s="106" t="s">
        <v>85</v>
      </c>
      <c r="F95" s="107"/>
      <c r="G95" s="106" t="s">
        <v>86</v>
      </c>
      <c r="H95" s="108"/>
      <c r="I95" s="109"/>
      <c r="J95" s="107"/>
      <c r="K95" s="109"/>
      <c r="L95" s="107"/>
      <c r="M95" s="107"/>
      <c r="N95" s="110">
        <v>45841.0</v>
      </c>
    </row>
    <row r="96">
      <c r="A96" s="106" t="s">
        <v>5817</v>
      </c>
      <c r="B96" s="106" t="s">
        <v>5818</v>
      </c>
      <c r="C96" s="106" t="s">
        <v>5819</v>
      </c>
      <c r="D96" s="107"/>
      <c r="E96" s="106" t="s">
        <v>85</v>
      </c>
      <c r="F96" s="107"/>
      <c r="G96" s="106" t="s">
        <v>86</v>
      </c>
      <c r="H96" s="108"/>
      <c r="I96" s="109"/>
      <c r="J96" s="107"/>
      <c r="K96" s="109"/>
      <c r="L96" s="107"/>
      <c r="M96" s="107"/>
      <c r="N96" s="110">
        <v>45841.0</v>
      </c>
    </row>
    <row r="97">
      <c r="A97" s="106" t="s">
        <v>896</v>
      </c>
      <c r="B97" s="106" t="s">
        <v>5820</v>
      </c>
      <c r="C97" s="106" t="s">
        <v>5821</v>
      </c>
      <c r="D97" s="107"/>
      <c r="E97" s="106" t="s">
        <v>85</v>
      </c>
      <c r="F97" s="107"/>
      <c r="G97" s="106" t="s">
        <v>86</v>
      </c>
      <c r="H97" s="108"/>
      <c r="I97" s="109"/>
      <c r="J97" s="107"/>
      <c r="K97" s="109"/>
      <c r="L97" s="107"/>
      <c r="M97" s="107"/>
      <c r="N97" s="110">
        <v>45841.0</v>
      </c>
    </row>
    <row r="98">
      <c r="A98" s="106" t="s">
        <v>719</v>
      </c>
      <c r="B98" s="106" t="s">
        <v>5822</v>
      </c>
      <c r="C98" s="106" t="s">
        <v>5823</v>
      </c>
      <c r="D98" s="107"/>
      <c r="E98" s="106" t="s">
        <v>85</v>
      </c>
      <c r="F98" s="107"/>
      <c r="G98" s="106" t="s">
        <v>86</v>
      </c>
      <c r="H98" s="108"/>
      <c r="I98" s="109"/>
      <c r="J98" s="107"/>
      <c r="K98" s="109"/>
      <c r="L98" s="107"/>
      <c r="M98" s="107"/>
      <c r="N98" s="110">
        <v>45841.0</v>
      </c>
    </row>
    <row r="99">
      <c r="A99" s="106" t="s">
        <v>5824</v>
      </c>
      <c r="B99" s="106" t="s">
        <v>5825</v>
      </c>
      <c r="C99" s="106" t="s">
        <v>5826</v>
      </c>
      <c r="D99" s="107"/>
      <c r="E99" s="106" t="s">
        <v>85</v>
      </c>
      <c r="F99" s="107"/>
      <c r="G99" s="106" t="s">
        <v>86</v>
      </c>
      <c r="H99" s="108"/>
      <c r="I99" s="109"/>
      <c r="J99" s="107"/>
      <c r="K99" s="109"/>
      <c r="L99" s="107"/>
      <c r="M99" s="107"/>
      <c r="N99" s="110">
        <v>45841.0</v>
      </c>
    </row>
    <row r="100">
      <c r="A100" s="106" t="s">
        <v>5827</v>
      </c>
      <c r="B100" s="106" t="s">
        <v>5828</v>
      </c>
      <c r="C100" s="107"/>
      <c r="D100" s="107"/>
      <c r="E100" s="106" t="s">
        <v>85</v>
      </c>
      <c r="F100" s="107"/>
      <c r="G100" s="106" t="s">
        <v>86</v>
      </c>
      <c r="H100" s="108"/>
      <c r="I100" s="109"/>
      <c r="J100" s="107"/>
      <c r="K100" s="109"/>
      <c r="L100" s="107"/>
      <c r="M100" s="107"/>
      <c r="N100" s="110">
        <v>45841.0</v>
      </c>
    </row>
    <row r="101">
      <c r="A101" s="106" t="s">
        <v>2024</v>
      </c>
      <c r="B101" s="106" t="s">
        <v>5829</v>
      </c>
      <c r="C101" s="106" t="s">
        <v>5830</v>
      </c>
      <c r="D101" s="107"/>
      <c r="E101" s="106" t="s">
        <v>85</v>
      </c>
      <c r="F101" s="107"/>
      <c r="G101" s="106" t="s">
        <v>86</v>
      </c>
      <c r="H101" s="108"/>
      <c r="I101" s="109"/>
      <c r="J101" s="107"/>
      <c r="K101" s="109"/>
      <c r="L101" s="107"/>
      <c r="M101" s="107"/>
      <c r="N101" s="110">
        <v>45841.0</v>
      </c>
    </row>
    <row r="102">
      <c r="A102" s="106" t="s">
        <v>5831</v>
      </c>
      <c r="B102" s="106" t="s">
        <v>5832</v>
      </c>
      <c r="C102" s="106" t="s">
        <v>5833</v>
      </c>
      <c r="D102" s="107"/>
      <c r="E102" s="106" t="s">
        <v>85</v>
      </c>
      <c r="F102" s="107"/>
      <c r="G102" s="106" t="s">
        <v>150</v>
      </c>
      <c r="H102" s="108"/>
      <c r="I102" s="109"/>
      <c r="J102" s="107"/>
      <c r="K102" s="109"/>
      <c r="L102" s="107"/>
      <c r="M102" s="106" t="s">
        <v>5834</v>
      </c>
      <c r="N102" s="110">
        <v>45841.0</v>
      </c>
    </row>
    <row r="103">
      <c r="A103" s="106" t="s">
        <v>5835</v>
      </c>
      <c r="B103" s="106" t="s">
        <v>5836</v>
      </c>
      <c r="C103" s="106" t="s">
        <v>5837</v>
      </c>
      <c r="D103" s="107"/>
      <c r="E103" s="106" t="s">
        <v>85</v>
      </c>
      <c r="F103" s="107"/>
      <c r="G103" s="106" t="s">
        <v>150</v>
      </c>
      <c r="H103" s="108"/>
      <c r="I103" s="109"/>
      <c r="J103" s="107"/>
      <c r="K103" s="109"/>
      <c r="L103" s="107"/>
      <c r="M103" s="106" t="s">
        <v>5834</v>
      </c>
      <c r="N103" s="110">
        <v>45841.0</v>
      </c>
    </row>
    <row r="104">
      <c r="A104" s="106" t="s">
        <v>526</v>
      </c>
      <c r="B104" s="106" t="s">
        <v>5838</v>
      </c>
      <c r="C104" s="106" t="s">
        <v>5839</v>
      </c>
      <c r="D104" s="107"/>
      <c r="E104" s="106" t="s">
        <v>85</v>
      </c>
      <c r="F104" s="107"/>
      <c r="G104" s="106" t="s">
        <v>86</v>
      </c>
      <c r="H104" s="108"/>
      <c r="I104" s="109"/>
      <c r="J104" s="107"/>
      <c r="K104" s="109"/>
      <c r="L104" s="107"/>
      <c r="M104" s="107"/>
      <c r="N104" s="110">
        <v>45841.0</v>
      </c>
    </row>
    <row r="105">
      <c r="A105" s="106" t="s">
        <v>3557</v>
      </c>
      <c r="B105" s="106" t="s">
        <v>5840</v>
      </c>
      <c r="C105" s="106" t="s">
        <v>5841</v>
      </c>
      <c r="D105" s="107"/>
      <c r="E105" s="106" t="s">
        <v>85</v>
      </c>
      <c r="F105" s="107"/>
      <c r="G105" s="106" t="s">
        <v>86</v>
      </c>
      <c r="H105" s="108"/>
      <c r="I105" s="109"/>
      <c r="J105" s="107"/>
      <c r="K105" s="109"/>
      <c r="L105" s="107"/>
      <c r="M105" s="107"/>
      <c r="N105" s="110">
        <v>45841.0</v>
      </c>
    </row>
    <row r="106">
      <c r="A106" s="106" t="s">
        <v>412</v>
      </c>
      <c r="B106" s="106" t="s">
        <v>5842</v>
      </c>
      <c r="C106" s="106" t="s">
        <v>5843</v>
      </c>
      <c r="D106" s="107"/>
      <c r="E106" s="106" t="s">
        <v>85</v>
      </c>
      <c r="F106" s="107"/>
      <c r="G106" s="106" t="s">
        <v>86</v>
      </c>
      <c r="H106" s="108"/>
      <c r="I106" s="109"/>
      <c r="J106" s="107"/>
      <c r="K106" s="109"/>
      <c r="L106" s="107"/>
      <c r="M106" s="107"/>
      <c r="N106" s="110">
        <v>45841.0</v>
      </c>
    </row>
    <row r="107">
      <c r="A107" s="106" t="s">
        <v>239</v>
      </c>
      <c r="B107" s="106" t="s">
        <v>5844</v>
      </c>
      <c r="C107" s="106" t="s">
        <v>5845</v>
      </c>
      <c r="D107" s="107"/>
      <c r="E107" s="106" t="s">
        <v>85</v>
      </c>
      <c r="F107" s="107"/>
      <c r="G107" s="106" t="s">
        <v>86</v>
      </c>
      <c r="H107" s="108"/>
      <c r="I107" s="109"/>
      <c r="J107" s="107"/>
      <c r="K107" s="109"/>
      <c r="L107" s="107"/>
      <c r="M107" s="107"/>
      <c r="N107" s="110">
        <v>45841.0</v>
      </c>
    </row>
    <row r="108">
      <c r="A108" s="106" t="s">
        <v>5846</v>
      </c>
      <c r="B108" s="106" t="s">
        <v>5847</v>
      </c>
      <c r="C108" s="106" t="s">
        <v>5848</v>
      </c>
      <c r="D108" s="107"/>
      <c r="E108" s="106" t="s">
        <v>85</v>
      </c>
      <c r="F108" s="107"/>
      <c r="G108" s="106" t="s">
        <v>86</v>
      </c>
      <c r="H108" s="108"/>
      <c r="I108" s="109"/>
      <c r="J108" s="107"/>
      <c r="K108" s="109"/>
      <c r="L108" s="107"/>
      <c r="M108" s="107"/>
      <c r="N108" s="110">
        <v>45841.0</v>
      </c>
    </row>
    <row r="109">
      <c r="A109" s="106" t="s">
        <v>842</v>
      </c>
      <c r="B109" s="106" t="s">
        <v>5849</v>
      </c>
      <c r="C109" s="106" t="s">
        <v>5850</v>
      </c>
      <c r="D109" s="107"/>
      <c r="E109" s="106" t="s">
        <v>85</v>
      </c>
      <c r="F109" s="107"/>
      <c r="G109" s="106" t="s">
        <v>86</v>
      </c>
      <c r="H109" s="108"/>
      <c r="I109" s="109"/>
      <c r="J109" s="107"/>
      <c r="K109" s="109"/>
      <c r="L109" s="107"/>
      <c r="M109" s="107"/>
      <c r="N109" s="110">
        <v>45841.0</v>
      </c>
    </row>
    <row r="110">
      <c r="A110" s="106" t="s">
        <v>1248</v>
      </c>
      <c r="B110" s="106" t="s">
        <v>5851</v>
      </c>
      <c r="C110" s="106" t="s">
        <v>5852</v>
      </c>
      <c r="D110" s="107"/>
      <c r="E110" s="106" t="s">
        <v>85</v>
      </c>
      <c r="F110" s="107"/>
      <c r="G110" s="106" t="s">
        <v>86</v>
      </c>
      <c r="H110" s="108"/>
      <c r="I110" s="109"/>
      <c r="J110" s="107"/>
      <c r="K110" s="109"/>
      <c r="L110" s="107"/>
      <c r="M110" s="107"/>
      <c r="N110" s="110">
        <v>45841.0</v>
      </c>
    </row>
    <row r="111">
      <c r="A111" s="106" t="s">
        <v>567</v>
      </c>
      <c r="B111" s="106" t="s">
        <v>5853</v>
      </c>
      <c r="C111" s="106" t="s">
        <v>5854</v>
      </c>
      <c r="D111" s="107"/>
      <c r="E111" s="106" t="s">
        <v>85</v>
      </c>
      <c r="F111" s="107"/>
      <c r="G111" s="106" t="s">
        <v>86</v>
      </c>
      <c r="H111" s="108"/>
      <c r="I111" s="109"/>
      <c r="J111" s="107"/>
      <c r="K111" s="109"/>
      <c r="L111" s="107"/>
      <c r="M111" s="107"/>
      <c r="N111" s="110">
        <v>45841.0</v>
      </c>
    </row>
    <row r="112">
      <c r="A112" s="106" t="s">
        <v>5797</v>
      </c>
      <c r="B112" s="106" t="s">
        <v>5798</v>
      </c>
      <c r="C112" s="106" t="s">
        <v>5855</v>
      </c>
      <c r="D112" s="106" t="s">
        <v>314</v>
      </c>
      <c r="E112" s="106" t="s">
        <v>85</v>
      </c>
      <c r="F112" s="106" t="s">
        <v>289</v>
      </c>
      <c r="G112" s="106" t="s">
        <v>94</v>
      </c>
      <c r="H112" s="111">
        <v>678.7</v>
      </c>
      <c r="I112" s="109"/>
      <c r="J112" s="107"/>
      <c r="K112" s="109"/>
      <c r="L112" s="107"/>
      <c r="M112" s="107"/>
      <c r="N112" s="110">
        <v>45841.0</v>
      </c>
    </row>
    <row r="113">
      <c r="A113" s="106" t="s">
        <v>5856</v>
      </c>
      <c r="B113" s="106" t="s">
        <v>5857</v>
      </c>
      <c r="C113" s="106" t="s">
        <v>5858</v>
      </c>
      <c r="D113" s="106" t="s">
        <v>585</v>
      </c>
      <c r="E113" s="106" t="s">
        <v>85</v>
      </c>
      <c r="F113" s="106" t="s">
        <v>289</v>
      </c>
      <c r="G113" s="106" t="s">
        <v>94</v>
      </c>
      <c r="H113" s="111">
        <v>1682.73</v>
      </c>
      <c r="I113" s="109"/>
      <c r="J113" s="107"/>
      <c r="K113" s="109"/>
      <c r="L113" s="107"/>
      <c r="M113" s="106" t="s">
        <v>5859</v>
      </c>
      <c r="N113" s="110">
        <v>45841.0</v>
      </c>
    </row>
    <row r="114">
      <c r="A114" s="106" t="s">
        <v>5860</v>
      </c>
      <c r="B114" s="106" t="s">
        <v>5861</v>
      </c>
      <c r="C114" s="106" t="s">
        <v>5862</v>
      </c>
      <c r="D114" s="107"/>
      <c r="E114" s="106" t="s">
        <v>85</v>
      </c>
      <c r="F114" s="107"/>
      <c r="G114" s="106" t="s">
        <v>86</v>
      </c>
      <c r="H114" s="108"/>
      <c r="I114" s="109"/>
      <c r="J114" s="107"/>
      <c r="K114" s="109"/>
      <c r="L114" s="107"/>
      <c r="M114" s="107"/>
      <c r="N114" s="110">
        <v>45841.0</v>
      </c>
    </row>
    <row r="115">
      <c r="A115" s="106" t="s">
        <v>460</v>
      </c>
      <c r="B115" s="106" t="s">
        <v>5863</v>
      </c>
      <c r="C115" s="106" t="s">
        <v>5864</v>
      </c>
      <c r="D115" s="107"/>
      <c r="E115" s="106" t="s">
        <v>85</v>
      </c>
      <c r="F115" s="107"/>
      <c r="G115" s="106" t="s">
        <v>86</v>
      </c>
      <c r="H115" s="108"/>
      <c r="I115" s="109"/>
      <c r="J115" s="107"/>
      <c r="K115" s="109"/>
      <c r="L115" s="107"/>
      <c r="M115" s="107"/>
      <c r="N115" s="110">
        <v>45841.0</v>
      </c>
    </row>
    <row r="116">
      <c r="A116" s="106" t="s">
        <v>710</v>
      </c>
      <c r="B116" s="106" t="s">
        <v>5865</v>
      </c>
      <c r="C116" s="106" t="s">
        <v>5866</v>
      </c>
      <c r="D116" s="107"/>
      <c r="E116" s="106" t="s">
        <v>85</v>
      </c>
      <c r="F116" s="107"/>
      <c r="G116" s="106" t="s">
        <v>86</v>
      </c>
      <c r="H116" s="108"/>
      <c r="I116" s="109"/>
      <c r="J116" s="107"/>
      <c r="K116" s="109"/>
      <c r="L116" s="107"/>
      <c r="M116" s="106" t="s">
        <v>5867</v>
      </c>
      <c r="N116" s="110">
        <v>45841.0</v>
      </c>
    </row>
    <row r="117">
      <c r="A117" s="106" t="s">
        <v>2045</v>
      </c>
      <c r="B117" s="106" t="s">
        <v>5868</v>
      </c>
      <c r="C117" s="106" t="s">
        <v>5869</v>
      </c>
      <c r="D117" s="107"/>
      <c r="E117" s="106" t="s">
        <v>85</v>
      </c>
      <c r="F117" s="107"/>
      <c r="G117" s="106" t="s">
        <v>86</v>
      </c>
      <c r="H117" s="108"/>
      <c r="I117" s="109"/>
      <c r="J117" s="107"/>
      <c r="K117" s="109"/>
      <c r="L117" s="107"/>
      <c r="M117" s="107"/>
      <c r="N117" s="110">
        <v>45841.0</v>
      </c>
    </row>
    <row r="118">
      <c r="A118" s="106" t="s">
        <v>2410</v>
      </c>
      <c r="B118" s="106" t="s">
        <v>5870</v>
      </c>
      <c r="C118" s="106" t="s">
        <v>5871</v>
      </c>
      <c r="D118" s="107"/>
      <c r="E118" s="106" t="s">
        <v>85</v>
      </c>
      <c r="F118" s="107"/>
      <c r="G118" s="106" t="s">
        <v>86</v>
      </c>
      <c r="H118" s="108"/>
      <c r="I118" s="109"/>
      <c r="J118" s="107"/>
      <c r="K118" s="109"/>
      <c r="L118" s="107"/>
      <c r="M118" s="107"/>
      <c r="N118" s="110">
        <v>45841.0</v>
      </c>
    </row>
    <row r="119">
      <c r="A119" s="106" t="s">
        <v>866</v>
      </c>
      <c r="B119" s="106" t="s">
        <v>5872</v>
      </c>
      <c r="C119" s="106" t="s">
        <v>5873</v>
      </c>
      <c r="D119" s="107"/>
      <c r="E119" s="106" t="s">
        <v>85</v>
      </c>
      <c r="F119" s="107"/>
      <c r="G119" s="106" t="s">
        <v>86</v>
      </c>
      <c r="H119" s="108"/>
      <c r="I119" s="109"/>
      <c r="J119" s="107"/>
      <c r="K119" s="109"/>
      <c r="L119" s="107"/>
      <c r="M119" s="107"/>
      <c r="N119" s="110">
        <v>45841.0</v>
      </c>
    </row>
    <row r="120">
      <c r="A120" s="106" t="s">
        <v>5874</v>
      </c>
      <c r="B120" s="106" t="s">
        <v>5875</v>
      </c>
      <c r="C120" s="106" t="s">
        <v>5876</v>
      </c>
      <c r="D120" s="107"/>
      <c r="E120" s="106" t="s">
        <v>85</v>
      </c>
      <c r="F120" s="107"/>
      <c r="G120" s="106" t="s">
        <v>86</v>
      </c>
      <c r="H120" s="108"/>
      <c r="I120" s="109"/>
      <c r="J120" s="107"/>
      <c r="K120" s="109"/>
      <c r="L120" s="107"/>
      <c r="M120" s="107"/>
      <c r="N120" s="110">
        <v>45841.0</v>
      </c>
    </row>
    <row r="121">
      <c r="A121" s="106" t="s">
        <v>5877</v>
      </c>
      <c r="B121" s="106" t="s">
        <v>5878</v>
      </c>
      <c r="C121" s="106" t="s">
        <v>5879</v>
      </c>
      <c r="D121" s="107"/>
      <c r="E121" s="106" t="s">
        <v>85</v>
      </c>
      <c r="F121" s="107"/>
      <c r="G121" s="106" t="s">
        <v>86</v>
      </c>
      <c r="H121" s="108"/>
      <c r="I121" s="109"/>
      <c r="J121" s="107"/>
      <c r="K121" s="109"/>
      <c r="L121" s="107"/>
      <c r="M121" s="107"/>
      <c r="N121" s="110">
        <v>45841.0</v>
      </c>
    </row>
    <row r="122">
      <c r="A122" s="106" t="s">
        <v>391</v>
      </c>
      <c r="B122" s="106" t="s">
        <v>5880</v>
      </c>
      <c r="C122" s="106" t="s">
        <v>5881</v>
      </c>
      <c r="D122" s="107"/>
      <c r="E122" s="106" t="s">
        <v>85</v>
      </c>
      <c r="F122" s="107"/>
      <c r="G122" s="106" t="s">
        <v>86</v>
      </c>
      <c r="H122" s="108"/>
      <c r="I122" s="109"/>
      <c r="J122" s="107"/>
      <c r="K122" s="109"/>
      <c r="L122" s="107"/>
      <c r="M122" s="107"/>
      <c r="N122" s="110">
        <v>45841.0</v>
      </c>
    </row>
    <row r="123">
      <c r="A123" s="106" t="s">
        <v>225</v>
      </c>
      <c r="B123" s="106" t="s">
        <v>5882</v>
      </c>
      <c r="C123" s="106" t="s">
        <v>5883</v>
      </c>
      <c r="D123" s="107"/>
      <c r="E123" s="106" t="s">
        <v>85</v>
      </c>
      <c r="F123" s="107"/>
      <c r="G123" s="106" t="s">
        <v>86</v>
      </c>
      <c r="H123" s="108"/>
      <c r="I123" s="109"/>
      <c r="J123" s="107"/>
      <c r="K123" s="109"/>
      <c r="L123" s="107"/>
      <c r="M123" s="107"/>
      <c r="N123" s="110">
        <v>45841.0</v>
      </c>
    </row>
    <row r="124">
      <c r="A124" s="106" t="s">
        <v>5884</v>
      </c>
      <c r="B124" s="106" t="s">
        <v>5885</v>
      </c>
      <c r="C124" s="106" t="s">
        <v>5886</v>
      </c>
      <c r="D124" s="107"/>
      <c r="E124" s="106" t="s">
        <v>85</v>
      </c>
      <c r="F124" s="107"/>
      <c r="G124" s="106" t="s">
        <v>86</v>
      </c>
      <c r="H124" s="108"/>
      <c r="I124" s="109"/>
      <c r="J124" s="107"/>
      <c r="K124" s="109"/>
      <c r="L124" s="107"/>
      <c r="M124" s="107"/>
      <c r="N124" s="110">
        <v>45841.0</v>
      </c>
    </row>
    <row r="125">
      <c r="A125" s="106" t="s">
        <v>3514</v>
      </c>
      <c r="B125" s="106" t="s">
        <v>5887</v>
      </c>
      <c r="C125" s="106" t="s">
        <v>5888</v>
      </c>
      <c r="D125" s="107"/>
      <c r="E125" s="106" t="s">
        <v>85</v>
      </c>
      <c r="F125" s="107"/>
      <c r="G125" s="106" t="s">
        <v>86</v>
      </c>
      <c r="H125" s="108"/>
      <c r="I125" s="109"/>
      <c r="J125" s="107"/>
      <c r="K125" s="109"/>
      <c r="L125" s="107"/>
      <c r="M125" s="107"/>
      <c r="N125" s="110">
        <v>45841.0</v>
      </c>
    </row>
    <row r="126">
      <c r="A126" s="106" t="s">
        <v>782</v>
      </c>
      <c r="B126" s="106" t="s">
        <v>5889</v>
      </c>
      <c r="C126" s="106" t="s">
        <v>5890</v>
      </c>
      <c r="D126" s="107"/>
      <c r="E126" s="106" t="s">
        <v>85</v>
      </c>
      <c r="F126" s="107"/>
      <c r="G126" s="106" t="s">
        <v>86</v>
      </c>
      <c r="H126" s="108"/>
      <c r="I126" s="109"/>
      <c r="J126" s="107"/>
      <c r="K126" s="109"/>
      <c r="L126" s="107"/>
      <c r="M126" s="107"/>
      <c r="N126" s="110">
        <v>45841.0</v>
      </c>
    </row>
    <row r="127">
      <c r="A127" s="106" t="s">
        <v>214</v>
      </c>
      <c r="B127" s="106" t="s">
        <v>5891</v>
      </c>
      <c r="C127" s="106" t="s">
        <v>5892</v>
      </c>
      <c r="D127" s="107"/>
      <c r="E127" s="106" t="s">
        <v>85</v>
      </c>
      <c r="F127" s="107"/>
      <c r="G127" s="106" t="s">
        <v>86</v>
      </c>
      <c r="H127" s="108"/>
      <c r="I127" s="109"/>
      <c r="J127" s="107"/>
      <c r="K127" s="109"/>
      <c r="L127" s="107"/>
      <c r="M127" s="107"/>
      <c r="N127" s="110">
        <v>45841.0</v>
      </c>
    </row>
    <row r="128">
      <c r="A128" s="106" t="s">
        <v>638</v>
      </c>
      <c r="B128" s="106" t="s">
        <v>5893</v>
      </c>
      <c r="C128" s="106" t="s">
        <v>5894</v>
      </c>
      <c r="D128" s="107"/>
      <c r="E128" s="106" t="s">
        <v>85</v>
      </c>
      <c r="F128" s="107"/>
      <c r="G128" s="106" t="s">
        <v>86</v>
      </c>
      <c r="H128" s="108"/>
      <c r="I128" s="109"/>
      <c r="J128" s="107"/>
      <c r="K128" s="109"/>
      <c r="L128" s="107"/>
      <c r="M128" s="107"/>
      <c r="N128" s="110">
        <v>45841.0</v>
      </c>
    </row>
    <row r="129">
      <c r="A129" s="106" t="s">
        <v>208</v>
      </c>
      <c r="B129" s="106" t="s">
        <v>5895</v>
      </c>
      <c r="C129" s="106" t="s">
        <v>5896</v>
      </c>
      <c r="D129" s="107"/>
      <c r="E129" s="106" t="s">
        <v>85</v>
      </c>
      <c r="F129" s="107"/>
      <c r="G129" s="106" t="s">
        <v>86</v>
      </c>
      <c r="H129" s="108"/>
      <c r="I129" s="109"/>
      <c r="J129" s="107"/>
      <c r="K129" s="109"/>
      <c r="L129" s="107"/>
      <c r="M129" s="107"/>
      <c r="N129" s="110">
        <v>45841.0</v>
      </c>
    </row>
    <row r="130">
      <c r="A130" s="106" t="s">
        <v>1370</v>
      </c>
      <c r="B130" s="106" t="s">
        <v>5897</v>
      </c>
      <c r="C130" s="106" t="s">
        <v>5898</v>
      </c>
      <c r="D130" s="107"/>
      <c r="E130" s="106" t="s">
        <v>85</v>
      </c>
      <c r="F130" s="107"/>
      <c r="G130" s="106" t="s">
        <v>86</v>
      </c>
      <c r="H130" s="108"/>
      <c r="I130" s="109"/>
      <c r="J130" s="107"/>
      <c r="K130" s="109"/>
      <c r="L130" s="107"/>
      <c r="M130" s="107"/>
      <c r="N130" s="110">
        <v>45841.0</v>
      </c>
    </row>
    <row r="131">
      <c r="A131" s="106" t="s">
        <v>405</v>
      </c>
      <c r="B131" s="106" t="s">
        <v>5899</v>
      </c>
      <c r="C131" s="106" t="s">
        <v>5900</v>
      </c>
      <c r="D131" s="107"/>
      <c r="E131" s="106" t="s">
        <v>85</v>
      </c>
      <c r="F131" s="107"/>
      <c r="G131" s="106" t="s">
        <v>86</v>
      </c>
      <c r="H131" s="108"/>
      <c r="I131" s="109"/>
      <c r="J131" s="107"/>
      <c r="K131" s="109"/>
      <c r="L131" s="107"/>
      <c r="M131" s="107"/>
      <c r="N131" s="110">
        <v>45841.0</v>
      </c>
    </row>
    <row r="132">
      <c r="A132" s="106" t="s">
        <v>5901</v>
      </c>
      <c r="B132" s="106" t="s">
        <v>5902</v>
      </c>
      <c r="C132" s="106" t="s">
        <v>5903</v>
      </c>
      <c r="D132" s="107"/>
      <c r="E132" s="106" t="s">
        <v>85</v>
      </c>
      <c r="F132" s="107"/>
      <c r="G132" s="106" t="s">
        <v>86</v>
      </c>
      <c r="H132" s="108"/>
      <c r="I132" s="109"/>
      <c r="J132" s="107"/>
      <c r="K132" s="109"/>
      <c r="L132" s="107"/>
      <c r="M132" s="107"/>
      <c r="N132" s="110">
        <v>45841.0</v>
      </c>
    </row>
    <row r="133">
      <c r="A133" s="106" t="s">
        <v>412</v>
      </c>
      <c r="B133" s="106" t="s">
        <v>5904</v>
      </c>
      <c r="C133" s="106" t="s">
        <v>5905</v>
      </c>
      <c r="D133" s="107"/>
      <c r="E133" s="106" t="s">
        <v>85</v>
      </c>
      <c r="F133" s="107"/>
      <c r="G133" s="106" t="s">
        <v>86</v>
      </c>
      <c r="H133" s="108"/>
      <c r="I133" s="109"/>
      <c r="J133" s="107"/>
      <c r="K133" s="109"/>
      <c r="L133" s="107"/>
      <c r="M133" s="107"/>
      <c r="N133" s="110">
        <v>45841.0</v>
      </c>
    </row>
    <row r="134">
      <c r="A134" s="106" t="s">
        <v>108</v>
      </c>
      <c r="B134" s="106" t="s">
        <v>5906</v>
      </c>
      <c r="C134" s="106" t="s">
        <v>5907</v>
      </c>
      <c r="D134" s="107"/>
      <c r="E134" s="106" t="s">
        <v>85</v>
      </c>
      <c r="F134" s="107"/>
      <c r="G134" s="106" t="s">
        <v>86</v>
      </c>
      <c r="H134" s="108"/>
      <c r="I134" s="109"/>
      <c r="J134" s="107"/>
      <c r="K134" s="109"/>
      <c r="L134" s="107"/>
      <c r="M134" s="107"/>
      <c r="N134" s="110">
        <v>45841.0</v>
      </c>
    </row>
    <row r="135">
      <c r="A135" s="106" t="s">
        <v>1508</v>
      </c>
      <c r="B135" s="106" t="s">
        <v>5908</v>
      </c>
      <c r="C135" s="106" t="s">
        <v>5909</v>
      </c>
      <c r="D135" s="107"/>
      <c r="E135" s="106" t="s">
        <v>85</v>
      </c>
      <c r="F135" s="107"/>
      <c r="G135" s="106" t="s">
        <v>86</v>
      </c>
      <c r="H135" s="108"/>
      <c r="I135" s="109"/>
      <c r="J135" s="107"/>
      <c r="K135" s="109"/>
      <c r="L135" s="107"/>
      <c r="M135" s="107"/>
      <c r="N135" s="110">
        <v>45841.0</v>
      </c>
    </row>
    <row r="136">
      <c r="A136" s="106" t="s">
        <v>469</v>
      </c>
      <c r="B136" s="106" t="s">
        <v>5910</v>
      </c>
      <c r="C136" s="106" t="s">
        <v>5911</v>
      </c>
      <c r="D136" s="107"/>
      <c r="E136" s="106" t="s">
        <v>85</v>
      </c>
      <c r="F136" s="107"/>
      <c r="G136" s="106" t="s">
        <v>86</v>
      </c>
      <c r="H136" s="108"/>
      <c r="I136" s="109"/>
      <c r="J136" s="107"/>
      <c r="K136" s="109"/>
      <c r="L136" s="107"/>
      <c r="M136" s="107"/>
      <c r="N136" s="110">
        <v>45841.0</v>
      </c>
    </row>
    <row r="137">
      <c r="A137" s="106" t="s">
        <v>653</v>
      </c>
      <c r="B137" s="106" t="s">
        <v>5912</v>
      </c>
      <c r="C137" s="106" t="s">
        <v>5913</v>
      </c>
      <c r="D137" s="106" t="s">
        <v>314</v>
      </c>
      <c r="E137" s="106" t="s">
        <v>85</v>
      </c>
      <c r="F137" s="106" t="s">
        <v>93</v>
      </c>
      <c r="G137" s="106" t="s">
        <v>94</v>
      </c>
      <c r="H137" s="111">
        <v>1215.24</v>
      </c>
      <c r="I137" s="109"/>
      <c r="J137" s="107"/>
      <c r="K137" s="109"/>
      <c r="L137" s="107"/>
      <c r="M137" s="107"/>
      <c r="N137" s="110">
        <v>45841.0</v>
      </c>
    </row>
    <row r="138">
      <c r="A138" s="106" t="s">
        <v>2045</v>
      </c>
      <c r="B138" s="106" t="s">
        <v>5914</v>
      </c>
      <c r="C138" s="106" t="s">
        <v>5915</v>
      </c>
      <c r="D138" s="107"/>
      <c r="E138" s="106" t="s">
        <v>85</v>
      </c>
      <c r="F138" s="107"/>
      <c r="G138" s="106" t="s">
        <v>150</v>
      </c>
      <c r="H138" s="108"/>
      <c r="I138" s="109"/>
      <c r="J138" s="107"/>
      <c r="K138" s="109"/>
      <c r="L138" s="107"/>
      <c r="M138" s="106" t="s">
        <v>5650</v>
      </c>
      <c r="N138" s="110">
        <v>45841.0</v>
      </c>
    </row>
    <row r="139">
      <c r="A139" s="106" t="s">
        <v>179</v>
      </c>
      <c r="B139" s="106" t="s">
        <v>5916</v>
      </c>
      <c r="C139" s="106" t="s">
        <v>5917</v>
      </c>
      <c r="D139" s="107"/>
      <c r="E139" s="106" t="s">
        <v>85</v>
      </c>
      <c r="F139" s="106" t="s">
        <v>93</v>
      </c>
      <c r="G139" s="106" t="s">
        <v>94</v>
      </c>
      <c r="H139" s="111">
        <v>1464.26</v>
      </c>
      <c r="I139" s="109"/>
      <c r="J139" s="107"/>
      <c r="K139" s="109"/>
      <c r="L139" s="107"/>
      <c r="M139" s="107"/>
      <c r="N139" s="110">
        <v>45841.0</v>
      </c>
    </row>
    <row r="140">
      <c r="A140" s="106" t="s">
        <v>5918</v>
      </c>
      <c r="B140" s="106" t="s">
        <v>5919</v>
      </c>
      <c r="C140" s="107"/>
      <c r="D140" s="106" t="s">
        <v>314</v>
      </c>
      <c r="E140" s="106" t="s">
        <v>655</v>
      </c>
      <c r="F140" s="106" t="s">
        <v>93</v>
      </c>
      <c r="G140" s="106" t="s">
        <v>94</v>
      </c>
      <c r="H140" s="111">
        <v>1243.75</v>
      </c>
      <c r="I140" s="109"/>
      <c r="J140" s="107"/>
      <c r="K140" s="109"/>
      <c r="L140" s="107"/>
      <c r="M140" s="107"/>
      <c r="N140" s="110">
        <v>45841.0</v>
      </c>
    </row>
    <row r="141">
      <c r="A141" s="106" t="s">
        <v>5920</v>
      </c>
      <c r="B141" s="106" t="s">
        <v>5921</v>
      </c>
      <c r="C141" s="107"/>
      <c r="D141" s="106" t="s">
        <v>5922</v>
      </c>
      <c r="E141" s="106" t="s">
        <v>655</v>
      </c>
      <c r="F141" s="106" t="s">
        <v>278</v>
      </c>
      <c r="G141" s="106" t="s">
        <v>150</v>
      </c>
      <c r="H141" s="111">
        <v>7920.9</v>
      </c>
      <c r="I141" s="109"/>
      <c r="J141" s="107"/>
      <c r="K141" s="109"/>
      <c r="L141" s="107"/>
      <c r="M141" s="107"/>
      <c r="N141" s="110">
        <v>45841.0</v>
      </c>
    </row>
    <row r="142">
      <c r="A142" s="106" t="s">
        <v>334</v>
      </c>
      <c r="B142" s="106" t="s">
        <v>5923</v>
      </c>
      <c r="C142" s="107"/>
      <c r="D142" s="106" t="s">
        <v>5924</v>
      </c>
      <c r="E142" s="106" t="s">
        <v>655</v>
      </c>
      <c r="F142" s="106" t="s">
        <v>436</v>
      </c>
      <c r="G142" s="106" t="s">
        <v>94</v>
      </c>
      <c r="H142" s="111">
        <v>1135.9</v>
      </c>
      <c r="I142" s="109"/>
      <c r="J142" s="107"/>
      <c r="K142" s="109"/>
      <c r="L142" s="107"/>
      <c r="M142" s="107"/>
      <c r="N142" s="110">
        <v>45841.0</v>
      </c>
    </row>
    <row r="143">
      <c r="A143" s="106" t="s">
        <v>258</v>
      </c>
      <c r="B143" s="106" t="s">
        <v>5925</v>
      </c>
      <c r="C143" s="107"/>
      <c r="D143" s="106" t="s">
        <v>189</v>
      </c>
      <c r="E143" s="106" t="s">
        <v>655</v>
      </c>
      <c r="F143" s="106" t="s">
        <v>153</v>
      </c>
      <c r="G143" s="106" t="s">
        <v>131</v>
      </c>
      <c r="H143" s="111">
        <v>1601.92</v>
      </c>
      <c r="I143" s="109"/>
      <c r="J143" s="107"/>
      <c r="K143" s="109"/>
      <c r="L143" s="107"/>
      <c r="M143" s="107"/>
      <c r="N143" s="110">
        <v>45842.0</v>
      </c>
    </row>
    <row r="144">
      <c r="A144" s="106" t="s">
        <v>255</v>
      </c>
      <c r="B144" s="106" t="s">
        <v>5926</v>
      </c>
      <c r="C144" s="107"/>
      <c r="D144" s="106" t="s">
        <v>630</v>
      </c>
      <c r="E144" s="106" t="s">
        <v>655</v>
      </c>
      <c r="F144" s="107"/>
      <c r="G144" s="106" t="s">
        <v>150</v>
      </c>
      <c r="H144" s="108"/>
      <c r="I144" s="109"/>
      <c r="J144" s="107"/>
      <c r="K144" s="109"/>
      <c r="L144" s="107"/>
      <c r="M144" s="107"/>
      <c r="N144" s="110">
        <v>45842.0</v>
      </c>
    </row>
    <row r="145">
      <c r="A145" s="106" t="s">
        <v>691</v>
      </c>
      <c r="B145" s="106" t="s">
        <v>5927</v>
      </c>
      <c r="C145" s="107"/>
      <c r="D145" s="106" t="s">
        <v>5928</v>
      </c>
      <c r="E145" s="106" t="s">
        <v>655</v>
      </c>
      <c r="F145" s="106" t="s">
        <v>93</v>
      </c>
      <c r="G145" s="106" t="s">
        <v>94</v>
      </c>
      <c r="H145" s="111">
        <v>809.74</v>
      </c>
      <c r="I145" s="109"/>
      <c r="J145" s="107"/>
      <c r="K145" s="109"/>
      <c r="L145" s="107"/>
      <c r="M145" s="106" t="s">
        <v>5929</v>
      </c>
      <c r="N145" s="110">
        <v>45842.0</v>
      </c>
    </row>
    <row r="146">
      <c r="A146" s="106" t="s">
        <v>106</v>
      </c>
      <c r="B146" s="106" t="s">
        <v>5930</v>
      </c>
      <c r="C146" s="106" t="s">
        <v>5931</v>
      </c>
      <c r="D146" s="107"/>
      <c r="E146" s="106" t="s">
        <v>85</v>
      </c>
      <c r="F146" s="107"/>
      <c r="G146" s="106" t="s">
        <v>86</v>
      </c>
      <c r="H146" s="108"/>
      <c r="I146" s="109"/>
      <c r="J146" s="107"/>
      <c r="K146" s="109"/>
      <c r="L146" s="107"/>
      <c r="M146" s="106" t="s">
        <v>5932</v>
      </c>
      <c r="N146" s="110">
        <v>45846.0</v>
      </c>
    </row>
    <row r="147">
      <c r="A147" s="106" t="s">
        <v>1947</v>
      </c>
      <c r="B147" s="106" t="s">
        <v>5933</v>
      </c>
      <c r="C147" s="106" t="s">
        <v>5934</v>
      </c>
      <c r="D147" s="106" t="s">
        <v>508</v>
      </c>
      <c r="E147" s="106" t="s">
        <v>85</v>
      </c>
      <c r="F147" s="106" t="s">
        <v>93</v>
      </c>
      <c r="G147" s="106" t="s">
        <v>94</v>
      </c>
      <c r="H147" s="111">
        <v>2853.89</v>
      </c>
      <c r="I147" s="109"/>
      <c r="J147" s="107"/>
      <c r="K147" s="109"/>
      <c r="L147" s="107"/>
      <c r="M147" s="106" t="s">
        <v>5935</v>
      </c>
      <c r="N147" s="110">
        <v>45846.0</v>
      </c>
    </row>
    <row r="148">
      <c r="A148" s="106" t="s">
        <v>279</v>
      </c>
      <c r="B148" s="106" t="s">
        <v>5936</v>
      </c>
      <c r="C148" s="106" t="s">
        <v>5937</v>
      </c>
      <c r="D148" s="106" t="s">
        <v>529</v>
      </c>
      <c r="E148" s="106" t="s">
        <v>85</v>
      </c>
      <c r="F148" s="106" t="s">
        <v>93</v>
      </c>
      <c r="G148" s="106" t="s">
        <v>94</v>
      </c>
      <c r="H148" s="111">
        <v>988.1</v>
      </c>
      <c r="I148" s="109"/>
      <c r="J148" s="107"/>
      <c r="K148" s="109"/>
      <c r="L148" s="107"/>
      <c r="M148" s="106" t="s">
        <v>5932</v>
      </c>
      <c r="N148" s="110">
        <v>45846.0</v>
      </c>
    </row>
    <row r="149">
      <c r="A149" s="106" t="s">
        <v>303</v>
      </c>
      <c r="B149" s="106" t="s">
        <v>5938</v>
      </c>
      <c r="C149" s="106" t="s">
        <v>5939</v>
      </c>
      <c r="D149" s="107"/>
      <c r="E149" s="106" t="s">
        <v>85</v>
      </c>
      <c r="F149" s="107"/>
      <c r="G149" s="106" t="s">
        <v>86</v>
      </c>
      <c r="H149" s="108"/>
      <c r="I149" s="109"/>
      <c r="J149" s="107"/>
      <c r="K149" s="109"/>
      <c r="L149" s="107"/>
      <c r="M149" s="107"/>
      <c r="N149" s="110">
        <v>45846.0</v>
      </c>
    </row>
    <row r="150">
      <c r="A150" s="106" t="s">
        <v>5940</v>
      </c>
      <c r="B150" s="106" t="s">
        <v>5941</v>
      </c>
      <c r="C150" s="106" t="s">
        <v>5942</v>
      </c>
      <c r="D150" s="107"/>
      <c r="E150" s="106" t="s">
        <v>85</v>
      </c>
      <c r="F150" s="106" t="s">
        <v>93</v>
      </c>
      <c r="G150" s="106" t="s">
        <v>94</v>
      </c>
      <c r="H150" s="111">
        <v>1677.66</v>
      </c>
      <c r="I150" s="109"/>
      <c r="J150" s="107"/>
      <c r="K150" s="109"/>
      <c r="L150" s="107"/>
      <c r="M150" s="107"/>
      <c r="N150" s="110">
        <v>45846.0</v>
      </c>
    </row>
    <row r="151">
      <c r="A151" s="106" t="s">
        <v>1465</v>
      </c>
      <c r="B151" s="106" t="s">
        <v>5943</v>
      </c>
      <c r="C151" s="106" t="s">
        <v>5944</v>
      </c>
      <c r="D151" s="107"/>
      <c r="E151" s="106" t="s">
        <v>85</v>
      </c>
      <c r="F151" s="107"/>
      <c r="G151" s="106" t="s">
        <v>86</v>
      </c>
      <c r="H151" s="108"/>
      <c r="I151" s="109"/>
      <c r="J151" s="107"/>
      <c r="K151" s="109"/>
      <c r="L151" s="107"/>
      <c r="M151" s="107"/>
      <c r="N151" s="110">
        <v>45846.0</v>
      </c>
    </row>
    <row r="152">
      <c r="A152" s="106" t="s">
        <v>89</v>
      </c>
      <c r="B152" s="106" t="s">
        <v>5945</v>
      </c>
      <c r="C152" s="106" t="s">
        <v>5946</v>
      </c>
      <c r="D152" s="107"/>
      <c r="E152" s="106" t="s">
        <v>85</v>
      </c>
      <c r="F152" s="107"/>
      <c r="G152" s="106" t="s">
        <v>86</v>
      </c>
      <c r="H152" s="108"/>
      <c r="I152" s="109"/>
      <c r="J152" s="107"/>
      <c r="K152" s="109"/>
      <c r="L152" s="107"/>
      <c r="M152" s="107"/>
      <c r="N152" s="110">
        <v>45846.0</v>
      </c>
    </row>
    <row r="153">
      <c r="A153" s="106" t="s">
        <v>1574</v>
      </c>
      <c r="B153" s="106" t="s">
        <v>5947</v>
      </c>
      <c r="C153" s="106" t="s">
        <v>5948</v>
      </c>
      <c r="D153" s="107"/>
      <c r="E153" s="106" t="s">
        <v>85</v>
      </c>
      <c r="F153" s="107"/>
      <c r="G153" s="106" t="s">
        <v>131</v>
      </c>
      <c r="H153" s="108"/>
      <c r="I153" s="109"/>
      <c r="J153" s="107"/>
      <c r="K153" s="109"/>
      <c r="L153" s="107"/>
      <c r="M153" s="107"/>
      <c r="N153" s="110">
        <v>45846.0</v>
      </c>
    </row>
    <row r="154">
      <c r="A154" s="106" t="s">
        <v>710</v>
      </c>
      <c r="B154" s="106" t="s">
        <v>5949</v>
      </c>
      <c r="C154" s="106" t="s">
        <v>5950</v>
      </c>
      <c r="D154" s="107"/>
      <c r="E154" s="106" t="s">
        <v>85</v>
      </c>
      <c r="F154" s="107"/>
      <c r="G154" s="106" t="s">
        <v>86</v>
      </c>
      <c r="H154" s="108"/>
      <c r="I154" s="109"/>
      <c r="J154" s="107"/>
      <c r="K154" s="109"/>
      <c r="L154" s="107"/>
      <c r="M154" s="107"/>
      <c r="N154" s="110">
        <v>45846.0</v>
      </c>
    </row>
    <row r="155">
      <c r="A155" s="106" t="s">
        <v>562</v>
      </c>
      <c r="B155" s="106" t="s">
        <v>5951</v>
      </c>
      <c r="C155" s="106" t="s">
        <v>5952</v>
      </c>
      <c r="D155" s="107"/>
      <c r="E155" s="106" t="s">
        <v>85</v>
      </c>
      <c r="F155" s="107"/>
      <c r="G155" s="106" t="s">
        <v>86</v>
      </c>
      <c r="H155" s="108"/>
      <c r="I155" s="109"/>
      <c r="J155" s="107"/>
      <c r="K155" s="109"/>
      <c r="L155" s="107"/>
      <c r="M155" s="107"/>
      <c r="N155" s="110">
        <v>45846.0</v>
      </c>
    </row>
    <row r="156">
      <c r="A156" s="106" t="s">
        <v>921</v>
      </c>
      <c r="B156" s="106" t="s">
        <v>5953</v>
      </c>
      <c r="C156" s="106" t="s">
        <v>5954</v>
      </c>
      <c r="D156" s="107"/>
      <c r="E156" s="106" t="s">
        <v>85</v>
      </c>
      <c r="F156" s="107"/>
      <c r="G156" s="106" t="s">
        <v>86</v>
      </c>
      <c r="H156" s="108"/>
      <c r="I156" s="109"/>
      <c r="J156" s="107"/>
      <c r="K156" s="109"/>
      <c r="L156" s="107"/>
      <c r="M156" s="107"/>
      <c r="N156" s="110">
        <v>45846.0</v>
      </c>
    </row>
    <row r="157">
      <c r="A157" s="106" t="s">
        <v>1240</v>
      </c>
      <c r="B157" s="106" t="s">
        <v>5955</v>
      </c>
      <c r="C157" s="106" t="s">
        <v>5956</v>
      </c>
      <c r="D157" s="107"/>
      <c r="E157" s="106" t="s">
        <v>85</v>
      </c>
      <c r="F157" s="107"/>
      <c r="G157" s="106" t="s">
        <v>86</v>
      </c>
      <c r="H157" s="108"/>
      <c r="I157" s="109"/>
      <c r="J157" s="107"/>
      <c r="K157" s="109"/>
      <c r="L157" s="107"/>
      <c r="M157" s="107"/>
      <c r="N157" s="110">
        <v>45846.0</v>
      </c>
    </row>
    <row r="158">
      <c r="A158" s="106" t="s">
        <v>1317</v>
      </c>
      <c r="B158" s="106" t="s">
        <v>5957</v>
      </c>
      <c r="C158" s="106" t="s">
        <v>5958</v>
      </c>
      <c r="D158" s="107"/>
      <c r="E158" s="106" t="s">
        <v>85</v>
      </c>
      <c r="F158" s="107"/>
      <c r="G158" s="106" t="s">
        <v>86</v>
      </c>
      <c r="H158" s="108"/>
      <c r="I158" s="109"/>
      <c r="J158" s="107"/>
      <c r="K158" s="109"/>
      <c r="L158" s="107"/>
      <c r="M158" s="107"/>
      <c r="N158" s="110">
        <v>45846.0</v>
      </c>
    </row>
    <row r="159">
      <c r="A159" s="106" t="s">
        <v>5959</v>
      </c>
      <c r="B159" s="106" t="s">
        <v>5960</v>
      </c>
      <c r="C159" s="106" t="s">
        <v>5961</v>
      </c>
      <c r="D159" s="107"/>
      <c r="E159" s="106" t="s">
        <v>85</v>
      </c>
      <c r="F159" s="107"/>
      <c r="G159" s="106" t="s">
        <v>86</v>
      </c>
      <c r="H159" s="108"/>
      <c r="I159" s="109"/>
      <c r="J159" s="107"/>
      <c r="K159" s="109"/>
      <c r="L159" s="107"/>
      <c r="M159" s="107"/>
      <c r="N159" s="110">
        <v>45846.0</v>
      </c>
    </row>
    <row r="160">
      <c r="A160" s="106" t="s">
        <v>623</v>
      </c>
      <c r="B160" s="106" t="s">
        <v>5962</v>
      </c>
      <c r="C160" s="106" t="s">
        <v>5963</v>
      </c>
      <c r="D160" s="107"/>
      <c r="E160" s="106" t="s">
        <v>85</v>
      </c>
      <c r="F160" s="107"/>
      <c r="G160" s="106" t="s">
        <v>86</v>
      </c>
      <c r="H160" s="108"/>
      <c r="I160" s="109"/>
      <c r="J160" s="107"/>
      <c r="K160" s="109"/>
      <c r="L160" s="107"/>
      <c r="M160" s="107"/>
      <c r="N160" s="110">
        <v>45846.0</v>
      </c>
    </row>
    <row r="161">
      <c r="A161" s="106" t="s">
        <v>183</v>
      </c>
      <c r="B161" s="106" t="s">
        <v>5964</v>
      </c>
      <c r="C161" s="106" t="s">
        <v>5965</v>
      </c>
      <c r="D161" s="107"/>
      <c r="E161" s="106" t="s">
        <v>85</v>
      </c>
      <c r="F161" s="107"/>
      <c r="G161" s="106" t="s">
        <v>86</v>
      </c>
      <c r="H161" s="108"/>
      <c r="I161" s="109"/>
      <c r="J161" s="107"/>
      <c r="K161" s="109"/>
      <c r="L161" s="107"/>
      <c r="M161" s="107"/>
      <c r="N161" s="110">
        <v>45846.0</v>
      </c>
    </row>
    <row r="162">
      <c r="A162" s="106" t="s">
        <v>160</v>
      </c>
      <c r="B162" s="106" t="s">
        <v>5966</v>
      </c>
      <c r="C162" s="106" t="s">
        <v>5967</v>
      </c>
      <c r="D162" s="107"/>
      <c r="E162" s="106" t="s">
        <v>85</v>
      </c>
      <c r="F162" s="107"/>
      <c r="G162" s="106" t="s">
        <v>86</v>
      </c>
      <c r="H162" s="108"/>
      <c r="I162" s="109"/>
      <c r="J162" s="107"/>
      <c r="K162" s="109"/>
      <c r="L162" s="107"/>
      <c r="M162" s="107"/>
      <c r="N162" s="110">
        <v>45846.0</v>
      </c>
    </row>
    <row r="163">
      <c r="A163" s="106" t="s">
        <v>160</v>
      </c>
      <c r="B163" s="106" t="s">
        <v>5968</v>
      </c>
      <c r="C163" s="106" t="s">
        <v>5969</v>
      </c>
      <c r="D163" s="107"/>
      <c r="E163" s="106" t="s">
        <v>85</v>
      </c>
      <c r="F163" s="107"/>
      <c r="G163" s="106" t="s">
        <v>86</v>
      </c>
      <c r="H163" s="108"/>
      <c r="I163" s="109"/>
      <c r="J163" s="107"/>
      <c r="K163" s="109"/>
      <c r="L163" s="107"/>
      <c r="M163" s="107"/>
      <c r="N163" s="110">
        <v>45846.0</v>
      </c>
    </row>
    <row r="164">
      <c r="A164" s="106" t="s">
        <v>391</v>
      </c>
      <c r="B164" s="106" t="s">
        <v>5970</v>
      </c>
      <c r="C164" s="106" t="s">
        <v>5971</v>
      </c>
      <c r="D164" s="107"/>
      <c r="E164" s="106" t="s">
        <v>85</v>
      </c>
      <c r="F164" s="107"/>
      <c r="G164" s="106" t="s">
        <v>86</v>
      </c>
      <c r="H164" s="108"/>
      <c r="I164" s="109"/>
      <c r="J164" s="107"/>
      <c r="K164" s="109"/>
      <c r="L164" s="107"/>
      <c r="M164" s="107"/>
      <c r="N164" s="110">
        <v>45846.0</v>
      </c>
    </row>
    <row r="165">
      <c r="A165" s="106" t="s">
        <v>5972</v>
      </c>
      <c r="B165" s="106" t="s">
        <v>5973</v>
      </c>
      <c r="C165" s="106" t="s">
        <v>5974</v>
      </c>
      <c r="D165" s="107"/>
      <c r="E165" s="106" t="s">
        <v>85</v>
      </c>
      <c r="F165" s="107"/>
      <c r="G165" s="106" t="s">
        <v>86</v>
      </c>
      <c r="H165" s="108"/>
      <c r="I165" s="109"/>
      <c r="J165" s="107"/>
      <c r="K165" s="109"/>
      <c r="L165" s="107"/>
      <c r="M165" s="107"/>
      <c r="N165" s="110">
        <v>45846.0</v>
      </c>
    </row>
    <row r="166">
      <c r="A166" s="106" t="s">
        <v>160</v>
      </c>
      <c r="B166" s="106" t="s">
        <v>5975</v>
      </c>
      <c r="C166" s="106" t="s">
        <v>5976</v>
      </c>
      <c r="D166" s="107"/>
      <c r="E166" s="106" t="s">
        <v>85</v>
      </c>
      <c r="F166" s="107"/>
      <c r="G166" s="106" t="s">
        <v>86</v>
      </c>
      <c r="H166" s="108"/>
      <c r="I166" s="109"/>
      <c r="J166" s="107"/>
      <c r="K166" s="109"/>
      <c r="L166" s="107"/>
      <c r="M166" s="107"/>
      <c r="N166" s="110">
        <v>45846.0</v>
      </c>
    </row>
    <row r="167">
      <c r="A167" s="106" t="s">
        <v>5977</v>
      </c>
      <c r="B167" s="106" t="s">
        <v>5978</v>
      </c>
      <c r="C167" s="106" t="s">
        <v>5979</v>
      </c>
      <c r="D167" s="107"/>
      <c r="E167" s="106" t="s">
        <v>85</v>
      </c>
      <c r="F167" s="107"/>
      <c r="G167" s="106" t="s">
        <v>86</v>
      </c>
      <c r="H167" s="108"/>
      <c r="I167" s="109"/>
      <c r="J167" s="107"/>
      <c r="K167" s="109"/>
      <c r="L167" s="107"/>
      <c r="M167" s="107"/>
      <c r="N167" s="110">
        <v>45846.0</v>
      </c>
    </row>
    <row r="168">
      <c r="A168" s="106" t="s">
        <v>414</v>
      </c>
      <c r="B168" s="106" t="s">
        <v>5980</v>
      </c>
      <c r="C168" s="106" t="s">
        <v>5981</v>
      </c>
      <c r="D168" s="107"/>
      <c r="E168" s="106" t="s">
        <v>85</v>
      </c>
      <c r="F168" s="107"/>
      <c r="G168" s="106" t="s">
        <v>86</v>
      </c>
      <c r="H168" s="108"/>
      <c r="I168" s="109"/>
      <c r="J168" s="107"/>
      <c r="K168" s="109"/>
      <c r="L168" s="107"/>
      <c r="M168" s="107"/>
      <c r="N168" s="110">
        <v>45846.0</v>
      </c>
    </row>
    <row r="169">
      <c r="A169" s="106" t="s">
        <v>691</v>
      </c>
      <c r="B169" s="106" t="s">
        <v>5982</v>
      </c>
      <c r="C169" s="106" t="s">
        <v>5983</v>
      </c>
      <c r="D169" s="107"/>
      <c r="E169" s="106" t="s">
        <v>85</v>
      </c>
      <c r="F169" s="107"/>
      <c r="G169" s="106" t="s">
        <v>86</v>
      </c>
      <c r="H169" s="108"/>
      <c r="I169" s="109"/>
      <c r="J169" s="107"/>
      <c r="K169" s="109"/>
      <c r="L169" s="107"/>
      <c r="M169" s="107"/>
      <c r="N169" s="110">
        <v>45847.0</v>
      </c>
    </row>
    <row r="170">
      <c r="A170" s="106" t="s">
        <v>5984</v>
      </c>
      <c r="B170" s="106" t="s">
        <v>5985</v>
      </c>
      <c r="C170" s="107"/>
      <c r="D170" s="106" t="s">
        <v>5986</v>
      </c>
      <c r="E170" s="106" t="s">
        <v>655</v>
      </c>
      <c r="F170" s="106" t="s">
        <v>1066</v>
      </c>
      <c r="G170" s="106" t="s">
        <v>94</v>
      </c>
      <c r="H170" s="111">
        <v>261.83</v>
      </c>
      <c r="I170" s="109"/>
      <c r="J170" s="107"/>
      <c r="K170" s="109"/>
      <c r="L170" s="107"/>
      <c r="M170" s="107"/>
      <c r="N170" s="110">
        <v>45847.0</v>
      </c>
    </row>
    <row r="171">
      <c r="A171" s="106" t="s">
        <v>5987</v>
      </c>
      <c r="B171" s="106" t="s">
        <v>5988</v>
      </c>
      <c r="C171" s="107"/>
      <c r="D171" s="107"/>
      <c r="E171" s="106" t="s">
        <v>655</v>
      </c>
      <c r="F171" s="107"/>
      <c r="G171" s="106" t="s">
        <v>150</v>
      </c>
      <c r="H171" s="108"/>
      <c r="I171" s="109"/>
      <c r="J171" s="107"/>
      <c r="K171" s="109"/>
      <c r="L171" s="107"/>
      <c r="M171" s="107"/>
      <c r="N171" s="110">
        <v>45847.0</v>
      </c>
    </row>
    <row r="172">
      <c r="A172" s="106" t="s">
        <v>160</v>
      </c>
      <c r="B172" s="106" t="s">
        <v>5989</v>
      </c>
      <c r="C172" s="106" t="s">
        <v>5990</v>
      </c>
      <c r="D172" s="107"/>
      <c r="E172" s="106" t="s">
        <v>85</v>
      </c>
      <c r="F172" s="106" t="s">
        <v>140</v>
      </c>
      <c r="G172" s="106" t="s">
        <v>131</v>
      </c>
      <c r="H172" s="111">
        <v>1895.71</v>
      </c>
      <c r="I172" s="109"/>
      <c r="J172" s="107"/>
      <c r="K172" s="109"/>
      <c r="L172" s="107"/>
      <c r="M172" s="107"/>
      <c r="N172" s="110">
        <v>45847.0</v>
      </c>
    </row>
    <row r="173">
      <c r="A173" s="106" t="s">
        <v>5991</v>
      </c>
      <c r="B173" s="106" t="s">
        <v>5992</v>
      </c>
      <c r="C173" s="106" t="s">
        <v>5993</v>
      </c>
      <c r="D173" s="107"/>
      <c r="E173" s="106" t="s">
        <v>85</v>
      </c>
      <c r="F173" s="106" t="s">
        <v>327</v>
      </c>
      <c r="G173" s="106" t="s">
        <v>94</v>
      </c>
      <c r="H173" s="111">
        <v>260.01</v>
      </c>
      <c r="I173" s="109"/>
      <c r="J173" s="107"/>
      <c r="K173" s="109"/>
      <c r="L173" s="107"/>
      <c r="M173" s="107"/>
      <c r="N173" s="110">
        <v>45847.0</v>
      </c>
    </row>
    <row r="174">
      <c r="A174" s="106" t="s">
        <v>646</v>
      </c>
      <c r="B174" s="106" t="s">
        <v>5994</v>
      </c>
      <c r="C174" s="106" t="s">
        <v>5995</v>
      </c>
      <c r="D174" s="106" t="s">
        <v>5996</v>
      </c>
      <c r="E174" s="106" t="s">
        <v>85</v>
      </c>
      <c r="F174" s="106" t="s">
        <v>93</v>
      </c>
      <c r="G174" s="106" t="s">
        <v>94</v>
      </c>
      <c r="H174" s="111">
        <v>560.86</v>
      </c>
      <c r="I174" s="109"/>
      <c r="J174" s="107"/>
      <c r="K174" s="109"/>
      <c r="L174" s="107"/>
      <c r="M174" s="107"/>
      <c r="N174" s="110">
        <v>45847.0</v>
      </c>
    </row>
    <row r="175">
      <c r="A175" s="106" t="s">
        <v>963</v>
      </c>
      <c r="B175" s="106" t="s">
        <v>5997</v>
      </c>
      <c r="C175" s="106" t="s">
        <v>5998</v>
      </c>
      <c r="D175" s="107"/>
      <c r="E175" s="106" t="s">
        <v>85</v>
      </c>
      <c r="F175" s="107"/>
      <c r="G175" s="106" t="s">
        <v>86</v>
      </c>
      <c r="H175" s="108"/>
      <c r="I175" s="109"/>
      <c r="J175" s="107"/>
      <c r="K175" s="109"/>
      <c r="L175" s="107"/>
      <c r="M175" s="107"/>
      <c r="N175" s="110">
        <v>45847.0</v>
      </c>
    </row>
    <row r="176">
      <c r="A176" s="106" t="s">
        <v>875</v>
      </c>
      <c r="B176" s="106" t="s">
        <v>5999</v>
      </c>
      <c r="C176" s="106" t="s">
        <v>6000</v>
      </c>
      <c r="D176" s="107"/>
      <c r="E176" s="106" t="s">
        <v>85</v>
      </c>
      <c r="F176" s="107"/>
      <c r="G176" s="106" t="s">
        <v>131</v>
      </c>
      <c r="H176" s="111">
        <v>1215.72</v>
      </c>
      <c r="I176" s="109"/>
      <c r="J176" s="107"/>
      <c r="K176" s="109"/>
      <c r="L176" s="107"/>
      <c r="M176" s="107"/>
      <c r="N176" s="110">
        <v>45847.0</v>
      </c>
    </row>
    <row r="177">
      <c r="A177" s="106" t="s">
        <v>246</v>
      </c>
      <c r="B177" s="106" t="s">
        <v>6001</v>
      </c>
      <c r="C177" s="107"/>
      <c r="D177" s="106" t="s">
        <v>236</v>
      </c>
      <c r="E177" s="106" t="s">
        <v>655</v>
      </c>
      <c r="F177" s="106" t="s">
        <v>93</v>
      </c>
      <c r="G177" s="106" t="s">
        <v>94</v>
      </c>
      <c r="H177" s="111">
        <v>2226.04</v>
      </c>
      <c r="I177" s="109"/>
      <c r="J177" s="107"/>
      <c r="K177" s="109"/>
      <c r="L177" s="107"/>
      <c r="M177" s="107"/>
      <c r="N177" s="110">
        <v>45847.0</v>
      </c>
    </row>
    <row r="178">
      <c r="A178" s="106" t="s">
        <v>106</v>
      </c>
      <c r="B178" s="106" t="s">
        <v>6002</v>
      </c>
      <c r="C178" s="106" t="s">
        <v>6003</v>
      </c>
      <c r="D178" s="107"/>
      <c r="E178" s="106" t="s">
        <v>671</v>
      </c>
      <c r="F178" s="107"/>
      <c r="G178" s="106" t="s">
        <v>86</v>
      </c>
      <c r="H178" s="108"/>
      <c r="I178" s="109"/>
      <c r="J178" s="107"/>
      <c r="K178" s="109"/>
      <c r="L178" s="107"/>
      <c r="M178" s="107"/>
      <c r="N178" s="110">
        <v>45848.0</v>
      </c>
    </row>
    <row r="179">
      <c r="A179" s="106" t="s">
        <v>6004</v>
      </c>
      <c r="B179" s="106" t="s">
        <v>6005</v>
      </c>
      <c r="C179" s="106" t="s">
        <v>6006</v>
      </c>
      <c r="D179" s="107"/>
      <c r="E179" s="106" t="s">
        <v>649</v>
      </c>
      <c r="F179" s="107"/>
      <c r="G179" s="106" t="s">
        <v>86</v>
      </c>
      <c r="H179" s="108"/>
      <c r="I179" s="109"/>
      <c r="J179" s="107"/>
      <c r="K179" s="109"/>
      <c r="L179" s="107"/>
      <c r="M179" s="107"/>
      <c r="N179" s="110">
        <v>45848.0</v>
      </c>
    </row>
    <row r="180">
      <c r="A180" s="106" t="s">
        <v>6007</v>
      </c>
      <c r="B180" s="106" t="s">
        <v>6008</v>
      </c>
      <c r="C180" s="106" t="s">
        <v>6009</v>
      </c>
      <c r="D180" s="107"/>
      <c r="E180" s="106" t="s">
        <v>649</v>
      </c>
      <c r="F180" s="107"/>
      <c r="G180" s="106" t="s">
        <v>86</v>
      </c>
      <c r="H180" s="108"/>
      <c r="I180" s="109"/>
      <c r="J180" s="107"/>
      <c r="K180" s="109"/>
      <c r="L180" s="107"/>
      <c r="M180" s="107"/>
      <c r="N180" s="110">
        <v>45848.0</v>
      </c>
    </row>
    <row r="181">
      <c r="A181" s="106" t="s">
        <v>6010</v>
      </c>
      <c r="B181" s="106" t="s">
        <v>6011</v>
      </c>
      <c r="C181" s="106" t="s">
        <v>6012</v>
      </c>
      <c r="D181" s="107"/>
      <c r="E181" s="106" t="s">
        <v>671</v>
      </c>
      <c r="F181" s="107"/>
      <c r="G181" s="106" t="s">
        <v>86</v>
      </c>
      <c r="H181" s="108"/>
      <c r="I181" s="109"/>
      <c r="J181" s="107"/>
      <c r="K181" s="109"/>
      <c r="L181" s="107"/>
      <c r="M181" s="107"/>
      <c r="N181" s="110">
        <v>45848.0</v>
      </c>
    </row>
    <row r="182">
      <c r="A182" s="106" t="s">
        <v>724</v>
      </c>
      <c r="B182" s="106" t="s">
        <v>6013</v>
      </c>
      <c r="C182" s="106" t="s">
        <v>6014</v>
      </c>
      <c r="D182" s="107"/>
      <c r="E182" s="106" t="s">
        <v>671</v>
      </c>
      <c r="F182" s="107"/>
      <c r="G182" s="106" t="s">
        <v>86</v>
      </c>
      <c r="H182" s="108"/>
      <c r="I182" s="109"/>
      <c r="J182" s="107"/>
      <c r="K182" s="109"/>
      <c r="L182" s="107"/>
      <c r="M182" s="107"/>
      <c r="N182" s="110">
        <v>45848.0</v>
      </c>
    </row>
    <row r="183">
      <c r="A183" s="106" t="s">
        <v>1465</v>
      </c>
      <c r="B183" s="106" t="s">
        <v>6015</v>
      </c>
      <c r="C183" s="106" t="s">
        <v>6016</v>
      </c>
      <c r="D183" s="107"/>
      <c r="E183" s="106" t="s">
        <v>85</v>
      </c>
      <c r="F183" s="107"/>
      <c r="G183" s="106" t="s">
        <v>86</v>
      </c>
      <c r="H183" s="108"/>
      <c r="I183" s="109"/>
      <c r="J183" s="107"/>
      <c r="K183" s="109"/>
      <c r="L183" s="107"/>
      <c r="M183" s="107"/>
      <c r="N183" s="110">
        <v>45848.0</v>
      </c>
    </row>
    <row r="184">
      <c r="A184" s="106" t="s">
        <v>6017</v>
      </c>
      <c r="B184" s="106" t="s">
        <v>6018</v>
      </c>
      <c r="C184" s="106" t="s">
        <v>6019</v>
      </c>
      <c r="D184" s="107"/>
      <c r="E184" s="106" t="s">
        <v>85</v>
      </c>
      <c r="F184" s="107"/>
      <c r="G184" s="106" t="s">
        <v>86</v>
      </c>
      <c r="H184" s="108"/>
      <c r="I184" s="109"/>
      <c r="J184" s="107"/>
      <c r="K184" s="109"/>
      <c r="L184" s="107"/>
      <c r="M184" s="107"/>
      <c r="N184" s="110">
        <v>45848.0</v>
      </c>
    </row>
    <row r="185">
      <c r="A185" s="106" t="s">
        <v>155</v>
      </c>
      <c r="B185" s="106" t="s">
        <v>6020</v>
      </c>
      <c r="C185" s="106" t="s">
        <v>6021</v>
      </c>
      <c r="D185" s="107"/>
      <c r="E185" s="106" t="s">
        <v>85</v>
      </c>
      <c r="F185" s="106" t="s">
        <v>327</v>
      </c>
      <c r="G185" s="106" t="s">
        <v>131</v>
      </c>
      <c r="H185" s="111">
        <v>487.9</v>
      </c>
      <c r="I185" s="109"/>
      <c r="J185" s="107"/>
      <c r="K185" s="109"/>
      <c r="L185" s="107"/>
      <c r="M185" s="107"/>
      <c r="N185" s="110">
        <v>45848.0</v>
      </c>
    </row>
    <row r="186">
      <c r="A186" s="106" t="s">
        <v>6022</v>
      </c>
      <c r="B186" s="106" t="s">
        <v>6023</v>
      </c>
      <c r="C186" s="106" t="s">
        <v>6024</v>
      </c>
      <c r="D186" s="107"/>
      <c r="E186" s="106" t="s">
        <v>85</v>
      </c>
      <c r="F186" s="106"/>
      <c r="G186" s="106" t="s">
        <v>86</v>
      </c>
      <c r="H186" s="111"/>
      <c r="I186" s="109"/>
      <c r="J186" s="107"/>
      <c r="K186" s="109"/>
      <c r="L186" s="107"/>
      <c r="M186" s="107"/>
      <c r="N186" s="110">
        <v>45848.0</v>
      </c>
    </row>
    <row r="187">
      <c r="A187" s="106" t="s">
        <v>6025</v>
      </c>
      <c r="B187" s="106" t="s">
        <v>6026</v>
      </c>
      <c r="C187" s="106" t="s">
        <v>6027</v>
      </c>
      <c r="D187" s="107"/>
      <c r="E187" s="106" t="s">
        <v>85</v>
      </c>
      <c r="F187" s="107"/>
      <c r="G187" s="106" t="s">
        <v>86</v>
      </c>
      <c r="H187" s="108"/>
      <c r="I187" s="109"/>
      <c r="J187" s="107"/>
      <c r="K187" s="109"/>
      <c r="L187" s="107"/>
      <c r="M187" s="107"/>
      <c r="N187" s="110">
        <v>45848.0</v>
      </c>
    </row>
    <row r="188">
      <c r="A188" s="106" t="s">
        <v>6028</v>
      </c>
      <c r="B188" s="106" t="s">
        <v>6029</v>
      </c>
      <c r="C188" s="106" t="s">
        <v>6030</v>
      </c>
      <c r="D188" s="107"/>
      <c r="E188" s="106" t="s">
        <v>671</v>
      </c>
      <c r="F188" s="107"/>
      <c r="G188" s="106" t="s">
        <v>86</v>
      </c>
      <c r="H188" s="108"/>
      <c r="I188" s="109"/>
      <c r="J188" s="107"/>
      <c r="K188" s="109"/>
      <c r="L188" s="107"/>
      <c r="M188" s="107"/>
      <c r="N188" s="110">
        <v>45849.0</v>
      </c>
    </row>
    <row r="189">
      <c r="A189" s="106" t="s">
        <v>6031</v>
      </c>
      <c r="B189" s="106" t="s">
        <v>6032</v>
      </c>
      <c r="C189" s="106" t="s">
        <v>6033</v>
      </c>
      <c r="D189" s="107"/>
      <c r="E189" s="106" t="s">
        <v>671</v>
      </c>
      <c r="F189" s="107"/>
      <c r="G189" s="106" t="s">
        <v>86</v>
      </c>
      <c r="H189" s="108"/>
      <c r="I189" s="109"/>
      <c r="J189" s="107"/>
      <c r="K189" s="109"/>
      <c r="L189" s="107"/>
      <c r="M189" s="107"/>
      <c r="N189" s="110">
        <v>45849.0</v>
      </c>
    </row>
    <row r="190">
      <c r="A190" s="106" t="s">
        <v>1734</v>
      </c>
      <c r="B190" s="106" t="s">
        <v>6034</v>
      </c>
      <c r="C190" s="106"/>
      <c r="D190" s="107"/>
      <c r="E190" s="106" t="s">
        <v>655</v>
      </c>
      <c r="F190" s="107"/>
      <c r="G190" s="106" t="s">
        <v>131</v>
      </c>
      <c r="H190" s="108"/>
      <c r="I190" s="109"/>
      <c r="J190" s="107"/>
      <c r="K190" s="109"/>
      <c r="L190" s="107"/>
      <c r="M190" s="107"/>
      <c r="N190" s="110">
        <v>45849.0</v>
      </c>
    </row>
    <row r="191">
      <c r="A191" s="106" t="s">
        <v>567</v>
      </c>
      <c r="B191" s="106" t="s">
        <v>6035</v>
      </c>
      <c r="C191" s="107"/>
      <c r="D191" s="107"/>
      <c r="E191" s="106" t="s">
        <v>655</v>
      </c>
      <c r="F191" s="107"/>
      <c r="G191" s="106" t="s">
        <v>86</v>
      </c>
      <c r="H191" s="108"/>
      <c r="I191" s="109"/>
      <c r="J191" s="107"/>
      <c r="K191" s="109"/>
      <c r="L191" s="107"/>
      <c r="M191" s="106" t="s">
        <v>5932</v>
      </c>
      <c r="N191" s="110">
        <v>45849.0</v>
      </c>
    </row>
    <row r="192">
      <c r="A192" s="106" t="s">
        <v>2281</v>
      </c>
      <c r="B192" s="106" t="s">
        <v>6036</v>
      </c>
      <c r="C192" s="107"/>
      <c r="D192" s="107"/>
      <c r="E192" s="106" t="s">
        <v>655</v>
      </c>
      <c r="F192" s="107"/>
      <c r="G192" s="106" t="s">
        <v>86</v>
      </c>
      <c r="H192" s="108"/>
      <c r="I192" s="109"/>
      <c r="J192" s="107"/>
      <c r="K192" s="109"/>
      <c r="L192" s="107"/>
      <c r="M192" s="106" t="s">
        <v>5932</v>
      </c>
      <c r="N192" s="110">
        <v>45852.0</v>
      </c>
    </row>
    <row r="193">
      <c r="A193" s="106" t="s">
        <v>6037</v>
      </c>
      <c r="B193" s="106" t="s">
        <v>6038</v>
      </c>
      <c r="C193" s="107"/>
      <c r="D193" s="107"/>
      <c r="E193" s="106" t="s">
        <v>655</v>
      </c>
      <c r="F193" s="107"/>
      <c r="G193" s="106" t="s">
        <v>131</v>
      </c>
      <c r="H193" s="108"/>
      <c r="I193" s="109"/>
      <c r="J193" s="107"/>
      <c r="K193" s="109"/>
      <c r="L193" s="107"/>
      <c r="M193" s="106" t="s">
        <v>6039</v>
      </c>
      <c r="N193" s="110">
        <v>45852.0</v>
      </c>
    </row>
    <row r="194">
      <c r="A194" s="106" t="s">
        <v>2695</v>
      </c>
      <c r="B194" s="106" t="s">
        <v>6040</v>
      </c>
      <c r="C194" s="106" t="s">
        <v>6041</v>
      </c>
      <c r="D194" s="107"/>
      <c r="E194" s="106" t="s">
        <v>649</v>
      </c>
      <c r="F194" s="107"/>
      <c r="G194" s="106" t="s">
        <v>86</v>
      </c>
      <c r="H194" s="108"/>
      <c r="I194" s="109"/>
      <c r="J194" s="107"/>
      <c r="K194" s="109"/>
      <c r="L194" s="107"/>
      <c r="M194" s="106"/>
      <c r="N194" s="110">
        <v>45853.0</v>
      </c>
    </row>
    <row r="195">
      <c r="A195" s="106" t="s">
        <v>106</v>
      </c>
      <c r="B195" s="106" t="s">
        <v>6042</v>
      </c>
      <c r="C195" s="106" t="s">
        <v>6043</v>
      </c>
      <c r="D195" s="107"/>
      <c r="E195" s="106" t="s">
        <v>85</v>
      </c>
      <c r="F195" s="107"/>
      <c r="G195" s="106" t="s">
        <v>86</v>
      </c>
      <c r="H195" s="108"/>
      <c r="I195" s="109"/>
      <c r="J195" s="107"/>
      <c r="K195" s="109"/>
      <c r="L195" s="107"/>
      <c r="M195" s="107"/>
      <c r="N195" s="110">
        <v>45853.0</v>
      </c>
    </row>
    <row r="196">
      <c r="A196" s="106" t="s">
        <v>6044</v>
      </c>
      <c r="B196" s="106" t="s">
        <v>6045</v>
      </c>
      <c r="C196" s="106" t="s">
        <v>6046</v>
      </c>
      <c r="D196" s="107"/>
      <c r="E196" s="106" t="s">
        <v>85</v>
      </c>
      <c r="F196" s="107"/>
      <c r="G196" s="106" t="s">
        <v>94</v>
      </c>
      <c r="H196" s="111">
        <v>728.41</v>
      </c>
      <c r="I196" s="109"/>
      <c r="J196" s="107"/>
      <c r="K196" s="109"/>
      <c r="L196" s="107"/>
      <c r="M196" s="107"/>
      <c r="N196" s="110">
        <v>45853.0</v>
      </c>
    </row>
    <row r="197">
      <c r="A197" s="106" t="s">
        <v>106</v>
      </c>
      <c r="B197" s="106" t="s">
        <v>6047</v>
      </c>
      <c r="C197" s="106" t="s">
        <v>6048</v>
      </c>
      <c r="D197" s="107"/>
      <c r="E197" s="106" t="s">
        <v>85</v>
      </c>
      <c r="F197" s="107"/>
      <c r="G197" s="106" t="s">
        <v>94</v>
      </c>
      <c r="H197" s="111">
        <v>2548.32</v>
      </c>
      <c r="I197" s="109"/>
      <c r="J197" s="107"/>
      <c r="K197" s="109"/>
      <c r="L197" s="107"/>
      <c r="M197" s="107"/>
      <c r="N197" s="110">
        <v>45853.0</v>
      </c>
    </row>
    <row r="198">
      <c r="A198" s="106" t="s">
        <v>3648</v>
      </c>
      <c r="B198" s="106" t="s">
        <v>6049</v>
      </c>
      <c r="C198" s="106" t="s">
        <v>6050</v>
      </c>
      <c r="D198" s="107"/>
      <c r="E198" s="106" t="s">
        <v>85</v>
      </c>
      <c r="F198" s="107"/>
      <c r="G198" s="106" t="s">
        <v>94</v>
      </c>
      <c r="H198" s="111">
        <v>773.96</v>
      </c>
      <c r="I198" s="109"/>
      <c r="J198" s="107"/>
      <c r="K198" s="109"/>
      <c r="L198" s="107"/>
      <c r="M198" s="107"/>
      <c r="N198" s="110">
        <v>45853.0</v>
      </c>
    </row>
    <row r="199">
      <c r="A199" s="106" t="s">
        <v>1959</v>
      </c>
      <c r="B199" s="106" t="s">
        <v>6051</v>
      </c>
      <c r="C199" s="106"/>
      <c r="D199" s="107"/>
      <c r="E199" s="106" t="s">
        <v>85</v>
      </c>
      <c r="F199" s="107"/>
      <c r="G199" s="106" t="s">
        <v>150</v>
      </c>
      <c r="H199" s="111"/>
      <c r="I199" s="109"/>
      <c r="J199" s="107"/>
      <c r="K199" s="109"/>
      <c r="L199" s="107"/>
      <c r="M199" s="107"/>
      <c r="N199" s="110">
        <v>45853.0</v>
      </c>
    </row>
    <row r="200">
      <c r="A200" s="106" t="s">
        <v>2138</v>
      </c>
      <c r="B200" s="106" t="s">
        <v>6052</v>
      </c>
      <c r="C200" s="107"/>
      <c r="D200" s="107"/>
      <c r="E200" s="106" t="s">
        <v>655</v>
      </c>
      <c r="F200" s="107"/>
      <c r="G200" s="106" t="s">
        <v>86</v>
      </c>
      <c r="H200" s="108"/>
      <c r="I200" s="109"/>
      <c r="J200" s="107"/>
      <c r="K200" s="109"/>
      <c r="L200" s="107"/>
      <c r="M200" s="107"/>
      <c r="N200" s="110">
        <v>45853.0</v>
      </c>
    </row>
    <row r="201">
      <c r="A201" s="106" t="s">
        <v>646</v>
      </c>
      <c r="B201" s="106" t="s">
        <v>6053</v>
      </c>
      <c r="C201" s="107"/>
      <c r="D201" s="106" t="s">
        <v>585</v>
      </c>
      <c r="E201" s="106" t="s">
        <v>655</v>
      </c>
      <c r="F201" s="106" t="s">
        <v>804</v>
      </c>
      <c r="G201" s="106" t="s">
        <v>94</v>
      </c>
      <c r="H201" s="111">
        <v>551.37</v>
      </c>
      <c r="I201" s="109"/>
      <c r="J201" s="107"/>
      <c r="K201" s="109"/>
      <c r="L201" s="107"/>
      <c r="M201" s="107"/>
      <c r="N201" s="110">
        <v>45853.0</v>
      </c>
    </row>
    <row r="202">
      <c r="A202" s="106" t="s">
        <v>1063</v>
      </c>
      <c r="B202" s="106" t="s">
        <v>6054</v>
      </c>
      <c r="C202" s="106" t="s">
        <v>6055</v>
      </c>
      <c r="D202" s="106"/>
      <c r="E202" s="106" t="s">
        <v>671</v>
      </c>
      <c r="F202" s="106"/>
      <c r="G202" s="106" t="s">
        <v>86</v>
      </c>
      <c r="H202" s="111"/>
      <c r="I202" s="109"/>
      <c r="J202" s="107"/>
      <c r="K202" s="109"/>
      <c r="L202" s="107"/>
      <c r="M202" s="107"/>
      <c r="N202" s="110">
        <v>45853.0</v>
      </c>
    </row>
    <row r="203">
      <c r="A203" s="106" t="s">
        <v>6056</v>
      </c>
      <c r="B203" s="106" t="s">
        <v>6057</v>
      </c>
      <c r="C203" s="106" t="s">
        <v>6058</v>
      </c>
      <c r="D203" s="107"/>
      <c r="E203" s="106" t="s">
        <v>671</v>
      </c>
      <c r="F203" s="107"/>
      <c r="G203" s="106" t="s">
        <v>86</v>
      </c>
      <c r="H203" s="108"/>
      <c r="I203" s="109"/>
      <c r="J203" s="107"/>
      <c r="K203" s="109"/>
      <c r="L203" s="107"/>
      <c r="M203" s="107"/>
      <c r="N203" s="110">
        <v>45853.0</v>
      </c>
    </row>
    <row r="204">
      <c r="A204" s="106" t="s">
        <v>215</v>
      </c>
      <c r="B204" s="106" t="s">
        <v>6059</v>
      </c>
      <c r="C204" s="106" t="s">
        <v>6060</v>
      </c>
      <c r="D204" s="107"/>
      <c r="E204" s="106" t="s">
        <v>85</v>
      </c>
      <c r="F204" s="107"/>
      <c r="G204" s="106" t="s">
        <v>86</v>
      </c>
      <c r="H204" s="108"/>
      <c r="I204" s="109"/>
      <c r="J204" s="107"/>
      <c r="K204" s="109"/>
      <c r="L204" s="107"/>
      <c r="M204" s="107"/>
      <c r="N204" s="110">
        <v>45853.0</v>
      </c>
    </row>
    <row r="205">
      <c r="A205" s="106" t="s">
        <v>1493</v>
      </c>
      <c r="B205" s="106" t="s">
        <v>6061</v>
      </c>
      <c r="C205" s="106" t="s">
        <v>6062</v>
      </c>
      <c r="D205" s="107"/>
      <c r="E205" s="106" t="s">
        <v>85</v>
      </c>
      <c r="F205" s="107"/>
      <c r="G205" s="106" t="s">
        <v>86</v>
      </c>
      <c r="H205" s="108"/>
      <c r="I205" s="109"/>
      <c r="J205" s="107"/>
      <c r="K205" s="109"/>
      <c r="L205" s="107"/>
      <c r="M205" s="107"/>
      <c r="N205" s="110">
        <v>45853.0</v>
      </c>
    </row>
    <row r="206">
      <c r="A206" s="106" t="s">
        <v>6063</v>
      </c>
      <c r="B206" s="106" t="s">
        <v>6064</v>
      </c>
      <c r="C206" s="106" t="s">
        <v>6065</v>
      </c>
      <c r="D206" s="107"/>
      <c r="E206" s="106" t="s">
        <v>85</v>
      </c>
      <c r="F206" s="107"/>
      <c r="G206" s="106" t="s">
        <v>86</v>
      </c>
      <c r="H206" s="108"/>
      <c r="I206" s="109"/>
      <c r="J206" s="107"/>
      <c r="K206" s="109"/>
      <c r="L206" s="107"/>
      <c r="M206" s="107"/>
      <c r="N206" s="110">
        <v>45853.0</v>
      </c>
    </row>
    <row r="207">
      <c r="A207" s="106" t="s">
        <v>168</v>
      </c>
      <c r="B207" s="106" t="s">
        <v>6066</v>
      </c>
      <c r="C207" s="106" t="s">
        <v>6067</v>
      </c>
      <c r="D207" s="107"/>
      <c r="E207" s="106" t="s">
        <v>85</v>
      </c>
      <c r="F207" s="107"/>
      <c r="G207" s="106" t="s">
        <v>86</v>
      </c>
      <c r="H207" s="108"/>
      <c r="I207" s="109"/>
      <c r="J207" s="107"/>
      <c r="K207" s="109"/>
      <c r="L207" s="107"/>
      <c r="M207" s="107"/>
      <c r="N207" s="110">
        <v>45853.0</v>
      </c>
    </row>
    <row r="208">
      <c r="A208" s="106" t="s">
        <v>1134</v>
      </c>
      <c r="B208" s="106" t="s">
        <v>6068</v>
      </c>
      <c r="C208" s="106" t="s">
        <v>6069</v>
      </c>
      <c r="D208" s="107"/>
      <c r="E208" s="106" t="s">
        <v>85</v>
      </c>
      <c r="F208" s="107"/>
      <c r="G208" s="106" t="s">
        <v>86</v>
      </c>
      <c r="H208" s="108"/>
      <c r="I208" s="109"/>
      <c r="J208" s="107"/>
      <c r="K208" s="109"/>
      <c r="L208" s="107"/>
      <c r="M208" s="107"/>
      <c r="N208" s="110">
        <v>45853.0</v>
      </c>
    </row>
    <row r="209">
      <c r="A209" s="106" t="s">
        <v>1583</v>
      </c>
      <c r="B209" s="106" t="s">
        <v>6070</v>
      </c>
      <c r="C209" s="106" t="s">
        <v>6071</v>
      </c>
      <c r="D209" s="107"/>
      <c r="E209" s="106" t="s">
        <v>85</v>
      </c>
      <c r="F209" s="107"/>
      <c r="G209" s="106" t="s">
        <v>86</v>
      </c>
      <c r="H209" s="108"/>
      <c r="I209" s="109"/>
      <c r="J209" s="107"/>
      <c r="K209" s="109"/>
      <c r="L209" s="107"/>
      <c r="M209" s="107"/>
      <c r="N209" s="110">
        <v>45853.0</v>
      </c>
    </row>
    <row r="210">
      <c r="A210" s="106" t="s">
        <v>179</v>
      </c>
      <c r="B210" s="106" t="s">
        <v>6072</v>
      </c>
      <c r="C210" s="106" t="s">
        <v>6073</v>
      </c>
      <c r="D210" s="107"/>
      <c r="E210" s="106" t="s">
        <v>85</v>
      </c>
      <c r="F210" s="107"/>
      <c r="G210" s="106" t="s">
        <v>86</v>
      </c>
      <c r="H210" s="108"/>
      <c r="I210" s="109"/>
      <c r="J210" s="107"/>
      <c r="K210" s="109"/>
      <c r="L210" s="107"/>
      <c r="M210" s="107"/>
      <c r="N210" s="110">
        <v>45853.0</v>
      </c>
    </row>
    <row r="211">
      <c r="A211" s="106" t="s">
        <v>6074</v>
      </c>
      <c r="B211" s="106" t="s">
        <v>6075</v>
      </c>
      <c r="C211" s="106" t="s">
        <v>6076</v>
      </c>
      <c r="D211" s="107"/>
      <c r="E211" s="106" t="s">
        <v>85</v>
      </c>
      <c r="F211" s="107"/>
      <c r="G211" s="106" t="s">
        <v>150</v>
      </c>
      <c r="H211" s="108"/>
      <c r="I211" s="109"/>
      <c r="J211" s="107"/>
      <c r="K211" s="109"/>
      <c r="L211" s="107"/>
      <c r="M211" s="107"/>
      <c r="N211" s="110">
        <v>45853.0</v>
      </c>
    </row>
    <row r="212">
      <c r="A212" s="106" t="s">
        <v>6077</v>
      </c>
      <c r="B212" s="106" t="s">
        <v>6078</v>
      </c>
      <c r="C212" s="106" t="s">
        <v>6079</v>
      </c>
      <c r="D212" s="107"/>
      <c r="E212" s="106" t="s">
        <v>85</v>
      </c>
      <c r="F212" s="107"/>
      <c r="G212" s="106" t="s">
        <v>150</v>
      </c>
      <c r="H212" s="108"/>
      <c r="I212" s="109"/>
      <c r="J212" s="107"/>
      <c r="K212" s="109"/>
      <c r="L212" s="107"/>
      <c r="M212" s="107"/>
      <c r="N212" s="110">
        <v>45853.0</v>
      </c>
    </row>
    <row r="213">
      <c r="A213" s="106" t="s">
        <v>1484</v>
      </c>
      <c r="B213" s="106" t="s">
        <v>6080</v>
      </c>
      <c r="C213" s="106" t="s">
        <v>6081</v>
      </c>
      <c r="D213" s="107"/>
      <c r="E213" s="106" t="s">
        <v>85</v>
      </c>
      <c r="F213" s="107"/>
      <c r="G213" s="106" t="s">
        <v>86</v>
      </c>
      <c r="H213" s="108"/>
      <c r="I213" s="109"/>
      <c r="J213" s="107"/>
      <c r="K213" s="109"/>
      <c r="L213" s="107"/>
      <c r="M213" s="107"/>
      <c r="N213" s="110">
        <v>45853.0</v>
      </c>
    </row>
    <row r="214">
      <c r="A214" s="106" t="s">
        <v>374</v>
      </c>
      <c r="B214" s="106" t="s">
        <v>6082</v>
      </c>
      <c r="C214" s="106" t="s">
        <v>6083</v>
      </c>
      <c r="D214" s="107"/>
      <c r="E214" s="106" t="s">
        <v>85</v>
      </c>
      <c r="F214" s="107"/>
      <c r="G214" s="106" t="s">
        <v>86</v>
      </c>
      <c r="H214" s="108"/>
      <c r="I214" s="109"/>
      <c r="J214" s="107"/>
      <c r="K214" s="109"/>
      <c r="L214" s="107"/>
      <c r="M214" s="107"/>
      <c r="N214" s="110">
        <v>45853.0</v>
      </c>
    </row>
    <row r="215">
      <c r="A215" s="106" t="s">
        <v>6084</v>
      </c>
      <c r="B215" s="106" t="s">
        <v>6085</v>
      </c>
      <c r="C215" s="106" t="s">
        <v>6086</v>
      </c>
      <c r="D215" s="107"/>
      <c r="E215" s="106" t="s">
        <v>85</v>
      </c>
      <c r="F215" s="107"/>
      <c r="G215" s="106" t="s">
        <v>86</v>
      </c>
      <c r="H215" s="108"/>
      <c r="I215" s="109"/>
      <c r="J215" s="107"/>
      <c r="K215" s="109"/>
      <c r="L215" s="107"/>
      <c r="M215" s="107"/>
      <c r="N215" s="110">
        <v>45853.0</v>
      </c>
    </row>
    <row r="216">
      <c r="A216" s="106" t="s">
        <v>3468</v>
      </c>
      <c r="B216" s="106" t="s">
        <v>6087</v>
      </c>
      <c r="C216" s="106" t="s">
        <v>6088</v>
      </c>
      <c r="D216" s="107"/>
      <c r="E216" s="106" t="s">
        <v>85</v>
      </c>
      <c r="F216" s="107"/>
      <c r="G216" s="106" t="s">
        <v>86</v>
      </c>
      <c r="H216" s="108"/>
      <c r="I216" s="109"/>
      <c r="J216" s="107"/>
      <c r="K216" s="109"/>
      <c r="L216" s="107"/>
      <c r="M216" s="107"/>
      <c r="N216" s="110">
        <v>45853.0</v>
      </c>
    </row>
    <row r="217">
      <c r="A217" s="106" t="s">
        <v>684</v>
      </c>
      <c r="B217" s="106" t="s">
        <v>6089</v>
      </c>
      <c r="C217" s="106" t="s">
        <v>6090</v>
      </c>
      <c r="D217" s="107"/>
      <c r="E217" s="106" t="s">
        <v>85</v>
      </c>
      <c r="F217" s="107"/>
      <c r="G217" s="106" t="s">
        <v>86</v>
      </c>
      <c r="H217" s="108"/>
      <c r="I217" s="109"/>
      <c r="J217" s="107"/>
      <c r="K217" s="109"/>
      <c r="L217" s="107"/>
      <c r="M217" s="107"/>
      <c r="N217" s="110">
        <v>45853.0</v>
      </c>
    </row>
    <row r="218">
      <c r="A218" s="106" t="s">
        <v>1330</v>
      </c>
      <c r="B218" s="106" t="s">
        <v>6091</v>
      </c>
      <c r="C218" s="106" t="s">
        <v>6092</v>
      </c>
      <c r="D218" s="107"/>
      <c r="E218" s="106" t="s">
        <v>85</v>
      </c>
      <c r="F218" s="107"/>
      <c r="G218" s="106" t="s">
        <v>86</v>
      </c>
      <c r="H218" s="108"/>
      <c r="I218" s="109"/>
      <c r="J218" s="107"/>
      <c r="K218" s="109"/>
      <c r="L218" s="107"/>
      <c r="M218" s="107"/>
      <c r="N218" s="110">
        <v>45853.0</v>
      </c>
    </row>
    <row r="219">
      <c r="A219" s="106" t="s">
        <v>537</v>
      </c>
      <c r="B219" s="106" t="s">
        <v>6093</v>
      </c>
      <c r="C219" s="106" t="s">
        <v>6094</v>
      </c>
      <c r="D219" s="107"/>
      <c r="E219" s="106" t="s">
        <v>649</v>
      </c>
      <c r="F219" s="107"/>
      <c r="G219" s="106" t="s">
        <v>86</v>
      </c>
      <c r="H219" s="108"/>
      <c r="I219" s="109"/>
      <c r="J219" s="107"/>
      <c r="K219" s="109"/>
      <c r="L219" s="107"/>
      <c r="M219" s="107"/>
      <c r="N219" s="110">
        <v>45855.0</v>
      </c>
    </row>
    <row r="220">
      <c r="A220" s="106" t="s">
        <v>87</v>
      </c>
      <c r="B220" s="106" t="s">
        <v>6095</v>
      </c>
      <c r="C220" s="106" t="s">
        <v>6096</v>
      </c>
      <c r="D220" s="107"/>
      <c r="E220" s="106" t="s">
        <v>85</v>
      </c>
      <c r="F220" s="107"/>
      <c r="G220" s="106" t="s">
        <v>86</v>
      </c>
      <c r="H220" s="108"/>
      <c r="I220" s="109"/>
      <c r="J220" s="107"/>
      <c r="K220" s="109"/>
      <c r="L220" s="107"/>
      <c r="M220" s="107"/>
      <c r="N220" s="110">
        <v>45855.0</v>
      </c>
    </row>
    <row r="221">
      <c r="A221" s="106" t="s">
        <v>6097</v>
      </c>
      <c r="B221" s="106" t="s">
        <v>6098</v>
      </c>
      <c r="C221" s="106" t="s">
        <v>6099</v>
      </c>
      <c r="D221" s="107"/>
      <c r="E221" s="106" t="s">
        <v>85</v>
      </c>
      <c r="F221" s="107"/>
      <c r="G221" s="106" t="s">
        <v>86</v>
      </c>
      <c r="H221" s="108"/>
      <c r="I221" s="109"/>
      <c r="J221" s="107"/>
      <c r="K221" s="109"/>
      <c r="L221" s="107"/>
      <c r="M221" s="107"/>
      <c r="N221" s="110">
        <v>45855.0</v>
      </c>
    </row>
    <row r="222">
      <c r="A222" s="106" t="s">
        <v>6100</v>
      </c>
      <c r="B222" s="106" t="s">
        <v>6101</v>
      </c>
      <c r="C222" s="106" t="s">
        <v>6102</v>
      </c>
      <c r="D222" s="107"/>
      <c r="E222" s="106" t="s">
        <v>85</v>
      </c>
      <c r="F222" s="107"/>
      <c r="G222" s="106" t="s">
        <v>86</v>
      </c>
      <c r="H222" s="108"/>
      <c r="I222" s="109"/>
      <c r="J222" s="107"/>
      <c r="K222" s="109"/>
      <c r="L222" s="107"/>
      <c r="M222" s="107"/>
      <c r="N222" s="110">
        <v>45855.0</v>
      </c>
    </row>
    <row r="223">
      <c r="A223" s="106" t="s">
        <v>5736</v>
      </c>
      <c r="B223" s="106" t="s">
        <v>6103</v>
      </c>
      <c r="C223" s="106" t="s">
        <v>6104</v>
      </c>
      <c r="D223" s="107"/>
      <c r="E223" s="106" t="s">
        <v>85</v>
      </c>
      <c r="F223" s="107"/>
      <c r="G223" s="106" t="s">
        <v>86</v>
      </c>
      <c r="H223" s="108"/>
      <c r="I223" s="109"/>
      <c r="J223" s="107"/>
      <c r="K223" s="109"/>
      <c r="L223" s="107"/>
      <c r="M223" s="107"/>
      <c r="N223" s="110">
        <v>45855.0</v>
      </c>
    </row>
    <row r="224">
      <c r="A224" s="106" t="s">
        <v>2024</v>
      </c>
      <c r="B224" s="106" t="s">
        <v>6105</v>
      </c>
      <c r="C224" s="106" t="s">
        <v>6106</v>
      </c>
      <c r="D224" s="107"/>
      <c r="E224" s="106" t="s">
        <v>85</v>
      </c>
      <c r="F224" s="106" t="s">
        <v>137</v>
      </c>
      <c r="G224" s="106" t="s">
        <v>94</v>
      </c>
      <c r="H224" s="111">
        <v>968.11</v>
      </c>
      <c r="I224" s="109"/>
      <c r="J224" s="107"/>
      <c r="K224" s="109"/>
      <c r="L224" s="107"/>
      <c r="M224" s="107"/>
      <c r="N224" s="110">
        <v>45855.0</v>
      </c>
    </row>
    <row r="225">
      <c r="A225" s="106" t="s">
        <v>3104</v>
      </c>
      <c r="B225" s="106" t="s">
        <v>6107</v>
      </c>
      <c r="C225" s="106" t="s">
        <v>6108</v>
      </c>
      <c r="D225" s="107"/>
      <c r="E225" s="106" t="s">
        <v>85</v>
      </c>
      <c r="F225" s="106"/>
      <c r="G225" s="106" t="s">
        <v>86</v>
      </c>
      <c r="H225" s="111"/>
      <c r="I225" s="109"/>
      <c r="J225" s="107"/>
      <c r="K225" s="109"/>
      <c r="L225" s="107"/>
      <c r="M225" s="107"/>
      <c r="N225" s="110">
        <v>45855.0</v>
      </c>
    </row>
    <row r="226">
      <c r="A226" s="106" t="s">
        <v>160</v>
      </c>
      <c r="B226" s="106" t="s">
        <v>6109</v>
      </c>
      <c r="C226" s="106" t="s">
        <v>6110</v>
      </c>
      <c r="D226" s="107"/>
      <c r="E226" s="106" t="s">
        <v>85</v>
      </c>
      <c r="F226" s="107"/>
      <c r="G226" s="106" t="s">
        <v>86</v>
      </c>
      <c r="H226" s="108"/>
      <c r="I226" s="109"/>
      <c r="J226" s="107"/>
      <c r="K226" s="109"/>
      <c r="L226" s="107"/>
      <c r="M226" s="107"/>
      <c r="N226" s="110">
        <v>45855.0</v>
      </c>
    </row>
    <row r="227">
      <c r="A227" s="106" t="s">
        <v>932</v>
      </c>
      <c r="B227" s="106" t="s">
        <v>6111</v>
      </c>
      <c r="C227" s="106" t="s">
        <v>6112</v>
      </c>
      <c r="D227" s="106" t="s">
        <v>314</v>
      </c>
      <c r="E227" s="106" t="s">
        <v>671</v>
      </c>
      <c r="F227" s="106" t="s">
        <v>140</v>
      </c>
      <c r="G227" s="106" t="s">
        <v>86</v>
      </c>
      <c r="H227" s="111">
        <v>3287.16</v>
      </c>
      <c r="I227" s="109"/>
      <c r="J227" s="107"/>
      <c r="K227" s="109"/>
      <c r="L227" s="107"/>
      <c r="M227" s="107"/>
      <c r="N227" s="110">
        <v>45855.0</v>
      </c>
    </row>
    <row r="228">
      <c r="A228" s="106" t="s">
        <v>1508</v>
      </c>
      <c r="B228" s="106" t="s">
        <v>6113</v>
      </c>
      <c r="C228" s="106"/>
      <c r="D228" s="106"/>
      <c r="E228" s="106" t="s">
        <v>655</v>
      </c>
      <c r="F228" s="106"/>
      <c r="G228" s="106" t="s">
        <v>131</v>
      </c>
      <c r="H228" s="111"/>
      <c r="I228" s="109"/>
      <c r="J228" s="107"/>
      <c r="K228" s="109"/>
      <c r="L228" s="107"/>
      <c r="M228" s="106" t="s">
        <v>6114</v>
      </c>
      <c r="N228" s="110">
        <v>45855.0</v>
      </c>
    </row>
    <row r="229">
      <c r="A229" s="106" t="s">
        <v>172</v>
      </c>
      <c r="B229" s="106" t="s">
        <v>6115</v>
      </c>
      <c r="C229" s="107"/>
      <c r="D229" s="107"/>
      <c r="E229" s="106" t="s">
        <v>655</v>
      </c>
      <c r="F229" s="107"/>
      <c r="G229" s="106" t="s">
        <v>86</v>
      </c>
      <c r="H229" s="108"/>
      <c r="I229" s="109"/>
      <c r="J229" s="107"/>
      <c r="K229" s="109"/>
      <c r="L229" s="107"/>
      <c r="M229" s="106"/>
      <c r="N229" s="110">
        <v>45855.0</v>
      </c>
    </row>
    <row r="230">
      <c r="A230" s="106" t="s">
        <v>771</v>
      </c>
      <c r="B230" s="106" t="s">
        <v>6116</v>
      </c>
      <c r="C230" s="107"/>
      <c r="D230" s="107"/>
      <c r="E230" s="106" t="s">
        <v>655</v>
      </c>
      <c r="F230" s="106" t="s">
        <v>703</v>
      </c>
      <c r="G230" s="106" t="s">
        <v>94</v>
      </c>
      <c r="H230" s="108"/>
      <c r="I230" s="109"/>
      <c r="J230" s="107"/>
      <c r="K230" s="109"/>
      <c r="L230" s="107"/>
      <c r="M230" s="107"/>
      <c r="N230" s="110">
        <v>45855.0</v>
      </c>
    </row>
    <row r="231">
      <c r="A231" s="106" t="s">
        <v>3517</v>
      </c>
      <c r="B231" s="106" t="s">
        <v>6117</v>
      </c>
      <c r="C231" s="106" t="s">
        <v>6118</v>
      </c>
      <c r="D231" s="107"/>
      <c r="E231" s="106" t="s">
        <v>85</v>
      </c>
      <c r="F231" s="106"/>
      <c r="G231" s="106" t="s">
        <v>86</v>
      </c>
      <c r="H231" s="108"/>
      <c r="I231" s="109"/>
      <c r="J231" s="107"/>
      <c r="K231" s="109"/>
      <c r="L231" s="107"/>
      <c r="M231" s="107"/>
      <c r="N231" s="110">
        <v>45855.0</v>
      </c>
    </row>
    <row r="232">
      <c r="A232" s="106" t="s">
        <v>6119</v>
      </c>
      <c r="B232" s="106" t="s">
        <v>6120</v>
      </c>
      <c r="C232" s="106" t="s">
        <v>6121</v>
      </c>
      <c r="D232" s="107"/>
      <c r="E232" s="106" t="s">
        <v>85</v>
      </c>
      <c r="F232" s="106" t="s">
        <v>289</v>
      </c>
      <c r="G232" s="106" t="s">
        <v>94</v>
      </c>
      <c r="H232" s="111">
        <v>1787.34</v>
      </c>
      <c r="I232" s="109"/>
      <c r="J232" s="107"/>
      <c r="K232" s="109"/>
      <c r="L232" s="107"/>
      <c r="M232" s="107"/>
      <c r="N232" s="110">
        <v>45855.0</v>
      </c>
    </row>
    <row r="233">
      <c r="A233" s="106" t="s">
        <v>636</v>
      </c>
      <c r="B233" s="106" t="s">
        <v>6122</v>
      </c>
      <c r="C233" s="106"/>
      <c r="D233" s="106" t="s">
        <v>368</v>
      </c>
      <c r="E233" s="106" t="s">
        <v>655</v>
      </c>
      <c r="F233" s="106"/>
      <c r="G233" s="106" t="s">
        <v>150</v>
      </c>
      <c r="H233" s="111"/>
      <c r="I233" s="109"/>
      <c r="J233" s="107"/>
      <c r="K233" s="109"/>
      <c r="L233" s="107"/>
      <c r="M233" s="107"/>
      <c r="N233" s="110">
        <v>45860.0</v>
      </c>
    </row>
    <row r="234">
      <c r="A234" s="106" t="s">
        <v>691</v>
      </c>
      <c r="B234" s="106" t="s">
        <v>6123</v>
      </c>
      <c r="C234" s="107"/>
      <c r="D234" s="106"/>
      <c r="E234" s="106" t="s">
        <v>655</v>
      </c>
      <c r="F234" s="107"/>
      <c r="G234" s="106" t="s">
        <v>86</v>
      </c>
      <c r="H234" s="108"/>
      <c r="I234" s="109"/>
      <c r="J234" s="107"/>
      <c r="K234" s="109"/>
      <c r="L234" s="107"/>
      <c r="M234" s="107"/>
      <c r="N234" s="110">
        <v>45860.0</v>
      </c>
    </row>
    <row r="235">
      <c r="A235" s="106" t="s">
        <v>391</v>
      </c>
      <c r="B235" s="106" t="s">
        <v>6124</v>
      </c>
      <c r="C235" s="106" t="s">
        <v>6125</v>
      </c>
      <c r="D235" s="107"/>
      <c r="E235" s="106" t="s">
        <v>85</v>
      </c>
      <c r="F235" s="107"/>
      <c r="G235" s="106" t="s">
        <v>150</v>
      </c>
      <c r="H235" s="108"/>
      <c r="I235" s="109"/>
      <c r="J235" s="107"/>
      <c r="K235" s="109"/>
      <c r="L235" s="107"/>
      <c r="M235" s="107"/>
      <c r="N235" s="110">
        <v>45860.0</v>
      </c>
    </row>
    <row r="236">
      <c r="A236" s="106" t="s">
        <v>6126</v>
      </c>
      <c r="B236" s="106" t="s">
        <v>6127</v>
      </c>
      <c r="C236" s="106" t="s">
        <v>6128</v>
      </c>
      <c r="D236" s="107"/>
      <c r="E236" s="106" t="s">
        <v>85</v>
      </c>
      <c r="F236" s="107"/>
      <c r="G236" s="106" t="s">
        <v>86</v>
      </c>
      <c r="H236" s="108"/>
      <c r="I236" s="109"/>
      <c r="J236" s="107"/>
      <c r="K236" s="109"/>
      <c r="L236" s="107"/>
      <c r="M236" s="107"/>
      <c r="N236" s="110">
        <v>45860.0</v>
      </c>
    </row>
    <row r="237">
      <c r="A237" s="106" t="s">
        <v>6129</v>
      </c>
      <c r="B237" s="106" t="s">
        <v>6130</v>
      </c>
      <c r="C237" s="106" t="s">
        <v>6131</v>
      </c>
      <c r="D237" s="107"/>
      <c r="E237" s="106" t="s">
        <v>85</v>
      </c>
      <c r="F237" s="107"/>
      <c r="G237" s="106" t="s">
        <v>86</v>
      </c>
      <c r="H237" s="108"/>
      <c r="I237" s="109"/>
      <c r="J237" s="107"/>
      <c r="K237" s="109"/>
      <c r="L237" s="107"/>
      <c r="M237" s="107"/>
      <c r="N237" s="110">
        <v>45860.0</v>
      </c>
    </row>
    <row r="238">
      <c r="A238" s="106" t="s">
        <v>716</v>
      </c>
      <c r="B238" s="106" t="s">
        <v>6132</v>
      </c>
      <c r="C238" s="106"/>
      <c r="D238" s="107"/>
      <c r="E238" s="106" t="s">
        <v>85</v>
      </c>
      <c r="F238" s="107"/>
      <c r="G238" s="106" t="s">
        <v>86</v>
      </c>
      <c r="H238" s="108"/>
      <c r="I238" s="109"/>
      <c r="J238" s="107"/>
      <c r="K238" s="109"/>
      <c r="L238" s="107"/>
      <c r="M238" s="107"/>
      <c r="N238" s="110">
        <v>45860.0</v>
      </c>
    </row>
    <row r="239">
      <c r="A239" s="106" t="s">
        <v>1258</v>
      </c>
      <c r="B239" s="106" t="s">
        <v>6133</v>
      </c>
      <c r="C239" s="106" t="s">
        <v>6134</v>
      </c>
      <c r="D239" s="107"/>
      <c r="E239" s="106" t="s">
        <v>85</v>
      </c>
      <c r="F239" s="107"/>
      <c r="G239" s="106" t="s">
        <v>86</v>
      </c>
      <c r="H239" s="108"/>
      <c r="I239" s="109"/>
      <c r="J239" s="107"/>
      <c r="K239" s="109"/>
      <c r="L239" s="107"/>
      <c r="M239" s="107"/>
      <c r="N239" s="110">
        <v>45860.0</v>
      </c>
    </row>
    <row r="240">
      <c r="A240" s="106" t="s">
        <v>6135</v>
      </c>
      <c r="B240" s="106" t="s">
        <v>6136</v>
      </c>
      <c r="C240" s="106"/>
      <c r="D240" s="107"/>
      <c r="E240" s="106" t="s">
        <v>655</v>
      </c>
      <c r="F240" s="107"/>
      <c r="G240" s="106" t="s">
        <v>86</v>
      </c>
      <c r="H240" s="108"/>
      <c r="I240" s="109"/>
      <c r="J240" s="107"/>
      <c r="K240" s="109"/>
      <c r="L240" s="107"/>
      <c r="M240" s="107"/>
      <c r="N240" s="110">
        <v>45860.0</v>
      </c>
    </row>
    <row r="241">
      <c r="A241" s="106" t="s">
        <v>6137</v>
      </c>
      <c r="B241" s="106" t="s">
        <v>6138</v>
      </c>
      <c r="C241" s="106" t="s">
        <v>6139</v>
      </c>
      <c r="D241" s="106" t="s">
        <v>585</v>
      </c>
      <c r="E241" s="106" t="s">
        <v>85</v>
      </c>
      <c r="F241" s="106" t="s">
        <v>140</v>
      </c>
      <c r="G241" s="106" t="s">
        <v>94</v>
      </c>
      <c r="H241" s="111">
        <v>2832.16</v>
      </c>
      <c r="I241" s="109"/>
      <c r="J241" s="107"/>
      <c r="K241" s="109"/>
      <c r="L241" s="107"/>
      <c r="M241" s="106" t="s">
        <v>6140</v>
      </c>
      <c r="N241" s="110">
        <v>45861.0</v>
      </c>
    </row>
    <row r="242">
      <c r="A242" s="106" t="s">
        <v>6141</v>
      </c>
      <c r="B242" s="106" t="s">
        <v>6142</v>
      </c>
      <c r="C242" s="106" t="s">
        <v>6143</v>
      </c>
      <c r="D242" s="106"/>
      <c r="E242" s="106" t="s">
        <v>85</v>
      </c>
      <c r="F242" s="106"/>
      <c r="G242" s="106" t="s">
        <v>86</v>
      </c>
      <c r="H242" s="111"/>
      <c r="I242" s="109"/>
      <c r="J242" s="107"/>
      <c r="K242" s="109"/>
      <c r="L242" s="107"/>
      <c r="M242" s="106"/>
      <c r="N242" s="110">
        <v>45861.0</v>
      </c>
    </row>
    <row r="243">
      <c r="A243" s="106" t="s">
        <v>593</v>
      </c>
      <c r="B243" s="106" t="s">
        <v>6144</v>
      </c>
      <c r="C243" s="106"/>
      <c r="D243" s="107"/>
      <c r="E243" s="106" t="s">
        <v>6145</v>
      </c>
      <c r="F243" s="107"/>
      <c r="G243" s="106" t="s">
        <v>86</v>
      </c>
      <c r="H243" s="108"/>
      <c r="I243" s="109"/>
      <c r="J243" s="107"/>
      <c r="K243" s="109"/>
      <c r="L243" s="107"/>
      <c r="M243" s="107"/>
      <c r="N243" s="110">
        <v>45861.0</v>
      </c>
    </row>
    <row r="244">
      <c r="A244" s="106" t="s">
        <v>6146</v>
      </c>
      <c r="B244" s="106" t="s">
        <v>6147</v>
      </c>
      <c r="C244" s="107"/>
      <c r="D244" s="106"/>
      <c r="E244" s="106" t="s">
        <v>655</v>
      </c>
      <c r="F244" s="107"/>
      <c r="G244" s="106" t="s">
        <v>150</v>
      </c>
      <c r="H244" s="108"/>
      <c r="I244" s="109"/>
      <c r="J244" s="107"/>
      <c r="K244" s="109"/>
      <c r="L244" s="107"/>
      <c r="M244" s="106" t="s">
        <v>6148</v>
      </c>
      <c r="N244" s="110">
        <v>45864.0</v>
      </c>
    </row>
    <row r="245">
      <c r="A245" s="106" t="s">
        <v>1164</v>
      </c>
      <c r="B245" s="106" t="s">
        <v>6149</v>
      </c>
      <c r="C245" s="107"/>
      <c r="D245" s="107"/>
      <c r="E245" s="106" t="s">
        <v>655</v>
      </c>
      <c r="F245" s="107"/>
      <c r="G245" s="106" t="s">
        <v>86</v>
      </c>
      <c r="H245" s="108"/>
      <c r="I245" s="109"/>
      <c r="J245" s="107"/>
      <c r="K245" s="109"/>
      <c r="L245" s="107"/>
      <c r="M245" s="106" t="s">
        <v>6150</v>
      </c>
      <c r="N245" s="110">
        <v>45864.0</v>
      </c>
    </row>
    <row r="246">
      <c r="A246" s="106" t="s">
        <v>1572</v>
      </c>
      <c r="B246" s="106" t="s">
        <v>6151</v>
      </c>
      <c r="C246" s="106" t="s">
        <v>6152</v>
      </c>
      <c r="D246" s="107"/>
      <c r="E246" s="106" t="s">
        <v>85</v>
      </c>
      <c r="F246" s="107"/>
      <c r="G246" s="106" t="s">
        <v>86</v>
      </c>
      <c r="H246" s="108"/>
      <c r="I246" s="109"/>
      <c r="J246" s="107"/>
      <c r="K246" s="109"/>
      <c r="L246" s="107"/>
      <c r="M246" s="106" t="s">
        <v>6150</v>
      </c>
      <c r="N246" s="110">
        <v>45864.0</v>
      </c>
    </row>
    <row r="247">
      <c r="A247" s="106" t="s">
        <v>226</v>
      </c>
      <c r="B247" s="106" t="s">
        <v>6153</v>
      </c>
      <c r="C247" s="106" t="s">
        <v>6154</v>
      </c>
      <c r="D247" s="107"/>
      <c r="E247" s="106" t="s">
        <v>85</v>
      </c>
      <c r="F247" s="106" t="s">
        <v>93</v>
      </c>
      <c r="G247" s="106" t="s">
        <v>94</v>
      </c>
      <c r="H247" s="111">
        <v>888.29</v>
      </c>
      <c r="I247" s="109"/>
      <c r="J247" s="107"/>
      <c r="K247" s="109"/>
      <c r="L247" s="107"/>
      <c r="M247" s="106" t="s">
        <v>6150</v>
      </c>
      <c r="N247" s="110">
        <v>45864.0</v>
      </c>
    </row>
    <row r="248">
      <c r="A248" s="106" t="s">
        <v>6155</v>
      </c>
      <c r="B248" s="106" t="s">
        <v>6156</v>
      </c>
      <c r="C248" s="106" t="s">
        <v>6157</v>
      </c>
      <c r="D248" s="107"/>
      <c r="E248" s="106" t="s">
        <v>85</v>
      </c>
      <c r="F248" s="107"/>
      <c r="G248" s="106" t="s">
        <v>86</v>
      </c>
      <c r="H248" s="108"/>
      <c r="I248" s="109"/>
      <c r="J248" s="107"/>
      <c r="K248" s="109"/>
      <c r="L248" s="107"/>
      <c r="M248" s="106" t="s">
        <v>6150</v>
      </c>
      <c r="N248" s="110">
        <v>45864.0</v>
      </c>
    </row>
    <row r="249">
      <c r="A249" s="106" t="s">
        <v>409</v>
      </c>
      <c r="B249" s="106" t="s">
        <v>6158</v>
      </c>
      <c r="C249" s="106" t="s">
        <v>6159</v>
      </c>
      <c r="D249" s="107"/>
      <c r="E249" s="106" t="s">
        <v>85</v>
      </c>
      <c r="F249" s="106" t="s">
        <v>140</v>
      </c>
      <c r="G249" s="106" t="s">
        <v>94</v>
      </c>
      <c r="H249" s="111">
        <v>1895.71</v>
      </c>
      <c r="I249" s="109"/>
      <c r="J249" s="107"/>
      <c r="K249" s="109"/>
      <c r="L249" s="107"/>
      <c r="M249" s="106" t="s">
        <v>6160</v>
      </c>
      <c r="N249" s="110">
        <v>45864.0</v>
      </c>
    </row>
    <row r="250">
      <c r="A250" s="106" t="s">
        <v>144</v>
      </c>
      <c r="B250" s="106" t="s">
        <v>6161</v>
      </c>
      <c r="C250" s="106" t="s">
        <v>6162</v>
      </c>
      <c r="D250" s="107"/>
      <c r="E250" s="106" t="s">
        <v>85</v>
      </c>
      <c r="F250" s="107"/>
      <c r="G250" s="106" t="s">
        <v>86</v>
      </c>
      <c r="H250" s="108"/>
      <c r="I250" s="109"/>
      <c r="J250" s="107"/>
      <c r="K250" s="109"/>
      <c r="L250" s="107"/>
      <c r="M250" s="106" t="s">
        <v>6163</v>
      </c>
      <c r="N250" s="110">
        <v>45864.0</v>
      </c>
    </row>
    <row r="251">
      <c r="A251" s="106" t="s">
        <v>2273</v>
      </c>
      <c r="B251" s="106" t="s">
        <v>6164</v>
      </c>
      <c r="C251" s="106" t="s">
        <v>6165</v>
      </c>
      <c r="D251" s="106" t="s">
        <v>6166</v>
      </c>
      <c r="E251" s="106" t="s">
        <v>85</v>
      </c>
      <c r="F251" s="106" t="s">
        <v>137</v>
      </c>
      <c r="G251" s="106" t="s">
        <v>53</v>
      </c>
      <c r="H251" s="111">
        <v>686.05</v>
      </c>
      <c r="I251" s="110">
        <v>45938.0</v>
      </c>
      <c r="J251" s="106">
        <v>1169024.0</v>
      </c>
      <c r="K251" s="109"/>
      <c r="L251" s="106">
        <v>10.0</v>
      </c>
      <c r="M251" s="106" t="s">
        <v>6167</v>
      </c>
      <c r="N251" s="110">
        <v>45952.0</v>
      </c>
    </row>
    <row r="252">
      <c r="A252" s="106" t="s">
        <v>219</v>
      </c>
      <c r="B252" s="106" t="s">
        <v>6168</v>
      </c>
      <c r="C252" s="107"/>
      <c r="D252" s="107"/>
      <c r="E252" s="106" t="s">
        <v>85</v>
      </c>
      <c r="F252" s="106" t="s">
        <v>93</v>
      </c>
      <c r="G252" s="106" t="s">
        <v>150</v>
      </c>
      <c r="H252" s="111">
        <v>794.82</v>
      </c>
      <c r="I252" s="109"/>
      <c r="J252" s="107"/>
      <c r="K252" s="109"/>
      <c r="L252" s="107"/>
      <c r="M252" s="106" t="s">
        <v>6167</v>
      </c>
      <c r="N252" s="110">
        <v>45866.0</v>
      </c>
    </row>
    <row r="253">
      <c r="A253" s="106" t="s">
        <v>177</v>
      </c>
      <c r="B253" s="106" t="s">
        <v>6169</v>
      </c>
      <c r="C253" s="106" t="s">
        <v>6170</v>
      </c>
      <c r="D253" s="107"/>
      <c r="E253" s="106" t="s">
        <v>85</v>
      </c>
      <c r="F253" s="107"/>
      <c r="G253" s="106" t="s">
        <v>86</v>
      </c>
      <c r="H253" s="108"/>
      <c r="I253" s="109"/>
      <c r="J253" s="107"/>
      <c r="K253" s="109"/>
      <c r="L253" s="107"/>
      <c r="M253" s="107"/>
      <c r="N253" s="110">
        <v>45866.0</v>
      </c>
    </row>
    <row r="254">
      <c r="A254" s="106" t="s">
        <v>458</v>
      </c>
      <c r="B254" s="106" t="s">
        <v>6171</v>
      </c>
      <c r="C254" s="107"/>
      <c r="D254" s="107"/>
      <c r="E254" s="106" t="s">
        <v>655</v>
      </c>
      <c r="F254" s="107"/>
      <c r="G254" s="106" t="s">
        <v>150</v>
      </c>
      <c r="H254" s="108"/>
      <c r="I254" s="109"/>
      <c r="J254" s="107"/>
      <c r="K254" s="109"/>
      <c r="L254" s="107"/>
      <c r="M254" s="106" t="s">
        <v>6172</v>
      </c>
      <c r="N254" s="110">
        <v>45866.0</v>
      </c>
    </row>
    <row r="255">
      <c r="A255" s="106" t="s">
        <v>1748</v>
      </c>
      <c r="B255" s="106" t="s">
        <v>6173</v>
      </c>
      <c r="C255" s="107"/>
      <c r="D255" s="107"/>
      <c r="E255" s="106" t="s">
        <v>655</v>
      </c>
      <c r="F255" s="106" t="s">
        <v>278</v>
      </c>
      <c r="G255" s="106" t="s">
        <v>94</v>
      </c>
      <c r="H255" s="111">
        <v>1062.83</v>
      </c>
      <c r="I255" s="109"/>
      <c r="J255" s="107"/>
      <c r="K255" s="109"/>
      <c r="L255" s="107"/>
      <c r="M255" s="107"/>
      <c r="N255" s="110">
        <v>45866.0</v>
      </c>
    </row>
    <row r="256">
      <c r="A256" s="106" t="s">
        <v>376</v>
      </c>
      <c r="B256" s="106" t="s">
        <v>3564</v>
      </c>
      <c r="C256" s="106" t="s">
        <v>3565</v>
      </c>
      <c r="D256" s="107"/>
      <c r="E256" s="106" t="s">
        <v>671</v>
      </c>
      <c r="F256" s="107"/>
      <c r="G256" s="106" t="s">
        <v>86</v>
      </c>
      <c r="H256" s="108"/>
      <c r="I256" s="109"/>
      <c r="J256" s="107"/>
      <c r="K256" s="109"/>
      <c r="L256" s="107"/>
      <c r="M256" s="107"/>
      <c r="N256" s="110">
        <v>45866.0</v>
      </c>
    </row>
    <row r="257">
      <c r="A257" s="106" t="s">
        <v>771</v>
      </c>
      <c r="B257" s="106" t="s">
        <v>6174</v>
      </c>
      <c r="C257" s="107"/>
      <c r="D257" s="107"/>
      <c r="E257" s="106" t="s">
        <v>671</v>
      </c>
      <c r="F257" s="107"/>
      <c r="G257" s="106" t="s">
        <v>86</v>
      </c>
      <c r="H257" s="108"/>
      <c r="I257" s="109"/>
      <c r="J257" s="107"/>
      <c r="K257" s="109"/>
      <c r="L257" s="107"/>
      <c r="M257" s="107"/>
      <c r="N257" s="110">
        <v>45866.0</v>
      </c>
    </row>
    <row r="258">
      <c r="A258" s="106" t="s">
        <v>1330</v>
      </c>
      <c r="B258" s="106" t="s">
        <v>6175</v>
      </c>
      <c r="C258" s="106" t="s">
        <v>6176</v>
      </c>
      <c r="D258" s="107"/>
      <c r="E258" s="106" t="s">
        <v>85</v>
      </c>
      <c r="F258" s="106" t="s">
        <v>436</v>
      </c>
      <c r="G258" s="106" t="s">
        <v>94</v>
      </c>
      <c r="H258" s="111">
        <v>2203.93</v>
      </c>
      <c r="I258" s="109"/>
      <c r="J258" s="107"/>
      <c r="K258" s="109"/>
      <c r="L258" s="107"/>
      <c r="M258" s="107"/>
      <c r="N258" s="110">
        <v>45866.0</v>
      </c>
    </row>
    <row r="259">
      <c r="A259" s="106" t="s">
        <v>691</v>
      </c>
      <c r="B259" s="106" t="s">
        <v>6177</v>
      </c>
      <c r="C259" s="106" t="s">
        <v>6178</v>
      </c>
      <c r="D259" s="107"/>
      <c r="E259" s="106" t="s">
        <v>671</v>
      </c>
      <c r="F259" s="107"/>
      <c r="G259" s="106" t="s">
        <v>86</v>
      </c>
      <c r="H259" s="108"/>
      <c r="I259" s="109"/>
      <c r="J259" s="107"/>
      <c r="K259" s="109"/>
      <c r="L259" s="107"/>
      <c r="M259" s="107"/>
      <c r="N259" s="110">
        <v>45866.0</v>
      </c>
    </row>
    <row r="260">
      <c r="A260" s="106" t="s">
        <v>1092</v>
      </c>
      <c r="B260" s="106" t="s">
        <v>6179</v>
      </c>
      <c r="C260" s="107"/>
      <c r="D260" s="107"/>
      <c r="E260" s="106" t="s">
        <v>85</v>
      </c>
      <c r="F260" s="107"/>
      <c r="G260" s="106" t="s">
        <v>94</v>
      </c>
      <c r="H260" s="108"/>
      <c r="I260" s="109"/>
      <c r="J260" s="107"/>
      <c r="K260" s="109"/>
      <c r="L260" s="107"/>
      <c r="M260" s="107"/>
      <c r="N260" s="110">
        <v>45866.0</v>
      </c>
    </row>
    <row r="261">
      <c r="A261" s="106" t="s">
        <v>6180</v>
      </c>
      <c r="B261" s="106" t="s">
        <v>6181</v>
      </c>
      <c r="C261" s="107"/>
      <c r="D261" s="107"/>
      <c r="E261" s="106" t="s">
        <v>85</v>
      </c>
      <c r="F261" s="107"/>
      <c r="G261" s="106" t="s">
        <v>86</v>
      </c>
      <c r="H261" s="108"/>
      <c r="I261" s="109"/>
      <c r="J261" s="107"/>
      <c r="K261" s="109"/>
      <c r="L261" s="107"/>
      <c r="M261" s="107"/>
      <c r="N261" s="110">
        <v>45866.0</v>
      </c>
    </row>
    <row r="262">
      <c r="A262" s="106" t="s">
        <v>1947</v>
      </c>
      <c r="B262" s="106" t="s">
        <v>6182</v>
      </c>
      <c r="C262" s="107"/>
      <c r="D262" s="107"/>
      <c r="E262" s="106" t="s">
        <v>671</v>
      </c>
      <c r="F262" s="106" t="s">
        <v>1146</v>
      </c>
      <c r="G262" s="106" t="s">
        <v>94</v>
      </c>
      <c r="H262" s="111">
        <v>2284.28</v>
      </c>
      <c r="I262" s="109"/>
      <c r="J262" s="107"/>
      <c r="K262" s="109"/>
      <c r="L262" s="107"/>
      <c r="M262" s="107"/>
      <c r="N262" s="110">
        <v>45867.0</v>
      </c>
    </row>
    <row r="263">
      <c r="A263" s="106" t="s">
        <v>6183</v>
      </c>
      <c r="B263" s="106" t="s">
        <v>6184</v>
      </c>
      <c r="C263" s="106" t="s">
        <v>6185</v>
      </c>
      <c r="D263" s="107"/>
      <c r="E263" s="106" t="s">
        <v>85</v>
      </c>
      <c r="F263" s="106" t="s">
        <v>93</v>
      </c>
      <c r="G263" s="106" t="s">
        <v>94</v>
      </c>
      <c r="H263" s="111">
        <v>1948.42</v>
      </c>
      <c r="I263" s="109"/>
      <c r="J263" s="107"/>
      <c r="K263" s="109"/>
      <c r="L263" s="107"/>
      <c r="M263" s="107"/>
      <c r="N263" s="110">
        <v>45867.0</v>
      </c>
    </row>
    <row r="264">
      <c r="A264" s="106" t="s">
        <v>2066</v>
      </c>
      <c r="B264" s="106" t="s">
        <v>6186</v>
      </c>
      <c r="C264" s="107"/>
      <c r="D264" s="107"/>
      <c r="E264" s="106" t="s">
        <v>85</v>
      </c>
      <c r="F264" s="106" t="s">
        <v>420</v>
      </c>
      <c r="G264" s="106" t="s">
        <v>94</v>
      </c>
      <c r="H264" s="111">
        <v>318.47</v>
      </c>
      <c r="I264" s="109"/>
      <c r="J264" s="107"/>
      <c r="K264" s="109"/>
      <c r="L264" s="107"/>
      <c r="M264" s="107"/>
      <c r="N264" s="110">
        <v>45867.0</v>
      </c>
    </row>
    <row r="265">
      <c r="A265" s="106" t="s">
        <v>6187</v>
      </c>
      <c r="B265" s="106" t="s">
        <v>6188</v>
      </c>
      <c r="C265" s="106" t="s">
        <v>6189</v>
      </c>
      <c r="D265" s="107"/>
      <c r="E265" s="106" t="s">
        <v>85</v>
      </c>
      <c r="F265" s="107"/>
      <c r="G265" s="106" t="s">
        <v>86</v>
      </c>
      <c r="H265" s="108"/>
      <c r="I265" s="109"/>
      <c r="J265" s="107"/>
      <c r="K265" s="109"/>
      <c r="L265" s="107"/>
      <c r="M265" s="107"/>
      <c r="N265" s="110">
        <v>45867.0</v>
      </c>
    </row>
    <row r="266">
      <c r="A266" s="106" t="s">
        <v>6190</v>
      </c>
      <c r="B266" s="106" t="s">
        <v>6191</v>
      </c>
      <c r="C266" s="106" t="s">
        <v>6192</v>
      </c>
      <c r="D266" s="107"/>
      <c r="E266" s="106" t="s">
        <v>85</v>
      </c>
      <c r="F266" s="106" t="s">
        <v>93</v>
      </c>
      <c r="G266" s="106" t="s">
        <v>53</v>
      </c>
      <c r="H266" s="111">
        <v>1224.01</v>
      </c>
      <c r="I266" s="109"/>
      <c r="J266" s="107"/>
      <c r="K266" s="109"/>
      <c r="L266" s="106">
        <v>7.0</v>
      </c>
      <c r="M266" s="107"/>
      <c r="N266" s="110">
        <v>45867.0</v>
      </c>
    </row>
    <row r="267">
      <c r="A267" s="106" t="s">
        <v>6193</v>
      </c>
      <c r="B267" s="106" t="s">
        <v>6194</v>
      </c>
      <c r="C267" s="106" t="s">
        <v>6195</v>
      </c>
      <c r="D267" s="107"/>
      <c r="E267" s="106" t="s">
        <v>85</v>
      </c>
      <c r="F267" s="107"/>
      <c r="G267" s="106" t="s">
        <v>86</v>
      </c>
      <c r="H267" s="108"/>
      <c r="I267" s="109"/>
      <c r="J267" s="107"/>
      <c r="K267" s="109"/>
      <c r="L267" s="107"/>
      <c r="M267" s="107"/>
      <c r="N267" s="110">
        <v>45867.0</v>
      </c>
    </row>
    <row r="268">
      <c r="A268" s="106" t="s">
        <v>6196</v>
      </c>
      <c r="B268" s="106" t="s">
        <v>6197</v>
      </c>
      <c r="C268" s="107"/>
      <c r="D268" s="107"/>
      <c r="E268" s="106" t="s">
        <v>655</v>
      </c>
      <c r="F268" s="107"/>
      <c r="G268" s="106" t="s">
        <v>86</v>
      </c>
      <c r="H268" s="108"/>
      <c r="I268" s="109"/>
      <c r="J268" s="107"/>
      <c r="K268" s="109"/>
      <c r="L268" s="107"/>
      <c r="M268" s="106"/>
      <c r="N268" s="110">
        <v>45867.0</v>
      </c>
    </row>
    <row r="269">
      <c r="A269" s="106" t="s">
        <v>6198</v>
      </c>
      <c r="B269" s="106" t="s">
        <v>6199</v>
      </c>
      <c r="C269" s="107"/>
      <c r="D269" s="107"/>
      <c r="E269" s="106" t="s">
        <v>671</v>
      </c>
      <c r="F269" s="107"/>
      <c r="G269" s="106" t="s">
        <v>86</v>
      </c>
      <c r="H269" s="108"/>
      <c r="I269" s="109"/>
      <c r="J269" s="107"/>
      <c r="K269" s="109"/>
      <c r="L269" s="107"/>
      <c r="M269" s="107"/>
      <c r="N269" s="110">
        <v>45867.0</v>
      </c>
    </row>
    <row r="270">
      <c r="A270" s="106" t="s">
        <v>389</v>
      </c>
      <c r="B270" s="106" t="s">
        <v>6200</v>
      </c>
      <c r="C270" s="106" t="s">
        <v>6201</v>
      </c>
      <c r="D270" s="107"/>
      <c r="E270" s="106" t="s">
        <v>85</v>
      </c>
      <c r="F270" s="107"/>
      <c r="G270" s="106" t="s">
        <v>86</v>
      </c>
      <c r="H270" s="108"/>
      <c r="I270" s="109"/>
      <c r="J270" s="107"/>
      <c r="K270" s="109"/>
      <c r="L270" s="107"/>
      <c r="M270" s="107"/>
      <c r="N270" s="110">
        <v>45870.0</v>
      </c>
    </row>
    <row r="271">
      <c r="A271" s="106" t="s">
        <v>160</v>
      </c>
      <c r="B271" s="106" t="s">
        <v>6202</v>
      </c>
      <c r="C271" s="106" t="s">
        <v>6203</v>
      </c>
      <c r="D271" s="107"/>
      <c r="E271" s="106" t="s">
        <v>85</v>
      </c>
      <c r="F271" s="106" t="s">
        <v>140</v>
      </c>
      <c r="G271" s="106" t="s">
        <v>94</v>
      </c>
      <c r="H271" s="108"/>
      <c r="I271" s="109"/>
      <c r="J271" s="107"/>
      <c r="K271" s="109"/>
      <c r="L271" s="107"/>
      <c r="M271" s="107"/>
      <c r="N271" s="110">
        <v>45870.0</v>
      </c>
    </row>
    <row r="272">
      <c r="A272" s="106" t="s">
        <v>6204</v>
      </c>
      <c r="B272" s="106" t="s">
        <v>6205</v>
      </c>
      <c r="C272" s="106" t="s">
        <v>6206</v>
      </c>
      <c r="D272" s="107"/>
      <c r="E272" s="106" t="s">
        <v>85</v>
      </c>
      <c r="F272" s="107"/>
      <c r="G272" s="106" t="s">
        <v>86</v>
      </c>
      <c r="H272" s="108"/>
      <c r="I272" s="109"/>
      <c r="J272" s="107"/>
      <c r="K272" s="109"/>
      <c r="L272" s="107"/>
      <c r="M272" s="107"/>
      <c r="N272" s="110">
        <v>45870.0</v>
      </c>
    </row>
    <row r="273">
      <c r="A273" s="106" t="s">
        <v>416</v>
      </c>
      <c r="B273" s="106" t="s">
        <v>6207</v>
      </c>
      <c r="C273" s="106" t="s">
        <v>6208</v>
      </c>
      <c r="D273" s="107"/>
      <c r="E273" s="106" t="s">
        <v>85</v>
      </c>
      <c r="F273" s="106" t="s">
        <v>153</v>
      </c>
      <c r="G273" s="106" t="s">
        <v>94</v>
      </c>
      <c r="H273" s="111">
        <v>1601.92</v>
      </c>
      <c r="I273" s="109"/>
      <c r="J273" s="107"/>
      <c r="K273" s="109"/>
      <c r="L273" s="107"/>
      <c r="M273" s="107"/>
      <c r="N273" s="110">
        <v>45870.0</v>
      </c>
    </row>
    <row r="274">
      <c r="A274" s="106" t="s">
        <v>797</v>
      </c>
      <c r="B274" s="106" t="s">
        <v>6209</v>
      </c>
      <c r="C274" s="106" t="s">
        <v>6210</v>
      </c>
      <c r="D274" s="107"/>
      <c r="E274" s="106" t="s">
        <v>85</v>
      </c>
      <c r="F274" s="106" t="s">
        <v>103</v>
      </c>
      <c r="G274" s="106" t="s">
        <v>94</v>
      </c>
      <c r="H274" s="111">
        <v>476.56</v>
      </c>
      <c r="I274" s="109"/>
      <c r="J274" s="107"/>
      <c r="K274" s="109"/>
      <c r="L274" s="107"/>
      <c r="M274" s="106" t="s">
        <v>6211</v>
      </c>
      <c r="N274" s="110">
        <v>45870.0</v>
      </c>
    </row>
    <row r="275">
      <c r="A275" s="106" t="s">
        <v>3224</v>
      </c>
      <c r="B275" s="106" t="s">
        <v>6212</v>
      </c>
      <c r="C275" s="107"/>
      <c r="D275" s="107"/>
      <c r="E275" s="106" t="s">
        <v>655</v>
      </c>
      <c r="F275" s="106" t="s">
        <v>93</v>
      </c>
      <c r="G275" s="106" t="s">
        <v>94</v>
      </c>
      <c r="H275" s="111">
        <v>1420.74</v>
      </c>
      <c r="I275" s="109"/>
      <c r="J275" s="107"/>
      <c r="K275" s="109"/>
      <c r="L275" s="107"/>
      <c r="M275" s="107"/>
      <c r="N275" s="110">
        <v>45870.0</v>
      </c>
    </row>
    <row r="276">
      <c r="A276" s="106" t="s">
        <v>6213</v>
      </c>
      <c r="B276" s="106" t="s">
        <v>6214</v>
      </c>
      <c r="C276" s="106" t="s">
        <v>6215</v>
      </c>
      <c r="D276" s="107"/>
      <c r="E276" s="106" t="s">
        <v>85</v>
      </c>
      <c r="F276" s="106" t="s">
        <v>103</v>
      </c>
      <c r="G276" s="106" t="s">
        <v>94</v>
      </c>
      <c r="H276" s="111">
        <v>208.21</v>
      </c>
      <c r="I276" s="109"/>
      <c r="J276" s="107"/>
      <c r="K276" s="109"/>
      <c r="L276" s="107"/>
      <c r="M276" s="106" t="s">
        <v>6216</v>
      </c>
      <c r="N276" s="110">
        <v>45870.0</v>
      </c>
    </row>
    <row r="277">
      <c r="A277" s="106" t="s">
        <v>6022</v>
      </c>
      <c r="B277" s="106" t="s">
        <v>6217</v>
      </c>
      <c r="C277" s="106" t="s">
        <v>6218</v>
      </c>
      <c r="D277" s="107"/>
      <c r="E277" s="106" t="s">
        <v>85</v>
      </c>
      <c r="F277" s="107"/>
      <c r="G277" s="106" t="s">
        <v>150</v>
      </c>
      <c r="H277" s="108"/>
      <c r="I277" s="109"/>
      <c r="J277" s="107"/>
      <c r="K277" s="109"/>
      <c r="L277" s="107"/>
      <c r="M277" s="107"/>
      <c r="N277" s="110">
        <v>45870.0</v>
      </c>
    </row>
    <row r="278">
      <c r="A278" s="106" t="s">
        <v>579</v>
      </c>
      <c r="B278" s="106" t="s">
        <v>6219</v>
      </c>
      <c r="C278" s="106" t="s">
        <v>6220</v>
      </c>
      <c r="D278" s="107"/>
      <c r="E278" s="106" t="s">
        <v>85</v>
      </c>
      <c r="F278" s="107"/>
      <c r="G278" s="106" t="s">
        <v>86</v>
      </c>
      <c r="H278" s="108"/>
      <c r="I278" s="109"/>
      <c r="J278" s="107"/>
      <c r="K278" s="109"/>
      <c r="L278" s="107"/>
      <c r="M278" s="107"/>
      <c r="N278" s="110">
        <v>45870.0</v>
      </c>
    </row>
    <row r="279">
      <c r="A279" s="106" t="s">
        <v>179</v>
      </c>
      <c r="B279" s="106" t="s">
        <v>6221</v>
      </c>
      <c r="C279" s="106" t="s">
        <v>6222</v>
      </c>
      <c r="D279" s="107"/>
      <c r="E279" s="106" t="s">
        <v>85</v>
      </c>
      <c r="F279" s="106" t="s">
        <v>167</v>
      </c>
      <c r="G279" s="106" t="s">
        <v>150</v>
      </c>
      <c r="H279" s="111">
        <v>483.1</v>
      </c>
      <c r="I279" s="109"/>
      <c r="J279" s="107"/>
      <c r="K279" s="109"/>
      <c r="L279" s="107"/>
      <c r="M279" s="106" t="s">
        <v>6223</v>
      </c>
      <c r="N279" s="110">
        <v>45870.0</v>
      </c>
    </row>
    <row r="280">
      <c r="A280" s="106" t="s">
        <v>160</v>
      </c>
      <c r="B280" s="106" t="s">
        <v>6224</v>
      </c>
      <c r="C280" s="106" t="s">
        <v>6225</v>
      </c>
      <c r="D280" s="107"/>
      <c r="E280" s="106" t="s">
        <v>85</v>
      </c>
      <c r="F280" s="106" t="s">
        <v>153</v>
      </c>
      <c r="G280" s="106" t="s">
        <v>94</v>
      </c>
      <c r="H280" s="111">
        <v>583.26</v>
      </c>
      <c r="I280" s="109"/>
      <c r="J280" s="107"/>
      <c r="K280" s="109"/>
      <c r="L280" s="107"/>
      <c r="M280" s="106" t="s">
        <v>6226</v>
      </c>
      <c r="N280" s="110">
        <v>45870.0</v>
      </c>
    </row>
    <row r="281">
      <c r="A281" s="106" t="s">
        <v>6227</v>
      </c>
      <c r="B281" s="106" t="s">
        <v>6228</v>
      </c>
      <c r="C281" s="106" t="s">
        <v>6229</v>
      </c>
      <c r="D281" s="107"/>
      <c r="E281" s="106" t="s">
        <v>649</v>
      </c>
      <c r="F281" s="107"/>
      <c r="G281" s="106" t="s">
        <v>86</v>
      </c>
      <c r="H281" s="108"/>
      <c r="I281" s="109"/>
      <c r="J281" s="107"/>
      <c r="K281" s="109"/>
      <c r="L281" s="107"/>
      <c r="M281" s="107"/>
      <c r="N281" s="110">
        <v>45873.0</v>
      </c>
    </row>
    <row r="282">
      <c r="A282" s="106" t="s">
        <v>270</v>
      </c>
      <c r="B282" s="106" t="s">
        <v>6230</v>
      </c>
      <c r="C282" s="106" t="s">
        <v>6231</v>
      </c>
      <c r="D282" s="107"/>
      <c r="E282" s="106" t="s">
        <v>671</v>
      </c>
      <c r="F282" s="107"/>
      <c r="G282" s="106" t="s">
        <v>131</v>
      </c>
      <c r="H282" s="108"/>
      <c r="I282" s="109"/>
      <c r="J282" s="107"/>
      <c r="K282" s="109"/>
      <c r="L282" s="107"/>
      <c r="M282" s="107"/>
      <c r="N282" s="110">
        <v>45873.0</v>
      </c>
    </row>
    <row r="283">
      <c r="A283" s="106" t="s">
        <v>5831</v>
      </c>
      <c r="B283" s="106" t="s">
        <v>6232</v>
      </c>
      <c r="C283" s="106" t="s">
        <v>6233</v>
      </c>
      <c r="D283" s="107"/>
      <c r="E283" s="106" t="s">
        <v>85</v>
      </c>
      <c r="F283" s="107"/>
      <c r="G283" s="106" t="s">
        <v>86</v>
      </c>
      <c r="H283" s="108"/>
      <c r="I283" s="109"/>
      <c r="J283" s="107"/>
      <c r="K283" s="109"/>
      <c r="L283" s="107"/>
      <c r="M283" s="107"/>
      <c r="N283" s="110">
        <v>45873.0</v>
      </c>
    </row>
    <row r="284">
      <c r="A284" s="106" t="s">
        <v>484</v>
      </c>
      <c r="B284" s="106" t="s">
        <v>6234</v>
      </c>
      <c r="C284" s="129" t="s">
        <v>6235</v>
      </c>
      <c r="D284" s="107"/>
      <c r="E284" s="106" t="s">
        <v>85</v>
      </c>
      <c r="F284" s="107"/>
      <c r="G284" s="106" t="s">
        <v>86</v>
      </c>
      <c r="H284" s="108"/>
      <c r="I284" s="109"/>
      <c r="J284" s="107"/>
      <c r="K284" s="109"/>
      <c r="L284" s="107"/>
      <c r="M284" s="107"/>
      <c r="N284" s="110">
        <v>45874.0</v>
      </c>
    </row>
    <row r="285">
      <c r="A285" s="106" t="s">
        <v>434</v>
      </c>
      <c r="B285" s="106" t="s">
        <v>6236</v>
      </c>
      <c r="C285" s="106" t="s">
        <v>6237</v>
      </c>
      <c r="D285" s="107"/>
      <c r="E285" s="106" t="s">
        <v>85</v>
      </c>
      <c r="F285" s="107"/>
      <c r="G285" s="106" t="s">
        <v>86</v>
      </c>
      <c r="H285" s="108"/>
      <c r="I285" s="109"/>
      <c r="J285" s="107"/>
      <c r="K285" s="109"/>
      <c r="L285" s="107"/>
      <c r="M285" s="107"/>
      <c r="N285" s="110">
        <v>45874.0</v>
      </c>
    </row>
    <row r="286">
      <c r="A286" s="106" t="s">
        <v>6238</v>
      </c>
      <c r="B286" s="106" t="s">
        <v>6239</v>
      </c>
      <c r="C286" s="106" t="s">
        <v>6240</v>
      </c>
      <c r="D286" s="107"/>
      <c r="E286" s="106" t="s">
        <v>85</v>
      </c>
      <c r="F286" s="107"/>
      <c r="G286" s="106" t="s">
        <v>86</v>
      </c>
      <c r="H286" s="108"/>
      <c r="I286" s="109"/>
      <c r="J286" s="107"/>
      <c r="K286" s="109"/>
      <c r="L286" s="107"/>
      <c r="M286" s="107"/>
      <c r="N286" s="110">
        <v>45874.0</v>
      </c>
    </row>
    <row r="287">
      <c r="A287" s="106" t="s">
        <v>215</v>
      </c>
      <c r="B287" s="106" t="s">
        <v>6241</v>
      </c>
      <c r="C287" s="107"/>
      <c r="D287" s="107"/>
      <c r="E287" s="106" t="s">
        <v>655</v>
      </c>
      <c r="F287" s="107"/>
      <c r="G287" s="106" t="s">
        <v>150</v>
      </c>
      <c r="H287" s="108"/>
      <c r="I287" s="109"/>
      <c r="J287" s="107"/>
      <c r="K287" s="109"/>
      <c r="L287" s="107"/>
      <c r="M287" s="106" t="s">
        <v>6242</v>
      </c>
      <c r="N287" s="110">
        <v>45874.0</v>
      </c>
    </row>
    <row r="288">
      <c r="A288" s="106" t="s">
        <v>206</v>
      </c>
      <c r="B288" s="106" t="s">
        <v>6243</v>
      </c>
      <c r="C288" s="106" t="s">
        <v>6244</v>
      </c>
      <c r="D288" s="107"/>
      <c r="E288" s="106" t="s">
        <v>4734</v>
      </c>
      <c r="F288" s="106" t="s">
        <v>137</v>
      </c>
      <c r="G288" s="106" t="s">
        <v>53</v>
      </c>
      <c r="H288" s="111">
        <v>656.8</v>
      </c>
      <c r="I288" s="110">
        <v>45909.0</v>
      </c>
      <c r="J288" s="106">
        <v>9.66624439E8</v>
      </c>
      <c r="K288" s="110">
        <v>45923.0</v>
      </c>
      <c r="L288" s="106">
        <v>9.0</v>
      </c>
      <c r="M288" s="107"/>
      <c r="N288" s="110">
        <v>45912.0</v>
      </c>
    </row>
    <row r="289">
      <c r="A289" s="106" t="s">
        <v>5959</v>
      </c>
      <c r="B289" s="106" t="s">
        <v>6245</v>
      </c>
      <c r="C289" s="106" t="s">
        <v>6246</v>
      </c>
      <c r="D289" s="107"/>
      <c r="E289" s="106" t="s">
        <v>671</v>
      </c>
      <c r="F289" s="107"/>
      <c r="G289" s="106" t="s">
        <v>86</v>
      </c>
      <c r="H289" s="108"/>
      <c r="I289" s="109"/>
      <c r="J289" s="107"/>
      <c r="K289" s="109"/>
      <c r="L289" s="107"/>
      <c r="M289" s="107"/>
      <c r="N289" s="110">
        <v>45875.0</v>
      </c>
    </row>
    <row r="290">
      <c r="A290" s="106" t="s">
        <v>3884</v>
      </c>
      <c r="B290" s="106" t="s">
        <v>6247</v>
      </c>
      <c r="C290" s="106" t="s">
        <v>6248</v>
      </c>
      <c r="D290" s="107"/>
      <c r="E290" s="106" t="s">
        <v>85</v>
      </c>
      <c r="F290" s="107"/>
      <c r="G290" s="106" t="s">
        <v>86</v>
      </c>
      <c r="H290" s="108"/>
      <c r="I290" s="109"/>
      <c r="J290" s="107"/>
      <c r="K290" s="109"/>
      <c r="L290" s="107"/>
      <c r="M290" s="107"/>
      <c r="N290" s="110">
        <v>45875.0</v>
      </c>
    </row>
    <row r="291">
      <c r="A291" s="106" t="s">
        <v>221</v>
      </c>
      <c r="B291" s="106" t="s">
        <v>6249</v>
      </c>
      <c r="C291" s="106" t="s">
        <v>6250</v>
      </c>
      <c r="D291" s="107"/>
      <c r="E291" s="106" t="s">
        <v>85</v>
      </c>
      <c r="F291" s="107"/>
      <c r="G291" s="106" t="s">
        <v>86</v>
      </c>
      <c r="H291" s="108"/>
      <c r="I291" s="109"/>
      <c r="J291" s="107"/>
      <c r="K291" s="109"/>
      <c r="L291" s="107"/>
      <c r="M291" s="107"/>
      <c r="N291" s="110">
        <v>45875.0</v>
      </c>
    </row>
    <row r="292">
      <c r="A292" s="106" t="s">
        <v>6251</v>
      </c>
      <c r="B292" s="106" t="s">
        <v>6252</v>
      </c>
      <c r="C292" s="106" t="s">
        <v>6253</v>
      </c>
      <c r="D292" s="107"/>
      <c r="E292" s="106" t="s">
        <v>85</v>
      </c>
      <c r="F292" s="107"/>
      <c r="G292" s="106" t="s">
        <v>86</v>
      </c>
      <c r="H292" s="108"/>
      <c r="I292" s="109"/>
      <c r="J292" s="107"/>
      <c r="K292" s="109"/>
      <c r="L292" s="107"/>
      <c r="M292" s="107"/>
      <c r="N292" s="110">
        <v>45875.0</v>
      </c>
    </row>
    <row r="293">
      <c r="A293" s="106" t="s">
        <v>6254</v>
      </c>
      <c r="B293" s="106" t="s">
        <v>6255</v>
      </c>
      <c r="C293" s="107"/>
      <c r="D293" s="107"/>
      <c r="E293" s="106" t="s">
        <v>671</v>
      </c>
      <c r="F293" s="107"/>
      <c r="G293" s="106" t="s">
        <v>86</v>
      </c>
      <c r="H293" s="108"/>
      <c r="I293" s="109"/>
      <c r="J293" s="107"/>
      <c r="K293" s="109"/>
      <c r="L293" s="107"/>
      <c r="M293" s="107"/>
      <c r="N293" s="110">
        <v>45875.0</v>
      </c>
    </row>
    <row r="294">
      <c r="A294" s="106" t="s">
        <v>850</v>
      </c>
      <c r="B294" s="106" t="s">
        <v>6256</v>
      </c>
      <c r="C294" s="107"/>
      <c r="D294" s="107"/>
      <c r="E294" s="106" t="s">
        <v>671</v>
      </c>
      <c r="F294" s="107"/>
      <c r="G294" s="106" t="s">
        <v>86</v>
      </c>
      <c r="H294" s="108"/>
      <c r="I294" s="109"/>
      <c r="J294" s="107"/>
      <c r="K294" s="109"/>
      <c r="L294" s="107"/>
      <c r="M294" s="107"/>
      <c r="N294" s="110">
        <v>45876.0</v>
      </c>
    </row>
    <row r="295">
      <c r="A295" s="106" t="s">
        <v>6257</v>
      </c>
      <c r="B295" s="106" t="s">
        <v>6258</v>
      </c>
      <c r="C295" s="107"/>
      <c r="D295" s="107"/>
      <c r="E295" s="106" t="s">
        <v>655</v>
      </c>
      <c r="F295" s="107"/>
      <c r="G295" s="106" t="s">
        <v>86</v>
      </c>
      <c r="H295" s="108"/>
      <c r="I295" s="109"/>
      <c r="J295" s="107"/>
      <c r="K295" s="109"/>
      <c r="L295" s="107"/>
      <c r="M295" s="107"/>
      <c r="N295" s="110">
        <v>45876.0</v>
      </c>
    </row>
    <row r="296">
      <c r="A296" s="106" t="s">
        <v>6259</v>
      </c>
      <c r="B296" s="106" t="s">
        <v>6260</v>
      </c>
      <c r="C296" s="106" t="s">
        <v>6261</v>
      </c>
      <c r="D296" s="107"/>
      <c r="E296" s="106" t="s">
        <v>85</v>
      </c>
      <c r="F296" s="107"/>
      <c r="G296" s="106" t="s">
        <v>131</v>
      </c>
      <c r="H296" s="108"/>
      <c r="I296" s="109"/>
      <c r="J296" s="107"/>
      <c r="K296" s="109"/>
      <c r="L296" s="107"/>
      <c r="M296" s="107"/>
      <c r="N296" s="110">
        <v>45876.0</v>
      </c>
    </row>
    <row r="297">
      <c r="A297" s="106" t="s">
        <v>187</v>
      </c>
      <c r="B297" s="106" t="s">
        <v>6262</v>
      </c>
      <c r="C297" s="106" t="s">
        <v>6263</v>
      </c>
      <c r="D297" s="107"/>
      <c r="E297" s="106" t="s">
        <v>85</v>
      </c>
      <c r="F297" s="107"/>
      <c r="G297" s="106" t="s">
        <v>131</v>
      </c>
      <c r="H297" s="108"/>
      <c r="I297" s="109"/>
      <c r="J297" s="107"/>
      <c r="K297" s="109"/>
      <c r="L297" s="107"/>
      <c r="M297" s="106" t="s">
        <v>6264</v>
      </c>
      <c r="N297" s="110">
        <v>45876.0</v>
      </c>
    </row>
    <row r="298">
      <c r="A298" s="106" t="s">
        <v>434</v>
      </c>
      <c r="B298" s="106" t="s">
        <v>6265</v>
      </c>
      <c r="C298" s="106" t="s">
        <v>6266</v>
      </c>
      <c r="D298" s="107"/>
      <c r="E298" s="106" t="s">
        <v>85</v>
      </c>
      <c r="F298" s="106" t="s">
        <v>93</v>
      </c>
      <c r="G298" s="106" t="s">
        <v>150</v>
      </c>
      <c r="H298" s="111">
        <v>3022.85</v>
      </c>
      <c r="I298" s="109"/>
      <c r="J298" s="107"/>
      <c r="K298" s="109"/>
      <c r="L298" s="107"/>
      <c r="M298" s="106" t="s">
        <v>6267</v>
      </c>
      <c r="N298" s="110">
        <v>45876.0</v>
      </c>
    </row>
    <row r="299">
      <c r="A299" s="106" t="s">
        <v>177</v>
      </c>
      <c r="B299" s="106" t="s">
        <v>6268</v>
      </c>
      <c r="C299" s="107"/>
      <c r="D299" s="107"/>
      <c r="E299" s="106" t="s">
        <v>655</v>
      </c>
      <c r="F299" s="107"/>
      <c r="G299" s="106" t="s">
        <v>86</v>
      </c>
      <c r="H299" s="108"/>
      <c r="I299" s="109"/>
      <c r="J299" s="107"/>
      <c r="K299" s="109"/>
      <c r="L299" s="107"/>
      <c r="M299" s="107"/>
      <c r="N299" s="110">
        <v>45876.0</v>
      </c>
    </row>
    <row r="300">
      <c r="A300" s="106" t="s">
        <v>332</v>
      </c>
      <c r="B300" s="106" t="s">
        <v>6269</v>
      </c>
      <c r="C300" s="107"/>
      <c r="D300" s="107"/>
      <c r="E300" s="106" t="s">
        <v>655</v>
      </c>
      <c r="F300" s="107"/>
      <c r="G300" s="106" t="s">
        <v>86</v>
      </c>
      <c r="H300" s="108"/>
      <c r="I300" s="109"/>
      <c r="J300" s="107"/>
      <c r="K300" s="109"/>
      <c r="L300" s="107"/>
      <c r="M300" s="107"/>
      <c r="N300" s="110">
        <v>45877.0</v>
      </c>
    </row>
    <row r="301">
      <c r="A301" s="106" t="s">
        <v>303</v>
      </c>
      <c r="B301" s="106" t="s">
        <v>6270</v>
      </c>
      <c r="C301" s="107"/>
      <c r="D301" s="107"/>
      <c r="E301" s="106" t="s">
        <v>655</v>
      </c>
      <c r="F301" s="106" t="s">
        <v>93</v>
      </c>
      <c r="G301" s="106" t="s">
        <v>131</v>
      </c>
      <c r="H301" s="111">
        <v>2209.7</v>
      </c>
      <c r="I301" s="109"/>
      <c r="J301" s="107"/>
      <c r="K301" s="109"/>
      <c r="L301" s="107"/>
      <c r="M301" s="107"/>
      <c r="N301" s="110">
        <v>45877.0</v>
      </c>
    </row>
    <row r="302">
      <c r="A302" s="106" t="s">
        <v>691</v>
      </c>
      <c r="B302" s="106" t="s">
        <v>6271</v>
      </c>
      <c r="C302" s="106" t="s">
        <v>6272</v>
      </c>
      <c r="D302" s="107"/>
      <c r="E302" s="106" t="s">
        <v>85</v>
      </c>
      <c r="F302" s="106" t="s">
        <v>153</v>
      </c>
      <c r="G302" s="106" t="s">
        <v>150</v>
      </c>
      <c r="H302" s="111">
        <v>749.24</v>
      </c>
      <c r="I302" s="109"/>
      <c r="J302" s="107"/>
      <c r="K302" s="109"/>
      <c r="L302" s="107"/>
      <c r="M302" s="106" t="s">
        <v>6273</v>
      </c>
      <c r="N302" s="110">
        <v>45877.0</v>
      </c>
    </row>
    <row r="303">
      <c r="A303" s="106" t="s">
        <v>2978</v>
      </c>
      <c r="B303" s="106" t="s">
        <v>6274</v>
      </c>
      <c r="C303" s="106" t="s">
        <v>6275</v>
      </c>
      <c r="D303" s="107"/>
      <c r="E303" s="106" t="s">
        <v>85</v>
      </c>
      <c r="F303" s="106" t="s">
        <v>93</v>
      </c>
      <c r="G303" s="106" t="s">
        <v>150</v>
      </c>
      <c r="H303" s="111">
        <v>376.37</v>
      </c>
      <c r="I303" s="110">
        <v>45910.0</v>
      </c>
      <c r="J303" s="106">
        <v>9.664131E7</v>
      </c>
      <c r="K303" s="110">
        <v>45940.0</v>
      </c>
      <c r="L303" s="107"/>
      <c r="M303" s="107"/>
      <c r="N303" s="110">
        <v>45912.0</v>
      </c>
    </row>
    <row r="304">
      <c r="A304" s="106" t="s">
        <v>434</v>
      </c>
      <c r="B304" s="106" t="s">
        <v>6276</v>
      </c>
      <c r="C304" s="106" t="s">
        <v>6277</v>
      </c>
      <c r="D304" s="107"/>
      <c r="E304" s="106" t="s">
        <v>85</v>
      </c>
      <c r="F304" s="107"/>
      <c r="G304" s="106" t="s">
        <v>131</v>
      </c>
      <c r="H304" s="108"/>
      <c r="I304" s="109"/>
      <c r="J304" s="107"/>
      <c r="K304" s="109"/>
      <c r="L304" s="107"/>
      <c r="M304" s="107"/>
      <c r="N304" s="110">
        <v>45877.0</v>
      </c>
    </row>
    <row r="305">
      <c r="A305" s="106" t="s">
        <v>376</v>
      </c>
      <c r="B305" s="106" t="s">
        <v>6278</v>
      </c>
      <c r="C305" s="106" t="s">
        <v>6279</v>
      </c>
      <c r="D305" s="107"/>
      <c r="E305" s="106" t="s">
        <v>671</v>
      </c>
      <c r="F305" s="107"/>
      <c r="G305" s="106" t="s">
        <v>86</v>
      </c>
      <c r="H305" s="108"/>
      <c r="I305" s="109"/>
      <c r="J305" s="107"/>
      <c r="K305" s="109"/>
      <c r="L305" s="107"/>
      <c r="M305" s="107"/>
      <c r="N305" s="110">
        <v>45877.0</v>
      </c>
    </row>
    <row r="306">
      <c r="A306" s="106" t="s">
        <v>653</v>
      </c>
      <c r="B306" s="106" t="s">
        <v>6280</v>
      </c>
      <c r="C306" s="107"/>
      <c r="D306" s="107"/>
      <c r="E306" s="106" t="s">
        <v>85</v>
      </c>
      <c r="F306" s="107"/>
      <c r="G306" s="106" t="s">
        <v>150</v>
      </c>
      <c r="H306" s="108"/>
      <c r="I306" s="109"/>
      <c r="J306" s="107"/>
      <c r="K306" s="109"/>
      <c r="L306" s="107"/>
      <c r="M306" s="106" t="s">
        <v>5489</v>
      </c>
      <c r="N306" s="110">
        <v>45878.0</v>
      </c>
    </row>
    <row r="307">
      <c r="A307" s="106" t="s">
        <v>412</v>
      </c>
      <c r="B307" s="106" t="s">
        <v>6281</v>
      </c>
      <c r="C307" s="107"/>
      <c r="D307" s="107"/>
      <c r="E307" s="106" t="s">
        <v>85</v>
      </c>
      <c r="F307" s="107"/>
      <c r="G307" s="106" t="s">
        <v>86</v>
      </c>
      <c r="H307" s="108"/>
      <c r="I307" s="109"/>
      <c r="J307" s="107"/>
      <c r="K307" s="109"/>
      <c r="L307" s="107"/>
      <c r="M307" s="107"/>
      <c r="N307" s="110">
        <v>45878.0</v>
      </c>
    </row>
    <row r="308">
      <c r="A308" s="106" t="s">
        <v>6282</v>
      </c>
      <c r="B308" s="106" t="s">
        <v>6283</v>
      </c>
      <c r="C308" s="107"/>
      <c r="D308" s="107"/>
      <c r="E308" s="106" t="s">
        <v>85</v>
      </c>
      <c r="F308" s="107"/>
      <c r="G308" s="106" t="s">
        <v>150</v>
      </c>
      <c r="H308" s="111">
        <v>1038.9</v>
      </c>
      <c r="I308" s="109"/>
      <c r="J308" s="107"/>
      <c r="K308" s="109"/>
      <c r="L308" s="107"/>
      <c r="M308" s="106" t="s">
        <v>6267</v>
      </c>
      <c r="N308" s="110">
        <v>45878.0</v>
      </c>
    </row>
    <row r="309">
      <c r="A309" s="106" t="s">
        <v>2029</v>
      </c>
      <c r="B309" s="106" t="s">
        <v>6284</v>
      </c>
      <c r="C309" s="107"/>
      <c r="D309" s="107"/>
      <c r="E309" s="106" t="s">
        <v>85</v>
      </c>
      <c r="F309" s="107"/>
      <c r="G309" s="106" t="s">
        <v>86</v>
      </c>
      <c r="H309" s="108"/>
      <c r="I309" s="109"/>
      <c r="J309" s="107"/>
      <c r="K309" s="109"/>
      <c r="L309" s="107"/>
      <c r="M309" s="107"/>
      <c r="N309" s="110">
        <v>45878.0</v>
      </c>
    </row>
    <row r="310">
      <c r="A310" s="106" t="s">
        <v>5918</v>
      </c>
      <c r="B310" s="106" t="s">
        <v>6285</v>
      </c>
      <c r="C310" s="107"/>
      <c r="D310" s="107"/>
      <c r="E310" s="106" t="s">
        <v>1167</v>
      </c>
      <c r="F310" s="107"/>
      <c r="G310" s="106" t="s">
        <v>86</v>
      </c>
      <c r="H310" s="108"/>
      <c r="I310" s="109"/>
      <c r="J310" s="107"/>
      <c r="K310" s="109"/>
      <c r="L310" s="107"/>
      <c r="M310" s="107"/>
      <c r="N310" s="110">
        <v>45881.0</v>
      </c>
    </row>
    <row r="311">
      <c r="A311" s="106" t="s">
        <v>697</v>
      </c>
      <c r="B311" s="106" t="s">
        <v>6286</v>
      </c>
      <c r="C311" s="107"/>
      <c r="D311" s="107"/>
      <c r="E311" s="106" t="s">
        <v>671</v>
      </c>
      <c r="F311" s="106" t="s">
        <v>137</v>
      </c>
      <c r="G311" s="106" t="s">
        <v>150</v>
      </c>
      <c r="H311" s="111">
        <v>830.03</v>
      </c>
      <c r="I311" s="109"/>
      <c r="J311" s="107"/>
      <c r="K311" s="109"/>
      <c r="L311" s="107"/>
      <c r="M311" s="106" t="s">
        <v>6287</v>
      </c>
      <c r="N311" s="110">
        <v>45882.0</v>
      </c>
    </row>
    <row r="312">
      <c r="A312" s="106" t="s">
        <v>6288</v>
      </c>
      <c r="B312" s="106" t="s">
        <v>6289</v>
      </c>
      <c r="C312" s="106" t="s">
        <v>6290</v>
      </c>
      <c r="D312" s="107"/>
      <c r="E312" s="106" t="s">
        <v>85</v>
      </c>
      <c r="F312" s="106" t="s">
        <v>93</v>
      </c>
      <c r="G312" s="106" t="s">
        <v>94</v>
      </c>
      <c r="H312" s="111">
        <v>560.86</v>
      </c>
      <c r="I312" s="109"/>
      <c r="J312" s="107"/>
      <c r="K312" s="109"/>
      <c r="L312" s="107"/>
      <c r="M312" s="107"/>
      <c r="N312" s="110">
        <v>45882.0</v>
      </c>
    </row>
    <row r="313">
      <c r="A313" s="106" t="s">
        <v>106</v>
      </c>
      <c r="B313" s="106" t="s">
        <v>6291</v>
      </c>
      <c r="C313" s="106" t="s">
        <v>6292</v>
      </c>
      <c r="D313" s="107"/>
      <c r="E313" s="106" t="s">
        <v>85</v>
      </c>
      <c r="F313" s="107"/>
      <c r="G313" s="106" t="s">
        <v>131</v>
      </c>
      <c r="H313" s="108"/>
      <c r="I313" s="109"/>
      <c r="J313" s="107"/>
      <c r="K313" s="109"/>
      <c r="L313" s="107"/>
      <c r="M313" s="107"/>
      <c r="N313" s="110">
        <v>45882.0</v>
      </c>
    </row>
    <row r="314">
      <c r="A314" s="106" t="s">
        <v>526</v>
      </c>
      <c r="B314" s="106" t="s">
        <v>6293</v>
      </c>
      <c r="C314" s="106" t="s">
        <v>6294</v>
      </c>
      <c r="D314" s="107"/>
      <c r="E314" s="106" t="s">
        <v>85</v>
      </c>
      <c r="F314" s="107"/>
      <c r="G314" s="106" t="s">
        <v>86</v>
      </c>
      <c r="H314" s="108"/>
      <c r="I314" s="109"/>
      <c r="J314" s="107"/>
      <c r="K314" s="109"/>
      <c r="L314" s="107"/>
      <c r="M314" s="107"/>
      <c r="N314" s="110">
        <v>45882.0</v>
      </c>
    </row>
    <row r="315">
      <c r="A315" s="106" t="s">
        <v>6295</v>
      </c>
      <c r="B315" s="106" t="s">
        <v>6296</v>
      </c>
      <c r="C315" s="106" t="s">
        <v>6297</v>
      </c>
      <c r="D315" s="107"/>
      <c r="E315" s="106" t="s">
        <v>85</v>
      </c>
      <c r="F315" s="107"/>
      <c r="G315" s="106" t="s">
        <v>86</v>
      </c>
      <c r="H315" s="108"/>
      <c r="I315" s="109"/>
      <c r="J315" s="107"/>
      <c r="K315" s="109"/>
      <c r="L315" s="107"/>
      <c r="M315" s="107"/>
      <c r="N315" s="110">
        <v>45883.0</v>
      </c>
    </row>
    <row r="316">
      <c r="A316" s="106" t="s">
        <v>168</v>
      </c>
      <c r="B316" s="106" t="s">
        <v>6298</v>
      </c>
      <c r="C316" s="106" t="s">
        <v>6299</v>
      </c>
      <c r="D316" s="107"/>
      <c r="E316" s="106" t="s">
        <v>655</v>
      </c>
      <c r="F316" s="107"/>
      <c r="G316" s="106" t="s">
        <v>86</v>
      </c>
      <c r="H316" s="108"/>
      <c r="I316" s="109"/>
      <c r="J316" s="107"/>
      <c r="K316" s="109"/>
      <c r="L316" s="107"/>
      <c r="M316" s="107"/>
      <c r="N316" s="110">
        <v>45883.0</v>
      </c>
    </row>
    <row r="317">
      <c r="A317" s="106" t="s">
        <v>6300</v>
      </c>
      <c r="B317" s="106" t="s">
        <v>6301</v>
      </c>
      <c r="C317" s="107"/>
      <c r="D317" s="107"/>
      <c r="E317" s="106" t="s">
        <v>655</v>
      </c>
      <c r="F317" s="107"/>
      <c r="G317" s="106" t="s">
        <v>86</v>
      </c>
      <c r="H317" s="108"/>
      <c r="I317" s="109"/>
      <c r="J317" s="107"/>
      <c r="K317" s="109"/>
      <c r="L317" s="107"/>
      <c r="M317" s="107"/>
      <c r="N317" s="110">
        <v>45883.0</v>
      </c>
    </row>
    <row r="318">
      <c r="A318" s="106" t="s">
        <v>6302</v>
      </c>
      <c r="B318" s="106" t="s">
        <v>6303</v>
      </c>
      <c r="C318" s="107"/>
      <c r="D318" s="107"/>
      <c r="E318" s="106" t="s">
        <v>655</v>
      </c>
      <c r="F318" s="107"/>
      <c r="G318" s="106" t="s">
        <v>86</v>
      </c>
      <c r="H318" s="108"/>
      <c r="I318" s="109"/>
      <c r="J318" s="107"/>
      <c r="K318" s="109"/>
      <c r="L318" s="107"/>
      <c r="M318" s="107"/>
      <c r="N318" s="110">
        <v>45883.0</v>
      </c>
    </row>
    <row r="319">
      <c r="A319" s="106" t="s">
        <v>6304</v>
      </c>
      <c r="B319" s="106" t="s">
        <v>6305</v>
      </c>
      <c r="C319" s="106" t="s">
        <v>6306</v>
      </c>
      <c r="D319" s="107"/>
      <c r="E319" s="106" t="s">
        <v>85</v>
      </c>
      <c r="F319" s="107"/>
      <c r="G319" s="106" t="s">
        <v>86</v>
      </c>
      <c r="H319" s="108"/>
      <c r="I319" s="109"/>
      <c r="J319" s="107"/>
      <c r="K319" s="109"/>
      <c r="L319" s="107"/>
      <c r="M319" s="107"/>
      <c r="N319" s="110">
        <v>45883.0</v>
      </c>
    </row>
    <row r="320">
      <c r="A320" s="106" t="s">
        <v>511</v>
      </c>
      <c r="B320" s="106" t="s">
        <v>6307</v>
      </c>
      <c r="C320" s="106" t="s">
        <v>6308</v>
      </c>
      <c r="D320" s="107"/>
      <c r="E320" s="106" t="s">
        <v>85</v>
      </c>
      <c r="F320" s="106" t="s">
        <v>718</v>
      </c>
      <c r="G320" s="106" t="s">
        <v>94</v>
      </c>
      <c r="H320" s="111">
        <v>1182.79</v>
      </c>
      <c r="I320" s="109"/>
      <c r="J320" s="107"/>
      <c r="K320" s="109"/>
      <c r="L320" s="107"/>
      <c r="M320" s="106" t="s">
        <v>6309</v>
      </c>
      <c r="N320" s="110">
        <v>45883.0</v>
      </c>
    </row>
    <row r="321">
      <c r="A321" s="106" t="s">
        <v>6310</v>
      </c>
      <c r="B321" s="106" t="s">
        <v>6311</v>
      </c>
      <c r="C321" s="106" t="s">
        <v>6312</v>
      </c>
      <c r="D321" s="107"/>
      <c r="E321" s="106" t="s">
        <v>85</v>
      </c>
      <c r="F321" s="106" t="s">
        <v>93</v>
      </c>
      <c r="G321" s="106" t="s">
        <v>94</v>
      </c>
      <c r="H321" s="111">
        <v>560.86</v>
      </c>
      <c r="I321" s="109"/>
      <c r="J321" s="107"/>
      <c r="K321" s="109"/>
      <c r="L321" s="107"/>
      <c r="M321" s="107"/>
      <c r="N321" s="110">
        <v>45885.0</v>
      </c>
    </row>
    <row r="322">
      <c r="A322" s="106" t="s">
        <v>6313</v>
      </c>
      <c r="B322" s="106" t="s">
        <v>6314</v>
      </c>
      <c r="C322" s="106" t="s">
        <v>6315</v>
      </c>
      <c r="D322" s="107"/>
      <c r="E322" s="106" t="s">
        <v>85</v>
      </c>
      <c r="F322" s="106" t="s">
        <v>140</v>
      </c>
      <c r="G322" s="106" t="s">
        <v>94</v>
      </c>
      <c r="H322" s="111">
        <v>1416.08</v>
      </c>
      <c r="I322" s="109"/>
      <c r="J322" s="107"/>
      <c r="K322" s="109"/>
      <c r="L322" s="107"/>
      <c r="M322" s="107"/>
      <c r="N322" s="110">
        <v>45885.0</v>
      </c>
    </row>
    <row r="323">
      <c r="A323" s="106" t="s">
        <v>1439</v>
      </c>
      <c r="B323" s="106" t="s">
        <v>6316</v>
      </c>
      <c r="C323" s="106" t="s">
        <v>6317</v>
      </c>
      <c r="D323" s="107"/>
      <c r="E323" s="106" t="s">
        <v>85</v>
      </c>
      <c r="F323" s="106" t="s">
        <v>137</v>
      </c>
      <c r="G323" s="106" t="s">
        <v>94</v>
      </c>
      <c r="H323" s="111">
        <v>745.39</v>
      </c>
      <c r="I323" s="109"/>
      <c r="J323" s="107"/>
      <c r="K323" s="109"/>
      <c r="L323" s="107"/>
      <c r="M323" s="106" t="s">
        <v>6318</v>
      </c>
      <c r="N323" s="110">
        <v>45885.0</v>
      </c>
    </row>
    <row r="324">
      <c r="A324" s="106" t="s">
        <v>2276</v>
      </c>
      <c r="B324" s="106" t="s">
        <v>2509</v>
      </c>
      <c r="C324" s="107"/>
      <c r="D324" s="107"/>
      <c r="E324" s="106" t="s">
        <v>655</v>
      </c>
      <c r="F324" s="107"/>
      <c r="G324" s="106" t="s">
        <v>150</v>
      </c>
      <c r="H324" s="108"/>
      <c r="I324" s="109"/>
      <c r="J324" s="107"/>
      <c r="K324" s="109"/>
      <c r="L324" s="107"/>
      <c r="M324" s="107"/>
      <c r="N324" s="110">
        <v>45885.0</v>
      </c>
    </row>
    <row r="325">
      <c r="A325" s="106" t="s">
        <v>797</v>
      </c>
      <c r="B325" s="106" t="s">
        <v>6319</v>
      </c>
      <c r="C325" s="106" t="s">
        <v>6320</v>
      </c>
      <c r="D325" s="107"/>
      <c r="E325" s="106" t="s">
        <v>85</v>
      </c>
      <c r="F325" s="107"/>
      <c r="G325" s="106" t="s">
        <v>86</v>
      </c>
      <c r="H325" s="108"/>
      <c r="I325" s="109"/>
      <c r="J325" s="107"/>
      <c r="K325" s="109"/>
      <c r="L325" s="107"/>
      <c r="M325" s="107"/>
      <c r="N325" s="110">
        <v>45885.0</v>
      </c>
    </row>
    <row r="326">
      <c r="A326" s="106" t="s">
        <v>6321</v>
      </c>
      <c r="B326" s="106" t="s">
        <v>6322</v>
      </c>
      <c r="C326" s="106" t="s">
        <v>6323</v>
      </c>
      <c r="D326" s="107"/>
      <c r="E326" s="106" t="s">
        <v>85</v>
      </c>
      <c r="F326" s="107"/>
      <c r="G326" s="106" t="s">
        <v>86</v>
      </c>
      <c r="H326" s="108"/>
      <c r="I326" s="109"/>
      <c r="J326" s="107"/>
      <c r="K326" s="109"/>
      <c r="L326" s="107"/>
      <c r="M326" s="107"/>
      <c r="N326" s="110">
        <v>45885.0</v>
      </c>
    </row>
    <row r="327">
      <c r="A327" s="106" t="s">
        <v>653</v>
      </c>
      <c r="B327" s="106" t="s">
        <v>6324</v>
      </c>
      <c r="C327" s="107"/>
      <c r="D327" s="107"/>
      <c r="E327" s="106" t="s">
        <v>655</v>
      </c>
      <c r="F327" s="107"/>
      <c r="G327" s="106" t="s">
        <v>86</v>
      </c>
      <c r="H327" s="108"/>
      <c r="I327" s="109"/>
      <c r="J327" s="107"/>
      <c r="K327" s="109"/>
      <c r="L327" s="107"/>
      <c r="M327" s="107"/>
      <c r="N327" s="110">
        <v>45885.0</v>
      </c>
    </row>
    <row r="328">
      <c r="A328" s="106" t="s">
        <v>160</v>
      </c>
      <c r="B328" s="106" t="s">
        <v>6325</v>
      </c>
      <c r="C328" s="107"/>
      <c r="D328" s="107"/>
      <c r="E328" s="106" t="s">
        <v>655</v>
      </c>
      <c r="F328" s="107"/>
      <c r="G328" s="106" t="s">
        <v>86</v>
      </c>
      <c r="H328" s="108"/>
      <c r="I328" s="109"/>
      <c r="J328" s="107"/>
      <c r="K328" s="109"/>
      <c r="L328" s="107"/>
      <c r="M328" s="107"/>
      <c r="N328" s="110">
        <v>45885.0</v>
      </c>
    </row>
    <row r="329">
      <c r="A329" s="106" t="s">
        <v>2455</v>
      </c>
      <c r="B329" s="106" t="s">
        <v>6326</v>
      </c>
      <c r="C329" s="106" t="s">
        <v>6327</v>
      </c>
      <c r="D329" s="107"/>
      <c r="E329" s="106" t="s">
        <v>85</v>
      </c>
      <c r="F329" s="106" t="s">
        <v>93</v>
      </c>
      <c r="G329" s="106" t="s">
        <v>131</v>
      </c>
      <c r="H329" s="111">
        <v>1229.18</v>
      </c>
      <c r="I329" s="109"/>
      <c r="J329" s="107"/>
      <c r="K329" s="109"/>
      <c r="L329" s="107"/>
      <c r="M329" s="107"/>
      <c r="N329" s="110">
        <v>45909.0</v>
      </c>
    </row>
    <row r="330">
      <c r="A330" s="106" t="s">
        <v>6328</v>
      </c>
      <c r="B330" s="106" t="s">
        <v>6329</v>
      </c>
      <c r="C330" s="106" t="s">
        <v>6330</v>
      </c>
      <c r="D330" s="107"/>
      <c r="E330" s="106" t="s">
        <v>85</v>
      </c>
      <c r="F330" s="107"/>
      <c r="G330" s="106" t="s">
        <v>150</v>
      </c>
      <c r="H330" s="111">
        <v>348.99</v>
      </c>
      <c r="I330" s="109"/>
      <c r="J330" s="107"/>
      <c r="K330" s="109"/>
      <c r="L330" s="107"/>
      <c r="M330" s="106" t="s">
        <v>6167</v>
      </c>
      <c r="N330" s="110">
        <v>45885.0</v>
      </c>
    </row>
    <row r="331">
      <c r="A331" s="106" t="s">
        <v>1439</v>
      </c>
      <c r="B331" s="106" t="s">
        <v>6331</v>
      </c>
      <c r="C331" s="106" t="s">
        <v>6332</v>
      </c>
      <c r="D331" s="107"/>
      <c r="E331" s="106" t="s">
        <v>85</v>
      </c>
      <c r="F331" s="106" t="s">
        <v>278</v>
      </c>
      <c r="G331" s="106" t="s">
        <v>150</v>
      </c>
      <c r="H331" s="111">
        <v>459.94</v>
      </c>
      <c r="I331" s="109"/>
      <c r="J331" s="107"/>
      <c r="K331" s="109"/>
      <c r="L331" s="107"/>
      <c r="M331" s="107"/>
      <c r="N331" s="110">
        <v>45885.0</v>
      </c>
    </row>
    <row r="332">
      <c r="A332" s="106" t="s">
        <v>862</v>
      </c>
      <c r="B332" s="106" t="s">
        <v>6333</v>
      </c>
      <c r="C332" s="107"/>
      <c r="D332" s="107"/>
      <c r="E332" s="106" t="s">
        <v>85</v>
      </c>
      <c r="F332" s="107"/>
      <c r="G332" s="106" t="s">
        <v>86</v>
      </c>
      <c r="H332" s="108"/>
      <c r="I332" s="109"/>
      <c r="J332" s="107"/>
      <c r="K332" s="109"/>
      <c r="L332" s="107"/>
      <c r="M332" s="107"/>
      <c r="N332" s="110">
        <v>45885.0</v>
      </c>
    </row>
    <row r="333">
      <c r="A333" s="106" t="s">
        <v>99</v>
      </c>
      <c r="B333" s="106" t="s">
        <v>6334</v>
      </c>
      <c r="C333" s="106" t="s">
        <v>6335</v>
      </c>
      <c r="D333" s="107"/>
      <c r="E333" s="106" t="s">
        <v>671</v>
      </c>
      <c r="F333" s="107"/>
      <c r="G333" s="106" t="s">
        <v>86</v>
      </c>
      <c r="H333" s="108"/>
      <c r="I333" s="109"/>
      <c r="J333" s="107"/>
      <c r="K333" s="109"/>
      <c r="L333" s="107"/>
      <c r="M333" s="107"/>
      <c r="N333" s="110">
        <v>45885.0</v>
      </c>
    </row>
    <row r="334">
      <c r="A334" s="106" t="s">
        <v>697</v>
      </c>
      <c r="B334" s="106" t="s">
        <v>6336</v>
      </c>
      <c r="C334" s="106" t="s">
        <v>6337</v>
      </c>
      <c r="D334" s="107"/>
      <c r="E334" s="106" t="s">
        <v>649</v>
      </c>
      <c r="F334" s="107"/>
      <c r="G334" s="106" t="s">
        <v>86</v>
      </c>
      <c r="H334" s="108"/>
      <c r="I334" s="109"/>
      <c r="J334" s="107"/>
      <c r="K334" s="109"/>
      <c r="L334" s="107"/>
      <c r="M334" s="107"/>
      <c r="N334" s="110">
        <v>45885.0</v>
      </c>
    </row>
    <row r="335">
      <c r="A335" s="106" t="s">
        <v>6338</v>
      </c>
      <c r="B335" s="106" t="s">
        <v>6339</v>
      </c>
      <c r="C335" s="106" t="s">
        <v>6340</v>
      </c>
      <c r="D335" s="107"/>
      <c r="E335" s="106" t="s">
        <v>671</v>
      </c>
      <c r="F335" s="107"/>
      <c r="G335" s="106" t="s">
        <v>86</v>
      </c>
      <c r="H335" s="108"/>
      <c r="I335" s="109"/>
      <c r="J335" s="107"/>
      <c r="K335" s="109"/>
      <c r="L335" s="107"/>
      <c r="M335" s="107"/>
      <c r="N335" s="110">
        <v>45885.0</v>
      </c>
    </row>
    <row r="336">
      <c r="A336" s="106" t="s">
        <v>1092</v>
      </c>
      <c r="B336" s="106" t="s">
        <v>6341</v>
      </c>
      <c r="C336" s="106" t="s">
        <v>6342</v>
      </c>
      <c r="D336" s="107"/>
      <c r="E336" s="106" t="s">
        <v>671</v>
      </c>
      <c r="F336" s="106" t="s">
        <v>718</v>
      </c>
      <c r="G336" s="106" t="s">
        <v>94</v>
      </c>
      <c r="H336" s="111">
        <v>714.27</v>
      </c>
      <c r="I336" s="109"/>
      <c r="J336" s="107"/>
      <c r="K336" s="109"/>
      <c r="L336" s="107"/>
      <c r="M336" s="107"/>
      <c r="N336" s="110">
        <v>45885.0</v>
      </c>
    </row>
    <row r="337">
      <c r="A337" s="106" t="s">
        <v>332</v>
      </c>
      <c r="B337" s="106" t="s">
        <v>6343</v>
      </c>
      <c r="C337" s="106" t="s">
        <v>6344</v>
      </c>
      <c r="D337" s="107"/>
      <c r="E337" s="106" t="s">
        <v>1167</v>
      </c>
      <c r="F337" s="106"/>
      <c r="G337" s="106" t="s">
        <v>86</v>
      </c>
      <c r="H337" s="111"/>
      <c r="I337" s="109"/>
      <c r="J337" s="107"/>
      <c r="K337" s="109"/>
      <c r="L337" s="107"/>
      <c r="M337" s="107"/>
      <c r="N337" s="110">
        <v>45885.0</v>
      </c>
    </row>
    <row r="338">
      <c r="A338" s="106" t="s">
        <v>6345</v>
      </c>
      <c r="B338" s="106" t="s">
        <v>6346</v>
      </c>
      <c r="C338" s="106" t="s">
        <v>6347</v>
      </c>
      <c r="D338" s="107"/>
      <c r="E338" s="106" t="s">
        <v>85</v>
      </c>
      <c r="F338" s="107"/>
      <c r="G338" s="106" t="s">
        <v>131</v>
      </c>
      <c r="H338" s="111">
        <v>656.5</v>
      </c>
      <c r="I338" s="109"/>
      <c r="J338" s="107"/>
      <c r="K338" s="109"/>
      <c r="L338" s="107"/>
      <c r="M338" s="107"/>
      <c r="N338" s="110">
        <v>45887.0</v>
      </c>
    </row>
    <row r="339">
      <c r="A339" s="106" t="s">
        <v>106</v>
      </c>
      <c r="B339" s="106" t="s">
        <v>6348</v>
      </c>
      <c r="C339" s="106" t="s">
        <v>6349</v>
      </c>
      <c r="D339" s="107"/>
      <c r="E339" s="106" t="s">
        <v>85</v>
      </c>
      <c r="F339" s="107"/>
      <c r="G339" s="106" t="s">
        <v>150</v>
      </c>
      <c r="H339" s="108"/>
      <c r="I339" s="109"/>
      <c r="J339" s="107"/>
      <c r="K339" s="109"/>
      <c r="L339" s="107"/>
      <c r="M339" s="107"/>
      <c r="N339" s="110">
        <v>45887.0</v>
      </c>
    </row>
    <row r="340">
      <c r="A340" s="106" t="s">
        <v>1032</v>
      </c>
      <c r="B340" s="106" t="s">
        <v>6350</v>
      </c>
      <c r="C340" s="106" t="s">
        <v>6351</v>
      </c>
      <c r="D340" s="107"/>
      <c r="E340" s="106" t="s">
        <v>85</v>
      </c>
      <c r="F340" s="107"/>
      <c r="G340" s="106" t="s">
        <v>86</v>
      </c>
      <c r="H340" s="108"/>
      <c r="I340" s="109"/>
      <c r="J340" s="107"/>
      <c r="K340" s="109"/>
      <c r="L340" s="107"/>
      <c r="M340" s="107"/>
      <c r="N340" s="110">
        <v>45887.0</v>
      </c>
    </row>
    <row r="341">
      <c r="A341" s="106" t="s">
        <v>1652</v>
      </c>
      <c r="B341" s="106" t="s">
        <v>6352</v>
      </c>
      <c r="C341" s="106" t="s">
        <v>6353</v>
      </c>
      <c r="D341" s="107"/>
      <c r="E341" s="106" t="s">
        <v>85</v>
      </c>
      <c r="F341" s="107"/>
      <c r="G341" s="106" t="s">
        <v>86</v>
      </c>
      <c r="H341" s="108"/>
      <c r="I341" s="109"/>
      <c r="J341" s="107"/>
      <c r="K341" s="109"/>
      <c r="L341" s="107"/>
      <c r="M341" s="107"/>
      <c r="N341" s="110">
        <v>45888.0</v>
      </c>
    </row>
    <row r="342">
      <c r="A342" s="106" t="s">
        <v>2123</v>
      </c>
      <c r="B342" s="106" t="s">
        <v>6354</v>
      </c>
      <c r="C342" s="106" t="s">
        <v>6355</v>
      </c>
      <c r="D342" s="107"/>
      <c r="E342" s="106" t="s">
        <v>85</v>
      </c>
      <c r="F342" s="106" t="s">
        <v>93</v>
      </c>
      <c r="G342" s="106" t="s">
        <v>94</v>
      </c>
      <c r="H342" s="108"/>
      <c r="I342" s="109"/>
      <c r="J342" s="107"/>
      <c r="K342" s="109"/>
      <c r="L342" s="107"/>
      <c r="M342" s="106" t="s">
        <v>6356</v>
      </c>
      <c r="N342" s="110">
        <v>45888.0</v>
      </c>
    </row>
    <row r="343">
      <c r="A343" s="106" t="s">
        <v>6357</v>
      </c>
      <c r="B343" s="106" t="s">
        <v>6358</v>
      </c>
      <c r="C343" s="106" t="s">
        <v>6359</v>
      </c>
      <c r="D343" s="107"/>
      <c r="E343" s="106" t="s">
        <v>671</v>
      </c>
      <c r="F343" s="107"/>
      <c r="G343" s="106" t="s">
        <v>86</v>
      </c>
      <c r="H343" s="108"/>
      <c r="I343" s="109"/>
      <c r="J343" s="107"/>
      <c r="K343" s="109"/>
      <c r="L343" s="107"/>
      <c r="M343" s="106"/>
      <c r="N343" s="110">
        <v>45888.0</v>
      </c>
    </row>
    <row r="344">
      <c r="A344" s="106" t="s">
        <v>2264</v>
      </c>
      <c r="B344" s="106" t="s">
        <v>6360</v>
      </c>
      <c r="C344" s="107"/>
      <c r="D344" s="107"/>
      <c r="E344" s="106" t="s">
        <v>655</v>
      </c>
      <c r="F344" s="107"/>
      <c r="G344" s="106" t="s">
        <v>86</v>
      </c>
      <c r="H344" s="108"/>
      <c r="I344" s="109"/>
      <c r="J344" s="107"/>
      <c r="K344" s="109"/>
      <c r="L344" s="107"/>
      <c r="M344" s="107"/>
      <c r="N344" s="110">
        <v>45889.0</v>
      </c>
    </row>
    <row r="345">
      <c r="A345" s="106" t="s">
        <v>570</v>
      </c>
      <c r="B345" s="106" t="s">
        <v>6361</v>
      </c>
      <c r="C345" s="106" t="s">
        <v>6362</v>
      </c>
      <c r="D345" s="107"/>
      <c r="E345" s="106" t="s">
        <v>85</v>
      </c>
      <c r="F345" s="107"/>
      <c r="G345" s="106" t="s">
        <v>131</v>
      </c>
      <c r="H345" s="108"/>
      <c r="I345" s="109"/>
      <c r="J345" s="107"/>
      <c r="K345" s="109"/>
      <c r="L345" s="107"/>
      <c r="M345" s="107"/>
      <c r="N345" s="110">
        <v>45889.0</v>
      </c>
    </row>
    <row r="346">
      <c r="A346" s="106" t="s">
        <v>513</v>
      </c>
      <c r="B346" s="106" t="s">
        <v>6363</v>
      </c>
      <c r="C346" s="106" t="s">
        <v>6364</v>
      </c>
      <c r="D346" s="107"/>
      <c r="E346" s="106" t="s">
        <v>85</v>
      </c>
      <c r="F346" s="107"/>
      <c r="G346" s="106" t="s">
        <v>86</v>
      </c>
      <c r="H346" s="108"/>
      <c r="I346" s="109"/>
      <c r="J346" s="107"/>
      <c r="K346" s="109"/>
      <c r="L346" s="107"/>
      <c r="M346" s="107"/>
      <c r="N346" s="110">
        <v>45889.0</v>
      </c>
    </row>
    <row r="347">
      <c r="A347" s="106" t="s">
        <v>3517</v>
      </c>
      <c r="B347" s="106" t="s">
        <v>6365</v>
      </c>
      <c r="C347" s="106" t="s">
        <v>6366</v>
      </c>
      <c r="D347" s="107"/>
      <c r="E347" s="106" t="s">
        <v>85</v>
      </c>
      <c r="F347" s="107"/>
      <c r="G347" s="106" t="s">
        <v>94</v>
      </c>
      <c r="H347" s="111">
        <v>476.28</v>
      </c>
      <c r="I347" s="109"/>
      <c r="J347" s="107"/>
      <c r="K347" s="109"/>
      <c r="L347" s="107"/>
      <c r="M347" s="107"/>
      <c r="N347" s="110">
        <v>45889.0</v>
      </c>
    </row>
    <row r="348">
      <c r="A348" s="106" t="s">
        <v>332</v>
      </c>
      <c r="B348" s="106" t="s">
        <v>6367</v>
      </c>
      <c r="C348" s="106" t="s">
        <v>6368</v>
      </c>
      <c r="D348" s="107"/>
      <c r="E348" s="106" t="s">
        <v>671</v>
      </c>
      <c r="F348" s="107"/>
      <c r="G348" s="106"/>
      <c r="H348" s="108"/>
      <c r="I348" s="109"/>
      <c r="J348" s="107"/>
      <c r="K348" s="109"/>
      <c r="L348" s="107"/>
      <c r="M348" s="107"/>
      <c r="N348" s="110">
        <v>45889.0</v>
      </c>
    </row>
    <row r="349">
      <c r="A349" s="106" t="s">
        <v>6369</v>
      </c>
      <c r="B349" s="106" t="s">
        <v>6370</v>
      </c>
      <c r="C349" s="106" t="s">
        <v>6371</v>
      </c>
      <c r="D349" s="107"/>
      <c r="E349" s="106" t="s">
        <v>671</v>
      </c>
      <c r="F349" s="107"/>
      <c r="G349" s="106" t="s">
        <v>86</v>
      </c>
      <c r="H349" s="108"/>
      <c r="I349" s="109"/>
      <c r="J349" s="107"/>
      <c r="K349" s="109"/>
      <c r="L349" s="107"/>
      <c r="M349" s="107"/>
      <c r="N349" s="110">
        <v>45889.0</v>
      </c>
    </row>
    <row r="350">
      <c r="A350" s="106" t="s">
        <v>6022</v>
      </c>
      <c r="B350" s="106" t="s">
        <v>6372</v>
      </c>
      <c r="C350" s="106" t="s">
        <v>6373</v>
      </c>
      <c r="D350" s="107"/>
      <c r="E350" s="106" t="s">
        <v>649</v>
      </c>
      <c r="F350" s="106"/>
      <c r="G350" s="106" t="s">
        <v>86</v>
      </c>
      <c r="H350" s="111"/>
      <c r="I350" s="109"/>
      <c r="J350" s="107"/>
      <c r="K350" s="109"/>
      <c r="L350" s="107"/>
      <c r="M350" s="107"/>
      <c r="N350" s="110">
        <v>45889.0</v>
      </c>
    </row>
    <row r="351">
      <c r="A351" s="106" t="s">
        <v>787</v>
      </c>
      <c r="B351" s="106" t="s">
        <v>6374</v>
      </c>
      <c r="C351" s="106" t="s">
        <v>6375</v>
      </c>
      <c r="D351" s="107"/>
      <c r="E351" s="106" t="s">
        <v>671</v>
      </c>
      <c r="F351" s="106" t="s">
        <v>93</v>
      </c>
      <c r="G351" s="106" t="s">
        <v>53</v>
      </c>
      <c r="H351" s="111">
        <v>1358.65</v>
      </c>
      <c r="I351" s="109"/>
      <c r="J351" s="107"/>
      <c r="K351" s="109"/>
      <c r="L351" s="106">
        <v>8.0</v>
      </c>
      <c r="M351" s="107"/>
      <c r="N351" s="110">
        <v>45889.0</v>
      </c>
    </row>
    <row r="352">
      <c r="A352" s="106" t="s">
        <v>160</v>
      </c>
      <c r="B352" s="106" t="s">
        <v>6376</v>
      </c>
      <c r="C352" s="106" t="s">
        <v>6377</v>
      </c>
      <c r="D352" s="107"/>
      <c r="E352" s="106" t="s">
        <v>649</v>
      </c>
      <c r="F352" s="107"/>
      <c r="G352" s="106" t="s">
        <v>86</v>
      </c>
      <c r="H352" s="108"/>
      <c r="I352" s="109"/>
      <c r="J352" s="107"/>
      <c r="K352" s="109"/>
      <c r="L352" s="107"/>
      <c r="M352" s="107"/>
      <c r="N352" s="110">
        <v>45889.0</v>
      </c>
    </row>
    <row r="353">
      <c r="A353" s="106" t="s">
        <v>6378</v>
      </c>
      <c r="B353" s="106" t="s">
        <v>6379</v>
      </c>
      <c r="C353" s="106" t="s">
        <v>6380</v>
      </c>
      <c r="D353" s="107"/>
      <c r="E353" s="106" t="s">
        <v>671</v>
      </c>
      <c r="F353" s="107"/>
      <c r="G353" s="106" t="s">
        <v>131</v>
      </c>
      <c r="H353" s="108"/>
      <c r="I353" s="109"/>
      <c r="J353" s="107"/>
      <c r="K353" s="109"/>
      <c r="L353" s="107"/>
      <c r="M353" s="107"/>
      <c r="N353" s="110">
        <v>45889.0</v>
      </c>
    </row>
    <row r="354">
      <c r="A354" s="106" t="s">
        <v>382</v>
      </c>
      <c r="B354" s="106" t="s">
        <v>6381</v>
      </c>
      <c r="C354" s="106" t="s">
        <v>6382</v>
      </c>
      <c r="D354" s="107"/>
      <c r="E354" s="106" t="s">
        <v>671</v>
      </c>
      <c r="F354" s="107"/>
      <c r="G354" s="106" t="s">
        <v>86</v>
      </c>
      <c r="H354" s="108"/>
      <c r="I354" s="109"/>
      <c r="J354" s="107"/>
      <c r="K354" s="109"/>
      <c r="L354" s="107"/>
      <c r="M354" s="107"/>
      <c r="N354" s="110">
        <v>45895.0</v>
      </c>
    </row>
    <row r="355">
      <c r="A355" s="106" t="s">
        <v>106</v>
      </c>
      <c r="B355" s="106" t="s">
        <v>6383</v>
      </c>
      <c r="C355" s="106" t="s">
        <v>6384</v>
      </c>
      <c r="D355" s="107"/>
      <c r="E355" s="106" t="s">
        <v>85</v>
      </c>
      <c r="F355" s="107"/>
      <c r="G355" s="106" t="s">
        <v>86</v>
      </c>
      <c r="H355" s="108"/>
      <c r="I355" s="109"/>
      <c r="J355" s="107"/>
      <c r="K355" s="109"/>
      <c r="L355" s="107"/>
      <c r="M355" s="107"/>
      <c r="N355" s="110">
        <v>45895.0</v>
      </c>
    </row>
    <row r="356">
      <c r="A356" s="106" t="s">
        <v>484</v>
      </c>
      <c r="B356" s="106" t="s">
        <v>6262</v>
      </c>
      <c r="C356" s="106" t="s">
        <v>6385</v>
      </c>
      <c r="D356" s="107"/>
      <c r="E356" s="106" t="s">
        <v>134</v>
      </c>
      <c r="F356" s="106" t="s">
        <v>93</v>
      </c>
      <c r="G356" s="106" t="s">
        <v>150</v>
      </c>
      <c r="H356" s="111">
        <v>476.28</v>
      </c>
      <c r="I356" s="109"/>
      <c r="J356" s="107"/>
      <c r="K356" s="109"/>
      <c r="L356" s="107"/>
      <c r="M356" s="107"/>
      <c r="N356" s="110">
        <v>45896.0</v>
      </c>
    </row>
    <row r="357">
      <c r="A357" s="106" t="s">
        <v>6386</v>
      </c>
      <c r="B357" s="106" t="s">
        <v>6387</v>
      </c>
      <c r="C357" s="106" t="s">
        <v>6388</v>
      </c>
      <c r="D357" s="107"/>
      <c r="E357" s="106" t="s">
        <v>85</v>
      </c>
      <c r="F357" s="107"/>
      <c r="G357" s="106" t="s">
        <v>86</v>
      </c>
      <c r="H357" s="108"/>
      <c r="I357" s="109"/>
      <c r="J357" s="107"/>
      <c r="K357" s="109"/>
      <c r="L357" s="107"/>
      <c r="M357" s="107"/>
      <c r="N357" s="110"/>
    </row>
    <row r="358">
      <c r="A358" s="106" t="s">
        <v>382</v>
      </c>
      <c r="B358" s="106" t="s">
        <v>6389</v>
      </c>
      <c r="C358" s="106" t="s">
        <v>6390</v>
      </c>
      <c r="D358" s="107"/>
      <c r="E358" s="106" t="s">
        <v>85</v>
      </c>
      <c r="F358" s="106" t="s">
        <v>93</v>
      </c>
      <c r="G358" s="106" t="s">
        <v>94</v>
      </c>
      <c r="H358" s="111">
        <v>376.37</v>
      </c>
      <c r="I358" s="109"/>
      <c r="J358" s="107"/>
      <c r="K358" s="109"/>
      <c r="L358" s="107"/>
      <c r="M358" s="107"/>
      <c r="N358" s="110">
        <v>45897.0</v>
      </c>
    </row>
    <row r="359">
      <c r="A359" s="106" t="s">
        <v>6391</v>
      </c>
      <c r="B359" s="106" t="s">
        <v>6392</v>
      </c>
      <c r="C359" s="106" t="s">
        <v>6393</v>
      </c>
      <c r="D359" s="107"/>
      <c r="E359" s="106" t="s">
        <v>85</v>
      </c>
      <c r="F359" s="106" t="s">
        <v>93</v>
      </c>
      <c r="G359" s="106" t="s">
        <v>94</v>
      </c>
      <c r="H359" s="111">
        <v>580.58</v>
      </c>
      <c r="I359" s="109"/>
      <c r="J359" s="107"/>
      <c r="K359" s="109"/>
      <c r="L359" s="107"/>
      <c r="M359" s="107"/>
      <c r="N359" s="110">
        <v>45897.0</v>
      </c>
    </row>
    <row r="360">
      <c r="A360" s="106" t="s">
        <v>1041</v>
      </c>
      <c r="B360" s="106" t="s">
        <v>6394</v>
      </c>
      <c r="C360" s="106" t="s">
        <v>6395</v>
      </c>
      <c r="D360" s="107"/>
      <c r="E360" s="106" t="s">
        <v>671</v>
      </c>
      <c r="F360" s="107"/>
      <c r="G360" s="106" t="s">
        <v>86</v>
      </c>
      <c r="H360" s="108"/>
      <c r="I360" s="109"/>
      <c r="J360" s="107"/>
      <c r="K360" s="109"/>
      <c r="L360" s="107"/>
      <c r="M360" s="107"/>
      <c r="N360" s="110">
        <v>45898.0</v>
      </c>
    </row>
    <row r="361">
      <c r="A361" s="106" t="s">
        <v>2045</v>
      </c>
      <c r="B361" s="106" t="s">
        <v>6396</v>
      </c>
      <c r="C361" s="107"/>
      <c r="D361" s="107"/>
      <c r="E361" s="106" t="s">
        <v>671</v>
      </c>
      <c r="F361" s="106" t="s">
        <v>137</v>
      </c>
      <c r="G361" s="106" t="s">
        <v>94</v>
      </c>
      <c r="H361" s="111">
        <v>2701.36</v>
      </c>
      <c r="I361" s="109"/>
      <c r="J361" s="107"/>
      <c r="K361" s="109"/>
      <c r="L361" s="107"/>
      <c r="M361" s="107"/>
      <c r="N361" s="110">
        <v>45898.0</v>
      </c>
    </row>
    <row r="362">
      <c r="A362" s="106" t="s">
        <v>111</v>
      </c>
      <c r="B362" s="106" t="s">
        <v>6397</v>
      </c>
      <c r="C362" s="106" t="s">
        <v>6398</v>
      </c>
      <c r="D362" s="107"/>
      <c r="E362" s="106" t="s">
        <v>85</v>
      </c>
      <c r="F362" s="106" t="s">
        <v>93</v>
      </c>
      <c r="G362" s="106" t="s">
        <v>94</v>
      </c>
      <c r="H362" s="111">
        <v>407.08</v>
      </c>
      <c r="I362" s="109"/>
      <c r="J362" s="107"/>
      <c r="K362" s="109"/>
      <c r="L362" s="107"/>
      <c r="M362" s="107"/>
      <c r="N362" s="110">
        <v>45898.0</v>
      </c>
    </row>
    <row r="363">
      <c r="A363" s="106" t="s">
        <v>2000</v>
      </c>
      <c r="B363" s="106" t="s">
        <v>6399</v>
      </c>
      <c r="C363" s="106" t="s">
        <v>6400</v>
      </c>
      <c r="D363" s="107"/>
      <c r="E363" s="106" t="s">
        <v>85</v>
      </c>
      <c r="F363" s="107"/>
      <c r="G363" s="106" t="s">
        <v>86</v>
      </c>
      <c r="H363" s="108"/>
      <c r="I363" s="109"/>
      <c r="J363" s="107"/>
      <c r="K363" s="109"/>
      <c r="L363" s="107"/>
      <c r="M363" s="107"/>
      <c r="N363" s="110">
        <v>45898.0</v>
      </c>
    </row>
    <row r="364">
      <c r="A364" s="106" t="s">
        <v>160</v>
      </c>
      <c r="B364" s="106" t="s">
        <v>6401</v>
      </c>
      <c r="C364" s="106" t="s">
        <v>6402</v>
      </c>
      <c r="D364" s="107"/>
      <c r="E364" s="106" t="s">
        <v>85</v>
      </c>
      <c r="F364" s="106" t="s">
        <v>140</v>
      </c>
      <c r="G364" s="106" t="s">
        <v>94</v>
      </c>
      <c r="H364" s="111">
        <v>1895.71</v>
      </c>
      <c r="I364" s="109"/>
      <c r="J364" s="107"/>
      <c r="K364" s="109"/>
      <c r="L364" s="107"/>
      <c r="M364" s="107"/>
      <c r="N364" s="110">
        <v>45898.0</v>
      </c>
    </row>
    <row r="365">
      <c r="A365" s="106" t="s">
        <v>95</v>
      </c>
      <c r="B365" s="106" t="s">
        <v>6403</v>
      </c>
      <c r="C365" s="107"/>
      <c r="D365" s="107"/>
      <c r="E365" s="106" t="s">
        <v>655</v>
      </c>
      <c r="F365" s="106" t="s">
        <v>718</v>
      </c>
      <c r="G365" s="106" t="s">
        <v>94</v>
      </c>
      <c r="H365" s="111">
        <v>864.04</v>
      </c>
      <c r="I365" s="109"/>
      <c r="J365" s="107"/>
      <c r="K365" s="109"/>
      <c r="L365" s="107"/>
      <c r="M365" s="107"/>
      <c r="N365" s="110">
        <v>45900.0</v>
      </c>
    </row>
    <row r="366">
      <c r="A366" s="106" t="s">
        <v>2586</v>
      </c>
      <c r="B366" s="106" t="s">
        <v>6404</v>
      </c>
      <c r="C366" s="107"/>
      <c r="D366" s="107"/>
      <c r="E366" s="106" t="s">
        <v>655</v>
      </c>
      <c r="F366" s="107"/>
      <c r="G366" s="106" t="s">
        <v>131</v>
      </c>
      <c r="H366" s="108"/>
      <c r="I366" s="109"/>
      <c r="J366" s="107"/>
      <c r="K366" s="109"/>
      <c r="L366" s="107"/>
      <c r="M366" s="106" t="s">
        <v>6405</v>
      </c>
      <c r="N366" s="110">
        <v>45900.0</v>
      </c>
    </row>
    <row r="367">
      <c r="A367" s="106" t="s">
        <v>106</v>
      </c>
      <c r="B367" s="106" t="s">
        <v>6406</v>
      </c>
      <c r="C367" s="107"/>
      <c r="D367" s="107"/>
      <c r="E367" s="106" t="s">
        <v>655</v>
      </c>
      <c r="F367" s="107"/>
      <c r="G367" s="106" t="s">
        <v>86</v>
      </c>
      <c r="H367" s="108"/>
      <c r="I367" s="109"/>
      <c r="J367" s="107"/>
      <c r="K367" s="109"/>
      <c r="L367" s="107"/>
      <c r="M367" s="107"/>
      <c r="N367" s="110">
        <v>45900.0</v>
      </c>
    </row>
    <row r="368">
      <c r="A368" s="106" t="s">
        <v>3510</v>
      </c>
      <c r="B368" s="106" t="s">
        <v>6407</v>
      </c>
      <c r="C368" s="107"/>
      <c r="D368" s="107"/>
      <c r="E368" s="106" t="s">
        <v>655</v>
      </c>
      <c r="F368" s="107"/>
      <c r="G368" s="106" t="s">
        <v>131</v>
      </c>
      <c r="H368" s="108"/>
      <c r="I368" s="109"/>
      <c r="J368" s="107"/>
      <c r="K368" s="109"/>
      <c r="L368" s="107"/>
      <c r="M368" s="106" t="s">
        <v>6408</v>
      </c>
      <c r="N368" s="110">
        <v>45900.0</v>
      </c>
    </row>
    <row r="369">
      <c r="A369" s="106" t="s">
        <v>2281</v>
      </c>
      <c r="B369" s="106" t="s">
        <v>6409</v>
      </c>
      <c r="C369" s="107"/>
      <c r="D369" s="107"/>
      <c r="E369" s="106" t="s">
        <v>655</v>
      </c>
      <c r="F369" s="106" t="s">
        <v>93</v>
      </c>
      <c r="G369" s="106" t="s">
        <v>94</v>
      </c>
      <c r="H369" s="111">
        <v>809.74</v>
      </c>
      <c r="I369" s="109"/>
      <c r="J369" s="107"/>
      <c r="K369" s="109"/>
      <c r="L369" s="107"/>
      <c r="M369" s="107"/>
      <c r="N369" s="110">
        <v>45900.0</v>
      </c>
    </row>
    <row r="370">
      <c r="A370" s="106" t="s">
        <v>814</v>
      </c>
      <c r="B370" s="106" t="s">
        <v>6410</v>
      </c>
      <c r="C370" s="107"/>
      <c r="D370" s="107"/>
      <c r="E370" s="106" t="s">
        <v>655</v>
      </c>
      <c r="F370" s="107"/>
      <c r="G370" s="106" t="s">
        <v>86</v>
      </c>
      <c r="H370" s="108"/>
      <c r="I370" s="109"/>
      <c r="J370" s="107"/>
      <c r="K370" s="109"/>
      <c r="L370" s="107"/>
      <c r="M370" s="107"/>
      <c r="N370" s="110">
        <v>45900.0</v>
      </c>
    </row>
    <row r="371">
      <c r="A371" s="106" t="s">
        <v>695</v>
      </c>
      <c r="B371" s="106" t="s">
        <v>6411</v>
      </c>
      <c r="C371" s="107"/>
      <c r="D371" s="107"/>
      <c r="E371" s="106" t="s">
        <v>655</v>
      </c>
      <c r="F371" s="107"/>
      <c r="G371" s="106" t="s">
        <v>86</v>
      </c>
      <c r="H371" s="108"/>
      <c r="I371" s="109"/>
      <c r="J371" s="107"/>
      <c r="K371" s="109"/>
      <c r="L371" s="107"/>
      <c r="M371" s="107"/>
      <c r="N371" s="110">
        <v>45900.0</v>
      </c>
    </row>
    <row r="372">
      <c r="A372" s="106" t="s">
        <v>2024</v>
      </c>
      <c r="B372" s="106" t="s">
        <v>6412</v>
      </c>
      <c r="C372" s="107"/>
      <c r="D372" s="107"/>
      <c r="E372" s="106" t="s">
        <v>655</v>
      </c>
      <c r="F372" s="107"/>
      <c r="G372" s="106" t="s">
        <v>131</v>
      </c>
      <c r="H372" s="108"/>
      <c r="I372" s="109"/>
      <c r="J372" s="107"/>
      <c r="K372" s="109"/>
      <c r="L372" s="107"/>
      <c r="M372" s="107"/>
      <c r="N372" s="110">
        <v>45900.0</v>
      </c>
    </row>
    <row r="373">
      <c r="A373" s="106" t="s">
        <v>6413</v>
      </c>
      <c r="B373" s="106" t="s">
        <v>6414</v>
      </c>
      <c r="C373" s="107"/>
      <c r="D373" s="107"/>
      <c r="E373" s="106" t="s">
        <v>655</v>
      </c>
      <c r="F373" s="106" t="s">
        <v>103</v>
      </c>
      <c r="G373" s="106" t="s">
        <v>94</v>
      </c>
      <c r="H373" s="111">
        <v>487.6</v>
      </c>
      <c r="I373" s="109"/>
      <c r="J373" s="107"/>
      <c r="K373" s="109"/>
      <c r="L373" s="107"/>
      <c r="M373" s="107"/>
      <c r="N373" s="110">
        <v>45900.0</v>
      </c>
    </row>
    <row r="374">
      <c r="A374" s="106" t="s">
        <v>6415</v>
      </c>
      <c r="B374" s="106" t="s">
        <v>6416</v>
      </c>
      <c r="C374" s="106" t="s">
        <v>6417</v>
      </c>
      <c r="D374" s="107"/>
      <c r="E374" s="106" t="s">
        <v>85</v>
      </c>
      <c r="F374" s="107"/>
      <c r="G374" s="106" t="s">
        <v>86</v>
      </c>
      <c r="H374" s="108"/>
      <c r="I374" s="109"/>
      <c r="J374" s="107"/>
      <c r="K374" s="109"/>
      <c r="L374" s="107"/>
      <c r="M374" s="107"/>
      <c r="N374" s="110">
        <v>45901.0</v>
      </c>
    </row>
    <row r="375">
      <c r="A375" s="106" t="s">
        <v>793</v>
      </c>
      <c r="B375" s="106" t="s">
        <v>6418</v>
      </c>
      <c r="C375" s="106" t="s">
        <v>6419</v>
      </c>
      <c r="D375" s="107"/>
      <c r="E375" s="106" t="s">
        <v>85</v>
      </c>
      <c r="F375" s="107"/>
      <c r="G375" s="106" t="s">
        <v>86</v>
      </c>
      <c r="H375" s="108"/>
      <c r="I375" s="109"/>
      <c r="J375" s="107"/>
      <c r="K375" s="109"/>
      <c r="L375" s="107"/>
      <c r="M375" s="107"/>
      <c r="N375" s="110">
        <v>45901.0</v>
      </c>
    </row>
    <row r="376">
      <c r="A376" s="106" t="s">
        <v>2978</v>
      </c>
      <c r="B376" s="106" t="s">
        <v>6420</v>
      </c>
      <c r="C376" s="106" t="s">
        <v>6421</v>
      </c>
      <c r="D376" s="107"/>
      <c r="E376" s="106" t="s">
        <v>85</v>
      </c>
      <c r="F376" s="106" t="s">
        <v>93</v>
      </c>
      <c r="G376" s="106" t="s">
        <v>94</v>
      </c>
      <c r="H376" s="111">
        <v>888.29</v>
      </c>
      <c r="I376" s="109"/>
      <c r="J376" s="107"/>
      <c r="K376" s="109"/>
      <c r="L376" s="107"/>
      <c r="M376" s="107"/>
      <c r="N376" s="110">
        <v>45901.0</v>
      </c>
    </row>
    <row r="377">
      <c r="A377" s="106" t="s">
        <v>576</v>
      </c>
      <c r="B377" s="106" t="s">
        <v>6422</v>
      </c>
      <c r="C377" s="107"/>
      <c r="D377" s="107"/>
      <c r="E377" s="106" t="s">
        <v>649</v>
      </c>
      <c r="F377" s="107"/>
      <c r="G377" s="106" t="s">
        <v>86</v>
      </c>
      <c r="H377" s="108"/>
      <c r="I377" s="109"/>
      <c r="J377" s="107"/>
      <c r="K377" s="109"/>
      <c r="L377" s="107"/>
      <c r="M377" s="107"/>
      <c r="N377" s="110">
        <v>45901.0</v>
      </c>
    </row>
    <row r="378">
      <c r="A378" s="106" t="s">
        <v>106</v>
      </c>
      <c r="B378" s="106" t="s">
        <v>6423</v>
      </c>
      <c r="C378" s="107"/>
      <c r="D378" s="107"/>
      <c r="E378" s="106" t="s">
        <v>671</v>
      </c>
      <c r="F378" s="107"/>
      <c r="G378" s="106" t="s">
        <v>86</v>
      </c>
      <c r="H378" s="108"/>
      <c r="I378" s="109"/>
      <c r="J378" s="107"/>
      <c r="K378" s="109"/>
      <c r="L378" s="107"/>
      <c r="M378" s="107"/>
      <c r="N378" s="110">
        <v>45911.0</v>
      </c>
    </row>
    <row r="379">
      <c r="A379" s="106" t="s">
        <v>3104</v>
      </c>
      <c r="B379" s="106" t="s">
        <v>6424</v>
      </c>
      <c r="C379" s="107"/>
      <c r="D379" s="107"/>
      <c r="E379" s="106" t="s">
        <v>671</v>
      </c>
      <c r="F379" s="107"/>
      <c r="G379" s="106" t="s">
        <v>86</v>
      </c>
      <c r="H379" s="108"/>
      <c r="I379" s="109"/>
      <c r="J379" s="107"/>
      <c r="K379" s="109"/>
      <c r="L379" s="107"/>
      <c r="M379" s="107"/>
      <c r="N379" s="110">
        <v>45901.0</v>
      </c>
    </row>
    <row r="380">
      <c r="A380" s="106" t="s">
        <v>866</v>
      </c>
      <c r="B380" s="106" t="s">
        <v>6425</v>
      </c>
      <c r="C380" s="106" t="s">
        <v>6426</v>
      </c>
      <c r="D380" s="107"/>
      <c r="E380" s="106" t="s">
        <v>671</v>
      </c>
      <c r="F380" s="106" t="s">
        <v>93</v>
      </c>
      <c r="G380" s="106" t="s">
        <v>94</v>
      </c>
      <c r="H380" s="111">
        <v>467.39</v>
      </c>
      <c r="I380" s="109"/>
      <c r="J380" s="107"/>
      <c r="K380" s="109"/>
      <c r="L380" s="107"/>
      <c r="M380" s="107"/>
      <c r="N380" s="110">
        <v>45903.0</v>
      </c>
    </row>
    <row r="381">
      <c r="A381" s="106" t="s">
        <v>2790</v>
      </c>
      <c r="B381" s="106" t="s">
        <v>6427</v>
      </c>
      <c r="C381" s="106" t="s">
        <v>6428</v>
      </c>
      <c r="D381" s="107"/>
      <c r="E381" s="106" t="s">
        <v>85</v>
      </c>
      <c r="F381" s="106" t="s">
        <v>140</v>
      </c>
      <c r="G381" s="106" t="s">
        <v>94</v>
      </c>
      <c r="H381" s="111">
        <v>1895.71</v>
      </c>
      <c r="I381" s="109"/>
      <c r="J381" s="107"/>
      <c r="K381" s="109"/>
      <c r="L381" s="107"/>
      <c r="M381" s="107"/>
      <c r="N381" s="110">
        <v>45903.0</v>
      </c>
    </row>
    <row r="382">
      <c r="A382" s="106" t="s">
        <v>160</v>
      </c>
      <c r="B382" s="106" t="s">
        <v>6429</v>
      </c>
      <c r="C382" s="106" t="s">
        <v>6430</v>
      </c>
      <c r="D382" s="107"/>
      <c r="E382" s="106" t="s">
        <v>85</v>
      </c>
      <c r="F382" s="107"/>
      <c r="G382" s="106" t="s">
        <v>86</v>
      </c>
      <c r="H382" s="108"/>
      <c r="I382" s="109"/>
      <c r="J382" s="107"/>
      <c r="K382" s="109"/>
      <c r="L382" s="107"/>
      <c r="M382" s="107"/>
      <c r="N382" s="110">
        <v>45903.0</v>
      </c>
    </row>
    <row r="383">
      <c r="A383" s="106" t="s">
        <v>6431</v>
      </c>
      <c r="B383" s="106" t="s">
        <v>6432</v>
      </c>
      <c r="C383" s="106" t="s">
        <v>6433</v>
      </c>
      <c r="D383" s="107"/>
      <c r="E383" s="106" t="s">
        <v>85</v>
      </c>
      <c r="F383" s="107"/>
      <c r="G383" s="106" t="s">
        <v>86</v>
      </c>
      <c r="H383" s="108"/>
      <c r="I383" s="109"/>
      <c r="J383" s="107"/>
      <c r="K383" s="109"/>
      <c r="L383" s="107"/>
      <c r="M383" s="107"/>
      <c r="N383" s="110">
        <v>45903.0</v>
      </c>
    </row>
    <row r="384">
      <c r="A384" s="106" t="s">
        <v>106</v>
      </c>
      <c r="B384" s="106" t="s">
        <v>6423</v>
      </c>
      <c r="C384" s="106" t="s">
        <v>6434</v>
      </c>
      <c r="D384" s="107"/>
      <c r="E384" s="106" t="s">
        <v>85</v>
      </c>
      <c r="F384" s="106" t="s">
        <v>140</v>
      </c>
      <c r="G384" s="106" t="s">
        <v>94</v>
      </c>
      <c r="H384" s="111">
        <v>1895.71</v>
      </c>
      <c r="I384" s="109"/>
      <c r="J384" s="107"/>
      <c r="K384" s="109"/>
      <c r="L384" s="107"/>
      <c r="M384" s="106" t="s">
        <v>6435</v>
      </c>
      <c r="N384" s="110">
        <v>45903.0</v>
      </c>
    </row>
    <row r="385">
      <c r="A385" s="106" t="s">
        <v>797</v>
      </c>
      <c r="B385" s="106" t="s">
        <v>6436</v>
      </c>
      <c r="C385" s="106" t="s">
        <v>6437</v>
      </c>
      <c r="D385" s="107"/>
      <c r="E385" s="106" t="s">
        <v>85</v>
      </c>
      <c r="F385" s="107"/>
      <c r="G385" s="106" t="s">
        <v>86</v>
      </c>
      <c r="H385" s="108"/>
      <c r="I385" s="109"/>
      <c r="J385" s="107"/>
      <c r="K385" s="109"/>
      <c r="L385" s="107"/>
      <c r="M385" s="107"/>
      <c r="N385" s="110">
        <v>45903.0</v>
      </c>
    </row>
    <row r="386">
      <c r="A386" s="106" t="s">
        <v>108</v>
      </c>
      <c r="B386" s="106" t="s">
        <v>6438</v>
      </c>
      <c r="C386" s="106" t="s">
        <v>6439</v>
      </c>
      <c r="D386" s="107"/>
      <c r="E386" s="106" t="s">
        <v>85</v>
      </c>
      <c r="F386" s="107"/>
      <c r="G386" s="106" t="s">
        <v>86</v>
      </c>
      <c r="H386" s="108"/>
      <c r="I386" s="109"/>
      <c r="J386" s="107"/>
      <c r="K386" s="109"/>
      <c r="L386" s="107"/>
      <c r="M386" s="107"/>
      <c r="N386" s="110">
        <v>45903.0</v>
      </c>
    </row>
    <row r="387">
      <c r="A387" s="106" t="s">
        <v>279</v>
      </c>
      <c r="B387" s="106" t="s">
        <v>6440</v>
      </c>
      <c r="C387" s="106" t="s">
        <v>6441</v>
      </c>
      <c r="D387" s="107"/>
      <c r="E387" s="106" t="s">
        <v>671</v>
      </c>
      <c r="F387" s="107"/>
      <c r="G387" s="106" t="s">
        <v>86</v>
      </c>
      <c r="H387" s="108"/>
      <c r="I387" s="109"/>
      <c r="J387" s="107"/>
      <c r="K387" s="109"/>
      <c r="L387" s="107"/>
      <c r="M387" s="107"/>
      <c r="N387" s="110">
        <v>45903.0</v>
      </c>
    </row>
    <row r="388">
      <c r="A388" s="106" t="s">
        <v>148</v>
      </c>
      <c r="B388" s="106" t="s">
        <v>6442</v>
      </c>
      <c r="C388" s="107"/>
      <c r="D388" s="107"/>
      <c r="E388" s="106" t="s">
        <v>671</v>
      </c>
      <c r="F388" s="107"/>
      <c r="G388" s="106" t="s">
        <v>86</v>
      </c>
      <c r="H388" s="108"/>
      <c r="I388" s="109"/>
      <c r="J388" s="107"/>
      <c r="K388" s="109"/>
      <c r="L388" s="107"/>
      <c r="M388" s="107"/>
      <c r="N388" s="110">
        <v>45904.0</v>
      </c>
    </row>
    <row r="389">
      <c r="A389" s="106" t="s">
        <v>6443</v>
      </c>
      <c r="B389" s="106" t="s">
        <v>6444</v>
      </c>
      <c r="C389" s="106" t="s">
        <v>6445</v>
      </c>
      <c r="D389" s="107"/>
      <c r="E389" s="106" t="s">
        <v>85</v>
      </c>
      <c r="F389" s="107"/>
      <c r="G389" s="106" t="s">
        <v>131</v>
      </c>
      <c r="H389" s="111">
        <v>588.89</v>
      </c>
      <c r="I389" s="109"/>
      <c r="J389" s="107"/>
      <c r="K389" s="109"/>
      <c r="L389" s="107"/>
      <c r="M389" s="106" t="s">
        <v>6446</v>
      </c>
      <c r="N389" s="110">
        <v>45904.0</v>
      </c>
    </row>
    <row r="390">
      <c r="A390" s="106" t="s">
        <v>2123</v>
      </c>
      <c r="B390" s="106" t="s">
        <v>6447</v>
      </c>
      <c r="C390" s="106" t="s">
        <v>6448</v>
      </c>
      <c r="D390" s="107"/>
      <c r="E390" s="106" t="s">
        <v>85</v>
      </c>
      <c r="F390" s="106" t="s">
        <v>93</v>
      </c>
      <c r="G390" s="106" t="s">
        <v>94</v>
      </c>
      <c r="H390" s="111">
        <v>1346.41</v>
      </c>
      <c r="I390" s="109"/>
      <c r="J390" s="107"/>
      <c r="K390" s="109"/>
      <c r="L390" s="107"/>
      <c r="M390" s="107"/>
      <c r="N390" s="110">
        <v>45904.0</v>
      </c>
    </row>
    <row r="391">
      <c r="A391" s="106" t="s">
        <v>1240</v>
      </c>
      <c r="B391" s="106" t="s">
        <v>6449</v>
      </c>
      <c r="C391" s="106" t="s">
        <v>6450</v>
      </c>
      <c r="D391" s="107"/>
      <c r="E391" s="106" t="s">
        <v>85</v>
      </c>
      <c r="F391" s="106" t="s">
        <v>289</v>
      </c>
      <c r="G391" s="106" t="s">
        <v>94</v>
      </c>
      <c r="H391" s="111">
        <v>1101.12</v>
      </c>
      <c r="I391" s="109"/>
      <c r="J391" s="107"/>
      <c r="K391" s="109"/>
      <c r="L391" s="107"/>
      <c r="M391" s="107"/>
      <c r="N391" s="110">
        <v>45908.0</v>
      </c>
    </row>
    <row r="392">
      <c r="A392" s="106" t="s">
        <v>3514</v>
      </c>
      <c r="B392" s="106" t="s">
        <v>6451</v>
      </c>
      <c r="C392" s="106" t="s">
        <v>6452</v>
      </c>
      <c r="D392" s="107"/>
      <c r="E392" s="106" t="s">
        <v>85</v>
      </c>
      <c r="F392" s="106" t="s">
        <v>93</v>
      </c>
      <c r="G392" s="106" t="s">
        <v>94</v>
      </c>
      <c r="H392" s="111">
        <v>1122.25</v>
      </c>
      <c r="I392" s="109"/>
      <c r="J392" s="107"/>
      <c r="K392" s="109"/>
      <c r="L392" s="107"/>
      <c r="M392" s="107"/>
      <c r="N392" s="110"/>
    </row>
    <row r="393">
      <c r="A393" s="106" t="s">
        <v>750</v>
      </c>
      <c r="B393" s="106" t="s">
        <v>6453</v>
      </c>
      <c r="C393" s="106" t="s">
        <v>6454</v>
      </c>
      <c r="D393" s="107"/>
      <c r="E393" s="106" t="s">
        <v>85</v>
      </c>
      <c r="F393" s="106" t="s">
        <v>153</v>
      </c>
      <c r="G393" s="106" t="s">
        <v>94</v>
      </c>
      <c r="H393" s="111">
        <v>606.97</v>
      </c>
      <c r="I393" s="109"/>
      <c r="J393" s="107"/>
      <c r="K393" s="109"/>
      <c r="L393" s="107"/>
      <c r="M393" s="106" t="s">
        <v>6455</v>
      </c>
      <c r="N393" s="110"/>
    </row>
    <row r="394">
      <c r="A394" s="106" t="s">
        <v>160</v>
      </c>
      <c r="B394" s="106" t="s">
        <v>6456</v>
      </c>
      <c r="C394" s="106" t="s">
        <v>6457</v>
      </c>
      <c r="D394" s="107"/>
      <c r="E394" s="106" t="s">
        <v>85</v>
      </c>
      <c r="F394" s="106" t="s">
        <v>93</v>
      </c>
      <c r="G394" s="106" t="s">
        <v>131</v>
      </c>
      <c r="H394" s="111">
        <v>1212.42</v>
      </c>
      <c r="I394" s="109"/>
      <c r="J394" s="107"/>
      <c r="K394" s="109"/>
      <c r="L394" s="107"/>
      <c r="M394" s="107"/>
      <c r="N394" s="110">
        <v>45908.0</v>
      </c>
    </row>
    <row r="395">
      <c r="A395" s="106" t="s">
        <v>579</v>
      </c>
      <c r="B395" s="106" t="s">
        <v>6458</v>
      </c>
      <c r="C395" s="106" t="s">
        <v>6459</v>
      </c>
      <c r="D395" s="107"/>
      <c r="E395" s="106" t="s">
        <v>85</v>
      </c>
      <c r="F395" s="106" t="s">
        <v>93</v>
      </c>
      <c r="G395" s="106" t="s">
        <v>94</v>
      </c>
      <c r="H395" s="111">
        <v>1006.69</v>
      </c>
      <c r="I395" s="109"/>
      <c r="J395" s="107"/>
      <c r="K395" s="109"/>
      <c r="L395" s="107"/>
      <c r="M395" s="107"/>
      <c r="N395" s="110">
        <v>45908.0</v>
      </c>
    </row>
    <row r="396">
      <c r="A396" s="106" t="s">
        <v>106</v>
      </c>
      <c r="B396" s="106" t="s">
        <v>6460</v>
      </c>
      <c r="C396" s="106" t="s">
        <v>6461</v>
      </c>
      <c r="D396" s="107"/>
      <c r="E396" s="106" t="s">
        <v>85</v>
      </c>
      <c r="F396" s="107"/>
      <c r="G396" s="106"/>
      <c r="H396" s="108"/>
      <c r="I396" s="109"/>
      <c r="J396" s="107"/>
      <c r="K396" s="109"/>
      <c r="L396" s="107"/>
      <c r="M396" s="107"/>
      <c r="N396" s="110">
        <v>45908.0</v>
      </c>
    </row>
    <row r="397">
      <c r="A397" s="106" t="s">
        <v>6462</v>
      </c>
      <c r="B397" s="106" t="s">
        <v>6463</v>
      </c>
      <c r="C397" s="106" t="s">
        <v>6464</v>
      </c>
      <c r="D397" s="107"/>
      <c r="E397" s="106" t="s">
        <v>85</v>
      </c>
      <c r="F397" s="106" t="s">
        <v>93</v>
      </c>
      <c r="G397" s="106" t="s">
        <v>94</v>
      </c>
      <c r="H397" s="111">
        <v>1262.21</v>
      </c>
      <c r="I397" s="109"/>
      <c r="J397" s="107"/>
      <c r="K397" s="109"/>
      <c r="L397" s="107"/>
      <c r="M397" s="107"/>
      <c r="N397" s="110">
        <v>45909.0</v>
      </c>
    </row>
    <row r="398">
      <c r="A398" s="106" t="s">
        <v>935</v>
      </c>
      <c r="B398" s="106" t="s">
        <v>6465</v>
      </c>
      <c r="C398" s="106" t="s">
        <v>6466</v>
      </c>
      <c r="D398" s="107"/>
      <c r="E398" s="106" t="s">
        <v>85</v>
      </c>
      <c r="F398" s="107"/>
      <c r="G398" s="106" t="s">
        <v>86</v>
      </c>
      <c r="H398" s="108"/>
      <c r="I398" s="109"/>
      <c r="J398" s="107"/>
      <c r="K398" s="109"/>
      <c r="L398" s="107"/>
      <c r="M398" s="107"/>
      <c r="N398" s="110">
        <v>45909.0</v>
      </c>
    </row>
    <row r="399">
      <c r="A399" s="106" t="s">
        <v>875</v>
      </c>
      <c r="B399" s="106" t="s">
        <v>6467</v>
      </c>
      <c r="C399" s="106" t="s">
        <v>6468</v>
      </c>
      <c r="D399" s="107"/>
      <c r="E399" s="106" t="s">
        <v>85</v>
      </c>
      <c r="F399" s="106" t="s">
        <v>93</v>
      </c>
      <c r="G399" s="106" t="s">
        <v>94</v>
      </c>
      <c r="H399" s="111">
        <v>1413.54</v>
      </c>
      <c r="I399" s="109"/>
      <c r="J399" s="107"/>
      <c r="K399" s="109"/>
      <c r="L399" s="107"/>
      <c r="M399" s="107"/>
      <c r="N399" s="110">
        <v>45909.0</v>
      </c>
    </row>
    <row r="400">
      <c r="A400" s="106" t="s">
        <v>6469</v>
      </c>
      <c r="B400" s="106" t="s">
        <v>6470</v>
      </c>
      <c r="C400" s="106" t="s">
        <v>6471</v>
      </c>
      <c r="D400" s="107"/>
      <c r="E400" s="106" t="s">
        <v>85</v>
      </c>
      <c r="F400" s="106" t="s">
        <v>93</v>
      </c>
      <c r="G400" s="106" t="s">
        <v>94</v>
      </c>
      <c r="H400" s="111">
        <v>697.27</v>
      </c>
      <c r="I400" s="109"/>
      <c r="J400" s="107"/>
      <c r="K400" s="109"/>
      <c r="L400" s="107"/>
      <c r="M400" s="106" t="s">
        <v>6472</v>
      </c>
      <c r="N400" s="110">
        <v>45909.0</v>
      </c>
    </row>
    <row r="401">
      <c r="A401" s="106" t="s">
        <v>2825</v>
      </c>
      <c r="B401" s="106" t="s">
        <v>6473</v>
      </c>
      <c r="C401" s="107"/>
      <c r="D401" s="107"/>
      <c r="E401" s="106" t="s">
        <v>671</v>
      </c>
      <c r="F401" s="107"/>
      <c r="G401" s="106" t="s">
        <v>86</v>
      </c>
      <c r="H401" s="108"/>
      <c r="I401" s="109"/>
      <c r="J401" s="107"/>
      <c r="K401" s="109"/>
      <c r="L401" s="107"/>
      <c r="M401" s="107"/>
      <c r="N401" s="110">
        <v>45909.0</v>
      </c>
    </row>
    <row r="402">
      <c r="A402" s="106" t="s">
        <v>6474</v>
      </c>
      <c r="B402" s="106" t="s">
        <v>6475</v>
      </c>
      <c r="C402" s="106" t="s">
        <v>6476</v>
      </c>
      <c r="D402" s="107"/>
      <c r="E402" s="106" t="s">
        <v>649</v>
      </c>
      <c r="F402" s="107"/>
      <c r="G402" s="106" t="s">
        <v>86</v>
      </c>
      <c r="H402" s="108"/>
      <c r="I402" s="109"/>
      <c r="J402" s="107"/>
      <c r="K402" s="109"/>
      <c r="L402" s="107"/>
      <c r="M402" s="107"/>
      <c r="N402" s="110">
        <v>45909.0</v>
      </c>
    </row>
    <row r="403">
      <c r="A403" s="106" t="s">
        <v>638</v>
      </c>
      <c r="B403" s="106" t="s">
        <v>6477</v>
      </c>
      <c r="C403" s="106" t="s">
        <v>6478</v>
      </c>
      <c r="D403" s="107"/>
      <c r="E403" s="106" t="s">
        <v>649</v>
      </c>
      <c r="F403" s="107"/>
      <c r="G403" s="106" t="s">
        <v>86</v>
      </c>
      <c r="H403" s="108"/>
      <c r="I403" s="109"/>
      <c r="J403" s="107"/>
      <c r="K403" s="109"/>
      <c r="L403" s="107"/>
      <c r="M403" s="107"/>
      <c r="N403" s="110">
        <v>45909.0</v>
      </c>
    </row>
    <row r="404">
      <c r="A404" s="106" t="s">
        <v>160</v>
      </c>
      <c r="B404" s="106" t="s">
        <v>6479</v>
      </c>
      <c r="C404" s="106" t="s">
        <v>6480</v>
      </c>
      <c r="D404" s="107"/>
      <c r="E404" s="106" t="s">
        <v>671</v>
      </c>
      <c r="F404" s="107"/>
      <c r="G404" s="106" t="s">
        <v>86</v>
      </c>
      <c r="H404" s="108"/>
      <c r="I404" s="109"/>
      <c r="J404" s="107"/>
      <c r="K404" s="109"/>
      <c r="L404" s="107"/>
      <c r="M404" s="107"/>
      <c r="N404" s="110">
        <v>45909.0</v>
      </c>
    </row>
    <row r="405">
      <c r="A405" s="106" t="s">
        <v>303</v>
      </c>
      <c r="B405" s="106" t="s">
        <v>6481</v>
      </c>
      <c r="C405" s="106" t="s">
        <v>6482</v>
      </c>
      <c r="D405" s="107"/>
      <c r="E405" s="106" t="s">
        <v>649</v>
      </c>
      <c r="F405" s="107"/>
      <c r="G405" s="106" t="s">
        <v>86</v>
      </c>
      <c r="H405" s="108"/>
      <c r="I405" s="109"/>
      <c r="J405" s="107"/>
      <c r="K405" s="109"/>
      <c r="L405" s="107"/>
      <c r="M405" s="107"/>
      <c r="N405" s="110">
        <v>45909.0</v>
      </c>
    </row>
    <row r="406">
      <c r="A406" s="106" t="s">
        <v>6483</v>
      </c>
      <c r="B406" s="106" t="s">
        <v>6484</v>
      </c>
      <c r="C406" s="106" t="s">
        <v>6485</v>
      </c>
      <c r="D406" s="107"/>
      <c r="E406" s="106" t="s">
        <v>671</v>
      </c>
      <c r="F406" s="107"/>
      <c r="G406" s="106" t="s">
        <v>86</v>
      </c>
      <c r="H406" s="108"/>
      <c r="I406" s="109"/>
      <c r="J406" s="107"/>
      <c r="K406" s="109"/>
      <c r="L406" s="107"/>
      <c r="M406" s="107"/>
      <c r="N406" s="110">
        <v>45909.0</v>
      </c>
    </row>
    <row r="407">
      <c r="A407" s="106" t="s">
        <v>106</v>
      </c>
      <c r="B407" s="106" t="s">
        <v>3099</v>
      </c>
      <c r="C407" s="106" t="s">
        <v>3100</v>
      </c>
      <c r="D407" s="107"/>
      <c r="E407" s="106" t="s">
        <v>649</v>
      </c>
      <c r="F407" s="107"/>
      <c r="G407" s="106" t="s">
        <v>86</v>
      </c>
      <c r="H407" s="108"/>
      <c r="I407" s="109"/>
      <c r="J407" s="107"/>
      <c r="K407" s="109"/>
      <c r="L407" s="107"/>
      <c r="M407" s="107"/>
      <c r="N407" s="110">
        <v>45909.0</v>
      </c>
    </row>
    <row r="408">
      <c r="A408" s="106" t="s">
        <v>808</v>
      </c>
      <c r="B408" s="106" t="s">
        <v>6486</v>
      </c>
      <c r="C408" s="107"/>
      <c r="D408" s="107"/>
      <c r="E408" s="106" t="s">
        <v>4734</v>
      </c>
      <c r="F408" s="107"/>
      <c r="G408" s="106" t="s">
        <v>131</v>
      </c>
      <c r="H408" s="108"/>
      <c r="I408" s="109"/>
      <c r="J408" s="107"/>
      <c r="K408" s="109"/>
      <c r="L408" s="107"/>
      <c r="M408" s="107"/>
      <c r="N408" s="110">
        <v>45909.0</v>
      </c>
    </row>
    <row r="409">
      <c r="A409" s="106" t="s">
        <v>225</v>
      </c>
      <c r="B409" s="106" t="s">
        <v>6487</v>
      </c>
      <c r="C409" s="106" t="s">
        <v>6488</v>
      </c>
      <c r="D409" s="107"/>
      <c r="E409" s="106" t="s">
        <v>671</v>
      </c>
      <c r="F409" s="107"/>
      <c r="G409" s="106" t="s">
        <v>86</v>
      </c>
      <c r="H409" s="108"/>
      <c r="I409" s="109"/>
      <c r="J409" s="107"/>
      <c r="K409" s="109"/>
      <c r="L409" s="107"/>
      <c r="M409" s="107"/>
      <c r="N409" s="110">
        <v>45909.0</v>
      </c>
    </row>
    <row r="410">
      <c r="A410" s="106" t="s">
        <v>160</v>
      </c>
      <c r="B410" s="106" t="s">
        <v>6489</v>
      </c>
      <c r="C410" s="106" t="s">
        <v>6490</v>
      </c>
      <c r="D410" s="107"/>
      <c r="E410" s="106" t="s">
        <v>85</v>
      </c>
      <c r="F410" s="106" t="s">
        <v>93</v>
      </c>
      <c r="G410" s="106" t="s">
        <v>131</v>
      </c>
      <c r="H410" s="111">
        <v>581.05</v>
      </c>
      <c r="I410" s="109"/>
      <c r="J410" s="107"/>
      <c r="K410" s="109"/>
      <c r="L410" s="107"/>
      <c r="M410" s="107"/>
      <c r="N410" s="110">
        <v>45910.0</v>
      </c>
    </row>
    <row r="411">
      <c r="A411" s="106" t="s">
        <v>6491</v>
      </c>
      <c r="B411" s="106" t="s">
        <v>6492</v>
      </c>
      <c r="C411" s="106" t="s">
        <v>6493</v>
      </c>
      <c r="D411" s="107"/>
      <c r="E411" s="106" t="s">
        <v>671</v>
      </c>
      <c r="F411" s="107"/>
      <c r="G411" s="106" t="s">
        <v>86</v>
      </c>
      <c r="H411" s="108"/>
      <c r="I411" s="109"/>
      <c r="J411" s="107"/>
      <c r="K411" s="109"/>
      <c r="L411" s="107"/>
      <c r="M411" s="107"/>
      <c r="N411" s="110">
        <v>45910.0</v>
      </c>
    </row>
    <row r="412">
      <c r="A412" s="106" t="s">
        <v>866</v>
      </c>
      <c r="B412" s="106" t="s">
        <v>6494</v>
      </c>
      <c r="C412" s="106" t="s">
        <v>6495</v>
      </c>
      <c r="D412" s="107"/>
      <c r="E412" s="106" t="s">
        <v>671</v>
      </c>
      <c r="F412" s="107"/>
      <c r="G412" s="106" t="s">
        <v>86</v>
      </c>
      <c r="H412" s="108"/>
      <c r="I412" s="109"/>
      <c r="J412" s="107"/>
      <c r="K412" s="109"/>
      <c r="L412" s="107"/>
      <c r="M412" s="107"/>
      <c r="N412" s="110">
        <v>45910.0</v>
      </c>
    </row>
    <row r="413">
      <c r="A413" s="106" t="s">
        <v>160</v>
      </c>
      <c r="B413" s="106" t="s">
        <v>6496</v>
      </c>
      <c r="C413" s="106" t="s">
        <v>6497</v>
      </c>
      <c r="D413" s="107"/>
      <c r="E413" s="106" t="s">
        <v>671</v>
      </c>
      <c r="F413" s="107"/>
      <c r="G413" s="106" t="s">
        <v>86</v>
      </c>
      <c r="H413" s="108"/>
      <c r="I413" s="109"/>
      <c r="J413" s="107"/>
      <c r="K413" s="109"/>
      <c r="L413" s="107"/>
      <c r="M413" s="107"/>
      <c r="N413" s="110">
        <v>45910.0</v>
      </c>
    </row>
    <row r="414">
      <c r="A414" s="106" t="s">
        <v>179</v>
      </c>
      <c r="B414" s="106" t="s">
        <v>6498</v>
      </c>
      <c r="C414" s="106" t="s">
        <v>6499</v>
      </c>
      <c r="D414" s="107"/>
      <c r="E414" s="106" t="s">
        <v>655</v>
      </c>
      <c r="F414" s="107"/>
      <c r="G414" s="106"/>
      <c r="H414" s="108"/>
      <c r="I414" s="109"/>
      <c r="J414" s="107"/>
      <c r="K414" s="109"/>
      <c r="L414" s="107"/>
      <c r="M414" s="107"/>
      <c r="N414" s="110">
        <v>45910.0</v>
      </c>
    </row>
    <row r="415">
      <c r="A415" s="106" t="s">
        <v>6500</v>
      </c>
      <c r="B415" s="106" t="s">
        <v>6501</v>
      </c>
      <c r="C415" s="106" t="s">
        <v>6502</v>
      </c>
      <c r="D415" s="107"/>
      <c r="E415" s="106" t="s">
        <v>655</v>
      </c>
      <c r="F415" s="106" t="s">
        <v>93</v>
      </c>
      <c r="G415" s="106" t="s">
        <v>94</v>
      </c>
      <c r="H415" s="111">
        <v>848.55</v>
      </c>
      <c r="I415" s="109"/>
      <c r="J415" s="107"/>
      <c r="K415" s="109"/>
      <c r="L415" s="107"/>
      <c r="M415" s="107"/>
      <c r="N415" s="110">
        <v>45910.0</v>
      </c>
    </row>
    <row r="416">
      <c r="A416" s="106" t="s">
        <v>6503</v>
      </c>
      <c r="B416" s="106" t="s">
        <v>6504</v>
      </c>
      <c r="C416" s="106" t="s">
        <v>6505</v>
      </c>
      <c r="D416" s="107"/>
      <c r="E416" s="106" t="s">
        <v>655</v>
      </c>
      <c r="F416" s="106" t="s">
        <v>140</v>
      </c>
      <c r="G416" s="106" t="s">
        <v>94</v>
      </c>
      <c r="H416" s="111">
        <v>1895.71</v>
      </c>
      <c r="I416" s="109"/>
      <c r="J416" s="107"/>
      <c r="K416" s="109"/>
      <c r="L416" s="107"/>
      <c r="M416" s="107"/>
      <c r="N416" s="110">
        <v>45910.0</v>
      </c>
    </row>
    <row r="417">
      <c r="A417" s="106" t="s">
        <v>397</v>
      </c>
      <c r="B417" s="106" t="s">
        <v>6506</v>
      </c>
      <c r="C417" s="106" t="s">
        <v>6507</v>
      </c>
      <c r="D417" s="107"/>
      <c r="E417" s="106" t="s">
        <v>655</v>
      </c>
      <c r="F417" s="106" t="s">
        <v>93</v>
      </c>
      <c r="G417" s="106" t="s">
        <v>131</v>
      </c>
      <c r="H417" s="111">
        <v>1895.71</v>
      </c>
      <c r="I417" s="109"/>
      <c r="J417" s="107"/>
      <c r="K417" s="109"/>
      <c r="L417" s="107"/>
      <c r="M417" s="107"/>
      <c r="N417" s="110">
        <v>45910.0</v>
      </c>
    </row>
    <row r="418">
      <c r="A418" s="106" t="s">
        <v>6508</v>
      </c>
      <c r="B418" s="106" t="s">
        <v>6509</v>
      </c>
      <c r="C418" s="106" t="s">
        <v>6510</v>
      </c>
      <c r="D418" s="107"/>
      <c r="E418" s="106" t="s">
        <v>655</v>
      </c>
      <c r="F418" s="106" t="s">
        <v>140</v>
      </c>
      <c r="G418" s="106" t="s">
        <v>94</v>
      </c>
      <c r="H418" s="111">
        <v>1895.71</v>
      </c>
      <c r="I418" s="109"/>
      <c r="J418" s="107"/>
      <c r="K418" s="109"/>
      <c r="L418" s="107"/>
      <c r="M418" s="107"/>
      <c r="N418" s="110"/>
    </row>
    <row r="419">
      <c r="A419" s="106" t="s">
        <v>605</v>
      </c>
      <c r="B419" s="106" t="s">
        <v>6511</v>
      </c>
      <c r="C419" s="107"/>
      <c r="D419" s="107"/>
      <c r="E419" s="106" t="s">
        <v>85</v>
      </c>
      <c r="F419" s="107"/>
      <c r="G419" s="106"/>
      <c r="H419" s="108"/>
      <c r="I419" s="109"/>
      <c r="J419" s="107"/>
      <c r="K419" s="109"/>
      <c r="L419" s="107"/>
      <c r="M419" s="107"/>
      <c r="N419" s="110">
        <v>45911.0</v>
      </c>
    </row>
    <row r="420">
      <c r="A420" s="106" t="s">
        <v>1941</v>
      </c>
      <c r="B420" s="106" t="s">
        <v>6512</v>
      </c>
      <c r="C420" s="106" t="s">
        <v>6513</v>
      </c>
      <c r="D420" s="107"/>
      <c r="E420" s="106" t="s">
        <v>85</v>
      </c>
      <c r="F420" s="106" t="s">
        <v>103</v>
      </c>
      <c r="G420" s="106" t="s">
        <v>94</v>
      </c>
      <c r="H420" s="111">
        <v>208.21</v>
      </c>
      <c r="I420" s="109"/>
      <c r="J420" s="107"/>
      <c r="K420" s="109"/>
      <c r="L420" s="107"/>
      <c r="M420" s="107"/>
      <c r="N420" s="110">
        <v>45911.0</v>
      </c>
    </row>
    <row r="421">
      <c r="A421" s="106" t="s">
        <v>3648</v>
      </c>
      <c r="B421" s="106" t="s">
        <v>6514</v>
      </c>
      <c r="C421" s="106" t="s">
        <v>6515</v>
      </c>
      <c r="D421" s="107"/>
      <c r="E421" s="106" t="s">
        <v>85</v>
      </c>
      <c r="F421" s="107"/>
      <c r="G421" s="106" t="s">
        <v>150</v>
      </c>
      <c r="H421" s="108"/>
      <c r="I421" s="109"/>
      <c r="J421" s="107"/>
      <c r="K421" s="109"/>
      <c r="L421" s="107"/>
      <c r="M421" s="107"/>
      <c r="N421" s="110"/>
    </row>
    <row r="422">
      <c r="A422" s="106" t="s">
        <v>148</v>
      </c>
      <c r="B422" s="106" t="s">
        <v>6516</v>
      </c>
      <c r="C422" s="106" t="s">
        <v>6517</v>
      </c>
      <c r="D422" s="107"/>
      <c r="E422" s="106" t="s">
        <v>85</v>
      </c>
      <c r="F422" s="107"/>
      <c r="G422" s="106"/>
      <c r="H422" s="108"/>
      <c r="I422" s="109"/>
      <c r="J422" s="107"/>
      <c r="K422" s="109"/>
      <c r="L422" s="107"/>
      <c r="M422" s="106"/>
      <c r="N422" s="110">
        <v>45911.0</v>
      </c>
    </row>
    <row r="423">
      <c r="A423" s="106" t="s">
        <v>5486</v>
      </c>
      <c r="B423" s="106" t="s">
        <v>6518</v>
      </c>
      <c r="C423" s="106" t="s">
        <v>6519</v>
      </c>
      <c r="D423" s="107"/>
      <c r="E423" s="106" t="s">
        <v>85</v>
      </c>
      <c r="F423" s="107"/>
      <c r="G423" s="106" t="s">
        <v>86</v>
      </c>
      <c r="H423" s="108"/>
      <c r="I423" s="109"/>
      <c r="J423" s="107"/>
      <c r="K423" s="109"/>
      <c r="L423" s="107"/>
      <c r="M423" s="106"/>
      <c r="N423" s="110">
        <v>45911.0</v>
      </c>
    </row>
    <row r="424">
      <c r="A424" s="106" t="s">
        <v>6520</v>
      </c>
      <c r="B424" s="106" t="s">
        <v>6521</v>
      </c>
      <c r="C424" s="106" t="s">
        <v>6522</v>
      </c>
      <c r="D424" s="107"/>
      <c r="E424" s="106" t="s">
        <v>85</v>
      </c>
      <c r="F424" s="107"/>
      <c r="G424" s="106"/>
      <c r="H424" s="108"/>
      <c r="I424" s="109"/>
      <c r="J424" s="107"/>
      <c r="K424" s="109"/>
      <c r="L424" s="107"/>
      <c r="M424" s="106"/>
      <c r="N424" s="110">
        <v>45911.0</v>
      </c>
    </row>
    <row r="425">
      <c r="A425" s="106" t="s">
        <v>6523</v>
      </c>
      <c r="B425" s="106" t="s">
        <v>6524</v>
      </c>
      <c r="C425" s="106" t="s">
        <v>6525</v>
      </c>
      <c r="D425" s="107"/>
      <c r="E425" s="106" t="s">
        <v>671</v>
      </c>
      <c r="F425" s="106"/>
      <c r="G425" s="106"/>
      <c r="H425" s="111"/>
      <c r="I425" s="109"/>
      <c r="J425" s="107"/>
      <c r="K425" s="109"/>
      <c r="L425" s="107"/>
      <c r="M425" s="106"/>
      <c r="N425" s="110">
        <v>45911.0</v>
      </c>
    </row>
    <row r="426">
      <c r="A426" s="106" t="s">
        <v>1493</v>
      </c>
      <c r="B426" s="106" t="s">
        <v>6526</v>
      </c>
      <c r="C426" s="106" t="s">
        <v>6527</v>
      </c>
      <c r="D426" s="107"/>
      <c r="E426" s="106" t="s">
        <v>649</v>
      </c>
      <c r="F426" s="107"/>
      <c r="G426" s="106"/>
      <c r="H426" s="108"/>
      <c r="I426" s="109"/>
      <c r="J426" s="107"/>
      <c r="K426" s="109"/>
      <c r="L426" s="107"/>
      <c r="M426" s="106"/>
      <c r="N426" s="110">
        <v>45911.0</v>
      </c>
    </row>
    <row r="427">
      <c r="A427" s="106" t="s">
        <v>530</v>
      </c>
      <c r="B427" s="106" t="s">
        <v>6528</v>
      </c>
      <c r="C427" s="106" t="s">
        <v>6529</v>
      </c>
      <c r="D427" s="107"/>
      <c r="E427" s="106" t="s">
        <v>671</v>
      </c>
      <c r="F427" s="106"/>
      <c r="G427" s="106"/>
      <c r="H427" s="111"/>
      <c r="I427" s="109"/>
      <c r="J427" s="107"/>
      <c r="K427" s="109"/>
      <c r="L427" s="107"/>
      <c r="M427" s="106"/>
      <c r="N427" s="110">
        <v>45911.0</v>
      </c>
    </row>
    <row r="428">
      <c r="A428" s="106" t="s">
        <v>1445</v>
      </c>
      <c r="B428" s="106" t="s">
        <v>6530</v>
      </c>
      <c r="C428" s="106" t="s">
        <v>6531</v>
      </c>
      <c r="D428" s="107"/>
      <c r="E428" s="106" t="s">
        <v>671</v>
      </c>
      <c r="F428" s="107"/>
      <c r="G428" s="106"/>
      <c r="H428" s="108"/>
      <c r="I428" s="109"/>
      <c r="J428" s="107"/>
      <c r="K428" s="109"/>
      <c r="L428" s="107"/>
      <c r="M428" s="106"/>
      <c r="N428" s="110">
        <v>45911.0</v>
      </c>
    </row>
    <row r="429">
      <c r="A429" s="106" t="s">
        <v>6532</v>
      </c>
      <c r="B429" s="106" t="s">
        <v>6533</v>
      </c>
      <c r="C429" s="106" t="s">
        <v>6534</v>
      </c>
      <c r="D429" s="106"/>
      <c r="E429" s="106" t="s">
        <v>649</v>
      </c>
      <c r="F429" s="106"/>
      <c r="G429" s="106"/>
      <c r="H429" s="111"/>
      <c r="I429" s="110"/>
      <c r="J429" s="106"/>
      <c r="K429" s="109"/>
      <c r="L429" s="107"/>
      <c r="M429" s="106"/>
      <c r="N429" s="110">
        <v>45911.0</v>
      </c>
    </row>
    <row r="430">
      <c r="A430" s="106" t="s">
        <v>144</v>
      </c>
      <c r="B430" s="106" t="s">
        <v>6535</v>
      </c>
      <c r="C430" s="106" t="s">
        <v>6536</v>
      </c>
      <c r="D430" s="107"/>
      <c r="E430" s="106" t="s">
        <v>671</v>
      </c>
      <c r="F430" s="106"/>
      <c r="G430" s="106"/>
      <c r="H430" s="111"/>
      <c r="I430" s="109"/>
      <c r="J430" s="107"/>
      <c r="K430" s="109"/>
      <c r="L430" s="107"/>
      <c r="M430" s="106"/>
      <c r="N430" s="110">
        <v>45911.0</v>
      </c>
    </row>
    <row r="431">
      <c r="A431" s="106" t="s">
        <v>3015</v>
      </c>
      <c r="B431" s="106" t="s">
        <v>6537</v>
      </c>
      <c r="C431" s="106" t="s">
        <v>6538</v>
      </c>
      <c r="D431" s="107"/>
      <c r="E431" s="106" t="s">
        <v>671</v>
      </c>
      <c r="F431" s="107"/>
      <c r="G431" s="106"/>
      <c r="H431" s="108"/>
      <c r="I431" s="109"/>
      <c r="J431" s="107"/>
      <c r="K431" s="109"/>
      <c r="L431" s="107"/>
      <c r="M431" s="107"/>
      <c r="N431" s="110">
        <v>45912.0</v>
      </c>
    </row>
    <row r="432">
      <c r="A432" s="106" t="s">
        <v>6539</v>
      </c>
      <c r="B432" s="106" t="s">
        <v>6540</v>
      </c>
      <c r="C432" s="106" t="s">
        <v>6541</v>
      </c>
      <c r="D432" s="107"/>
      <c r="E432" s="106" t="s">
        <v>671</v>
      </c>
      <c r="F432" s="107"/>
      <c r="G432" s="106"/>
      <c r="H432" s="108"/>
      <c r="I432" s="109"/>
      <c r="J432" s="107"/>
      <c r="K432" s="109"/>
      <c r="L432" s="107"/>
      <c r="M432" s="106"/>
      <c r="N432" s="110">
        <v>45912.0</v>
      </c>
    </row>
    <row r="433">
      <c r="A433" s="106" t="s">
        <v>414</v>
      </c>
      <c r="B433" s="106" t="s">
        <v>6542</v>
      </c>
      <c r="C433" s="106" t="s">
        <v>6543</v>
      </c>
      <c r="D433" s="107"/>
      <c r="E433" s="106" t="s">
        <v>671</v>
      </c>
      <c r="F433" s="106"/>
      <c r="G433" s="106"/>
      <c r="H433" s="111"/>
      <c r="I433" s="109"/>
      <c r="J433" s="107"/>
      <c r="K433" s="109"/>
      <c r="L433" s="107"/>
      <c r="M433" s="107"/>
      <c r="N433" s="110">
        <v>45912.0</v>
      </c>
    </row>
    <row r="434">
      <c r="A434" s="106" t="s">
        <v>311</v>
      </c>
      <c r="B434" s="106" t="s">
        <v>6544</v>
      </c>
      <c r="C434" s="106" t="s">
        <v>6545</v>
      </c>
      <c r="D434" s="107"/>
      <c r="E434" s="106" t="s">
        <v>85</v>
      </c>
      <c r="F434" s="107"/>
      <c r="G434" s="106"/>
      <c r="H434" s="108"/>
      <c r="I434" s="109"/>
      <c r="J434" s="107"/>
      <c r="K434" s="109"/>
      <c r="L434" s="107"/>
      <c r="M434" s="107"/>
      <c r="N434" s="110">
        <v>45912.0</v>
      </c>
    </row>
    <row r="435">
      <c r="A435" s="106" t="s">
        <v>579</v>
      </c>
      <c r="B435" s="106" t="s">
        <v>6546</v>
      </c>
      <c r="C435" s="106" t="s">
        <v>6547</v>
      </c>
      <c r="D435" s="107"/>
      <c r="E435" s="106" t="s">
        <v>85</v>
      </c>
      <c r="F435" s="107"/>
      <c r="G435" s="106" t="s">
        <v>94</v>
      </c>
      <c r="H435" s="108"/>
      <c r="I435" s="109"/>
      <c r="J435" s="107"/>
      <c r="K435" s="109"/>
      <c r="L435" s="107"/>
      <c r="M435" s="107"/>
      <c r="N435" s="110">
        <v>45912.0</v>
      </c>
    </row>
    <row r="436">
      <c r="A436" s="106" t="s">
        <v>6548</v>
      </c>
      <c r="B436" s="106" t="s">
        <v>6549</v>
      </c>
      <c r="C436" s="106" t="s">
        <v>6550</v>
      </c>
      <c r="D436" s="107"/>
      <c r="E436" s="106" t="s">
        <v>85</v>
      </c>
      <c r="F436" s="106" t="s">
        <v>93</v>
      </c>
      <c r="G436" s="106" t="s">
        <v>94</v>
      </c>
      <c r="H436" s="111">
        <v>612.46</v>
      </c>
      <c r="I436" s="109"/>
      <c r="J436" s="107"/>
      <c r="K436" s="109"/>
      <c r="L436" s="107"/>
      <c r="M436" s="107"/>
      <c r="N436" s="110">
        <v>45912.0</v>
      </c>
    </row>
    <row r="437">
      <c r="A437" s="106" t="s">
        <v>246</v>
      </c>
      <c r="B437" s="106" t="s">
        <v>6551</v>
      </c>
      <c r="C437" s="106" t="s">
        <v>6552</v>
      </c>
      <c r="D437" s="107"/>
      <c r="E437" s="106" t="s">
        <v>85</v>
      </c>
      <c r="F437" s="106" t="s">
        <v>93</v>
      </c>
      <c r="G437" s="106" t="s">
        <v>94</v>
      </c>
      <c r="H437" s="111">
        <v>1457.52</v>
      </c>
      <c r="I437" s="109"/>
      <c r="J437" s="107"/>
      <c r="K437" s="109"/>
      <c r="L437" s="107"/>
      <c r="M437" s="106" t="s">
        <v>6553</v>
      </c>
      <c r="N437" s="110">
        <v>45917.0</v>
      </c>
    </row>
    <row r="438">
      <c r="A438" s="106" t="s">
        <v>6554</v>
      </c>
      <c r="B438" s="106" t="s">
        <v>6555</v>
      </c>
      <c r="C438" s="106" t="s">
        <v>6556</v>
      </c>
      <c r="D438" s="107"/>
      <c r="E438" s="106" t="s">
        <v>85</v>
      </c>
      <c r="F438" s="106" t="s">
        <v>93</v>
      </c>
      <c r="G438" s="106" t="s">
        <v>86</v>
      </c>
      <c r="H438" s="111">
        <v>893.94</v>
      </c>
      <c r="I438" s="109"/>
      <c r="J438" s="107"/>
      <c r="K438" s="109"/>
      <c r="L438" s="107"/>
      <c r="M438" s="107"/>
      <c r="N438" s="110">
        <v>45917.0</v>
      </c>
    </row>
    <row r="439">
      <c r="A439" s="106" t="s">
        <v>1574</v>
      </c>
      <c r="B439" s="106" t="s">
        <v>6557</v>
      </c>
      <c r="C439" s="106" t="s">
        <v>6558</v>
      </c>
      <c r="D439" s="107"/>
      <c r="E439" s="106" t="s">
        <v>85</v>
      </c>
      <c r="F439" s="106" t="s">
        <v>289</v>
      </c>
      <c r="G439" s="106" t="s">
        <v>94</v>
      </c>
      <c r="H439" s="111">
        <v>752.46</v>
      </c>
      <c r="I439" s="109"/>
      <c r="J439" s="107"/>
      <c r="K439" s="109"/>
      <c r="L439" s="107"/>
      <c r="M439" s="107"/>
      <c r="N439" s="110">
        <v>45917.0</v>
      </c>
    </row>
    <row r="440">
      <c r="A440" s="106" t="s">
        <v>636</v>
      </c>
      <c r="B440" s="106" t="s">
        <v>6559</v>
      </c>
      <c r="C440" s="106" t="s">
        <v>6560</v>
      </c>
      <c r="D440" s="107"/>
      <c r="E440" s="106" t="s">
        <v>85</v>
      </c>
      <c r="F440" s="106"/>
      <c r="G440" s="106" t="s">
        <v>86</v>
      </c>
      <c r="H440" s="111"/>
      <c r="I440" s="109"/>
      <c r="J440" s="107"/>
      <c r="K440" s="109"/>
      <c r="L440" s="107"/>
      <c r="M440" s="107"/>
      <c r="N440" s="110">
        <v>45917.0</v>
      </c>
    </row>
    <row r="441">
      <c r="A441" s="106" t="s">
        <v>2884</v>
      </c>
      <c r="B441" s="106" t="s">
        <v>6561</v>
      </c>
      <c r="C441" s="106" t="s">
        <v>6562</v>
      </c>
      <c r="D441" s="107"/>
      <c r="E441" s="106" t="s">
        <v>85</v>
      </c>
      <c r="F441" s="106"/>
      <c r="G441" s="106" t="s">
        <v>86</v>
      </c>
      <c r="H441" s="111"/>
      <c r="I441" s="109"/>
      <c r="J441" s="107"/>
      <c r="K441" s="109"/>
      <c r="L441" s="107"/>
      <c r="M441" s="107"/>
      <c r="N441" s="110">
        <v>45917.0</v>
      </c>
    </row>
    <row r="442">
      <c r="A442" s="106" t="s">
        <v>826</v>
      </c>
      <c r="B442" s="106" t="s">
        <v>6563</v>
      </c>
      <c r="C442" s="106" t="s">
        <v>6564</v>
      </c>
      <c r="D442" s="107"/>
      <c r="E442" s="106" t="s">
        <v>85</v>
      </c>
      <c r="F442" s="106"/>
      <c r="G442" s="106" t="s">
        <v>86</v>
      </c>
      <c r="H442" s="111"/>
      <c r="I442" s="109"/>
      <c r="J442" s="107"/>
      <c r="K442" s="109"/>
      <c r="L442" s="107"/>
      <c r="M442" s="107"/>
      <c r="N442" s="110">
        <v>45917.0</v>
      </c>
    </row>
    <row r="443">
      <c r="A443" s="106" t="s">
        <v>89</v>
      </c>
      <c r="B443" s="106" t="s">
        <v>6565</v>
      </c>
      <c r="C443" s="106" t="s">
        <v>6566</v>
      </c>
      <c r="D443" s="107"/>
      <c r="E443" s="106" t="s">
        <v>85</v>
      </c>
      <c r="F443" s="107"/>
      <c r="G443" s="106" t="s">
        <v>86</v>
      </c>
      <c r="H443" s="108"/>
      <c r="I443" s="109"/>
      <c r="J443" s="107"/>
      <c r="K443" s="109"/>
      <c r="L443" s="107"/>
      <c r="M443" s="107"/>
      <c r="N443" s="110">
        <v>45917.0</v>
      </c>
    </row>
    <row r="444">
      <c r="A444" s="106" t="s">
        <v>6567</v>
      </c>
      <c r="B444" s="106" t="s">
        <v>6568</v>
      </c>
      <c r="C444" s="106" t="s">
        <v>6569</v>
      </c>
      <c r="D444" s="107"/>
      <c r="E444" s="106" t="s">
        <v>85</v>
      </c>
      <c r="F444" s="106"/>
      <c r="G444" s="106" t="s">
        <v>86</v>
      </c>
      <c r="H444" s="111"/>
      <c r="I444" s="109"/>
      <c r="J444" s="107"/>
      <c r="K444" s="109"/>
      <c r="L444" s="107"/>
      <c r="M444" s="107"/>
      <c r="N444" s="110">
        <v>45917.0</v>
      </c>
    </row>
    <row r="445">
      <c r="A445" s="106" t="s">
        <v>2281</v>
      </c>
      <c r="B445" s="106" t="s">
        <v>6570</v>
      </c>
      <c r="C445" s="106" t="s">
        <v>6571</v>
      </c>
      <c r="D445" s="107"/>
      <c r="E445" s="106" t="s">
        <v>85</v>
      </c>
      <c r="F445" s="107"/>
      <c r="G445" s="106" t="s">
        <v>86</v>
      </c>
      <c r="H445" s="108"/>
      <c r="I445" s="109"/>
      <c r="J445" s="107"/>
      <c r="K445" s="109"/>
      <c r="L445" s="107"/>
      <c r="M445" s="107"/>
      <c r="N445" s="110">
        <v>45917.0</v>
      </c>
    </row>
    <row r="446">
      <c r="A446" s="106" t="s">
        <v>6572</v>
      </c>
      <c r="B446" s="106" t="s">
        <v>6573</v>
      </c>
      <c r="C446" s="106" t="s">
        <v>6574</v>
      </c>
      <c r="D446" s="107"/>
      <c r="E446" s="106" t="s">
        <v>671</v>
      </c>
      <c r="F446" s="106" t="s">
        <v>137</v>
      </c>
      <c r="G446" s="106" t="s">
        <v>94</v>
      </c>
      <c r="H446" s="111">
        <v>966.38</v>
      </c>
      <c r="I446" s="109"/>
      <c r="J446" s="107"/>
      <c r="K446" s="109"/>
      <c r="L446" s="107"/>
      <c r="M446" s="106" t="s">
        <v>6575</v>
      </c>
      <c r="N446" s="110">
        <v>45917.0</v>
      </c>
    </row>
    <row r="447">
      <c r="A447" s="106" t="s">
        <v>6576</v>
      </c>
      <c r="B447" s="106" t="s">
        <v>6577</v>
      </c>
      <c r="C447" s="106" t="s">
        <v>6578</v>
      </c>
      <c r="D447" s="107"/>
      <c r="E447" s="106" t="s">
        <v>671</v>
      </c>
      <c r="F447" s="107"/>
      <c r="G447" s="106"/>
      <c r="H447" s="108"/>
      <c r="I447" s="109"/>
      <c r="J447" s="107"/>
      <c r="K447" s="109"/>
      <c r="L447" s="107"/>
      <c r="M447" s="107"/>
      <c r="N447" s="110">
        <v>45917.0</v>
      </c>
    </row>
    <row r="448">
      <c r="A448" s="106" t="s">
        <v>6579</v>
      </c>
      <c r="B448" s="106" t="s">
        <v>6580</v>
      </c>
      <c r="C448" s="106" t="s">
        <v>6581</v>
      </c>
      <c r="D448" s="107"/>
      <c r="E448" s="106" t="s">
        <v>671</v>
      </c>
      <c r="F448" s="107"/>
      <c r="G448" s="106"/>
      <c r="H448" s="108"/>
      <c r="I448" s="109"/>
      <c r="J448" s="107"/>
      <c r="K448" s="109"/>
      <c r="L448" s="107"/>
      <c r="M448" s="107"/>
      <c r="N448" s="110">
        <v>45917.0</v>
      </c>
    </row>
    <row r="449">
      <c r="A449" s="106" t="s">
        <v>636</v>
      </c>
      <c r="B449" s="106" t="s">
        <v>6582</v>
      </c>
      <c r="C449" s="106" t="s">
        <v>6583</v>
      </c>
      <c r="D449" s="107"/>
      <c r="E449" s="106" t="s">
        <v>649</v>
      </c>
      <c r="F449" s="106"/>
      <c r="G449" s="106"/>
      <c r="H449" s="108"/>
      <c r="I449" s="109"/>
      <c r="J449" s="107"/>
      <c r="K449" s="109"/>
      <c r="L449" s="107"/>
      <c r="M449" s="107"/>
      <c r="N449" s="110">
        <v>45917.0</v>
      </c>
    </row>
    <row r="450">
      <c r="A450" s="106" t="s">
        <v>797</v>
      </c>
      <c r="B450" s="106" t="s">
        <v>6584</v>
      </c>
      <c r="C450" s="106" t="s">
        <v>6585</v>
      </c>
      <c r="D450" s="107"/>
      <c r="E450" s="106" t="s">
        <v>671</v>
      </c>
      <c r="F450" s="107"/>
      <c r="G450" s="106"/>
      <c r="H450" s="108"/>
      <c r="I450" s="109"/>
      <c r="J450" s="107"/>
      <c r="K450" s="109"/>
      <c r="L450" s="107"/>
      <c r="M450" s="107"/>
      <c r="N450" s="110">
        <v>45917.0</v>
      </c>
    </row>
    <row r="451">
      <c r="A451" s="106" t="s">
        <v>1843</v>
      </c>
      <c r="B451" s="106" t="s">
        <v>6586</v>
      </c>
      <c r="C451" s="106"/>
      <c r="D451" s="107"/>
      <c r="E451" s="106" t="s">
        <v>4734</v>
      </c>
      <c r="F451" s="106" t="s">
        <v>289</v>
      </c>
      <c r="G451" s="106" t="s">
        <v>131</v>
      </c>
      <c r="H451" s="111">
        <v>3395.96</v>
      </c>
      <c r="I451" s="109"/>
      <c r="J451" s="107"/>
      <c r="K451" s="109"/>
      <c r="L451" s="107"/>
      <c r="M451" s="107"/>
      <c r="N451" s="110">
        <v>45917.0</v>
      </c>
    </row>
    <row r="452">
      <c r="A452" s="106" t="s">
        <v>106</v>
      </c>
      <c r="B452" s="106" t="s">
        <v>6587</v>
      </c>
      <c r="C452" s="106" t="s">
        <v>6588</v>
      </c>
      <c r="D452" s="107"/>
      <c r="E452" s="106" t="s">
        <v>671</v>
      </c>
      <c r="F452" s="106"/>
      <c r="G452" s="106"/>
      <c r="H452" s="111"/>
      <c r="I452" s="109"/>
      <c r="J452" s="107"/>
      <c r="K452" s="109"/>
      <c r="L452" s="107"/>
      <c r="M452" s="106"/>
      <c r="N452" s="110">
        <v>45917.0</v>
      </c>
    </row>
    <row r="453">
      <c r="A453" s="106" t="s">
        <v>6589</v>
      </c>
      <c r="B453" s="106" t="s">
        <v>6590</v>
      </c>
      <c r="C453" s="106" t="s">
        <v>6591</v>
      </c>
      <c r="D453" s="107"/>
      <c r="E453" s="106" t="s">
        <v>649</v>
      </c>
      <c r="F453" s="106"/>
      <c r="G453" s="106"/>
      <c r="H453" s="111"/>
      <c r="I453" s="109"/>
      <c r="J453" s="107"/>
      <c r="K453" s="109"/>
      <c r="L453" s="107"/>
      <c r="M453" s="107"/>
      <c r="N453" s="110">
        <v>45917.0</v>
      </c>
    </row>
    <row r="454">
      <c r="A454" s="106" t="s">
        <v>713</v>
      </c>
      <c r="B454" s="106" t="s">
        <v>6592</v>
      </c>
      <c r="C454" s="106" t="s">
        <v>6593</v>
      </c>
      <c r="D454" s="107"/>
      <c r="E454" s="106" t="s">
        <v>649</v>
      </c>
      <c r="F454" s="106"/>
      <c r="G454" s="106"/>
      <c r="H454" s="111"/>
      <c r="I454" s="109"/>
      <c r="J454" s="107"/>
      <c r="K454" s="109"/>
      <c r="L454" s="107"/>
      <c r="M454" s="106"/>
      <c r="N454" s="110">
        <v>45917.0</v>
      </c>
    </row>
    <row r="455">
      <c r="A455" s="106" t="s">
        <v>6594</v>
      </c>
      <c r="B455" s="106" t="s">
        <v>3314</v>
      </c>
      <c r="C455" s="106" t="s">
        <v>3315</v>
      </c>
      <c r="D455" s="107"/>
      <c r="E455" s="106" t="s">
        <v>649</v>
      </c>
      <c r="F455" s="106" t="s">
        <v>289</v>
      </c>
      <c r="G455" s="106" t="s">
        <v>131</v>
      </c>
      <c r="H455" s="111">
        <v>1682.73</v>
      </c>
      <c r="I455" s="109"/>
      <c r="J455" s="107"/>
      <c r="K455" s="109"/>
      <c r="L455" s="107"/>
      <c r="M455" s="106" t="s">
        <v>6595</v>
      </c>
      <c r="N455" s="110">
        <v>45917.0</v>
      </c>
    </row>
    <row r="456">
      <c r="A456" s="106" t="s">
        <v>1734</v>
      </c>
      <c r="B456" s="106" t="s">
        <v>6596</v>
      </c>
      <c r="C456" s="106" t="s">
        <v>6597</v>
      </c>
      <c r="D456" s="107"/>
      <c r="E456" s="106" t="s">
        <v>671</v>
      </c>
      <c r="F456" s="107"/>
      <c r="G456" s="106"/>
      <c r="H456" s="108"/>
      <c r="I456" s="109"/>
      <c r="J456" s="107"/>
      <c r="K456" s="109"/>
      <c r="L456" s="107"/>
      <c r="M456" s="107"/>
      <c r="N456" s="110">
        <v>45917.0</v>
      </c>
    </row>
    <row r="457">
      <c r="A457" s="106" t="s">
        <v>6598</v>
      </c>
      <c r="B457" s="106" t="s">
        <v>6599</v>
      </c>
      <c r="C457" s="106" t="s">
        <v>6600</v>
      </c>
      <c r="D457" s="107"/>
      <c r="E457" s="106" t="s">
        <v>671</v>
      </c>
      <c r="F457" s="106"/>
      <c r="G457" s="106"/>
      <c r="H457" s="111"/>
      <c r="I457" s="109"/>
      <c r="J457" s="107"/>
      <c r="K457" s="109"/>
      <c r="L457" s="107"/>
      <c r="M457" s="106"/>
      <c r="N457" s="110"/>
    </row>
    <row r="458">
      <c r="A458" s="106" t="s">
        <v>113</v>
      </c>
      <c r="B458" s="106" t="s">
        <v>6601</v>
      </c>
      <c r="C458" s="106" t="s">
        <v>6602</v>
      </c>
      <c r="D458" s="107"/>
      <c r="E458" s="106" t="s">
        <v>649</v>
      </c>
      <c r="F458" s="106"/>
      <c r="G458" s="106"/>
      <c r="H458" s="111"/>
      <c r="I458" s="109"/>
      <c r="J458" s="107"/>
      <c r="K458" s="109"/>
      <c r="L458" s="107"/>
      <c r="M458" s="106"/>
      <c r="N458" s="110">
        <v>45917.0</v>
      </c>
    </row>
    <row r="459">
      <c r="A459" s="106" t="s">
        <v>6603</v>
      </c>
      <c r="B459" s="106" t="s">
        <v>6604</v>
      </c>
      <c r="C459" s="106" t="s">
        <v>6605</v>
      </c>
      <c r="D459" s="107"/>
      <c r="E459" s="106" t="s">
        <v>671</v>
      </c>
      <c r="F459" s="106" t="s">
        <v>289</v>
      </c>
      <c r="G459" s="106" t="s">
        <v>94</v>
      </c>
      <c r="H459" s="111">
        <v>1787.34</v>
      </c>
      <c r="I459" s="109"/>
      <c r="J459" s="107"/>
      <c r="K459" s="109"/>
      <c r="L459" s="107"/>
      <c r="M459" s="106" t="s">
        <v>6606</v>
      </c>
      <c r="N459" s="110">
        <v>45917.0</v>
      </c>
    </row>
    <row r="460">
      <c r="A460" s="106" t="s">
        <v>434</v>
      </c>
      <c r="B460" s="106" t="s">
        <v>6607</v>
      </c>
      <c r="C460" s="106" t="s">
        <v>6608</v>
      </c>
      <c r="D460" s="107"/>
      <c r="E460" s="106" t="s">
        <v>671</v>
      </c>
      <c r="F460" s="107"/>
      <c r="G460" s="106" t="s">
        <v>86</v>
      </c>
      <c r="H460" s="108"/>
      <c r="I460" s="109"/>
      <c r="J460" s="107"/>
      <c r="K460" s="109"/>
      <c r="L460" s="107"/>
      <c r="M460" s="107"/>
      <c r="N460" s="110">
        <v>45917.0</v>
      </c>
    </row>
    <row r="461">
      <c r="A461" s="106" t="s">
        <v>6609</v>
      </c>
      <c r="B461" s="106" t="s">
        <v>6610</v>
      </c>
      <c r="C461" s="106" t="s">
        <v>6611</v>
      </c>
      <c r="D461" s="107"/>
      <c r="E461" s="106" t="s">
        <v>671</v>
      </c>
      <c r="F461" s="107"/>
      <c r="G461" s="106" t="s">
        <v>86</v>
      </c>
      <c r="H461" s="108"/>
      <c r="I461" s="109"/>
      <c r="J461" s="107"/>
      <c r="K461" s="109"/>
      <c r="L461" s="107"/>
      <c r="M461" s="107"/>
      <c r="N461" s="110">
        <v>45917.0</v>
      </c>
    </row>
    <row r="462">
      <c r="A462" s="106" t="s">
        <v>160</v>
      </c>
      <c r="B462" s="106" t="s">
        <v>6612</v>
      </c>
      <c r="C462" s="106" t="s">
        <v>6613</v>
      </c>
      <c r="D462" s="107"/>
      <c r="E462" s="106" t="s">
        <v>671</v>
      </c>
      <c r="F462" s="107"/>
      <c r="G462" s="106"/>
      <c r="H462" s="108"/>
      <c r="I462" s="109"/>
      <c r="J462" s="107"/>
      <c r="K462" s="109"/>
      <c r="L462" s="107"/>
      <c r="M462" s="107"/>
      <c r="N462" s="110">
        <v>45917.0</v>
      </c>
    </row>
    <row r="463">
      <c r="A463" s="106" t="s">
        <v>1352</v>
      </c>
      <c r="B463" s="106" t="s">
        <v>6614</v>
      </c>
      <c r="C463" s="106" t="s">
        <v>6615</v>
      </c>
      <c r="D463" s="107"/>
      <c r="E463" s="106" t="s">
        <v>649</v>
      </c>
      <c r="F463" s="106" t="s">
        <v>289</v>
      </c>
      <c r="G463" s="106" t="s">
        <v>94</v>
      </c>
      <c r="H463" s="111">
        <v>1787.34</v>
      </c>
      <c r="I463" s="109"/>
      <c r="J463" s="107"/>
      <c r="K463" s="109"/>
      <c r="L463" s="107"/>
      <c r="M463" s="107"/>
      <c r="N463" s="110">
        <v>45917.0</v>
      </c>
    </row>
    <row r="464">
      <c r="A464" s="106" t="s">
        <v>253</v>
      </c>
      <c r="B464" s="106" t="s">
        <v>6616</v>
      </c>
      <c r="C464" s="106" t="s">
        <v>6617</v>
      </c>
      <c r="D464" s="107"/>
      <c r="E464" s="106" t="s">
        <v>671</v>
      </c>
      <c r="F464" s="107"/>
      <c r="G464" s="106" t="s">
        <v>150</v>
      </c>
      <c r="H464" s="108"/>
      <c r="I464" s="109"/>
      <c r="J464" s="107"/>
      <c r="K464" s="109"/>
      <c r="L464" s="107"/>
      <c r="M464" s="106" t="s">
        <v>6618</v>
      </c>
      <c r="N464" s="110">
        <v>45917.0</v>
      </c>
    </row>
    <row r="465">
      <c r="A465" s="106" t="s">
        <v>1106</v>
      </c>
      <c r="B465" s="106" t="s">
        <v>6619</v>
      </c>
      <c r="C465" s="106" t="s">
        <v>6620</v>
      </c>
      <c r="D465" s="107"/>
      <c r="E465" s="106" t="s">
        <v>4734</v>
      </c>
      <c r="F465" s="106" t="s">
        <v>93</v>
      </c>
      <c r="G465" s="106" t="s">
        <v>94</v>
      </c>
      <c r="H465" s="111">
        <v>376.37</v>
      </c>
      <c r="I465" s="109"/>
      <c r="J465" s="107"/>
      <c r="K465" s="109"/>
      <c r="L465" s="107"/>
      <c r="M465" s="107"/>
      <c r="N465" s="110">
        <v>45917.0</v>
      </c>
    </row>
    <row r="466">
      <c r="A466" s="106" t="s">
        <v>5378</v>
      </c>
      <c r="B466" s="106" t="s">
        <v>6621</v>
      </c>
      <c r="C466" s="106" t="s">
        <v>6622</v>
      </c>
      <c r="D466" s="107"/>
      <c r="E466" s="106" t="s">
        <v>671</v>
      </c>
      <c r="F466" s="107"/>
      <c r="G466" s="106" t="s">
        <v>86</v>
      </c>
      <c r="H466" s="108"/>
      <c r="I466" s="109"/>
      <c r="J466" s="107"/>
      <c r="K466" s="109"/>
      <c r="L466" s="107"/>
      <c r="M466" s="106"/>
      <c r="N466" s="110">
        <v>45917.0</v>
      </c>
    </row>
    <row r="467">
      <c r="A467" s="106" t="s">
        <v>6623</v>
      </c>
      <c r="B467" s="106" t="s">
        <v>6624</v>
      </c>
      <c r="C467" s="106" t="s">
        <v>6625</v>
      </c>
      <c r="D467" s="107"/>
      <c r="E467" s="106" t="s">
        <v>671</v>
      </c>
      <c r="F467" s="106"/>
      <c r="G467" s="106" t="s">
        <v>86</v>
      </c>
      <c r="H467" s="111"/>
      <c r="I467" s="110"/>
      <c r="J467" s="106"/>
      <c r="K467" s="110"/>
      <c r="L467" s="107"/>
      <c r="M467" s="107"/>
      <c r="N467" s="110">
        <v>45917.0</v>
      </c>
    </row>
    <row r="468">
      <c r="A468" s="106" t="s">
        <v>2153</v>
      </c>
      <c r="B468" s="106" t="s">
        <v>6626</v>
      </c>
      <c r="C468" s="106" t="s">
        <v>6627</v>
      </c>
      <c r="D468" s="107"/>
      <c r="E468" s="106" t="s">
        <v>671</v>
      </c>
      <c r="F468" s="107"/>
      <c r="G468" s="106" t="s">
        <v>86</v>
      </c>
      <c r="H468" s="108"/>
      <c r="I468" s="109"/>
      <c r="J468" s="107"/>
      <c r="K468" s="109"/>
      <c r="L468" s="107"/>
      <c r="M468" s="107"/>
      <c r="N468" s="110">
        <v>45917.0</v>
      </c>
    </row>
    <row r="469">
      <c r="A469" s="106" t="s">
        <v>6628</v>
      </c>
      <c r="B469" s="106" t="s">
        <v>6629</v>
      </c>
      <c r="C469" s="106" t="s">
        <v>6630</v>
      </c>
      <c r="D469" s="107"/>
      <c r="E469" s="106" t="s">
        <v>85</v>
      </c>
      <c r="F469" s="107"/>
      <c r="G469" s="106" t="s">
        <v>86</v>
      </c>
      <c r="H469" s="108"/>
      <c r="I469" s="109"/>
      <c r="J469" s="107"/>
      <c r="K469" s="109"/>
      <c r="L469" s="107"/>
      <c r="M469" s="107"/>
      <c r="N469" s="110">
        <v>45918.0</v>
      </c>
    </row>
    <row r="470">
      <c r="A470" s="106" t="s">
        <v>1600</v>
      </c>
      <c r="B470" s="106" t="s">
        <v>6631</v>
      </c>
      <c r="C470" s="106" t="s">
        <v>6632</v>
      </c>
      <c r="D470" s="107"/>
      <c r="E470" s="106" t="s">
        <v>85</v>
      </c>
      <c r="F470" s="106" t="s">
        <v>93</v>
      </c>
      <c r="G470" s="106" t="s">
        <v>94</v>
      </c>
      <c r="H470" s="111">
        <v>809.74</v>
      </c>
      <c r="I470" s="109"/>
      <c r="J470" s="107"/>
      <c r="K470" s="109"/>
      <c r="L470" s="107"/>
      <c r="M470" s="107"/>
      <c r="N470" s="110">
        <v>45918.0</v>
      </c>
    </row>
    <row r="471">
      <c r="A471" s="106" t="s">
        <v>6633</v>
      </c>
      <c r="B471" s="106" t="s">
        <v>6634</v>
      </c>
      <c r="C471" s="107"/>
      <c r="D471" s="107"/>
      <c r="E471" s="106" t="s">
        <v>85</v>
      </c>
      <c r="F471" s="106" t="s">
        <v>137</v>
      </c>
      <c r="G471" s="106" t="s">
        <v>94</v>
      </c>
      <c r="H471" s="111">
        <v>1214.52</v>
      </c>
      <c r="I471" s="109"/>
      <c r="J471" s="107"/>
      <c r="K471" s="109"/>
      <c r="L471" s="107"/>
      <c r="M471" s="107"/>
      <c r="N471" s="110">
        <v>45918.0</v>
      </c>
    </row>
    <row r="472">
      <c r="A472" s="106" t="s">
        <v>6635</v>
      </c>
      <c r="B472" s="106" t="s">
        <v>6636</v>
      </c>
      <c r="C472" s="106" t="s">
        <v>6637</v>
      </c>
      <c r="D472" s="107"/>
      <c r="E472" s="106" t="s">
        <v>649</v>
      </c>
      <c r="F472" s="107"/>
      <c r="G472" s="106" t="s">
        <v>86</v>
      </c>
      <c r="H472" s="108"/>
      <c r="I472" s="109"/>
      <c r="J472" s="107"/>
      <c r="K472" s="109"/>
      <c r="L472" s="107"/>
      <c r="M472" s="107"/>
      <c r="N472" s="110">
        <v>45918.0</v>
      </c>
    </row>
    <row r="473">
      <c r="A473" s="106" t="s">
        <v>6638</v>
      </c>
      <c r="B473" s="106" t="s">
        <v>6639</v>
      </c>
      <c r="C473" s="106" t="s">
        <v>6640</v>
      </c>
      <c r="D473" s="107"/>
      <c r="E473" s="106" t="s">
        <v>671</v>
      </c>
      <c r="F473" s="107"/>
      <c r="G473" s="106" t="s">
        <v>86</v>
      </c>
      <c r="H473" s="108"/>
      <c r="I473" s="109"/>
      <c r="J473" s="107"/>
      <c r="K473" s="109"/>
      <c r="L473" s="107"/>
      <c r="M473" s="107"/>
      <c r="N473" s="110">
        <v>45918.0</v>
      </c>
    </row>
    <row r="474">
      <c r="A474" s="106" t="s">
        <v>653</v>
      </c>
      <c r="B474" s="106" t="s">
        <v>6641</v>
      </c>
      <c r="C474" s="106" t="s">
        <v>6642</v>
      </c>
      <c r="D474" s="107"/>
      <c r="E474" s="106" t="s">
        <v>649</v>
      </c>
      <c r="F474" s="107"/>
      <c r="G474" s="106" t="s">
        <v>86</v>
      </c>
      <c r="H474" s="108"/>
      <c r="I474" s="109"/>
      <c r="J474" s="107"/>
      <c r="K474" s="109"/>
      <c r="L474" s="107"/>
      <c r="M474" s="107"/>
      <c r="N474" s="110">
        <v>45918.0</v>
      </c>
    </row>
    <row r="475">
      <c r="A475" s="106" t="s">
        <v>6643</v>
      </c>
      <c r="B475" s="106" t="s">
        <v>6644</v>
      </c>
      <c r="C475" s="106" t="s">
        <v>6645</v>
      </c>
      <c r="D475" s="107"/>
      <c r="E475" s="106" t="s">
        <v>649</v>
      </c>
      <c r="F475" s="107"/>
      <c r="G475" s="106" t="s">
        <v>86</v>
      </c>
      <c r="H475" s="108"/>
      <c r="I475" s="109"/>
      <c r="J475" s="107"/>
      <c r="K475" s="109"/>
      <c r="L475" s="107"/>
      <c r="M475" s="107"/>
      <c r="N475" s="110">
        <v>45918.0</v>
      </c>
    </row>
    <row r="476">
      <c r="A476" s="106" t="s">
        <v>2634</v>
      </c>
      <c r="B476" s="106" t="s">
        <v>6646</v>
      </c>
      <c r="C476" s="106" t="s">
        <v>6647</v>
      </c>
      <c r="D476" s="107"/>
      <c r="E476" s="106" t="s">
        <v>671</v>
      </c>
      <c r="F476" s="107"/>
      <c r="G476" s="106" t="s">
        <v>86</v>
      </c>
      <c r="H476" s="108"/>
      <c r="I476" s="109"/>
      <c r="J476" s="107"/>
      <c r="K476" s="109"/>
      <c r="L476" s="107"/>
      <c r="M476" s="107"/>
      <c r="N476" s="110">
        <v>45918.0</v>
      </c>
    </row>
    <row r="477">
      <c r="A477" s="106" t="s">
        <v>866</v>
      </c>
      <c r="B477" s="106" t="s">
        <v>6648</v>
      </c>
      <c r="C477" s="106" t="s">
        <v>6649</v>
      </c>
      <c r="D477" s="107"/>
      <c r="E477" s="106" t="s">
        <v>671</v>
      </c>
      <c r="F477" s="107"/>
      <c r="G477" s="106" t="s">
        <v>86</v>
      </c>
      <c r="H477" s="108"/>
      <c r="I477" s="109"/>
      <c r="J477" s="107"/>
      <c r="K477" s="109"/>
      <c r="L477" s="107"/>
      <c r="M477" s="107"/>
      <c r="N477" s="110">
        <v>45918.0</v>
      </c>
    </row>
    <row r="478">
      <c r="A478" s="106" t="s">
        <v>391</v>
      </c>
      <c r="B478" s="106" t="s">
        <v>6650</v>
      </c>
      <c r="C478" s="106" t="s">
        <v>6651</v>
      </c>
      <c r="D478" s="107"/>
      <c r="E478" s="106" t="s">
        <v>85</v>
      </c>
      <c r="F478" s="107"/>
      <c r="G478" s="106" t="s">
        <v>131</v>
      </c>
      <c r="H478" s="108"/>
      <c r="I478" s="109"/>
      <c r="J478" s="107"/>
      <c r="K478" s="109"/>
      <c r="L478" s="107"/>
      <c r="M478" s="106" t="s">
        <v>6652</v>
      </c>
      <c r="N478" s="110">
        <v>45921.0</v>
      </c>
    </row>
    <row r="479">
      <c r="A479" s="106" t="s">
        <v>276</v>
      </c>
      <c r="B479" s="106" t="s">
        <v>6653</v>
      </c>
      <c r="C479" s="106" t="s">
        <v>6654</v>
      </c>
      <c r="D479" s="107"/>
      <c r="E479" s="106" t="s">
        <v>85</v>
      </c>
      <c r="F479" s="107"/>
      <c r="G479" s="106" t="s">
        <v>86</v>
      </c>
      <c r="H479" s="108"/>
      <c r="I479" s="109"/>
      <c r="J479" s="107"/>
      <c r="K479" s="109"/>
      <c r="L479" s="107"/>
      <c r="M479" s="107"/>
      <c r="N479" s="110">
        <v>45921.0</v>
      </c>
    </row>
    <row r="480">
      <c r="A480" s="106" t="s">
        <v>1439</v>
      </c>
      <c r="B480" s="106" t="s">
        <v>6655</v>
      </c>
      <c r="C480" s="106" t="s">
        <v>6656</v>
      </c>
      <c r="D480" s="107"/>
      <c r="E480" s="106" t="s">
        <v>85</v>
      </c>
      <c r="F480" s="107"/>
      <c r="G480" s="106" t="s">
        <v>131</v>
      </c>
      <c r="H480" s="108"/>
      <c r="I480" s="109"/>
      <c r="J480" s="107"/>
      <c r="K480" s="109"/>
      <c r="L480" s="107"/>
      <c r="M480" s="106" t="s">
        <v>6657</v>
      </c>
      <c r="N480" s="110">
        <v>45921.0</v>
      </c>
    </row>
    <row r="481">
      <c r="A481" s="106" t="s">
        <v>1508</v>
      </c>
      <c r="B481" s="106" t="s">
        <v>6658</v>
      </c>
      <c r="C481" s="106" t="s">
        <v>6659</v>
      </c>
      <c r="D481" s="107"/>
      <c r="E481" s="106" t="s">
        <v>649</v>
      </c>
      <c r="F481" s="107"/>
      <c r="G481" s="106"/>
      <c r="H481" s="108"/>
      <c r="I481" s="109"/>
      <c r="J481" s="107"/>
      <c r="K481" s="109"/>
      <c r="L481" s="107"/>
      <c r="M481" s="107"/>
      <c r="N481" s="110">
        <v>45921.0</v>
      </c>
    </row>
    <row r="482">
      <c r="A482" s="106" t="s">
        <v>1041</v>
      </c>
      <c r="B482" s="106" t="s">
        <v>6660</v>
      </c>
      <c r="C482" s="106" t="s">
        <v>6661</v>
      </c>
      <c r="D482" s="107"/>
      <c r="E482" s="106" t="s">
        <v>671</v>
      </c>
      <c r="F482" s="107"/>
      <c r="G482" s="106"/>
      <c r="H482" s="108"/>
      <c r="I482" s="109"/>
      <c r="J482" s="107"/>
      <c r="K482" s="109"/>
      <c r="L482" s="107"/>
      <c r="M482" s="107"/>
      <c r="N482" s="110">
        <v>45921.0</v>
      </c>
    </row>
    <row r="483">
      <c r="A483" s="106" t="s">
        <v>697</v>
      </c>
      <c r="B483" s="106" t="s">
        <v>6662</v>
      </c>
      <c r="C483" s="106" t="s">
        <v>6663</v>
      </c>
      <c r="D483" s="107"/>
      <c r="E483" s="106" t="s">
        <v>671</v>
      </c>
      <c r="F483" s="107"/>
      <c r="G483" s="106"/>
      <c r="H483" s="108"/>
      <c r="I483" s="109"/>
      <c r="J483" s="107"/>
      <c r="K483" s="109"/>
      <c r="L483" s="107"/>
      <c r="M483" s="107"/>
      <c r="N483" s="110">
        <v>45921.0</v>
      </c>
    </row>
    <row r="484">
      <c r="A484" s="106" t="s">
        <v>265</v>
      </c>
      <c r="B484" s="106" t="s">
        <v>6664</v>
      </c>
      <c r="C484" s="106" t="s">
        <v>6665</v>
      </c>
      <c r="D484" s="107"/>
      <c r="E484" s="106" t="s">
        <v>671</v>
      </c>
      <c r="F484" s="107"/>
      <c r="G484" s="106"/>
      <c r="H484" s="108"/>
      <c r="I484" s="109"/>
      <c r="J484" s="107"/>
      <c r="K484" s="109"/>
      <c r="L484" s="107"/>
      <c r="M484" s="107"/>
      <c r="N484" s="110">
        <v>45921.0</v>
      </c>
    </row>
    <row r="485">
      <c r="A485" s="106" t="s">
        <v>875</v>
      </c>
      <c r="B485" s="106" t="s">
        <v>6666</v>
      </c>
      <c r="C485" s="106" t="s">
        <v>6667</v>
      </c>
      <c r="D485" s="107"/>
      <c r="E485" s="106" t="s">
        <v>671</v>
      </c>
      <c r="F485" s="107"/>
      <c r="G485" s="106"/>
      <c r="H485" s="108"/>
      <c r="I485" s="109"/>
      <c r="J485" s="107"/>
      <c r="K485" s="109"/>
      <c r="L485" s="107"/>
      <c r="M485" s="107"/>
      <c r="N485" s="110">
        <v>45921.0</v>
      </c>
    </row>
    <row r="486">
      <c r="A486" s="106" t="s">
        <v>160</v>
      </c>
      <c r="B486" s="106" t="s">
        <v>6668</v>
      </c>
      <c r="C486" s="106" t="s">
        <v>6669</v>
      </c>
      <c r="D486" s="107"/>
      <c r="E486" s="106" t="s">
        <v>649</v>
      </c>
      <c r="F486" s="107"/>
      <c r="G486" s="106"/>
      <c r="H486" s="108"/>
      <c r="I486" s="109"/>
      <c r="J486" s="107"/>
      <c r="K486" s="109"/>
      <c r="L486" s="107"/>
      <c r="M486" s="106"/>
      <c r="N486" s="110">
        <v>45921.0</v>
      </c>
    </row>
    <row r="487">
      <c r="A487" s="106" t="s">
        <v>1484</v>
      </c>
      <c r="B487" s="106" t="s">
        <v>6670</v>
      </c>
      <c r="C487" s="106"/>
      <c r="D487" s="107"/>
      <c r="E487" s="106" t="s">
        <v>85</v>
      </c>
      <c r="F487" s="106"/>
      <c r="G487" s="106" t="s">
        <v>86</v>
      </c>
      <c r="H487" s="111"/>
      <c r="I487" s="109"/>
      <c r="J487" s="107"/>
      <c r="K487" s="109"/>
      <c r="L487" s="107"/>
      <c r="M487" s="106"/>
      <c r="N487" s="110">
        <v>45923.0</v>
      </c>
    </row>
    <row r="488">
      <c r="A488" s="106" t="s">
        <v>6671</v>
      </c>
      <c r="B488" s="106" t="s">
        <v>6672</v>
      </c>
      <c r="C488" s="106" t="s">
        <v>6673</v>
      </c>
      <c r="D488" s="107"/>
      <c r="E488" s="106" t="s">
        <v>85</v>
      </c>
      <c r="F488" s="107"/>
      <c r="G488" s="106" t="s">
        <v>150</v>
      </c>
      <c r="H488" s="108"/>
      <c r="I488" s="109"/>
      <c r="J488" s="107"/>
      <c r="K488" s="109"/>
      <c r="L488" s="107"/>
      <c r="M488" s="106" t="s">
        <v>6674</v>
      </c>
      <c r="N488" s="110">
        <v>45923.0</v>
      </c>
    </row>
    <row r="489">
      <c r="A489" s="106" t="s">
        <v>3557</v>
      </c>
      <c r="B489" s="106" t="s">
        <v>6675</v>
      </c>
      <c r="C489" s="106" t="s">
        <v>6676</v>
      </c>
      <c r="D489" s="107"/>
      <c r="E489" s="106" t="s">
        <v>85</v>
      </c>
      <c r="F489" s="106" t="s">
        <v>153</v>
      </c>
      <c r="G489" s="106" t="s">
        <v>94</v>
      </c>
      <c r="H489" s="111">
        <v>328.91</v>
      </c>
      <c r="I489" s="109"/>
      <c r="J489" s="107"/>
      <c r="K489" s="109"/>
      <c r="L489" s="107"/>
      <c r="M489" s="107"/>
      <c r="N489" s="110">
        <v>45923.0</v>
      </c>
    </row>
    <row r="490">
      <c r="A490" s="106" t="s">
        <v>458</v>
      </c>
      <c r="B490" s="106" t="s">
        <v>6677</v>
      </c>
      <c r="C490" s="106" t="s">
        <v>6678</v>
      </c>
      <c r="D490" s="107"/>
      <c r="E490" s="106" t="s">
        <v>4734</v>
      </c>
      <c r="F490" s="106" t="s">
        <v>93</v>
      </c>
      <c r="G490" s="106" t="s">
        <v>94</v>
      </c>
      <c r="H490" s="111">
        <v>794.82</v>
      </c>
      <c r="I490" s="109"/>
      <c r="J490" s="107"/>
      <c r="K490" s="109"/>
      <c r="L490" s="107"/>
      <c r="M490" s="107"/>
      <c r="N490" s="110">
        <v>45924.0</v>
      </c>
    </row>
    <row r="491">
      <c r="A491" s="106" t="s">
        <v>371</v>
      </c>
      <c r="B491" s="106" t="s">
        <v>6679</v>
      </c>
      <c r="C491" s="106" t="s">
        <v>6680</v>
      </c>
      <c r="D491" s="107"/>
      <c r="E491" s="106" t="s">
        <v>671</v>
      </c>
      <c r="F491" s="106"/>
      <c r="G491" s="106"/>
      <c r="H491" s="111"/>
      <c r="I491" s="109"/>
      <c r="J491" s="107"/>
      <c r="K491" s="109"/>
      <c r="L491" s="107"/>
      <c r="M491" s="106"/>
      <c r="N491" s="110">
        <v>45924.0</v>
      </c>
    </row>
    <row r="492">
      <c r="A492" s="106" t="s">
        <v>6681</v>
      </c>
      <c r="B492" s="106" t="s">
        <v>6682</v>
      </c>
      <c r="C492" s="106" t="s">
        <v>6683</v>
      </c>
      <c r="D492" s="107"/>
      <c r="E492" s="106" t="s">
        <v>649</v>
      </c>
      <c r="F492" s="106"/>
      <c r="G492" s="106"/>
      <c r="H492" s="111"/>
      <c r="I492" s="110"/>
      <c r="J492" s="106"/>
      <c r="K492" s="110"/>
      <c r="L492" s="107"/>
      <c r="M492" s="107"/>
      <c r="N492" s="110">
        <v>45924.0</v>
      </c>
    </row>
    <row r="493">
      <c r="A493" s="106" t="s">
        <v>866</v>
      </c>
      <c r="B493" s="106" t="s">
        <v>6684</v>
      </c>
      <c r="C493" s="106" t="s">
        <v>6685</v>
      </c>
      <c r="D493" s="107"/>
      <c r="E493" s="106" t="s">
        <v>671</v>
      </c>
      <c r="F493" s="107"/>
      <c r="G493" s="106"/>
      <c r="H493" s="108"/>
      <c r="I493" s="109"/>
      <c r="J493" s="107"/>
      <c r="K493" s="109"/>
      <c r="L493" s="107"/>
      <c r="M493" s="107"/>
      <c r="N493" s="110">
        <v>45924.0</v>
      </c>
    </row>
    <row r="494">
      <c r="A494" s="106" t="s">
        <v>1032</v>
      </c>
      <c r="B494" s="106" t="s">
        <v>6686</v>
      </c>
      <c r="C494" s="129" t="s">
        <v>6687</v>
      </c>
      <c r="D494" s="107"/>
      <c r="E494" s="106" t="s">
        <v>671</v>
      </c>
      <c r="F494" s="107"/>
      <c r="G494" s="106"/>
      <c r="H494" s="108"/>
      <c r="I494" s="109"/>
      <c r="J494" s="107"/>
      <c r="K494" s="109"/>
      <c r="L494" s="107"/>
      <c r="M494" s="107"/>
      <c r="N494" s="110">
        <v>45924.0</v>
      </c>
    </row>
    <row r="495">
      <c r="A495" s="106" t="s">
        <v>875</v>
      </c>
      <c r="B495" s="106" t="s">
        <v>6688</v>
      </c>
      <c r="C495" s="106" t="s">
        <v>6689</v>
      </c>
      <c r="D495" s="107"/>
      <c r="E495" s="106" t="s">
        <v>671</v>
      </c>
      <c r="F495" s="107"/>
      <c r="G495" s="106"/>
      <c r="H495" s="108"/>
      <c r="I495" s="109"/>
      <c r="J495" s="107"/>
      <c r="K495" s="109"/>
      <c r="L495" s="107"/>
      <c r="M495" s="106"/>
      <c r="N495" s="110">
        <v>45924.0</v>
      </c>
    </row>
    <row r="496">
      <c r="A496" s="106" t="s">
        <v>258</v>
      </c>
      <c r="B496" s="106" t="s">
        <v>6690</v>
      </c>
      <c r="C496" s="106" t="s">
        <v>6691</v>
      </c>
      <c r="D496" s="107"/>
      <c r="E496" s="106" t="s">
        <v>671</v>
      </c>
      <c r="F496" s="107"/>
      <c r="G496" s="106"/>
      <c r="H496" s="108"/>
      <c r="I496" s="109"/>
      <c r="J496" s="107"/>
      <c r="K496" s="109"/>
      <c r="L496" s="107"/>
      <c r="M496" s="107"/>
      <c r="N496" s="110">
        <v>45924.0</v>
      </c>
    </row>
    <row r="497">
      <c r="A497" s="106" t="s">
        <v>6692</v>
      </c>
      <c r="B497" s="106" t="s">
        <v>6693</v>
      </c>
      <c r="C497" s="106" t="s">
        <v>6694</v>
      </c>
      <c r="D497" s="107"/>
      <c r="E497" s="106" t="s">
        <v>649</v>
      </c>
      <c r="F497" s="107"/>
      <c r="G497" s="106" t="s">
        <v>86</v>
      </c>
      <c r="H497" s="111"/>
      <c r="I497" s="109"/>
      <c r="J497" s="107"/>
      <c r="K497" s="109"/>
      <c r="L497" s="107"/>
      <c r="M497" s="106"/>
      <c r="N497" s="110">
        <v>45924.0</v>
      </c>
    </row>
    <row r="498">
      <c r="A498" s="106" t="s">
        <v>2138</v>
      </c>
      <c r="B498" s="106" t="s">
        <v>6695</v>
      </c>
      <c r="C498" s="106" t="s">
        <v>6696</v>
      </c>
      <c r="D498" s="107"/>
      <c r="E498" s="106" t="s">
        <v>649</v>
      </c>
      <c r="F498" s="106" t="s">
        <v>261</v>
      </c>
      <c r="G498" s="106" t="s">
        <v>94</v>
      </c>
      <c r="H498" s="111">
        <v>1302.41</v>
      </c>
      <c r="I498" s="109"/>
      <c r="J498" s="107"/>
      <c r="K498" s="109"/>
      <c r="L498" s="107"/>
      <c r="M498" s="107"/>
      <c r="N498" s="110">
        <v>45924.0</v>
      </c>
    </row>
    <row r="499">
      <c r="A499" s="106" t="s">
        <v>819</v>
      </c>
      <c r="B499" s="106" t="s">
        <v>6697</v>
      </c>
      <c r="C499" s="106" t="s">
        <v>6698</v>
      </c>
      <c r="D499" s="107"/>
      <c r="E499" s="106" t="s">
        <v>85</v>
      </c>
      <c r="F499" s="106" t="s">
        <v>93</v>
      </c>
      <c r="G499" s="106" t="s">
        <v>94</v>
      </c>
      <c r="H499" s="111">
        <v>773.96</v>
      </c>
      <c r="I499" s="109"/>
      <c r="J499" s="107"/>
      <c r="K499" s="109"/>
      <c r="L499" s="107"/>
      <c r="M499" s="107"/>
      <c r="N499" s="110">
        <v>45924.0</v>
      </c>
    </row>
    <row r="500">
      <c r="A500" s="106" t="s">
        <v>6699</v>
      </c>
      <c r="B500" s="106" t="s">
        <v>6700</v>
      </c>
      <c r="C500" s="106" t="s">
        <v>6701</v>
      </c>
      <c r="D500" s="107"/>
      <c r="E500" s="106" t="s">
        <v>85</v>
      </c>
      <c r="F500" s="107"/>
      <c r="G500" s="106" t="s">
        <v>86</v>
      </c>
      <c r="H500" s="108"/>
      <c r="I500" s="109"/>
      <c r="J500" s="107"/>
      <c r="K500" s="109"/>
      <c r="L500" s="107"/>
      <c r="M500" s="107"/>
      <c r="N500" s="110">
        <v>45924.0</v>
      </c>
    </row>
    <row r="501">
      <c r="A501" s="106" t="s">
        <v>2424</v>
      </c>
      <c r="B501" s="106" t="s">
        <v>6702</v>
      </c>
      <c r="C501" s="106" t="s">
        <v>6703</v>
      </c>
      <c r="D501" s="107"/>
      <c r="E501" s="106" t="s">
        <v>85</v>
      </c>
      <c r="F501" s="107"/>
      <c r="G501" s="106" t="s">
        <v>86</v>
      </c>
      <c r="H501" s="108"/>
      <c r="I501" s="109"/>
      <c r="J501" s="107"/>
      <c r="K501" s="109"/>
      <c r="L501" s="107"/>
      <c r="M501" s="107"/>
      <c r="N501" s="110">
        <v>45925.0</v>
      </c>
    </row>
    <row r="502">
      <c r="A502" s="106" t="s">
        <v>6704</v>
      </c>
      <c r="B502" s="106" t="s">
        <v>6705</v>
      </c>
      <c r="C502" s="106" t="s">
        <v>6706</v>
      </c>
      <c r="D502" s="107"/>
      <c r="E502" s="106" t="s">
        <v>671</v>
      </c>
      <c r="F502" s="106" t="s">
        <v>140</v>
      </c>
      <c r="G502" s="106" t="s">
        <v>53</v>
      </c>
      <c r="H502" s="111">
        <v>1895.71</v>
      </c>
      <c r="I502" s="109"/>
      <c r="J502" s="107"/>
      <c r="K502" s="109"/>
      <c r="L502" s="106">
        <v>9.0</v>
      </c>
      <c r="M502" s="107"/>
      <c r="N502" s="110">
        <v>45925.0</v>
      </c>
    </row>
    <row r="503">
      <c r="A503" s="106" t="s">
        <v>6707</v>
      </c>
      <c r="B503" s="106" t="s">
        <v>6708</v>
      </c>
      <c r="C503" s="106" t="s">
        <v>6709</v>
      </c>
      <c r="D503" s="107"/>
      <c r="E503" s="106" t="s">
        <v>671</v>
      </c>
      <c r="F503" s="107"/>
      <c r="G503" s="106"/>
      <c r="H503" s="108"/>
      <c r="I503" s="109"/>
      <c r="J503" s="107"/>
      <c r="K503" s="109"/>
      <c r="L503" s="107"/>
      <c r="M503" s="107"/>
      <c r="N503" s="110">
        <v>45925.0</v>
      </c>
    </row>
    <row r="504">
      <c r="A504" s="106" t="s">
        <v>5959</v>
      </c>
      <c r="B504" s="106" t="s">
        <v>6710</v>
      </c>
      <c r="C504" s="106" t="s">
        <v>6711</v>
      </c>
      <c r="D504" s="107"/>
      <c r="E504" s="106" t="s">
        <v>649</v>
      </c>
      <c r="F504" s="106" t="s">
        <v>140</v>
      </c>
      <c r="G504" s="106" t="s">
        <v>94</v>
      </c>
      <c r="H504" s="108"/>
      <c r="I504" s="109"/>
      <c r="J504" s="107"/>
      <c r="K504" s="109"/>
      <c r="L504" s="107"/>
      <c r="M504" s="106" t="s">
        <v>6712</v>
      </c>
      <c r="N504" s="110">
        <v>45925.0</v>
      </c>
    </row>
    <row r="505">
      <c r="A505" s="106" t="s">
        <v>389</v>
      </c>
      <c r="B505" s="106" t="s">
        <v>6713</v>
      </c>
      <c r="C505" s="106" t="s">
        <v>6714</v>
      </c>
      <c r="D505" s="107"/>
      <c r="E505" s="106" t="s">
        <v>649</v>
      </c>
      <c r="F505" s="107"/>
      <c r="G505" s="106" t="s">
        <v>86</v>
      </c>
      <c r="H505" s="108"/>
      <c r="I505" s="109"/>
      <c r="J505" s="107"/>
      <c r="K505" s="109"/>
      <c r="L505" s="107"/>
      <c r="M505" s="107"/>
      <c r="N505" s="110">
        <v>45925.0</v>
      </c>
    </row>
    <row r="506">
      <c r="A506" s="106" t="s">
        <v>3940</v>
      </c>
      <c r="B506" s="106" t="s">
        <v>6715</v>
      </c>
      <c r="C506" s="106" t="s">
        <v>6716</v>
      </c>
      <c r="D506" s="107"/>
      <c r="E506" s="106" t="s">
        <v>671</v>
      </c>
      <c r="F506" s="107"/>
      <c r="G506" s="106" t="s">
        <v>86</v>
      </c>
      <c r="H506" s="108"/>
      <c r="I506" s="109"/>
      <c r="J506" s="107"/>
      <c r="K506" s="109"/>
      <c r="L506" s="107"/>
      <c r="M506" s="107"/>
      <c r="N506" s="110">
        <v>45925.0</v>
      </c>
    </row>
    <row r="507">
      <c r="A507" s="106" t="s">
        <v>6717</v>
      </c>
      <c r="B507" s="106" t="s">
        <v>6718</v>
      </c>
      <c r="C507" s="106" t="s">
        <v>6719</v>
      </c>
      <c r="D507" s="107"/>
      <c r="E507" s="106" t="s">
        <v>671</v>
      </c>
      <c r="F507" s="107"/>
      <c r="G507" s="106" t="s">
        <v>86</v>
      </c>
      <c r="H507" s="108"/>
      <c r="I507" s="109"/>
      <c r="J507" s="107"/>
      <c r="K507" s="109"/>
      <c r="L507" s="107"/>
      <c r="M507" s="107"/>
      <c r="N507" s="110">
        <v>45926.0</v>
      </c>
    </row>
    <row r="508">
      <c r="A508" s="106" t="s">
        <v>119</v>
      </c>
      <c r="B508" s="106" t="s">
        <v>6648</v>
      </c>
      <c r="C508" s="106" t="s">
        <v>6720</v>
      </c>
      <c r="D508" s="107"/>
      <c r="E508" s="106" t="s">
        <v>671</v>
      </c>
      <c r="F508" s="107"/>
      <c r="G508" s="106" t="s">
        <v>86</v>
      </c>
      <c r="H508" s="108"/>
      <c r="I508" s="109"/>
      <c r="J508" s="107"/>
      <c r="K508" s="109"/>
      <c r="L508" s="107"/>
      <c r="M508" s="107"/>
      <c r="N508" s="110">
        <v>45926.0</v>
      </c>
    </row>
    <row r="509">
      <c r="A509" s="106" t="s">
        <v>177</v>
      </c>
      <c r="B509" s="106" t="s">
        <v>6721</v>
      </c>
      <c r="C509" s="106" t="s">
        <v>6722</v>
      </c>
      <c r="D509" s="107"/>
      <c r="E509" s="106" t="s">
        <v>649</v>
      </c>
      <c r="F509" s="107"/>
      <c r="G509" s="106" t="s">
        <v>86</v>
      </c>
      <c r="H509" s="108"/>
      <c r="I509" s="109"/>
      <c r="J509" s="107"/>
      <c r="K509" s="109"/>
      <c r="L509" s="107"/>
      <c r="M509" s="107"/>
      <c r="N509" s="110">
        <v>45926.0</v>
      </c>
    </row>
    <row r="510">
      <c r="A510" s="106" t="s">
        <v>3557</v>
      </c>
      <c r="B510" s="106" t="s">
        <v>6723</v>
      </c>
      <c r="C510" s="106" t="s">
        <v>6724</v>
      </c>
      <c r="D510" s="107"/>
      <c r="E510" s="106" t="s">
        <v>671</v>
      </c>
      <c r="F510" s="106" t="s">
        <v>93</v>
      </c>
      <c r="G510" s="106" t="s">
        <v>94</v>
      </c>
      <c r="H510" s="111">
        <v>560.86</v>
      </c>
      <c r="I510" s="109"/>
      <c r="J510" s="107"/>
      <c r="K510" s="109"/>
      <c r="L510" s="107"/>
      <c r="M510" s="107"/>
      <c r="N510" s="110">
        <v>45926.0</v>
      </c>
    </row>
    <row r="511">
      <c r="A511" s="106" t="s">
        <v>562</v>
      </c>
      <c r="B511" s="106" t="s">
        <v>6725</v>
      </c>
      <c r="C511" s="106" t="s">
        <v>6726</v>
      </c>
      <c r="D511" s="107"/>
      <c r="E511" s="106" t="s">
        <v>655</v>
      </c>
      <c r="F511" s="106" t="s">
        <v>103</v>
      </c>
      <c r="G511" s="106" t="s">
        <v>94</v>
      </c>
      <c r="H511" s="111">
        <v>208.21</v>
      </c>
      <c r="I511" s="109"/>
      <c r="J511" s="107"/>
      <c r="K511" s="109"/>
      <c r="L511" s="107"/>
      <c r="M511" s="107"/>
      <c r="N511" s="110">
        <v>45926.0</v>
      </c>
    </row>
    <row r="512">
      <c r="A512" s="106" t="s">
        <v>814</v>
      </c>
      <c r="B512" s="106" t="s">
        <v>6727</v>
      </c>
      <c r="C512" s="106" t="s">
        <v>6728</v>
      </c>
      <c r="D512" s="107"/>
      <c r="E512" s="106" t="s">
        <v>655</v>
      </c>
      <c r="F512" s="106" t="s">
        <v>93</v>
      </c>
      <c r="G512" s="106" t="s">
        <v>94</v>
      </c>
      <c r="H512" s="111">
        <v>451.85</v>
      </c>
      <c r="I512" s="109"/>
      <c r="J512" s="107"/>
      <c r="K512" s="109"/>
      <c r="L512" s="107"/>
      <c r="M512" s="106" t="s">
        <v>6729</v>
      </c>
      <c r="N512" s="110">
        <v>45926.0</v>
      </c>
    </row>
    <row r="513">
      <c r="A513" s="106" t="s">
        <v>106</v>
      </c>
      <c r="B513" s="106" t="s">
        <v>6730</v>
      </c>
      <c r="C513" s="106" t="s">
        <v>6731</v>
      </c>
      <c r="D513" s="107"/>
      <c r="E513" s="106" t="s">
        <v>85</v>
      </c>
      <c r="F513" s="106" t="s">
        <v>93</v>
      </c>
      <c r="G513" s="106" t="s">
        <v>94</v>
      </c>
      <c r="H513" s="111">
        <v>1192.18</v>
      </c>
      <c r="I513" s="109"/>
      <c r="J513" s="107"/>
      <c r="K513" s="109"/>
      <c r="L513" s="107"/>
      <c r="M513" s="107"/>
      <c r="N513" s="110">
        <v>45930.0</v>
      </c>
    </row>
    <row r="514">
      <c r="A514" s="106" t="s">
        <v>1623</v>
      </c>
      <c r="B514" s="106" t="s">
        <v>6732</v>
      </c>
      <c r="C514" s="106" t="s">
        <v>6733</v>
      </c>
      <c r="D514" s="107"/>
      <c r="E514" s="106" t="s">
        <v>655</v>
      </c>
      <c r="F514" s="106" t="s">
        <v>153</v>
      </c>
      <c r="G514" s="106" t="s">
        <v>94</v>
      </c>
      <c r="H514" s="111">
        <v>328.91</v>
      </c>
      <c r="I514" s="109"/>
      <c r="J514" s="107"/>
      <c r="K514" s="109"/>
      <c r="L514" s="107"/>
      <c r="M514" s="106" t="s">
        <v>6734</v>
      </c>
      <c r="N514" s="110">
        <v>45930.0</v>
      </c>
    </row>
    <row r="515">
      <c r="A515" s="106" t="s">
        <v>782</v>
      </c>
      <c r="B515" s="106" t="s">
        <v>6735</v>
      </c>
      <c r="C515" s="106" t="s">
        <v>6736</v>
      </c>
      <c r="D515" s="107"/>
      <c r="E515" s="106" t="s">
        <v>655</v>
      </c>
      <c r="F515" s="106" t="s">
        <v>153</v>
      </c>
      <c r="G515" s="106" t="s">
        <v>94</v>
      </c>
      <c r="H515" s="111">
        <v>644.46</v>
      </c>
      <c r="I515" s="109"/>
      <c r="J515" s="107"/>
      <c r="K515" s="109"/>
      <c r="L515" s="107"/>
      <c r="M515" s="107"/>
      <c r="N515" s="110">
        <v>45930.0</v>
      </c>
    </row>
    <row r="516">
      <c r="A516" s="106" t="s">
        <v>1092</v>
      </c>
      <c r="B516" s="106" t="s">
        <v>6737</v>
      </c>
      <c r="C516" s="106" t="s">
        <v>6738</v>
      </c>
      <c r="D516" s="107"/>
      <c r="E516" s="106" t="s">
        <v>85</v>
      </c>
      <c r="F516" s="106" t="s">
        <v>93</v>
      </c>
      <c r="G516" s="106" t="s">
        <v>94</v>
      </c>
      <c r="H516" s="111">
        <v>560.86</v>
      </c>
      <c r="I516" s="109"/>
      <c r="J516" s="107"/>
      <c r="K516" s="109"/>
      <c r="L516" s="107"/>
      <c r="M516" s="107"/>
      <c r="N516" s="110">
        <v>45930.0</v>
      </c>
    </row>
    <row r="517">
      <c r="A517" s="106" t="s">
        <v>157</v>
      </c>
      <c r="B517" s="106" t="s">
        <v>6739</v>
      </c>
      <c r="C517" s="106" t="s">
        <v>6740</v>
      </c>
      <c r="D517" s="107"/>
      <c r="E517" s="106" t="s">
        <v>85</v>
      </c>
      <c r="F517" s="107"/>
      <c r="G517" s="106" t="s">
        <v>86</v>
      </c>
      <c r="H517" s="108"/>
      <c r="I517" s="109"/>
      <c r="J517" s="107"/>
      <c r="K517" s="109"/>
      <c r="L517" s="107"/>
      <c r="M517" s="107"/>
      <c r="N517" s="110">
        <v>45930.0</v>
      </c>
    </row>
    <row r="518">
      <c r="A518" s="106" t="s">
        <v>2325</v>
      </c>
      <c r="B518" s="106" t="s">
        <v>6741</v>
      </c>
      <c r="C518" s="106" t="s">
        <v>6742</v>
      </c>
      <c r="D518" s="107"/>
      <c r="E518" s="106" t="s">
        <v>671</v>
      </c>
      <c r="F518" s="106" t="s">
        <v>153</v>
      </c>
      <c r="G518" s="106" t="s">
        <v>94</v>
      </c>
      <c r="H518" s="111">
        <v>581.05</v>
      </c>
      <c r="I518" s="109"/>
      <c r="J518" s="107"/>
      <c r="K518" s="109"/>
      <c r="L518" s="107"/>
      <c r="M518" s="107"/>
      <c r="N518" s="110">
        <v>45930.0</v>
      </c>
    </row>
    <row r="519">
      <c r="A519" s="106" t="s">
        <v>782</v>
      </c>
      <c r="B519" s="106" t="s">
        <v>6743</v>
      </c>
      <c r="C519" s="106" t="s">
        <v>6744</v>
      </c>
      <c r="D519" s="107"/>
      <c r="E519" s="106" t="s">
        <v>655</v>
      </c>
      <c r="F519" s="107"/>
      <c r="G519" s="106" t="s">
        <v>86</v>
      </c>
      <c r="H519" s="108"/>
      <c r="I519" s="109"/>
      <c r="J519" s="107"/>
      <c r="K519" s="109"/>
      <c r="L519" s="107"/>
      <c r="M519" s="107"/>
      <c r="N519" s="110">
        <v>45931.0</v>
      </c>
    </row>
    <row r="520">
      <c r="A520" s="106" t="s">
        <v>6745</v>
      </c>
      <c r="B520" s="106" t="s">
        <v>6746</v>
      </c>
      <c r="C520" s="106" t="s">
        <v>6747</v>
      </c>
      <c r="D520" s="107"/>
      <c r="E520" s="106" t="s">
        <v>85</v>
      </c>
      <c r="F520" s="106" t="s">
        <v>93</v>
      </c>
      <c r="G520" s="106" t="s">
        <v>94</v>
      </c>
      <c r="H520" s="111">
        <v>732.13</v>
      </c>
      <c r="I520" s="109"/>
      <c r="J520" s="107"/>
      <c r="K520" s="109"/>
      <c r="L520" s="107"/>
      <c r="M520" s="107"/>
      <c r="N520" s="110">
        <v>45931.0</v>
      </c>
    </row>
    <row r="521">
      <c r="A521" s="106" t="s">
        <v>239</v>
      </c>
      <c r="B521" s="106" t="s">
        <v>6748</v>
      </c>
      <c r="C521" s="106" t="s">
        <v>6749</v>
      </c>
      <c r="D521" s="107"/>
      <c r="E521" s="106" t="s">
        <v>85</v>
      </c>
      <c r="F521" s="107"/>
      <c r="G521" s="106" t="s">
        <v>150</v>
      </c>
      <c r="H521" s="108"/>
      <c r="I521" s="109"/>
      <c r="J521" s="107"/>
      <c r="K521" s="109"/>
      <c r="L521" s="107"/>
      <c r="M521" s="106" t="s">
        <v>6750</v>
      </c>
      <c r="N521" s="110">
        <v>45931.0</v>
      </c>
    </row>
    <row r="522">
      <c r="A522" s="106" t="s">
        <v>393</v>
      </c>
      <c r="B522" s="106" t="s">
        <v>6751</v>
      </c>
      <c r="C522" s="106" t="s">
        <v>6752</v>
      </c>
      <c r="D522" s="107"/>
      <c r="E522" s="106" t="s">
        <v>85</v>
      </c>
      <c r="F522" s="106" t="s">
        <v>93</v>
      </c>
      <c r="G522" s="106" t="s">
        <v>94</v>
      </c>
      <c r="H522" s="111">
        <v>933.08</v>
      </c>
      <c r="I522" s="109"/>
      <c r="J522" s="107"/>
      <c r="K522" s="109"/>
      <c r="L522" s="107"/>
      <c r="M522" s="107"/>
      <c r="N522" s="110">
        <v>45931.0</v>
      </c>
    </row>
    <row r="523">
      <c r="A523" s="106" t="s">
        <v>2024</v>
      </c>
      <c r="B523" s="106" t="s">
        <v>6753</v>
      </c>
      <c r="C523" s="106" t="s">
        <v>6754</v>
      </c>
      <c r="D523" s="107"/>
      <c r="E523" s="106" t="s">
        <v>85</v>
      </c>
      <c r="F523" s="106" t="s">
        <v>103</v>
      </c>
      <c r="G523" s="106" t="s">
        <v>94</v>
      </c>
      <c r="H523" s="111">
        <v>208.21</v>
      </c>
      <c r="I523" s="109"/>
      <c r="J523" s="107"/>
      <c r="K523" s="109"/>
      <c r="L523" s="107"/>
      <c r="M523" s="107"/>
      <c r="N523" s="110">
        <v>45931.0</v>
      </c>
    </row>
    <row r="524">
      <c r="A524" s="106" t="s">
        <v>6755</v>
      </c>
      <c r="B524" s="106" t="s">
        <v>6756</v>
      </c>
      <c r="C524" s="106" t="s">
        <v>6757</v>
      </c>
      <c r="D524" s="107"/>
      <c r="E524" s="106" t="s">
        <v>85</v>
      </c>
      <c r="F524" s="106" t="s">
        <v>93</v>
      </c>
      <c r="G524" s="106" t="s">
        <v>94</v>
      </c>
      <c r="H524" s="111">
        <v>581.05</v>
      </c>
      <c r="I524" s="109"/>
      <c r="J524" s="107"/>
      <c r="K524" s="109"/>
      <c r="L524" s="107"/>
      <c r="M524" s="107"/>
      <c r="N524" s="110">
        <v>45931.0</v>
      </c>
    </row>
    <row r="525">
      <c r="A525" s="106" t="s">
        <v>910</v>
      </c>
      <c r="B525" s="106" t="s">
        <v>6758</v>
      </c>
      <c r="C525" s="106" t="s">
        <v>6759</v>
      </c>
      <c r="D525" s="107"/>
      <c r="E525" s="106" t="s">
        <v>85</v>
      </c>
      <c r="F525" s="107"/>
      <c r="G525" s="106" t="s">
        <v>86</v>
      </c>
      <c r="H525" s="108"/>
      <c r="I525" s="109"/>
      <c r="J525" s="107"/>
      <c r="K525" s="109"/>
      <c r="L525" s="107"/>
      <c r="M525" s="106" t="s">
        <v>6760</v>
      </c>
      <c r="N525" s="110">
        <v>45931.0</v>
      </c>
    </row>
    <row r="526">
      <c r="A526" s="106" t="s">
        <v>6761</v>
      </c>
      <c r="B526" s="106" t="s">
        <v>6762</v>
      </c>
      <c r="C526" s="106" t="s">
        <v>6763</v>
      </c>
      <c r="D526" s="107"/>
      <c r="E526" s="106" t="s">
        <v>85</v>
      </c>
      <c r="F526" s="106" t="s">
        <v>93</v>
      </c>
      <c r="G526" s="106" t="s">
        <v>94</v>
      </c>
      <c r="H526" s="111">
        <v>1738.82</v>
      </c>
      <c r="I526" s="109"/>
      <c r="J526" s="107"/>
      <c r="K526" s="109"/>
      <c r="L526" s="107"/>
      <c r="M526" s="107"/>
      <c r="N526" s="110">
        <v>45931.0</v>
      </c>
    </row>
    <row r="527">
      <c r="A527" s="106" t="s">
        <v>2117</v>
      </c>
      <c r="B527" s="106" t="s">
        <v>6764</v>
      </c>
      <c r="C527" s="106" t="s">
        <v>6765</v>
      </c>
      <c r="D527" s="107"/>
      <c r="E527" s="106" t="s">
        <v>1167</v>
      </c>
      <c r="F527" s="107"/>
      <c r="G527" s="106" t="s">
        <v>86</v>
      </c>
      <c r="H527" s="108"/>
      <c r="I527" s="109"/>
      <c r="J527" s="107"/>
      <c r="K527" s="109"/>
      <c r="L527" s="107"/>
      <c r="M527" s="107"/>
      <c r="N527" s="110">
        <v>45931.0</v>
      </c>
    </row>
    <row r="528">
      <c r="A528" s="106" t="s">
        <v>347</v>
      </c>
      <c r="B528" s="106" t="s">
        <v>6766</v>
      </c>
      <c r="C528" s="106" t="s">
        <v>6767</v>
      </c>
      <c r="D528" s="107"/>
      <c r="E528" s="106" t="s">
        <v>1167</v>
      </c>
      <c r="F528" s="107"/>
      <c r="G528" s="106" t="s">
        <v>86</v>
      </c>
      <c r="H528" s="108"/>
      <c r="I528" s="109"/>
      <c r="J528" s="107"/>
      <c r="K528" s="109"/>
      <c r="L528" s="107"/>
      <c r="M528" s="107"/>
      <c r="N528" s="110">
        <v>45931.0</v>
      </c>
    </row>
    <row r="529">
      <c r="A529" s="106" t="s">
        <v>155</v>
      </c>
      <c r="B529" s="106" t="s">
        <v>6768</v>
      </c>
      <c r="C529" s="106" t="s">
        <v>6769</v>
      </c>
      <c r="D529" s="107"/>
      <c r="E529" s="106" t="s">
        <v>1167</v>
      </c>
      <c r="F529" s="107"/>
      <c r="G529" s="106" t="s">
        <v>86</v>
      </c>
      <c r="H529" s="108"/>
      <c r="I529" s="109"/>
      <c r="J529" s="107"/>
      <c r="K529" s="109"/>
      <c r="L529" s="107"/>
      <c r="M529" s="107"/>
      <c r="N529" s="110">
        <v>45931.0</v>
      </c>
    </row>
    <row r="530">
      <c r="A530" s="106" t="s">
        <v>225</v>
      </c>
      <c r="B530" s="106" t="s">
        <v>6770</v>
      </c>
      <c r="C530" s="106" t="s">
        <v>6771</v>
      </c>
      <c r="D530" s="107"/>
      <c r="E530" s="106" t="s">
        <v>1167</v>
      </c>
      <c r="F530" s="107"/>
      <c r="G530" s="106" t="s">
        <v>86</v>
      </c>
      <c r="H530" s="108"/>
      <c r="I530" s="109"/>
      <c r="J530" s="107"/>
      <c r="K530" s="109"/>
      <c r="L530" s="107"/>
      <c r="M530" s="107"/>
      <c r="N530" s="110">
        <v>45931.0</v>
      </c>
    </row>
    <row r="531">
      <c r="A531" s="106" t="s">
        <v>226</v>
      </c>
      <c r="B531" s="106" t="s">
        <v>6772</v>
      </c>
      <c r="C531" s="106" t="s">
        <v>6773</v>
      </c>
      <c r="D531" s="107"/>
      <c r="E531" s="106" t="s">
        <v>1167</v>
      </c>
      <c r="F531" s="107"/>
      <c r="G531" s="106" t="s">
        <v>150</v>
      </c>
      <c r="H531" s="108"/>
      <c r="I531" s="109"/>
      <c r="J531" s="107"/>
      <c r="K531" s="109"/>
      <c r="L531" s="107"/>
      <c r="M531" s="106" t="s">
        <v>6774</v>
      </c>
      <c r="N531" s="110">
        <v>45931.0</v>
      </c>
    </row>
    <row r="532">
      <c r="A532" s="106" t="s">
        <v>724</v>
      </c>
      <c r="B532" s="106" t="s">
        <v>6775</v>
      </c>
      <c r="C532" s="106" t="s">
        <v>6776</v>
      </c>
      <c r="D532" s="107"/>
      <c r="E532" s="106" t="s">
        <v>1167</v>
      </c>
      <c r="F532" s="107"/>
      <c r="G532" s="106" t="s">
        <v>86</v>
      </c>
      <c r="H532" s="108"/>
      <c r="I532" s="109"/>
      <c r="J532" s="107"/>
      <c r="K532" s="109"/>
      <c r="L532" s="107"/>
      <c r="M532" s="107"/>
      <c r="N532" s="110">
        <v>45931.0</v>
      </c>
    </row>
    <row r="533">
      <c r="A533" s="106" t="s">
        <v>916</v>
      </c>
      <c r="B533" s="106" t="s">
        <v>6777</v>
      </c>
      <c r="C533" s="106" t="s">
        <v>6778</v>
      </c>
      <c r="D533" s="107"/>
      <c r="E533" s="106" t="s">
        <v>1167</v>
      </c>
      <c r="F533" s="107"/>
      <c r="G533" s="106" t="s">
        <v>86</v>
      </c>
      <c r="H533" s="108"/>
      <c r="I533" s="109"/>
      <c r="J533" s="107"/>
      <c r="K533" s="109"/>
      <c r="L533" s="107"/>
      <c r="M533" s="107"/>
      <c r="N533" s="110">
        <v>45931.0</v>
      </c>
    </row>
    <row r="534">
      <c r="A534" s="106" t="s">
        <v>2034</v>
      </c>
      <c r="B534" s="106" t="s">
        <v>2035</v>
      </c>
      <c r="C534" s="106" t="s">
        <v>6779</v>
      </c>
      <c r="D534" s="107"/>
      <c r="E534" s="106" t="s">
        <v>1167</v>
      </c>
      <c r="F534" s="107"/>
      <c r="G534" s="106" t="s">
        <v>86</v>
      </c>
      <c r="H534" s="108"/>
      <c r="I534" s="109"/>
      <c r="J534" s="107"/>
      <c r="K534" s="109"/>
      <c r="L534" s="107"/>
      <c r="M534" s="107"/>
      <c r="N534" s="110">
        <v>45931.0</v>
      </c>
    </row>
    <row r="535">
      <c r="A535" s="106" t="s">
        <v>2138</v>
      </c>
      <c r="B535" s="106" t="s">
        <v>6780</v>
      </c>
      <c r="C535" s="106" t="s">
        <v>6781</v>
      </c>
      <c r="D535" s="107"/>
      <c r="E535" s="106" t="s">
        <v>1167</v>
      </c>
      <c r="F535" s="107"/>
      <c r="G535" s="106" t="s">
        <v>86</v>
      </c>
      <c r="H535" s="108"/>
      <c r="I535" s="109"/>
      <c r="J535" s="107"/>
      <c r="K535" s="109"/>
      <c r="L535" s="107"/>
      <c r="M535" s="107"/>
      <c r="N535" s="110">
        <v>45931.0</v>
      </c>
    </row>
    <row r="536">
      <c r="A536" s="106" t="s">
        <v>1168</v>
      </c>
      <c r="B536" s="106" t="s">
        <v>6782</v>
      </c>
      <c r="C536" s="106" t="s">
        <v>6783</v>
      </c>
      <c r="D536" s="107"/>
      <c r="E536" s="106" t="s">
        <v>1167</v>
      </c>
      <c r="F536" s="107"/>
      <c r="G536" s="106" t="s">
        <v>150</v>
      </c>
      <c r="H536" s="108"/>
      <c r="I536" s="109"/>
      <c r="J536" s="107"/>
      <c r="K536" s="109"/>
      <c r="L536" s="107"/>
      <c r="M536" s="106" t="s">
        <v>6784</v>
      </c>
      <c r="N536" s="110">
        <v>45931.0</v>
      </c>
    </row>
    <row r="537">
      <c r="A537" s="106" t="s">
        <v>83</v>
      </c>
      <c r="B537" s="106" t="s">
        <v>6785</v>
      </c>
      <c r="C537" s="106" t="s">
        <v>6786</v>
      </c>
      <c r="D537" s="107"/>
      <c r="E537" s="106" t="s">
        <v>1167</v>
      </c>
      <c r="F537" s="107"/>
      <c r="G537" s="106" t="s">
        <v>150</v>
      </c>
      <c r="H537" s="108"/>
      <c r="I537" s="109"/>
      <c r="J537" s="107"/>
      <c r="K537" s="109"/>
      <c r="L537" s="107"/>
      <c r="M537" s="106" t="s">
        <v>6787</v>
      </c>
      <c r="N537" s="110">
        <v>45931.0</v>
      </c>
    </row>
    <row r="538">
      <c r="A538" s="106" t="s">
        <v>800</v>
      </c>
      <c r="B538" s="106" t="s">
        <v>6788</v>
      </c>
      <c r="C538" s="106" t="s">
        <v>6789</v>
      </c>
      <c r="D538" s="107"/>
      <c r="E538" s="106" t="s">
        <v>85</v>
      </c>
      <c r="F538" s="106" t="s">
        <v>137</v>
      </c>
      <c r="G538" s="106" t="s">
        <v>94</v>
      </c>
      <c r="H538" s="108"/>
      <c r="I538" s="109"/>
      <c r="J538" s="107"/>
      <c r="K538" s="109"/>
      <c r="L538" s="107"/>
      <c r="M538" s="107"/>
      <c r="N538" s="110">
        <v>45936.0</v>
      </c>
    </row>
    <row r="539">
      <c r="A539" s="106" t="s">
        <v>6790</v>
      </c>
      <c r="B539" s="106" t="s">
        <v>6791</v>
      </c>
      <c r="C539" s="106" t="s">
        <v>6792</v>
      </c>
      <c r="D539" s="107"/>
      <c r="E539" s="106" t="s">
        <v>85</v>
      </c>
      <c r="F539" s="107"/>
      <c r="G539" s="106" t="s">
        <v>150</v>
      </c>
      <c r="H539" s="108"/>
      <c r="I539" s="109"/>
      <c r="J539" s="107"/>
      <c r="K539" s="109"/>
      <c r="L539" s="107"/>
      <c r="M539" s="106" t="s">
        <v>6793</v>
      </c>
      <c r="N539" s="110">
        <v>45936.0</v>
      </c>
    </row>
    <row r="540">
      <c r="A540" s="106" t="s">
        <v>6794</v>
      </c>
      <c r="B540" s="106" t="s">
        <v>6795</v>
      </c>
      <c r="C540" s="106" t="s">
        <v>6796</v>
      </c>
      <c r="D540" s="107"/>
      <c r="E540" s="106" t="s">
        <v>85</v>
      </c>
      <c r="F540" s="107"/>
      <c r="G540" s="106" t="s">
        <v>150</v>
      </c>
      <c r="H540" s="108"/>
      <c r="I540" s="109"/>
      <c r="J540" s="107"/>
      <c r="K540" s="109"/>
      <c r="L540" s="107"/>
      <c r="M540" s="106" t="s">
        <v>6793</v>
      </c>
      <c r="N540" s="110">
        <v>45936.0</v>
      </c>
    </row>
    <row r="541">
      <c r="A541" s="106" t="s">
        <v>322</v>
      </c>
      <c r="B541" s="106" t="s">
        <v>6797</v>
      </c>
      <c r="C541" s="106" t="s">
        <v>6798</v>
      </c>
      <c r="D541" s="107"/>
      <c r="E541" s="106" t="s">
        <v>85</v>
      </c>
      <c r="F541" s="107"/>
      <c r="G541" s="106" t="s">
        <v>86</v>
      </c>
      <c r="H541" s="108"/>
      <c r="I541" s="109"/>
      <c r="J541" s="107"/>
      <c r="K541" s="109"/>
      <c r="L541" s="107"/>
      <c r="M541" s="107"/>
      <c r="N541" s="110">
        <v>45936.0</v>
      </c>
    </row>
    <row r="542">
      <c r="A542" s="106" t="s">
        <v>106</v>
      </c>
      <c r="B542" s="106" t="s">
        <v>6799</v>
      </c>
      <c r="C542" s="106" t="s">
        <v>6800</v>
      </c>
      <c r="D542" s="107"/>
      <c r="E542" s="106" t="s">
        <v>85</v>
      </c>
      <c r="F542" s="106" t="s">
        <v>93</v>
      </c>
      <c r="G542" s="106" t="s">
        <v>54</v>
      </c>
      <c r="H542" s="111">
        <v>693.23</v>
      </c>
      <c r="I542" s="109"/>
      <c r="J542" s="107"/>
      <c r="K542" s="110">
        <v>45981.0</v>
      </c>
      <c r="L542" s="106">
        <v>11.0</v>
      </c>
      <c r="M542" s="107"/>
      <c r="N542" s="110">
        <v>45964.0</v>
      </c>
    </row>
    <row r="543">
      <c r="A543" s="106" t="s">
        <v>6801</v>
      </c>
      <c r="B543" s="106" t="s">
        <v>6802</v>
      </c>
      <c r="C543" s="106" t="s">
        <v>6803</v>
      </c>
      <c r="D543" s="107"/>
      <c r="E543" s="106" t="s">
        <v>85</v>
      </c>
      <c r="F543" s="107"/>
      <c r="G543" s="106" t="s">
        <v>150</v>
      </c>
      <c r="H543" s="108"/>
      <c r="I543" s="109"/>
      <c r="J543" s="107"/>
      <c r="K543" s="109"/>
      <c r="L543" s="107"/>
      <c r="M543" s="106" t="s">
        <v>6804</v>
      </c>
      <c r="N543" s="110">
        <v>45936.0</v>
      </c>
    </row>
    <row r="544">
      <c r="A544" s="106" t="s">
        <v>6805</v>
      </c>
      <c r="B544" s="106" t="s">
        <v>6806</v>
      </c>
      <c r="C544" s="106" t="s">
        <v>6807</v>
      </c>
      <c r="D544" s="107"/>
      <c r="E544" s="106" t="s">
        <v>85</v>
      </c>
      <c r="F544" s="107"/>
      <c r="G544" s="106" t="s">
        <v>86</v>
      </c>
      <c r="H544" s="108"/>
      <c r="I544" s="109"/>
      <c r="J544" s="107"/>
      <c r="K544" s="109"/>
      <c r="L544" s="107"/>
      <c r="M544" s="107"/>
      <c r="N544" s="110">
        <v>45936.0</v>
      </c>
    </row>
    <row r="545">
      <c r="A545" s="106" t="s">
        <v>83</v>
      </c>
      <c r="B545" s="106" t="s">
        <v>6808</v>
      </c>
      <c r="C545" s="106" t="s">
        <v>6809</v>
      </c>
      <c r="D545" s="107"/>
      <c r="E545" s="106" t="s">
        <v>85</v>
      </c>
      <c r="F545" s="107"/>
      <c r="G545" s="106" t="s">
        <v>86</v>
      </c>
      <c r="H545" s="108"/>
      <c r="I545" s="109"/>
      <c r="J545" s="107"/>
      <c r="K545" s="109"/>
      <c r="L545" s="107"/>
      <c r="M545" s="107"/>
      <c r="N545" s="110">
        <v>45936.0</v>
      </c>
    </row>
    <row r="546">
      <c r="A546" s="106" t="s">
        <v>875</v>
      </c>
      <c r="B546" s="106" t="s">
        <v>6810</v>
      </c>
      <c r="C546" s="106" t="s">
        <v>6811</v>
      </c>
      <c r="D546" s="107"/>
      <c r="E546" s="106" t="s">
        <v>649</v>
      </c>
      <c r="F546" s="107"/>
      <c r="G546" s="106" t="s">
        <v>131</v>
      </c>
      <c r="H546" s="108"/>
      <c r="I546" s="109"/>
      <c r="J546" s="107"/>
      <c r="K546" s="109"/>
      <c r="L546" s="107"/>
      <c r="M546" s="107"/>
      <c r="N546" s="110">
        <v>45936.0</v>
      </c>
    </row>
    <row r="547">
      <c r="A547" s="106" t="s">
        <v>1240</v>
      </c>
      <c r="B547" s="106" t="s">
        <v>6812</v>
      </c>
      <c r="C547" s="106" t="s">
        <v>6813</v>
      </c>
      <c r="D547" s="107"/>
      <c r="E547" s="106" t="s">
        <v>671</v>
      </c>
      <c r="F547" s="107"/>
      <c r="G547" s="106" t="s">
        <v>86</v>
      </c>
      <c r="H547" s="108"/>
      <c r="I547" s="109"/>
      <c r="J547" s="107"/>
      <c r="K547" s="109"/>
      <c r="L547" s="107"/>
      <c r="M547" s="106" t="s">
        <v>6163</v>
      </c>
      <c r="N547" s="110">
        <v>45936.0</v>
      </c>
    </row>
    <row r="548">
      <c r="A548" s="106" t="s">
        <v>6814</v>
      </c>
      <c r="B548" s="106" t="s">
        <v>6815</v>
      </c>
      <c r="C548" s="106" t="s">
        <v>6816</v>
      </c>
      <c r="D548" s="107"/>
      <c r="E548" s="106" t="s">
        <v>655</v>
      </c>
      <c r="F548" s="106" t="s">
        <v>153</v>
      </c>
      <c r="G548" s="106" t="s">
        <v>94</v>
      </c>
      <c r="H548" s="111">
        <v>560.86</v>
      </c>
      <c r="I548" s="109"/>
      <c r="J548" s="107"/>
      <c r="K548" s="109"/>
      <c r="L548" s="107"/>
      <c r="M548" s="107"/>
      <c r="N548" s="110">
        <v>45936.0</v>
      </c>
    </row>
    <row r="549">
      <c r="A549" s="106" t="s">
        <v>89</v>
      </c>
      <c r="B549" s="106" t="s">
        <v>6817</v>
      </c>
      <c r="C549" s="106" t="s">
        <v>6818</v>
      </c>
      <c r="D549" s="107"/>
      <c r="E549" s="106" t="s">
        <v>655</v>
      </c>
      <c r="F549" s="107"/>
      <c r="G549" s="106" t="s">
        <v>86</v>
      </c>
      <c r="H549" s="108"/>
      <c r="I549" s="109"/>
      <c r="J549" s="107"/>
      <c r="K549" s="109"/>
      <c r="L549" s="107"/>
      <c r="M549" s="107"/>
      <c r="N549" s="110">
        <v>45936.0</v>
      </c>
    </row>
    <row r="550">
      <c r="A550" s="106" t="s">
        <v>445</v>
      </c>
      <c r="B550" s="106" t="s">
        <v>6819</v>
      </c>
      <c r="C550" s="106" t="s">
        <v>6820</v>
      </c>
      <c r="D550" s="107"/>
      <c r="E550" s="106" t="s">
        <v>655</v>
      </c>
      <c r="F550" s="107"/>
      <c r="G550" s="106" t="s">
        <v>150</v>
      </c>
      <c r="H550" s="108"/>
      <c r="I550" s="109"/>
      <c r="J550" s="107"/>
      <c r="K550" s="109"/>
      <c r="L550" s="107"/>
      <c r="M550" s="106" t="s">
        <v>6821</v>
      </c>
      <c r="N550" s="110">
        <v>45936.0</v>
      </c>
    </row>
    <row r="551">
      <c r="A551" s="106" t="s">
        <v>641</v>
      </c>
      <c r="B551" s="106" t="s">
        <v>6822</v>
      </c>
      <c r="C551" s="106" t="s">
        <v>6823</v>
      </c>
      <c r="D551" s="107"/>
      <c r="E551" s="106" t="s">
        <v>85</v>
      </c>
      <c r="F551" s="107"/>
      <c r="G551" s="106" t="s">
        <v>150</v>
      </c>
      <c r="H551" s="108"/>
      <c r="I551" s="109"/>
      <c r="J551" s="107"/>
      <c r="K551" s="109"/>
      <c r="L551" s="107"/>
      <c r="M551" s="106" t="s">
        <v>6824</v>
      </c>
      <c r="N551" s="110">
        <v>45937.0</v>
      </c>
    </row>
    <row r="552">
      <c r="A552" s="106" t="s">
        <v>1947</v>
      </c>
      <c r="B552" s="106" t="s">
        <v>6825</v>
      </c>
      <c r="C552" s="106" t="s">
        <v>6826</v>
      </c>
      <c r="D552" s="107"/>
      <c r="E552" s="106" t="s">
        <v>85</v>
      </c>
      <c r="F552" s="106" t="s">
        <v>289</v>
      </c>
      <c r="G552" s="106" t="s">
        <v>94</v>
      </c>
      <c r="H552" s="111">
        <v>2153.14</v>
      </c>
      <c r="I552" s="109"/>
      <c r="J552" s="107"/>
      <c r="K552" s="109"/>
      <c r="L552" s="107"/>
      <c r="M552" s="107"/>
      <c r="N552" s="110">
        <v>45937.0</v>
      </c>
    </row>
    <row r="553">
      <c r="A553" s="106" t="s">
        <v>6827</v>
      </c>
      <c r="B553" s="106" t="s">
        <v>6828</v>
      </c>
      <c r="C553" s="106" t="s">
        <v>6829</v>
      </c>
      <c r="D553" s="107"/>
      <c r="E553" s="106" t="s">
        <v>649</v>
      </c>
      <c r="F553" s="107"/>
      <c r="G553" s="106" t="s">
        <v>86</v>
      </c>
      <c r="H553" s="108"/>
      <c r="I553" s="109"/>
      <c r="J553" s="107"/>
      <c r="K553" s="109"/>
      <c r="L553" s="107"/>
      <c r="M553" s="107"/>
      <c r="N553" s="110">
        <v>45937.0</v>
      </c>
    </row>
    <row r="554">
      <c r="A554" s="106" t="s">
        <v>2045</v>
      </c>
      <c r="B554" s="106" t="s">
        <v>6830</v>
      </c>
      <c r="C554" s="106" t="s">
        <v>6831</v>
      </c>
      <c r="D554" s="107"/>
      <c r="E554" s="106" t="s">
        <v>649</v>
      </c>
      <c r="F554" s="107"/>
      <c r="G554" s="106" t="s">
        <v>86</v>
      </c>
      <c r="H554" s="108"/>
      <c r="I554" s="109"/>
      <c r="J554" s="107"/>
      <c r="K554" s="109"/>
      <c r="L554" s="107"/>
      <c r="M554" s="107"/>
      <c r="N554" s="110">
        <v>45937.0</v>
      </c>
    </row>
    <row r="555">
      <c r="A555" s="106" t="s">
        <v>160</v>
      </c>
      <c r="B555" s="106" t="s">
        <v>3434</v>
      </c>
      <c r="C555" s="107"/>
      <c r="D555" s="107"/>
      <c r="E555" s="106" t="s">
        <v>4734</v>
      </c>
      <c r="F555" s="106" t="s">
        <v>289</v>
      </c>
      <c r="G555" s="106" t="s">
        <v>94</v>
      </c>
      <c r="H555" s="111">
        <v>979.5</v>
      </c>
      <c r="I555" s="109"/>
      <c r="J555" s="107"/>
      <c r="K555" s="109"/>
      <c r="L555" s="107"/>
      <c r="M555" s="107"/>
      <c r="N555" s="110">
        <v>45937.0</v>
      </c>
    </row>
    <row r="556">
      <c r="A556" s="106" t="s">
        <v>1840</v>
      </c>
      <c r="B556" s="106" t="s">
        <v>6832</v>
      </c>
      <c r="C556" s="106" t="s">
        <v>6833</v>
      </c>
      <c r="D556" s="107"/>
      <c r="E556" s="106" t="s">
        <v>671</v>
      </c>
      <c r="F556" s="107"/>
      <c r="G556" s="106" t="s">
        <v>86</v>
      </c>
      <c r="H556" s="108"/>
      <c r="I556" s="109"/>
      <c r="J556" s="107"/>
      <c r="K556" s="109"/>
      <c r="L556" s="107"/>
      <c r="M556" s="107"/>
      <c r="N556" s="110"/>
    </row>
    <row r="557">
      <c r="A557" s="106" t="s">
        <v>215</v>
      </c>
      <c r="B557" s="106" t="s">
        <v>6834</v>
      </c>
      <c r="C557" s="106" t="s">
        <v>6835</v>
      </c>
      <c r="D557" s="107"/>
      <c r="E557" s="106" t="s">
        <v>671</v>
      </c>
      <c r="F557" s="107"/>
      <c r="G557" s="106" t="s">
        <v>86</v>
      </c>
      <c r="H557" s="108"/>
      <c r="I557" s="109"/>
      <c r="J557" s="107"/>
      <c r="K557" s="109"/>
      <c r="L557" s="107"/>
      <c r="M557" s="107"/>
      <c r="N557" s="110">
        <v>45937.0</v>
      </c>
    </row>
    <row r="558">
      <c r="A558" s="106" t="s">
        <v>6827</v>
      </c>
      <c r="B558" s="106" t="s">
        <v>6828</v>
      </c>
      <c r="C558" s="106" t="s">
        <v>6829</v>
      </c>
      <c r="D558" s="107"/>
      <c r="E558" s="106" t="s">
        <v>649</v>
      </c>
      <c r="F558" s="107"/>
      <c r="G558" s="106" t="s">
        <v>86</v>
      </c>
      <c r="H558" s="108"/>
      <c r="I558" s="109"/>
      <c r="J558" s="107"/>
      <c r="K558" s="109"/>
      <c r="L558" s="107"/>
      <c r="M558" s="107"/>
      <c r="N558" s="110">
        <v>45937.0</v>
      </c>
    </row>
    <row r="559">
      <c r="A559" s="106" t="s">
        <v>797</v>
      </c>
      <c r="B559" s="106" t="s">
        <v>6836</v>
      </c>
      <c r="C559" s="106" t="s">
        <v>6837</v>
      </c>
      <c r="D559" s="107"/>
      <c r="E559" s="106" t="s">
        <v>671</v>
      </c>
      <c r="F559" s="107"/>
      <c r="G559" s="106" t="s">
        <v>86</v>
      </c>
      <c r="H559" s="108"/>
      <c r="I559" s="109"/>
      <c r="J559" s="107"/>
      <c r="K559" s="109"/>
      <c r="L559" s="107"/>
      <c r="M559" s="107"/>
      <c r="N559" s="110">
        <v>45938.0</v>
      </c>
    </row>
    <row r="560">
      <c r="A560" s="106" t="s">
        <v>2138</v>
      </c>
      <c r="B560" s="106" t="s">
        <v>6838</v>
      </c>
      <c r="C560" s="106" t="s">
        <v>6839</v>
      </c>
      <c r="D560" s="107"/>
      <c r="E560" s="106" t="s">
        <v>671</v>
      </c>
      <c r="F560" s="106" t="s">
        <v>93</v>
      </c>
      <c r="G560" s="106" t="s">
        <v>94</v>
      </c>
      <c r="H560" s="111">
        <v>1211.24</v>
      </c>
      <c r="I560" s="109"/>
      <c r="J560" s="107"/>
      <c r="K560" s="109"/>
      <c r="L560" s="107"/>
      <c r="M560" s="107"/>
      <c r="N560" s="110">
        <v>45939.0</v>
      </c>
    </row>
    <row r="561">
      <c r="A561" s="106" t="s">
        <v>434</v>
      </c>
      <c r="B561" s="106" t="s">
        <v>6840</v>
      </c>
      <c r="C561" s="106" t="s">
        <v>6841</v>
      </c>
      <c r="D561" s="107"/>
      <c r="E561" s="106" t="s">
        <v>649</v>
      </c>
      <c r="F561" s="107"/>
      <c r="G561" s="106" t="s">
        <v>86</v>
      </c>
      <c r="H561" s="108"/>
      <c r="I561" s="109"/>
      <c r="J561" s="107"/>
      <c r="K561" s="109"/>
      <c r="L561" s="107"/>
      <c r="M561" s="107"/>
      <c r="N561" s="110">
        <v>45939.0</v>
      </c>
    </row>
    <row r="562">
      <c r="A562" s="106" t="s">
        <v>1734</v>
      </c>
      <c r="B562" s="106" t="s">
        <v>3441</v>
      </c>
      <c r="C562" s="106" t="s">
        <v>6842</v>
      </c>
      <c r="D562" s="107"/>
      <c r="E562" s="106" t="s">
        <v>671</v>
      </c>
      <c r="F562" s="107"/>
      <c r="G562" s="106" t="s">
        <v>86</v>
      </c>
      <c r="H562" s="108"/>
      <c r="I562" s="109"/>
      <c r="J562" s="107"/>
      <c r="K562" s="109"/>
      <c r="L562" s="107"/>
      <c r="M562" s="107"/>
      <c r="N562" s="110">
        <v>45939.0</v>
      </c>
    </row>
    <row r="563">
      <c r="A563" s="106" t="s">
        <v>1918</v>
      </c>
      <c r="B563" s="106" t="s">
        <v>3439</v>
      </c>
      <c r="C563" s="106" t="s">
        <v>6843</v>
      </c>
      <c r="D563" s="107"/>
      <c r="E563" s="106" t="s">
        <v>649</v>
      </c>
      <c r="F563" s="107"/>
      <c r="G563" s="106" t="s">
        <v>86</v>
      </c>
      <c r="H563" s="108"/>
      <c r="I563" s="109"/>
      <c r="J563" s="107"/>
      <c r="K563" s="109"/>
      <c r="L563" s="107"/>
      <c r="M563" s="107"/>
      <c r="N563" s="110">
        <v>45939.0</v>
      </c>
    </row>
    <row r="564">
      <c r="A564" s="106" t="s">
        <v>6844</v>
      </c>
      <c r="B564" s="106" t="s">
        <v>6845</v>
      </c>
      <c r="C564" s="106" t="s">
        <v>6846</v>
      </c>
      <c r="D564" s="107"/>
      <c r="E564" s="106" t="s">
        <v>671</v>
      </c>
      <c r="F564" s="107"/>
      <c r="G564" s="106" t="s">
        <v>86</v>
      </c>
      <c r="H564" s="108"/>
      <c r="I564" s="109"/>
      <c r="J564" s="107"/>
      <c r="K564" s="109"/>
      <c r="L564" s="107"/>
      <c r="M564" s="107"/>
      <c r="N564" s="110">
        <v>45939.0</v>
      </c>
    </row>
    <row r="565">
      <c r="A565" s="106" t="s">
        <v>6847</v>
      </c>
      <c r="B565" s="106" t="s">
        <v>6848</v>
      </c>
      <c r="C565" s="106" t="s">
        <v>6849</v>
      </c>
      <c r="D565" s="107"/>
      <c r="E565" s="106" t="s">
        <v>671</v>
      </c>
      <c r="F565" s="106" t="s">
        <v>289</v>
      </c>
      <c r="G565" s="106" t="s">
        <v>94</v>
      </c>
      <c r="H565" s="111">
        <v>3531.78</v>
      </c>
      <c r="I565" s="109"/>
      <c r="J565" s="107"/>
      <c r="K565" s="109"/>
      <c r="L565" s="107"/>
      <c r="M565" s="107"/>
      <c r="N565" s="110">
        <v>45939.0</v>
      </c>
    </row>
    <row r="566">
      <c r="A566" s="106" t="s">
        <v>3436</v>
      </c>
      <c r="B566" s="106" t="s">
        <v>3437</v>
      </c>
      <c r="C566" s="106" t="s">
        <v>6850</v>
      </c>
      <c r="D566" s="107"/>
      <c r="E566" s="106" t="s">
        <v>649</v>
      </c>
      <c r="F566" s="107"/>
      <c r="G566" s="106" t="s">
        <v>86</v>
      </c>
      <c r="H566" s="108"/>
      <c r="I566" s="109"/>
      <c r="J566" s="107"/>
      <c r="K566" s="109"/>
      <c r="L566" s="107"/>
      <c r="M566" s="107"/>
      <c r="N566" s="110">
        <v>45939.0</v>
      </c>
    </row>
    <row r="567">
      <c r="A567" s="106" t="s">
        <v>1574</v>
      </c>
      <c r="B567" s="106" t="s">
        <v>6851</v>
      </c>
      <c r="C567" s="106" t="s">
        <v>6852</v>
      </c>
      <c r="D567" s="107"/>
      <c r="E567" s="106" t="s">
        <v>671</v>
      </c>
      <c r="F567" s="107"/>
      <c r="G567" s="106" t="s">
        <v>86</v>
      </c>
      <c r="H567" s="108"/>
      <c r="I567" s="109"/>
      <c r="J567" s="107"/>
      <c r="K567" s="109"/>
      <c r="L567" s="107"/>
      <c r="M567" s="107"/>
      <c r="N567" s="110">
        <v>45939.0</v>
      </c>
    </row>
    <row r="568">
      <c r="A568" s="106" t="s">
        <v>6853</v>
      </c>
      <c r="B568" s="106" t="s">
        <v>6854</v>
      </c>
      <c r="C568" s="106" t="s">
        <v>6855</v>
      </c>
      <c r="D568" s="107"/>
      <c r="E568" s="106" t="s">
        <v>85</v>
      </c>
      <c r="F568" s="106" t="s">
        <v>93</v>
      </c>
      <c r="G568" s="106" t="s">
        <v>94</v>
      </c>
      <c r="H568" s="111">
        <v>794.82</v>
      </c>
      <c r="I568" s="109"/>
      <c r="J568" s="107"/>
      <c r="K568" s="109"/>
      <c r="L568" s="107"/>
      <c r="M568" s="107"/>
      <c r="N568" s="110">
        <v>45939.0</v>
      </c>
    </row>
    <row r="569">
      <c r="A569" s="106" t="s">
        <v>771</v>
      </c>
      <c r="B569" s="106" t="s">
        <v>6856</v>
      </c>
      <c r="C569" s="106" t="s">
        <v>6857</v>
      </c>
      <c r="D569" s="107"/>
      <c r="E569" s="106" t="s">
        <v>85</v>
      </c>
      <c r="F569" s="106" t="s">
        <v>93</v>
      </c>
      <c r="G569" s="106" t="s">
        <v>94</v>
      </c>
      <c r="H569" s="111">
        <v>560.86</v>
      </c>
      <c r="I569" s="109"/>
      <c r="J569" s="107"/>
      <c r="K569" s="109"/>
      <c r="L569" s="107"/>
      <c r="M569" s="107"/>
      <c r="N569" s="110">
        <v>45939.0</v>
      </c>
    </row>
    <row r="570">
      <c r="A570" s="106" t="s">
        <v>708</v>
      </c>
      <c r="B570" s="106" t="s">
        <v>6858</v>
      </c>
      <c r="C570" s="106" t="s">
        <v>6859</v>
      </c>
      <c r="D570" s="106" t="s">
        <v>6860</v>
      </c>
      <c r="E570" s="106" t="s">
        <v>85</v>
      </c>
      <c r="F570" s="106" t="s">
        <v>93</v>
      </c>
      <c r="G570" s="106" t="s">
        <v>94</v>
      </c>
      <c r="H570" s="111">
        <v>706.49</v>
      </c>
      <c r="I570" s="109"/>
      <c r="J570" s="107"/>
      <c r="K570" s="109"/>
      <c r="L570" s="107"/>
      <c r="M570" s="107"/>
      <c r="N570" s="110">
        <v>45944.0</v>
      </c>
    </row>
    <row r="571">
      <c r="A571" s="106" t="s">
        <v>1149</v>
      </c>
      <c r="B571" s="106" t="s">
        <v>6861</v>
      </c>
      <c r="C571" s="106" t="s">
        <v>6862</v>
      </c>
      <c r="D571" s="106" t="s">
        <v>6863</v>
      </c>
      <c r="E571" s="106" t="s">
        <v>85</v>
      </c>
      <c r="F571" s="107"/>
      <c r="G571" s="106" t="s">
        <v>131</v>
      </c>
      <c r="H571" s="108"/>
      <c r="I571" s="109"/>
      <c r="J571" s="107"/>
      <c r="K571" s="109"/>
      <c r="L571" s="107"/>
      <c r="M571" s="106" t="s">
        <v>6864</v>
      </c>
      <c r="N571" s="110">
        <v>45944.0</v>
      </c>
    </row>
    <row r="572">
      <c r="A572" s="106" t="s">
        <v>6865</v>
      </c>
      <c r="B572" s="106" t="s">
        <v>6866</v>
      </c>
      <c r="C572" s="106" t="s">
        <v>6867</v>
      </c>
      <c r="D572" s="107"/>
      <c r="E572" s="106" t="s">
        <v>85</v>
      </c>
      <c r="F572" s="107"/>
      <c r="G572" s="107"/>
      <c r="H572" s="108"/>
      <c r="I572" s="109"/>
      <c r="J572" s="107"/>
      <c r="K572" s="109"/>
      <c r="L572" s="107"/>
      <c r="M572" s="107"/>
      <c r="N572" s="110">
        <v>45946.0</v>
      </c>
    </row>
    <row r="573">
      <c r="A573" s="106" t="s">
        <v>6204</v>
      </c>
      <c r="B573" s="106" t="s">
        <v>6868</v>
      </c>
      <c r="C573" s="106" t="s">
        <v>6869</v>
      </c>
      <c r="D573" s="107"/>
      <c r="E573" s="106" t="s">
        <v>85</v>
      </c>
      <c r="F573" s="107"/>
      <c r="G573" s="107"/>
      <c r="H573" s="108"/>
      <c r="I573" s="109"/>
      <c r="J573" s="107"/>
      <c r="K573" s="109"/>
      <c r="L573" s="107"/>
      <c r="M573" s="107"/>
      <c r="N573" s="110">
        <v>45946.0</v>
      </c>
    </row>
    <row r="574">
      <c r="A574" s="106" t="s">
        <v>225</v>
      </c>
      <c r="B574" s="106" t="s">
        <v>6870</v>
      </c>
      <c r="C574" s="106" t="s">
        <v>6871</v>
      </c>
      <c r="D574" s="106" t="s">
        <v>342</v>
      </c>
      <c r="E574" s="106" t="s">
        <v>671</v>
      </c>
      <c r="F574" s="106" t="s">
        <v>137</v>
      </c>
      <c r="G574" s="106" t="s">
        <v>4976</v>
      </c>
      <c r="H574" s="111">
        <v>5025.19</v>
      </c>
      <c r="I574" s="109"/>
      <c r="J574" s="107"/>
      <c r="K574" s="109"/>
      <c r="L574" s="107"/>
      <c r="M574" s="107"/>
      <c r="N574" s="110">
        <v>45946.0</v>
      </c>
    </row>
    <row r="575">
      <c r="A575" s="106" t="s">
        <v>6872</v>
      </c>
      <c r="B575" s="106" t="s">
        <v>6873</v>
      </c>
      <c r="C575" s="106" t="s">
        <v>6874</v>
      </c>
      <c r="D575" s="107"/>
      <c r="E575" s="106" t="s">
        <v>671</v>
      </c>
      <c r="F575" s="106"/>
      <c r="G575" s="106" t="s">
        <v>86</v>
      </c>
      <c r="H575" s="111"/>
      <c r="I575" s="109"/>
      <c r="J575" s="107"/>
      <c r="K575" s="109"/>
      <c r="L575" s="107"/>
      <c r="M575" s="107"/>
      <c r="N575" s="112">
        <v>45950.472725520835</v>
      </c>
    </row>
    <row r="576">
      <c r="A576" s="106" t="s">
        <v>6875</v>
      </c>
      <c r="B576" s="106" t="s">
        <v>6876</v>
      </c>
      <c r="C576" s="107"/>
      <c r="D576" s="107"/>
      <c r="E576" s="107"/>
      <c r="F576" s="107"/>
      <c r="G576" s="107"/>
      <c r="H576" s="108"/>
      <c r="I576" s="109"/>
      <c r="J576" s="107"/>
      <c r="K576" s="109"/>
      <c r="L576" s="107"/>
      <c r="M576" s="106" t="s">
        <v>6877</v>
      </c>
      <c r="N576" s="112">
        <v>45950.4762462963</v>
      </c>
    </row>
    <row r="577">
      <c r="A577" s="106" t="s">
        <v>6878</v>
      </c>
      <c r="B577" s="106" t="s">
        <v>6879</v>
      </c>
      <c r="C577" s="107"/>
      <c r="D577" s="107"/>
      <c r="E577" s="106" t="s">
        <v>4734</v>
      </c>
      <c r="F577" s="106" t="s">
        <v>596</v>
      </c>
      <c r="G577" s="106" t="s">
        <v>94</v>
      </c>
      <c r="H577" s="111" t="s">
        <v>6880</v>
      </c>
      <c r="I577" s="109"/>
      <c r="J577" s="107"/>
      <c r="K577" s="109"/>
      <c r="L577" s="107"/>
      <c r="M577" s="107"/>
      <c r="N577" s="112">
        <v>45950.47706600695</v>
      </c>
    </row>
    <row r="578">
      <c r="A578" s="106" t="s">
        <v>572</v>
      </c>
      <c r="B578" s="106" t="s">
        <v>6881</v>
      </c>
      <c r="C578" s="107"/>
      <c r="D578" s="107"/>
      <c r="E578" s="106" t="s">
        <v>4734</v>
      </c>
      <c r="F578" s="106" t="s">
        <v>93</v>
      </c>
      <c r="G578" s="106" t="s">
        <v>94</v>
      </c>
      <c r="H578" s="111">
        <v>996.85</v>
      </c>
      <c r="I578" s="109"/>
      <c r="J578" s="107"/>
      <c r="K578" s="109"/>
      <c r="L578" s="107"/>
      <c r="M578" s="106" t="s">
        <v>6882</v>
      </c>
      <c r="N578" s="112">
        <v>45950.840407696756</v>
      </c>
    </row>
    <row r="579">
      <c r="A579" s="106" t="s">
        <v>6878</v>
      </c>
      <c r="B579" s="106" t="s">
        <v>6883</v>
      </c>
      <c r="C579" s="107"/>
      <c r="D579" s="107"/>
      <c r="E579" s="106" t="s">
        <v>4734</v>
      </c>
      <c r="F579" s="107"/>
      <c r="G579" s="106" t="s">
        <v>86</v>
      </c>
      <c r="H579" s="108"/>
      <c r="I579" s="109"/>
      <c r="J579" s="107"/>
      <c r="K579" s="109"/>
      <c r="L579" s="107"/>
      <c r="M579" s="107"/>
      <c r="N579" s="112">
        <v>45950.842388391204</v>
      </c>
    </row>
    <row r="580">
      <c r="A580" s="106" t="s">
        <v>6884</v>
      </c>
      <c r="B580" s="106" t="s">
        <v>6885</v>
      </c>
      <c r="C580" s="107"/>
      <c r="D580" s="107"/>
      <c r="E580" s="106" t="s">
        <v>4734</v>
      </c>
      <c r="F580" s="106" t="s">
        <v>93</v>
      </c>
      <c r="G580" s="106" t="s">
        <v>94</v>
      </c>
      <c r="H580" s="111">
        <v>773.96</v>
      </c>
      <c r="I580" s="109"/>
      <c r="J580" s="107"/>
      <c r="K580" s="109"/>
      <c r="L580" s="107"/>
      <c r="M580" s="106" t="s">
        <v>6886</v>
      </c>
      <c r="N580" s="112">
        <v>45950.84482774306</v>
      </c>
    </row>
    <row r="581">
      <c r="A581" s="106" t="s">
        <v>157</v>
      </c>
      <c r="B581" s="106" t="s">
        <v>6887</v>
      </c>
      <c r="C581" s="106" t="s">
        <v>6888</v>
      </c>
      <c r="D581" s="107"/>
      <c r="E581" s="106" t="s">
        <v>655</v>
      </c>
      <c r="F581" s="106" t="s">
        <v>137</v>
      </c>
      <c r="G581" s="106" t="s">
        <v>94</v>
      </c>
      <c r="H581" s="111" t="s">
        <v>6889</v>
      </c>
      <c r="I581" s="109"/>
      <c r="J581" s="107"/>
      <c r="K581" s="109"/>
      <c r="L581" s="107"/>
      <c r="M581" s="107"/>
      <c r="N581" s="112">
        <v>45950.88666916666</v>
      </c>
    </row>
    <row r="582">
      <c r="A582" s="106" t="s">
        <v>6890</v>
      </c>
      <c r="B582" s="106" t="s">
        <v>6891</v>
      </c>
      <c r="C582" s="106" t="s">
        <v>6892</v>
      </c>
      <c r="D582" s="107"/>
      <c r="E582" s="106" t="s">
        <v>655</v>
      </c>
      <c r="F582" s="107"/>
      <c r="G582" s="107"/>
      <c r="H582" s="108"/>
      <c r="I582" s="109"/>
      <c r="J582" s="107"/>
      <c r="K582" s="109"/>
      <c r="L582" s="107"/>
      <c r="M582" s="107"/>
      <c r="N582" s="112">
        <v>45952.61256902778</v>
      </c>
    </row>
    <row r="583">
      <c r="A583" s="106" t="s">
        <v>160</v>
      </c>
      <c r="B583" s="106" t="s">
        <v>6893</v>
      </c>
      <c r="C583" s="106" t="s">
        <v>6894</v>
      </c>
      <c r="D583" s="107"/>
      <c r="E583" s="106" t="s">
        <v>85</v>
      </c>
      <c r="F583" s="107"/>
      <c r="G583" s="106" t="s">
        <v>86</v>
      </c>
      <c r="H583" s="108"/>
      <c r="I583" s="109"/>
      <c r="J583" s="107"/>
      <c r="K583" s="109"/>
      <c r="L583" s="107"/>
      <c r="M583" s="107"/>
      <c r="N583" s="112">
        <v>45954.48454172454</v>
      </c>
    </row>
    <row r="584">
      <c r="A584" s="106" t="s">
        <v>6895</v>
      </c>
      <c r="B584" s="106" t="s">
        <v>6896</v>
      </c>
      <c r="C584" s="106" t="s">
        <v>6897</v>
      </c>
      <c r="D584" s="107"/>
      <c r="E584" s="106" t="s">
        <v>85</v>
      </c>
      <c r="F584" s="107"/>
      <c r="G584" s="106" t="s">
        <v>86</v>
      </c>
      <c r="H584" s="108"/>
      <c r="I584" s="109"/>
      <c r="J584" s="107"/>
      <c r="K584" s="109"/>
      <c r="L584" s="107"/>
      <c r="M584" s="107"/>
      <c r="N584" s="112">
        <v>45954.484797916666</v>
      </c>
    </row>
    <row r="585">
      <c r="A585" s="106" t="s">
        <v>6898</v>
      </c>
      <c r="B585" s="106" t="s">
        <v>6899</v>
      </c>
      <c r="C585" s="106" t="s">
        <v>6900</v>
      </c>
      <c r="D585" s="107"/>
      <c r="E585" s="106" t="s">
        <v>85</v>
      </c>
      <c r="F585" s="107"/>
      <c r="G585" s="106" t="s">
        <v>86</v>
      </c>
      <c r="H585" s="108"/>
      <c r="I585" s="109"/>
      <c r="J585" s="107"/>
      <c r="K585" s="109"/>
      <c r="L585" s="107"/>
      <c r="M585" s="107"/>
      <c r="N585" s="112">
        <v>45954.48896850694</v>
      </c>
    </row>
    <row r="586">
      <c r="A586" s="106" t="s">
        <v>6901</v>
      </c>
      <c r="B586" s="106" t="s">
        <v>6902</v>
      </c>
      <c r="C586" s="106" t="s">
        <v>6903</v>
      </c>
      <c r="D586" s="107"/>
      <c r="E586" s="106" t="s">
        <v>85</v>
      </c>
      <c r="F586" s="106" t="s">
        <v>93</v>
      </c>
      <c r="G586" s="106" t="s">
        <v>94</v>
      </c>
      <c r="H586" s="111">
        <v>784.21</v>
      </c>
      <c r="I586" s="109"/>
      <c r="J586" s="107"/>
      <c r="K586" s="109"/>
      <c r="L586" s="107"/>
      <c r="M586" s="107"/>
      <c r="N586" s="112">
        <v>45954.49026333333</v>
      </c>
    </row>
    <row r="587">
      <c r="A587" s="106" t="s">
        <v>6904</v>
      </c>
      <c r="B587" s="106" t="s">
        <v>6905</v>
      </c>
      <c r="C587" s="106" t="s">
        <v>6906</v>
      </c>
      <c r="D587" s="106" t="s">
        <v>6907</v>
      </c>
      <c r="E587" s="106" t="s">
        <v>85</v>
      </c>
      <c r="F587" s="106" t="s">
        <v>93</v>
      </c>
      <c r="G587" s="106" t="s">
        <v>94</v>
      </c>
      <c r="H587" s="111">
        <v>1346.41</v>
      </c>
      <c r="I587" s="109"/>
      <c r="J587" s="107"/>
      <c r="K587" s="109"/>
      <c r="L587" s="107"/>
      <c r="M587" s="107"/>
      <c r="N587" s="112">
        <v>45954.491915289356</v>
      </c>
    </row>
    <row r="588">
      <c r="A588" s="106" t="s">
        <v>6908</v>
      </c>
      <c r="B588" s="106" t="s">
        <v>6909</v>
      </c>
      <c r="C588" s="106" t="s">
        <v>6910</v>
      </c>
      <c r="D588" s="106" t="s">
        <v>6911</v>
      </c>
      <c r="E588" s="106" t="s">
        <v>85</v>
      </c>
      <c r="F588" s="106" t="s">
        <v>93</v>
      </c>
      <c r="G588" s="106" t="s">
        <v>94</v>
      </c>
      <c r="H588" s="111">
        <v>1808.47</v>
      </c>
      <c r="I588" s="109"/>
      <c r="J588" s="107"/>
      <c r="K588" s="109"/>
      <c r="L588" s="107"/>
      <c r="M588" s="107"/>
      <c r="N588" s="112">
        <v>45954.49487717592</v>
      </c>
    </row>
    <row r="589">
      <c r="A589" s="106" t="s">
        <v>6912</v>
      </c>
      <c r="B589" s="106" t="s">
        <v>6913</v>
      </c>
      <c r="C589" s="106" t="s">
        <v>6914</v>
      </c>
      <c r="D589" s="107"/>
      <c r="E589" s="106" t="s">
        <v>655</v>
      </c>
      <c r="F589" s="107"/>
      <c r="G589" s="106" t="s">
        <v>86</v>
      </c>
      <c r="H589" s="108"/>
      <c r="I589" s="109"/>
      <c r="J589" s="107"/>
      <c r="K589" s="109"/>
      <c r="L589" s="107"/>
      <c r="M589" s="107"/>
      <c r="N589" s="112">
        <v>45954.62228173611</v>
      </c>
    </row>
    <row r="590">
      <c r="A590" s="106" t="s">
        <v>469</v>
      </c>
      <c r="B590" s="106" t="s">
        <v>6915</v>
      </c>
      <c r="C590" s="106" t="s">
        <v>6916</v>
      </c>
      <c r="D590" s="107"/>
      <c r="E590" s="106" t="s">
        <v>655</v>
      </c>
      <c r="F590" s="106"/>
      <c r="G590" s="106" t="s">
        <v>86</v>
      </c>
      <c r="H590" s="111"/>
      <c r="I590" s="109"/>
      <c r="J590" s="107"/>
      <c r="K590" s="109"/>
      <c r="L590" s="107"/>
      <c r="M590" s="107"/>
      <c r="N590" s="112">
        <v>45954.624667303244</v>
      </c>
    </row>
    <row r="591">
      <c r="A591" s="106" t="s">
        <v>1340</v>
      </c>
      <c r="B591" s="106" t="s">
        <v>6917</v>
      </c>
      <c r="C591" s="107"/>
      <c r="D591" s="107"/>
      <c r="E591" s="106" t="s">
        <v>85</v>
      </c>
      <c r="F591" s="106" t="s">
        <v>140</v>
      </c>
      <c r="G591" s="106" t="s">
        <v>150</v>
      </c>
      <c r="H591" s="108"/>
      <c r="I591" s="109"/>
      <c r="J591" s="107"/>
      <c r="K591" s="109"/>
      <c r="L591" s="107"/>
      <c r="M591" s="107"/>
      <c r="N591" s="112">
        <v>45954.62733390046</v>
      </c>
    </row>
    <row r="592">
      <c r="A592" s="106" t="s">
        <v>6918</v>
      </c>
      <c r="B592" s="106" t="s">
        <v>6919</v>
      </c>
      <c r="C592" s="107"/>
      <c r="D592" s="107"/>
      <c r="E592" s="106"/>
      <c r="F592" s="107"/>
      <c r="G592" s="106"/>
      <c r="H592" s="108"/>
      <c r="I592" s="109"/>
      <c r="J592" s="107"/>
      <c r="K592" s="109"/>
      <c r="L592" s="107"/>
      <c r="M592" s="107"/>
      <c r="N592" s="112">
        <v>45954.634534745375</v>
      </c>
    </row>
    <row r="593">
      <c r="A593" s="106"/>
      <c r="B593" s="106"/>
      <c r="C593" s="107"/>
      <c r="D593" s="107"/>
      <c r="E593" s="106"/>
      <c r="F593" s="107"/>
      <c r="G593" s="106"/>
      <c r="H593" s="108"/>
      <c r="I593" s="109"/>
      <c r="J593" s="107"/>
      <c r="K593" s="109"/>
      <c r="L593" s="107"/>
      <c r="M593" s="107"/>
      <c r="N593" s="110"/>
    </row>
    <row r="594">
      <c r="A594" s="106"/>
      <c r="B594" s="106"/>
      <c r="C594" s="107"/>
      <c r="D594" s="107"/>
      <c r="E594" s="106"/>
      <c r="F594" s="107"/>
      <c r="G594" s="106"/>
      <c r="H594" s="108"/>
      <c r="I594" s="109"/>
      <c r="J594" s="107"/>
      <c r="K594" s="109"/>
      <c r="L594" s="107"/>
      <c r="M594" s="107"/>
      <c r="N594" s="110"/>
    </row>
    <row r="595">
      <c r="A595" s="106"/>
      <c r="B595" s="106"/>
      <c r="C595" s="107"/>
      <c r="D595" s="107"/>
      <c r="E595" s="106"/>
      <c r="F595" s="107"/>
      <c r="G595" s="106"/>
      <c r="H595" s="108"/>
      <c r="I595" s="109"/>
      <c r="J595" s="107"/>
      <c r="K595" s="109"/>
      <c r="L595" s="107"/>
      <c r="M595" s="107"/>
      <c r="N595" s="110"/>
    </row>
    <row r="596">
      <c r="A596" s="106"/>
      <c r="B596" s="106"/>
      <c r="C596" s="107"/>
      <c r="D596" s="107"/>
      <c r="E596" s="106"/>
      <c r="F596" s="107"/>
      <c r="G596" s="106"/>
      <c r="H596" s="108"/>
      <c r="I596" s="109"/>
      <c r="J596" s="107"/>
      <c r="K596" s="109"/>
      <c r="L596" s="107"/>
      <c r="M596" s="107"/>
      <c r="N596" s="110"/>
    </row>
    <row r="597">
      <c r="A597" s="106"/>
      <c r="B597" s="106"/>
      <c r="C597" s="107"/>
      <c r="D597" s="107"/>
      <c r="E597" s="106"/>
      <c r="F597" s="107"/>
      <c r="G597" s="106"/>
      <c r="H597" s="108"/>
      <c r="I597" s="109"/>
      <c r="J597" s="107"/>
      <c r="K597" s="109"/>
      <c r="L597" s="107"/>
      <c r="M597" s="107"/>
      <c r="N597" s="110"/>
    </row>
    <row r="598">
      <c r="A598" s="106"/>
      <c r="B598" s="106"/>
      <c r="C598" s="107"/>
      <c r="D598" s="107"/>
      <c r="E598" s="106"/>
      <c r="F598" s="107"/>
      <c r="G598" s="106"/>
      <c r="H598" s="108"/>
      <c r="I598" s="109"/>
      <c r="J598" s="107"/>
      <c r="K598" s="109"/>
      <c r="L598" s="107"/>
      <c r="M598" s="107"/>
      <c r="N598" s="110"/>
    </row>
    <row r="599">
      <c r="A599" s="106"/>
      <c r="B599" s="106"/>
      <c r="C599" s="107"/>
      <c r="D599" s="107"/>
      <c r="E599" s="106"/>
      <c r="F599" s="107"/>
      <c r="G599" s="106"/>
      <c r="H599" s="108"/>
      <c r="I599" s="109"/>
      <c r="J599" s="107"/>
      <c r="K599" s="109"/>
      <c r="L599" s="107"/>
      <c r="M599" s="107"/>
      <c r="N599" s="110"/>
    </row>
    <row r="600">
      <c r="A600" s="106"/>
      <c r="B600" s="106"/>
      <c r="C600" s="107"/>
      <c r="D600" s="107"/>
      <c r="E600" s="106"/>
      <c r="F600" s="107"/>
      <c r="G600" s="106"/>
      <c r="H600" s="108"/>
      <c r="I600" s="109"/>
      <c r="J600" s="107"/>
      <c r="K600" s="109"/>
      <c r="L600" s="107"/>
      <c r="M600" s="107"/>
      <c r="N600" s="110"/>
    </row>
    <row r="601">
      <c r="A601" s="106"/>
      <c r="B601" s="106"/>
      <c r="C601" s="107"/>
      <c r="D601" s="107"/>
      <c r="E601" s="106"/>
      <c r="F601" s="107"/>
      <c r="G601" s="106"/>
      <c r="H601" s="108"/>
      <c r="I601" s="109"/>
      <c r="J601" s="107"/>
      <c r="K601" s="109"/>
      <c r="L601" s="107"/>
      <c r="M601" s="107"/>
      <c r="N601" s="110"/>
    </row>
    <row r="602">
      <c r="A602" s="106"/>
      <c r="B602" s="106"/>
      <c r="C602" s="107"/>
      <c r="D602" s="107"/>
      <c r="E602" s="106"/>
      <c r="F602" s="107"/>
      <c r="G602" s="106"/>
      <c r="H602" s="108"/>
      <c r="I602" s="109"/>
      <c r="J602" s="107"/>
      <c r="K602" s="109"/>
      <c r="L602" s="107"/>
      <c r="M602" s="107"/>
      <c r="N602" s="110"/>
    </row>
    <row r="603">
      <c r="A603" s="106"/>
      <c r="B603" s="106"/>
      <c r="C603" s="107"/>
      <c r="D603" s="107"/>
      <c r="E603" s="106"/>
      <c r="F603" s="107"/>
      <c r="G603" s="106"/>
      <c r="H603" s="108"/>
      <c r="I603" s="109"/>
      <c r="J603" s="107"/>
      <c r="K603" s="109"/>
      <c r="L603" s="107"/>
      <c r="M603" s="107"/>
      <c r="N603" s="110"/>
    </row>
    <row r="604">
      <c r="A604" s="106"/>
      <c r="B604" s="106"/>
      <c r="C604" s="107"/>
      <c r="D604" s="107"/>
      <c r="E604" s="106"/>
      <c r="F604" s="107"/>
      <c r="G604" s="106"/>
      <c r="H604" s="108"/>
      <c r="I604" s="109"/>
      <c r="J604" s="107"/>
      <c r="K604" s="109"/>
      <c r="L604" s="107"/>
      <c r="M604" s="107"/>
      <c r="N604" s="110"/>
    </row>
    <row r="605">
      <c r="A605" s="106"/>
      <c r="B605" s="106"/>
      <c r="C605" s="107"/>
      <c r="D605" s="107"/>
      <c r="E605" s="106"/>
      <c r="F605" s="107"/>
      <c r="G605" s="106"/>
      <c r="H605" s="108"/>
      <c r="I605" s="109"/>
      <c r="J605" s="107"/>
      <c r="K605" s="109"/>
      <c r="L605" s="107"/>
      <c r="M605" s="107"/>
      <c r="N605" s="110"/>
    </row>
    <row r="606">
      <c r="A606" s="106"/>
      <c r="B606" s="106"/>
      <c r="C606" s="107"/>
      <c r="D606" s="107"/>
      <c r="E606" s="106"/>
      <c r="F606" s="107"/>
      <c r="G606" s="106"/>
      <c r="H606" s="108"/>
      <c r="I606" s="109"/>
      <c r="J606" s="107"/>
      <c r="K606" s="109"/>
      <c r="L606" s="107"/>
      <c r="M606" s="107"/>
      <c r="N606" s="110"/>
    </row>
    <row r="607">
      <c r="A607" s="106"/>
      <c r="B607" s="106"/>
      <c r="C607" s="107"/>
      <c r="D607" s="107"/>
      <c r="E607" s="106"/>
      <c r="F607" s="107"/>
      <c r="G607" s="106"/>
      <c r="H607" s="108"/>
      <c r="I607" s="109"/>
      <c r="J607" s="107"/>
      <c r="K607" s="109"/>
      <c r="L607" s="107"/>
      <c r="M607" s="107"/>
      <c r="N607" s="110"/>
    </row>
    <row r="608">
      <c r="A608" s="106"/>
      <c r="B608" s="106"/>
      <c r="C608" s="107"/>
      <c r="D608" s="107"/>
      <c r="E608" s="106"/>
      <c r="F608" s="107"/>
      <c r="G608" s="106"/>
      <c r="H608" s="108"/>
      <c r="I608" s="109"/>
      <c r="J608" s="107"/>
      <c r="K608" s="109"/>
      <c r="L608" s="107"/>
      <c r="M608" s="107"/>
      <c r="N608" s="110"/>
    </row>
    <row r="609">
      <c r="A609" s="106"/>
      <c r="B609" s="106"/>
      <c r="C609" s="107"/>
      <c r="D609" s="107"/>
      <c r="E609" s="106"/>
      <c r="F609" s="107"/>
      <c r="G609" s="106"/>
      <c r="H609" s="108"/>
      <c r="I609" s="109"/>
      <c r="J609" s="107"/>
      <c r="K609" s="109"/>
      <c r="L609" s="107"/>
      <c r="M609" s="107"/>
      <c r="N609" s="110"/>
    </row>
    <row r="610">
      <c r="A610" s="106"/>
      <c r="B610" s="106"/>
      <c r="C610" s="107"/>
      <c r="D610" s="107"/>
      <c r="E610" s="106"/>
      <c r="F610" s="107"/>
      <c r="G610" s="106"/>
      <c r="H610" s="108"/>
      <c r="I610" s="109"/>
      <c r="J610" s="107"/>
      <c r="K610" s="109"/>
      <c r="L610" s="107"/>
      <c r="M610" s="107"/>
      <c r="N610" s="110"/>
    </row>
    <row r="611">
      <c r="A611" s="106"/>
      <c r="B611" s="106"/>
      <c r="C611" s="107"/>
      <c r="D611" s="107"/>
      <c r="E611" s="106"/>
      <c r="F611" s="107"/>
      <c r="G611" s="106"/>
      <c r="H611" s="108"/>
      <c r="I611" s="109"/>
      <c r="J611" s="107"/>
      <c r="K611" s="109"/>
      <c r="L611" s="107"/>
      <c r="M611" s="107"/>
      <c r="N611" s="110"/>
    </row>
    <row r="612">
      <c r="A612" s="106"/>
      <c r="B612" s="106"/>
      <c r="C612" s="107"/>
      <c r="D612" s="107"/>
      <c r="E612" s="106"/>
      <c r="F612" s="107"/>
      <c r="G612" s="106"/>
      <c r="H612" s="108"/>
      <c r="I612" s="109"/>
      <c r="J612" s="107"/>
      <c r="K612" s="109"/>
      <c r="L612" s="107"/>
      <c r="M612" s="107"/>
      <c r="N612" s="110"/>
    </row>
    <row r="613">
      <c r="A613" s="106"/>
      <c r="B613" s="106"/>
      <c r="C613" s="107"/>
      <c r="D613" s="107"/>
      <c r="E613" s="106"/>
      <c r="F613" s="107"/>
      <c r="G613" s="106"/>
      <c r="H613" s="108"/>
      <c r="I613" s="109"/>
      <c r="J613" s="107"/>
      <c r="K613" s="109"/>
      <c r="L613" s="107"/>
      <c r="M613" s="107"/>
      <c r="N613" s="110"/>
    </row>
    <row r="614">
      <c r="A614" s="106"/>
      <c r="B614" s="106"/>
      <c r="C614" s="107"/>
      <c r="D614" s="107"/>
      <c r="E614" s="106"/>
      <c r="F614" s="107"/>
      <c r="G614" s="106"/>
      <c r="H614" s="108"/>
      <c r="I614" s="109"/>
      <c r="J614" s="107"/>
      <c r="K614" s="109"/>
      <c r="L614" s="107"/>
      <c r="M614" s="107"/>
      <c r="N614" s="110"/>
    </row>
    <row r="615">
      <c r="A615" s="106"/>
      <c r="B615" s="106"/>
      <c r="C615" s="107"/>
      <c r="D615" s="107"/>
      <c r="E615" s="106"/>
      <c r="F615" s="107"/>
      <c r="G615" s="106"/>
      <c r="H615" s="108"/>
      <c r="I615" s="109"/>
      <c r="J615" s="107"/>
      <c r="K615" s="109"/>
      <c r="L615" s="107"/>
      <c r="M615" s="107"/>
      <c r="N615" s="110"/>
    </row>
    <row r="616">
      <c r="A616" s="106"/>
      <c r="B616" s="106"/>
      <c r="C616" s="107"/>
      <c r="D616" s="107"/>
      <c r="E616" s="106"/>
      <c r="F616" s="107"/>
      <c r="G616" s="106"/>
      <c r="H616" s="108"/>
      <c r="I616" s="109"/>
      <c r="J616" s="107"/>
      <c r="K616" s="109"/>
      <c r="L616" s="107"/>
      <c r="M616" s="107"/>
      <c r="N616" s="110"/>
    </row>
    <row r="617">
      <c r="A617" s="106"/>
      <c r="B617" s="106"/>
      <c r="C617" s="107"/>
      <c r="D617" s="107"/>
      <c r="E617" s="106"/>
      <c r="F617" s="107"/>
      <c r="G617" s="106"/>
      <c r="H617" s="108"/>
      <c r="I617" s="109"/>
      <c r="J617" s="107"/>
      <c r="K617" s="109"/>
      <c r="L617" s="107"/>
      <c r="M617" s="107"/>
      <c r="N617" s="110"/>
    </row>
    <row r="618">
      <c r="A618" s="106"/>
      <c r="B618" s="106"/>
      <c r="C618" s="107"/>
      <c r="D618" s="107"/>
      <c r="E618" s="106"/>
      <c r="F618" s="107"/>
      <c r="G618" s="106"/>
      <c r="H618" s="108"/>
      <c r="I618" s="109"/>
      <c r="J618" s="107"/>
      <c r="K618" s="109"/>
      <c r="L618" s="107"/>
      <c r="M618" s="107"/>
      <c r="N618" s="110"/>
    </row>
    <row r="619">
      <c r="A619" s="106"/>
      <c r="B619" s="106"/>
      <c r="C619" s="107"/>
      <c r="D619" s="107"/>
      <c r="E619" s="106"/>
      <c r="F619" s="107"/>
      <c r="G619" s="106"/>
      <c r="H619" s="108"/>
      <c r="I619" s="109"/>
      <c r="J619" s="107"/>
      <c r="K619" s="109"/>
      <c r="L619" s="107"/>
      <c r="M619" s="107"/>
      <c r="N619" s="110"/>
    </row>
    <row r="620">
      <c r="A620" s="106"/>
      <c r="B620" s="106"/>
      <c r="C620" s="107"/>
      <c r="D620" s="107"/>
      <c r="E620" s="106"/>
      <c r="F620" s="107"/>
      <c r="G620" s="106"/>
      <c r="H620" s="108"/>
      <c r="I620" s="109"/>
      <c r="J620" s="107"/>
      <c r="K620" s="109"/>
      <c r="L620" s="107"/>
      <c r="M620" s="107"/>
      <c r="N620" s="110"/>
    </row>
    <row r="621">
      <c r="A621" s="106"/>
      <c r="B621" s="106"/>
      <c r="C621" s="107"/>
      <c r="D621" s="107"/>
      <c r="E621" s="106"/>
      <c r="F621" s="107"/>
      <c r="G621" s="106"/>
      <c r="H621" s="108"/>
      <c r="I621" s="109"/>
      <c r="J621" s="107"/>
      <c r="K621" s="109"/>
      <c r="L621" s="107"/>
      <c r="M621" s="107"/>
      <c r="N621" s="110"/>
    </row>
    <row r="622">
      <c r="A622" s="106"/>
      <c r="B622" s="106"/>
      <c r="C622" s="107"/>
      <c r="D622" s="107"/>
      <c r="E622" s="106"/>
      <c r="F622" s="107"/>
      <c r="G622" s="106"/>
      <c r="H622" s="108"/>
      <c r="I622" s="109"/>
      <c r="J622" s="107"/>
      <c r="K622" s="109"/>
      <c r="L622" s="107"/>
      <c r="M622" s="107"/>
      <c r="N622" s="110"/>
    </row>
    <row r="623">
      <c r="A623" s="106"/>
      <c r="B623" s="106"/>
      <c r="C623" s="107"/>
      <c r="D623" s="107"/>
      <c r="E623" s="106"/>
      <c r="F623" s="107"/>
      <c r="G623" s="106"/>
      <c r="H623" s="108"/>
      <c r="I623" s="109"/>
      <c r="J623" s="107"/>
      <c r="K623" s="109"/>
      <c r="L623" s="107"/>
      <c r="M623" s="107"/>
      <c r="N623" s="110"/>
    </row>
    <row r="624">
      <c r="A624" s="106"/>
      <c r="B624" s="106"/>
      <c r="C624" s="107"/>
      <c r="D624" s="107"/>
      <c r="E624" s="106"/>
      <c r="F624" s="107"/>
      <c r="G624" s="106"/>
      <c r="H624" s="108"/>
      <c r="I624" s="109"/>
      <c r="J624" s="107"/>
      <c r="K624" s="109"/>
      <c r="L624" s="107"/>
      <c r="M624" s="107"/>
      <c r="N624" s="110"/>
    </row>
    <row r="625">
      <c r="A625" s="106"/>
      <c r="B625" s="106"/>
      <c r="C625" s="107"/>
      <c r="D625" s="107"/>
      <c r="E625" s="106"/>
      <c r="F625" s="107"/>
      <c r="G625" s="106"/>
      <c r="H625" s="108"/>
      <c r="I625" s="109"/>
      <c r="J625" s="107"/>
      <c r="K625" s="109"/>
      <c r="L625" s="107"/>
      <c r="M625" s="107"/>
      <c r="N625" s="110"/>
    </row>
    <row r="626">
      <c r="A626" s="106"/>
      <c r="B626" s="106"/>
      <c r="C626" s="107"/>
      <c r="D626" s="107"/>
      <c r="E626" s="106"/>
      <c r="F626" s="107"/>
      <c r="G626" s="106"/>
      <c r="H626" s="108"/>
      <c r="I626" s="109"/>
      <c r="J626" s="107"/>
      <c r="K626" s="109"/>
      <c r="L626" s="107"/>
      <c r="M626" s="107"/>
      <c r="N626" s="110"/>
    </row>
    <row r="627">
      <c r="A627" s="106"/>
      <c r="B627" s="106"/>
      <c r="C627" s="107"/>
      <c r="D627" s="107"/>
      <c r="E627" s="106"/>
      <c r="F627" s="107"/>
      <c r="G627" s="106"/>
      <c r="H627" s="108"/>
      <c r="I627" s="109"/>
      <c r="J627" s="107"/>
      <c r="K627" s="109"/>
      <c r="L627" s="107"/>
      <c r="M627" s="107"/>
      <c r="N627" s="110"/>
    </row>
    <row r="628">
      <c r="A628" s="106"/>
      <c r="B628" s="106"/>
      <c r="C628" s="107"/>
      <c r="D628" s="107"/>
      <c r="E628" s="106"/>
      <c r="F628" s="107"/>
      <c r="G628" s="106"/>
      <c r="H628" s="108"/>
      <c r="I628" s="109"/>
      <c r="J628" s="107"/>
      <c r="K628" s="109"/>
      <c r="L628" s="107"/>
      <c r="M628" s="107"/>
      <c r="N628" s="110"/>
    </row>
    <row r="629">
      <c r="A629" s="106"/>
      <c r="B629" s="106"/>
      <c r="C629" s="107"/>
      <c r="D629" s="107"/>
      <c r="E629" s="106"/>
      <c r="F629" s="107"/>
      <c r="G629" s="106"/>
      <c r="H629" s="108"/>
      <c r="I629" s="109"/>
      <c r="J629" s="107"/>
      <c r="K629" s="109"/>
      <c r="L629" s="107"/>
      <c r="M629" s="107"/>
      <c r="N629" s="110"/>
    </row>
    <row r="630">
      <c r="A630" s="106"/>
      <c r="B630" s="106"/>
      <c r="C630" s="107"/>
      <c r="D630" s="107"/>
      <c r="E630" s="106"/>
      <c r="F630" s="107"/>
      <c r="G630" s="106"/>
      <c r="H630" s="108"/>
      <c r="I630" s="109"/>
      <c r="J630" s="107"/>
      <c r="K630" s="109"/>
      <c r="L630" s="107"/>
      <c r="M630" s="107"/>
      <c r="N630" s="110"/>
    </row>
    <row r="631">
      <c r="A631" s="106"/>
      <c r="B631" s="106"/>
      <c r="C631" s="107"/>
      <c r="D631" s="107"/>
      <c r="E631" s="106"/>
      <c r="F631" s="107"/>
      <c r="G631" s="106"/>
      <c r="H631" s="108"/>
      <c r="I631" s="109"/>
      <c r="J631" s="107"/>
      <c r="K631" s="109"/>
      <c r="L631" s="107"/>
      <c r="M631" s="107"/>
      <c r="N631" s="110"/>
    </row>
    <row r="632">
      <c r="A632" s="106"/>
      <c r="B632" s="106"/>
      <c r="C632" s="107"/>
      <c r="D632" s="107"/>
      <c r="E632" s="106"/>
      <c r="F632" s="107"/>
      <c r="G632" s="106"/>
      <c r="H632" s="108"/>
      <c r="I632" s="109"/>
      <c r="J632" s="107"/>
      <c r="K632" s="109"/>
      <c r="L632" s="107"/>
      <c r="M632" s="107"/>
      <c r="N632" s="110"/>
    </row>
    <row r="633">
      <c r="A633" s="106"/>
      <c r="B633" s="106"/>
      <c r="C633" s="107"/>
      <c r="D633" s="107"/>
      <c r="E633" s="106"/>
      <c r="F633" s="107"/>
      <c r="G633" s="106"/>
      <c r="H633" s="108"/>
      <c r="I633" s="109"/>
      <c r="J633" s="107"/>
      <c r="K633" s="109"/>
      <c r="L633" s="107"/>
      <c r="M633" s="107"/>
      <c r="N633" s="110"/>
    </row>
    <row r="634">
      <c r="A634" s="106"/>
      <c r="B634" s="106"/>
      <c r="C634" s="107"/>
      <c r="D634" s="107"/>
      <c r="E634" s="106"/>
      <c r="F634" s="107"/>
      <c r="G634" s="106"/>
      <c r="H634" s="108"/>
      <c r="I634" s="109"/>
      <c r="J634" s="107"/>
      <c r="K634" s="109"/>
      <c r="L634" s="107"/>
      <c r="M634" s="107"/>
      <c r="N634" s="110"/>
    </row>
    <row r="635">
      <c r="A635" s="106"/>
      <c r="B635" s="106"/>
      <c r="C635" s="107"/>
      <c r="D635" s="107"/>
      <c r="E635" s="106"/>
      <c r="F635" s="107"/>
      <c r="G635" s="106"/>
      <c r="H635" s="108"/>
      <c r="I635" s="109"/>
      <c r="J635" s="107"/>
      <c r="K635" s="109"/>
      <c r="L635" s="107"/>
      <c r="M635" s="107"/>
      <c r="N635" s="110"/>
    </row>
    <row r="636">
      <c r="A636" s="106"/>
      <c r="B636" s="106"/>
      <c r="C636" s="107"/>
      <c r="D636" s="107"/>
      <c r="E636" s="106"/>
      <c r="F636" s="107"/>
      <c r="G636" s="106"/>
      <c r="H636" s="108"/>
      <c r="I636" s="109"/>
      <c r="J636" s="107"/>
      <c r="K636" s="109"/>
      <c r="L636" s="107"/>
      <c r="M636" s="107"/>
      <c r="N636" s="110"/>
    </row>
    <row r="637">
      <c r="A637" s="106"/>
      <c r="B637" s="106"/>
      <c r="C637" s="107"/>
      <c r="D637" s="107"/>
      <c r="E637" s="106"/>
      <c r="F637" s="107"/>
      <c r="G637" s="106"/>
      <c r="H637" s="108"/>
      <c r="I637" s="109"/>
      <c r="J637" s="107"/>
      <c r="K637" s="109"/>
      <c r="L637" s="107"/>
      <c r="M637" s="107"/>
      <c r="N637" s="110"/>
    </row>
    <row r="638">
      <c r="A638" s="106"/>
      <c r="B638" s="106"/>
      <c r="C638" s="107"/>
      <c r="D638" s="107"/>
      <c r="E638" s="106"/>
      <c r="F638" s="107"/>
      <c r="G638" s="106"/>
      <c r="H638" s="108"/>
      <c r="I638" s="109"/>
      <c r="J638" s="107"/>
      <c r="K638" s="109"/>
      <c r="L638" s="107"/>
      <c r="M638" s="107"/>
      <c r="N638" s="110"/>
    </row>
    <row r="639">
      <c r="A639" s="106"/>
      <c r="B639" s="106"/>
      <c r="C639" s="107"/>
      <c r="D639" s="107"/>
      <c r="E639" s="106"/>
      <c r="F639" s="107"/>
      <c r="G639" s="106"/>
      <c r="H639" s="108"/>
      <c r="I639" s="109"/>
      <c r="J639" s="107"/>
      <c r="K639" s="109"/>
      <c r="L639" s="107"/>
      <c r="M639" s="107"/>
      <c r="N639" s="110"/>
    </row>
    <row r="640">
      <c r="A640" s="106"/>
      <c r="B640" s="106"/>
      <c r="C640" s="107"/>
      <c r="D640" s="107"/>
      <c r="E640" s="106"/>
      <c r="F640" s="107"/>
      <c r="G640" s="106"/>
      <c r="H640" s="108"/>
      <c r="I640" s="109"/>
      <c r="J640" s="107"/>
      <c r="K640" s="109"/>
      <c r="L640" s="107"/>
      <c r="M640" s="107"/>
      <c r="N640" s="110"/>
    </row>
    <row r="641">
      <c r="A641" s="106"/>
      <c r="B641" s="106"/>
      <c r="C641" s="107"/>
      <c r="D641" s="107"/>
      <c r="E641" s="106"/>
      <c r="F641" s="107"/>
      <c r="G641" s="106"/>
      <c r="H641" s="108"/>
      <c r="I641" s="109"/>
      <c r="J641" s="107"/>
      <c r="K641" s="109"/>
      <c r="L641" s="107"/>
      <c r="M641" s="107"/>
      <c r="N641" s="110"/>
    </row>
    <row r="642">
      <c r="A642" s="106"/>
      <c r="B642" s="106"/>
      <c r="C642" s="107"/>
      <c r="D642" s="107"/>
      <c r="E642" s="106"/>
      <c r="F642" s="107"/>
      <c r="G642" s="106"/>
      <c r="H642" s="108"/>
      <c r="I642" s="109"/>
      <c r="J642" s="107"/>
      <c r="K642" s="109"/>
      <c r="L642" s="107"/>
      <c r="M642" s="107"/>
      <c r="N642" s="110"/>
    </row>
    <row r="643">
      <c r="A643" s="106"/>
      <c r="B643" s="106"/>
      <c r="C643" s="107"/>
      <c r="D643" s="107"/>
      <c r="E643" s="106"/>
      <c r="F643" s="107"/>
      <c r="G643" s="106"/>
      <c r="H643" s="108"/>
      <c r="I643" s="109"/>
      <c r="J643" s="107"/>
      <c r="K643" s="109"/>
      <c r="L643" s="107"/>
      <c r="M643" s="107"/>
      <c r="N643" s="110"/>
    </row>
    <row r="644">
      <c r="A644" s="106"/>
      <c r="B644" s="106"/>
      <c r="C644" s="107"/>
      <c r="D644" s="107"/>
      <c r="E644" s="106"/>
      <c r="F644" s="107"/>
      <c r="G644" s="106"/>
      <c r="H644" s="108"/>
      <c r="I644" s="109"/>
      <c r="J644" s="107"/>
      <c r="K644" s="109"/>
      <c r="L644" s="107"/>
      <c r="M644" s="107"/>
      <c r="N644" s="110"/>
    </row>
    <row r="645">
      <c r="A645" s="106"/>
      <c r="B645" s="106"/>
      <c r="C645" s="107"/>
      <c r="D645" s="107"/>
      <c r="E645" s="106"/>
      <c r="F645" s="107"/>
      <c r="G645" s="106"/>
      <c r="H645" s="108"/>
      <c r="I645" s="109"/>
      <c r="J645" s="107"/>
      <c r="K645" s="109"/>
      <c r="L645" s="107"/>
      <c r="M645" s="107"/>
      <c r="N645" s="110"/>
    </row>
    <row r="646">
      <c r="A646" s="106"/>
      <c r="B646" s="106"/>
      <c r="C646" s="107"/>
      <c r="D646" s="107"/>
      <c r="E646" s="106"/>
      <c r="F646" s="107"/>
      <c r="G646" s="106"/>
      <c r="H646" s="108"/>
      <c r="I646" s="109"/>
      <c r="J646" s="107"/>
      <c r="K646" s="109"/>
      <c r="L646" s="107"/>
      <c r="M646" s="107"/>
      <c r="N646" s="110"/>
    </row>
    <row r="647">
      <c r="A647" s="106"/>
      <c r="B647" s="106"/>
      <c r="C647" s="107"/>
      <c r="D647" s="107"/>
      <c r="E647" s="106"/>
      <c r="F647" s="107"/>
      <c r="G647" s="106"/>
      <c r="H647" s="108"/>
      <c r="I647" s="109"/>
      <c r="J647" s="107"/>
      <c r="K647" s="109"/>
      <c r="L647" s="107"/>
      <c r="M647" s="107"/>
      <c r="N647" s="110"/>
    </row>
    <row r="648">
      <c r="A648" s="106"/>
      <c r="B648" s="106"/>
      <c r="C648" s="107"/>
      <c r="D648" s="107"/>
      <c r="E648" s="106"/>
      <c r="F648" s="107"/>
      <c r="G648" s="106"/>
      <c r="H648" s="108"/>
      <c r="I648" s="109"/>
      <c r="J648" s="107"/>
      <c r="K648" s="109"/>
      <c r="L648" s="107"/>
      <c r="M648" s="107"/>
      <c r="N648" s="110"/>
    </row>
    <row r="649">
      <c r="A649" s="106"/>
      <c r="B649" s="106"/>
      <c r="C649" s="107"/>
      <c r="D649" s="107"/>
      <c r="E649" s="106"/>
      <c r="F649" s="107"/>
      <c r="G649" s="106"/>
      <c r="H649" s="108"/>
      <c r="I649" s="109"/>
      <c r="J649" s="107"/>
      <c r="K649" s="109"/>
      <c r="L649" s="107"/>
      <c r="M649" s="107"/>
      <c r="N649" s="110"/>
    </row>
    <row r="650">
      <c r="A650" s="106"/>
      <c r="B650" s="106"/>
      <c r="C650" s="107"/>
      <c r="D650" s="107"/>
      <c r="E650" s="106"/>
      <c r="F650" s="107"/>
      <c r="G650" s="106"/>
      <c r="H650" s="108"/>
      <c r="I650" s="109"/>
      <c r="J650" s="107"/>
      <c r="K650" s="109"/>
      <c r="L650" s="107"/>
      <c r="M650" s="107"/>
      <c r="N650" s="110"/>
    </row>
    <row r="651">
      <c r="A651" s="106"/>
      <c r="B651" s="106"/>
      <c r="C651" s="107"/>
      <c r="D651" s="107"/>
      <c r="E651" s="106"/>
      <c r="F651" s="107"/>
      <c r="G651" s="106"/>
      <c r="H651" s="108"/>
      <c r="I651" s="109"/>
      <c r="J651" s="107"/>
      <c r="K651" s="109"/>
      <c r="L651" s="107"/>
      <c r="M651" s="107"/>
      <c r="N651" s="110"/>
    </row>
    <row r="652">
      <c r="A652" s="106"/>
      <c r="B652" s="106"/>
      <c r="C652" s="107"/>
      <c r="D652" s="107"/>
      <c r="E652" s="106"/>
      <c r="F652" s="107"/>
      <c r="G652" s="106"/>
      <c r="H652" s="108"/>
      <c r="I652" s="109"/>
      <c r="J652" s="107"/>
      <c r="K652" s="109"/>
      <c r="L652" s="107"/>
      <c r="M652" s="107"/>
      <c r="N652" s="110"/>
    </row>
    <row r="653">
      <c r="A653" s="106"/>
      <c r="B653" s="106"/>
      <c r="C653" s="107"/>
      <c r="D653" s="107"/>
      <c r="E653" s="106"/>
      <c r="F653" s="107"/>
      <c r="G653" s="106"/>
      <c r="H653" s="108"/>
      <c r="I653" s="109"/>
      <c r="J653" s="107"/>
      <c r="K653" s="109"/>
      <c r="L653" s="107"/>
      <c r="M653" s="107"/>
      <c r="N653" s="110"/>
    </row>
    <row r="654">
      <c r="A654" s="106"/>
      <c r="B654" s="106"/>
      <c r="C654" s="107"/>
      <c r="D654" s="107"/>
      <c r="E654" s="106"/>
      <c r="F654" s="107"/>
      <c r="G654" s="106"/>
      <c r="H654" s="108"/>
      <c r="I654" s="109"/>
      <c r="J654" s="107"/>
      <c r="K654" s="109"/>
      <c r="L654" s="107"/>
      <c r="M654" s="107"/>
      <c r="N654" s="110"/>
    </row>
    <row r="655">
      <c r="A655" s="106"/>
      <c r="B655" s="106"/>
      <c r="C655" s="107"/>
      <c r="D655" s="107"/>
      <c r="E655" s="106"/>
      <c r="F655" s="107"/>
      <c r="G655" s="106"/>
      <c r="H655" s="108"/>
      <c r="I655" s="109"/>
      <c r="J655" s="107"/>
      <c r="K655" s="109"/>
      <c r="L655" s="107"/>
      <c r="M655" s="107"/>
      <c r="N655" s="110"/>
    </row>
    <row r="656">
      <c r="A656" s="106"/>
      <c r="B656" s="106"/>
      <c r="C656" s="107"/>
      <c r="D656" s="107"/>
      <c r="E656" s="106"/>
      <c r="F656" s="107"/>
      <c r="G656" s="106"/>
      <c r="H656" s="108"/>
      <c r="I656" s="109"/>
      <c r="J656" s="107"/>
      <c r="K656" s="109"/>
      <c r="L656" s="107"/>
      <c r="M656" s="107"/>
      <c r="N656" s="110"/>
    </row>
    <row r="657">
      <c r="A657" s="106"/>
      <c r="B657" s="106"/>
      <c r="C657" s="107"/>
      <c r="D657" s="107"/>
      <c r="E657" s="106"/>
      <c r="F657" s="107"/>
      <c r="G657" s="106"/>
      <c r="H657" s="108"/>
      <c r="I657" s="109"/>
      <c r="J657" s="107"/>
      <c r="K657" s="109"/>
      <c r="L657" s="107"/>
      <c r="M657" s="107"/>
      <c r="N657" s="110"/>
    </row>
    <row r="658">
      <c r="A658" s="106"/>
      <c r="B658" s="106"/>
      <c r="C658" s="107"/>
      <c r="D658" s="107"/>
      <c r="E658" s="106"/>
      <c r="F658" s="107"/>
      <c r="G658" s="106"/>
      <c r="H658" s="108"/>
      <c r="I658" s="109"/>
      <c r="J658" s="107"/>
      <c r="K658" s="109"/>
      <c r="L658" s="107"/>
      <c r="M658" s="107"/>
      <c r="N658" s="110"/>
    </row>
    <row r="659">
      <c r="A659" s="106"/>
      <c r="B659" s="106"/>
      <c r="C659" s="107"/>
      <c r="D659" s="107"/>
      <c r="E659" s="106"/>
      <c r="F659" s="107"/>
      <c r="G659" s="106"/>
      <c r="H659" s="108"/>
      <c r="I659" s="109"/>
      <c r="J659" s="107"/>
      <c r="K659" s="109"/>
      <c r="L659" s="107"/>
      <c r="M659" s="107"/>
      <c r="N659" s="110"/>
    </row>
    <row r="660">
      <c r="A660" s="106"/>
      <c r="B660" s="106"/>
      <c r="C660" s="107"/>
      <c r="D660" s="107"/>
      <c r="E660" s="106"/>
      <c r="F660" s="107"/>
      <c r="G660" s="106"/>
      <c r="H660" s="108"/>
      <c r="I660" s="109"/>
      <c r="J660" s="107"/>
      <c r="K660" s="109"/>
      <c r="L660" s="107"/>
      <c r="M660" s="107"/>
      <c r="N660" s="110"/>
    </row>
    <row r="661">
      <c r="A661" s="106"/>
      <c r="B661" s="106"/>
      <c r="C661" s="107"/>
      <c r="D661" s="107"/>
      <c r="E661" s="106"/>
      <c r="F661" s="107"/>
      <c r="G661" s="106"/>
      <c r="H661" s="108"/>
      <c r="I661" s="109"/>
      <c r="J661" s="107"/>
      <c r="K661" s="109"/>
      <c r="L661" s="107"/>
      <c r="M661" s="107"/>
      <c r="N661" s="110"/>
    </row>
    <row r="662">
      <c r="A662" s="106"/>
      <c r="B662" s="106"/>
      <c r="C662" s="107"/>
      <c r="D662" s="107"/>
      <c r="E662" s="106"/>
      <c r="F662" s="107"/>
      <c r="G662" s="106"/>
      <c r="H662" s="108"/>
      <c r="I662" s="109"/>
      <c r="J662" s="107"/>
      <c r="K662" s="109"/>
      <c r="L662" s="107"/>
      <c r="M662" s="107"/>
      <c r="N662" s="110"/>
    </row>
    <row r="663">
      <c r="A663" s="106"/>
      <c r="B663" s="106"/>
      <c r="C663" s="107"/>
      <c r="D663" s="107"/>
      <c r="E663" s="106"/>
      <c r="F663" s="107"/>
      <c r="G663" s="106"/>
      <c r="H663" s="108"/>
      <c r="I663" s="109"/>
      <c r="J663" s="107"/>
      <c r="K663" s="109"/>
      <c r="L663" s="107"/>
      <c r="M663" s="107"/>
      <c r="N663" s="110"/>
    </row>
    <row r="664">
      <c r="A664" s="106"/>
      <c r="B664" s="106"/>
      <c r="C664" s="107"/>
      <c r="D664" s="107"/>
      <c r="E664" s="106"/>
      <c r="F664" s="107"/>
      <c r="G664" s="106"/>
      <c r="H664" s="108"/>
      <c r="I664" s="109"/>
      <c r="J664" s="107"/>
      <c r="K664" s="109"/>
      <c r="L664" s="107"/>
      <c r="M664" s="107"/>
      <c r="N664" s="110"/>
    </row>
    <row r="665">
      <c r="A665" s="106"/>
      <c r="B665" s="106"/>
      <c r="C665" s="107"/>
      <c r="D665" s="107"/>
      <c r="E665" s="106"/>
      <c r="F665" s="107"/>
      <c r="G665" s="106"/>
      <c r="H665" s="108"/>
      <c r="I665" s="109"/>
      <c r="J665" s="107"/>
      <c r="K665" s="109"/>
      <c r="L665" s="107"/>
      <c r="M665" s="107"/>
      <c r="N665" s="110"/>
    </row>
    <row r="666">
      <c r="A666" s="106"/>
      <c r="B666" s="106"/>
      <c r="C666" s="107"/>
      <c r="D666" s="107"/>
      <c r="E666" s="106"/>
      <c r="F666" s="107"/>
      <c r="G666" s="106"/>
      <c r="H666" s="108"/>
      <c r="I666" s="109"/>
      <c r="J666" s="107"/>
      <c r="K666" s="109"/>
      <c r="L666" s="107"/>
      <c r="M666" s="107"/>
      <c r="N666" s="110"/>
    </row>
    <row r="667">
      <c r="A667" s="106"/>
      <c r="B667" s="106"/>
      <c r="C667" s="107"/>
      <c r="D667" s="107"/>
      <c r="E667" s="106"/>
      <c r="F667" s="107"/>
      <c r="G667" s="106"/>
      <c r="H667" s="108"/>
      <c r="I667" s="109"/>
      <c r="J667" s="107"/>
      <c r="K667" s="109"/>
      <c r="L667" s="107"/>
      <c r="M667" s="107"/>
      <c r="N667" s="110"/>
    </row>
    <row r="668">
      <c r="A668" s="106"/>
      <c r="B668" s="106"/>
      <c r="C668" s="107"/>
      <c r="D668" s="107"/>
      <c r="E668" s="106"/>
      <c r="F668" s="107"/>
      <c r="G668" s="106"/>
      <c r="H668" s="108"/>
      <c r="I668" s="109"/>
      <c r="J668" s="107"/>
      <c r="K668" s="109"/>
      <c r="L668" s="107"/>
      <c r="M668" s="107"/>
      <c r="N668" s="110"/>
    </row>
    <row r="669">
      <c r="A669" s="106"/>
      <c r="B669" s="106"/>
      <c r="C669" s="107"/>
      <c r="D669" s="107"/>
      <c r="E669" s="106"/>
      <c r="F669" s="107"/>
      <c r="G669" s="106"/>
      <c r="H669" s="108"/>
      <c r="I669" s="109"/>
      <c r="J669" s="107"/>
      <c r="K669" s="109"/>
      <c r="L669" s="107"/>
      <c r="M669" s="107"/>
      <c r="N669" s="110"/>
    </row>
    <row r="670">
      <c r="A670" s="106"/>
      <c r="B670" s="106"/>
      <c r="C670" s="107"/>
      <c r="D670" s="107"/>
      <c r="E670" s="106"/>
      <c r="F670" s="107"/>
      <c r="G670" s="106"/>
      <c r="H670" s="108"/>
      <c r="I670" s="109"/>
      <c r="J670" s="107"/>
      <c r="K670" s="109"/>
      <c r="L670" s="107"/>
      <c r="M670" s="107"/>
      <c r="N670" s="110"/>
    </row>
    <row r="671">
      <c r="A671" s="106"/>
      <c r="B671" s="106"/>
      <c r="C671" s="107"/>
      <c r="D671" s="107"/>
      <c r="E671" s="106"/>
      <c r="F671" s="107"/>
      <c r="G671" s="106"/>
      <c r="H671" s="108"/>
      <c r="I671" s="109"/>
      <c r="J671" s="107"/>
      <c r="K671" s="109"/>
      <c r="L671" s="107"/>
      <c r="M671" s="107"/>
      <c r="N671" s="110"/>
    </row>
    <row r="672">
      <c r="A672" s="106"/>
      <c r="B672" s="106"/>
      <c r="C672" s="107"/>
      <c r="D672" s="107"/>
      <c r="E672" s="106"/>
      <c r="F672" s="107"/>
      <c r="G672" s="106"/>
      <c r="H672" s="108"/>
      <c r="I672" s="109"/>
      <c r="J672" s="107"/>
      <c r="K672" s="109"/>
      <c r="L672" s="107"/>
      <c r="M672" s="107"/>
      <c r="N672" s="110"/>
    </row>
    <row r="673">
      <c r="A673" s="106"/>
      <c r="B673" s="106"/>
      <c r="C673" s="107"/>
      <c r="D673" s="107"/>
      <c r="E673" s="106"/>
      <c r="F673" s="107"/>
      <c r="G673" s="106"/>
      <c r="H673" s="108"/>
      <c r="I673" s="109"/>
      <c r="J673" s="107"/>
      <c r="K673" s="109"/>
      <c r="L673" s="107"/>
      <c r="M673" s="107"/>
      <c r="N673" s="110"/>
    </row>
    <row r="674">
      <c r="A674" s="106"/>
      <c r="B674" s="106"/>
      <c r="C674" s="107"/>
      <c r="D674" s="107"/>
      <c r="E674" s="106"/>
      <c r="F674" s="107"/>
      <c r="G674" s="106"/>
      <c r="H674" s="108"/>
      <c r="I674" s="109"/>
      <c r="J674" s="107"/>
      <c r="K674" s="109"/>
      <c r="L674" s="107"/>
      <c r="M674" s="107"/>
      <c r="N674" s="110"/>
    </row>
    <row r="675">
      <c r="A675" s="106"/>
      <c r="B675" s="106"/>
      <c r="C675" s="107"/>
      <c r="D675" s="107"/>
      <c r="E675" s="106"/>
      <c r="F675" s="107"/>
      <c r="G675" s="106"/>
      <c r="H675" s="108"/>
      <c r="I675" s="109"/>
      <c r="J675" s="107"/>
      <c r="K675" s="109"/>
      <c r="L675" s="107"/>
      <c r="M675" s="107"/>
      <c r="N675" s="110"/>
    </row>
    <row r="676">
      <c r="A676" s="106"/>
      <c r="B676" s="106"/>
      <c r="C676" s="107"/>
      <c r="D676" s="107"/>
      <c r="E676" s="106"/>
      <c r="F676" s="107"/>
      <c r="G676" s="106"/>
      <c r="H676" s="108"/>
      <c r="I676" s="109"/>
      <c r="J676" s="107"/>
      <c r="K676" s="109"/>
      <c r="L676" s="107"/>
      <c r="M676" s="107"/>
      <c r="N676" s="110"/>
    </row>
    <row r="677">
      <c r="A677" s="106"/>
      <c r="B677" s="106"/>
      <c r="C677" s="107"/>
      <c r="D677" s="107"/>
      <c r="E677" s="106"/>
      <c r="F677" s="107"/>
      <c r="G677" s="106"/>
      <c r="H677" s="108"/>
      <c r="I677" s="109"/>
      <c r="J677" s="107"/>
      <c r="K677" s="109"/>
      <c r="L677" s="107"/>
      <c r="M677" s="107"/>
      <c r="N677" s="110"/>
    </row>
    <row r="678">
      <c r="A678" s="106"/>
      <c r="B678" s="106"/>
      <c r="C678" s="107"/>
      <c r="D678" s="107"/>
      <c r="E678" s="106"/>
      <c r="F678" s="107"/>
      <c r="G678" s="106"/>
      <c r="H678" s="108"/>
      <c r="I678" s="109"/>
      <c r="J678" s="107"/>
      <c r="K678" s="109"/>
      <c r="L678" s="107"/>
      <c r="M678" s="107"/>
      <c r="N678" s="110"/>
    </row>
    <row r="679">
      <c r="A679" s="106"/>
      <c r="B679" s="106"/>
      <c r="C679" s="107"/>
      <c r="D679" s="107"/>
      <c r="E679" s="106"/>
      <c r="F679" s="107"/>
      <c r="G679" s="106"/>
      <c r="H679" s="108"/>
      <c r="I679" s="109"/>
      <c r="J679" s="107"/>
      <c r="K679" s="109"/>
      <c r="L679" s="107"/>
      <c r="M679" s="107"/>
      <c r="N679" s="110"/>
    </row>
    <row r="680">
      <c r="A680" s="106"/>
      <c r="B680" s="106"/>
      <c r="C680" s="107"/>
      <c r="D680" s="107"/>
      <c r="E680" s="106"/>
      <c r="F680" s="107"/>
      <c r="G680" s="106"/>
      <c r="H680" s="108"/>
      <c r="I680" s="109"/>
      <c r="J680" s="107"/>
      <c r="K680" s="109"/>
      <c r="L680" s="107"/>
      <c r="M680" s="107"/>
      <c r="N680" s="110"/>
    </row>
    <row r="681">
      <c r="A681" s="106"/>
      <c r="B681" s="106"/>
      <c r="C681" s="107"/>
      <c r="D681" s="107"/>
      <c r="E681" s="106"/>
      <c r="F681" s="107"/>
      <c r="G681" s="106"/>
      <c r="H681" s="108"/>
      <c r="I681" s="109"/>
      <c r="J681" s="107"/>
      <c r="K681" s="109"/>
      <c r="L681" s="107"/>
      <c r="M681" s="107"/>
      <c r="N681" s="110"/>
    </row>
    <row r="682">
      <c r="A682" s="106"/>
      <c r="B682" s="106"/>
      <c r="C682" s="107"/>
      <c r="D682" s="107"/>
      <c r="E682" s="106"/>
      <c r="F682" s="107"/>
      <c r="G682" s="106"/>
      <c r="H682" s="108"/>
      <c r="I682" s="109"/>
      <c r="J682" s="107"/>
      <c r="K682" s="109"/>
      <c r="L682" s="107"/>
      <c r="M682" s="107"/>
      <c r="N682" s="110"/>
    </row>
    <row r="683">
      <c r="A683" s="106"/>
      <c r="B683" s="106"/>
      <c r="C683" s="107"/>
      <c r="D683" s="107"/>
      <c r="E683" s="106"/>
      <c r="F683" s="107"/>
      <c r="G683" s="106"/>
      <c r="H683" s="108"/>
      <c r="I683" s="109"/>
      <c r="J683" s="107"/>
      <c r="K683" s="109"/>
      <c r="L683" s="107"/>
      <c r="M683" s="107"/>
      <c r="N683" s="110"/>
    </row>
    <row r="684">
      <c r="A684" s="106"/>
      <c r="B684" s="106"/>
      <c r="C684" s="107"/>
      <c r="D684" s="107"/>
      <c r="E684" s="106"/>
      <c r="F684" s="107"/>
      <c r="G684" s="106"/>
      <c r="H684" s="108"/>
      <c r="I684" s="109"/>
      <c r="J684" s="107"/>
      <c r="K684" s="109"/>
      <c r="L684" s="107"/>
      <c r="M684" s="107"/>
      <c r="N684" s="110"/>
    </row>
    <row r="685">
      <c r="A685" s="106"/>
      <c r="B685" s="106"/>
      <c r="C685" s="107"/>
      <c r="D685" s="107"/>
      <c r="E685" s="106"/>
      <c r="F685" s="107"/>
      <c r="G685" s="106"/>
      <c r="H685" s="108"/>
      <c r="I685" s="109"/>
      <c r="J685" s="107"/>
      <c r="K685" s="109"/>
      <c r="L685" s="107"/>
      <c r="M685" s="107"/>
      <c r="N685" s="110"/>
    </row>
    <row r="686">
      <c r="A686" s="106"/>
      <c r="B686" s="106"/>
      <c r="C686" s="107"/>
      <c r="D686" s="107"/>
      <c r="E686" s="106"/>
      <c r="F686" s="107"/>
      <c r="G686" s="106"/>
      <c r="H686" s="108"/>
      <c r="I686" s="109"/>
      <c r="J686" s="107"/>
      <c r="K686" s="109"/>
      <c r="L686" s="107"/>
      <c r="M686" s="107"/>
      <c r="N686" s="110"/>
    </row>
    <row r="687">
      <c r="A687" s="106"/>
      <c r="B687" s="106"/>
      <c r="C687" s="107"/>
      <c r="D687" s="107"/>
      <c r="E687" s="106"/>
      <c r="F687" s="107"/>
      <c r="G687" s="106"/>
      <c r="H687" s="108"/>
      <c r="I687" s="109"/>
      <c r="J687" s="107"/>
      <c r="K687" s="109"/>
      <c r="L687" s="107"/>
      <c r="M687" s="107"/>
      <c r="N687" s="110"/>
    </row>
    <row r="688">
      <c r="A688" s="106"/>
      <c r="B688" s="106"/>
      <c r="C688" s="107"/>
      <c r="D688" s="107"/>
      <c r="E688" s="106"/>
      <c r="F688" s="107"/>
      <c r="G688" s="106"/>
      <c r="H688" s="108"/>
      <c r="I688" s="109"/>
      <c r="J688" s="107"/>
      <c r="K688" s="109"/>
      <c r="L688" s="107"/>
      <c r="M688" s="107"/>
      <c r="N688" s="110"/>
    </row>
    <row r="689">
      <c r="A689" s="106"/>
      <c r="B689" s="106"/>
      <c r="C689" s="107"/>
      <c r="D689" s="107"/>
      <c r="E689" s="106"/>
      <c r="F689" s="107"/>
      <c r="G689" s="106"/>
      <c r="H689" s="108"/>
      <c r="I689" s="109"/>
      <c r="J689" s="107"/>
      <c r="K689" s="109"/>
      <c r="L689" s="107"/>
      <c r="M689" s="107"/>
      <c r="N689" s="110"/>
    </row>
    <row r="690">
      <c r="A690" s="106"/>
      <c r="B690" s="106"/>
      <c r="C690" s="107"/>
      <c r="D690" s="107"/>
      <c r="E690" s="106"/>
      <c r="F690" s="107"/>
      <c r="G690" s="106"/>
      <c r="H690" s="108"/>
      <c r="I690" s="109"/>
      <c r="J690" s="107"/>
      <c r="K690" s="109"/>
      <c r="L690" s="107"/>
      <c r="M690" s="107"/>
      <c r="N690" s="110"/>
    </row>
    <row r="691">
      <c r="A691" s="106"/>
      <c r="B691" s="106"/>
      <c r="C691" s="107"/>
      <c r="D691" s="107"/>
      <c r="E691" s="106"/>
      <c r="F691" s="107"/>
      <c r="G691" s="106"/>
      <c r="H691" s="108"/>
      <c r="I691" s="109"/>
      <c r="J691" s="107"/>
      <c r="K691" s="109"/>
      <c r="L691" s="107"/>
      <c r="M691" s="107"/>
      <c r="N691" s="110"/>
    </row>
    <row r="692">
      <c r="A692" s="106"/>
      <c r="B692" s="106"/>
      <c r="C692" s="107"/>
      <c r="D692" s="107"/>
      <c r="E692" s="106"/>
      <c r="F692" s="107"/>
      <c r="G692" s="106"/>
      <c r="H692" s="108"/>
      <c r="I692" s="109"/>
      <c r="J692" s="107"/>
      <c r="K692" s="109"/>
      <c r="L692" s="107"/>
      <c r="M692" s="107"/>
      <c r="N692" s="110"/>
    </row>
    <row r="693">
      <c r="A693" s="106"/>
      <c r="B693" s="106"/>
      <c r="C693" s="107"/>
      <c r="D693" s="107"/>
      <c r="E693" s="106"/>
      <c r="F693" s="107"/>
      <c r="G693" s="106"/>
      <c r="H693" s="108"/>
      <c r="I693" s="109"/>
      <c r="J693" s="107"/>
      <c r="K693" s="109"/>
      <c r="L693" s="107"/>
      <c r="M693" s="107"/>
      <c r="N693" s="110"/>
    </row>
    <row r="694">
      <c r="A694" s="106"/>
      <c r="B694" s="106"/>
      <c r="C694" s="107"/>
      <c r="D694" s="107"/>
      <c r="E694" s="106"/>
      <c r="F694" s="107"/>
      <c r="G694" s="106"/>
      <c r="H694" s="108"/>
      <c r="I694" s="109"/>
      <c r="J694" s="107"/>
      <c r="K694" s="109"/>
      <c r="L694" s="107"/>
      <c r="M694" s="107"/>
      <c r="N694" s="110"/>
    </row>
    <row r="695">
      <c r="A695" s="106"/>
      <c r="B695" s="106"/>
      <c r="C695" s="107"/>
      <c r="D695" s="107"/>
      <c r="E695" s="106"/>
      <c r="F695" s="107"/>
      <c r="G695" s="106"/>
      <c r="H695" s="108"/>
      <c r="I695" s="109"/>
      <c r="J695" s="107"/>
      <c r="K695" s="109"/>
      <c r="L695" s="107"/>
      <c r="M695" s="107"/>
      <c r="N695" s="110"/>
    </row>
    <row r="696">
      <c r="A696" s="106"/>
      <c r="B696" s="106"/>
      <c r="C696" s="107"/>
      <c r="D696" s="107"/>
      <c r="E696" s="106"/>
      <c r="F696" s="107"/>
      <c r="G696" s="106"/>
      <c r="H696" s="108"/>
      <c r="I696" s="109"/>
      <c r="J696" s="107"/>
      <c r="K696" s="109"/>
      <c r="L696" s="107"/>
      <c r="M696" s="107"/>
      <c r="N696" s="110"/>
    </row>
    <row r="697">
      <c r="A697" s="106"/>
      <c r="B697" s="106"/>
      <c r="C697" s="107"/>
      <c r="D697" s="107"/>
      <c r="E697" s="106"/>
      <c r="F697" s="107"/>
      <c r="G697" s="106"/>
      <c r="H697" s="108"/>
      <c r="I697" s="109"/>
      <c r="J697" s="107"/>
      <c r="K697" s="109"/>
      <c r="L697" s="107"/>
      <c r="M697" s="107"/>
      <c r="N697" s="110"/>
    </row>
    <row r="698">
      <c r="A698" s="106"/>
      <c r="B698" s="106"/>
      <c r="C698" s="107"/>
      <c r="D698" s="107"/>
      <c r="E698" s="106"/>
      <c r="F698" s="107"/>
      <c r="G698" s="106"/>
      <c r="H698" s="108"/>
      <c r="I698" s="109"/>
      <c r="J698" s="107"/>
      <c r="K698" s="109"/>
      <c r="L698" s="107"/>
      <c r="M698" s="107"/>
      <c r="N698" s="110"/>
    </row>
    <row r="699">
      <c r="A699" s="106"/>
      <c r="B699" s="106"/>
      <c r="C699" s="107"/>
      <c r="D699" s="107"/>
      <c r="E699" s="106"/>
      <c r="F699" s="107"/>
      <c r="G699" s="106"/>
      <c r="H699" s="108"/>
      <c r="I699" s="109"/>
      <c r="J699" s="107"/>
      <c r="K699" s="109"/>
      <c r="L699" s="107"/>
      <c r="M699" s="107"/>
      <c r="N699" s="110"/>
    </row>
    <row r="700">
      <c r="A700" s="106"/>
      <c r="B700" s="106"/>
      <c r="C700" s="107"/>
      <c r="D700" s="107"/>
      <c r="E700" s="106"/>
      <c r="F700" s="107"/>
      <c r="G700" s="106"/>
      <c r="H700" s="108"/>
      <c r="I700" s="109"/>
      <c r="J700" s="107"/>
      <c r="K700" s="109"/>
      <c r="L700" s="107"/>
      <c r="M700" s="107"/>
      <c r="N700" s="110"/>
    </row>
    <row r="701">
      <c r="A701" s="106"/>
      <c r="B701" s="106"/>
      <c r="C701" s="107"/>
      <c r="D701" s="107"/>
      <c r="E701" s="106"/>
      <c r="F701" s="107"/>
      <c r="G701" s="106"/>
      <c r="H701" s="108"/>
      <c r="I701" s="109"/>
      <c r="J701" s="107"/>
      <c r="K701" s="109"/>
      <c r="L701" s="107"/>
      <c r="M701" s="107"/>
      <c r="N701" s="110"/>
    </row>
    <row r="702">
      <c r="A702" s="106"/>
      <c r="B702" s="106"/>
      <c r="C702" s="107"/>
      <c r="D702" s="107"/>
      <c r="E702" s="106"/>
      <c r="F702" s="107"/>
      <c r="G702" s="106"/>
      <c r="H702" s="108"/>
      <c r="I702" s="109"/>
      <c r="J702" s="107"/>
      <c r="K702" s="109"/>
      <c r="L702" s="107"/>
      <c r="M702" s="107"/>
      <c r="N702" s="110"/>
    </row>
    <row r="703">
      <c r="A703" s="106"/>
      <c r="B703" s="106"/>
      <c r="C703" s="107"/>
      <c r="D703" s="107"/>
      <c r="E703" s="106"/>
      <c r="F703" s="107"/>
      <c r="G703" s="106"/>
      <c r="H703" s="108"/>
      <c r="I703" s="109"/>
      <c r="J703" s="107"/>
      <c r="K703" s="109"/>
      <c r="L703" s="107"/>
      <c r="M703" s="107"/>
      <c r="N703" s="110"/>
    </row>
    <row r="704">
      <c r="A704" s="106"/>
      <c r="B704" s="106"/>
      <c r="C704" s="107"/>
      <c r="D704" s="107"/>
      <c r="E704" s="106"/>
      <c r="F704" s="107"/>
      <c r="G704" s="106"/>
      <c r="H704" s="108"/>
      <c r="I704" s="109"/>
      <c r="J704" s="107"/>
      <c r="K704" s="109"/>
      <c r="L704" s="107"/>
      <c r="M704" s="107"/>
      <c r="N704" s="110"/>
    </row>
    <row r="705">
      <c r="A705" s="106"/>
      <c r="B705" s="106"/>
      <c r="C705" s="107"/>
      <c r="D705" s="107"/>
      <c r="E705" s="106"/>
      <c r="F705" s="107"/>
      <c r="G705" s="106"/>
      <c r="H705" s="108"/>
      <c r="I705" s="109"/>
      <c r="J705" s="107"/>
      <c r="K705" s="109"/>
      <c r="L705" s="107"/>
      <c r="M705" s="107"/>
      <c r="N705" s="110"/>
    </row>
    <row r="706">
      <c r="A706" s="106"/>
      <c r="B706" s="106"/>
      <c r="C706" s="107"/>
      <c r="D706" s="107"/>
      <c r="E706" s="106"/>
      <c r="F706" s="107"/>
      <c r="G706" s="106"/>
      <c r="H706" s="108"/>
      <c r="I706" s="109"/>
      <c r="J706" s="107"/>
      <c r="K706" s="109"/>
      <c r="L706" s="107"/>
      <c r="M706" s="107"/>
      <c r="N706" s="110"/>
    </row>
    <row r="707">
      <c r="A707" s="106"/>
      <c r="B707" s="106"/>
      <c r="C707" s="107"/>
      <c r="D707" s="107"/>
      <c r="E707" s="106"/>
      <c r="F707" s="107"/>
      <c r="G707" s="106"/>
      <c r="H707" s="108"/>
      <c r="I707" s="109"/>
      <c r="J707" s="107"/>
      <c r="K707" s="109"/>
      <c r="L707" s="107"/>
      <c r="M707" s="107"/>
      <c r="N707" s="110"/>
    </row>
    <row r="708">
      <c r="A708" s="106"/>
      <c r="B708" s="106"/>
      <c r="C708" s="107"/>
      <c r="D708" s="107"/>
      <c r="E708" s="106"/>
      <c r="F708" s="107"/>
      <c r="G708" s="106"/>
      <c r="H708" s="108"/>
      <c r="I708" s="109"/>
      <c r="J708" s="107"/>
      <c r="K708" s="109"/>
      <c r="L708" s="107"/>
      <c r="M708" s="107"/>
      <c r="N708" s="110"/>
    </row>
    <row r="709">
      <c r="A709" s="106"/>
      <c r="B709" s="106"/>
      <c r="C709" s="107"/>
      <c r="D709" s="107"/>
      <c r="E709" s="106"/>
      <c r="F709" s="107"/>
      <c r="G709" s="106"/>
      <c r="H709" s="108"/>
      <c r="I709" s="109"/>
      <c r="J709" s="107"/>
      <c r="K709" s="109"/>
      <c r="L709" s="107"/>
      <c r="M709" s="107"/>
      <c r="N709" s="110"/>
    </row>
    <row r="710">
      <c r="A710" s="106"/>
      <c r="B710" s="106"/>
      <c r="C710" s="107"/>
      <c r="D710" s="107"/>
      <c r="E710" s="106"/>
      <c r="F710" s="107"/>
      <c r="G710" s="106"/>
      <c r="H710" s="108"/>
      <c r="I710" s="109"/>
      <c r="J710" s="107"/>
      <c r="K710" s="109"/>
      <c r="L710" s="107"/>
      <c r="M710" s="107"/>
      <c r="N710" s="110"/>
    </row>
    <row r="711">
      <c r="A711" s="106"/>
      <c r="B711" s="106"/>
      <c r="C711" s="107"/>
      <c r="D711" s="107"/>
      <c r="E711" s="106"/>
      <c r="F711" s="107"/>
      <c r="G711" s="106"/>
      <c r="H711" s="108"/>
      <c r="I711" s="109"/>
      <c r="J711" s="107"/>
      <c r="K711" s="109"/>
      <c r="L711" s="107"/>
      <c r="M711" s="107"/>
      <c r="N711" s="110"/>
    </row>
    <row r="712">
      <c r="A712" s="106"/>
      <c r="B712" s="106"/>
      <c r="C712" s="107"/>
      <c r="D712" s="107"/>
      <c r="E712" s="106"/>
      <c r="F712" s="107"/>
      <c r="G712" s="106"/>
      <c r="H712" s="108"/>
      <c r="I712" s="109"/>
      <c r="J712" s="107"/>
      <c r="K712" s="109"/>
      <c r="L712" s="107"/>
      <c r="M712" s="107"/>
      <c r="N712" s="110"/>
    </row>
    <row r="713">
      <c r="A713" s="106"/>
      <c r="B713" s="106"/>
      <c r="C713" s="107"/>
      <c r="D713" s="107"/>
      <c r="E713" s="106"/>
      <c r="F713" s="107"/>
      <c r="G713" s="106"/>
      <c r="H713" s="108"/>
      <c r="I713" s="109"/>
      <c r="J713" s="107"/>
      <c r="K713" s="109"/>
      <c r="L713" s="107"/>
      <c r="M713" s="107"/>
      <c r="N713" s="110"/>
    </row>
    <row r="714">
      <c r="A714" s="106"/>
      <c r="B714" s="106"/>
      <c r="C714" s="107"/>
      <c r="D714" s="107"/>
      <c r="E714" s="106"/>
      <c r="F714" s="107"/>
      <c r="G714" s="106"/>
      <c r="H714" s="108"/>
      <c r="I714" s="109"/>
      <c r="J714" s="107"/>
      <c r="K714" s="109"/>
      <c r="L714" s="107"/>
      <c r="M714" s="107"/>
      <c r="N714" s="110"/>
    </row>
    <row r="715">
      <c r="A715" s="106"/>
      <c r="B715" s="106"/>
      <c r="C715" s="107"/>
      <c r="D715" s="107"/>
      <c r="E715" s="106"/>
      <c r="F715" s="107"/>
      <c r="G715" s="106"/>
      <c r="H715" s="108"/>
      <c r="I715" s="109"/>
      <c r="J715" s="107"/>
      <c r="K715" s="109"/>
      <c r="L715" s="107"/>
      <c r="M715" s="107"/>
      <c r="N715" s="110"/>
    </row>
    <row r="716">
      <c r="A716" s="106"/>
      <c r="B716" s="106"/>
      <c r="C716" s="107"/>
      <c r="D716" s="107"/>
      <c r="E716" s="106"/>
      <c r="F716" s="107"/>
      <c r="G716" s="106"/>
      <c r="H716" s="108"/>
      <c r="I716" s="109"/>
      <c r="J716" s="107"/>
      <c r="K716" s="109"/>
      <c r="L716" s="107"/>
      <c r="M716" s="107"/>
      <c r="N716" s="110"/>
    </row>
    <row r="717">
      <c r="A717" s="106"/>
      <c r="B717" s="106"/>
      <c r="C717" s="107"/>
      <c r="D717" s="107"/>
      <c r="E717" s="106"/>
      <c r="F717" s="107"/>
      <c r="G717" s="106"/>
      <c r="H717" s="108"/>
      <c r="I717" s="109"/>
      <c r="J717" s="107"/>
      <c r="K717" s="109"/>
      <c r="L717" s="107"/>
      <c r="M717" s="107"/>
      <c r="N717" s="110"/>
    </row>
    <row r="718">
      <c r="A718" s="106"/>
      <c r="B718" s="106"/>
      <c r="C718" s="107"/>
      <c r="D718" s="107"/>
      <c r="E718" s="106"/>
      <c r="F718" s="107"/>
      <c r="G718" s="106"/>
      <c r="H718" s="108"/>
      <c r="I718" s="109"/>
      <c r="J718" s="107"/>
      <c r="K718" s="109"/>
      <c r="L718" s="107"/>
      <c r="M718" s="107"/>
      <c r="N718" s="110"/>
    </row>
    <row r="719">
      <c r="A719" s="106"/>
      <c r="B719" s="106"/>
      <c r="C719" s="107"/>
      <c r="D719" s="107"/>
      <c r="E719" s="106"/>
      <c r="F719" s="107"/>
      <c r="G719" s="106"/>
      <c r="H719" s="108"/>
      <c r="I719" s="109"/>
      <c r="J719" s="107"/>
      <c r="K719" s="109"/>
      <c r="L719" s="107"/>
      <c r="M719" s="107"/>
      <c r="N719" s="110"/>
    </row>
    <row r="720">
      <c r="A720" s="106"/>
      <c r="B720" s="106"/>
      <c r="C720" s="107"/>
      <c r="D720" s="107"/>
      <c r="E720" s="106"/>
      <c r="F720" s="107"/>
      <c r="G720" s="106"/>
      <c r="H720" s="108"/>
      <c r="I720" s="109"/>
      <c r="J720" s="107"/>
      <c r="K720" s="109"/>
      <c r="L720" s="107"/>
      <c r="M720" s="107"/>
      <c r="N720" s="110"/>
    </row>
    <row r="721">
      <c r="A721" s="106"/>
      <c r="B721" s="106"/>
      <c r="C721" s="107"/>
      <c r="D721" s="107"/>
      <c r="E721" s="106"/>
      <c r="F721" s="107"/>
      <c r="G721" s="106"/>
      <c r="H721" s="108"/>
      <c r="I721" s="109"/>
      <c r="J721" s="107"/>
      <c r="K721" s="109"/>
      <c r="L721" s="107"/>
      <c r="M721" s="107"/>
      <c r="N721" s="110"/>
    </row>
    <row r="722">
      <c r="A722" s="106"/>
      <c r="B722" s="106"/>
      <c r="C722" s="107"/>
      <c r="D722" s="107"/>
      <c r="E722" s="106"/>
      <c r="F722" s="107"/>
      <c r="G722" s="106"/>
      <c r="H722" s="108"/>
      <c r="I722" s="109"/>
      <c r="J722" s="107"/>
      <c r="K722" s="109"/>
      <c r="L722" s="107"/>
      <c r="M722" s="107"/>
      <c r="N722" s="110"/>
    </row>
    <row r="723">
      <c r="A723" s="106"/>
      <c r="B723" s="106"/>
      <c r="C723" s="107"/>
      <c r="D723" s="107"/>
      <c r="E723" s="106"/>
      <c r="F723" s="107"/>
      <c r="G723" s="106"/>
      <c r="H723" s="108"/>
      <c r="I723" s="109"/>
      <c r="J723" s="107"/>
      <c r="K723" s="109"/>
      <c r="L723" s="107"/>
      <c r="M723" s="107"/>
      <c r="N723" s="110"/>
    </row>
    <row r="724">
      <c r="A724" s="106"/>
      <c r="B724" s="106"/>
      <c r="C724" s="107"/>
      <c r="D724" s="107"/>
      <c r="E724" s="106"/>
      <c r="F724" s="107"/>
      <c r="G724" s="106"/>
      <c r="H724" s="108"/>
      <c r="I724" s="109"/>
      <c r="J724" s="107"/>
      <c r="K724" s="109"/>
      <c r="L724" s="107"/>
      <c r="M724" s="107"/>
      <c r="N724" s="110"/>
    </row>
    <row r="725">
      <c r="A725" s="106"/>
      <c r="B725" s="106"/>
      <c r="C725" s="107"/>
      <c r="D725" s="107"/>
      <c r="E725" s="106"/>
      <c r="F725" s="107"/>
      <c r="G725" s="106"/>
      <c r="H725" s="108"/>
      <c r="I725" s="109"/>
      <c r="J725" s="107"/>
      <c r="K725" s="109"/>
      <c r="L725" s="107"/>
      <c r="M725" s="107"/>
      <c r="N725" s="110"/>
    </row>
    <row r="726">
      <c r="A726" s="106"/>
      <c r="B726" s="106"/>
      <c r="C726" s="107"/>
      <c r="D726" s="107"/>
      <c r="E726" s="106"/>
      <c r="F726" s="107"/>
      <c r="G726" s="106"/>
      <c r="H726" s="108"/>
      <c r="I726" s="109"/>
      <c r="J726" s="107"/>
      <c r="K726" s="109"/>
      <c r="L726" s="107"/>
      <c r="M726" s="107"/>
      <c r="N726" s="110"/>
    </row>
    <row r="727">
      <c r="A727" s="106"/>
      <c r="B727" s="106"/>
      <c r="C727" s="107"/>
      <c r="D727" s="107"/>
      <c r="E727" s="106"/>
      <c r="F727" s="107"/>
      <c r="G727" s="106"/>
      <c r="H727" s="108"/>
      <c r="I727" s="109"/>
      <c r="J727" s="107"/>
      <c r="K727" s="109"/>
      <c r="L727" s="107"/>
      <c r="M727" s="107"/>
      <c r="N727" s="110"/>
    </row>
    <row r="728">
      <c r="A728" s="106"/>
      <c r="B728" s="106"/>
      <c r="C728" s="107"/>
      <c r="D728" s="107"/>
      <c r="E728" s="106"/>
      <c r="F728" s="107"/>
      <c r="G728" s="106"/>
      <c r="H728" s="108"/>
      <c r="I728" s="109"/>
      <c r="J728" s="107"/>
      <c r="K728" s="109"/>
      <c r="L728" s="107"/>
      <c r="M728" s="107"/>
      <c r="N728" s="110"/>
    </row>
    <row r="729">
      <c r="A729" s="106"/>
      <c r="B729" s="106"/>
      <c r="C729" s="107"/>
      <c r="D729" s="107"/>
      <c r="E729" s="106"/>
      <c r="F729" s="107"/>
      <c r="G729" s="106"/>
      <c r="H729" s="108"/>
      <c r="I729" s="109"/>
      <c r="J729" s="107"/>
      <c r="K729" s="109"/>
      <c r="L729" s="107"/>
      <c r="M729" s="107"/>
      <c r="N729" s="110"/>
    </row>
    <row r="730">
      <c r="A730" s="106"/>
      <c r="B730" s="106"/>
      <c r="C730" s="107"/>
      <c r="D730" s="107"/>
      <c r="E730" s="106"/>
      <c r="F730" s="107"/>
      <c r="G730" s="106"/>
      <c r="H730" s="108"/>
      <c r="I730" s="109"/>
      <c r="J730" s="107"/>
      <c r="K730" s="109"/>
      <c r="L730" s="107"/>
      <c r="M730" s="107"/>
      <c r="N730" s="110"/>
    </row>
    <row r="731">
      <c r="A731" s="106"/>
      <c r="B731" s="106"/>
      <c r="C731" s="107"/>
      <c r="D731" s="107"/>
      <c r="E731" s="106"/>
      <c r="F731" s="107"/>
      <c r="G731" s="106"/>
      <c r="H731" s="108"/>
      <c r="I731" s="109"/>
      <c r="J731" s="107"/>
      <c r="K731" s="109"/>
      <c r="L731" s="107"/>
      <c r="M731" s="107"/>
      <c r="N731" s="110"/>
    </row>
    <row r="732">
      <c r="A732" s="106"/>
      <c r="B732" s="106"/>
      <c r="C732" s="107"/>
      <c r="D732" s="107"/>
      <c r="E732" s="106"/>
      <c r="F732" s="107"/>
      <c r="G732" s="106"/>
      <c r="H732" s="108"/>
      <c r="I732" s="109"/>
      <c r="J732" s="107"/>
      <c r="K732" s="109"/>
      <c r="L732" s="107"/>
      <c r="M732" s="107"/>
      <c r="N732" s="110"/>
    </row>
    <row r="733">
      <c r="A733" s="106"/>
      <c r="B733" s="106"/>
      <c r="C733" s="107"/>
      <c r="D733" s="107"/>
      <c r="E733" s="106"/>
      <c r="F733" s="107"/>
      <c r="G733" s="106"/>
      <c r="H733" s="108"/>
      <c r="I733" s="109"/>
      <c r="J733" s="107"/>
      <c r="K733" s="109"/>
      <c r="L733" s="107"/>
      <c r="M733" s="107"/>
      <c r="N733" s="110"/>
    </row>
    <row r="734">
      <c r="A734" s="106"/>
      <c r="B734" s="106"/>
      <c r="C734" s="107"/>
      <c r="D734" s="107"/>
      <c r="E734" s="106"/>
      <c r="F734" s="107"/>
      <c r="G734" s="106"/>
      <c r="H734" s="108"/>
      <c r="I734" s="109"/>
      <c r="J734" s="107"/>
      <c r="K734" s="109"/>
      <c r="L734" s="107"/>
      <c r="M734" s="107"/>
      <c r="N734" s="110"/>
    </row>
    <row r="735">
      <c r="A735" s="106"/>
      <c r="B735" s="106"/>
      <c r="C735" s="107"/>
      <c r="D735" s="107"/>
      <c r="E735" s="106"/>
      <c r="F735" s="107"/>
      <c r="G735" s="106"/>
      <c r="H735" s="108"/>
      <c r="I735" s="109"/>
      <c r="J735" s="107"/>
      <c r="K735" s="109"/>
      <c r="L735" s="107"/>
      <c r="M735" s="107"/>
      <c r="N735" s="110"/>
    </row>
    <row r="736">
      <c r="A736" s="106"/>
      <c r="B736" s="106"/>
      <c r="C736" s="107"/>
      <c r="D736" s="107"/>
      <c r="E736" s="106"/>
      <c r="F736" s="107"/>
      <c r="G736" s="106"/>
      <c r="H736" s="108"/>
      <c r="I736" s="109"/>
      <c r="J736" s="107"/>
      <c r="K736" s="109"/>
      <c r="L736" s="107"/>
      <c r="M736" s="107"/>
      <c r="N736" s="110"/>
    </row>
    <row r="737">
      <c r="A737" s="106"/>
      <c r="B737" s="106"/>
      <c r="C737" s="107"/>
      <c r="D737" s="107"/>
      <c r="E737" s="106"/>
      <c r="F737" s="107"/>
      <c r="G737" s="106"/>
      <c r="H737" s="108"/>
      <c r="I737" s="109"/>
      <c r="J737" s="107"/>
      <c r="K737" s="109"/>
      <c r="L737" s="107"/>
      <c r="M737" s="107"/>
      <c r="N737" s="110"/>
    </row>
    <row r="738">
      <c r="A738" s="106"/>
      <c r="B738" s="106"/>
      <c r="C738" s="107"/>
      <c r="D738" s="107"/>
      <c r="E738" s="106"/>
      <c r="F738" s="107"/>
      <c r="G738" s="106"/>
      <c r="H738" s="108"/>
      <c r="I738" s="109"/>
      <c r="J738" s="107"/>
      <c r="K738" s="109"/>
      <c r="L738" s="107"/>
      <c r="M738" s="107"/>
      <c r="N738" s="110"/>
    </row>
    <row r="739">
      <c r="A739" s="106"/>
      <c r="B739" s="106"/>
      <c r="C739" s="107"/>
      <c r="D739" s="107"/>
      <c r="E739" s="106"/>
      <c r="F739" s="107"/>
      <c r="G739" s="106"/>
      <c r="H739" s="108"/>
      <c r="I739" s="109"/>
      <c r="J739" s="107"/>
      <c r="K739" s="109"/>
      <c r="L739" s="107"/>
      <c r="M739" s="107"/>
      <c r="N739" s="110"/>
    </row>
    <row r="740">
      <c r="A740" s="106"/>
      <c r="B740" s="106"/>
      <c r="C740" s="107"/>
      <c r="D740" s="107"/>
      <c r="E740" s="106"/>
      <c r="F740" s="107"/>
      <c r="G740" s="106"/>
      <c r="H740" s="108"/>
      <c r="I740" s="109"/>
      <c r="J740" s="107"/>
      <c r="K740" s="109"/>
      <c r="L740" s="107"/>
      <c r="M740" s="107"/>
      <c r="N740" s="110"/>
    </row>
    <row r="741">
      <c r="A741" s="106"/>
      <c r="B741" s="106"/>
      <c r="C741" s="107"/>
      <c r="D741" s="107"/>
      <c r="E741" s="106"/>
      <c r="F741" s="107"/>
      <c r="G741" s="106"/>
      <c r="H741" s="108"/>
      <c r="I741" s="109"/>
      <c r="J741" s="107"/>
      <c r="K741" s="109"/>
      <c r="L741" s="107"/>
      <c r="M741" s="107"/>
      <c r="N741" s="110"/>
    </row>
    <row r="742">
      <c r="A742" s="106"/>
      <c r="B742" s="106"/>
      <c r="C742" s="107"/>
      <c r="D742" s="107"/>
      <c r="E742" s="106"/>
      <c r="F742" s="107"/>
      <c r="G742" s="106"/>
      <c r="H742" s="108"/>
      <c r="I742" s="109"/>
      <c r="J742" s="107"/>
      <c r="K742" s="109"/>
      <c r="L742" s="107"/>
      <c r="M742" s="107"/>
      <c r="N742" s="110"/>
    </row>
    <row r="743">
      <c r="A743" s="106"/>
      <c r="B743" s="106"/>
      <c r="C743" s="107"/>
      <c r="D743" s="107"/>
      <c r="E743" s="106"/>
      <c r="F743" s="107"/>
      <c r="G743" s="106"/>
      <c r="H743" s="108"/>
      <c r="I743" s="109"/>
      <c r="J743" s="107"/>
      <c r="K743" s="109"/>
      <c r="L743" s="107"/>
      <c r="M743" s="107"/>
      <c r="N743" s="110"/>
    </row>
    <row r="744">
      <c r="A744" s="106"/>
      <c r="B744" s="106"/>
      <c r="C744" s="107"/>
      <c r="D744" s="107"/>
      <c r="E744" s="106"/>
      <c r="F744" s="107"/>
      <c r="G744" s="106"/>
      <c r="H744" s="108"/>
      <c r="I744" s="109"/>
      <c r="J744" s="107"/>
      <c r="K744" s="109"/>
      <c r="L744" s="107"/>
      <c r="M744" s="107"/>
      <c r="N744" s="110"/>
    </row>
    <row r="745">
      <c r="A745" s="106"/>
      <c r="B745" s="106"/>
      <c r="C745" s="107"/>
      <c r="D745" s="107"/>
      <c r="E745" s="106"/>
      <c r="F745" s="107"/>
      <c r="G745" s="106"/>
      <c r="H745" s="108"/>
      <c r="I745" s="109"/>
      <c r="J745" s="107"/>
      <c r="K745" s="109"/>
      <c r="L745" s="107"/>
      <c r="M745" s="107"/>
      <c r="N745" s="110"/>
    </row>
    <row r="746">
      <c r="A746" s="106"/>
      <c r="B746" s="106"/>
      <c r="C746" s="107"/>
      <c r="D746" s="107"/>
      <c r="E746" s="106"/>
      <c r="F746" s="107"/>
      <c r="G746" s="106"/>
      <c r="H746" s="108"/>
      <c r="I746" s="109"/>
      <c r="J746" s="107"/>
      <c r="K746" s="109"/>
      <c r="L746" s="107"/>
      <c r="M746" s="107"/>
      <c r="N746" s="110"/>
    </row>
    <row r="747">
      <c r="A747" s="106"/>
      <c r="B747" s="106"/>
      <c r="C747" s="107"/>
      <c r="D747" s="107"/>
      <c r="E747" s="106"/>
      <c r="F747" s="107"/>
      <c r="G747" s="106"/>
      <c r="H747" s="108"/>
      <c r="I747" s="109"/>
      <c r="J747" s="107"/>
      <c r="K747" s="109"/>
      <c r="L747" s="107"/>
      <c r="M747" s="107"/>
      <c r="N747" s="110"/>
    </row>
    <row r="748">
      <c r="A748" s="106"/>
      <c r="B748" s="106"/>
      <c r="C748" s="107"/>
      <c r="D748" s="107"/>
      <c r="E748" s="106"/>
      <c r="F748" s="107"/>
      <c r="G748" s="106"/>
      <c r="H748" s="108"/>
      <c r="I748" s="109"/>
      <c r="J748" s="107"/>
      <c r="K748" s="109"/>
      <c r="L748" s="107"/>
      <c r="M748" s="107"/>
      <c r="N748" s="110"/>
    </row>
    <row r="749">
      <c r="A749" s="106"/>
      <c r="B749" s="106"/>
      <c r="C749" s="107"/>
      <c r="D749" s="107"/>
      <c r="E749" s="106"/>
      <c r="F749" s="107"/>
      <c r="G749" s="106"/>
      <c r="H749" s="108"/>
      <c r="I749" s="109"/>
      <c r="J749" s="107"/>
      <c r="K749" s="109"/>
      <c r="L749" s="107"/>
      <c r="M749" s="107"/>
      <c r="N749" s="110"/>
    </row>
    <row r="750">
      <c r="A750" s="106"/>
      <c r="B750" s="106"/>
      <c r="C750" s="107"/>
      <c r="D750" s="107"/>
      <c r="E750" s="106"/>
      <c r="F750" s="107"/>
      <c r="G750" s="106"/>
      <c r="H750" s="108"/>
      <c r="I750" s="109"/>
      <c r="J750" s="107"/>
      <c r="K750" s="109"/>
      <c r="L750" s="107"/>
      <c r="M750" s="107"/>
      <c r="N750" s="110"/>
    </row>
    <row r="751">
      <c r="A751" s="106"/>
      <c r="B751" s="106"/>
      <c r="C751" s="107"/>
      <c r="D751" s="107"/>
      <c r="E751" s="106"/>
      <c r="F751" s="107"/>
      <c r="G751" s="106"/>
      <c r="H751" s="108"/>
      <c r="I751" s="109"/>
      <c r="J751" s="107"/>
      <c r="K751" s="109"/>
      <c r="L751" s="107"/>
      <c r="M751" s="107"/>
      <c r="N751" s="110"/>
    </row>
    <row r="752">
      <c r="A752" s="106"/>
      <c r="B752" s="106"/>
      <c r="C752" s="107"/>
      <c r="D752" s="107"/>
      <c r="E752" s="106"/>
      <c r="F752" s="107"/>
      <c r="G752" s="106"/>
      <c r="H752" s="108"/>
      <c r="I752" s="109"/>
      <c r="J752" s="107"/>
      <c r="K752" s="109"/>
      <c r="L752" s="107"/>
      <c r="M752" s="107"/>
      <c r="N752" s="110"/>
    </row>
    <row r="753">
      <c r="A753" s="106"/>
      <c r="B753" s="106"/>
      <c r="C753" s="107"/>
      <c r="D753" s="107"/>
      <c r="E753" s="106"/>
      <c r="F753" s="107"/>
      <c r="G753" s="106"/>
      <c r="H753" s="108"/>
      <c r="I753" s="109"/>
      <c r="J753" s="107"/>
      <c r="K753" s="109"/>
      <c r="L753" s="107"/>
      <c r="M753" s="107"/>
      <c r="N753" s="110"/>
    </row>
    <row r="754">
      <c r="A754" s="106"/>
      <c r="B754" s="106"/>
      <c r="C754" s="107"/>
      <c r="D754" s="107"/>
      <c r="E754" s="106"/>
      <c r="F754" s="107"/>
      <c r="G754" s="106"/>
      <c r="H754" s="108"/>
      <c r="I754" s="109"/>
      <c r="J754" s="107"/>
      <c r="K754" s="109"/>
      <c r="L754" s="107"/>
      <c r="M754" s="107"/>
      <c r="N754" s="110"/>
    </row>
    <row r="755">
      <c r="A755" s="106"/>
      <c r="B755" s="106"/>
      <c r="C755" s="107"/>
      <c r="D755" s="107"/>
      <c r="E755" s="106"/>
      <c r="F755" s="107"/>
      <c r="G755" s="106"/>
      <c r="H755" s="108"/>
      <c r="I755" s="109"/>
      <c r="J755" s="107"/>
      <c r="K755" s="109"/>
      <c r="L755" s="107"/>
      <c r="M755" s="107"/>
      <c r="N755" s="110"/>
    </row>
    <row r="756">
      <c r="A756" s="106"/>
      <c r="B756" s="106"/>
      <c r="C756" s="107"/>
      <c r="D756" s="107"/>
      <c r="E756" s="106"/>
      <c r="F756" s="107"/>
      <c r="G756" s="106"/>
      <c r="H756" s="108"/>
      <c r="I756" s="109"/>
      <c r="J756" s="107"/>
      <c r="K756" s="109"/>
      <c r="L756" s="107"/>
      <c r="M756" s="107"/>
      <c r="N756" s="110"/>
    </row>
    <row r="757">
      <c r="A757" s="106"/>
      <c r="B757" s="106"/>
      <c r="C757" s="107"/>
      <c r="D757" s="107"/>
      <c r="E757" s="106"/>
      <c r="F757" s="107"/>
      <c r="G757" s="106"/>
      <c r="H757" s="108"/>
      <c r="I757" s="109"/>
      <c r="J757" s="107"/>
      <c r="K757" s="109"/>
      <c r="L757" s="107"/>
      <c r="M757" s="107"/>
      <c r="N757" s="110"/>
    </row>
    <row r="758">
      <c r="A758" s="106"/>
      <c r="B758" s="106"/>
      <c r="C758" s="107"/>
      <c r="D758" s="107"/>
      <c r="E758" s="106"/>
      <c r="F758" s="107"/>
      <c r="G758" s="106"/>
      <c r="H758" s="108"/>
      <c r="I758" s="109"/>
      <c r="J758" s="107"/>
      <c r="K758" s="109"/>
      <c r="L758" s="107"/>
      <c r="M758" s="107"/>
      <c r="N758" s="110"/>
    </row>
    <row r="759">
      <c r="A759" s="106"/>
      <c r="B759" s="106"/>
      <c r="C759" s="107"/>
      <c r="D759" s="107"/>
      <c r="E759" s="106"/>
      <c r="F759" s="107"/>
      <c r="G759" s="106"/>
      <c r="H759" s="108"/>
      <c r="I759" s="109"/>
      <c r="J759" s="107"/>
      <c r="K759" s="109"/>
      <c r="L759" s="107"/>
      <c r="M759" s="107"/>
      <c r="N759" s="110"/>
    </row>
    <row r="760">
      <c r="A760" s="106"/>
      <c r="B760" s="106"/>
      <c r="C760" s="107"/>
      <c r="D760" s="107"/>
      <c r="E760" s="106"/>
      <c r="F760" s="107"/>
      <c r="G760" s="106"/>
      <c r="H760" s="108"/>
      <c r="I760" s="109"/>
      <c r="J760" s="107"/>
      <c r="K760" s="109"/>
      <c r="L760" s="107"/>
      <c r="M760" s="107"/>
      <c r="N760" s="110"/>
    </row>
    <row r="761">
      <c r="A761" s="106"/>
      <c r="B761" s="106"/>
      <c r="C761" s="107"/>
      <c r="D761" s="107"/>
      <c r="E761" s="106"/>
      <c r="F761" s="107"/>
      <c r="G761" s="106"/>
      <c r="H761" s="108"/>
      <c r="I761" s="109"/>
      <c r="J761" s="107"/>
      <c r="K761" s="109"/>
      <c r="L761" s="107"/>
      <c r="M761" s="107"/>
      <c r="N761" s="110"/>
    </row>
    <row r="762">
      <c r="A762" s="106"/>
      <c r="B762" s="106"/>
      <c r="C762" s="107"/>
      <c r="D762" s="107"/>
      <c r="E762" s="106"/>
      <c r="F762" s="107"/>
      <c r="G762" s="106"/>
      <c r="H762" s="108"/>
      <c r="I762" s="109"/>
      <c r="J762" s="107"/>
      <c r="K762" s="109"/>
      <c r="L762" s="107"/>
      <c r="M762" s="107"/>
      <c r="N762" s="110"/>
    </row>
    <row r="763">
      <c r="A763" s="106"/>
      <c r="B763" s="106"/>
      <c r="C763" s="107"/>
      <c r="D763" s="107"/>
      <c r="E763" s="106"/>
      <c r="F763" s="107"/>
      <c r="G763" s="106"/>
      <c r="H763" s="108"/>
      <c r="I763" s="109"/>
      <c r="J763" s="107"/>
      <c r="K763" s="109"/>
      <c r="L763" s="107"/>
      <c r="M763" s="107"/>
      <c r="N763" s="110"/>
    </row>
    <row r="764">
      <c r="A764" s="106"/>
      <c r="B764" s="106"/>
      <c r="C764" s="107"/>
      <c r="D764" s="107"/>
      <c r="E764" s="106"/>
      <c r="F764" s="107"/>
      <c r="G764" s="106"/>
      <c r="H764" s="108"/>
      <c r="I764" s="109"/>
      <c r="J764" s="107"/>
      <c r="K764" s="109"/>
      <c r="L764" s="107"/>
      <c r="M764" s="107"/>
      <c r="N764" s="110"/>
    </row>
    <row r="765">
      <c r="A765" s="106"/>
      <c r="B765" s="106"/>
      <c r="C765" s="107"/>
      <c r="D765" s="107"/>
      <c r="E765" s="106"/>
      <c r="F765" s="107"/>
      <c r="G765" s="106"/>
      <c r="H765" s="108"/>
      <c r="I765" s="109"/>
      <c r="J765" s="107"/>
      <c r="K765" s="109"/>
      <c r="L765" s="107"/>
      <c r="M765" s="107"/>
      <c r="N765" s="110"/>
    </row>
    <row r="766">
      <c r="A766" s="106"/>
      <c r="B766" s="106"/>
      <c r="C766" s="107"/>
      <c r="D766" s="107"/>
      <c r="E766" s="106"/>
      <c r="F766" s="107"/>
      <c r="G766" s="106"/>
      <c r="H766" s="108"/>
      <c r="I766" s="109"/>
      <c r="J766" s="107"/>
      <c r="K766" s="109"/>
      <c r="L766" s="107"/>
      <c r="M766" s="107"/>
      <c r="N766" s="110"/>
    </row>
    <row r="767">
      <c r="A767" s="106"/>
      <c r="B767" s="106"/>
      <c r="C767" s="107"/>
      <c r="D767" s="107"/>
      <c r="E767" s="106"/>
      <c r="F767" s="107"/>
      <c r="G767" s="106"/>
      <c r="H767" s="108"/>
      <c r="I767" s="109"/>
      <c r="J767" s="107"/>
      <c r="K767" s="109"/>
      <c r="L767" s="107"/>
      <c r="M767" s="107"/>
      <c r="N767" s="110"/>
    </row>
    <row r="768">
      <c r="A768" s="106"/>
      <c r="B768" s="106"/>
      <c r="C768" s="107"/>
      <c r="D768" s="107"/>
      <c r="E768" s="106"/>
      <c r="F768" s="107"/>
      <c r="G768" s="106"/>
      <c r="H768" s="108"/>
      <c r="I768" s="109"/>
      <c r="J768" s="107"/>
      <c r="K768" s="109"/>
      <c r="L768" s="107"/>
      <c r="M768" s="107"/>
      <c r="N768" s="110"/>
    </row>
    <row r="769">
      <c r="A769" s="106"/>
      <c r="B769" s="106"/>
      <c r="C769" s="107"/>
      <c r="D769" s="107"/>
      <c r="E769" s="106"/>
      <c r="F769" s="107"/>
      <c r="G769" s="106"/>
      <c r="H769" s="108"/>
      <c r="I769" s="109"/>
      <c r="J769" s="107"/>
      <c r="K769" s="109"/>
      <c r="L769" s="107"/>
      <c r="M769" s="107"/>
      <c r="N769" s="110"/>
    </row>
    <row r="770">
      <c r="A770" s="106"/>
      <c r="B770" s="106"/>
      <c r="C770" s="107"/>
      <c r="D770" s="107"/>
      <c r="E770" s="106"/>
      <c r="F770" s="107"/>
      <c r="G770" s="106"/>
      <c r="H770" s="108"/>
      <c r="I770" s="109"/>
      <c r="J770" s="107"/>
      <c r="K770" s="109"/>
      <c r="L770" s="107"/>
      <c r="M770" s="107"/>
      <c r="N770" s="110"/>
    </row>
    <row r="771">
      <c r="A771" s="106"/>
      <c r="B771" s="106"/>
      <c r="C771" s="107"/>
      <c r="D771" s="107"/>
      <c r="E771" s="106"/>
      <c r="F771" s="107"/>
      <c r="G771" s="106"/>
      <c r="H771" s="108"/>
      <c r="I771" s="109"/>
      <c r="J771" s="107"/>
      <c r="K771" s="109"/>
      <c r="L771" s="107"/>
      <c r="M771" s="107"/>
      <c r="N771" s="110"/>
    </row>
    <row r="772">
      <c r="A772" s="106"/>
      <c r="B772" s="106"/>
      <c r="C772" s="107"/>
      <c r="D772" s="107"/>
      <c r="E772" s="106"/>
      <c r="F772" s="107"/>
      <c r="G772" s="106"/>
      <c r="H772" s="108"/>
      <c r="I772" s="109"/>
      <c r="J772" s="107"/>
      <c r="K772" s="109"/>
      <c r="L772" s="107"/>
      <c r="M772" s="107"/>
      <c r="N772" s="110"/>
    </row>
    <row r="773">
      <c r="A773" s="106"/>
      <c r="B773" s="106"/>
      <c r="C773" s="107"/>
      <c r="D773" s="107"/>
      <c r="E773" s="106"/>
      <c r="F773" s="107"/>
      <c r="G773" s="106"/>
      <c r="H773" s="108"/>
      <c r="I773" s="109"/>
      <c r="J773" s="107"/>
      <c r="K773" s="109"/>
      <c r="L773" s="107"/>
      <c r="M773" s="107"/>
      <c r="N773" s="110"/>
    </row>
    <row r="774">
      <c r="A774" s="106"/>
      <c r="B774" s="106"/>
      <c r="C774" s="107"/>
      <c r="D774" s="107"/>
      <c r="E774" s="106"/>
      <c r="F774" s="107"/>
      <c r="G774" s="106"/>
      <c r="H774" s="108"/>
      <c r="I774" s="109"/>
      <c r="J774" s="107"/>
      <c r="K774" s="109"/>
      <c r="L774" s="107"/>
      <c r="M774" s="107"/>
      <c r="N774" s="110"/>
    </row>
    <row r="775">
      <c r="A775" s="106"/>
      <c r="B775" s="106"/>
      <c r="C775" s="107"/>
      <c r="D775" s="107"/>
      <c r="E775" s="106"/>
      <c r="F775" s="107"/>
      <c r="G775" s="106"/>
      <c r="H775" s="108"/>
      <c r="I775" s="109"/>
      <c r="J775" s="107"/>
      <c r="K775" s="109"/>
      <c r="L775" s="107"/>
      <c r="M775" s="107"/>
      <c r="N775" s="110"/>
    </row>
    <row r="776">
      <c r="A776" s="106"/>
      <c r="B776" s="106"/>
      <c r="C776" s="107"/>
      <c r="D776" s="107"/>
      <c r="E776" s="106"/>
      <c r="F776" s="107"/>
      <c r="G776" s="106"/>
      <c r="H776" s="108"/>
      <c r="I776" s="109"/>
      <c r="J776" s="107"/>
      <c r="K776" s="109"/>
      <c r="L776" s="107"/>
      <c r="M776" s="107"/>
      <c r="N776" s="110"/>
    </row>
    <row r="777">
      <c r="A777" s="106"/>
      <c r="B777" s="106"/>
      <c r="C777" s="107"/>
      <c r="D777" s="107"/>
      <c r="E777" s="106"/>
      <c r="F777" s="107"/>
      <c r="G777" s="106"/>
      <c r="H777" s="108"/>
      <c r="I777" s="109"/>
      <c r="J777" s="107"/>
      <c r="K777" s="109"/>
      <c r="L777" s="107"/>
      <c r="M777" s="107"/>
      <c r="N777" s="110"/>
    </row>
    <row r="778">
      <c r="A778" s="106"/>
      <c r="B778" s="106"/>
      <c r="C778" s="107"/>
      <c r="D778" s="107"/>
      <c r="E778" s="106"/>
      <c r="F778" s="107"/>
      <c r="G778" s="106"/>
      <c r="H778" s="108"/>
      <c r="I778" s="109"/>
      <c r="J778" s="107"/>
      <c r="K778" s="109"/>
      <c r="L778" s="107"/>
      <c r="M778" s="107"/>
      <c r="N778" s="110"/>
    </row>
    <row r="779">
      <c r="A779" s="106"/>
      <c r="B779" s="106"/>
      <c r="C779" s="107"/>
      <c r="D779" s="107"/>
      <c r="E779" s="106"/>
      <c r="F779" s="107"/>
      <c r="G779" s="106"/>
      <c r="H779" s="108"/>
      <c r="I779" s="109"/>
      <c r="J779" s="107"/>
      <c r="K779" s="109"/>
      <c r="L779" s="107"/>
      <c r="M779" s="107"/>
      <c r="N779" s="110"/>
    </row>
    <row r="780">
      <c r="A780" s="106"/>
      <c r="B780" s="106"/>
      <c r="C780" s="107"/>
      <c r="D780" s="107"/>
      <c r="E780" s="106"/>
      <c r="F780" s="107"/>
      <c r="G780" s="106"/>
      <c r="H780" s="108"/>
      <c r="I780" s="109"/>
      <c r="J780" s="107"/>
      <c r="K780" s="109"/>
      <c r="L780" s="107"/>
      <c r="M780" s="107"/>
      <c r="N780" s="110"/>
    </row>
    <row r="781">
      <c r="A781" s="106"/>
      <c r="B781" s="106"/>
      <c r="C781" s="107"/>
      <c r="D781" s="107"/>
      <c r="E781" s="106"/>
      <c r="F781" s="107"/>
      <c r="G781" s="106"/>
      <c r="H781" s="108"/>
      <c r="I781" s="109"/>
      <c r="J781" s="107"/>
      <c r="K781" s="109"/>
      <c r="L781" s="107"/>
      <c r="M781" s="107"/>
      <c r="N781" s="110"/>
    </row>
    <row r="782">
      <c r="A782" s="106"/>
      <c r="B782" s="106"/>
      <c r="C782" s="107"/>
      <c r="D782" s="107"/>
      <c r="E782" s="106"/>
      <c r="F782" s="107"/>
      <c r="G782" s="106"/>
      <c r="H782" s="108"/>
      <c r="I782" s="109"/>
      <c r="J782" s="107"/>
      <c r="K782" s="109"/>
      <c r="L782" s="107"/>
      <c r="M782" s="107"/>
      <c r="N782" s="110"/>
    </row>
    <row r="783">
      <c r="A783" s="106"/>
      <c r="B783" s="106"/>
      <c r="C783" s="107"/>
      <c r="D783" s="107"/>
      <c r="E783" s="106"/>
      <c r="F783" s="107"/>
      <c r="G783" s="106"/>
      <c r="H783" s="108"/>
      <c r="I783" s="109"/>
      <c r="J783" s="107"/>
      <c r="K783" s="109"/>
      <c r="L783" s="107"/>
      <c r="M783" s="107"/>
      <c r="N783" s="110"/>
    </row>
    <row r="784">
      <c r="A784" s="106"/>
      <c r="B784" s="106"/>
      <c r="C784" s="107"/>
      <c r="D784" s="107"/>
      <c r="E784" s="106"/>
      <c r="F784" s="107"/>
      <c r="G784" s="106"/>
      <c r="H784" s="108"/>
      <c r="I784" s="109"/>
      <c r="J784" s="107"/>
      <c r="K784" s="109"/>
      <c r="L784" s="107"/>
      <c r="M784" s="107"/>
      <c r="N784" s="110"/>
    </row>
    <row r="785">
      <c r="A785" s="106"/>
      <c r="B785" s="106"/>
      <c r="C785" s="107"/>
      <c r="D785" s="107"/>
      <c r="E785" s="106"/>
      <c r="F785" s="107"/>
      <c r="G785" s="106"/>
      <c r="H785" s="108"/>
      <c r="I785" s="109"/>
      <c r="J785" s="107"/>
      <c r="K785" s="109"/>
      <c r="L785" s="107"/>
      <c r="M785" s="107"/>
      <c r="N785" s="110"/>
    </row>
    <row r="786">
      <c r="A786" s="106"/>
      <c r="B786" s="106"/>
      <c r="C786" s="107"/>
      <c r="D786" s="107"/>
      <c r="E786" s="106"/>
      <c r="F786" s="107"/>
      <c r="G786" s="106"/>
      <c r="H786" s="108"/>
      <c r="I786" s="109"/>
      <c r="J786" s="107"/>
      <c r="K786" s="109"/>
      <c r="L786" s="107"/>
      <c r="M786" s="107"/>
      <c r="N786" s="110"/>
    </row>
    <row r="787">
      <c r="A787" s="106"/>
      <c r="B787" s="106"/>
      <c r="C787" s="107"/>
      <c r="D787" s="107"/>
      <c r="E787" s="106"/>
      <c r="F787" s="107"/>
      <c r="G787" s="106"/>
      <c r="H787" s="108"/>
      <c r="I787" s="109"/>
      <c r="J787" s="107"/>
      <c r="K787" s="109"/>
      <c r="L787" s="107"/>
      <c r="M787" s="107"/>
      <c r="N787" s="110"/>
    </row>
    <row r="788">
      <c r="A788" s="106"/>
      <c r="B788" s="106"/>
      <c r="C788" s="107"/>
      <c r="D788" s="107"/>
      <c r="E788" s="106"/>
      <c r="F788" s="107"/>
      <c r="G788" s="106"/>
      <c r="H788" s="108"/>
      <c r="I788" s="109"/>
      <c r="J788" s="107"/>
      <c r="K788" s="109"/>
      <c r="L788" s="107"/>
      <c r="M788" s="107"/>
      <c r="N788" s="110"/>
    </row>
    <row r="789">
      <c r="A789" s="106"/>
      <c r="B789" s="106"/>
      <c r="C789" s="107"/>
      <c r="D789" s="107"/>
      <c r="E789" s="106"/>
      <c r="F789" s="107"/>
      <c r="G789" s="106"/>
      <c r="H789" s="108"/>
      <c r="I789" s="109"/>
      <c r="J789" s="107"/>
      <c r="K789" s="109"/>
      <c r="L789" s="107"/>
      <c r="M789" s="107"/>
      <c r="N789" s="110"/>
    </row>
    <row r="790">
      <c r="A790" s="106"/>
      <c r="B790" s="106"/>
      <c r="C790" s="107"/>
      <c r="D790" s="107"/>
      <c r="E790" s="106"/>
      <c r="F790" s="107"/>
      <c r="G790" s="106"/>
      <c r="H790" s="108"/>
      <c r="I790" s="109"/>
      <c r="J790" s="107"/>
      <c r="K790" s="109"/>
      <c r="L790" s="107"/>
      <c r="M790" s="107"/>
      <c r="N790" s="110"/>
    </row>
    <row r="791">
      <c r="A791" s="106"/>
      <c r="B791" s="106"/>
      <c r="C791" s="107"/>
      <c r="D791" s="107"/>
      <c r="E791" s="106"/>
      <c r="F791" s="107"/>
      <c r="G791" s="106"/>
      <c r="H791" s="108"/>
      <c r="I791" s="109"/>
      <c r="J791" s="107"/>
      <c r="K791" s="109"/>
      <c r="L791" s="107"/>
      <c r="M791" s="107"/>
      <c r="N791" s="110"/>
    </row>
    <row r="792">
      <c r="A792" s="106"/>
      <c r="B792" s="106"/>
      <c r="C792" s="107"/>
      <c r="D792" s="107"/>
      <c r="E792" s="106"/>
      <c r="F792" s="107"/>
      <c r="G792" s="106"/>
      <c r="H792" s="108"/>
      <c r="I792" s="109"/>
      <c r="J792" s="107"/>
      <c r="K792" s="109"/>
      <c r="L792" s="107"/>
      <c r="M792" s="107"/>
      <c r="N792" s="110"/>
    </row>
    <row r="793">
      <c r="A793" s="106"/>
      <c r="B793" s="106"/>
      <c r="C793" s="107"/>
      <c r="D793" s="107"/>
      <c r="E793" s="106"/>
      <c r="F793" s="107"/>
      <c r="G793" s="106"/>
      <c r="H793" s="108"/>
      <c r="I793" s="109"/>
      <c r="J793" s="107"/>
      <c r="K793" s="109"/>
      <c r="L793" s="107"/>
      <c r="M793" s="107"/>
      <c r="N793" s="110"/>
    </row>
    <row r="794">
      <c r="A794" s="106"/>
      <c r="B794" s="106"/>
      <c r="C794" s="107"/>
      <c r="D794" s="107"/>
      <c r="E794" s="106"/>
      <c r="F794" s="107"/>
      <c r="G794" s="106"/>
      <c r="H794" s="108"/>
      <c r="I794" s="109"/>
      <c r="J794" s="107"/>
      <c r="K794" s="109"/>
      <c r="L794" s="107"/>
      <c r="M794" s="107"/>
      <c r="N794" s="110"/>
    </row>
    <row r="795">
      <c r="A795" s="106"/>
      <c r="B795" s="106"/>
      <c r="C795" s="107"/>
      <c r="D795" s="107"/>
      <c r="E795" s="106"/>
      <c r="F795" s="107"/>
      <c r="G795" s="106"/>
      <c r="H795" s="108"/>
      <c r="I795" s="109"/>
      <c r="J795" s="107"/>
      <c r="K795" s="109"/>
      <c r="L795" s="107"/>
      <c r="M795" s="107"/>
      <c r="N795" s="110"/>
    </row>
    <row r="796">
      <c r="A796" s="106"/>
      <c r="B796" s="106"/>
      <c r="C796" s="107"/>
      <c r="D796" s="107"/>
      <c r="E796" s="106"/>
      <c r="F796" s="107"/>
      <c r="G796" s="106"/>
      <c r="H796" s="108"/>
      <c r="I796" s="109"/>
      <c r="J796" s="107"/>
      <c r="K796" s="109"/>
      <c r="L796" s="107"/>
      <c r="M796" s="107"/>
      <c r="N796" s="110"/>
    </row>
    <row r="797">
      <c r="A797" s="106"/>
      <c r="B797" s="106"/>
      <c r="C797" s="107"/>
      <c r="D797" s="107"/>
      <c r="E797" s="106"/>
      <c r="F797" s="107"/>
      <c r="G797" s="106"/>
      <c r="H797" s="108"/>
      <c r="I797" s="109"/>
      <c r="J797" s="107"/>
      <c r="K797" s="109"/>
      <c r="L797" s="107"/>
      <c r="M797" s="107"/>
      <c r="N797" s="110"/>
    </row>
    <row r="798">
      <c r="A798" s="106"/>
      <c r="B798" s="106"/>
      <c r="C798" s="107"/>
      <c r="D798" s="107"/>
      <c r="E798" s="106"/>
      <c r="F798" s="107"/>
      <c r="G798" s="106"/>
      <c r="H798" s="108"/>
      <c r="I798" s="109"/>
      <c r="J798" s="107"/>
      <c r="K798" s="109"/>
      <c r="L798" s="107"/>
      <c r="M798" s="107"/>
      <c r="N798" s="110"/>
    </row>
    <row r="799">
      <c r="A799" s="106"/>
      <c r="B799" s="106"/>
      <c r="C799" s="107"/>
      <c r="D799" s="107"/>
      <c r="E799" s="106"/>
      <c r="F799" s="107"/>
      <c r="G799" s="106"/>
      <c r="H799" s="108"/>
      <c r="I799" s="109"/>
      <c r="J799" s="107"/>
      <c r="K799" s="109"/>
      <c r="L799" s="107"/>
      <c r="M799" s="107"/>
      <c r="N799" s="110"/>
    </row>
    <row r="800">
      <c r="A800" s="106"/>
      <c r="B800" s="106"/>
      <c r="C800" s="107"/>
      <c r="D800" s="107"/>
      <c r="E800" s="106"/>
      <c r="F800" s="107"/>
      <c r="G800" s="106"/>
      <c r="H800" s="108"/>
      <c r="I800" s="109"/>
      <c r="J800" s="107"/>
      <c r="K800" s="109"/>
      <c r="L800" s="107"/>
      <c r="M800" s="107"/>
      <c r="N800" s="110"/>
    </row>
    <row r="801">
      <c r="A801" s="106"/>
      <c r="B801" s="106"/>
      <c r="C801" s="107"/>
      <c r="D801" s="107"/>
      <c r="E801" s="106"/>
      <c r="F801" s="107"/>
      <c r="G801" s="106"/>
      <c r="H801" s="108"/>
      <c r="I801" s="109"/>
      <c r="J801" s="107"/>
      <c r="K801" s="109"/>
      <c r="L801" s="107"/>
      <c r="M801" s="107"/>
      <c r="N801" s="110"/>
    </row>
    <row r="802">
      <c r="A802" s="106"/>
      <c r="B802" s="106"/>
      <c r="C802" s="107"/>
      <c r="D802" s="107"/>
      <c r="E802" s="106"/>
      <c r="F802" s="107"/>
      <c r="G802" s="106"/>
      <c r="H802" s="108"/>
      <c r="I802" s="109"/>
      <c r="J802" s="107"/>
      <c r="K802" s="109"/>
      <c r="L802" s="107"/>
      <c r="M802" s="107"/>
      <c r="N802" s="110"/>
    </row>
    <row r="803">
      <c r="A803" s="106"/>
      <c r="B803" s="106"/>
      <c r="C803" s="107"/>
      <c r="D803" s="107"/>
      <c r="E803" s="106"/>
      <c r="F803" s="107"/>
      <c r="G803" s="106"/>
      <c r="H803" s="108"/>
      <c r="I803" s="109"/>
      <c r="J803" s="107"/>
      <c r="K803" s="109"/>
      <c r="L803" s="107"/>
      <c r="M803" s="107"/>
      <c r="N803" s="110"/>
    </row>
    <row r="804">
      <c r="A804" s="106"/>
      <c r="B804" s="106"/>
      <c r="C804" s="107"/>
      <c r="D804" s="107"/>
      <c r="E804" s="106"/>
      <c r="F804" s="107"/>
      <c r="G804" s="106"/>
      <c r="H804" s="108"/>
      <c r="I804" s="109"/>
      <c r="J804" s="107"/>
      <c r="K804" s="109"/>
      <c r="L804" s="107"/>
      <c r="M804" s="107"/>
      <c r="N804" s="110"/>
    </row>
    <row r="805">
      <c r="A805" s="106"/>
      <c r="B805" s="106"/>
      <c r="C805" s="107"/>
      <c r="D805" s="107"/>
      <c r="E805" s="106"/>
      <c r="F805" s="107"/>
      <c r="G805" s="106"/>
      <c r="H805" s="108"/>
      <c r="I805" s="109"/>
      <c r="J805" s="107"/>
      <c r="K805" s="109"/>
      <c r="L805" s="107"/>
      <c r="M805" s="107"/>
      <c r="N805" s="110"/>
    </row>
    <row r="806">
      <c r="A806" s="106"/>
      <c r="B806" s="106"/>
      <c r="C806" s="107"/>
      <c r="D806" s="107"/>
      <c r="E806" s="106"/>
      <c r="F806" s="107"/>
      <c r="G806" s="106"/>
      <c r="H806" s="108"/>
      <c r="I806" s="109"/>
      <c r="J806" s="107"/>
      <c r="K806" s="109"/>
      <c r="L806" s="107"/>
      <c r="M806" s="107"/>
      <c r="N806" s="110"/>
    </row>
    <row r="807">
      <c r="A807" s="106"/>
      <c r="B807" s="106"/>
      <c r="C807" s="107"/>
      <c r="D807" s="107"/>
      <c r="E807" s="106"/>
      <c r="F807" s="107"/>
      <c r="G807" s="106"/>
      <c r="H807" s="108"/>
      <c r="I807" s="109"/>
      <c r="J807" s="107"/>
      <c r="K807" s="109"/>
      <c r="L807" s="107"/>
      <c r="M807" s="107"/>
      <c r="N807" s="110"/>
    </row>
    <row r="808">
      <c r="A808" s="106"/>
      <c r="B808" s="106"/>
      <c r="C808" s="107"/>
      <c r="D808" s="107"/>
      <c r="E808" s="106"/>
      <c r="F808" s="107"/>
      <c r="G808" s="106"/>
      <c r="H808" s="108"/>
      <c r="I808" s="109"/>
      <c r="J808" s="107"/>
      <c r="K808" s="109"/>
      <c r="L808" s="107"/>
      <c r="M808" s="107"/>
      <c r="N808" s="110"/>
    </row>
    <row r="809">
      <c r="A809" s="106"/>
      <c r="B809" s="106"/>
      <c r="C809" s="107"/>
      <c r="D809" s="107"/>
      <c r="E809" s="106"/>
      <c r="F809" s="107"/>
      <c r="G809" s="106"/>
      <c r="H809" s="108"/>
      <c r="I809" s="109"/>
      <c r="J809" s="107"/>
      <c r="K809" s="109"/>
      <c r="L809" s="107"/>
      <c r="M809" s="107"/>
      <c r="N809" s="110"/>
    </row>
    <row r="810">
      <c r="A810" s="106"/>
      <c r="B810" s="106"/>
      <c r="C810" s="107"/>
      <c r="D810" s="107"/>
      <c r="E810" s="106"/>
      <c r="F810" s="107"/>
      <c r="G810" s="106"/>
      <c r="H810" s="108"/>
      <c r="I810" s="109"/>
      <c r="J810" s="107"/>
      <c r="K810" s="109"/>
      <c r="L810" s="107"/>
      <c r="M810" s="107"/>
      <c r="N810" s="110"/>
    </row>
    <row r="811">
      <c r="A811" s="106"/>
      <c r="B811" s="106"/>
      <c r="C811" s="107"/>
      <c r="D811" s="107"/>
      <c r="E811" s="106"/>
      <c r="F811" s="107"/>
      <c r="G811" s="106"/>
      <c r="H811" s="108"/>
      <c r="I811" s="109"/>
      <c r="J811" s="107"/>
      <c r="K811" s="109"/>
      <c r="L811" s="107"/>
      <c r="M811" s="107"/>
      <c r="N811" s="110"/>
    </row>
    <row r="812">
      <c r="A812" s="106"/>
      <c r="B812" s="106"/>
      <c r="C812" s="107"/>
      <c r="D812" s="107"/>
      <c r="E812" s="106"/>
      <c r="F812" s="107"/>
      <c r="G812" s="106"/>
      <c r="H812" s="108"/>
      <c r="I812" s="109"/>
      <c r="J812" s="107"/>
      <c r="K812" s="109"/>
      <c r="L812" s="107"/>
      <c r="M812" s="107"/>
      <c r="N812" s="110"/>
    </row>
    <row r="813">
      <c r="A813" s="106"/>
      <c r="B813" s="106"/>
      <c r="C813" s="107"/>
      <c r="D813" s="107"/>
      <c r="E813" s="106"/>
      <c r="F813" s="107"/>
      <c r="G813" s="106"/>
      <c r="H813" s="108"/>
      <c r="I813" s="109"/>
      <c r="J813" s="107"/>
      <c r="K813" s="109"/>
      <c r="L813" s="107"/>
      <c r="M813" s="107"/>
      <c r="N813" s="110"/>
    </row>
    <row r="814">
      <c r="A814" s="106"/>
      <c r="B814" s="106"/>
      <c r="C814" s="107"/>
      <c r="D814" s="107"/>
      <c r="E814" s="106"/>
      <c r="F814" s="107"/>
      <c r="G814" s="106"/>
      <c r="H814" s="108"/>
      <c r="I814" s="109"/>
      <c r="J814" s="107"/>
      <c r="K814" s="109"/>
      <c r="L814" s="107"/>
      <c r="M814" s="107"/>
      <c r="N814" s="110"/>
    </row>
    <row r="815">
      <c r="A815" s="106"/>
      <c r="B815" s="106"/>
      <c r="C815" s="107"/>
      <c r="D815" s="107"/>
      <c r="E815" s="106"/>
      <c r="F815" s="107"/>
      <c r="G815" s="106"/>
      <c r="H815" s="108"/>
      <c r="I815" s="109"/>
      <c r="J815" s="107"/>
      <c r="K815" s="109"/>
      <c r="L815" s="107"/>
      <c r="M815" s="107"/>
      <c r="N815" s="110"/>
    </row>
    <row r="816">
      <c r="A816" s="106"/>
      <c r="B816" s="106"/>
      <c r="C816" s="107"/>
      <c r="D816" s="107"/>
      <c r="E816" s="106"/>
      <c r="F816" s="107"/>
      <c r="G816" s="106"/>
      <c r="H816" s="108"/>
      <c r="I816" s="109"/>
      <c r="J816" s="107"/>
      <c r="K816" s="109"/>
      <c r="L816" s="107"/>
      <c r="M816" s="107"/>
      <c r="N816" s="110"/>
    </row>
    <row r="817">
      <c r="A817" s="106"/>
      <c r="B817" s="106"/>
      <c r="C817" s="107"/>
      <c r="D817" s="107"/>
      <c r="E817" s="106"/>
      <c r="F817" s="107"/>
      <c r="G817" s="106"/>
      <c r="H817" s="108"/>
      <c r="I817" s="109"/>
      <c r="J817" s="107"/>
      <c r="K817" s="109"/>
      <c r="L817" s="107"/>
      <c r="M817" s="107"/>
      <c r="N817" s="110"/>
    </row>
    <row r="818">
      <c r="A818" s="106"/>
      <c r="B818" s="106"/>
      <c r="C818" s="107"/>
      <c r="D818" s="107"/>
      <c r="E818" s="106"/>
      <c r="F818" s="107"/>
      <c r="G818" s="106"/>
      <c r="H818" s="108"/>
      <c r="I818" s="109"/>
      <c r="J818" s="107"/>
      <c r="K818" s="109"/>
      <c r="L818" s="107"/>
      <c r="M818" s="107"/>
      <c r="N818" s="110"/>
    </row>
    <row r="819">
      <c r="A819" s="106"/>
      <c r="B819" s="106"/>
      <c r="C819" s="107"/>
      <c r="D819" s="107"/>
      <c r="E819" s="106"/>
      <c r="F819" s="107"/>
      <c r="G819" s="106"/>
      <c r="H819" s="108"/>
      <c r="I819" s="109"/>
      <c r="J819" s="107"/>
      <c r="K819" s="109"/>
      <c r="L819" s="107"/>
      <c r="M819" s="107"/>
      <c r="N819" s="110"/>
    </row>
    <row r="820">
      <c r="A820" s="106"/>
      <c r="B820" s="106"/>
      <c r="C820" s="107"/>
      <c r="D820" s="107"/>
      <c r="E820" s="106"/>
      <c r="F820" s="107"/>
      <c r="G820" s="106"/>
      <c r="H820" s="108"/>
      <c r="I820" s="109"/>
      <c r="J820" s="107"/>
      <c r="K820" s="109"/>
      <c r="L820" s="107"/>
      <c r="M820" s="107"/>
      <c r="N820" s="110"/>
    </row>
    <row r="821">
      <c r="A821" s="106"/>
      <c r="B821" s="106"/>
      <c r="C821" s="107"/>
      <c r="D821" s="107"/>
      <c r="E821" s="106"/>
      <c r="F821" s="107"/>
      <c r="G821" s="106"/>
      <c r="H821" s="108"/>
      <c r="I821" s="109"/>
      <c r="J821" s="107"/>
      <c r="K821" s="109"/>
      <c r="L821" s="107"/>
      <c r="M821" s="107"/>
      <c r="N821" s="110"/>
    </row>
    <row r="822">
      <c r="A822" s="106"/>
      <c r="B822" s="106"/>
      <c r="C822" s="107"/>
      <c r="D822" s="107"/>
      <c r="E822" s="106"/>
      <c r="F822" s="107"/>
      <c r="G822" s="106"/>
      <c r="H822" s="108"/>
      <c r="I822" s="109"/>
      <c r="J822" s="107"/>
      <c r="K822" s="109"/>
      <c r="L822" s="107"/>
      <c r="M822" s="107"/>
      <c r="N822" s="110"/>
    </row>
    <row r="823">
      <c r="A823" s="106"/>
      <c r="B823" s="106"/>
      <c r="C823" s="107"/>
      <c r="D823" s="107"/>
      <c r="E823" s="106"/>
      <c r="F823" s="107"/>
      <c r="G823" s="106"/>
      <c r="H823" s="108"/>
      <c r="I823" s="109"/>
      <c r="J823" s="107"/>
      <c r="K823" s="109"/>
      <c r="L823" s="107"/>
      <c r="M823" s="107"/>
      <c r="N823" s="110"/>
    </row>
    <row r="824">
      <c r="A824" s="106"/>
      <c r="B824" s="106"/>
      <c r="C824" s="107"/>
      <c r="D824" s="107"/>
      <c r="E824" s="106"/>
      <c r="F824" s="107"/>
      <c r="G824" s="106"/>
      <c r="H824" s="108"/>
      <c r="I824" s="109"/>
      <c r="J824" s="107"/>
      <c r="K824" s="109"/>
      <c r="L824" s="107"/>
      <c r="M824" s="107"/>
      <c r="N824" s="110"/>
    </row>
    <row r="825">
      <c r="A825" s="106"/>
      <c r="B825" s="106"/>
      <c r="C825" s="107"/>
      <c r="D825" s="107"/>
      <c r="E825" s="106"/>
      <c r="F825" s="107"/>
      <c r="G825" s="106"/>
      <c r="H825" s="108"/>
      <c r="I825" s="109"/>
      <c r="J825" s="107"/>
      <c r="K825" s="109"/>
      <c r="L825" s="107"/>
      <c r="M825" s="107"/>
      <c r="N825" s="110"/>
    </row>
    <row r="826">
      <c r="A826" s="106"/>
      <c r="B826" s="106"/>
      <c r="C826" s="107"/>
      <c r="D826" s="107"/>
      <c r="E826" s="106"/>
      <c r="F826" s="107"/>
      <c r="G826" s="106"/>
      <c r="H826" s="108"/>
      <c r="I826" s="109"/>
      <c r="J826" s="107"/>
      <c r="K826" s="109"/>
      <c r="L826" s="107"/>
      <c r="M826" s="107"/>
      <c r="N826" s="110"/>
    </row>
    <row r="827">
      <c r="A827" s="106"/>
      <c r="B827" s="106"/>
      <c r="C827" s="107"/>
      <c r="D827" s="107"/>
      <c r="E827" s="106"/>
      <c r="F827" s="107"/>
      <c r="G827" s="106"/>
      <c r="H827" s="108"/>
      <c r="I827" s="109"/>
      <c r="J827" s="107"/>
      <c r="K827" s="109"/>
      <c r="L827" s="107"/>
      <c r="M827" s="107"/>
      <c r="N827" s="110"/>
    </row>
    <row r="828">
      <c r="A828" s="106"/>
      <c r="B828" s="106"/>
      <c r="C828" s="107"/>
      <c r="D828" s="107"/>
      <c r="E828" s="106"/>
      <c r="F828" s="107"/>
      <c r="G828" s="106"/>
      <c r="H828" s="108"/>
      <c r="I828" s="109"/>
      <c r="J828" s="107"/>
      <c r="K828" s="109"/>
      <c r="L828" s="107"/>
      <c r="M828" s="107"/>
      <c r="N828" s="110"/>
    </row>
    <row r="829">
      <c r="A829" s="106"/>
      <c r="B829" s="106"/>
      <c r="C829" s="107"/>
      <c r="D829" s="107"/>
      <c r="E829" s="106"/>
      <c r="F829" s="107"/>
      <c r="G829" s="106"/>
      <c r="H829" s="108"/>
      <c r="I829" s="109"/>
      <c r="J829" s="107"/>
      <c r="K829" s="109"/>
      <c r="L829" s="107"/>
      <c r="M829" s="107"/>
      <c r="N829" s="110"/>
    </row>
    <row r="830">
      <c r="A830" s="106"/>
      <c r="B830" s="106"/>
      <c r="C830" s="107"/>
      <c r="D830" s="107"/>
      <c r="E830" s="106"/>
      <c r="F830" s="107"/>
      <c r="G830" s="106"/>
      <c r="H830" s="108"/>
      <c r="I830" s="109"/>
      <c r="J830" s="107"/>
      <c r="K830" s="109"/>
      <c r="L830" s="107"/>
      <c r="M830" s="107"/>
      <c r="N830" s="110"/>
    </row>
    <row r="831">
      <c r="A831" s="106"/>
      <c r="B831" s="106"/>
      <c r="C831" s="107"/>
      <c r="D831" s="107"/>
      <c r="E831" s="106"/>
      <c r="F831" s="107"/>
      <c r="G831" s="106"/>
      <c r="H831" s="108"/>
      <c r="I831" s="109"/>
      <c r="J831" s="107"/>
      <c r="K831" s="109"/>
      <c r="L831" s="107"/>
      <c r="M831" s="107"/>
      <c r="N831" s="110"/>
    </row>
    <row r="832">
      <c r="A832" s="106"/>
      <c r="B832" s="106"/>
      <c r="C832" s="107"/>
      <c r="D832" s="107"/>
      <c r="E832" s="106"/>
      <c r="F832" s="107"/>
      <c r="G832" s="106"/>
      <c r="H832" s="108"/>
      <c r="I832" s="109"/>
      <c r="J832" s="107"/>
      <c r="K832" s="109"/>
      <c r="L832" s="107"/>
      <c r="M832" s="107"/>
      <c r="N832" s="110"/>
    </row>
    <row r="833">
      <c r="A833" s="106"/>
      <c r="B833" s="106"/>
      <c r="C833" s="107"/>
      <c r="D833" s="107"/>
      <c r="E833" s="106"/>
      <c r="F833" s="107"/>
      <c r="G833" s="106"/>
      <c r="H833" s="108"/>
      <c r="I833" s="109"/>
      <c r="J833" s="107"/>
      <c r="K833" s="109"/>
      <c r="L833" s="107"/>
      <c r="M833" s="107"/>
      <c r="N833" s="110"/>
    </row>
    <row r="834">
      <c r="A834" s="106"/>
      <c r="B834" s="106"/>
      <c r="C834" s="107"/>
      <c r="D834" s="107"/>
      <c r="E834" s="106"/>
      <c r="F834" s="107"/>
      <c r="G834" s="106"/>
      <c r="H834" s="108"/>
      <c r="I834" s="109"/>
      <c r="J834" s="107"/>
      <c r="K834" s="109"/>
      <c r="L834" s="107"/>
      <c r="M834" s="107"/>
      <c r="N834" s="110"/>
    </row>
    <row r="835">
      <c r="A835" s="106"/>
      <c r="B835" s="106"/>
      <c r="C835" s="107"/>
      <c r="D835" s="107"/>
      <c r="E835" s="106"/>
      <c r="F835" s="107"/>
      <c r="G835" s="106"/>
      <c r="H835" s="108"/>
      <c r="I835" s="109"/>
      <c r="J835" s="107"/>
      <c r="K835" s="109"/>
      <c r="L835" s="107"/>
      <c r="M835" s="107"/>
      <c r="N835" s="110"/>
    </row>
    <row r="836">
      <c r="A836" s="106"/>
      <c r="B836" s="106"/>
      <c r="C836" s="107"/>
      <c r="D836" s="107"/>
      <c r="E836" s="106"/>
      <c r="F836" s="107"/>
      <c r="G836" s="106"/>
      <c r="H836" s="108"/>
      <c r="I836" s="109"/>
      <c r="J836" s="107"/>
      <c r="K836" s="109"/>
      <c r="L836" s="107"/>
      <c r="M836" s="107"/>
      <c r="N836" s="110"/>
    </row>
    <row r="837">
      <c r="A837" s="106"/>
      <c r="B837" s="106"/>
      <c r="C837" s="107"/>
      <c r="D837" s="107"/>
      <c r="E837" s="106"/>
      <c r="F837" s="107"/>
      <c r="G837" s="106"/>
      <c r="H837" s="108"/>
      <c r="I837" s="109"/>
      <c r="J837" s="107"/>
      <c r="K837" s="109"/>
      <c r="L837" s="107"/>
      <c r="M837" s="107"/>
      <c r="N837" s="110"/>
    </row>
    <row r="838">
      <c r="A838" s="106"/>
      <c r="B838" s="106"/>
      <c r="C838" s="107"/>
      <c r="D838" s="107"/>
      <c r="E838" s="106"/>
      <c r="F838" s="107"/>
      <c r="G838" s="106"/>
      <c r="H838" s="108"/>
      <c r="I838" s="109"/>
      <c r="J838" s="107"/>
      <c r="K838" s="109"/>
      <c r="L838" s="107"/>
      <c r="M838" s="107"/>
      <c r="N838" s="110"/>
    </row>
    <row r="839">
      <c r="A839" s="106"/>
      <c r="B839" s="106"/>
      <c r="C839" s="107"/>
      <c r="D839" s="107"/>
      <c r="E839" s="106"/>
      <c r="F839" s="107"/>
      <c r="G839" s="106"/>
      <c r="H839" s="108"/>
      <c r="I839" s="109"/>
      <c r="J839" s="107"/>
      <c r="K839" s="109"/>
      <c r="L839" s="107"/>
      <c r="M839" s="107"/>
      <c r="N839" s="110"/>
    </row>
    <row r="840">
      <c r="A840" s="106"/>
      <c r="B840" s="106"/>
      <c r="C840" s="107"/>
      <c r="D840" s="107"/>
      <c r="E840" s="106"/>
      <c r="F840" s="107"/>
      <c r="G840" s="106"/>
      <c r="H840" s="108"/>
      <c r="I840" s="109"/>
      <c r="J840" s="107"/>
      <c r="K840" s="109"/>
      <c r="L840" s="107"/>
      <c r="M840" s="107"/>
      <c r="N840" s="110"/>
    </row>
    <row r="841">
      <c r="A841" s="106"/>
      <c r="B841" s="106"/>
      <c r="C841" s="107"/>
      <c r="D841" s="107"/>
      <c r="E841" s="106"/>
      <c r="F841" s="107"/>
      <c r="G841" s="106"/>
      <c r="H841" s="108"/>
      <c r="I841" s="109"/>
      <c r="J841" s="107"/>
      <c r="K841" s="109"/>
      <c r="L841" s="107"/>
      <c r="M841" s="107"/>
      <c r="N841" s="110"/>
    </row>
    <row r="842">
      <c r="A842" s="106"/>
      <c r="B842" s="106"/>
      <c r="C842" s="107"/>
      <c r="D842" s="107"/>
      <c r="E842" s="106"/>
      <c r="F842" s="107"/>
      <c r="G842" s="106"/>
      <c r="H842" s="108"/>
      <c r="I842" s="109"/>
      <c r="J842" s="107"/>
      <c r="K842" s="109"/>
      <c r="L842" s="107"/>
      <c r="M842" s="107"/>
      <c r="N842" s="110"/>
    </row>
    <row r="843">
      <c r="A843" s="106"/>
      <c r="B843" s="106"/>
      <c r="C843" s="107"/>
      <c r="D843" s="107"/>
      <c r="E843" s="106"/>
      <c r="F843" s="107"/>
      <c r="G843" s="106"/>
      <c r="H843" s="108"/>
      <c r="I843" s="109"/>
      <c r="J843" s="107"/>
      <c r="K843" s="109"/>
      <c r="L843" s="107"/>
      <c r="M843" s="107"/>
      <c r="N843" s="110"/>
    </row>
    <row r="844">
      <c r="A844" s="106"/>
      <c r="B844" s="106"/>
      <c r="C844" s="107"/>
      <c r="D844" s="107"/>
      <c r="E844" s="106"/>
      <c r="F844" s="107"/>
      <c r="G844" s="106"/>
      <c r="H844" s="108"/>
      <c r="I844" s="109"/>
      <c r="J844" s="107"/>
      <c r="K844" s="109"/>
      <c r="L844" s="107"/>
      <c r="M844" s="107"/>
      <c r="N844" s="110"/>
    </row>
    <row r="845">
      <c r="A845" s="106"/>
      <c r="B845" s="106"/>
      <c r="C845" s="107"/>
      <c r="D845" s="107"/>
      <c r="E845" s="106"/>
      <c r="F845" s="107"/>
      <c r="G845" s="106"/>
      <c r="H845" s="108"/>
      <c r="I845" s="109"/>
      <c r="J845" s="107"/>
      <c r="K845" s="109"/>
      <c r="L845" s="107"/>
      <c r="M845" s="107"/>
      <c r="N845" s="110"/>
    </row>
    <row r="846">
      <c r="A846" s="106"/>
      <c r="B846" s="106"/>
      <c r="C846" s="107"/>
      <c r="D846" s="107"/>
      <c r="E846" s="106"/>
      <c r="F846" s="107"/>
      <c r="G846" s="106"/>
      <c r="H846" s="108"/>
      <c r="I846" s="109"/>
      <c r="J846" s="107"/>
      <c r="K846" s="109"/>
      <c r="L846" s="107"/>
      <c r="M846" s="107"/>
      <c r="N846" s="110"/>
    </row>
    <row r="847">
      <c r="A847" s="106"/>
      <c r="B847" s="106"/>
      <c r="C847" s="107"/>
      <c r="D847" s="107"/>
      <c r="E847" s="106"/>
      <c r="F847" s="107"/>
      <c r="G847" s="106"/>
      <c r="H847" s="108"/>
      <c r="I847" s="109"/>
      <c r="J847" s="107"/>
      <c r="K847" s="109"/>
      <c r="L847" s="107"/>
      <c r="M847" s="107"/>
      <c r="N847" s="110"/>
    </row>
    <row r="848">
      <c r="A848" s="106"/>
      <c r="B848" s="106"/>
      <c r="C848" s="107"/>
      <c r="D848" s="107"/>
      <c r="E848" s="106"/>
      <c r="F848" s="107"/>
      <c r="G848" s="106"/>
      <c r="H848" s="108"/>
      <c r="I848" s="109"/>
      <c r="J848" s="107"/>
      <c r="K848" s="109"/>
      <c r="L848" s="107"/>
      <c r="M848" s="107"/>
      <c r="N848" s="110"/>
    </row>
    <row r="849">
      <c r="A849" s="106"/>
      <c r="B849" s="106"/>
      <c r="C849" s="107"/>
      <c r="D849" s="107"/>
      <c r="E849" s="106"/>
      <c r="F849" s="107"/>
      <c r="G849" s="106"/>
      <c r="H849" s="108"/>
      <c r="I849" s="109"/>
      <c r="J849" s="107"/>
      <c r="K849" s="109"/>
      <c r="L849" s="107"/>
      <c r="M849" s="107"/>
      <c r="N849" s="110"/>
    </row>
    <row r="850">
      <c r="A850" s="106"/>
      <c r="B850" s="106"/>
      <c r="C850" s="107"/>
      <c r="D850" s="107"/>
      <c r="E850" s="106"/>
      <c r="F850" s="107"/>
      <c r="G850" s="106"/>
      <c r="H850" s="108"/>
      <c r="I850" s="109"/>
      <c r="J850" s="107"/>
      <c r="K850" s="109"/>
      <c r="L850" s="107"/>
      <c r="M850" s="107"/>
      <c r="N850" s="110"/>
    </row>
    <row r="851">
      <c r="A851" s="106"/>
      <c r="B851" s="106"/>
      <c r="C851" s="107"/>
      <c r="D851" s="107"/>
      <c r="E851" s="106"/>
      <c r="F851" s="107"/>
      <c r="G851" s="106"/>
      <c r="H851" s="108"/>
      <c r="I851" s="109"/>
      <c r="J851" s="107"/>
      <c r="K851" s="109"/>
      <c r="L851" s="107"/>
      <c r="M851" s="107"/>
      <c r="N851" s="110"/>
    </row>
    <row r="852">
      <c r="A852" s="106"/>
      <c r="B852" s="106"/>
      <c r="C852" s="107"/>
      <c r="D852" s="107"/>
      <c r="E852" s="106"/>
      <c r="F852" s="107"/>
      <c r="G852" s="106"/>
      <c r="H852" s="108"/>
      <c r="I852" s="109"/>
      <c r="J852" s="107"/>
      <c r="K852" s="109"/>
      <c r="L852" s="107"/>
      <c r="M852" s="107"/>
      <c r="N852" s="110"/>
    </row>
    <row r="853">
      <c r="A853" s="106"/>
      <c r="B853" s="106"/>
      <c r="C853" s="107"/>
      <c r="D853" s="107"/>
      <c r="E853" s="106"/>
      <c r="F853" s="107"/>
      <c r="G853" s="106"/>
      <c r="H853" s="108"/>
      <c r="I853" s="109"/>
      <c r="J853" s="107"/>
      <c r="K853" s="109"/>
      <c r="L853" s="107"/>
      <c r="M853" s="107"/>
      <c r="N853" s="110"/>
    </row>
    <row r="854">
      <c r="A854" s="106"/>
      <c r="B854" s="106"/>
      <c r="C854" s="107"/>
      <c r="D854" s="107"/>
      <c r="E854" s="106"/>
      <c r="F854" s="107"/>
      <c r="G854" s="106"/>
      <c r="H854" s="108"/>
      <c r="I854" s="109"/>
      <c r="J854" s="107"/>
      <c r="K854" s="109"/>
      <c r="L854" s="107"/>
      <c r="M854" s="107"/>
      <c r="N854" s="110"/>
    </row>
    <row r="855">
      <c r="A855" s="106"/>
      <c r="B855" s="106"/>
      <c r="C855" s="107"/>
      <c r="D855" s="107"/>
      <c r="E855" s="106"/>
      <c r="F855" s="107"/>
      <c r="G855" s="106"/>
      <c r="H855" s="108"/>
      <c r="I855" s="109"/>
      <c r="J855" s="107"/>
      <c r="K855" s="109"/>
      <c r="L855" s="107"/>
      <c r="M855" s="107"/>
      <c r="N855" s="110"/>
    </row>
    <row r="856">
      <c r="A856" s="106"/>
      <c r="B856" s="106"/>
      <c r="C856" s="107"/>
      <c r="D856" s="107"/>
      <c r="E856" s="106"/>
      <c r="F856" s="107"/>
      <c r="G856" s="106"/>
      <c r="H856" s="108"/>
      <c r="I856" s="109"/>
      <c r="J856" s="107"/>
      <c r="K856" s="109"/>
      <c r="L856" s="107"/>
      <c r="M856" s="107"/>
      <c r="N856" s="110"/>
    </row>
    <row r="857">
      <c r="A857" s="106"/>
      <c r="B857" s="106"/>
      <c r="C857" s="107"/>
      <c r="D857" s="107"/>
      <c r="E857" s="106"/>
      <c r="F857" s="107"/>
      <c r="G857" s="106"/>
      <c r="H857" s="108"/>
      <c r="I857" s="109"/>
      <c r="J857" s="107"/>
      <c r="K857" s="109"/>
      <c r="L857" s="107"/>
      <c r="M857" s="107"/>
      <c r="N857" s="110"/>
    </row>
    <row r="858">
      <c r="A858" s="106"/>
      <c r="B858" s="106"/>
      <c r="C858" s="107"/>
      <c r="D858" s="107"/>
      <c r="E858" s="106"/>
      <c r="F858" s="107"/>
      <c r="G858" s="106"/>
      <c r="H858" s="108"/>
      <c r="I858" s="109"/>
      <c r="J858" s="107"/>
      <c r="K858" s="109"/>
      <c r="L858" s="107"/>
      <c r="M858" s="107"/>
      <c r="N858" s="110"/>
    </row>
    <row r="859">
      <c r="A859" s="106"/>
      <c r="B859" s="106"/>
      <c r="C859" s="107"/>
      <c r="D859" s="107"/>
      <c r="E859" s="106"/>
      <c r="F859" s="107"/>
      <c r="G859" s="106"/>
      <c r="H859" s="108"/>
      <c r="I859" s="109"/>
      <c r="J859" s="107"/>
      <c r="K859" s="109"/>
      <c r="L859" s="107"/>
      <c r="M859" s="107"/>
      <c r="N859" s="110"/>
    </row>
    <row r="860">
      <c r="A860" s="106"/>
      <c r="B860" s="106"/>
      <c r="C860" s="107"/>
      <c r="D860" s="107"/>
      <c r="E860" s="106"/>
      <c r="F860" s="107"/>
      <c r="G860" s="106"/>
      <c r="H860" s="108"/>
      <c r="I860" s="109"/>
      <c r="J860" s="107"/>
      <c r="K860" s="109"/>
      <c r="L860" s="107"/>
      <c r="M860" s="107"/>
      <c r="N860" s="110"/>
    </row>
    <row r="861">
      <c r="A861" s="106"/>
      <c r="B861" s="106"/>
      <c r="C861" s="107"/>
      <c r="D861" s="107"/>
      <c r="E861" s="106"/>
      <c r="F861" s="107"/>
      <c r="G861" s="106"/>
      <c r="H861" s="108"/>
      <c r="I861" s="109"/>
      <c r="J861" s="107"/>
      <c r="K861" s="109"/>
      <c r="L861" s="107"/>
      <c r="M861" s="107"/>
      <c r="N861" s="110"/>
    </row>
    <row r="862">
      <c r="A862" s="106"/>
      <c r="B862" s="106"/>
      <c r="C862" s="107"/>
      <c r="D862" s="107"/>
      <c r="E862" s="106"/>
      <c r="F862" s="107"/>
      <c r="G862" s="106"/>
      <c r="H862" s="108"/>
      <c r="I862" s="109"/>
      <c r="J862" s="107"/>
      <c r="K862" s="109"/>
      <c r="L862" s="107"/>
      <c r="M862" s="107"/>
      <c r="N862" s="110"/>
    </row>
    <row r="863">
      <c r="A863" s="106"/>
      <c r="B863" s="106"/>
      <c r="C863" s="107"/>
      <c r="D863" s="107"/>
      <c r="E863" s="106"/>
      <c r="F863" s="107"/>
      <c r="G863" s="106"/>
      <c r="H863" s="108"/>
      <c r="I863" s="109"/>
      <c r="J863" s="107"/>
      <c r="K863" s="109"/>
      <c r="L863" s="107"/>
      <c r="M863" s="107"/>
      <c r="N863" s="110"/>
    </row>
    <row r="864">
      <c r="A864" s="106"/>
      <c r="B864" s="106"/>
      <c r="C864" s="107"/>
      <c r="D864" s="107"/>
      <c r="E864" s="106"/>
      <c r="F864" s="107"/>
      <c r="G864" s="106"/>
      <c r="H864" s="108"/>
      <c r="I864" s="109"/>
      <c r="J864" s="107"/>
      <c r="K864" s="109"/>
      <c r="L864" s="107"/>
      <c r="M864" s="107"/>
      <c r="N864" s="110"/>
    </row>
    <row r="865">
      <c r="A865" s="106"/>
      <c r="B865" s="106"/>
      <c r="C865" s="107"/>
      <c r="D865" s="107"/>
      <c r="E865" s="106"/>
      <c r="F865" s="107"/>
      <c r="G865" s="106"/>
      <c r="H865" s="108"/>
      <c r="I865" s="109"/>
      <c r="J865" s="107"/>
      <c r="K865" s="109"/>
      <c r="L865" s="107"/>
      <c r="M865" s="107"/>
      <c r="N865" s="110"/>
    </row>
    <row r="866">
      <c r="A866" s="106"/>
      <c r="B866" s="106"/>
      <c r="C866" s="107"/>
      <c r="D866" s="107"/>
      <c r="E866" s="106"/>
      <c r="F866" s="107"/>
      <c r="G866" s="106"/>
      <c r="H866" s="108"/>
      <c r="I866" s="109"/>
      <c r="J866" s="107"/>
      <c r="K866" s="109"/>
      <c r="L866" s="107"/>
      <c r="M866" s="107"/>
      <c r="N866" s="110"/>
    </row>
    <row r="867">
      <c r="A867" s="106"/>
      <c r="B867" s="106"/>
      <c r="C867" s="107"/>
      <c r="D867" s="107"/>
      <c r="E867" s="106"/>
      <c r="F867" s="107"/>
      <c r="G867" s="106"/>
      <c r="H867" s="108"/>
      <c r="I867" s="109"/>
      <c r="J867" s="107"/>
      <c r="K867" s="109"/>
      <c r="L867" s="107"/>
      <c r="M867" s="107"/>
      <c r="N867" s="110"/>
    </row>
    <row r="868">
      <c r="A868" s="106"/>
      <c r="B868" s="106"/>
      <c r="C868" s="107"/>
      <c r="D868" s="107"/>
      <c r="E868" s="106"/>
      <c r="F868" s="107"/>
      <c r="G868" s="106"/>
      <c r="H868" s="108"/>
      <c r="I868" s="109"/>
      <c r="J868" s="107"/>
      <c r="K868" s="109"/>
      <c r="L868" s="107"/>
      <c r="M868" s="107"/>
      <c r="N868" s="110"/>
    </row>
    <row r="869">
      <c r="A869" s="106"/>
      <c r="B869" s="106"/>
      <c r="C869" s="107"/>
      <c r="D869" s="107"/>
      <c r="E869" s="106"/>
      <c r="F869" s="107"/>
      <c r="G869" s="106"/>
      <c r="H869" s="108"/>
      <c r="I869" s="109"/>
      <c r="J869" s="107"/>
      <c r="K869" s="109"/>
      <c r="L869" s="107"/>
      <c r="M869" s="107"/>
      <c r="N869" s="110"/>
    </row>
    <row r="870">
      <c r="A870" s="106"/>
      <c r="B870" s="106"/>
      <c r="C870" s="107"/>
      <c r="D870" s="107"/>
      <c r="E870" s="106"/>
      <c r="F870" s="107"/>
      <c r="G870" s="106"/>
      <c r="H870" s="108"/>
      <c r="I870" s="109"/>
      <c r="J870" s="107"/>
      <c r="K870" s="109"/>
      <c r="L870" s="107"/>
      <c r="M870" s="107"/>
      <c r="N870" s="110"/>
    </row>
    <row r="871">
      <c r="A871" s="106"/>
      <c r="B871" s="106"/>
      <c r="C871" s="107"/>
      <c r="D871" s="107"/>
      <c r="E871" s="106"/>
      <c r="F871" s="107"/>
      <c r="G871" s="106"/>
      <c r="H871" s="108"/>
      <c r="I871" s="109"/>
      <c r="J871" s="107"/>
      <c r="K871" s="109"/>
      <c r="L871" s="107"/>
      <c r="M871" s="107"/>
      <c r="N871" s="110"/>
    </row>
    <row r="872">
      <c r="A872" s="106"/>
      <c r="B872" s="106"/>
      <c r="C872" s="107"/>
      <c r="D872" s="107"/>
      <c r="E872" s="106"/>
      <c r="F872" s="107"/>
      <c r="G872" s="106"/>
      <c r="H872" s="108"/>
      <c r="I872" s="109"/>
      <c r="J872" s="107"/>
      <c r="K872" s="109"/>
      <c r="L872" s="107"/>
      <c r="M872" s="107"/>
      <c r="N872" s="110"/>
    </row>
    <row r="873">
      <c r="A873" s="106"/>
      <c r="B873" s="106"/>
      <c r="C873" s="107"/>
      <c r="D873" s="107"/>
      <c r="E873" s="106"/>
      <c r="F873" s="107"/>
      <c r="G873" s="106"/>
      <c r="H873" s="108"/>
      <c r="I873" s="109"/>
      <c r="J873" s="107"/>
      <c r="K873" s="109"/>
      <c r="L873" s="107"/>
      <c r="M873" s="107"/>
      <c r="N873" s="110"/>
    </row>
    <row r="874">
      <c r="A874" s="106"/>
      <c r="B874" s="106"/>
      <c r="C874" s="107"/>
      <c r="D874" s="107"/>
      <c r="E874" s="106"/>
      <c r="F874" s="107"/>
      <c r="G874" s="106"/>
      <c r="H874" s="108"/>
      <c r="I874" s="109"/>
      <c r="J874" s="107"/>
      <c r="K874" s="109"/>
      <c r="L874" s="107"/>
      <c r="M874" s="107"/>
      <c r="N874" s="110"/>
    </row>
    <row r="875">
      <c r="A875" s="106"/>
      <c r="B875" s="106"/>
      <c r="C875" s="107"/>
      <c r="D875" s="107"/>
      <c r="E875" s="106"/>
      <c r="F875" s="107"/>
      <c r="G875" s="106"/>
      <c r="H875" s="108"/>
      <c r="I875" s="109"/>
      <c r="J875" s="107"/>
      <c r="K875" s="109"/>
      <c r="L875" s="107"/>
      <c r="M875" s="107"/>
      <c r="N875" s="110"/>
    </row>
    <row r="876">
      <c r="A876" s="106"/>
      <c r="B876" s="106"/>
      <c r="C876" s="107"/>
      <c r="D876" s="107"/>
      <c r="E876" s="106"/>
      <c r="F876" s="107"/>
      <c r="G876" s="106"/>
      <c r="H876" s="108"/>
      <c r="I876" s="109"/>
      <c r="J876" s="107"/>
      <c r="K876" s="109"/>
      <c r="L876" s="107"/>
      <c r="M876" s="107"/>
      <c r="N876" s="110"/>
    </row>
    <row r="877">
      <c r="A877" s="106"/>
      <c r="B877" s="106"/>
      <c r="C877" s="107"/>
      <c r="D877" s="107"/>
      <c r="E877" s="106"/>
      <c r="F877" s="107"/>
      <c r="G877" s="106"/>
      <c r="H877" s="108"/>
      <c r="I877" s="109"/>
      <c r="J877" s="107"/>
      <c r="K877" s="109"/>
      <c r="L877" s="107"/>
      <c r="M877" s="107"/>
      <c r="N877" s="110"/>
    </row>
    <row r="878">
      <c r="A878" s="106"/>
      <c r="B878" s="106"/>
      <c r="C878" s="107"/>
      <c r="D878" s="107"/>
      <c r="E878" s="106"/>
      <c r="F878" s="107"/>
      <c r="G878" s="106"/>
      <c r="H878" s="108"/>
      <c r="I878" s="109"/>
      <c r="J878" s="107"/>
      <c r="K878" s="109"/>
      <c r="L878" s="107"/>
      <c r="M878" s="107"/>
      <c r="N878" s="110"/>
    </row>
    <row r="879">
      <c r="A879" s="106"/>
      <c r="B879" s="106"/>
      <c r="C879" s="107"/>
      <c r="D879" s="107"/>
      <c r="E879" s="106"/>
      <c r="F879" s="107"/>
      <c r="G879" s="106"/>
      <c r="H879" s="108"/>
      <c r="I879" s="109"/>
      <c r="J879" s="107"/>
      <c r="K879" s="109"/>
      <c r="L879" s="107"/>
      <c r="M879" s="107"/>
      <c r="N879" s="110"/>
    </row>
    <row r="880">
      <c r="A880" s="106"/>
      <c r="B880" s="106"/>
      <c r="C880" s="107"/>
      <c r="D880" s="107"/>
      <c r="E880" s="106"/>
      <c r="F880" s="107"/>
      <c r="G880" s="106"/>
      <c r="H880" s="108"/>
      <c r="I880" s="109"/>
      <c r="J880" s="107"/>
      <c r="K880" s="109"/>
      <c r="L880" s="107"/>
      <c r="M880" s="107"/>
      <c r="N880" s="110"/>
    </row>
    <row r="881">
      <c r="A881" s="106"/>
      <c r="B881" s="106"/>
      <c r="C881" s="107"/>
      <c r="D881" s="107"/>
      <c r="E881" s="106"/>
      <c r="F881" s="107"/>
      <c r="G881" s="106"/>
      <c r="H881" s="108"/>
      <c r="I881" s="109"/>
      <c r="J881" s="107"/>
      <c r="K881" s="109"/>
      <c r="L881" s="107"/>
      <c r="M881" s="107"/>
      <c r="N881" s="110"/>
    </row>
    <row r="882">
      <c r="A882" s="106"/>
      <c r="B882" s="106"/>
      <c r="C882" s="107"/>
      <c r="D882" s="107"/>
      <c r="E882" s="106"/>
      <c r="F882" s="107"/>
      <c r="G882" s="106"/>
      <c r="H882" s="108"/>
      <c r="I882" s="109"/>
      <c r="J882" s="107"/>
      <c r="K882" s="109"/>
      <c r="L882" s="107"/>
      <c r="M882" s="107"/>
      <c r="N882" s="110"/>
    </row>
    <row r="883">
      <c r="A883" s="106"/>
      <c r="B883" s="106"/>
      <c r="C883" s="107"/>
      <c r="D883" s="107"/>
      <c r="E883" s="106"/>
      <c r="F883" s="107"/>
      <c r="G883" s="106"/>
      <c r="H883" s="108"/>
      <c r="I883" s="109"/>
      <c r="J883" s="107"/>
      <c r="K883" s="109"/>
      <c r="L883" s="107"/>
      <c r="M883" s="107"/>
      <c r="N883" s="110"/>
    </row>
    <row r="884">
      <c r="A884" s="106"/>
      <c r="B884" s="106"/>
      <c r="C884" s="107"/>
      <c r="D884" s="107"/>
      <c r="E884" s="106"/>
      <c r="F884" s="107"/>
      <c r="G884" s="106"/>
      <c r="H884" s="108"/>
      <c r="I884" s="109"/>
      <c r="J884" s="107"/>
      <c r="K884" s="109"/>
      <c r="L884" s="107"/>
      <c r="M884" s="107"/>
      <c r="N884" s="110"/>
    </row>
    <row r="885">
      <c r="A885" s="106"/>
      <c r="B885" s="106"/>
      <c r="C885" s="107"/>
      <c r="D885" s="107"/>
      <c r="E885" s="106"/>
      <c r="F885" s="107"/>
      <c r="G885" s="106"/>
      <c r="H885" s="108"/>
      <c r="I885" s="109"/>
      <c r="J885" s="107"/>
      <c r="K885" s="109"/>
      <c r="L885" s="107"/>
      <c r="M885" s="107"/>
      <c r="N885" s="110"/>
    </row>
    <row r="886">
      <c r="A886" s="106"/>
      <c r="B886" s="106"/>
      <c r="C886" s="107"/>
      <c r="D886" s="107"/>
      <c r="E886" s="106"/>
      <c r="F886" s="107"/>
      <c r="G886" s="106"/>
      <c r="H886" s="108"/>
      <c r="I886" s="109"/>
      <c r="J886" s="107"/>
      <c r="K886" s="109"/>
      <c r="L886" s="107"/>
      <c r="M886" s="107"/>
      <c r="N886" s="110"/>
    </row>
    <row r="887">
      <c r="A887" s="106"/>
      <c r="B887" s="106"/>
      <c r="C887" s="107"/>
      <c r="D887" s="107"/>
      <c r="E887" s="106"/>
      <c r="F887" s="107"/>
      <c r="G887" s="106"/>
      <c r="H887" s="108"/>
      <c r="I887" s="109"/>
      <c r="J887" s="107"/>
      <c r="K887" s="109"/>
      <c r="L887" s="107"/>
      <c r="M887" s="107"/>
      <c r="N887" s="110"/>
    </row>
    <row r="888">
      <c r="A888" s="106"/>
      <c r="B888" s="106"/>
      <c r="C888" s="107"/>
      <c r="D888" s="107"/>
      <c r="E888" s="106"/>
      <c r="F888" s="107"/>
      <c r="G888" s="106"/>
      <c r="H888" s="108"/>
      <c r="I888" s="109"/>
      <c r="J888" s="107"/>
      <c r="K888" s="109"/>
      <c r="L888" s="107"/>
      <c r="M888" s="107"/>
      <c r="N888" s="110"/>
    </row>
    <row r="889">
      <c r="A889" s="106"/>
      <c r="B889" s="106"/>
      <c r="C889" s="107"/>
      <c r="D889" s="107"/>
      <c r="E889" s="106"/>
      <c r="F889" s="107"/>
      <c r="G889" s="106"/>
      <c r="H889" s="108"/>
      <c r="I889" s="109"/>
      <c r="J889" s="107"/>
      <c r="K889" s="109"/>
      <c r="L889" s="107"/>
      <c r="M889" s="107"/>
      <c r="N889" s="110"/>
    </row>
    <row r="890">
      <c r="A890" s="106"/>
      <c r="B890" s="106"/>
      <c r="C890" s="107"/>
      <c r="D890" s="107"/>
      <c r="E890" s="106"/>
      <c r="F890" s="107"/>
      <c r="G890" s="106"/>
      <c r="H890" s="108"/>
      <c r="I890" s="109"/>
      <c r="J890" s="107"/>
      <c r="K890" s="109"/>
      <c r="L890" s="107"/>
      <c r="M890" s="107"/>
      <c r="N890" s="110"/>
    </row>
    <row r="891">
      <c r="A891" s="106"/>
      <c r="B891" s="106"/>
      <c r="C891" s="107"/>
      <c r="D891" s="107"/>
      <c r="E891" s="106"/>
      <c r="F891" s="107"/>
      <c r="G891" s="106"/>
      <c r="H891" s="108"/>
      <c r="I891" s="109"/>
      <c r="J891" s="107"/>
      <c r="K891" s="109"/>
      <c r="L891" s="107"/>
      <c r="M891" s="107"/>
      <c r="N891" s="110"/>
    </row>
    <row r="892">
      <c r="A892" s="106"/>
      <c r="B892" s="106"/>
      <c r="C892" s="107"/>
      <c r="D892" s="107"/>
      <c r="E892" s="106"/>
      <c r="F892" s="107"/>
      <c r="G892" s="106"/>
      <c r="H892" s="108"/>
      <c r="I892" s="109"/>
      <c r="J892" s="107"/>
      <c r="K892" s="109"/>
      <c r="L892" s="107"/>
      <c r="M892" s="107"/>
      <c r="N892" s="110"/>
    </row>
    <row r="893">
      <c r="A893" s="106"/>
      <c r="B893" s="106"/>
      <c r="C893" s="107"/>
      <c r="D893" s="107"/>
      <c r="E893" s="106"/>
      <c r="F893" s="107"/>
      <c r="G893" s="106"/>
      <c r="H893" s="108"/>
      <c r="I893" s="109"/>
      <c r="J893" s="107"/>
      <c r="K893" s="109"/>
      <c r="L893" s="107"/>
      <c r="M893" s="107"/>
      <c r="N893" s="110"/>
    </row>
    <row r="894">
      <c r="A894" s="106"/>
      <c r="B894" s="106"/>
      <c r="C894" s="107"/>
      <c r="D894" s="107"/>
      <c r="E894" s="106"/>
      <c r="F894" s="107"/>
      <c r="G894" s="106"/>
      <c r="H894" s="108"/>
      <c r="I894" s="109"/>
      <c r="J894" s="107"/>
      <c r="K894" s="109"/>
      <c r="L894" s="107"/>
      <c r="M894" s="107"/>
      <c r="N894" s="110"/>
    </row>
    <row r="895">
      <c r="A895" s="106"/>
      <c r="B895" s="106"/>
      <c r="C895" s="107"/>
      <c r="D895" s="107"/>
      <c r="E895" s="106"/>
      <c r="F895" s="107"/>
      <c r="G895" s="106"/>
      <c r="H895" s="108"/>
      <c r="I895" s="109"/>
      <c r="J895" s="107"/>
      <c r="K895" s="109"/>
      <c r="L895" s="107"/>
      <c r="M895" s="107"/>
      <c r="N895" s="110"/>
    </row>
    <row r="896">
      <c r="A896" s="106"/>
      <c r="B896" s="106"/>
      <c r="C896" s="107"/>
      <c r="D896" s="107"/>
      <c r="E896" s="106"/>
      <c r="F896" s="107"/>
      <c r="G896" s="106"/>
      <c r="H896" s="108"/>
      <c r="I896" s="109"/>
      <c r="J896" s="107"/>
      <c r="K896" s="109"/>
      <c r="L896" s="107"/>
      <c r="M896" s="107"/>
      <c r="N896" s="110"/>
    </row>
    <row r="897">
      <c r="A897" s="106"/>
      <c r="B897" s="106"/>
      <c r="C897" s="107"/>
      <c r="D897" s="107"/>
      <c r="E897" s="106"/>
      <c r="F897" s="107"/>
      <c r="G897" s="106"/>
      <c r="H897" s="108"/>
      <c r="I897" s="109"/>
      <c r="J897" s="107"/>
      <c r="K897" s="109"/>
      <c r="L897" s="107"/>
      <c r="M897" s="107"/>
      <c r="N897" s="110"/>
    </row>
    <row r="898">
      <c r="A898" s="106"/>
      <c r="B898" s="106"/>
      <c r="C898" s="107"/>
      <c r="D898" s="107"/>
      <c r="E898" s="106"/>
      <c r="F898" s="107"/>
      <c r="G898" s="106"/>
      <c r="H898" s="108"/>
      <c r="I898" s="109"/>
      <c r="J898" s="107"/>
      <c r="K898" s="109"/>
      <c r="L898" s="107"/>
      <c r="M898" s="107"/>
      <c r="N898" s="110"/>
    </row>
    <row r="899">
      <c r="A899" s="106"/>
      <c r="B899" s="106"/>
      <c r="C899" s="107"/>
      <c r="D899" s="107"/>
      <c r="E899" s="106"/>
      <c r="F899" s="107"/>
      <c r="G899" s="106"/>
      <c r="H899" s="108"/>
      <c r="I899" s="109"/>
      <c r="J899" s="107"/>
      <c r="K899" s="109"/>
      <c r="L899" s="107"/>
      <c r="M899" s="107"/>
      <c r="N899" s="110"/>
    </row>
    <row r="900">
      <c r="A900" s="106"/>
      <c r="B900" s="106"/>
      <c r="C900" s="107"/>
      <c r="D900" s="107"/>
      <c r="E900" s="106"/>
      <c r="F900" s="107"/>
      <c r="G900" s="106"/>
      <c r="H900" s="108"/>
      <c r="I900" s="109"/>
      <c r="J900" s="107"/>
      <c r="K900" s="109"/>
      <c r="L900" s="107"/>
      <c r="M900" s="107"/>
      <c r="N900" s="110"/>
    </row>
    <row r="901">
      <c r="A901" s="106"/>
      <c r="B901" s="106"/>
      <c r="C901" s="107"/>
      <c r="D901" s="107"/>
      <c r="E901" s="106"/>
      <c r="F901" s="107"/>
      <c r="G901" s="106"/>
      <c r="H901" s="108"/>
      <c r="I901" s="109"/>
      <c r="J901" s="107"/>
      <c r="K901" s="109"/>
      <c r="L901" s="107"/>
      <c r="M901" s="107"/>
      <c r="N901" s="110"/>
    </row>
    <row r="902">
      <c r="A902" s="106"/>
      <c r="B902" s="106"/>
      <c r="C902" s="107"/>
      <c r="D902" s="107"/>
      <c r="E902" s="106"/>
      <c r="F902" s="107"/>
      <c r="G902" s="106"/>
      <c r="H902" s="108"/>
      <c r="I902" s="109"/>
      <c r="J902" s="107"/>
      <c r="K902" s="109"/>
      <c r="L902" s="107"/>
      <c r="M902" s="107"/>
      <c r="N902" s="110"/>
    </row>
    <row r="903">
      <c r="A903" s="106"/>
      <c r="B903" s="106"/>
      <c r="C903" s="107"/>
      <c r="D903" s="107"/>
      <c r="E903" s="106"/>
      <c r="F903" s="107"/>
      <c r="G903" s="106"/>
      <c r="H903" s="108"/>
      <c r="I903" s="109"/>
      <c r="J903" s="107"/>
      <c r="K903" s="109"/>
      <c r="L903" s="107"/>
      <c r="M903" s="107"/>
      <c r="N903" s="110"/>
    </row>
    <row r="904">
      <c r="A904" s="106"/>
      <c r="B904" s="106"/>
      <c r="C904" s="107"/>
      <c r="D904" s="107"/>
      <c r="E904" s="106"/>
      <c r="F904" s="107"/>
      <c r="G904" s="106"/>
      <c r="H904" s="108"/>
      <c r="I904" s="109"/>
      <c r="J904" s="107"/>
      <c r="K904" s="109"/>
      <c r="L904" s="107"/>
      <c r="M904" s="107"/>
      <c r="N904" s="110"/>
    </row>
    <row r="905">
      <c r="A905" s="106"/>
      <c r="B905" s="106"/>
      <c r="C905" s="107"/>
      <c r="D905" s="107"/>
      <c r="E905" s="106"/>
      <c r="F905" s="107"/>
      <c r="G905" s="106"/>
      <c r="H905" s="108"/>
      <c r="I905" s="109"/>
      <c r="J905" s="107"/>
      <c r="K905" s="109"/>
      <c r="L905" s="107"/>
      <c r="M905" s="107"/>
      <c r="N905" s="110"/>
    </row>
    <row r="906">
      <c r="A906" s="106"/>
      <c r="B906" s="106"/>
      <c r="C906" s="107"/>
      <c r="D906" s="107"/>
      <c r="E906" s="106"/>
      <c r="F906" s="107"/>
      <c r="G906" s="106"/>
      <c r="H906" s="108"/>
      <c r="I906" s="109"/>
      <c r="J906" s="107"/>
      <c r="K906" s="109"/>
      <c r="L906" s="107"/>
      <c r="M906" s="107"/>
      <c r="N906" s="110"/>
    </row>
    <row r="907">
      <c r="A907" s="106"/>
      <c r="B907" s="106"/>
      <c r="C907" s="107"/>
      <c r="D907" s="107"/>
      <c r="E907" s="106"/>
      <c r="F907" s="107"/>
      <c r="G907" s="106"/>
      <c r="H907" s="108"/>
      <c r="I907" s="109"/>
      <c r="J907" s="107"/>
      <c r="K907" s="109"/>
      <c r="L907" s="107"/>
      <c r="M907" s="107"/>
      <c r="N907" s="110"/>
    </row>
    <row r="908">
      <c r="A908" s="106"/>
      <c r="B908" s="106"/>
      <c r="C908" s="107"/>
      <c r="D908" s="107"/>
      <c r="E908" s="106"/>
      <c r="F908" s="107"/>
      <c r="G908" s="106"/>
      <c r="H908" s="108"/>
      <c r="I908" s="109"/>
      <c r="J908" s="107"/>
      <c r="K908" s="109"/>
      <c r="L908" s="107"/>
      <c r="M908" s="107"/>
      <c r="N908" s="110"/>
    </row>
    <row r="909">
      <c r="A909" s="106"/>
      <c r="B909" s="106"/>
      <c r="C909" s="107"/>
      <c r="D909" s="107"/>
      <c r="E909" s="106"/>
      <c r="F909" s="107"/>
      <c r="G909" s="106"/>
      <c r="H909" s="108"/>
      <c r="I909" s="109"/>
      <c r="J909" s="107"/>
      <c r="K909" s="109"/>
      <c r="L909" s="107"/>
      <c r="M909" s="107"/>
      <c r="N909" s="110"/>
    </row>
    <row r="910">
      <c r="A910" s="106"/>
      <c r="B910" s="106"/>
      <c r="C910" s="107"/>
      <c r="D910" s="107"/>
      <c r="E910" s="106"/>
      <c r="F910" s="107"/>
      <c r="G910" s="106"/>
      <c r="H910" s="108"/>
      <c r="I910" s="109"/>
      <c r="J910" s="107"/>
      <c r="K910" s="109"/>
      <c r="L910" s="107"/>
      <c r="M910" s="107"/>
      <c r="N910" s="110"/>
    </row>
    <row r="911">
      <c r="A911" s="106"/>
      <c r="B911" s="106"/>
      <c r="C911" s="107"/>
      <c r="D911" s="107"/>
      <c r="E911" s="106"/>
      <c r="F911" s="107"/>
      <c r="G911" s="106"/>
      <c r="H911" s="108"/>
      <c r="I911" s="109"/>
      <c r="J911" s="107"/>
      <c r="K911" s="109"/>
      <c r="L911" s="107"/>
      <c r="M911" s="107"/>
      <c r="N911" s="110"/>
    </row>
    <row r="912">
      <c r="A912" s="106"/>
      <c r="B912" s="106"/>
      <c r="C912" s="107"/>
      <c r="D912" s="107"/>
      <c r="E912" s="106"/>
      <c r="F912" s="107"/>
      <c r="G912" s="106"/>
      <c r="H912" s="108"/>
      <c r="I912" s="109"/>
      <c r="J912" s="107"/>
      <c r="K912" s="109"/>
      <c r="L912" s="107"/>
      <c r="M912" s="107"/>
      <c r="N912" s="110"/>
    </row>
    <row r="913">
      <c r="A913" s="106"/>
      <c r="B913" s="106"/>
      <c r="C913" s="107"/>
      <c r="D913" s="107"/>
      <c r="E913" s="106"/>
      <c r="F913" s="107"/>
      <c r="G913" s="106"/>
      <c r="H913" s="108"/>
      <c r="I913" s="109"/>
      <c r="J913" s="107"/>
      <c r="K913" s="109"/>
      <c r="L913" s="107"/>
      <c r="M913" s="107"/>
      <c r="N913" s="110"/>
    </row>
    <row r="914">
      <c r="A914" s="106"/>
      <c r="B914" s="106"/>
      <c r="C914" s="107"/>
      <c r="D914" s="107"/>
      <c r="E914" s="106"/>
      <c r="F914" s="107"/>
      <c r="G914" s="106"/>
      <c r="H914" s="108"/>
      <c r="I914" s="109"/>
      <c r="J914" s="107"/>
      <c r="K914" s="109"/>
      <c r="L914" s="107"/>
      <c r="M914" s="107"/>
      <c r="N914" s="110"/>
    </row>
    <row r="915">
      <c r="A915" s="106"/>
      <c r="B915" s="106"/>
      <c r="C915" s="107"/>
      <c r="D915" s="107"/>
      <c r="E915" s="106"/>
      <c r="F915" s="107"/>
      <c r="G915" s="106"/>
      <c r="H915" s="108"/>
      <c r="I915" s="109"/>
      <c r="J915" s="107"/>
      <c r="K915" s="109"/>
      <c r="L915" s="107"/>
      <c r="M915" s="107"/>
      <c r="N915" s="110"/>
    </row>
    <row r="916">
      <c r="A916" s="106"/>
      <c r="B916" s="106"/>
      <c r="C916" s="107"/>
      <c r="D916" s="107"/>
      <c r="E916" s="106"/>
      <c r="F916" s="107"/>
      <c r="G916" s="106"/>
      <c r="H916" s="108"/>
      <c r="I916" s="109"/>
      <c r="J916" s="107"/>
      <c r="K916" s="109"/>
      <c r="L916" s="107"/>
      <c r="M916" s="107"/>
      <c r="N916" s="110"/>
    </row>
    <row r="917">
      <c r="A917" s="106"/>
      <c r="B917" s="106"/>
      <c r="C917" s="107"/>
      <c r="D917" s="107"/>
      <c r="E917" s="106"/>
      <c r="F917" s="107"/>
      <c r="G917" s="106"/>
      <c r="H917" s="108"/>
      <c r="I917" s="109"/>
      <c r="J917" s="107"/>
      <c r="K917" s="109"/>
      <c r="L917" s="107"/>
      <c r="M917" s="107"/>
      <c r="N917" s="110"/>
    </row>
    <row r="918">
      <c r="A918" s="106"/>
      <c r="B918" s="106"/>
      <c r="C918" s="107"/>
      <c r="D918" s="107"/>
      <c r="E918" s="106"/>
      <c r="F918" s="107"/>
      <c r="G918" s="106"/>
      <c r="H918" s="108"/>
      <c r="I918" s="109"/>
      <c r="J918" s="107"/>
      <c r="K918" s="109"/>
      <c r="L918" s="107"/>
      <c r="M918" s="107"/>
      <c r="N918" s="110"/>
    </row>
    <row r="919">
      <c r="A919" s="106"/>
      <c r="B919" s="106"/>
      <c r="C919" s="107"/>
      <c r="D919" s="107"/>
      <c r="E919" s="106"/>
      <c r="F919" s="107"/>
      <c r="G919" s="106"/>
      <c r="H919" s="108"/>
      <c r="I919" s="109"/>
      <c r="J919" s="107"/>
      <c r="K919" s="109"/>
      <c r="L919" s="107"/>
      <c r="M919" s="107"/>
      <c r="N919" s="110"/>
    </row>
    <row r="920">
      <c r="A920" s="106"/>
      <c r="B920" s="106"/>
      <c r="C920" s="107"/>
      <c r="D920" s="107"/>
      <c r="E920" s="106"/>
      <c r="F920" s="107"/>
      <c r="G920" s="106"/>
      <c r="H920" s="108"/>
      <c r="I920" s="109"/>
      <c r="J920" s="107"/>
      <c r="K920" s="109"/>
      <c r="L920" s="107"/>
      <c r="M920" s="107"/>
      <c r="N920" s="110"/>
    </row>
    <row r="921">
      <c r="A921" s="106"/>
      <c r="B921" s="106"/>
      <c r="C921" s="107"/>
      <c r="D921" s="107"/>
      <c r="E921" s="106"/>
      <c r="F921" s="107"/>
      <c r="G921" s="106"/>
      <c r="H921" s="108"/>
      <c r="I921" s="109"/>
      <c r="J921" s="107"/>
      <c r="K921" s="109"/>
      <c r="L921" s="107"/>
      <c r="M921" s="107"/>
      <c r="N921" s="110"/>
    </row>
    <row r="922">
      <c r="A922" s="106"/>
      <c r="B922" s="106"/>
      <c r="C922" s="107"/>
      <c r="D922" s="107"/>
      <c r="E922" s="106"/>
      <c r="F922" s="107"/>
      <c r="G922" s="106"/>
      <c r="H922" s="108"/>
      <c r="I922" s="109"/>
      <c r="J922" s="107"/>
      <c r="K922" s="109"/>
      <c r="L922" s="107"/>
      <c r="M922" s="107"/>
      <c r="N922" s="110"/>
    </row>
    <row r="923">
      <c r="A923" s="106"/>
      <c r="B923" s="106"/>
      <c r="C923" s="107"/>
      <c r="D923" s="107"/>
      <c r="E923" s="106"/>
      <c r="F923" s="107"/>
      <c r="G923" s="106"/>
      <c r="H923" s="108"/>
      <c r="I923" s="109"/>
      <c r="J923" s="107"/>
      <c r="K923" s="109"/>
      <c r="L923" s="107"/>
      <c r="M923" s="107"/>
      <c r="N923" s="110"/>
    </row>
    <row r="924">
      <c r="A924" s="106"/>
      <c r="B924" s="106"/>
      <c r="C924" s="107"/>
      <c r="D924" s="107"/>
      <c r="E924" s="106"/>
      <c r="F924" s="107"/>
      <c r="G924" s="106"/>
      <c r="H924" s="108"/>
      <c r="I924" s="109"/>
      <c r="J924" s="107"/>
      <c r="K924" s="109"/>
      <c r="L924" s="107"/>
      <c r="M924" s="107"/>
      <c r="N924" s="110"/>
    </row>
    <row r="925">
      <c r="A925" s="106"/>
      <c r="B925" s="106"/>
      <c r="C925" s="107"/>
      <c r="D925" s="107"/>
      <c r="E925" s="106"/>
      <c r="F925" s="107"/>
      <c r="G925" s="106"/>
      <c r="H925" s="108"/>
      <c r="I925" s="109"/>
      <c r="J925" s="107"/>
      <c r="K925" s="109"/>
      <c r="L925" s="107"/>
      <c r="M925" s="107"/>
      <c r="N925" s="110"/>
    </row>
    <row r="926">
      <c r="A926" s="106"/>
      <c r="B926" s="106"/>
      <c r="C926" s="107"/>
      <c r="D926" s="107"/>
      <c r="E926" s="106"/>
      <c r="F926" s="107"/>
      <c r="G926" s="106"/>
      <c r="H926" s="108"/>
      <c r="I926" s="109"/>
      <c r="J926" s="107"/>
      <c r="K926" s="109"/>
      <c r="L926" s="107"/>
      <c r="M926" s="107"/>
      <c r="N926" s="110"/>
    </row>
    <row r="927">
      <c r="A927" s="106"/>
      <c r="B927" s="106"/>
      <c r="C927" s="107"/>
      <c r="D927" s="107"/>
      <c r="E927" s="106"/>
      <c r="F927" s="107"/>
      <c r="G927" s="106"/>
      <c r="H927" s="108"/>
      <c r="I927" s="109"/>
      <c r="J927" s="107"/>
      <c r="K927" s="109"/>
      <c r="L927" s="107"/>
      <c r="M927" s="107"/>
      <c r="N927" s="110"/>
    </row>
    <row r="928">
      <c r="A928" s="106"/>
      <c r="B928" s="106"/>
      <c r="C928" s="107"/>
      <c r="D928" s="107"/>
      <c r="E928" s="106"/>
      <c r="F928" s="107"/>
      <c r="G928" s="106"/>
      <c r="H928" s="108"/>
      <c r="I928" s="109"/>
      <c r="J928" s="107"/>
      <c r="K928" s="109"/>
      <c r="L928" s="107"/>
      <c r="M928" s="107"/>
      <c r="N928" s="110"/>
    </row>
    <row r="929">
      <c r="A929" s="106"/>
      <c r="B929" s="106"/>
      <c r="C929" s="107"/>
      <c r="D929" s="107"/>
      <c r="E929" s="106"/>
      <c r="F929" s="107"/>
      <c r="G929" s="106"/>
      <c r="H929" s="108"/>
      <c r="I929" s="109"/>
      <c r="J929" s="107"/>
      <c r="K929" s="109"/>
      <c r="L929" s="107"/>
      <c r="M929" s="107"/>
      <c r="N929" s="110"/>
    </row>
    <row r="930">
      <c r="A930" s="106"/>
      <c r="B930" s="106"/>
      <c r="C930" s="107"/>
      <c r="D930" s="107"/>
      <c r="E930" s="106"/>
      <c r="F930" s="107"/>
      <c r="G930" s="106"/>
      <c r="H930" s="108"/>
      <c r="I930" s="109"/>
      <c r="J930" s="107"/>
      <c r="K930" s="109"/>
      <c r="L930" s="107"/>
      <c r="M930" s="107"/>
      <c r="N930" s="110"/>
    </row>
    <row r="931">
      <c r="A931" s="106"/>
      <c r="B931" s="106"/>
      <c r="C931" s="107"/>
      <c r="D931" s="107"/>
      <c r="E931" s="106"/>
      <c r="F931" s="107"/>
      <c r="G931" s="106"/>
      <c r="H931" s="108"/>
      <c r="I931" s="109"/>
      <c r="J931" s="107"/>
      <c r="K931" s="109"/>
      <c r="L931" s="107"/>
      <c r="M931" s="107"/>
      <c r="N931" s="110"/>
    </row>
    <row r="932">
      <c r="A932" s="106"/>
      <c r="B932" s="106"/>
      <c r="C932" s="107"/>
      <c r="D932" s="107"/>
      <c r="E932" s="106"/>
      <c r="F932" s="107"/>
      <c r="G932" s="106"/>
      <c r="H932" s="108"/>
      <c r="I932" s="109"/>
      <c r="J932" s="107"/>
      <c r="K932" s="109"/>
      <c r="L932" s="107"/>
      <c r="M932" s="107"/>
      <c r="N932" s="110"/>
    </row>
    <row r="933">
      <c r="A933" s="106"/>
      <c r="B933" s="106"/>
      <c r="C933" s="107"/>
      <c r="D933" s="107"/>
      <c r="E933" s="106"/>
      <c r="F933" s="107"/>
      <c r="G933" s="106"/>
      <c r="H933" s="108"/>
      <c r="I933" s="109"/>
      <c r="J933" s="107"/>
      <c r="K933" s="109"/>
      <c r="L933" s="107"/>
      <c r="M933" s="107"/>
      <c r="N933" s="110"/>
    </row>
    <row r="934">
      <c r="A934" s="106"/>
      <c r="B934" s="106"/>
      <c r="C934" s="107"/>
      <c r="D934" s="107"/>
      <c r="E934" s="106"/>
      <c r="F934" s="107"/>
      <c r="G934" s="106"/>
      <c r="H934" s="108"/>
      <c r="I934" s="109"/>
      <c r="J934" s="107"/>
      <c r="K934" s="109"/>
      <c r="L934" s="107"/>
      <c r="M934" s="107"/>
      <c r="N934" s="110"/>
    </row>
    <row r="935">
      <c r="A935" s="106"/>
      <c r="B935" s="106"/>
      <c r="C935" s="107"/>
      <c r="D935" s="107"/>
      <c r="E935" s="106"/>
      <c r="F935" s="107"/>
      <c r="G935" s="106"/>
      <c r="H935" s="108"/>
      <c r="I935" s="109"/>
      <c r="J935" s="107"/>
      <c r="K935" s="109"/>
      <c r="L935" s="107"/>
      <c r="M935" s="107"/>
      <c r="N935" s="110"/>
    </row>
    <row r="936">
      <c r="A936" s="106"/>
      <c r="B936" s="106"/>
      <c r="C936" s="107"/>
      <c r="D936" s="107"/>
      <c r="E936" s="106"/>
      <c r="F936" s="107"/>
      <c r="G936" s="106"/>
      <c r="H936" s="108"/>
      <c r="I936" s="109"/>
      <c r="J936" s="107"/>
      <c r="K936" s="109"/>
      <c r="L936" s="107"/>
      <c r="M936" s="107"/>
      <c r="N936" s="110"/>
    </row>
    <row r="937">
      <c r="A937" s="106"/>
      <c r="B937" s="106"/>
      <c r="C937" s="107"/>
      <c r="D937" s="107"/>
      <c r="E937" s="106"/>
      <c r="F937" s="107"/>
      <c r="G937" s="106"/>
      <c r="H937" s="108"/>
      <c r="I937" s="109"/>
      <c r="J937" s="107"/>
      <c r="K937" s="109"/>
      <c r="L937" s="107"/>
      <c r="M937" s="107"/>
      <c r="N937" s="110"/>
    </row>
    <row r="938">
      <c r="A938" s="106"/>
      <c r="B938" s="106"/>
      <c r="C938" s="107"/>
      <c r="D938" s="107"/>
      <c r="E938" s="106"/>
      <c r="F938" s="107"/>
      <c r="G938" s="106"/>
      <c r="H938" s="108"/>
      <c r="I938" s="109"/>
      <c r="J938" s="107"/>
      <c r="K938" s="109"/>
      <c r="L938" s="107"/>
      <c r="M938" s="107"/>
      <c r="N938" s="110"/>
    </row>
    <row r="939">
      <c r="A939" s="106"/>
      <c r="B939" s="106"/>
      <c r="C939" s="107"/>
      <c r="D939" s="107"/>
      <c r="E939" s="106"/>
      <c r="F939" s="107"/>
      <c r="G939" s="106"/>
      <c r="H939" s="108"/>
      <c r="I939" s="109"/>
      <c r="J939" s="107"/>
      <c r="K939" s="109"/>
      <c r="L939" s="107"/>
      <c r="M939" s="107"/>
      <c r="N939" s="110"/>
    </row>
    <row r="940">
      <c r="A940" s="106"/>
      <c r="B940" s="106"/>
      <c r="C940" s="107"/>
      <c r="D940" s="107"/>
      <c r="E940" s="106"/>
      <c r="F940" s="107"/>
      <c r="G940" s="106"/>
      <c r="H940" s="108"/>
      <c r="I940" s="109"/>
      <c r="J940" s="107"/>
      <c r="K940" s="109"/>
      <c r="L940" s="107"/>
      <c r="M940" s="107"/>
      <c r="N940" s="110"/>
    </row>
    <row r="941">
      <c r="A941" s="106"/>
      <c r="B941" s="106"/>
      <c r="C941" s="107"/>
      <c r="D941" s="107"/>
      <c r="E941" s="106"/>
      <c r="F941" s="107"/>
      <c r="G941" s="106"/>
      <c r="H941" s="108"/>
      <c r="I941" s="109"/>
      <c r="J941" s="107"/>
      <c r="K941" s="109"/>
      <c r="L941" s="107"/>
      <c r="M941" s="107"/>
      <c r="N941" s="110"/>
    </row>
    <row r="942">
      <c r="A942" s="106"/>
      <c r="B942" s="106"/>
      <c r="C942" s="107"/>
      <c r="D942" s="107"/>
      <c r="E942" s="106"/>
      <c r="F942" s="107"/>
      <c r="G942" s="106"/>
      <c r="H942" s="108"/>
      <c r="I942" s="109"/>
      <c r="J942" s="107"/>
      <c r="K942" s="109"/>
      <c r="L942" s="107"/>
      <c r="M942" s="107"/>
      <c r="N942" s="110"/>
    </row>
    <row r="943">
      <c r="A943" s="106"/>
      <c r="B943" s="106"/>
      <c r="C943" s="107"/>
      <c r="D943" s="107"/>
      <c r="E943" s="106"/>
      <c r="F943" s="107"/>
      <c r="G943" s="106"/>
      <c r="H943" s="108"/>
      <c r="I943" s="109"/>
      <c r="J943" s="107"/>
      <c r="K943" s="109"/>
      <c r="L943" s="107"/>
      <c r="M943" s="107"/>
      <c r="N943" s="110"/>
    </row>
    <row r="944">
      <c r="A944" s="106"/>
      <c r="B944" s="106"/>
      <c r="C944" s="107"/>
      <c r="D944" s="107"/>
      <c r="E944" s="106"/>
      <c r="F944" s="107"/>
      <c r="G944" s="106"/>
      <c r="H944" s="108"/>
      <c r="I944" s="109"/>
      <c r="J944" s="107"/>
      <c r="K944" s="109"/>
      <c r="L944" s="107"/>
      <c r="M944" s="107"/>
      <c r="N944" s="110"/>
    </row>
    <row r="945">
      <c r="A945" s="106"/>
      <c r="B945" s="106"/>
      <c r="C945" s="107"/>
      <c r="D945" s="107"/>
      <c r="E945" s="106"/>
      <c r="F945" s="107"/>
      <c r="G945" s="106"/>
      <c r="H945" s="108"/>
      <c r="I945" s="109"/>
      <c r="J945" s="107"/>
      <c r="K945" s="109"/>
      <c r="L945" s="107"/>
      <c r="M945" s="107"/>
      <c r="N945" s="110"/>
    </row>
    <row r="946">
      <c r="A946" s="106"/>
      <c r="B946" s="106"/>
      <c r="C946" s="107"/>
      <c r="D946" s="107"/>
      <c r="E946" s="106"/>
      <c r="F946" s="107"/>
      <c r="G946" s="106"/>
      <c r="H946" s="108"/>
      <c r="I946" s="109"/>
      <c r="J946" s="107"/>
      <c r="K946" s="109"/>
      <c r="L946" s="107"/>
      <c r="M946" s="107"/>
      <c r="N946" s="110"/>
    </row>
    <row r="947">
      <c r="A947" s="106"/>
      <c r="B947" s="106"/>
      <c r="C947" s="107"/>
      <c r="D947" s="107"/>
      <c r="E947" s="106"/>
      <c r="F947" s="107"/>
      <c r="G947" s="106"/>
      <c r="H947" s="108"/>
      <c r="I947" s="109"/>
      <c r="J947" s="107"/>
      <c r="K947" s="109"/>
      <c r="L947" s="107"/>
      <c r="M947" s="107"/>
      <c r="N947" s="110"/>
    </row>
    <row r="948">
      <c r="A948" s="106"/>
      <c r="B948" s="106"/>
      <c r="C948" s="107"/>
      <c r="D948" s="107"/>
      <c r="E948" s="106"/>
      <c r="F948" s="107"/>
      <c r="G948" s="106"/>
      <c r="H948" s="108"/>
      <c r="I948" s="109"/>
      <c r="J948" s="107"/>
      <c r="K948" s="109"/>
      <c r="L948" s="107"/>
      <c r="M948" s="107"/>
      <c r="N948" s="110"/>
    </row>
    <row r="949">
      <c r="A949" s="106"/>
      <c r="B949" s="106"/>
      <c r="C949" s="107"/>
      <c r="D949" s="107"/>
      <c r="E949" s="106"/>
      <c r="F949" s="107"/>
      <c r="G949" s="106"/>
      <c r="H949" s="108"/>
      <c r="I949" s="109"/>
      <c r="J949" s="107"/>
      <c r="K949" s="109"/>
      <c r="L949" s="107"/>
      <c r="M949" s="107"/>
      <c r="N949" s="110"/>
    </row>
    <row r="950">
      <c r="A950" s="106"/>
      <c r="B950" s="106"/>
      <c r="C950" s="107"/>
      <c r="D950" s="107"/>
      <c r="E950" s="106"/>
      <c r="F950" s="107"/>
      <c r="G950" s="106"/>
      <c r="H950" s="108"/>
      <c r="I950" s="109"/>
      <c r="J950" s="107"/>
      <c r="K950" s="109"/>
      <c r="L950" s="107"/>
      <c r="M950" s="107"/>
      <c r="N950" s="110"/>
    </row>
    <row r="951">
      <c r="A951" s="106"/>
      <c r="B951" s="106"/>
      <c r="C951" s="107"/>
      <c r="D951" s="107"/>
      <c r="E951" s="106"/>
      <c r="F951" s="107"/>
      <c r="G951" s="106"/>
      <c r="H951" s="108"/>
      <c r="I951" s="109"/>
      <c r="J951" s="107"/>
      <c r="K951" s="109"/>
      <c r="L951" s="107"/>
      <c r="M951" s="107"/>
      <c r="N951" s="110"/>
    </row>
    <row r="952">
      <c r="A952" s="106"/>
      <c r="B952" s="106"/>
      <c r="C952" s="107"/>
      <c r="D952" s="107"/>
      <c r="E952" s="106"/>
      <c r="F952" s="107"/>
      <c r="G952" s="106"/>
      <c r="H952" s="108"/>
      <c r="I952" s="109"/>
      <c r="J952" s="107"/>
      <c r="K952" s="109"/>
      <c r="L952" s="107"/>
      <c r="M952" s="107"/>
      <c r="N952" s="110"/>
    </row>
    <row r="953">
      <c r="A953" s="106"/>
      <c r="B953" s="106"/>
      <c r="C953" s="107"/>
      <c r="D953" s="107"/>
      <c r="E953" s="106"/>
      <c r="F953" s="107"/>
      <c r="G953" s="106"/>
      <c r="H953" s="108"/>
      <c r="I953" s="109"/>
      <c r="J953" s="107"/>
      <c r="K953" s="109"/>
      <c r="L953" s="107"/>
      <c r="M953" s="107"/>
      <c r="N953" s="110"/>
    </row>
    <row r="954">
      <c r="A954" s="106"/>
      <c r="B954" s="106"/>
      <c r="C954" s="107"/>
      <c r="D954" s="107"/>
      <c r="E954" s="106"/>
      <c r="F954" s="107"/>
      <c r="G954" s="106"/>
      <c r="H954" s="108"/>
      <c r="I954" s="109"/>
      <c r="J954" s="107"/>
      <c r="K954" s="109"/>
      <c r="L954" s="107"/>
      <c r="M954" s="107"/>
      <c r="N954" s="110"/>
    </row>
    <row r="955">
      <c r="A955" s="106"/>
      <c r="B955" s="106"/>
      <c r="C955" s="107"/>
      <c r="D955" s="107"/>
      <c r="E955" s="106"/>
      <c r="F955" s="107"/>
      <c r="G955" s="106"/>
      <c r="H955" s="108"/>
      <c r="I955" s="109"/>
      <c r="J955" s="107"/>
      <c r="K955" s="109"/>
      <c r="L955" s="107"/>
      <c r="M955" s="107"/>
      <c r="N955" s="110"/>
    </row>
    <row r="956">
      <c r="A956" s="106"/>
      <c r="B956" s="106"/>
      <c r="C956" s="107"/>
      <c r="D956" s="107"/>
      <c r="E956" s="106"/>
      <c r="F956" s="107"/>
      <c r="G956" s="106"/>
      <c r="H956" s="108"/>
      <c r="I956" s="109"/>
      <c r="J956" s="107"/>
      <c r="K956" s="109"/>
      <c r="L956" s="107"/>
      <c r="M956" s="107"/>
      <c r="N956" s="110"/>
    </row>
    <row r="957">
      <c r="A957" s="106"/>
      <c r="B957" s="106"/>
      <c r="C957" s="107"/>
      <c r="D957" s="107"/>
      <c r="E957" s="106"/>
      <c r="F957" s="107"/>
      <c r="G957" s="106"/>
      <c r="H957" s="108"/>
      <c r="I957" s="109"/>
      <c r="J957" s="107"/>
      <c r="K957" s="109"/>
      <c r="L957" s="107"/>
      <c r="M957" s="107"/>
      <c r="N957" s="110"/>
    </row>
    <row r="958">
      <c r="A958" s="106"/>
      <c r="B958" s="106"/>
      <c r="C958" s="107"/>
      <c r="D958" s="107"/>
      <c r="E958" s="106"/>
      <c r="F958" s="107"/>
      <c r="G958" s="106"/>
      <c r="H958" s="108"/>
      <c r="I958" s="109"/>
      <c r="J958" s="107"/>
      <c r="K958" s="109"/>
      <c r="L958" s="107"/>
      <c r="M958" s="107"/>
      <c r="N958" s="110"/>
    </row>
    <row r="959">
      <c r="A959" s="106"/>
      <c r="B959" s="106"/>
      <c r="C959" s="107"/>
      <c r="D959" s="107"/>
      <c r="E959" s="106"/>
      <c r="F959" s="107"/>
      <c r="G959" s="106"/>
      <c r="H959" s="108"/>
      <c r="I959" s="109"/>
      <c r="J959" s="107"/>
      <c r="K959" s="109"/>
      <c r="L959" s="107"/>
      <c r="M959" s="107"/>
      <c r="N959" s="110"/>
    </row>
    <row r="960">
      <c r="A960" s="106"/>
      <c r="B960" s="106"/>
      <c r="C960" s="107"/>
      <c r="D960" s="107"/>
      <c r="E960" s="106"/>
      <c r="F960" s="107"/>
      <c r="G960" s="106"/>
      <c r="H960" s="108"/>
      <c r="I960" s="109"/>
      <c r="J960" s="107"/>
      <c r="K960" s="109"/>
      <c r="L960" s="107"/>
      <c r="M960" s="107"/>
      <c r="N960" s="110"/>
    </row>
    <row r="961">
      <c r="A961" s="106"/>
      <c r="B961" s="106"/>
      <c r="C961" s="107"/>
      <c r="D961" s="107"/>
      <c r="E961" s="106"/>
      <c r="F961" s="107"/>
      <c r="G961" s="106"/>
      <c r="H961" s="108"/>
      <c r="I961" s="109"/>
      <c r="J961" s="107"/>
      <c r="K961" s="109"/>
      <c r="L961" s="107"/>
      <c r="M961" s="107"/>
      <c r="N961" s="110"/>
    </row>
    <row r="962">
      <c r="A962" s="106"/>
      <c r="B962" s="106"/>
      <c r="C962" s="107"/>
      <c r="D962" s="107"/>
      <c r="E962" s="106"/>
      <c r="F962" s="107"/>
      <c r="G962" s="106"/>
      <c r="H962" s="108"/>
      <c r="I962" s="109"/>
      <c r="J962" s="107"/>
      <c r="K962" s="109"/>
      <c r="L962" s="107"/>
      <c r="M962" s="107"/>
      <c r="N962" s="110"/>
    </row>
    <row r="963">
      <c r="A963" s="106"/>
      <c r="B963" s="106"/>
      <c r="C963" s="107"/>
      <c r="D963" s="107"/>
      <c r="E963" s="106"/>
      <c r="F963" s="107"/>
      <c r="G963" s="106"/>
      <c r="H963" s="108"/>
      <c r="I963" s="109"/>
      <c r="J963" s="107"/>
      <c r="K963" s="109"/>
      <c r="L963" s="107"/>
      <c r="M963" s="107"/>
      <c r="N963" s="110"/>
    </row>
    <row r="964">
      <c r="A964" s="106"/>
      <c r="B964" s="106"/>
      <c r="C964" s="107"/>
      <c r="D964" s="107"/>
      <c r="E964" s="106"/>
      <c r="F964" s="107"/>
      <c r="G964" s="106"/>
      <c r="H964" s="108"/>
      <c r="I964" s="109"/>
      <c r="J964" s="107"/>
      <c r="K964" s="109"/>
      <c r="L964" s="107"/>
      <c r="M964" s="107"/>
      <c r="N964" s="110"/>
    </row>
    <row r="965">
      <c r="A965" s="106"/>
      <c r="B965" s="106"/>
      <c r="C965" s="107"/>
      <c r="D965" s="107"/>
      <c r="E965" s="106"/>
      <c r="F965" s="107"/>
      <c r="G965" s="106"/>
      <c r="H965" s="108"/>
      <c r="I965" s="109"/>
      <c r="J965" s="107"/>
      <c r="K965" s="109"/>
      <c r="L965" s="107"/>
      <c r="M965" s="107"/>
      <c r="N965" s="110"/>
    </row>
    <row r="966">
      <c r="A966" s="106"/>
      <c r="B966" s="106"/>
      <c r="C966" s="107"/>
      <c r="D966" s="107"/>
      <c r="E966" s="106"/>
      <c r="F966" s="107"/>
      <c r="G966" s="106"/>
      <c r="H966" s="108"/>
      <c r="I966" s="109"/>
      <c r="J966" s="107"/>
      <c r="K966" s="109"/>
      <c r="L966" s="107"/>
      <c r="M966" s="107"/>
      <c r="N966" s="110"/>
    </row>
    <row r="967">
      <c r="A967" s="106"/>
      <c r="B967" s="106"/>
      <c r="C967" s="107"/>
      <c r="D967" s="107"/>
      <c r="E967" s="106"/>
      <c r="F967" s="107"/>
      <c r="G967" s="106"/>
      <c r="H967" s="108"/>
      <c r="I967" s="109"/>
      <c r="J967" s="107"/>
      <c r="K967" s="109"/>
      <c r="L967" s="107"/>
      <c r="M967" s="107"/>
      <c r="N967" s="110"/>
    </row>
    <row r="968">
      <c r="A968" s="106"/>
      <c r="B968" s="106"/>
      <c r="C968" s="107"/>
      <c r="D968" s="107"/>
      <c r="E968" s="106"/>
      <c r="F968" s="107"/>
      <c r="G968" s="106"/>
      <c r="H968" s="108"/>
      <c r="I968" s="109"/>
      <c r="J968" s="107"/>
      <c r="K968" s="109"/>
      <c r="L968" s="107"/>
      <c r="M968" s="107"/>
      <c r="N968" s="110"/>
    </row>
    <row r="969">
      <c r="A969" s="106"/>
      <c r="B969" s="106"/>
      <c r="C969" s="107"/>
      <c r="D969" s="107"/>
      <c r="E969" s="106"/>
      <c r="F969" s="107"/>
      <c r="G969" s="106"/>
      <c r="H969" s="108"/>
      <c r="I969" s="109"/>
      <c r="J969" s="107"/>
      <c r="K969" s="109"/>
      <c r="L969" s="107"/>
      <c r="M969" s="107"/>
      <c r="N969" s="110"/>
    </row>
    <row r="970">
      <c r="A970" s="106"/>
      <c r="B970" s="106"/>
      <c r="C970" s="107"/>
      <c r="D970" s="107"/>
      <c r="E970" s="106"/>
      <c r="F970" s="107"/>
      <c r="G970" s="106"/>
      <c r="H970" s="108"/>
      <c r="I970" s="109"/>
      <c r="J970" s="107"/>
      <c r="K970" s="109"/>
      <c r="L970" s="107"/>
      <c r="M970" s="107"/>
      <c r="N970" s="110"/>
    </row>
    <row r="971">
      <c r="A971" s="106"/>
      <c r="B971" s="106"/>
      <c r="C971" s="107"/>
      <c r="D971" s="107"/>
      <c r="E971" s="106"/>
      <c r="F971" s="107"/>
      <c r="G971" s="106"/>
      <c r="H971" s="108"/>
      <c r="I971" s="109"/>
      <c r="J971" s="107"/>
      <c r="K971" s="109"/>
      <c r="L971" s="107"/>
      <c r="M971" s="107"/>
      <c r="N971" s="110"/>
    </row>
    <row r="972">
      <c r="A972" s="106"/>
      <c r="B972" s="106"/>
      <c r="C972" s="107"/>
      <c r="D972" s="107"/>
      <c r="E972" s="106"/>
      <c r="F972" s="107"/>
      <c r="G972" s="106"/>
      <c r="H972" s="108"/>
      <c r="I972" s="109"/>
      <c r="J972" s="107"/>
      <c r="K972" s="109"/>
      <c r="L972" s="107"/>
      <c r="M972" s="107"/>
      <c r="N972" s="110"/>
    </row>
    <row r="973">
      <c r="A973" s="106"/>
      <c r="B973" s="106"/>
      <c r="C973" s="107"/>
      <c r="D973" s="107"/>
      <c r="E973" s="106"/>
      <c r="F973" s="107"/>
      <c r="G973" s="106"/>
      <c r="H973" s="108"/>
      <c r="I973" s="109"/>
      <c r="J973" s="107"/>
      <c r="K973" s="109"/>
      <c r="L973" s="107"/>
      <c r="M973" s="107"/>
      <c r="N973" s="110"/>
    </row>
    <row r="974">
      <c r="A974" s="106"/>
      <c r="B974" s="106"/>
      <c r="C974" s="107"/>
      <c r="D974" s="107"/>
      <c r="E974" s="106"/>
      <c r="F974" s="107"/>
      <c r="G974" s="106"/>
      <c r="H974" s="108"/>
      <c r="I974" s="109"/>
      <c r="J974" s="107"/>
      <c r="K974" s="109"/>
      <c r="L974" s="107"/>
      <c r="M974" s="107"/>
      <c r="N974" s="110"/>
    </row>
    <row r="975">
      <c r="A975" s="106"/>
      <c r="B975" s="106"/>
      <c r="C975" s="107"/>
      <c r="D975" s="107"/>
      <c r="E975" s="106"/>
      <c r="F975" s="107"/>
      <c r="G975" s="106"/>
      <c r="H975" s="108"/>
      <c r="I975" s="109"/>
      <c r="J975" s="107"/>
      <c r="K975" s="109"/>
      <c r="L975" s="107"/>
      <c r="M975" s="107"/>
      <c r="N975" s="110"/>
    </row>
    <row r="976">
      <c r="A976" s="106"/>
      <c r="B976" s="106"/>
      <c r="C976" s="107"/>
      <c r="D976" s="107"/>
      <c r="E976" s="106"/>
      <c r="F976" s="107"/>
      <c r="G976" s="106"/>
      <c r="H976" s="108"/>
      <c r="I976" s="109"/>
      <c r="J976" s="107"/>
      <c r="K976" s="109"/>
      <c r="L976" s="107"/>
      <c r="M976" s="107"/>
      <c r="N976" s="110"/>
    </row>
    <row r="977">
      <c r="A977" s="106"/>
      <c r="B977" s="106"/>
      <c r="C977" s="107"/>
      <c r="D977" s="107"/>
      <c r="E977" s="106"/>
      <c r="F977" s="107"/>
      <c r="G977" s="106"/>
      <c r="H977" s="108"/>
      <c r="I977" s="109"/>
      <c r="J977" s="107"/>
      <c r="K977" s="109"/>
      <c r="L977" s="107"/>
      <c r="M977" s="107"/>
      <c r="N977" s="110"/>
    </row>
    <row r="978">
      <c r="A978" s="106"/>
      <c r="B978" s="106"/>
      <c r="C978" s="107"/>
      <c r="D978" s="107"/>
      <c r="E978" s="106"/>
      <c r="F978" s="107"/>
      <c r="G978" s="106"/>
      <c r="H978" s="108"/>
      <c r="I978" s="109"/>
      <c r="J978" s="107"/>
      <c r="K978" s="109"/>
      <c r="L978" s="107"/>
      <c r="M978" s="107"/>
      <c r="N978" s="110"/>
    </row>
    <row r="979">
      <c r="A979" s="106"/>
      <c r="B979" s="106"/>
      <c r="C979" s="107"/>
      <c r="D979" s="107"/>
      <c r="E979" s="106"/>
      <c r="F979" s="107"/>
      <c r="G979" s="106"/>
      <c r="H979" s="108"/>
      <c r="I979" s="109"/>
      <c r="J979" s="107"/>
      <c r="K979" s="109"/>
      <c r="L979" s="107"/>
      <c r="M979" s="107"/>
      <c r="N979" s="110"/>
    </row>
    <row r="980">
      <c r="A980" s="106"/>
      <c r="B980" s="106"/>
      <c r="C980" s="107"/>
      <c r="D980" s="107"/>
      <c r="E980" s="106"/>
      <c r="F980" s="107"/>
      <c r="G980" s="106"/>
      <c r="H980" s="108"/>
      <c r="I980" s="109"/>
      <c r="J980" s="107"/>
      <c r="K980" s="109"/>
      <c r="L980" s="107"/>
      <c r="M980" s="107"/>
      <c r="N980" s="110"/>
    </row>
    <row r="981">
      <c r="A981" s="106"/>
      <c r="B981" s="106"/>
      <c r="C981" s="107"/>
      <c r="D981" s="107"/>
      <c r="E981" s="106"/>
      <c r="F981" s="107"/>
      <c r="G981" s="106"/>
      <c r="H981" s="108"/>
      <c r="I981" s="109"/>
      <c r="J981" s="107"/>
      <c r="K981" s="109"/>
      <c r="L981" s="107"/>
      <c r="M981" s="107"/>
      <c r="N981" s="110"/>
    </row>
    <row r="982">
      <c r="A982" s="106"/>
      <c r="B982" s="106"/>
      <c r="C982" s="107"/>
      <c r="D982" s="107"/>
      <c r="E982" s="106"/>
      <c r="F982" s="107"/>
      <c r="G982" s="106"/>
      <c r="H982" s="108"/>
      <c r="I982" s="109"/>
      <c r="J982" s="107"/>
      <c r="K982" s="109"/>
      <c r="L982" s="107"/>
      <c r="M982" s="107"/>
      <c r="N982" s="110"/>
    </row>
    <row r="983">
      <c r="A983" s="106"/>
      <c r="B983" s="106"/>
      <c r="C983" s="107"/>
      <c r="D983" s="107"/>
      <c r="E983" s="106"/>
      <c r="F983" s="107"/>
      <c r="G983" s="106"/>
      <c r="H983" s="108"/>
      <c r="I983" s="109"/>
      <c r="J983" s="107"/>
      <c r="K983" s="109"/>
      <c r="L983" s="107"/>
      <c r="M983" s="107"/>
      <c r="N983" s="110"/>
    </row>
    <row r="984">
      <c r="A984" s="106"/>
      <c r="B984" s="106"/>
      <c r="C984" s="107"/>
      <c r="D984" s="107"/>
      <c r="E984" s="106"/>
      <c r="F984" s="107"/>
      <c r="G984" s="106"/>
      <c r="H984" s="108"/>
      <c r="I984" s="109"/>
      <c r="J984" s="107"/>
      <c r="K984" s="109"/>
      <c r="L984" s="107"/>
      <c r="M984" s="107"/>
      <c r="N984" s="110"/>
    </row>
    <row r="985">
      <c r="A985" s="106"/>
      <c r="B985" s="106"/>
      <c r="C985" s="107"/>
      <c r="D985" s="107"/>
      <c r="E985" s="106"/>
      <c r="F985" s="107"/>
      <c r="G985" s="106"/>
      <c r="H985" s="108"/>
      <c r="I985" s="109"/>
      <c r="J985" s="107"/>
      <c r="K985" s="109"/>
      <c r="L985" s="107"/>
      <c r="M985" s="107"/>
      <c r="N985" s="110"/>
    </row>
    <row r="986">
      <c r="A986" s="106"/>
      <c r="B986" s="106"/>
      <c r="C986" s="107"/>
      <c r="D986" s="107"/>
      <c r="E986" s="106"/>
      <c r="F986" s="107"/>
      <c r="G986" s="106"/>
      <c r="H986" s="108"/>
      <c r="I986" s="109"/>
      <c r="J986" s="107"/>
      <c r="K986" s="109"/>
      <c r="L986" s="107"/>
      <c r="M986" s="107"/>
      <c r="N986" s="110"/>
    </row>
    <row r="987">
      <c r="A987" s="106"/>
      <c r="B987" s="106"/>
      <c r="C987" s="107"/>
      <c r="D987" s="107"/>
      <c r="E987" s="106"/>
      <c r="F987" s="107"/>
      <c r="G987" s="106"/>
      <c r="H987" s="108"/>
      <c r="I987" s="109"/>
      <c r="J987" s="107"/>
      <c r="K987" s="109"/>
      <c r="L987" s="107"/>
      <c r="M987" s="107"/>
      <c r="N987" s="110"/>
    </row>
    <row r="988">
      <c r="A988" s="106"/>
      <c r="B988" s="106"/>
      <c r="C988" s="107"/>
      <c r="D988" s="107"/>
      <c r="E988" s="106"/>
      <c r="F988" s="107"/>
      <c r="G988" s="106"/>
      <c r="H988" s="108"/>
      <c r="I988" s="109"/>
      <c r="J988" s="107"/>
      <c r="K988" s="109"/>
      <c r="L988" s="107"/>
      <c r="M988" s="107"/>
      <c r="N988" s="110"/>
    </row>
    <row r="989">
      <c r="A989" s="106"/>
      <c r="B989" s="106"/>
      <c r="C989" s="107"/>
      <c r="D989" s="107"/>
      <c r="E989" s="106"/>
      <c r="F989" s="107"/>
      <c r="G989" s="106"/>
      <c r="H989" s="108"/>
      <c r="I989" s="109"/>
      <c r="J989" s="107"/>
      <c r="K989" s="109"/>
      <c r="L989" s="107"/>
      <c r="M989" s="107"/>
      <c r="N989" s="110"/>
    </row>
    <row r="990">
      <c r="A990" s="106"/>
      <c r="B990" s="106"/>
      <c r="C990" s="107"/>
      <c r="D990" s="107"/>
      <c r="E990" s="106"/>
      <c r="F990" s="107"/>
      <c r="G990" s="106"/>
      <c r="H990" s="108"/>
      <c r="I990" s="109"/>
      <c r="J990" s="107"/>
      <c r="K990" s="109"/>
      <c r="L990" s="107"/>
      <c r="M990" s="107"/>
      <c r="N990" s="110"/>
    </row>
    <row r="991">
      <c r="A991" s="106"/>
      <c r="B991" s="106"/>
      <c r="C991" s="107"/>
      <c r="D991" s="107"/>
      <c r="E991" s="106"/>
      <c r="F991" s="107"/>
      <c r="G991" s="106"/>
      <c r="H991" s="108"/>
      <c r="I991" s="109"/>
      <c r="J991" s="107"/>
      <c r="K991" s="109"/>
      <c r="L991" s="107"/>
      <c r="M991" s="107"/>
      <c r="N991" s="110"/>
    </row>
    <row r="992">
      <c r="A992" s="106"/>
      <c r="B992" s="106"/>
      <c r="C992" s="107"/>
      <c r="D992" s="107"/>
      <c r="E992" s="106"/>
      <c r="F992" s="107"/>
      <c r="G992" s="106"/>
      <c r="H992" s="108"/>
      <c r="I992" s="109"/>
      <c r="J992" s="107"/>
      <c r="K992" s="109"/>
      <c r="L992" s="107"/>
      <c r="M992" s="107"/>
      <c r="N992" s="110"/>
    </row>
    <row r="993">
      <c r="A993" s="106"/>
      <c r="B993" s="106"/>
      <c r="C993" s="107"/>
      <c r="D993" s="107"/>
      <c r="E993" s="106"/>
      <c r="F993" s="107"/>
      <c r="G993" s="106"/>
      <c r="H993" s="108"/>
      <c r="I993" s="109"/>
      <c r="J993" s="107"/>
      <c r="K993" s="109"/>
      <c r="L993" s="107"/>
      <c r="M993" s="107"/>
      <c r="N993" s="110"/>
    </row>
    <row r="994">
      <c r="A994" s="106"/>
      <c r="B994" s="106"/>
      <c r="C994" s="107"/>
      <c r="D994" s="107"/>
      <c r="E994" s="106"/>
      <c r="F994" s="107"/>
      <c r="G994" s="106"/>
      <c r="H994" s="108"/>
      <c r="I994" s="109"/>
      <c r="J994" s="107"/>
      <c r="K994" s="109"/>
      <c r="L994" s="107"/>
      <c r="M994" s="107"/>
      <c r="N994" s="110"/>
    </row>
    <row r="995">
      <c r="A995" s="106"/>
      <c r="B995" s="106"/>
      <c r="C995" s="107"/>
      <c r="D995" s="107"/>
      <c r="E995" s="106"/>
      <c r="F995" s="107"/>
      <c r="G995" s="106"/>
      <c r="H995" s="108"/>
      <c r="I995" s="109"/>
      <c r="J995" s="107"/>
      <c r="K995" s="109"/>
      <c r="L995" s="107"/>
      <c r="M995" s="107"/>
      <c r="N995" s="110"/>
    </row>
    <row r="996">
      <c r="A996" s="106"/>
      <c r="B996" s="106"/>
      <c r="C996" s="107"/>
      <c r="D996" s="107"/>
      <c r="E996" s="106"/>
      <c r="F996" s="107"/>
      <c r="G996" s="106"/>
      <c r="H996" s="108"/>
      <c r="I996" s="109"/>
      <c r="J996" s="107"/>
      <c r="K996" s="109"/>
      <c r="L996" s="107"/>
      <c r="M996" s="107"/>
      <c r="N996" s="110"/>
    </row>
    <row r="997">
      <c r="A997" s="106"/>
      <c r="B997" s="106"/>
      <c r="C997" s="107"/>
      <c r="D997" s="107"/>
      <c r="E997" s="106"/>
      <c r="F997" s="107"/>
      <c r="G997" s="106"/>
      <c r="H997" s="108"/>
      <c r="I997" s="109"/>
      <c r="J997" s="107"/>
      <c r="K997" s="109"/>
      <c r="L997" s="107"/>
      <c r="M997" s="107"/>
      <c r="N997" s="110"/>
    </row>
    <row r="998">
      <c r="A998" s="106"/>
      <c r="B998" s="106"/>
      <c r="C998" s="107"/>
      <c r="D998" s="107"/>
      <c r="E998" s="106"/>
      <c r="F998" s="107"/>
      <c r="G998" s="106"/>
      <c r="H998" s="108"/>
      <c r="I998" s="109"/>
      <c r="J998" s="107"/>
      <c r="K998" s="109"/>
      <c r="L998" s="107"/>
      <c r="M998" s="107"/>
      <c r="N998" s="110"/>
    </row>
    <row r="999">
      <c r="A999" s="106"/>
      <c r="B999" s="106"/>
      <c r="C999" s="106"/>
      <c r="D999" s="107"/>
      <c r="E999" s="106"/>
      <c r="F999" s="106"/>
      <c r="G999" s="106"/>
      <c r="H999" s="111"/>
      <c r="I999" s="109"/>
      <c r="J999" s="107"/>
      <c r="K999" s="109"/>
      <c r="L999" s="107"/>
      <c r="M999" s="107"/>
      <c r="N999" s="110"/>
    </row>
    <row r="1000">
      <c r="A1000" s="106"/>
      <c r="B1000" s="106"/>
      <c r="C1000" s="106"/>
      <c r="D1000" s="107"/>
      <c r="E1000" s="106"/>
      <c r="F1000" s="107"/>
      <c r="G1000" s="106"/>
      <c r="H1000" s="108"/>
      <c r="I1000" s="109"/>
      <c r="J1000" s="107"/>
      <c r="K1000" s="109"/>
      <c r="L1000" s="107"/>
      <c r="M1000" s="107"/>
      <c r="N1000" s="110"/>
    </row>
    <row r="1001">
      <c r="A1001" s="114"/>
      <c r="B1001" s="114"/>
      <c r="C1001" s="116"/>
      <c r="D1001" s="116"/>
      <c r="E1001" s="114"/>
      <c r="F1001" s="116"/>
      <c r="G1001" s="114"/>
      <c r="H1001" s="120"/>
      <c r="I1001" s="118"/>
      <c r="J1001" s="116"/>
      <c r="K1001" s="118"/>
      <c r="L1001" s="116"/>
      <c r="M1001" s="116"/>
      <c r="N1001" s="123"/>
    </row>
    <row r="1002">
      <c r="A1002" s="114"/>
      <c r="B1002" s="114"/>
      <c r="C1002" s="116"/>
      <c r="D1002" s="116"/>
      <c r="E1002" s="114"/>
      <c r="F1002" s="116"/>
      <c r="G1002" s="114"/>
      <c r="H1002" s="120"/>
      <c r="I1002" s="118"/>
      <c r="J1002" s="116"/>
      <c r="K1002" s="118"/>
      <c r="L1002" s="116"/>
      <c r="M1002" s="116"/>
      <c r="N1002" s="123"/>
    </row>
    <row r="1003">
      <c r="A1003" s="114"/>
      <c r="B1003" s="114"/>
      <c r="C1003" s="116"/>
      <c r="D1003" s="116"/>
      <c r="E1003" s="114"/>
      <c r="F1003" s="116"/>
      <c r="G1003" s="114"/>
      <c r="H1003" s="120"/>
      <c r="I1003" s="118"/>
      <c r="J1003" s="116"/>
      <c r="K1003" s="118"/>
      <c r="L1003" s="116"/>
      <c r="M1003" s="116"/>
      <c r="N1003" s="123"/>
    </row>
    <row r="1004">
      <c r="A1004" s="114"/>
      <c r="B1004" s="114"/>
      <c r="C1004" s="116"/>
      <c r="D1004" s="116"/>
      <c r="E1004" s="114"/>
      <c r="F1004" s="116"/>
      <c r="G1004" s="114"/>
      <c r="H1004" s="120"/>
      <c r="I1004" s="118"/>
      <c r="J1004" s="116"/>
      <c r="K1004" s="118"/>
      <c r="L1004" s="116"/>
      <c r="M1004" s="116"/>
      <c r="N1004" s="123"/>
    </row>
    <row r="1005">
      <c r="A1005" s="114"/>
      <c r="B1005" s="114"/>
      <c r="C1005" s="116"/>
      <c r="D1005" s="116"/>
      <c r="E1005" s="114"/>
      <c r="F1005" s="116"/>
      <c r="G1005" s="114"/>
      <c r="H1005" s="120"/>
      <c r="I1005" s="118"/>
      <c r="J1005" s="116"/>
      <c r="K1005" s="118"/>
      <c r="L1005" s="116"/>
      <c r="M1005" s="116"/>
      <c r="N1005" s="123"/>
    </row>
    <row r="1006">
      <c r="A1006" s="114"/>
      <c r="B1006" s="114"/>
      <c r="C1006" s="116"/>
      <c r="D1006" s="116"/>
      <c r="E1006" s="114"/>
      <c r="F1006" s="116"/>
      <c r="G1006" s="114"/>
      <c r="H1006" s="120"/>
      <c r="I1006" s="118"/>
      <c r="J1006" s="116"/>
      <c r="K1006" s="118"/>
      <c r="L1006" s="116"/>
      <c r="M1006" s="116"/>
      <c r="N1006" s="123"/>
    </row>
    <row r="1007">
      <c r="A1007" s="114"/>
      <c r="B1007" s="114"/>
      <c r="C1007" s="116"/>
      <c r="D1007" s="116"/>
      <c r="E1007" s="114"/>
      <c r="F1007" s="116"/>
      <c r="G1007" s="114"/>
      <c r="H1007" s="120"/>
      <c r="I1007" s="118"/>
      <c r="J1007" s="116"/>
      <c r="K1007" s="118"/>
      <c r="L1007" s="116"/>
      <c r="M1007" s="116"/>
      <c r="N1007" s="123"/>
    </row>
    <row r="1008">
      <c r="A1008" s="114"/>
      <c r="B1008" s="114"/>
      <c r="C1008" s="116"/>
      <c r="D1008" s="116"/>
      <c r="E1008" s="114"/>
      <c r="F1008" s="116"/>
      <c r="G1008" s="114"/>
      <c r="H1008" s="120"/>
      <c r="I1008" s="118"/>
      <c r="J1008" s="116"/>
      <c r="K1008" s="118"/>
      <c r="L1008" s="116"/>
      <c r="M1008" s="116"/>
      <c r="N1008" s="123"/>
    </row>
    <row r="1009">
      <c r="A1009" s="114"/>
      <c r="B1009" s="114"/>
      <c r="C1009" s="116"/>
      <c r="D1009" s="116"/>
      <c r="E1009" s="114"/>
      <c r="F1009" s="116"/>
      <c r="G1009" s="114"/>
      <c r="H1009" s="120"/>
      <c r="I1009" s="118"/>
      <c r="J1009" s="116"/>
      <c r="K1009" s="118"/>
      <c r="L1009" s="116"/>
      <c r="M1009" s="116"/>
      <c r="N1009" s="123"/>
    </row>
    <row r="1010">
      <c r="A1010" s="114"/>
      <c r="B1010" s="114"/>
      <c r="C1010" s="116"/>
      <c r="D1010" s="116"/>
      <c r="E1010" s="114"/>
      <c r="F1010" s="116"/>
      <c r="G1010" s="114"/>
      <c r="H1010" s="120"/>
      <c r="I1010" s="118"/>
      <c r="J1010" s="116"/>
      <c r="K1010" s="118"/>
      <c r="L1010" s="116"/>
      <c r="M1010" s="116"/>
      <c r="N1010" s="123"/>
    </row>
    <row r="1011">
      <c r="A1011" s="114"/>
      <c r="B1011" s="114"/>
      <c r="C1011" s="116"/>
      <c r="D1011" s="116"/>
      <c r="E1011" s="114"/>
      <c r="F1011" s="116"/>
      <c r="G1011" s="114"/>
      <c r="H1011" s="120"/>
      <c r="I1011" s="118"/>
      <c r="J1011" s="116"/>
      <c r="K1011" s="118"/>
      <c r="L1011" s="116"/>
      <c r="M1011" s="116"/>
      <c r="N1011" s="123"/>
    </row>
    <row r="1012">
      <c r="A1012" s="114"/>
      <c r="B1012" s="114"/>
      <c r="C1012" s="116"/>
      <c r="D1012" s="116"/>
      <c r="E1012" s="114"/>
      <c r="F1012" s="116"/>
      <c r="G1012" s="114"/>
      <c r="H1012" s="120"/>
      <c r="I1012" s="118"/>
      <c r="J1012" s="116"/>
      <c r="K1012" s="118"/>
      <c r="L1012" s="116"/>
      <c r="M1012" s="116"/>
      <c r="N1012" s="123"/>
    </row>
    <row r="1013">
      <c r="A1013" s="114"/>
      <c r="B1013" s="114"/>
      <c r="C1013" s="116"/>
      <c r="D1013" s="116"/>
      <c r="E1013" s="114"/>
      <c r="F1013" s="116"/>
      <c r="G1013" s="114"/>
      <c r="H1013" s="120"/>
      <c r="I1013" s="118"/>
      <c r="J1013" s="116"/>
      <c r="K1013" s="118"/>
      <c r="L1013" s="116"/>
      <c r="M1013" s="116"/>
      <c r="N1013" s="123"/>
    </row>
    <row r="1014">
      <c r="A1014" s="114"/>
      <c r="B1014" s="114"/>
      <c r="C1014" s="116"/>
      <c r="D1014" s="116"/>
      <c r="E1014" s="114"/>
      <c r="F1014" s="116"/>
      <c r="G1014" s="114"/>
      <c r="H1014" s="120"/>
      <c r="I1014" s="118"/>
      <c r="J1014" s="116"/>
      <c r="K1014" s="118"/>
      <c r="L1014" s="116"/>
      <c r="M1014" s="116"/>
      <c r="N1014" s="123"/>
    </row>
    <row r="1015">
      <c r="A1015" s="114"/>
      <c r="B1015" s="114"/>
      <c r="C1015" s="116"/>
      <c r="D1015" s="116"/>
      <c r="E1015" s="114"/>
      <c r="F1015" s="116"/>
      <c r="G1015" s="114"/>
      <c r="H1015" s="120"/>
      <c r="I1015" s="118"/>
      <c r="J1015" s="116"/>
      <c r="K1015" s="118"/>
      <c r="L1015" s="116"/>
      <c r="M1015" s="116"/>
      <c r="N1015" s="123"/>
    </row>
    <row r="1016">
      <c r="A1016" s="114"/>
      <c r="B1016" s="114"/>
      <c r="C1016" s="116"/>
      <c r="D1016" s="116"/>
      <c r="E1016" s="114"/>
      <c r="F1016" s="116"/>
      <c r="G1016" s="114"/>
      <c r="H1016" s="120"/>
      <c r="I1016" s="118"/>
      <c r="J1016" s="116"/>
      <c r="K1016" s="118"/>
      <c r="L1016" s="116"/>
      <c r="M1016" s="116"/>
      <c r="N1016" s="123"/>
    </row>
    <row r="1017">
      <c r="A1017" s="114"/>
      <c r="B1017" s="114"/>
      <c r="C1017" s="116"/>
      <c r="D1017" s="116"/>
      <c r="E1017" s="114"/>
      <c r="F1017" s="116"/>
      <c r="G1017" s="114"/>
      <c r="H1017" s="120"/>
      <c r="I1017" s="118"/>
      <c r="J1017" s="116"/>
      <c r="K1017" s="118"/>
      <c r="L1017" s="116"/>
      <c r="M1017" s="116"/>
      <c r="N1017" s="123"/>
    </row>
    <row r="1018">
      <c r="A1018" s="114"/>
      <c r="B1018" s="114"/>
      <c r="C1018" s="116"/>
      <c r="D1018" s="116"/>
      <c r="E1018" s="114"/>
      <c r="F1018" s="116"/>
      <c r="G1018" s="114"/>
      <c r="H1018" s="120"/>
      <c r="I1018" s="118"/>
      <c r="J1018" s="116"/>
      <c r="K1018" s="118"/>
      <c r="L1018" s="116"/>
      <c r="M1018" s="116"/>
      <c r="N1018" s="123"/>
    </row>
    <row r="1019">
      <c r="A1019" s="114"/>
      <c r="B1019" s="114"/>
      <c r="C1019" s="116"/>
      <c r="D1019" s="116"/>
      <c r="E1019" s="114"/>
      <c r="F1019" s="116"/>
      <c r="G1019" s="114"/>
      <c r="H1019" s="120"/>
      <c r="I1019" s="118"/>
      <c r="J1019" s="116"/>
      <c r="K1019" s="118"/>
      <c r="L1019" s="116"/>
      <c r="M1019" s="116"/>
      <c r="N1019" s="123"/>
    </row>
    <row r="1020">
      <c r="A1020" s="114"/>
      <c r="B1020" s="114"/>
      <c r="C1020" s="116"/>
      <c r="D1020" s="116"/>
      <c r="E1020" s="114"/>
      <c r="F1020" s="116"/>
      <c r="G1020" s="114"/>
      <c r="H1020" s="120"/>
      <c r="I1020" s="118"/>
      <c r="J1020" s="116"/>
      <c r="K1020" s="118"/>
      <c r="L1020" s="116"/>
      <c r="M1020" s="116"/>
      <c r="N1020" s="123"/>
    </row>
    <row r="1021">
      <c r="A1021" s="114"/>
      <c r="B1021" s="114"/>
      <c r="C1021" s="116"/>
      <c r="D1021" s="116"/>
      <c r="E1021" s="114"/>
      <c r="F1021" s="116"/>
      <c r="G1021" s="114"/>
      <c r="H1021" s="120"/>
      <c r="I1021" s="118"/>
      <c r="J1021" s="116"/>
      <c r="K1021" s="118"/>
      <c r="L1021" s="116"/>
      <c r="M1021" s="116"/>
      <c r="N1021" s="123"/>
    </row>
    <row r="1022">
      <c r="A1022" s="114"/>
      <c r="B1022" s="114"/>
      <c r="C1022" s="116"/>
      <c r="D1022" s="116"/>
      <c r="E1022" s="114"/>
      <c r="F1022" s="116"/>
      <c r="G1022" s="114"/>
      <c r="H1022" s="120"/>
      <c r="I1022" s="118"/>
      <c r="J1022" s="116"/>
      <c r="K1022" s="118"/>
      <c r="L1022" s="116"/>
      <c r="M1022" s="116"/>
      <c r="N1022" s="123"/>
    </row>
    <row r="1023">
      <c r="A1023" s="114"/>
      <c r="B1023" s="114"/>
      <c r="C1023" s="116"/>
      <c r="D1023" s="116"/>
      <c r="E1023" s="114"/>
      <c r="F1023" s="116"/>
      <c r="G1023" s="114"/>
      <c r="H1023" s="120"/>
      <c r="I1023" s="118"/>
      <c r="J1023" s="116"/>
      <c r="K1023" s="118"/>
      <c r="L1023" s="116"/>
      <c r="M1023" s="116"/>
      <c r="N1023" s="123"/>
    </row>
    <row r="1024">
      <c r="A1024" s="114"/>
      <c r="B1024" s="114"/>
      <c r="C1024" s="116"/>
      <c r="D1024" s="116"/>
      <c r="E1024" s="114"/>
      <c r="F1024" s="116"/>
      <c r="G1024" s="114"/>
      <c r="H1024" s="120"/>
      <c r="I1024" s="118"/>
      <c r="J1024" s="116"/>
      <c r="K1024" s="118"/>
      <c r="L1024" s="116"/>
      <c r="M1024" s="116"/>
      <c r="N1024" s="123"/>
    </row>
    <row r="1025">
      <c r="A1025" s="114"/>
      <c r="B1025" s="114"/>
      <c r="C1025" s="116"/>
      <c r="D1025" s="116"/>
      <c r="E1025" s="114"/>
      <c r="F1025" s="116"/>
      <c r="G1025" s="114"/>
      <c r="H1025" s="120"/>
      <c r="I1025" s="118"/>
      <c r="J1025" s="116"/>
      <c r="K1025" s="118"/>
      <c r="L1025" s="116"/>
      <c r="M1025" s="116"/>
      <c r="N1025" s="123"/>
    </row>
    <row r="1026">
      <c r="A1026" s="114"/>
      <c r="B1026" s="114"/>
      <c r="C1026" s="116"/>
      <c r="D1026" s="116"/>
      <c r="E1026" s="114"/>
      <c r="F1026" s="116"/>
      <c r="G1026" s="114"/>
      <c r="H1026" s="120"/>
      <c r="I1026" s="118"/>
      <c r="J1026" s="116"/>
      <c r="K1026" s="118"/>
      <c r="L1026" s="116"/>
      <c r="M1026" s="116"/>
      <c r="N1026" s="123"/>
    </row>
    <row r="1027">
      <c r="A1027" s="114"/>
      <c r="B1027" s="114"/>
      <c r="C1027" s="116"/>
      <c r="D1027" s="116"/>
      <c r="E1027" s="114"/>
      <c r="F1027" s="116"/>
      <c r="G1027" s="114"/>
      <c r="H1027" s="120"/>
      <c r="I1027" s="118"/>
      <c r="J1027" s="116"/>
      <c r="K1027" s="118"/>
      <c r="L1027" s="116"/>
      <c r="M1027" s="116"/>
      <c r="N1027" s="123"/>
    </row>
    <row r="1028">
      <c r="A1028" s="114"/>
      <c r="B1028" s="114"/>
      <c r="C1028" s="116"/>
      <c r="D1028" s="116"/>
      <c r="E1028" s="114"/>
      <c r="F1028" s="116"/>
      <c r="G1028" s="114"/>
      <c r="H1028" s="120"/>
      <c r="I1028" s="118"/>
      <c r="J1028" s="116"/>
      <c r="K1028" s="118"/>
      <c r="L1028" s="116"/>
      <c r="M1028" s="116"/>
      <c r="N1028" s="123"/>
    </row>
    <row r="1029">
      <c r="A1029" s="114"/>
      <c r="B1029" s="114"/>
      <c r="C1029" s="116"/>
      <c r="D1029" s="116"/>
      <c r="E1029" s="114"/>
      <c r="F1029" s="116"/>
      <c r="G1029" s="114"/>
      <c r="H1029" s="120"/>
      <c r="I1029" s="118"/>
      <c r="J1029" s="116"/>
      <c r="K1029" s="118"/>
      <c r="L1029" s="116"/>
      <c r="M1029" s="116"/>
      <c r="N1029" s="123"/>
    </row>
    <row r="1030">
      <c r="A1030" s="114"/>
      <c r="B1030" s="114"/>
      <c r="C1030" s="116"/>
      <c r="D1030" s="116"/>
      <c r="E1030" s="114"/>
      <c r="F1030" s="116"/>
      <c r="G1030" s="114"/>
      <c r="H1030" s="120"/>
      <c r="I1030" s="118"/>
      <c r="J1030" s="116"/>
      <c r="K1030" s="118"/>
      <c r="L1030" s="116"/>
      <c r="M1030" s="116"/>
      <c r="N1030" s="123"/>
    </row>
    <row r="1031">
      <c r="A1031" s="114"/>
      <c r="B1031" s="114"/>
      <c r="C1031" s="116"/>
      <c r="D1031" s="116"/>
      <c r="E1031" s="114"/>
      <c r="F1031" s="116"/>
      <c r="G1031" s="114"/>
      <c r="H1031" s="120"/>
      <c r="I1031" s="118"/>
      <c r="J1031" s="116"/>
      <c r="K1031" s="118"/>
      <c r="L1031" s="116"/>
      <c r="M1031" s="116"/>
      <c r="N1031" s="123"/>
    </row>
    <row r="1032">
      <c r="A1032" s="114"/>
      <c r="B1032" s="114"/>
      <c r="C1032" s="116"/>
      <c r="D1032" s="116"/>
      <c r="E1032" s="114"/>
      <c r="F1032" s="116"/>
      <c r="G1032" s="114"/>
      <c r="H1032" s="120"/>
      <c r="I1032" s="118"/>
      <c r="J1032" s="116"/>
      <c r="K1032" s="118"/>
      <c r="L1032" s="116"/>
      <c r="M1032" s="116"/>
      <c r="N1032" s="123"/>
    </row>
    <row r="1033">
      <c r="A1033" s="114"/>
      <c r="B1033" s="114"/>
      <c r="C1033" s="116"/>
      <c r="D1033" s="116"/>
      <c r="E1033" s="114"/>
      <c r="F1033" s="116"/>
      <c r="G1033" s="114"/>
      <c r="H1033" s="120"/>
      <c r="I1033" s="118"/>
      <c r="J1033" s="116"/>
      <c r="K1033" s="118"/>
      <c r="L1033" s="116"/>
      <c r="M1033" s="116"/>
      <c r="N1033" s="123"/>
    </row>
    <row r="1034">
      <c r="A1034" s="114"/>
      <c r="B1034" s="114"/>
      <c r="C1034" s="116"/>
      <c r="D1034" s="116"/>
      <c r="E1034" s="114"/>
      <c r="F1034" s="116"/>
      <c r="G1034" s="114"/>
      <c r="H1034" s="120"/>
      <c r="I1034" s="118"/>
      <c r="J1034" s="116"/>
      <c r="K1034" s="118"/>
      <c r="L1034" s="116"/>
      <c r="M1034" s="116"/>
      <c r="N1034" s="123"/>
    </row>
    <row r="1035">
      <c r="A1035" s="114"/>
      <c r="B1035" s="114"/>
      <c r="C1035" s="116"/>
      <c r="D1035" s="116"/>
      <c r="E1035" s="114"/>
      <c r="F1035" s="116"/>
      <c r="G1035" s="114"/>
      <c r="H1035" s="120"/>
      <c r="I1035" s="118"/>
      <c r="J1035" s="116"/>
      <c r="K1035" s="118"/>
      <c r="L1035" s="116"/>
      <c r="M1035" s="116"/>
      <c r="N1035" s="123"/>
    </row>
    <row r="1036">
      <c r="A1036" s="114"/>
      <c r="B1036" s="114"/>
      <c r="C1036" s="116"/>
      <c r="D1036" s="116"/>
      <c r="E1036" s="114"/>
      <c r="F1036" s="116"/>
      <c r="G1036" s="114"/>
      <c r="H1036" s="120"/>
      <c r="I1036" s="118"/>
      <c r="J1036" s="116"/>
      <c r="K1036" s="118"/>
      <c r="L1036" s="116"/>
      <c r="M1036" s="116"/>
      <c r="N1036" s="123"/>
    </row>
    <row r="1037">
      <c r="A1037" s="114"/>
      <c r="B1037" s="114"/>
      <c r="C1037" s="116"/>
      <c r="D1037" s="116"/>
      <c r="E1037" s="114"/>
      <c r="F1037" s="116"/>
      <c r="G1037" s="114"/>
      <c r="H1037" s="120"/>
      <c r="I1037" s="118"/>
      <c r="J1037" s="116"/>
      <c r="K1037" s="118"/>
      <c r="L1037" s="116"/>
      <c r="M1037" s="116"/>
      <c r="N1037" s="123"/>
    </row>
    <row r="1038">
      <c r="A1038" s="114"/>
      <c r="B1038" s="114"/>
      <c r="C1038" s="116"/>
      <c r="D1038" s="116"/>
      <c r="E1038" s="114"/>
      <c r="F1038" s="116"/>
      <c r="G1038" s="114"/>
      <c r="H1038" s="120"/>
      <c r="I1038" s="118"/>
      <c r="J1038" s="116"/>
      <c r="K1038" s="118"/>
      <c r="L1038" s="116"/>
      <c r="M1038" s="116"/>
      <c r="N1038" s="123"/>
    </row>
    <row r="1039">
      <c r="A1039" s="114"/>
      <c r="B1039" s="114"/>
      <c r="C1039" s="116"/>
      <c r="D1039" s="116"/>
      <c r="E1039" s="114"/>
      <c r="F1039" s="116"/>
      <c r="G1039" s="114"/>
      <c r="H1039" s="120"/>
      <c r="I1039" s="118"/>
      <c r="J1039" s="116"/>
      <c r="K1039" s="118"/>
      <c r="L1039" s="116"/>
      <c r="M1039" s="116"/>
      <c r="N1039" s="123"/>
    </row>
    <row r="1040">
      <c r="A1040" s="114"/>
      <c r="B1040" s="114"/>
      <c r="C1040" s="116"/>
      <c r="D1040" s="116"/>
      <c r="E1040" s="114"/>
      <c r="F1040" s="116"/>
      <c r="G1040" s="114"/>
      <c r="H1040" s="120"/>
      <c r="I1040" s="118"/>
      <c r="J1040" s="116"/>
      <c r="K1040" s="118"/>
      <c r="L1040" s="116"/>
      <c r="M1040" s="116"/>
      <c r="N1040" s="123"/>
    </row>
    <row r="1041">
      <c r="A1041" s="114"/>
      <c r="B1041" s="114"/>
      <c r="C1041" s="116"/>
      <c r="D1041" s="116"/>
      <c r="E1041" s="114"/>
      <c r="F1041" s="116"/>
      <c r="G1041" s="114"/>
      <c r="H1041" s="120"/>
      <c r="I1041" s="118"/>
      <c r="J1041" s="116"/>
      <c r="K1041" s="118"/>
      <c r="L1041" s="116"/>
      <c r="M1041" s="116"/>
      <c r="N1041" s="123"/>
    </row>
    <row r="1042">
      <c r="A1042" s="114"/>
      <c r="B1042" s="114"/>
      <c r="C1042" s="116"/>
      <c r="D1042" s="116"/>
      <c r="E1042" s="114"/>
      <c r="F1042" s="116"/>
      <c r="G1042" s="114"/>
      <c r="H1042" s="120"/>
      <c r="I1042" s="118"/>
      <c r="J1042" s="116"/>
      <c r="K1042" s="118"/>
      <c r="L1042" s="116"/>
      <c r="M1042" s="116"/>
      <c r="N1042" s="123"/>
    </row>
    <row r="1043">
      <c r="A1043" s="114"/>
      <c r="B1043" s="114"/>
      <c r="C1043" s="116"/>
      <c r="D1043" s="116"/>
      <c r="E1043" s="114"/>
      <c r="F1043" s="116"/>
      <c r="G1043" s="114"/>
      <c r="H1043" s="120"/>
      <c r="I1043" s="118"/>
      <c r="J1043" s="116"/>
      <c r="K1043" s="118"/>
      <c r="L1043" s="116"/>
      <c r="M1043" s="116"/>
      <c r="N1043" s="123"/>
    </row>
    <row r="1044">
      <c r="A1044" s="114"/>
      <c r="B1044" s="114"/>
      <c r="C1044" s="116"/>
      <c r="D1044" s="116"/>
      <c r="E1044" s="114"/>
      <c r="F1044" s="116"/>
      <c r="G1044" s="114"/>
      <c r="H1044" s="120"/>
      <c r="I1044" s="118"/>
      <c r="J1044" s="116"/>
      <c r="K1044" s="118"/>
      <c r="L1044" s="116"/>
      <c r="M1044" s="116"/>
      <c r="N1044" s="123"/>
    </row>
    <row r="1045">
      <c r="A1045" s="114"/>
      <c r="B1045" s="114"/>
      <c r="C1045" s="116"/>
      <c r="D1045" s="116"/>
      <c r="E1045" s="114"/>
      <c r="F1045" s="116"/>
      <c r="G1045" s="114"/>
      <c r="H1045" s="120"/>
      <c r="I1045" s="118"/>
      <c r="J1045" s="116"/>
      <c r="K1045" s="118"/>
      <c r="L1045" s="116"/>
      <c r="M1045" s="116"/>
      <c r="N1045" s="123"/>
    </row>
    <row r="1046">
      <c r="A1046" s="114"/>
      <c r="B1046" s="114"/>
      <c r="C1046" s="116"/>
      <c r="D1046" s="116"/>
      <c r="E1046" s="114"/>
      <c r="F1046" s="116"/>
      <c r="G1046" s="114"/>
      <c r="H1046" s="120"/>
      <c r="I1046" s="118"/>
      <c r="J1046" s="116"/>
      <c r="K1046" s="118"/>
      <c r="L1046" s="116"/>
      <c r="M1046" s="116"/>
      <c r="N1046" s="123"/>
    </row>
    <row r="1047">
      <c r="A1047" s="114"/>
      <c r="B1047" s="114"/>
      <c r="C1047" s="116"/>
      <c r="D1047" s="116"/>
      <c r="E1047" s="114"/>
      <c r="F1047" s="116"/>
      <c r="G1047" s="114"/>
      <c r="H1047" s="120"/>
      <c r="I1047" s="118"/>
      <c r="J1047" s="116"/>
      <c r="K1047" s="118"/>
      <c r="L1047" s="116"/>
      <c r="M1047" s="116"/>
      <c r="N1047" s="123"/>
    </row>
    <row r="1048">
      <c r="A1048" s="114"/>
      <c r="B1048" s="114"/>
      <c r="C1048" s="116"/>
      <c r="D1048" s="116"/>
      <c r="E1048" s="114"/>
      <c r="F1048" s="116"/>
      <c r="G1048" s="114"/>
      <c r="H1048" s="120"/>
      <c r="I1048" s="118"/>
      <c r="J1048" s="116"/>
      <c r="K1048" s="118"/>
      <c r="L1048" s="116"/>
      <c r="M1048" s="116"/>
      <c r="N1048" s="123"/>
    </row>
    <row r="1049">
      <c r="A1049" s="114"/>
      <c r="B1049" s="114"/>
      <c r="C1049" s="116"/>
      <c r="D1049" s="116"/>
      <c r="E1049" s="114"/>
      <c r="F1049" s="116"/>
      <c r="G1049" s="114"/>
      <c r="H1049" s="120"/>
      <c r="I1049" s="118"/>
      <c r="J1049" s="116"/>
      <c r="K1049" s="118"/>
      <c r="L1049" s="116"/>
      <c r="M1049" s="116"/>
      <c r="N1049" s="123"/>
    </row>
    <row r="1050">
      <c r="A1050" s="114"/>
      <c r="B1050" s="114"/>
      <c r="C1050" s="116"/>
      <c r="D1050" s="116"/>
      <c r="E1050" s="114"/>
      <c r="F1050" s="116"/>
      <c r="G1050" s="114"/>
      <c r="H1050" s="120"/>
      <c r="I1050" s="118"/>
      <c r="J1050" s="116"/>
      <c r="K1050" s="118"/>
      <c r="L1050" s="116"/>
      <c r="M1050" s="116"/>
      <c r="N1050" s="123"/>
    </row>
    <row r="1051">
      <c r="A1051" s="114"/>
      <c r="B1051" s="114"/>
      <c r="C1051" s="116"/>
      <c r="D1051" s="116"/>
      <c r="E1051" s="114"/>
      <c r="F1051" s="116"/>
      <c r="G1051" s="114"/>
      <c r="H1051" s="120"/>
      <c r="I1051" s="118"/>
      <c r="J1051" s="116"/>
      <c r="K1051" s="118"/>
      <c r="L1051" s="116"/>
      <c r="M1051" s="116"/>
      <c r="N1051" s="123"/>
    </row>
    <row r="1052">
      <c r="A1052" s="114"/>
      <c r="B1052" s="114"/>
      <c r="C1052" s="116"/>
      <c r="D1052" s="116"/>
      <c r="E1052" s="114"/>
      <c r="F1052" s="116"/>
      <c r="G1052" s="114"/>
      <c r="H1052" s="120"/>
      <c r="I1052" s="118"/>
      <c r="J1052" s="116"/>
      <c r="K1052" s="118"/>
      <c r="L1052" s="116"/>
      <c r="M1052" s="116"/>
      <c r="N1052" s="123"/>
    </row>
    <row r="1053">
      <c r="A1053" s="114"/>
      <c r="B1053" s="114"/>
      <c r="C1053" s="116"/>
      <c r="D1053" s="116"/>
      <c r="E1053" s="114"/>
      <c r="F1053" s="116"/>
      <c r="G1053" s="114"/>
      <c r="H1053" s="120"/>
      <c r="I1053" s="118"/>
      <c r="J1053" s="116"/>
      <c r="K1053" s="118"/>
      <c r="L1053" s="116"/>
      <c r="M1053" s="116"/>
      <c r="N1053" s="123"/>
    </row>
    <row r="1054">
      <c r="A1054" s="114"/>
      <c r="B1054" s="114"/>
      <c r="C1054" s="116"/>
      <c r="D1054" s="116"/>
      <c r="E1054" s="114"/>
      <c r="F1054" s="116"/>
      <c r="G1054" s="114"/>
      <c r="H1054" s="120"/>
      <c r="I1054" s="118"/>
      <c r="J1054" s="116"/>
      <c r="K1054" s="118"/>
      <c r="L1054" s="116"/>
      <c r="M1054" s="116"/>
      <c r="N1054" s="123"/>
    </row>
    <row r="1055">
      <c r="A1055" s="114"/>
      <c r="B1055" s="114"/>
      <c r="C1055" s="116"/>
      <c r="D1055" s="116"/>
      <c r="E1055" s="114"/>
      <c r="F1055" s="116"/>
      <c r="G1055" s="114"/>
      <c r="H1055" s="120"/>
      <c r="I1055" s="118"/>
      <c r="J1055" s="116"/>
      <c r="K1055" s="118"/>
      <c r="L1055" s="116"/>
      <c r="M1055" s="116"/>
      <c r="N1055" s="123"/>
    </row>
    <row r="1056">
      <c r="A1056" s="114"/>
      <c r="B1056" s="114"/>
      <c r="C1056" s="116"/>
      <c r="D1056" s="116"/>
      <c r="E1056" s="114"/>
      <c r="F1056" s="116"/>
      <c r="G1056" s="114"/>
      <c r="H1056" s="120"/>
      <c r="I1056" s="118"/>
      <c r="J1056" s="116"/>
      <c r="K1056" s="118"/>
      <c r="L1056" s="116"/>
      <c r="M1056" s="116"/>
      <c r="N1056" s="123"/>
    </row>
    <row r="1057">
      <c r="A1057" s="114"/>
      <c r="B1057" s="114"/>
      <c r="C1057" s="116"/>
      <c r="D1057" s="116"/>
      <c r="E1057" s="114"/>
      <c r="F1057" s="116"/>
      <c r="G1057" s="114"/>
      <c r="H1057" s="120"/>
      <c r="I1057" s="118"/>
      <c r="J1057" s="116"/>
      <c r="K1057" s="118"/>
      <c r="L1057" s="116"/>
      <c r="M1057" s="116"/>
      <c r="N1057" s="123"/>
    </row>
    <row r="1058">
      <c r="A1058" s="114"/>
      <c r="B1058" s="114"/>
      <c r="C1058" s="116"/>
      <c r="D1058" s="116"/>
      <c r="E1058" s="114"/>
      <c r="F1058" s="116"/>
      <c r="G1058" s="114"/>
      <c r="H1058" s="120"/>
      <c r="I1058" s="118"/>
      <c r="J1058" s="116"/>
      <c r="K1058" s="118"/>
      <c r="L1058" s="116"/>
      <c r="M1058" s="116"/>
      <c r="N1058" s="123"/>
    </row>
    <row r="1059">
      <c r="A1059" s="114"/>
      <c r="B1059" s="114"/>
      <c r="C1059" s="116"/>
      <c r="D1059" s="116"/>
      <c r="E1059" s="114"/>
      <c r="F1059" s="116"/>
      <c r="G1059" s="114"/>
      <c r="H1059" s="120"/>
      <c r="I1059" s="118"/>
      <c r="J1059" s="116"/>
      <c r="K1059" s="118"/>
      <c r="L1059" s="116"/>
      <c r="M1059" s="116"/>
      <c r="N1059" s="123"/>
    </row>
    <row r="1060">
      <c r="A1060" s="114"/>
      <c r="B1060" s="114"/>
      <c r="C1060" s="116"/>
      <c r="D1060" s="116"/>
      <c r="E1060" s="114"/>
      <c r="F1060" s="114"/>
      <c r="G1060" s="114"/>
      <c r="H1060" s="117"/>
      <c r="I1060" s="118"/>
      <c r="J1060" s="116"/>
      <c r="K1060" s="118"/>
      <c r="L1060" s="116"/>
      <c r="M1060" s="114"/>
      <c r="N1060" s="123"/>
    </row>
    <row r="1061">
      <c r="A1061" s="114"/>
      <c r="B1061" s="114"/>
      <c r="C1061" s="114"/>
      <c r="D1061" s="116"/>
      <c r="E1061" s="114"/>
      <c r="F1061" s="116"/>
      <c r="G1061" s="114"/>
      <c r="H1061" s="120"/>
      <c r="I1061" s="118"/>
      <c r="J1061" s="116"/>
      <c r="K1061" s="118"/>
      <c r="L1061" s="116"/>
      <c r="M1061" s="116"/>
      <c r="N1061" s="123"/>
    </row>
    <row r="1062">
      <c r="A1062" s="114"/>
      <c r="B1062" s="114"/>
      <c r="C1062" s="114"/>
      <c r="D1062" s="116"/>
      <c r="E1062" s="114"/>
      <c r="F1062" s="116"/>
      <c r="G1062" s="114"/>
      <c r="H1062" s="120"/>
      <c r="I1062" s="118"/>
      <c r="J1062" s="116"/>
      <c r="K1062" s="118"/>
      <c r="L1062" s="116"/>
      <c r="M1062" s="116"/>
      <c r="N1062" s="123"/>
    </row>
    <row r="1063">
      <c r="A1063" s="114"/>
      <c r="B1063" s="114"/>
      <c r="C1063" s="114"/>
      <c r="D1063" s="116"/>
      <c r="E1063" s="114"/>
      <c r="F1063" s="114"/>
      <c r="G1063" s="114"/>
      <c r="H1063" s="117"/>
      <c r="I1063" s="118"/>
      <c r="J1063" s="116"/>
      <c r="K1063" s="118"/>
      <c r="L1063" s="116"/>
      <c r="M1063" s="116"/>
      <c r="N1063" s="123"/>
    </row>
    <row r="1064">
      <c r="A1064" s="114"/>
      <c r="B1064" s="114"/>
      <c r="C1064" s="114"/>
      <c r="D1064" s="116"/>
      <c r="E1064" s="114"/>
      <c r="F1064" s="116"/>
      <c r="G1064" s="114"/>
      <c r="H1064" s="120"/>
      <c r="I1064" s="118"/>
      <c r="J1064" s="116"/>
      <c r="K1064" s="118"/>
      <c r="L1064" s="116"/>
      <c r="M1064" s="116"/>
      <c r="N1064" s="123"/>
    </row>
    <row r="1065">
      <c r="A1065" s="114"/>
      <c r="B1065" s="114"/>
      <c r="C1065" s="114"/>
      <c r="D1065" s="116"/>
      <c r="E1065" s="114"/>
      <c r="F1065" s="116"/>
      <c r="G1065" s="114"/>
      <c r="H1065" s="120"/>
      <c r="I1065" s="118"/>
      <c r="J1065" s="116"/>
      <c r="K1065" s="118"/>
      <c r="L1065" s="116"/>
      <c r="M1065" s="116"/>
      <c r="N1065" s="123"/>
    </row>
    <row r="1066">
      <c r="A1066" s="114"/>
      <c r="B1066" s="114"/>
      <c r="C1066" s="114"/>
      <c r="D1066" s="116"/>
      <c r="E1066" s="114"/>
      <c r="F1066" s="116"/>
      <c r="G1066" s="114"/>
      <c r="H1066" s="120"/>
      <c r="I1066" s="118"/>
      <c r="J1066" s="116"/>
      <c r="K1066" s="118"/>
      <c r="L1066" s="116"/>
      <c r="M1066" s="116"/>
      <c r="N1066" s="123"/>
    </row>
    <row r="1067">
      <c r="A1067" s="114"/>
      <c r="B1067" s="114"/>
      <c r="C1067" s="114"/>
      <c r="D1067" s="116"/>
      <c r="E1067" s="114"/>
      <c r="F1067" s="116"/>
      <c r="G1067" s="114"/>
      <c r="H1067" s="120"/>
      <c r="I1067" s="118"/>
      <c r="J1067" s="116"/>
      <c r="K1067" s="118"/>
      <c r="L1067" s="116"/>
      <c r="M1067" s="116"/>
      <c r="N1067" s="123"/>
    </row>
    <row r="1068">
      <c r="A1068" s="114"/>
      <c r="B1068" s="114"/>
      <c r="C1068" s="116"/>
      <c r="D1068" s="116"/>
      <c r="E1068" s="114"/>
      <c r="F1068" s="116"/>
      <c r="G1068" s="114"/>
      <c r="H1068" s="120"/>
      <c r="I1068" s="118"/>
      <c r="J1068" s="116"/>
      <c r="K1068" s="118"/>
      <c r="L1068" s="116"/>
      <c r="M1068" s="116"/>
      <c r="N1068" s="123"/>
    </row>
    <row r="1069">
      <c r="A1069" s="114"/>
      <c r="B1069" s="114"/>
      <c r="C1069" s="116"/>
      <c r="D1069" s="116"/>
      <c r="E1069" s="114"/>
      <c r="F1069" s="116"/>
      <c r="G1069" s="114"/>
      <c r="H1069" s="120"/>
      <c r="I1069" s="118"/>
      <c r="J1069" s="116"/>
      <c r="K1069" s="118"/>
      <c r="L1069" s="116"/>
      <c r="M1069" s="116"/>
      <c r="N1069" s="123"/>
    </row>
    <row r="1070">
      <c r="A1070" s="114"/>
      <c r="B1070" s="114"/>
      <c r="C1070" s="114"/>
      <c r="D1070" s="116"/>
      <c r="E1070" s="114"/>
      <c r="F1070" s="116"/>
      <c r="G1070" s="114"/>
      <c r="H1070" s="120"/>
      <c r="I1070" s="118"/>
      <c r="J1070" s="116"/>
      <c r="K1070" s="118"/>
      <c r="L1070" s="116"/>
      <c r="M1070" s="116"/>
      <c r="N1070" s="123"/>
    </row>
    <row r="1071">
      <c r="A1071" s="114"/>
      <c r="B1071" s="114"/>
      <c r="C1071" s="114"/>
      <c r="D1071" s="116"/>
      <c r="E1071" s="114"/>
      <c r="F1071" s="114"/>
      <c r="G1071" s="114"/>
      <c r="H1071" s="117"/>
      <c r="I1071" s="118"/>
      <c r="J1071" s="116"/>
      <c r="K1071" s="118"/>
      <c r="L1071" s="116"/>
      <c r="M1071" s="114"/>
      <c r="N1071" s="123"/>
    </row>
    <row r="1072">
      <c r="A1072" s="114"/>
      <c r="B1072" s="114"/>
      <c r="C1072" s="114"/>
      <c r="D1072" s="116"/>
      <c r="E1072" s="114"/>
      <c r="F1072" s="114"/>
      <c r="G1072" s="114"/>
      <c r="H1072" s="117"/>
      <c r="I1072" s="118"/>
      <c r="J1072" s="116"/>
      <c r="K1072" s="118"/>
      <c r="L1072" s="116"/>
      <c r="M1072" s="116"/>
      <c r="N1072" s="123"/>
    </row>
    <row r="1073">
      <c r="A1073" s="114"/>
      <c r="B1073" s="114"/>
      <c r="C1073" s="114"/>
      <c r="D1073" s="116"/>
      <c r="E1073" s="114"/>
      <c r="F1073" s="114"/>
      <c r="G1073" s="114"/>
      <c r="H1073" s="117"/>
      <c r="I1073" s="118"/>
      <c r="J1073" s="116"/>
      <c r="K1073" s="118"/>
      <c r="L1073" s="116"/>
      <c r="M1073" s="116"/>
      <c r="N1073" s="123"/>
    </row>
    <row r="1074">
      <c r="A1074" s="114"/>
      <c r="B1074" s="114"/>
      <c r="C1074" s="114"/>
      <c r="D1074" s="116"/>
      <c r="E1074" s="114"/>
      <c r="F1074" s="114"/>
      <c r="G1074" s="114"/>
      <c r="H1074" s="117"/>
      <c r="I1074" s="118"/>
      <c r="J1074" s="116"/>
      <c r="K1074" s="118"/>
      <c r="L1074" s="116"/>
      <c r="M1074" s="114"/>
      <c r="N1074" s="123"/>
    </row>
    <row r="1075">
      <c r="A1075" s="114"/>
      <c r="B1075" s="114"/>
      <c r="C1075" s="116"/>
      <c r="D1075" s="116"/>
      <c r="E1075" s="114"/>
      <c r="F1075" s="116"/>
      <c r="G1075" s="114"/>
      <c r="H1075" s="120"/>
      <c r="I1075" s="118"/>
      <c r="J1075" s="116"/>
      <c r="K1075" s="118"/>
      <c r="L1075" s="116"/>
      <c r="M1075" s="116"/>
      <c r="N1075" s="123"/>
    </row>
    <row r="1076">
      <c r="A1076" s="114"/>
      <c r="B1076" s="114"/>
      <c r="C1076" s="114"/>
      <c r="D1076" s="116"/>
      <c r="E1076" s="114"/>
      <c r="F1076" s="116"/>
      <c r="G1076" s="114"/>
      <c r="H1076" s="120"/>
      <c r="I1076" s="118"/>
      <c r="J1076" s="116"/>
      <c r="K1076" s="118"/>
      <c r="L1076" s="116"/>
      <c r="M1076" s="116"/>
      <c r="N1076" s="123"/>
    </row>
    <row r="1077">
      <c r="A1077" s="114"/>
      <c r="B1077" s="114"/>
      <c r="C1077" s="114"/>
      <c r="D1077" s="116"/>
      <c r="E1077" s="114"/>
      <c r="F1077" s="116"/>
      <c r="G1077" s="114"/>
      <c r="H1077" s="120"/>
      <c r="I1077" s="118"/>
      <c r="J1077" s="116"/>
      <c r="K1077" s="118"/>
      <c r="L1077" s="116"/>
      <c r="M1077" s="116"/>
      <c r="N1077" s="123"/>
    </row>
    <row r="1078">
      <c r="A1078" s="114"/>
      <c r="B1078" s="114"/>
      <c r="C1078" s="116"/>
      <c r="D1078" s="116"/>
      <c r="E1078" s="114"/>
      <c r="F1078" s="116"/>
      <c r="G1078" s="114"/>
      <c r="H1078" s="120"/>
      <c r="I1078" s="118"/>
      <c r="J1078" s="116"/>
      <c r="K1078" s="118"/>
      <c r="L1078" s="116"/>
      <c r="M1078" s="116"/>
      <c r="N1078" s="123"/>
    </row>
    <row r="1079">
      <c r="A1079" s="114"/>
      <c r="B1079" s="114"/>
      <c r="C1079" s="116"/>
      <c r="D1079" s="116"/>
      <c r="E1079" s="114"/>
      <c r="F1079" s="116"/>
      <c r="G1079" s="114"/>
      <c r="H1079" s="120"/>
      <c r="I1079" s="118"/>
      <c r="J1079" s="116"/>
      <c r="K1079" s="118"/>
      <c r="L1079" s="116"/>
      <c r="M1079" s="116"/>
      <c r="N1079" s="123"/>
    </row>
    <row r="1080">
      <c r="A1080" s="114"/>
      <c r="B1080" s="114"/>
      <c r="C1080" s="114"/>
      <c r="D1080" s="116"/>
      <c r="E1080" s="114"/>
      <c r="F1080" s="114"/>
      <c r="G1080" s="114"/>
      <c r="H1080" s="117"/>
      <c r="I1080" s="118"/>
      <c r="J1080" s="116"/>
      <c r="K1080" s="118"/>
      <c r="L1080" s="116"/>
      <c r="M1080" s="116"/>
      <c r="N1080" s="123"/>
    </row>
    <row r="1081">
      <c r="A1081" s="114"/>
      <c r="B1081" s="114"/>
      <c r="C1081" s="114"/>
      <c r="D1081" s="116"/>
      <c r="E1081" s="114"/>
      <c r="F1081" s="116"/>
      <c r="G1081" s="114"/>
      <c r="H1081" s="117"/>
      <c r="I1081" s="118"/>
      <c r="J1081" s="116"/>
      <c r="K1081" s="118"/>
      <c r="L1081" s="116"/>
      <c r="M1081" s="114"/>
      <c r="N1081" s="123"/>
    </row>
    <row r="1082">
      <c r="A1082" s="114"/>
      <c r="B1082" s="114"/>
      <c r="C1082" s="114"/>
      <c r="D1082" s="116"/>
      <c r="E1082" s="114"/>
      <c r="F1082" s="114"/>
      <c r="G1082" s="114"/>
      <c r="H1082" s="117"/>
      <c r="I1082" s="118"/>
      <c r="J1082" s="116"/>
      <c r="K1082" s="118"/>
      <c r="L1082" s="116"/>
      <c r="M1082" s="116"/>
      <c r="N1082" s="123"/>
    </row>
    <row r="1083">
      <c r="A1083" s="114"/>
      <c r="B1083" s="114"/>
      <c r="C1083" s="116"/>
      <c r="D1083" s="116"/>
      <c r="E1083" s="114"/>
      <c r="F1083" s="116"/>
      <c r="G1083" s="114"/>
      <c r="H1083" s="120"/>
      <c r="I1083" s="118"/>
      <c r="J1083" s="116"/>
      <c r="K1083" s="118"/>
      <c r="L1083" s="116"/>
      <c r="M1083" s="116"/>
      <c r="N1083" s="123"/>
    </row>
    <row r="1084">
      <c r="A1084" s="114"/>
      <c r="B1084" s="114"/>
      <c r="C1084" s="116"/>
      <c r="D1084" s="116"/>
      <c r="E1084" s="114"/>
      <c r="F1084" s="116"/>
      <c r="G1084" s="114"/>
      <c r="H1084" s="120"/>
      <c r="I1084" s="118"/>
      <c r="J1084" s="116"/>
      <c r="K1084" s="118"/>
      <c r="L1084" s="116"/>
      <c r="M1084" s="116"/>
      <c r="N1084" s="123"/>
    </row>
    <row r="1085">
      <c r="A1085" s="114"/>
      <c r="B1085" s="114"/>
      <c r="C1085" s="116"/>
      <c r="D1085" s="116"/>
      <c r="E1085" s="114"/>
      <c r="F1085" s="116"/>
      <c r="G1085" s="114"/>
      <c r="H1085" s="120"/>
      <c r="I1085" s="118"/>
      <c r="J1085" s="116"/>
      <c r="K1085" s="118"/>
      <c r="L1085" s="116"/>
      <c r="M1085" s="116"/>
      <c r="N1085" s="123"/>
    </row>
    <row r="1086">
      <c r="A1086" s="114"/>
      <c r="B1086" s="114"/>
      <c r="C1086" s="116"/>
      <c r="D1086" s="116"/>
      <c r="E1086" s="114"/>
      <c r="F1086" s="116"/>
      <c r="G1086" s="114"/>
      <c r="H1086" s="120"/>
      <c r="I1086" s="118"/>
      <c r="J1086" s="116"/>
      <c r="K1086" s="118"/>
      <c r="L1086" s="116"/>
      <c r="M1086" s="116"/>
      <c r="N1086" s="123"/>
    </row>
    <row r="1087">
      <c r="A1087" s="114"/>
      <c r="B1087" s="114"/>
      <c r="C1087" s="116"/>
      <c r="D1087" s="116"/>
      <c r="E1087" s="114"/>
      <c r="F1087" s="116"/>
      <c r="G1087" s="114"/>
      <c r="H1087" s="120"/>
      <c r="I1087" s="118"/>
      <c r="J1087" s="116"/>
      <c r="K1087" s="118"/>
      <c r="L1087" s="116"/>
      <c r="M1087" s="116"/>
      <c r="N1087" s="123"/>
    </row>
    <row r="1088">
      <c r="A1088" s="114"/>
      <c r="B1088" s="114"/>
      <c r="C1088" s="116"/>
      <c r="D1088" s="116"/>
      <c r="E1088" s="114"/>
      <c r="F1088" s="116"/>
      <c r="G1088" s="114"/>
      <c r="H1088" s="120"/>
      <c r="I1088" s="118"/>
      <c r="J1088" s="116"/>
      <c r="K1088" s="118"/>
      <c r="L1088" s="116"/>
      <c r="M1088" s="116"/>
      <c r="N1088" s="123"/>
    </row>
    <row r="1089">
      <c r="A1089" s="114"/>
      <c r="B1089" s="114"/>
      <c r="C1089" s="114"/>
      <c r="D1089" s="116"/>
      <c r="E1089" s="114"/>
      <c r="F1089" s="116"/>
      <c r="G1089" s="114"/>
      <c r="H1089" s="120"/>
      <c r="I1089" s="118"/>
      <c r="J1089" s="116"/>
      <c r="K1089" s="118"/>
      <c r="L1089" s="116"/>
      <c r="M1089" s="116"/>
      <c r="N1089" s="123"/>
    </row>
    <row r="1090">
      <c r="A1090" s="114"/>
      <c r="B1090" s="114"/>
      <c r="C1090" s="114"/>
      <c r="D1090" s="116"/>
      <c r="E1090" s="114"/>
      <c r="F1090" s="116"/>
      <c r="G1090" s="114"/>
      <c r="H1090" s="120"/>
      <c r="I1090" s="118"/>
      <c r="J1090" s="116"/>
      <c r="K1090" s="118"/>
      <c r="L1090" s="116"/>
      <c r="M1090" s="116"/>
      <c r="N1090" s="123"/>
    </row>
    <row r="1091">
      <c r="A1091" s="114"/>
      <c r="B1091" s="114"/>
      <c r="C1091" s="114"/>
      <c r="D1091" s="116"/>
      <c r="E1091" s="114"/>
      <c r="F1091" s="116"/>
      <c r="G1091" s="114"/>
      <c r="H1091" s="120"/>
      <c r="I1091" s="118"/>
      <c r="J1091" s="116"/>
      <c r="K1091" s="118"/>
      <c r="L1091" s="116"/>
      <c r="M1091" s="116"/>
      <c r="N1091" s="123"/>
    </row>
    <row r="1092">
      <c r="A1092" s="114"/>
      <c r="B1092" s="114"/>
      <c r="C1092" s="114"/>
      <c r="D1092" s="116"/>
      <c r="E1092" s="114"/>
      <c r="F1092" s="114"/>
      <c r="G1092" s="114"/>
      <c r="H1092" s="117"/>
      <c r="I1092" s="118"/>
      <c r="J1092" s="116"/>
      <c r="K1092" s="118"/>
      <c r="L1092" s="116"/>
      <c r="M1092" s="116"/>
      <c r="N1092" s="123"/>
    </row>
    <row r="1093">
      <c r="A1093" s="114"/>
      <c r="B1093" s="114"/>
      <c r="C1093" s="114"/>
      <c r="D1093" s="116"/>
      <c r="E1093" s="114"/>
      <c r="F1093" s="116"/>
      <c r="G1093" s="114"/>
      <c r="H1093" s="120"/>
      <c r="I1093" s="118"/>
      <c r="J1093" s="116"/>
      <c r="K1093" s="118"/>
      <c r="L1093" s="116"/>
      <c r="M1093" s="116"/>
      <c r="N1093" s="123"/>
    </row>
    <row r="1094">
      <c r="A1094" s="114"/>
      <c r="B1094" s="114"/>
      <c r="C1094" s="114"/>
      <c r="D1094" s="116"/>
      <c r="E1094" s="114"/>
      <c r="F1094" s="116"/>
      <c r="G1094" s="114"/>
      <c r="H1094" s="117"/>
      <c r="I1094" s="118"/>
      <c r="J1094" s="116"/>
      <c r="K1094" s="118"/>
      <c r="L1094" s="116"/>
      <c r="M1094" s="116"/>
      <c r="N1094" s="123"/>
    </row>
    <row r="1095">
      <c r="A1095" s="114"/>
      <c r="B1095" s="114"/>
      <c r="C1095" s="114"/>
      <c r="D1095" s="116"/>
      <c r="E1095" s="114"/>
      <c r="F1095" s="116"/>
      <c r="G1095" s="114"/>
      <c r="H1095" s="120"/>
      <c r="I1095" s="118"/>
      <c r="J1095" s="116"/>
      <c r="K1095" s="118"/>
      <c r="L1095" s="116"/>
      <c r="M1095" s="116"/>
      <c r="N1095" s="123"/>
    </row>
    <row r="1096">
      <c r="A1096" s="114"/>
      <c r="B1096" s="114"/>
      <c r="C1096" s="114"/>
      <c r="D1096" s="116"/>
      <c r="E1096" s="114"/>
      <c r="F1096" s="116"/>
      <c r="G1096" s="114"/>
      <c r="H1096" s="120"/>
      <c r="I1096" s="118"/>
      <c r="J1096" s="116"/>
      <c r="K1096" s="118"/>
      <c r="L1096" s="116"/>
      <c r="M1096" s="116"/>
      <c r="N1096" s="123"/>
    </row>
    <row r="1097">
      <c r="A1097" s="114"/>
      <c r="B1097" s="114"/>
      <c r="C1097" s="114"/>
      <c r="D1097" s="116"/>
      <c r="E1097" s="114"/>
      <c r="F1097" s="116"/>
      <c r="G1097" s="114"/>
      <c r="H1097" s="120"/>
      <c r="I1097" s="118"/>
      <c r="J1097" s="116"/>
      <c r="K1097" s="118"/>
      <c r="L1097" s="116"/>
      <c r="M1097" s="116"/>
      <c r="N1097" s="123"/>
    </row>
    <row r="1098">
      <c r="A1098" s="114"/>
      <c r="B1098" s="114"/>
      <c r="C1098" s="114"/>
      <c r="D1098" s="116"/>
      <c r="E1098" s="114"/>
      <c r="F1098" s="114"/>
      <c r="G1098" s="114"/>
      <c r="H1098" s="120"/>
      <c r="I1098" s="118"/>
      <c r="J1098" s="116"/>
      <c r="K1098" s="118"/>
      <c r="L1098" s="116"/>
      <c r="M1098" s="114"/>
      <c r="N1098" s="123"/>
    </row>
    <row r="1099">
      <c r="A1099" s="114"/>
      <c r="B1099" s="114"/>
      <c r="C1099" s="114"/>
      <c r="D1099" s="116"/>
      <c r="E1099" s="116"/>
      <c r="F1099" s="116"/>
      <c r="G1099" s="116"/>
      <c r="H1099" s="120"/>
      <c r="I1099" s="118"/>
      <c r="J1099" s="116"/>
      <c r="K1099" s="118"/>
      <c r="L1099" s="116"/>
      <c r="M1099" s="116"/>
      <c r="N1099" s="123"/>
    </row>
    <row r="1100">
      <c r="A1100" s="114"/>
      <c r="B1100" s="114"/>
      <c r="C1100" s="114"/>
      <c r="D1100" s="116"/>
      <c r="E1100" s="114"/>
      <c r="F1100" s="116"/>
      <c r="G1100" s="114"/>
      <c r="H1100" s="120"/>
      <c r="I1100" s="118"/>
      <c r="J1100" s="116"/>
      <c r="K1100" s="118"/>
      <c r="L1100" s="116"/>
      <c r="M1100" s="116"/>
      <c r="N1100" s="123"/>
    </row>
    <row r="1101">
      <c r="A1101" s="114"/>
      <c r="B1101" s="114"/>
      <c r="C1101" s="116"/>
      <c r="D1101" s="116"/>
      <c r="E1101" s="114"/>
      <c r="F1101" s="116"/>
      <c r="G1101" s="114"/>
      <c r="H1101" s="120"/>
      <c r="I1101" s="118"/>
      <c r="J1101" s="116"/>
      <c r="K1101" s="118"/>
      <c r="L1101" s="116"/>
      <c r="M1101" s="116"/>
      <c r="N1101" s="123"/>
    </row>
    <row r="1102">
      <c r="A1102" s="114"/>
      <c r="B1102" s="114"/>
      <c r="C1102" s="114"/>
      <c r="D1102" s="116"/>
      <c r="E1102" s="114"/>
      <c r="F1102" s="116"/>
      <c r="G1102" s="114"/>
      <c r="H1102" s="120"/>
      <c r="I1102" s="118"/>
      <c r="J1102" s="116"/>
      <c r="K1102" s="118"/>
      <c r="L1102" s="116"/>
      <c r="M1102" s="116"/>
      <c r="N1102" s="123"/>
    </row>
    <row r="1103">
      <c r="A1103" s="114"/>
      <c r="B1103" s="114"/>
      <c r="C1103" s="114"/>
      <c r="D1103" s="116"/>
      <c r="E1103" s="114"/>
      <c r="F1103" s="116"/>
      <c r="G1103" s="114"/>
      <c r="H1103" s="120"/>
      <c r="I1103" s="118"/>
      <c r="J1103" s="116"/>
      <c r="K1103" s="118"/>
      <c r="L1103" s="116"/>
      <c r="M1103" s="116"/>
      <c r="N1103" s="123"/>
    </row>
    <row r="1104">
      <c r="A1104" s="114"/>
      <c r="B1104" s="114"/>
      <c r="C1104" s="114"/>
      <c r="D1104" s="116"/>
      <c r="E1104" s="114"/>
      <c r="F1104" s="116"/>
      <c r="G1104" s="114"/>
      <c r="H1104" s="117"/>
      <c r="I1104" s="118"/>
      <c r="J1104" s="116"/>
      <c r="K1104" s="118"/>
      <c r="L1104" s="116"/>
      <c r="M1104" s="116"/>
      <c r="N1104" s="123"/>
    </row>
    <row r="1105">
      <c r="A1105" s="114"/>
      <c r="B1105" s="114"/>
      <c r="C1105" s="114"/>
      <c r="D1105" s="116"/>
      <c r="E1105" s="114"/>
      <c r="F1105" s="116"/>
      <c r="G1105" s="116"/>
      <c r="H1105" s="120"/>
      <c r="I1105" s="118"/>
      <c r="J1105" s="116"/>
      <c r="K1105" s="118"/>
      <c r="L1105" s="116"/>
      <c r="M1105" s="116"/>
      <c r="N1105" s="123"/>
    </row>
    <row r="1106">
      <c r="A1106" s="114"/>
      <c r="B1106" s="114"/>
      <c r="C1106" s="114"/>
      <c r="D1106" s="116"/>
      <c r="E1106" s="114"/>
      <c r="F1106" s="116"/>
      <c r="G1106" s="114"/>
      <c r="H1106" s="120"/>
      <c r="I1106" s="118"/>
      <c r="J1106" s="116"/>
      <c r="K1106" s="118"/>
      <c r="L1106" s="116"/>
      <c r="M1106" s="116"/>
      <c r="N1106" s="123"/>
    </row>
    <row r="1107">
      <c r="A1107" s="114"/>
      <c r="B1107" s="114"/>
      <c r="C1107" s="114"/>
      <c r="D1107" s="116"/>
      <c r="E1107" s="114"/>
      <c r="F1107" s="116"/>
      <c r="G1107" s="114"/>
      <c r="H1107" s="120"/>
      <c r="I1107" s="118"/>
      <c r="J1107" s="116"/>
      <c r="K1107" s="118"/>
      <c r="L1107" s="116"/>
      <c r="M1107" s="116"/>
      <c r="N1107" s="123"/>
    </row>
    <row r="1108">
      <c r="A1108" s="114"/>
      <c r="B1108" s="114"/>
      <c r="C1108" s="114"/>
      <c r="D1108" s="116"/>
      <c r="E1108" s="114"/>
      <c r="F1108" s="114"/>
      <c r="G1108" s="114"/>
      <c r="H1108" s="117"/>
      <c r="I1108" s="118"/>
      <c r="J1108" s="116"/>
      <c r="K1108" s="118"/>
      <c r="L1108" s="116"/>
      <c r="M1108" s="116"/>
      <c r="N1108" s="123"/>
    </row>
    <row r="1109">
      <c r="A1109" s="114"/>
      <c r="B1109" s="114"/>
      <c r="C1109" s="114"/>
      <c r="D1109" s="116"/>
      <c r="E1109" s="114"/>
      <c r="F1109" s="116"/>
      <c r="G1109" s="114"/>
      <c r="H1109" s="120"/>
      <c r="I1109" s="118"/>
      <c r="J1109" s="116"/>
      <c r="K1109" s="118"/>
      <c r="L1109" s="116"/>
      <c r="M1109" s="116"/>
      <c r="N1109" s="123"/>
    </row>
    <row r="1110">
      <c r="A1110" s="114"/>
      <c r="B1110" s="114"/>
      <c r="C1110" s="114"/>
      <c r="D1110" s="116"/>
      <c r="E1110" s="114"/>
      <c r="F1110" s="116"/>
      <c r="G1110" s="114"/>
      <c r="H1110" s="120"/>
      <c r="I1110" s="118"/>
      <c r="J1110" s="116"/>
      <c r="K1110" s="118"/>
      <c r="L1110" s="116"/>
      <c r="M1110" s="116"/>
      <c r="N1110" s="123"/>
    </row>
    <row r="1111">
      <c r="A1111" s="114"/>
      <c r="B1111" s="114"/>
      <c r="C1111" s="114"/>
      <c r="D1111" s="116"/>
      <c r="E1111" s="116"/>
      <c r="F1111" s="116"/>
      <c r="G1111" s="116"/>
      <c r="H1111" s="120"/>
      <c r="I1111" s="118"/>
      <c r="J1111" s="116"/>
      <c r="K1111" s="118"/>
      <c r="L1111" s="116"/>
      <c r="M1111" s="116"/>
      <c r="N1111" s="123"/>
    </row>
    <row r="1112">
      <c r="A1112" s="114"/>
      <c r="B1112" s="114"/>
      <c r="C1112" s="114"/>
      <c r="D1112" s="116"/>
      <c r="E1112" s="116"/>
      <c r="F1112" s="116"/>
      <c r="G1112" s="116"/>
      <c r="H1112" s="120"/>
      <c r="I1112" s="118"/>
      <c r="J1112" s="116"/>
      <c r="K1112" s="118"/>
      <c r="L1112" s="116"/>
      <c r="M1112" s="116"/>
      <c r="N1112" s="123"/>
    </row>
    <row r="1113">
      <c r="A1113" s="114"/>
      <c r="B1113" s="114"/>
      <c r="C1113" s="114"/>
      <c r="D1113" s="116"/>
      <c r="E1113" s="116"/>
      <c r="F1113" s="116"/>
      <c r="G1113" s="116"/>
      <c r="H1113" s="120"/>
      <c r="I1113" s="118"/>
      <c r="J1113" s="116"/>
      <c r="K1113" s="118"/>
      <c r="L1113" s="116"/>
      <c r="M1113" s="116"/>
      <c r="N1113" s="123"/>
    </row>
    <row r="1114">
      <c r="A1114" s="114"/>
      <c r="B1114" s="114"/>
      <c r="C1114" s="114"/>
      <c r="D1114" s="116"/>
      <c r="E1114" s="116"/>
      <c r="F1114" s="116"/>
      <c r="G1114" s="116"/>
      <c r="H1114" s="120"/>
      <c r="I1114" s="118"/>
      <c r="J1114" s="116"/>
      <c r="K1114" s="118"/>
      <c r="L1114" s="116"/>
      <c r="M1114" s="116"/>
      <c r="N1114" s="123"/>
    </row>
    <row r="1115">
      <c r="A1115" s="114"/>
      <c r="B1115" s="114"/>
      <c r="C1115" s="116"/>
      <c r="D1115" s="116"/>
      <c r="E1115" s="116"/>
      <c r="F1115" s="116"/>
      <c r="G1115" s="116"/>
      <c r="H1115" s="120"/>
      <c r="I1115" s="118"/>
      <c r="J1115" s="116"/>
      <c r="K1115" s="118"/>
      <c r="L1115" s="116"/>
      <c r="M1115" s="116"/>
      <c r="N1115" s="123"/>
    </row>
    <row r="1116">
      <c r="A1116" s="114"/>
      <c r="B1116" s="114"/>
      <c r="C1116" s="114"/>
      <c r="D1116" s="116"/>
      <c r="E1116" s="114"/>
      <c r="F1116" s="116"/>
      <c r="G1116" s="114"/>
      <c r="H1116" s="120"/>
      <c r="I1116" s="118"/>
      <c r="J1116" s="116"/>
      <c r="K1116" s="118"/>
      <c r="L1116" s="116"/>
      <c r="M1116" s="116"/>
      <c r="N1116" s="123"/>
    </row>
    <row r="1117">
      <c r="A1117" s="114"/>
      <c r="B1117" s="114"/>
      <c r="C1117" s="114"/>
      <c r="D1117" s="116"/>
      <c r="E1117" s="114"/>
      <c r="F1117" s="116"/>
      <c r="G1117" s="114"/>
      <c r="H1117" s="120"/>
      <c r="I1117" s="118"/>
      <c r="J1117" s="116"/>
      <c r="K1117" s="118"/>
      <c r="L1117" s="116"/>
      <c r="M1117" s="116"/>
      <c r="N1117" s="123"/>
    </row>
    <row r="1118">
      <c r="A1118" s="114"/>
      <c r="B1118" s="116"/>
      <c r="C1118" s="116"/>
      <c r="D1118" s="116"/>
      <c r="E1118" s="116"/>
      <c r="F1118" s="116"/>
      <c r="G1118" s="116"/>
      <c r="H1118" s="120"/>
      <c r="I1118" s="118"/>
      <c r="J1118" s="116"/>
      <c r="K1118" s="118"/>
      <c r="L1118" s="116"/>
      <c r="M1118" s="116"/>
      <c r="N1118" s="123"/>
    </row>
    <row r="1119">
      <c r="A1119" s="114"/>
      <c r="B1119" s="114"/>
      <c r="C1119" s="114"/>
      <c r="D1119" s="116"/>
      <c r="E1119" s="114"/>
      <c r="F1119" s="114"/>
      <c r="G1119" s="114"/>
      <c r="H1119" s="117"/>
      <c r="I1119" s="118"/>
      <c r="J1119" s="116"/>
      <c r="K1119" s="118"/>
      <c r="L1119" s="116"/>
      <c r="M1119" s="116"/>
      <c r="N1119" s="123"/>
    </row>
    <row r="1120">
      <c r="A1120" s="114"/>
      <c r="B1120" s="114"/>
      <c r="C1120" s="114"/>
      <c r="D1120" s="116"/>
      <c r="E1120" s="116"/>
      <c r="F1120" s="116"/>
      <c r="G1120" s="116"/>
      <c r="H1120" s="120"/>
      <c r="I1120" s="118"/>
      <c r="J1120" s="116"/>
      <c r="K1120" s="118"/>
      <c r="L1120" s="116"/>
      <c r="M1120" s="116"/>
      <c r="N1120" s="123"/>
    </row>
    <row r="1121">
      <c r="A1121" s="114"/>
      <c r="B1121" s="114"/>
      <c r="C1121" s="114"/>
      <c r="D1121" s="116"/>
      <c r="E1121" s="116"/>
      <c r="F1121" s="116"/>
      <c r="G1121" s="116"/>
      <c r="H1121" s="120"/>
      <c r="I1121" s="118"/>
      <c r="J1121" s="116"/>
      <c r="K1121" s="118"/>
      <c r="L1121" s="116"/>
      <c r="M1121" s="116"/>
      <c r="N1121" s="123"/>
    </row>
    <row r="1122">
      <c r="A1122" s="114"/>
      <c r="B1122" s="114"/>
      <c r="C1122" s="114"/>
      <c r="D1122" s="116"/>
      <c r="E1122" s="116"/>
      <c r="F1122" s="116"/>
      <c r="G1122" s="116"/>
      <c r="H1122" s="120"/>
      <c r="I1122" s="118"/>
      <c r="J1122" s="116"/>
      <c r="K1122" s="118"/>
      <c r="L1122" s="116"/>
      <c r="M1122" s="116"/>
      <c r="N1122" s="123"/>
    </row>
    <row r="1123">
      <c r="A1123" s="114"/>
      <c r="B1123" s="114"/>
      <c r="C1123" s="114"/>
      <c r="D1123" s="116"/>
      <c r="E1123" s="116"/>
      <c r="F1123" s="116"/>
      <c r="G1123" s="116"/>
      <c r="H1123" s="120"/>
      <c r="I1123" s="118"/>
      <c r="J1123" s="116"/>
      <c r="K1123" s="118"/>
      <c r="L1123" s="116"/>
      <c r="M1123" s="116"/>
      <c r="N1123" s="123"/>
    </row>
    <row r="1124">
      <c r="A1124" s="114"/>
      <c r="B1124" s="114"/>
      <c r="C1124" s="114"/>
      <c r="D1124" s="116"/>
      <c r="E1124" s="116"/>
      <c r="F1124" s="116"/>
      <c r="G1124" s="116"/>
      <c r="H1124" s="120"/>
      <c r="I1124" s="118"/>
      <c r="J1124" s="116"/>
      <c r="K1124" s="118"/>
      <c r="L1124" s="116"/>
      <c r="M1124" s="116"/>
      <c r="N1124" s="123"/>
    </row>
    <row r="1125">
      <c r="A1125" s="114"/>
      <c r="B1125" s="114"/>
      <c r="C1125" s="114"/>
      <c r="D1125" s="116"/>
      <c r="E1125" s="116"/>
      <c r="F1125" s="116"/>
      <c r="G1125" s="116"/>
      <c r="H1125" s="120"/>
      <c r="I1125" s="118"/>
      <c r="J1125" s="116"/>
      <c r="K1125" s="118"/>
      <c r="L1125" s="116"/>
      <c r="M1125" s="116"/>
      <c r="N1125" s="123"/>
    </row>
    <row r="1126">
      <c r="A1126" s="114"/>
      <c r="B1126" s="114"/>
      <c r="C1126" s="114"/>
      <c r="D1126" s="116"/>
      <c r="E1126" s="114"/>
      <c r="F1126" s="114"/>
      <c r="G1126" s="114"/>
      <c r="H1126" s="117"/>
      <c r="I1126" s="118"/>
      <c r="J1126" s="116"/>
      <c r="K1126" s="118"/>
      <c r="L1126" s="116"/>
      <c r="M1126" s="116"/>
      <c r="N1126" s="123"/>
    </row>
    <row r="1127">
      <c r="A1127" s="114"/>
      <c r="B1127" s="114"/>
      <c r="C1127" s="114"/>
      <c r="D1127" s="116"/>
      <c r="E1127" s="116"/>
      <c r="F1127" s="116"/>
      <c r="G1127" s="116"/>
      <c r="H1127" s="120"/>
      <c r="I1127" s="118"/>
      <c r="J1127" s="116"/>
      <c r="K1127" s="118"/>
      <c r="L1127" s="116"/>
      <c r="M1127" s="116"/>
      <c r="N1127" s="123"/>
    </row>
    <row r="1128">
      <c r="A1128" s="114"/>
      <c r="B1128" s="114"/>
      <c r="C1128" s="114"/>
      <c r="D1128" s="116"/>
      <c r="E1128" s="114"/>
      <c r="F1128" s="116"/>
      <c r="G1128" s="114"/>
      <c r="H1128" s="120"/>
      <c r="I1128" s="118"/>
      <c r="J1128" s="116"/>
      <c r="K1128" s="118"/>
      <c r="L1128" s="116"/>
      <c r="M1128" s="116"/>
      <c r="N1128" s="118"/>
    </row>
    <row r="1129">
      <c r="A1129" s="114"/>
      <c r="B1129" s="114"/>
      <c r="C1129" s="114"/>
      <c r="D1129" s="116"/>
      <c r="E1129" s="114"/>
      <c r="F1129" s="114"/>
      <c r="G1129" s="114"/>
      <c r="H1129" s="117"/>
      <c r="I1129" s="118"/>
      <c r="J1129" s="116"/>
      <c r="K1129" s="118"/>
      <c r="L1129" s="116"/>
      <c r="M1129" s="116"/>
      <c r="N1129" s="123"/>
    </row>
    <row r="1130">
      <c r="A1130" s="114"/>
      <c r="B1130" s="114"/>
      <c r="C1130" s="114"/>
      <c r="D1130" s="116"/>
      <c r="E1130" s="114"/>
      <c r="F1130" s="114"/>
      <c r="G1130" s="114"/>
      <c r="H1130" s="117"/>
      <c r="I1130" s="118"/>
      <c r="J1130" s="116"/>
      <c r="K1130" s="118"/>
      <c r="L1130" s="116"/>
      <c r="M1130" s="116"/>
      <c r="N1130" s="123"/>
    </row>
    <row r="1131">
      <c r="A1131" s="114"/>
      <c r="B1131" s="114"/>
      <c r="C1131" s="114"/>
      <c r="D1131" s="116"/>
      <c r="E1131" s="114"/>
      <c r="F1131" s="116"/>
      <c r="G1131" s="114"/>
      <c r="H1131" s="120"/>
      <c r="I1131" s="118"/>
      <c r="J1131" s="116"/>
      <c r="K1131" s="118"/>
      <c r="L1131" s="116"/>
      <c r="M1131" s="116"/>
      <c r="N1131" s="123"/>
    </row>
    <row r="1132">
      <c r="A1132" s="114"/>
      <c r="B1132" s="114"/>
      <c r="C1132" s="116"/>
      <c r="D1132" s="116"/>
      <c r="E1132" s="114"/>
      <c r="F1132" s="114"/>
      <c r="G1132" s="114"/>
      <c r="H1132" s="117"/>
      <c r="I1132" s="118"/>
      <c r="J1132" s="116"/>
      <c r="K1132" s="118"/>
      <c r="L1132" s="116"/>
      <c r="M1132" s="116"/>
      <c r="N1132" s="123"/>
    </row>
    <row r="1133">
      <c r="A1133" s="114"/>
      <c r="B1133" s="114"/>
      <c r="C1133" s="114"/>
      <c r="D1133" s="116"/>
      <c r="E1133" s="116"/>
      <c r="F1133" s="116"/>
      <c r="G1133" s="114"/>
      <c r="H1133" s="120"/>
      <c r="I1133" s="118"/>
      <c r="J1133" s="116"/>
      <c r="K1133" s="118"/>
      <c r="L1133" s="116"/>
      <c r="M1133" s="116"/>
      <c r="N1133" s="123"/>
    </row>
    <row r="1134">
      <c r="A1134" s="114"/>
      <c r="B1134" s="114"/>
      <c r="C1134" s="114"/>
      <c r="D1134" s="116"/>
      <c r="E1134" s="114"/>
      <c r="F1134" s="114"/>
      <c r="G1134" s="114"/>
      <c r="H1134" s="117"/>
      <c r="I1134" s="118"/>
      <c r="J1134" s="116"/>
      <c r="K1134" s="118"/>
      <c r="L1134" s="116"/>
      <c r="M1134" s="116"/>
      <c r="N1134" s="123"/>
    </row>
    <row r="1135">
      <c r="A1135" s="114"/>
      <c r="B1135" s="114"/>
      <c r="C1135" s="114"/>
      <c r="D1135" s="116"/>
      <c r="E1135" s="114"/>
      <c r="F1135" s="116"/>
      <c r="G1135" s="114"/>
      <c r="H1135" s="120"/>
      <c r="I1135" s="118"/>
      <c r="J1135" s="116"/>
      <c r="K1135" s="118"/>
      <c r="L1135" s="116"/>
      <c r="M1135" s="116"/>
      <c r="N1135" s="123"/>
    </row>
    <row r="1136">
      <c r="A1136" s="114"/>
      <c r="B1136" s="114"/>
      <c r="C1136" s="114"/>
      <c r="D1136" s="116"/>
      <c r="E1136" s="114"/>
      <c r="F1136" s="114"/>
      <c r="G1136" s="114"/>
      <c r="H1136" s="117"/>
      <c r="I1136" s="118"/>
      <c r="J1136" s="116"/>
      <c r="K1136" s="118"/>
      <c r="L1136" s="116"/>
      <c r="M1136" s="116"/>
      <c r="N1136" s="123"/>
    </row>
    <row r="1137">
      <c r="A1137" s="114"/>
      <c r="B1137" s="114"/>
      <c r="C1137" s="116"/>
      <c r="D1137" s="116"/>
      <c r="E1137" s="114"/>
      <c r="F1137" s="114"/>
      <c r="G1137" s="114"/>
      <c r="H1137" s="117"/>
      <c r="I1137" s="118"/>
      <c r="J1137" s="116"/>
      <c r="K1137" s="118"/>
      <c r="L1137" s="116"/>
      <c r="M1137" s="116"/>
      <c r="N1137" s="123"/>
    </row>
    <row r="1138">
      <c r="A1138" s="114"/>
      <c r="B1138" s="114"/>
      <c r="C1138" s="116"/>
      <c r="D1138" s="116"/>
      <c r="E1138" s="114"/>
      <c r="F1138" s="116"/>
      <c r="G1138" s="114"/>
      <c r="H1138" s="120"/>
      <c r="I1138" s="118"/>
      <c r="J1138" s="116"/>
      <c r="K1138" s="118"/>
      <c r="L1138" s="116"/>
      <c r="M1138" s="114"/>
      <c r="N1138" s="123"/>
    </row>
    <row r="1139">
      <c r="A1139" s="114"/>
      <c r="B1139" s="114"/>
      <c r="C1139" s="116"/>
      <c r="D1139" s="116"/>
      <c r="E1139" s="114"/>
      <c r="F1139" s="116"/>
      <c r="G1139" s="114"/>
      <c r="H1139" s="120"/>
      <c r="I1139" s="118"/>
      <c r="J1139" s="116"/>
      <c r="K1139" s="118"/>
      <c r="L1139" s="116"/>
      <c r="M1139" s="116"/>
      <c r="N1139" s="123"/>
    </row>
    <row r="1140">
      <c r="A1140" s="114"/>
      <c r="B1140" s="114"/>
      <c r="C1140" s="116"/>
      <c r="D1140" s="116"/>
      <c r="E1140" s="114"/>
      <c r="F1140" s="116"/>
      <c r="G1140" s="114"/>
      <c r="H1140" s="120"/>
      <c r="I1140" s="118"/>
      <c r="J1140" s="116"/>
      <c r="K1140" s="118"/>
      <c r="L1140" s="116"/>
      <c r="M1140" s="114"/>
      <c r="N1140" s="123"/>
    </row>
    <row r="1141">
      <c r="A1141" s="114"/>
      <c r="B1141" s="114"/>
      <c r="C1141" s="116"/>
      <c r="D1141" s="116"/>
      <c r="E1141" s="114"/>
      <c r="F1141" s="114"/>
      <c r="G1141" s="114"/>
      <c r="H1141" s="117"/>
      <c r="I1141" s="118"/>
      <c r="J1141" s="116"/>
      <c r="K1141" s="118"/>
      <c r="L1141" s="116"/>
      <c r="M1141" s="116"/>
      <c r="N1141" s="123"/>
    </row>
    <row r="1142">
      <c r="A1142" s="114"/>
      <c r="B1142" s="114"/>
      <c r="C1142" s="116"/>
      <c r="D1142" s="116"/>
      <c r="E1142" s="114"/>
      <c r="F1142" s="116"/>
      <c r="G1142" s="114"/>
      <c r="H1142" s="120"/>
      <c r="I1142" s="118"/>
      <c r="J1142" s="116"/>
      <c r="K1142" s="118"/>
      <c r="L1142" s="116"/>
      <c r="M1142" s="116"/>
      <c r="N1142" s="123"/>
    </row>
    <row r="1143">
      <c r="A1143" s="114"/>
      <c r="B1143" s="114"/>
      <c r="C1143" s="116"/>
      <c r="D1143" s="116"/>
      <c r="E1143" s="114"/>
      <c r="F1143" s="116"/>
      <c r="G1143" s="114"/>
      <c r="H1143" s="120"/>
      <c r="I1143" s="118"/>
      <c r="J1143" s="116"/>
      <c r="K1143" s="118"/>
      <c r="L1143" s="116"/>
      <c r="M1143" s="116"/>
      <c r="N1143" s="123"/>
    </row>
    <row r="1144">
      <c r="A1144" s="114"/>
      <c r="B1144" s="114"/>
      <c r="C1144" s="116"/>
      <c r="D1144" s="116"/>
      <c r="E1144" s="114"/>
      <c r="F1144" s="116"/>
      <c r="G1144" s="114"/>
      <c r="H1144" s="120"/>
      <c r="I1144" s="118"/>
      <c r="J1144" s="116"/>
      <c r="K1144" s="118"/>
      <c r="L1144" s="116"/>
      <c r="M1144" s="116"/>
      <c r="N1144" s="123"/>
    </row>
    <row r="1145">
      <c r="A1145" s="114"/>
      <c r="B1145" s="114"/>
      <c r="C1145" s="116"/>
      <c r="D1145" s="116"/>
      <c r="E1145" s="114"/>
      <c r="F1145" s="114"/>
      <c r="G1145" s="114"/>
      <c r="H1145" s="117"/>
      <c r="I1145" s="118"/>
      <c r="J1145" s="116"/>
      <c r="K1145" s="118"/>
      <c r="L1145" s="116"/>
      <c r="M1145" s="116"/>
      <c r="N1145" s="123"/>
    </row>
    <row r="1146">
      <c r="A1146" s="114"/>
      <c r="B1146" s="114"/>
      <c r="C1146" s="114"/>
      <c r="D1146" s="116"/>
      <c r="E1146" s="114"/>
      <c r="F1146" s="116"/>
      <c r="G1146" s="114"/>
      <c r="H1146" s="120"/>
      <c r="I1146" s="118"/>
      <c r="J1146" s="116"/>
      <c r="K1146" s="118"/>
      <c r="L1146" s="116"/>
      <c r="M1146" s="116"/>
      <c r="N1146" s="123"/>
    </row>
    <row r="1147">
      <c r="A1147" s="114"/>
      <c r="B1147" s="114"/>
      <c r="C1147" s="114"/>
      <c r="D1147" s="116"/>
      <c r="E1147" s="114"/>
      <c r="F1147" s="116"/>
      <c r="G1147" s="114"/>
      <c r="H1147" s="120"/>
      <c r="I1147" s="118"/>
      <c r="J1147" s="116"/>
      <c r="K1147" s="118"/>
      <c r="L1147" s="116"/>
      <c r="M1147" s="116"/>
      <c r="N1147" s="123"/>
    </row>
    <row r="1148">
      <c r="A1148" s="114"/>
      <c r="B1148" s="114"/>
      <c r="C1148" s="114"/>
      <c r="D1148" s="116"/>
      <c r="E1148" s="114"/>
      <c r="F1148" s="114"/>
      <c r="G1148" s="114"/>
      <c r="H1148" s="117"/>
      <c r="I1148" s="118"/>
      <c r="J1148" s="116"/>
      <c r="K1148" s="118"/>
      <c r="L1148" s="116"/>
      <c r="M1148" s="116"/>
      <c r="N1148" s="123"/>
    </row>
    <row r="1149">
      <c r="A1149" s="114"/>
      <c r="B1149" s="114"/>
      <c r="C1149" s="116"/>
      <c r="D1149" s="116"/>
      <c r="E1149" s="114"/>
      <c r="F1149" s="116"/>
      <c r="G1149" s="114"/>
      <c r="H1149" s="120"/>
      <c r="I1149" s="118"/>
      <c r="J1149" s="116"/>
      <c r="K1149" s="118"/>
      <c r="L1149" s="116"/>
      <c r="M1149" s="116"/>
      <c r="N1149" s="123"/>
    </row>
    <row r="1150">
      <c r="A1150" s="114"/>
      <c r="B1150" s="114"/>
      <c r="C1150" s="116"/>
      <c r="D1150" s="116"/>
      <c r="E1150" s="114"/>
      <c r="F1150" s="116"/>
      <c r="G1150" s="114"/>
      <c r="H1150" s="120"/>
      <c r="I1150" s="118"/>
      <c r="J1150" s="116"/>
      <c r="K1150" s="118"/>
      <c r="L1150" s="116"/>
      <c r="M1150" s="116"/>
      <c r="N1150" s="123"/>
    </row>
    <row r="1151">
      <c r="A1151" s="114"/>
      <c r="B1151" s="114"/>
      <c r="C1151" s="116"/>
      <c r="D1151" s="116"/>
      <c r="E1151" s="114"/>
      <c r="F1151" s="116"/>
      <c r="G1151" s="114"/>
      <c r="H1151" s="120"/>
      <c r="I1151" s="118"/>
      <c r="J1151" s="116"/>
      <c r="K1151" s="118"/>
      <c r="L1151" s="116"/>
      <c r="M1151" s="116"/>
      <c r="N1151" s="123"/>
    </row>
    <row r="1152">
      <c r="A1152" s="114"/>
      <c r="B1152" s="114"/>
      <c r="C1152" s="114"/>
      <c r="D1152" s="116"/>
      <c r="E1152" s="114"/>
      <c r="F1152" s="114"/>
      <c r="G1152" s="114"/>
      <c r="H1152" s="117"/>
      <c r="I1152" s="118"/>
      <c r="J1152" s="116"/>
      <c r="K1152" s="118"/>
      <c r="L1152" s="116"/>
      <c r="M1152" s="116"/>
      <c r="N1152" s="123"/>
    </row>
    <row r="1153">
      <c r="A1153" s="114"/>
      <c r="B1153" s="114"/>
      <c r="C1153" s="114"/>
      <c r="D1153" s="116"/>
      <c r="E1153" s="114"/>
      <c r="F1153" s="114"/>
      <c r="G1153" s="114"/>
      <c r="H1153" s="117"/>
      <c r="I1153" s="118"/>
      <c r="J1153" s="116"/>
      <c r="K1153" s="118"/>
      <c r="L1153" s="116"/>
      <c r="M1153" s="116"/>
      <c r="N1153" s="123"/>
    </row>
    <row r="1154">
      <c r="A1154" s="114"/>
      <c r="B1154" s="114"/>
      <c r="C1154" s="114"/>
      <c r="D1154" s="116"/>
      <c r="E1154" s="114"/>
      <c r="F1154" s="116"/>
      <c r="G1154" s="114"/>
      <c r="H1154" s="120"/>
      <c r="I1154" s="118"/>
      <c r="J1154" s="116"/>
      <c r="K1154" s="118"/>
      <c r="L1154" s="116"/>
      <c r="M1154" s="116"/>
      <c r="N1154" s="123"/>
    </row>
    <row r="1155">
      <c r="A1155" s="114"/>
      <c r="B1155" s="114"/>
      <c r="C1155" s="114"/>
      <c r="D1155" s="116"/>
      <c r="E1155" s="114"/>
      <c r="F1155" s="116"/>
      <c r="G1155" s="114"/>
      <c r="H1155" s="120"/>
      <c r="I1155" s="118"/>
      <c r="J1155" s="116"/>
      <c r="K1155" s="118"/>
      <c r="L1155" s="116"/>
      <c r="M1155" s="116"/>
      <c r="N1155" s="123"/>
    </row>
    <row r="1156">
      <c r="A1156" s="114"/>
      <c r="B1156" s="114"/>
      <c r="C1156" s="114"/>
      <c r="D1156" s="116"/>
      <c r="E1156" s="114"/>
      <c r="F1156" s="114"/>
      <c r="G1156" s="114"/>
      <c r="H1156" s="117"/>
      <c r="I1156" s="118"/>
      <c r="J1156" s="116"/>
      <c r="K1156" s="118"/>
      <c r="L1156" s="116"/>
      <c r="M1156" s="114"/>
      <c r="N1156" s="123"/>
    </row>
    <row r="1157">
      <c r="A1157" s="114"/>
      <c r="B1157" s="114"/>
      <c r="C1157" s="114"/>
      <c r="D1157" s="116"/>
      <c r="E1157" s="114"/>
      <c r="F1157" s="116"/>
      <c r="G1157" s="114"/>
      <c r="H1157" s="120"/>
      <c r="I1157" s="118"/>
      <c r="J1157" s="116"/>
      <c r="K1157" s="118"/>
      <c r="L1157" s="116"/>
      <c r="M1157" s="116"/>
      <c r="N1157" s="123"/>
    </row>
    <row r="1158">
      <c r="A1158" s="114"/>
      <c r="B1158" s="114"/>
      <c r="C1158" s="114"/>
      <c r="D1158" s="116"/>
      <c r="E1158" s="114"/>
      <c r="F1158" s="116"/>
      <c r="G1158" s="114"/>
      <c r="H1158" s="120"/>
      <c r="I1158" s="118"/>
      <c r="J1158" s="116"/>
      <c r="K1158" s="118"/>
      <c r="L1158" s="116"/>
      <c r="M1158" s="116"/>
      <c r="N1158" s="123"/>
    </row>
    <row r="1159">
      <c r="A1159" s="114"/>
      <c r="B1159" s="114"/>
      <c r="C1159" s="114"/>
      <c r="D1159" s="116"/>
      <c r="E1159" s="114"/>
      <c r="F1159" s="116"/>
      <c r="G1159" s="114"/>
      <c r="H1159" s="120"/>
      <c r="I1159" s="118"/>
      <c r="J1159" s="116"/>
      <c r="K1159" s="118"/>
      <c r="L1159" s="116"/>
      <c r="M1159" s="116"/>
      <c r="N1159" s="123"/>
    </row>
    <row r="1160">
      <c r="A1160" s="114"/>
      <c r="B1160" s="114"/>
      <c r="C1160" s="116"/>
      <c r="D1160" s="116"/>
      <c r="E1160" s="114"/>
      <c r="F1160" s="116"/>
      <c r="G1160" s="114"/>
      <c r="H1160" s="120"/>
      <c r="I1160" s="118"/>
      <c r="J1160" s="116"/>
      <c r="K1160" s="118"/>
      <c r="L1160" s="116"/>
      <c r="M1160" s="116"/>
      <c r="N1160" s="123"/>
    </row>
    <row r="1161">
      <c r="A1161" s="114"/>
      <c r="B1161" s="114"/>
      <c r="C1161" s="114"/>
      <c r="D1161" s="116"/>
      <c r="E1161" s="114"/>
      <c r="F1161" s="116"/>
      <c r="G1161" s="114"/>
      <c r="H1161" s="117"/>
      <c r="I1161" s="118"/>
      <c r="J1161" s="116"/>
      <c r="K1161" s="118"/>
      <c r="L1161" s="116"/>
      <c r="M1161" s="114"/>
      <c r="N1161" s="123"/>
    </row>
    <row r="1162">
      <c r="A1162" s="114"/>
      <c r="B1162" s="114"/>
      <c r="C1162" s="114"/>
      <c r="D1162" s="116"/>
      <c r="E1162" s="114"/>
      <c r="F1162" s="114"/>
      <c r="G1162" s="114"/>
      <c r="H1162" s="117"/>
      <c r="I1162" s="118"/>
      <c r="J1162" s="116"/>
      <c r="K1162" s="118"/>
      <c r="L1162" s="116"/>
      <c r="M1162" s="116"/>
      <c r="N1162" s="123"/>
    </row>
    <row r="1163">
      <c r="A1163" s="114"/>
      <c r="B1163" s="114"/>
      <c r="C1163" s="114"/>
      <c r="D1163" s="116"/>
      <c r="E1163" s="114"/>
      <c r="F1163" s="114"/>
      <c r="G1163" s="114"/>
      <c r="H1163" s="117"/>
      <c r="I1163" s="118"/>
      <c r="J1163" s="116"/>
      <c r="K1163" s="118"/>
      <c r="L1163" s="116"/>
      <c r="M1163" s="116"/>
      <c r="N1163" s="123"/>
    </row>
    <row r="1164">
      <c r="A1164" s="114"/>
      <c r="B1164" s="114"/>
      <c r="C1164" s="114"/>
      <c r="D1164" s="116"/>
      <c r="E1164" s="114"/>
      <c r="F1164" s="114"/>
      <c r="G1164" s="114"/>
      <c r="H1164" s="117"/>
      <c r="I1164" s="118"/>
      <c r="J1164" s="116"/>
      <c r="K1164" s="118"/>
      <c r="L1164" s="116"/>
      <c r="M1164" s="116"/>
      <c r="N1164" s="118"/>
    </row>
    <row r="1165">
      <c r="A1165" s="114"/>
      <c r="B1165" s="114"/>
      <c r="C1165" s="114"/>
      <c r="D1165" s="116"/>
      <c r="E1165" s="114"/>
      <c r="F1165" s="114"/>
      <c r="G1165" s="114"/>
      <c r="H1165" s="117"/>
      <c r="I1165" s="118"/>
      <c r="J1165" s="116"/>
      <c r="K1165" s="118"/>
      <c r="L1165" s="116"/>
      <c r="M1165" s="114"/>
      <c r="N1165" s="118"/>
    </row>
    <row r="1166">
      <c r="A1166" s="114"/>
      <c r="B1166" s="114"/>
      <c r="C1166" s="114"/>
      <c r="D1166" s="116"/>
      <c r="E1166" s="114"/>
      <c r="F1166" s="114"/>
      <c r="G1166" s="114"/>
      <c r="H1166" s="117"/>
      <c r="I1166" s="118"/>
      <c r="J1166" s="116"/>
      <c r="K1166" s="118"/>
      <c r="L1166" s="116"/>
      <c r="M1166" s="116"/>
      <c r="N1166" s="123"/>
    </row>
    <row r="1167">
      <c r="A1167" s="114"/>
      <c r="B1167" s="114"/>
      <c r="C1167" s="114"/>
      <c r="D1167" s="116"/>
      <c r="E1167" s="114"/>
      <c r="F1167" s="114"/>
      <c r="G1167" s="114"/>
      <c r="H1167" s="117"/>
      <c r="I1167" s="118"/>
      <c r="J1167" s="116"/>
      <c r="K1167" s="118"/>
      <c r="L1167" s="116"/>
      <c r="M1167" s="116"/>
      <c r="N1167" s="123"/>
    </row>
    <row r="1168">
      <c r="A1168" s="114"/>
      <c r="B1168" s="114"/>
      <c r="C1168" s="114"/>
      <c r="D1168" s="116"/>
      <c r="E1168" s="114"/>
      <c r="F1168" s="116"/>
      <c r="G1168" s="116"/>
      <c r="H1168" s="120"/>
      <c r="I1168" s="118"/>
      <c r="J1168" s="116"/>
      <c r="K1168" s="118"/>
      <c r="L1168" s="116"/>
      <c r="M1168" s="116"/>
      <c r="N1168" s="123"/>
    </row>
    <row r="1169">
      <c r="A1169" s="114"/>
      <c r="B1169" s="114"/>
      <c r="C1169" s="114"/>
      <c r="D1169" s="116"/>
      <c r="E1169" s="114"/>
      <c r="F1169" s="114"/>
      <c r="G1169" s="114"/>
      <c r="H1169" s="117"/>
      <c r="I1169" s="118"/>
      <c r="J1169" s="116"/>
      <c r="K1169" s="118"/>
      <c r="L1169" s="116"/>
      <c r="M1169" s="116"/>
      <c r="N1169" s="123"/>
    </row>
    <row r="1170">
      <c r="A1170" s="114"/>
      <c r="B1170" s="114"/>
      <c r="C1170" s="114"/>
      <c r="D1170" s="116"/>
      <c r="E1170" s="114"/>
      <c r="F1170" s="116"/>
      <c r="G1170" s="114"/>
      <c r="H1170" s="120"/>
      <c r="I1170" s="118"/>
      <c r="J1170" s="116"/>
      <c r="K1170" s="118"/>
      <c r="L1170" s="116"/>
      <c r="M1170" s="116"/>
      <c r="N1170" s="123"/>
    </row>
    <row r="1171">
      <c r="A1171" s="114"/>
      <c r="B1171" s="114"/>
      <c r="C1171" s="114"/>
      <c r="D1171" s="116"/>
      <c r="E1171" s="114"/>
      <c r="F1171" s="114"/>
      <c r="G1171" s="114"/>
      <c r="H1171" s="117"/>
      <c r="I1171" s="118"/>
      <c r="J1171" s="116"/>
      <c r="K1171" s="118"/>
      <c r="L1171" s="116"/>
      <c r="M1171" s="116"/>
      <c r="N1171" s="123"/>
    </row>
    <row r="1172">
      <c r="A1172" s="114"/>
      <c r="B1172" s="114"/>
      <c r="C1172" s="114"/>
      <c r="D1172" s="116"/>
      <c r="E1172" s="114"/>
      <c r="F1172" s="114"/>
      <c r="G1172" s="114"/>
      <c r="H1172" s="117"/>
      <c r="I1172" s="118"/>
      <c r="J1172" s="116"/>
      <c r="K1172" s="118"/>
      <c r="L1172" s="116"/>
      <c r="M1172" s="114"/>
      <c r="N1172" s="123"/>
    </row>
    <row r="1173">
      <c r="A1173" s="114"/>
      <c r="B1173" s="114"/>
      <c r="C1173" s="116"/>
      <c r="D1173" s="116"/>
      <c r="E1173" s="114"/>
      <c r="F1173" s="116"/>
      <c r="G1173" s="114"/>
      <c r="H1173" s="120"/>
      <c r="I1173" s="118"/>
      <c r="J1173" s="116"/>
      <c r="K1173" s="118"/>
      <c r="L1173" s="116"/>
      <c r="M1173" s="116"/>
      <c r="N1173" s="123"/>
    </row>
    <row r="1174">
      <c r="A1174" s="114"/>
      <c r="B1174" s="114"/>
      <c r="C1174" s="114"/>
      <c r="D1174" s="116"/>
      <c r="E1174" s="114"/>
      <c r="F1174" s="116"/>
      <c r="G1174" s="114"/>
      <c r="H1174" s="120"/>
      <c r="I1174" s="118"/>
      <c r="J1174" s="116"/>
      <c r="K1174" s="118"/>
      <c r="L1174" s="116"/>
      <c r="M1174" s="116"/>
      <c r="N1174" s="123"/>
    </row>
    <row r="1175">
      <c r="A1175" s="114"/>
      <c r="B1175" s="114"/>
      <c r="C1175" s="114"/>
      <c r="D1175" s="116"/>
      <c r="E1175" s="114"/>
      <c r="F1175" s="116"/>
      <c r="G1175" s="114"/>
      <c r="H1175" s="120"/>
      <c r="I1175" s="118"/>
      <c r="J1175" s="116"/>
      <c r="K1175" s="118"/>
      <c r="L1175" s="116"/>
      <c r="M1175" s="116"/>
      <c r="N1175" s="123"/>
    </row>
    <row r="1176">
      <c r="A1176" s="114"/>
      <c r="B1176" s="114"/>
      <c r="C1176" s="114"/>
      <c r="D1176" s="116"/>
      <c r="E1176" s="114"/>
      <c r="F1176" s="116"/>
      <c r="G1176" s="114"/>
      <c r="H1176" s="120"/>
      <c r="I1176" s="118"/>
      <c r="J1176" s="116"/>
      <c r="K1176" s="118"/>
      <c r="L1176" s="116"/>
      <c r="M1176" s="116"/>
      <c r="N1176" s="123"/>
    </row>
    <row r="1177">
      <c r="A1177" s="114"/>
      <c r="B1177" s="114"/>
      <c r="C1177" s="114"/>
      <c r="D1177" s="116"/>
      <c r="E1177" s="114"/>
      <c r="F1177" s="116"/>
      <c r="G1177" s="114"/>
      <c r="H1177" s="120"/>
      <c r="I1177" s="118"/>
      <c r="J1177" s="116"/>
      <c r="K1177" s="118"/>
      <c r="L1177" s="116"/>
      <c r="M1177" s="116"/>
      <c r="N1177" s="123"/>
    </row>
    <row r="1178">
      <c r="A1178" s="114"/>
      <c r="B1178" s="114"/>
      <c r="C1178" s="114"/>
      <c r="D1178" s="116"/>
      <c r="E1178" s="114"/>
      <c r="F1178" s="116"/>
      <c r="G1178" s="114"/>
      <c r="H1178" s="120"/>
      <c r="I1178" s="118"/>
      <c r="J1178" s="116"/>
      <c r="K1178" s="118"/>
      <c r="L1178" s="116"/>
      <c r="M1178" s="116"/>
      <c r="N1178" s="123"/>
    </row>
    <row r="1179">
      <c r="A1179" s="114"/>
      <c r="B1179" s="114"/>
      <c r="C1179" s="114"/>
      <c r="D1179" s="116"/>
      <c r="E1179" s="114"/>
      <c r="F1179" s="116"/>
      <c r="G1179" s="114"/>
      <c r="H1179" s="120"/>
      <c r="I1179" s="118"/>
      <c r="J1179" s="116"/>
      <c r="K1179" s="118"/>
      <c r="L1179" s="116"/>
      <c r="M1179" s="116"/>
      <c r="N1179" s="123"/>
    </row>
    <row r="1180">
      <c r="A1180" s="114"/>
      <c r="B1180" s="114"/>
      <c r="C1180" s="116"/>
      <c r="D1180" s="116"/>
      <c r="E1180" s="114"/>
      <c r="F1180" s="116"/>
      <c r="G1180" s="114"/>
      <c r="H1180" s="120"/>
      <c r="I1180" s="118"/>
      <c r="J1180" s="116"/>
      <c r="K1180" s="118"/>
      <c r="L1180" s="116"/>
      <c r="M1180" s="116"/>
      <c r="N1180" s="123"/>
    </row>
    <row r="1181">
      <c r="A1181" s="114"/>
      <c r="B1181" s="114"/>
      <c r="C1181" s="114"/>
      <c r="D1181" s="116"/>
      <c r="E1181" s="114"/>
      <c r="F1181" s="116"/>
      <c r="G1181" s="114"/>
      <c r="H1181" s="120"/>
      <c r="I1181" s="118"/>
      <c r="J1181" s="116"/>
      <c r="K1181" s="118"/>
      <c r="L1181" s="116"/>
      <c r="M1181" s="116"/>
      <c r="N1181" s="123"/>
    </row>
    <row r="1182">
      <c r="A1182" s="114"/>
      <c r="B1182" s="114"/>
      <c r="C1182" s="114"/>
      <c r="D1182" s="116"/>
      <c r="E1182" s="114"/>
      <c r="F1182" s="114"/>
      <c r="G1182" s="114"/>
      <c r="H1182" s="117"/>
      <c r="I1182" s="118"/>
      <c r="J1182" s="116"/>
      <c r="K1182" s="118"/>
      <c r="L1182" s="116"/>
      <c r="M1182" s="116"/>
      <c r="N1182" s="123"/>
    </row>
    <row r="1183">
      <c r="A1183" s="114"/>
      <c r="B1183" s="114"/>
      <c r="C1183" s="114"/>
      <c r="D1183" s="116"/>
      <c r="E1183" s="114"/>
      <c r="F1183" s="116"/>
      <c r="G1183" s="114"/>
      <c r="H1183" s="120"/>
      <c r="I1183" s="118"/>
      <c r="J1183" s="116"/>
      <c r="K1183" s="118"/>
      <c r="L1183" s="116"/>
      <c r="M1183" s="116"/>
      <c r="N1183" s="123"/>
    </row>
    <row r="1184">
      <c r="A1184" s="114"/>
      <c r="B1184" s="114"/>
      <c r="C1184" s="114"/>
      <c r="D1184" s="116"/>
      <c r="E1184" s="114"/>
      <c r="F1184" s="116"/>
      <c r="G1184" s="114"/>
      <c r="H1184" s="120"/>
      <c r="I1184" s="118"/>
      <c r="J1184" s="116"/>
      <c r="K1184" s="118"/>
      <c r="L1184" s="116"/>
      <c r="M1184" s="116"/>
      <c r="N1184" s="123"/>
    </row>
    <row r="1185">
      <c r="A1185" s="114"/>
      <c r="B1185" s="114"/>
      <c r="C1185" s="114"/>
      <c r="D1185" s="116"/>
      <c r="E1185" s="114"/>
      <c r="F1185" s="116"/>
      <c r="G1185" s="114"/>
      <c r="H1185" s="120"/>
      <c r="I1185" s="118"/>
      <c r="J1185" s="116"/>
      <c r="K1185" s="118"/>
      <c r="L1185" s="116"/>
      <c r="M1185" s="116"/>
      <c r="N1185" s="123"/>
    </row>
    <row r="1186">
      <c r="A1186" s="114"/>
      <c r="B1186" s="114"/>
      <c r="C1186" s="114"/>
      <c r="D1186" s="116"/>
      <c r="E1186" s="114"/>
      <c r="F1186" s="116"/>
      <c r="G1186" s="116"/>
      <c r="H1186" s="120"/>
      <c r="I1186" s="118"/>
      <c r="J1186" s="116"/>
      <c r="K1186" s="118"/>
      <c r="L1186" s="116"/>
      <c r="M1186" s="116"/>
      <c r="N1186" s="123"/>
    </row>
    <row r="1187">
      <c r="A1187" s="114"/>
      <c r="B1187" s="114"/>
      <c r="C1187" s="114"/>
      <c r="D1187" s="116"/>
      <c r="E1187" s="114"/>
      <c r="F1187" s="114"/>
      <c r="G1187" s="114"/>
      <c r="H1187" s="117"/>
      <c r="I1187" s="118"/>
      <c r="J1187" s="116"/>
      <c r="K1187" s="118"/>
      <c r="L1187" s="116"/>
      <c r="M1187" s="116"/>
      <c r="N1187" s="123"/>
    </row>
    <row r="1188">
      <c r="A1188" s="114"/>
      <c r="B1188" s="114"/>
      <c r="C1188" s="114"/>
      <c r="D1188" s="116"/>
      <c r="E1188" s="114"/>
      <c r="F1188" s="114"/>
      <c r="G1188" s="114"/>
      <c r="H1188" s="117"/>
      <c r="I1188" s="118"/>
      <c r="J1188" s="116"/>
      <c r="K1188" s="118"/>
      <c r="L1188" s="116"/>
      <c r="M1188" s="116"/>
      <c r="N1188" s="123"/>
    </row>
    <row r="1189">
      <c r="A1189" s="114"/>
      <c r="B1189" s="114"/>
      <c r="C1189" s="114"/>
      <c r="D1189" s="116"/>
      <c r="E1189" s="114"/>
      <c r="F1189" s="114"/>
      <c r="G1189" s="114"/>
      <c r="H1189" s="117"/>
      <c r="I1189" s="118"/>
      <c r="J1189" s="116"/>
      <c r="K1189" s="118"/>
      <c r="L1189" s="116"/>
      <c r="M1189" s="116"/>
      <c r="N1189" s="123"/>
    </row>
    <row r="1190">
      <c r="A1190" s="114"/>
      <c r="B1190" s="114"/>
      <c r="C1190" s="114"/>
      <c r="D1190" s="116"/>
      <c r="E1190" s="114"/>
      <c r="F1190" s="114"/>
      <c r="G1190" s="114"/>
      <c r="H1190" s="117"/>
      <c r="I1190" s="118"/>
      <c r="J1190" s="116"/>
      <c r="K1190" s="118"/>
      <c r="L1190" s="116"/>
      <c r="M1190" s="116"/>
      <c r="N1190" s="118"/>
    </row>
    <row r="1191">
      <c r="A1191" s="114"/>
      <c r="B1191" s="114"/>
      <c r="C1191" s="116"/>
      <c r="D1191" s="116"/>
      <c r="E1191" s="114"/>
      <c r="F1191" s="116"/>
      <c r="G1191" s="116"/>
      <c r="H1191" s="120"/>
      <c r="I1191" s="118"/>
      <c r="J1191" s="116"/>
      <c r="K1191" s="118"/>
      <c r="L1191" s="116"/>
      <c r="M1191" s="116"/>
      <c r="N1191" s="123"/>
    </row>
    <row r="1192">
      <c r="A1192" s="114"/>
      <c r="B1192" s="114"/>
      <c r="C1192" s="114"/>
      <c r="D1192" s="116"/>
      <c r="E1192" s="114"/>
      <c r="F1192" s="114"/>
      <c r="G1192" s="114"/>
      <c r="H1192" s="117"/>
      <c r="I1192" s="118"/>
      <c r="J1192" s="116"/>
      <c r="K1192" s="118"/>
      <c r="L1192" s="116"/>
      <c r="M1192" s="116"/>
      <c r="N1192" s="123"/>
    </row>
    <row r="1193">
      <c r="A1193" s="114"/>
      <c r="B1193" s="114"/>
      <c r="C1193" s="114"/>
      <c r="D1193" s="116"/>
      <c r="E1193" s="114"/>
      <c r="F1193" s="116"/>
      <c r="G1193" s="114"/>
      <c r="H1193" s="120"/>
      <c r="I1193" s="118"/>
      <c r="J1193" s="116"/>
      <c r="K1193" s="118"/>
      <c r="L1193" s="116"/>
      <c r="M1193" s="116"/>
      <c r="N1193" s="118"/>
    </row>
    <row r="1194">
      <c r="A1194" s="114"/>
      <c r="B1194" s="114"/>
      <c r="C1194" s="114"/>
      <c r="D1194" s="116"/>
      <c r="E1194" s="114"/>
      <c r="F1194" s="116"/>
      <c r="G1194" s="116"/>
      <c r="H1194" s="120"/>
      <c r="I1194" s="118"/>
      <c r="J1194" s="116"/>
      <c r="K1194" s="118"/>
      <c r="L1194" s="116"/>
      <c r="M1194" s="116"/>
      <c r="N1194" s="123"/>
    </row>
    <row r="1195">
      <c r="A1195" s="114"/>
      <c r="B1195" s="114"/>
      <c r="C1195" s="114"/>
      <c r="D1195" s="116"/>
      <c r="E1195" s="114"/>
      <c r="F1195" s="116"/>
      <c r="G1195" s="114"/>
      <c r="H1195" s="120"/>
      <c r="I1195" s="118"/>
      <c r="J1195" s="116"/>
      <c r="K1195" s="118"/>
      <c r="L1195" s="116"/>
      <c r="M1195" s="116"/>
      <c r="N1195" s="123"/>
    </row>
    <row r="1196">
      <c r="A1196" s="114"/>
      <c r="B1196" s="114"/>
      <c r="C1196" s="114"/>
      <c r="D1196" s="116"/>
      <c r="E1196" s="114"/>
      <c r="F1196" s="116"/>
      <c r="G1196" s="116"/>
      <c r="H1196" s="120"/>
      <c r="I1196" s="118"/>
      <c r="J1196" s="116"/>
      <c r="K1196" s="118"/>
      <c r="L1196" s="116"/>
      <c r="M1196" s="116"/>
      <c r="N1196" s="123"/>
    </row>
    <row r="1197">
      <c r="A1197" s="114"/>
      <c r="B1197" s="114"/>
      <c r="C1197" s="114"/>
      <c r="D1197" s="116"/>
      <c r="E1197" s="114"/>
      <c r="F1197" s="116"/>
      <c r="G1197" s="116"/>
      <c r="H1197" s="120"/>
      <c r="I1197" s="118"/>
      <c r="J1197" s="116"/>
      <c r="K1197" s="118"/>
      <c r="L1197" s="116"/>
      <c r="M1197" s="116"/>
      <c r="N1197" s="123"/>
    </row>
    <row r="1198">
      <c r="A1198" s="114"/>
      <c r="B1198" s="114"/>
      <c r="C1198" s="114"/>
      <c r="D1198" s="116"/>
      <c r="E1198" s="114"/>
      <c r="F1198" s="116"/>
      <c r="G1198" s="116"/>
      <c r="H1198" s="120"/>
      <c r="I1198" s="118"/>
      <c r="J1198" s="116"/>
      <c r="K1198" s="118"/>
      <c r="L1198" s="116"/>
      <c r="M1198" s="116"/>
      <c r="N1198" s="123"/>
    </row>
    <row r="1199">
      <c r="A1199" s="114"/>
      <c r="B1199" s="114"/>
      <c r="C1199" s="114"/>
      <c r="D1199" s="116"/>
      <c r="E1199" s="114"/>
      <c r="F1199" s="116"/>
      <c r="G1199" s="116"/>
      <c r="H1199" s="120"/>
      <c r="I1199" s="118"/>
      <c r="J1199" s="116"/>
      <c r="K1199" s="118"/>
      <c r="L1199" s="116"/>
      <c r="M1199" s="116"/>
      <c r="N1199" s="123"/>
    </row>
    <row r="1200">
      <c r="A1200" s="114"/>
      <c r="B1200" s="114"/>
      <c r="C1200" s="114"/>
      <c r="D1200" s="116"/>
      <c r="E1200" s="114"/>
      <c r="F1200" s="116"/>
      <c r="G1200" s="116"/>
      <c r="H1200" s="120"/>
      <c r="I1200" s="118"/>
      <c r="J1200" s="116"/>
      <c r="K1200" s="118"/>
      <c r="L1200" s="116"/>
      <c r="M1200" s="116"/>
      <c r="N1200" s="123"/>
    </row>
    <row r="1201">
      <c r="A1201" s="114"/>
      <c r="B1201" s="114"/>
      <c r="C1201" s="114"/>
      <c r="D1201" s="116"/>
      <c r="E1201" s="114"/>
      <c r="F1201" s="116"/>
      <c r="G1201" s="116"/>
      <c r="H1201" s="120"/>
      <c r="I1201" s="118"/>
      <c r="J1201" s="116"/>
      <c r="K1201" s="118"/>
      <c r="L1201" s="116"/>
      <c r="M1201" s="116"/>
      <c r="N1201" s="123"/>
    </row>
    <row r="1202">
      <c r="A1202" s="114"/>
      <c r="B1202" s="114"/>
      <c r="C1202" s="114"/>
      <c r="D1202" s="116"/>
      <c r="E1202" s="114"/>
      <c r="F1202" s="116"/>
      <c r="G1202" s="116"/>
      <c r="H1202" s="120"/>
      <c r="I1202" s="118"/>
      <c r="J1202" s="116"/>
      <c r="K1202" s="118"/>
      <c r="L1202" s="116"/>
      <c r="M1202" s="116"/>
      <c r="N1202" s="123"/>
    </row>
    <row r="1203">
      <c r="A1203" s="114"/>
      <c r="B1203" s="114"/>
      <c r="C1203" s="114"/>
      <c r="D1203" s="116"/>
      <c r="E1203" s="114"/>
      <c r="F1203" s="116"/>
      <c r="G1203" s="116"/>
      <c r="H1203" s="120"/>
      <c r="I1203" s="118"/>
      <c r="J1203" s="116"/>
      <c r="K1203" s="118"/>
      <c r="L1203" s="116"/>
      <c r="M1203" s="116"/>
      <c r="N1203" s="123"/>
    </row>
    <row r="1204">
      <c r="A1204" s="114"/>
      <c r="B1204" s="114"/>
      <c r="C1204" s="114"/>
      <c r="D1204" s="116"/>
      <c r="E1204" s="114"/>
      <c r="F1204" s="116"/>
      <c r="G1204" s="116"/>
      <c r="H1204" s="120"/>
      <c r="I1204" s="118"/>
      <c r="J1204" s="116"/>
      <c r="K1204" s="118"/>
      <c r="L1204" s="116"/>
      <c r="M1204" s="116"/>
      <c r="N1204" s="123"/>
    </row>
    <row r="1205">
      <c r="A1205" s="114"/>
      <c r="B1205" s="114"/>
      <c r="C1205" s="114"/>
      <c r="D1205" s="116"/>
      <c r="E1205" s="114"/>
      <c r="F1205" s="116"/>
      <c r="G1205" s="116"/>
      <c r="H1205" s="120"/>
      <c r="I1205" s="118"/>
      <c r="J1205" s="116"/>
      <c r="K1205" s="118"/>
      <c r="L1205" s="116"/>
      <c r="M1205" s="116"/>
      <c r="N1205" s="123"/>
    </row>
    <row r="1206">
      <c r="A1206" s="114"/>
      <c r="B1206" s="114"/>
      <c r="C1206" s="114"/>
      <c r="D1206" s="116"/>
      <c r="E1206" s="114"/>
      <c r="F1206" s="116"/>
      <c r="G1206" s="116"/>
      <c r="H1206" s="120"/>
      <c r="I1206" s="118"/>
      <c r="J1206" s="116"/>
      <c r="K1206" s="118"/>
      <c r="L1206" s="116"/>
      <c r="M1206" s="116"/>
      <c r="N1206" s="123"/>
    </row>
    <row r="1207">
      <c r="A1207" s="114"/>
      <c r="B1207" s="114"/>
      <c r="C1207" s="114"/>
      <c r="D1207" s="116"/>
      <c r="E1207" s="114"/>
      <c r="F1207" s="116"/>
      <c r="G1207" s="114"/>
      <c r="H1207" s="120"/>
      <c r="I1207" s="118"/>
      <c r="J1207" s="116"/>
      <c r="K1207" s="118"/>
      <c r="L1207" s="116"/>
      <c r="M1207" s="116"/>
      <c r="N1207" s="123"/>
    </row>
    <row r="1208">
      <c r="A1208" s="114"/>
      <c r="B1208" s="114"/>
      <c r="C1208" s="114"/>
      <c r="D1208" s="116"/>
      <c r="E1208" s="114"/>
      <c r="F1208" s="114"/>
      <c r="G1208" s="114"/>
      <c r="H1208" s="117"/>
      <c r="I1208" s="118"/>
      <c r="J1208" s="116"/>
      <c r="K1208" s="118"/>
      <c r="L1208" s="116"/>
      <c r="M1208" s="116"/>
      <c r="N1208" s="123"/>
    </row>
    <row r="1209">
      <c r="A1209" s="114"/>
      <c r="B1209" s="114"/>
      <c r="C1209" s="114"/>
      <c r="D1209" s="116"/>
      <c r="E1209" s="114"/>
      <c r="F1209" s="114"/>
      <c r="G1209" s="114"/>
      <c r="H1209" s="117"/>
      <c r="I1209" s="118"/>
      <c r="J1209" s="116"/>
      <c r="K1209" s="118"/>
      <c r="L1209" s="116"/>
      <c r="M1209" s="114"/>
      <c r="N1209" s="123"/>
    </row>
    <row r="1210">
      <c r="A1210" s="114"/>
      <c r="B1210" s="114"/>
      <c r="C1210" s="114"/>
      <c r="D1210" s="116"/>
      <c r="E1210" s="114"/>
      <c r="F1210" s="114"/>
      <c r="G1210" s="114"/>
      <c r="H1210" s="117"/>
      <c r="I1210" s="118"/>
      <c r="J1210" s="116"/>
      <c r="K1210" s="118"/>
      <c r="L1210" s="116"/>
      <c r="M1210" s="116"/>
      <c r="N1210" s="123"/>
    </row>
    <row r="1211">
      <c r="A1211" s="114"/>
      <c r="B1211" s="114"/>
      <c r="C1211" s="114"/>
      <c r="D1211" s="116"/>
      <c r="E1211" s="114"/>
      <c r="F1211" s="114"/>
      <c r="G1211" s="114"/>
      <c r="H1211" s="117"/>
      <c r="I1211" s="118"/>
      <c r="J1211" s="116"/>
      <c r="K1211" s="118"/>
      <c r="L1211" s="116"/>
      <c r="M1211" s="116"/>
      <c r="N1211" s="123"/>
    </row>
    <row r="1212">
      <c r="A1212" s="114"/>
      <c r="B1212" s="114"/>
      <c r="C1212" s="114"/>
      <c r="D1212" s="116"/>
      <c r="E1212" s="114"/>
      <c r="F1212" s="116"/>
      <c r="G1212" s="114"/>
      <c r="H1212" s="120"/>
      <c r="I1212" s="118"/>
      <c r="J1212" s="116"/>
      <c r="K1212" s="118"/>
      <c r="L1212" s="116"/>
      <c r="M1212" s="116"/>
      <c r="N1212" s="123"/>
    </row>
    <row r="1213">
      <c r="A1213" s="114"/>
      <c r="B1213" s="114"/>
      <c r="C1213" s="114"/>
      <c r="D1213" s="116"/>
      <c r="E1213" s="114"/>
      <c r="F1213" s="116"/>
      <c r="G1213" s="114"/>
      <c r="H1213" s="120"/>
      <c r="I1213" s="118"/>
      <c r="J1213" s="116"/>
      <c r="K1213" s="118"/>
      <c r="L1213" s="116"/>
      <c r="M1213" s="116"/>
      <c r="N1213" s="123"/>
    </row>
    <row r="1214">
      <c r="A1214" s="114"/>
      <c r="B1214" s="114"/>
      <c r="C1214" s="114"/>
      <c r="D1214" s="116"/>
      <c r="E1214" s="114"/>
      <c r="F1214" s="116"/>
      <c r="G1214" s="114"/>
      <c r="H1214" s="120"/>
      <c r="I1214" s="118"/>
      <c r="J1214" s="116"/>
      <c r="K1214" s="118"/>
      <c r="L1214" s="116"/>
      <c r="M1214" s="116"/>
      <c r="N1214" s="123"/>
    </row>
    <row r="1215">
      <c r="A1215" s="114"/>
      <c r="B1215" s="114"/>
      <c r="C1215" s="114"/>
      <c r="D1215" s="116"/>
      <c r="E1215" s="114"/>
      <c r="F1215" s="116"/>
      <c r="G1215" s="114"/>
      <c r="H1215" s="120"/>
      <c r="I1215" s="118"/>
      <c r="J1215" s="116"/>
      <c r="K1215" s="118"/>
      <c r="L1215" s="116"/>
      <c r="M1215" s="116"/>
      <c r="N1215" s="123"/>
    </row>
    <row r="1216">
      <c r="A1216" s="114"/>
      <c r="B1216" s="114"/>
      <c r="C1216" s="114"/>
      <c r="D1216" s="116"/>
      <c r="E1216" s="114"/>
      <c r="F1216" s="116"/>
      <c r="G1216" s="114"/>
      <c r="H1216" s="120"/>
      <c r="I1216" s="118"/>
      <c r="J1216" s="116"/>
      <c r="K1216" s="118"/>
      <c r="L1216" s="116"/>
      <c r="M1216" s="116"/>
      <c r="N1216" s="123"/>
    </row>
    <row r="1217">
      <c r="A1217" s="114"/>
      <c r="B1217" s="114"/>
      <c r="C1217" s="114"/>
      <c r="D1217" s="116"/>
      <c r="E1217" s="114"/>
      <c r="F1217" s="116"/>
      <c r="G1217" s="114"/>
      <c r="H1217" s="120"/>
      <c r="I1217" s="118"/>
      <c r="J1217" s="116"/>
      <c r="K1217" s="118"/>
      <c r="L1217" s="116"/>
      <c r="M1217" s="116"/>
      <c r="N1217" s="123"/>
    </row>
    <row r="1218">
      <c r="A1218" s="114"/>
      <c r="B1218" s="114"/>
      <c r="C1218" s="114"/>
      <c r="D1218" s="116"/>
      <c r="E1218" s="114"/>
      <c r="F1218" s="114"/>
      <c r="G1218" s="114"/>
      <c r="H1218" s="117"/>
      <c r="I1218" s="118"/>
      <c r="J1218" s="116"/>
      <c r="K1218" s="118"/>
      <c r="L1218" s="116"/>
      <c r="M1218" s="114"/>
      <c r="N1218" s="123"/>
    </row>
    <row r="1219">
      <c r="A1219" s="114"/>
      <c r="B1219" s="114"/>
      <c r="C1219" s="114"/>
      <c r="D1219" s="116"/>
      <c r="E1219" s="114"/>
      <c r="F1219" s="116"/>
      <c r="G1219" s="116"/>
      <c r="H1219" s="120"/>
      <c r="I1219" s="118"/>
      <c r="J1219" s="116"/>
      <c r="K1219" s="118"/>
      <c r="L1219" s="116"/>
      <c r="M1219" s="116"/>
      <c r="N1219" s="123"/>
    </row>
    <row r="1220">
      <c r="A1220" s="114"/>
      <c r="B1220" s="114"/>
      <c r="C1220" s="114"/>
      <c r="D1220" s="116"/>
      <c r="E1220" s="114"/>
      <c r="F1220" s="116"/>
      <c r="G1220" s="116"/>
      <c r="H1220" s="120"/>
      <c r="I1220" s="118"/>
      <c r="J1220" s="116"/>
      <c r="K1220" s="118"/>
      <c r="L1220" s="116"/>
      <c r="M1220" s="116"/>
      <c r="N1220" s="123"/>
    </row>
    <row r="1221">
      <c r="A1221" s="114"/>
      <c r="B1221" s="114"/>
      <c r="C1221" s="114"/>
      <c r="D1221" s="116"/>
      <c r="E1221" s="114"/>
      <c r="F1221" s="116"/>
      <c r="G1221" s="116"/>
      <c r="H1221" s="120"/>
      <c r="I1221" s="118"/>
      <c r="J1221" s="116"/>
      <c r="K1221" s="118"/>
      <c r="L1221" s="116"/>
      <c r="M1221" s="116"/>
      <c r="N1221" s="123"/>
    </row>
    <row r="1222">
      <c r="A1222" s="114"/>
      <c r="B1222" s="114"/>
      <c r="C1222" s="114"/>
      <c r="D1222" s="116"/>
      <c r="E1222" s="114"/>
      <c r="F1222" s="116"/>
      <c r="G1222" s="116"/>
      <c r="H1222" s="120"/>
      <c r="I1222" s="118"/>
      <c r="J1222" s="116"/>
      <c r="K1222" s="118"/>
      <c r="L1222" s="116"/>
      <c r="M1222" s="116"/>
      <c r="N1222" s="123"/>
    </row>
    <row r="1223">
      <c r="A1223" s="114"/>
      <c r="B1223" s="114"/>
      <c r="C1223" s="116"/>
      <c r="D1223" s="116"/>
      <c r="E1223" s="114"/>
      <c r="F1223" s="114"/>
      <c r="G1223" s="114"/>
      <c r="H1223" s="117"/>
      <c r="I1223" s="118"/>
      <c r="J1223" s="116"/>
      <c r="K1223" s="118"/>
      <c r="L1223" s="116"/>
      <c r="M1223" s="116"/>
      <c r="N1223" s="123"/>
    </row>
    <row r="1224">
      <c r="A1224" s="114"/>
      <c r="B1224" s="114"/>
      <c r="C1224" s="114"/>
      <c r="D1224" s="116"/>
      <c r="E1224" s="114"/>
      <c r="F1224" s="116"/>
      <c r="G1224" s="116"/>
      <c r="H1224" s="120"/>
      <c r="I1224" s="118"/>
      <c r="J1224" s="116"/>
      <c r="K1224" s="118"/>
      <c r="L1224" s="116"/>
      <c r="M1224" s="116"/>
      <c r="N1224" s="123"/>
    </row>
    <row r="1225">
      <c r="A1225" s="114"/>
      <c r="B1225" s="114"/>
      <c r="C1225" s="114"/>
      <c r="D1225" s="116"/>
      <c r="E1225" s="114"/>
      <c r="F1225" s="116"/>
      <c r="G1225" s="116"/>
      <c r="H1225" s="120"/>
      <c r="I1225" s="118"/>
      <c r="J1225" s="116"/>
      <c r="K1225" s="118"/>
      <c r="L1225" s="116"/>
      <c r="M1225" s="116"/>
      <c r="N1225" s="123"/>
    </row>
    <row r="1226">
      <c r="A1226" s="114"/>
      <c r="B1226" s="114"/>
      <c r="C1226" s="114"/>
      <c r="D1226" s="116"/>
      <c r="E1226" s="114"/>
      <c r="F1226" s="116"/>
      <c r="G1226" s="116"/>
      <c r="H1226" s="120"/>
      <c r="I1226" s="118"/>
      <c r="J1226" s="116"/>
      <c r="K1226" s="118"/>
      <c r="L1226" s="116"/>
      <c r="M1226" s="116"/>
      <c r="N1226" s="123"/>
    </row>
    <row r="1227">
      <c r="A1227" s="114"/>
      <c r="B1227" s="114"/>
      <c r="C1227" s="114"/>
      <c r="D1227" s="116"/>
      <c r="E1227" s="114"/>
      <c r="F1227" s="114"/>
      <c r="G1227" s="114"/>
      <c r="H1227" s="117"/>
      <c r="I1227" s="118"/>
      <c r="J1227" s="116"/>
      <c r="K1227" s="118"/>
      <c r="L1227" s="116"/>
      <c r="M1227" s="114"/>
      <c r="N1227" s="123"/>
    </row>
    <row r="1228">
      <c r="A1228" s="114"/>
      <c r="B1228" s="114"/>
      <c r="C1228" s="114"/>
      <c r="D1228" s="116"/>
      <c r="E1228" s="114"/>
      <c r="F1228" s="116"/>
      <c r="G1228" s="116"/>
      <c r="H1228" s="120"/>
      <c r="I1228" s="118"/>
      <c r="J1228" s="116"/>
      <c r="K1228" s="118"/>
      <c r="L1228" s="116"/>
      <c r="M1228" s="116"/>
      <c r="N1228" s="123"/>
    </row>
    <row r="1229">
      <c r="A1229" s="114"/>
      <c r="B1229" s="114"/>
      <c r="C1229" s="114"/>
      <c r="D1229" s="116"/>
      <c r="E1229" s="114"/>
      <c r="F1229" s="116"/>
      <c r="G1229" s="116"/>
      <c r="H1229" s="120"/>
      <c r="I1229" s="118"/>
      <c r="J1229" s="116"/>
      <c r="K1229" s="118"/>
      <c r="L1229" s="116"/>
      <c r="M1229" s="116"/>
      <c r="N1229" s="118"/>
    </row>
    <row r="1230">
      <c r="A1230" s="114"/>
      <c r="B1230" s="114"/>
      <c r="C1230" s="114"/>
      <c r="D1230" s="116"/>
      <c r="E1230" s="114"/>
      <c r="F1230" s="116"/>
      <c r="G1230" s="116"/>
      <c r="H1230" s="120"/>
      <c r="I1230" s="118"/>
      <c r="J1230" s="116"/>
      <c r="K1230" s="118"/>
      <c r="L1230" s="116"/>
      <c r="M1230" s="116"/>
      <c r="N1230" s="123"/>
    </row>
    <row r="1231">
      <c r="A1231" s="114"/>
      <c r="B1231" s="114"/>
      <c r="C1231" s="114"/>
      <c r="D1231" s="116"/>
      <c r="E1231" s="114"/>
      <c r="F1231" s="114"/>
      <c r="G1231" s="114"/>
      <c r="H1231" s="117"/>
      <c r="I1231" s="118"/>
      <c r="J1231" s="116"/>
      <c r="K1231" s="118"/>
      <c r="L1231" s="116"/>
      <c r="M1231" s="114"/>
      <c r="N1231" s="123"/>
    </row>
    <row r="1232">
      <c r="A1232" s="114"/>
      <c r="B1232" s="114"/>
      <c r="C1232" s="114"/>
      <c r="D1232" s="116"/>
      <c r="E1232" s="114"/>
      <c r="F1232" s="116"/>
      <c r="G1232" s="114"/>
      <c r="H1232" s="120"/>
      <c r="I1232" s="118"/>
      <c r="J1232" s="116"/>
      <c r="K1232" s="118"/>
      <c r="L1232" s="116"/>
      <c r="M1232" s="116"/>
      <c r="N1232" s="123"/>
    </row>
    <row r="1233">
      <c r="A1233" s="114"/>
      <c r="B1233" s="114"/>
      <c r="C1233" s="114"/>
      <c r="D1233" s="116"/>
      <c r="E1233" s="114"/>
      <c r="F1233" s="116"/>
      <c r="G1233" s="114"/>
      <c r="H1233" s="120"/>
      <c r="I1233" s="118"/>
      <c r="J1233" s="116"/>
      <c r="K1233" s="118"/>
      <c r="L1233" s="116"/>
      <c r="M1233" s="116"/>
      <c r="N1233" s="123"/>
    </row>
    <row r="1234">
      <c r="A1234" s="114"/>
      <c r="B1234" s="114"/>
      <c r="C1234" s="114"/>
      <c r="D1234" s="116"/>
      <c r="E1234" s="114"/>
      <c r="F1234" s="116"/>
      <c r="G1234" s="116"/>
      <c r="H1234" s="120"/>
      <c r="I1234" s="118"/>
      <c r="J1234" s="116"/>
      <c r="K1234" s="118"/>
      <c r="L1234" s="116"/>
      <c r="M1234" s="116"/>
      <c r="N1234" s="123"/>
    </row>
    <row r="1235">
      <c r="A1235" s="114"/>
      <c r="B1235" s="114"/>
      <c r="C1235" s="114"/>
      <c r="D1235" s="116"/>
      <c r="E1235" s="114"/>
      <c r="F1235" s="114"/>
      <c r="G1235" s="114"/>
      <c r="H1235" s="117"/>
      <c r="I1235" s="118"/>
      <c r="J1235" s="116"/>
      <c r="K1235" s="118"/>
      <c r="L1235" s="116"/>
      <c r="M1235" s="116"/>
      <c r="N1235" s="123"/>
    </row>
    <row r="1236">
      <c r="A1236" s="114"/>
      <c r="B1236" s="114"/>
      <c r="C1236" s="114"/>
      <c r="D1236" s="116"/>
      <c r="E1236" s="114"/>
      <c r="F1236" s="116"/>
      <c r="G1236" s="114"/>
      <c r="H1236" s="120"/>
      <c r="I1236" s="118"/>
      <c r="J1236" s="116"/>
      <c r="K1236" s="118"/>
      <c r="L1236" s="116"/>
      <c r="M1236" s="114"/>
      <c r="N1236" s="123"/>
    </row>
    <row r="1237">
      <c r="A1237" s="114"/>
      <c r="B1237" s="114"/>
      <c r="C1237" s="114"/>
      <c r="D1237" s="116"/>
      <c r="E1237" s="114"/>
      <c r="F1237" s="114"/>
      <c r="G1237" s="114"/>
      <c r="H1237" s="117"/>
      <c r="I1237" s="118"/>
      <c r="J1237" s="116"/>
      <c r="K1237" s="118"/>
      <c r="L1237" s="116"/>
      <c r="M1237" s="116"/>
      <c r="N1237" s="123"/>
    </row>
    <row r="1238">
      <c r="A1238" s="114"/>
      <c r="B1238" s="114"/>
      <c r="C1238" s="114"/>
      <c r="D1238" s="116"/>
      <c r="E1238" s="114"/>
      <c r="F1238" s="116"/>
      <c r="G1238" s="114"/>
      <c r="H1238" s="120"/>
      <c r="I1238" s="118"/>
      <c r="J1238" s="116"/>
      <c r="K1238" s="118"/>
      <c r="L1238" s="116"/>
      <c r="M1238" s="116"/>
      <c r="N1238" s="123"/>
    </row>
    <row r="1239">
      <c r="A1239" s="114"/>
      <c r="B1239" s="114"/>
      <c r="C1239" s="114"/>
      <c r="D1239" s="116"/>
      <c r="E1239" s="114"/>
      <c r="F1239" s="116"/>
      <c r="G1239" s="114"/>
      <c r="H1239" s="120"/>
      <c r="I1239" s="118"/>
      <c r="J1239" s="116"/>
      <c r="K1239" s="118"/>
      <c r="L1239" s="116"/>
      <c r="M1239" s="116"/>
      <c r="N1239" s="123"/>
    </row>
    <row r="1240">
      <c r="A1240" s="114"/>
      <c r="B1240" s="114"/>
      <c r="C1240" s="114"/>
      <c r="D1240" s="116"/>
      <c r="E1240" s="114"/>
      <c r="F1240" s="116"/>
      <c r="G1240" s="114"/>
      <c r="H1240" s="120"/>
      <c r="I1240" s="118"/>
      <c r="J1240" s="116"/>
      <c r="K1240" s="118"/>
      <c r="L1240" s="116"/>
      <c r="M1240" s="116"/>
      <c r="N1240" s="123"/>
    </row>
    <row r="1241">
      <c r="A1241" s="114"/>
      <c r="B1241" s="114"/>
      <c r="C1241" s="114"/>
      <c r="D1241" s="116"/>
      <c r="E1241" s="114"/>
      <c r="F1241" s="116"/>
      <c r="G1241" s="114"/>
      <c r="H1241" s="120"/>
      <c r="I1241" s="118"/>
      <c r="J1241" s="116"/>
      <c r="K1241" s="118"/>
      <c r="L1241" s="116"/>
      <c r="M1241" s="116"/>
      <c r="N1241" s="123"/>
    </row>
    <row r="1242">
      <c r="A1242" s="114"/>
      <c r="B1242" s="114"/>
      <c r="C1242" s="114"/>
      <c r="D1242" s="116"/>
      <c r="E1242" s="114"/>
      <c r="F1242" s="114"/>
      <c r="G1242" s="114"/>
      <c r="H1242" s="117"/>
      <c r="I1242" s="118"/>
      <c r="J1242" s="116"/>
      <c r="K1242" s="118"/>
      <c r="L1242" s="116"/>
      <c r="M1242" s="116"/>
      <c r="N1242" s="123"/>
    </row>
    <row r="1243">
      <c r="A1243" s="114"/>
      <c r="B1243" s="114"/>
      <c r="C1243" s="116"/>
      <c r="D1243" s="116"/>
      <c r="E1243" s="114"/>
      <c r="F1243" s="114"/>
      <c r="G1243" s="114"/>
      <c r="H1243" s="117"/>
      <c r="I1243" s="118"/>
      <c r="J1243" s="116"/>
      <c r="K1243" s="118"/>
      <c r="L1243" s="116"/>
      <c r="M1243" s="116"/>
      <c r="N1243" s="123"/>
    </row>
    <row r="1244">
      <c r="A1244" s="114"/>
      <c r="B1244" s="114"/>
      <c r="C1244" s="114"/>
      <c r="D1244" s="116"/>
      <c r="E1244" s="114"/>
      <c r="F1244" s="116"/>
      <c r="G1244" s="114"/>
      <c r="H1244" s="120"/>
      <c r="I1244" s="118"/>
      <c r="J1244" s="116"/>
      <c r="K1244" s="118"/>
      <c r="L1244" s="116"/>
      <c r="M1244" s="116"/>
      <c r="N1244" s="123"/>
    </row>
    <row r="1245">
      <c r="A1245" s="114"/>
      <c r="B1245" s="114"/>
      <c r="C1245" s="114"/>
      <c r="D1245" s="116"/>
      <c r="E1245" s="114"/>
      <c r="F1245" s="116"/>
      <c r="G1245" s="114"/>
      <c r="H1245" s="120"/>
      <c r="I1245" s="118"/>
      <c r="J1245" s="116"/>
      <c r="K1245" s="118"/>
      <c r="L1245" s="116"/>
      <c r="M1245" s="116"/>
      <c r="N1245" s="123"/>
    </row>
    <row r="1246">
      <c r="A1246" s="114"/>
      <c r="B1246" s="114"/>
      <c r="C1246" s="114"/>
      <c r="D1246" s="116"/>
      <c r="E1246" s="114"/>
      <c r="F1246" s="116"/>
      <c r="G1246" s="114"/>
      <c r="H1246" s="120"/>
      <c r="I1246" s="118"/>
      <c r="J1246" s="116"/>
      <c r="K1246" s="118"/>
      <c r="L1246" s="116"/>
      <c r="M1246" s="116"/>
      <c r="N1246" s="123"/>
    </row>
    <row r="1247">
      <c r="A1247" s="114"/>
      <c r="B1247" s="114"/>
      <c r="C1247" s="114"/>
      <c r="D1247" s="116"/>
      <c r="E1247" s="114"/>
      <c r="F1247" s="116"/>
      <c r="G1247" s="114"/>
      <c r="H1247" s="120"/>
      <c r="I1247" s="118"/>
      <c r="J1247" s="116"/>
      <c r="K1247" s="118"/>
      <c r="L1247" s="116"/>
      <c r="M1247" s="116"/>
      <c r="N1247" s="123"/>
    </row>
    <row r="1248">
      <c r="A1248" s="114"/>
      <c r="B1248" s="114"/>
      <c r="C1248" s="114"/>
      <c r="D1248" s="116"/>
      <c r="E1248" s="114"/>
      <c r="F1248" s="116"/>
      <c r="G1248" s="114"/>
      <c r="H1248" s="120"/>
      <c r="I1248" s="118"/>
      <c r="J1248" s="116"/>
      <c r="K1248" s="118"/>
      <c r="L1248" s="116"/>
      <c r="M1248" s="116"/>
      <c r="N1248" s="123"/>
    </row>
    <row r="1249">
      <c r="A1249" s="114"/>
      <c r="B1249" s="114"/>
      <c r="C1249" s="114"/>
      <c r="D1249" s="116"/>
      <c r="E1249" s="114"/>
      <c r="F1249" s="116"/>
      <c r="G1249" s="114"/>
      <c r="H1249" s="120"/>
      <c r="I1249" s="118"/>
      <c r="J1249" s="116"/>
      <c r="K1249" s="118"/>
      <c r="L1249" s="116"/>
      <c r="M1249" s="116"/>
      <c r="N1249" s="123"/>
    </row>
    <row r="1250">
      <c r="A1250" s="114"/>
      <c r="B1250" s="114"/>
      <c r="C1250" s="114"/>
      <c r="D1250" s="116"/>
      <c r="E1250" s="114"/>
      <c r="F1250" s="116"/>
      <c r="G1250" s="114"/>
      <c r="H1250" s="120"/>
      <c r="I1250" s="118"/>
      <c r="J1250" s="116"/>
      <c r="K1250" s="118"/>
      <c r="L1250" s="116"/>
      <c r="M1250" s="114"/>
      <c r="N1250" s="123"/>
    </row>
    <row r="1251">
      <c r="A1251" s="114"/>
      <c r="B1251" s="114"/>
      <c r="C1251" s="114"/>
      <c r="D1251" s="116"/>
      <c r="E1251" s="114"/>
      <c r="F1251" s="116"/>
      <c r="G1251" s="114"/>
      <c r="H1251" s="120"/>
      <c r="I1251" s="118"/>
      <c r="J1251" s="116"/>
      <c r="K1251" s="118"/>
      <c r="L1251" s="116"/>
      <c r="M1251" s="116"/>
      <c r="N1251" s="123"/>
    </row>
    <row r="1252">
      <c r="A1252" s="114"/>
      <c r="B1252" s="114"/>
      <c r="C1252" s="114"/>
      <c r="D1252" s="116"/>
      <c r="E1252" s="114"/>
      <c r="F1252" s="116"/>
      <c r="G1252" s="114"/>
      <c r="H1252" s="120"/>
      <c r="I1252" s="118"/>
      <c r="J1252" s="116"/>
      <c r="K1252" s="118"/>
      <c r="L1252" s="116"/>
      <c r="M1252" s="114"/>
      <c r="N1252" s="123"/>
    </row>
    <row r="1253">
      <c r="A1253" s="114"/>
      <c r="B1253" s="114"/>
      <c r="C1253" s="114"/>
      <c r="D1253" s="116"/>
      <c r="E1253" s="114"/>
      <c r="F1253" s="116"/>
      <c r="G1253" s="116"/>
      <c r="H1253" s="120"/>
      <c r="I1253" s="118"/>
      <c r="J1253" s="116"/>
      <c r="K1253" s="118"/>
      <c r="L1253" s="116"/>
      <c r="M1253" s="116"/>
      <c r="N1253" s="123"/>
    </row>
    <row r="1254">
      <c r="A1254" s="114"/>
      <c r="B1254" s="114"/>
      <c r="C1254" s="114"/>
      <c r="D1254" s="116"/>
      <c r="E1254" s="114"/>
      <c r="F1254" s="116"/>
      <c r="G1254" s="116"/>
      <c r="H1254" s="120"/>
      <c r="I1254" s="118"/>
      <c r="J1254" s="116"/>
      <c r="K1254" s="118"/>
      <c r="L1254" s="116"/>
      <c r="M1254" s="116"/>
      <c r="N1254" s="123"/>
    </row>
    <row r="1255">
      <c r="A1255" s="114"/>
      <c r="B1255" s="114"/>
      <c r="C1255" s="114"/>
      <c r="D1255" s="116"/>
      <c r="E1255" s="114"/>
      <c r="F1255" s="116"/>
      <c r="G1255" s="116"/>
      <c r="H1255" s="120"/>
      <c r="I1255" s="118"/>
      <c r="J1255" s="116"/>
      <c r="K1255" s="118"/>
      <c r="L1255" s="116"/>
      <c r="M1255" s="116"/>
      <c r="N1255" s="123"/>
    </row>
    <row r="1256">
      <c r="A1256" s="114"/>
      <c r="B1256" s="114"/>
      <c r="C1256" s="114"/>
      <c r="D1256" s="116"/>
      <c r="E1256" s="114"/>
      <c r="F1256" s="116"/>
      <c r="G1256" s="116"/>
      <c r="H1256" s="120"/>
      <c r="I1256" s="118"/>
      <c r="J1256" s="116"/>
      <c r="K1256" s="118"/>
      <c r="L1256" s="116"/>
      <c r="M1256" s="116"/>
      <c r="N1256" s="123"/>
    </row>
    <row r="1257">
      <c r="A1257" s="114"/>
      <c r="B1257" s="114"/>
      <c r="C1257" s="114"/>
      <c r="D1257" s="116"/>
      <c r="E1257" s="114"/>
      <c r="F1257" s="116"/>
      <c r="G1257" s="116"/>
      <c r="H1257" s="120"/>
      <c r="I1257" s="118"/>
      <c r="J1257" s="116"/>
      <c r="K1257" s="118"/>
      <c r="L1257" s="116"/>
      <c r="M1257" s="116"/>
      <c r="N1257" s="123"/>
    </row>
    <row r="1258">
      <c r="A1258" s="114"/>
      <c r="B1258" s="114"/>
      <c r="C1258" s="114"/>
      <c r="D1258" s="116"/>
      <c r="E1258" s="114"/>
      <c r="F1258" s="116"/>
      <c r="G1258" s="116"/>
      <c r="H1258" s="120"/>
      <c r="I1258" s="118"/>
      <c r="J1258" s="116"/>
      <c r="K1258" s="118"/>
      <c r="L1258" s="116"/>
      <c r="M1258" s="116"/>
      <c r="N1258" s="123"/>
    </row>
    <row r="1259">
      <c r="A1259" s="114"/>
      <c r="B1259" s="114"/>
      <c r="C1259" s="116"/>
      <c r="D1259" s="116"/>
      <c r="E1259" s="114"/>
      <c r="F1259" s="116"/>
      <c r="G1259" s="114"/>
      <c r="H1259" s="120"/>
      <c r="I1259" s="118"/>
      <c r="J1259" s="116"/>
      <c r="K1259" s="118"/>
      <c r="L1259" s="116"/>
      <c r="M1259" s="116"/>
      <c r="N1259" s="123"/>
    </row>
    <row r="1260">
      <c r="A1260" s="114"/>
      <c r="B1260" s="114"/>
      <c r="C1260" s="114"/>
      <c r="D1260" s="116"/>
      <c r="E1260" s="114"/>
      <c r="F1260" s="116"/>
      <c r="G1260" s="114"/>
      <c r="H1260" s="120"/>
      <c r="I1260" s="118"/>
      <c r="J1260" s="116"/>
      <c r="K1260" s="118"/>
      <c r="L1260" s="116"/>
      <c r="M1260" s="114"/>
      <c r="N1260" s="123"/>
    </row>
    <row r="1261">
      <c r="A1261" s="114"/>
      <c r="B1261" s="114"/>
      <c r="C1261" s="114"/>
      <c r="D1261" s="116"/>
      <c r="E1261" s="114"/>
      <c r="F1261" s="114"/>
      <c r="G1261" s="114"/>
      <c r="H1261" s="117"/>
      <c r="I1261" s="118"/>
      <c r="J1261" s="116"/>
      <c r="K1261" s="118"/>
      <c r="L1261" s="116"/>
      <c r="M1261" s="116"/>
      <c r="N1261" s="123"/>
    </row>
    <row r="1262">
      <c r="A1262" s="114"/>
      <c r="B1262" s="114"/>
      <c r="C1262" s="114"/>
      <c r="D1262" s="116"/>
      <c r="E1262" s="114"/>
      <c r="F1262" s="114"/>
      <c r="G1262" s="114"/>
      <c r="H1262" s="117"/>
      <c r="I1262" s="118"/>
      <c r="J1262" s="116"/>
      <c r="K1262" s="118"/>
      <c r="L1262" s="116"/>
      <c r="M1262" s="116"/>
      <c r="N1262" s="123"/>
    </row>
    <row r="1263">
      <c r="A1263" s="114"/>
      <c r="B1263" s="114"/>
      <c r="C1263" s="114"/>
      <c r="D1263" s="116"/>
      <c r="E1263" s="114"/>
      <c r="F1263" s="116"/>
      <c r="G1263" s="116"/>
      <c r="H1263" s="120"/>
      <c r="I1263" s="118"/>
      <c r="J1263" s="116"/>
      <c r="K1263" s="118"/>
      <c r="L1263" s="116"/>
      <c r="M1263" s="116"/>
      <c r="N1263" s="123"/>
    </row>
    <row r="1264">
      <c r="A1264" s="114"/>
      <c r="B1264" s="114"/>
      <c r="C1264" s="114"/>
      <c r="D1264" s="116"/>
      <c r="E1264" s="114"/>
      <c r="F1264" s="116"/>
      <c r="G1264" s="116"/>
      <c r="H1264" s="120"/>
      <c r="I1264" s="118"/>
      <c r="J1264" s="116"/>
      <c r="K1264" s="118"/>
      <c r="L1264" s="116"/>
      <c r="M1264" s="116"/>
      <c r="N1264" s="123"/>
    </row>
    <row r="1265">
      <c r="A1265" s="114"/>
      <c r="B1265" s="114"/>
      <c r="C1265" s="114"/>
      <c r="D1265" s="116"/>
      <c r="E1265" s="114"/>
      <c r="F1265" s="116"/>
      <c r="G1265" s="116"/>
      <c r="H1265" s="120"/>
      <c r="I1265" s="118"/>
      <c r="J1265" s="116"/>
      <c r="K1265" s="118"/>
      <c r="L1265" s="116"/>
      <c r="M1265" s="116"/>
      <c r="N1265" s="123"/>
    </row>
    <row r="1266">
      <c r="A1266" s="114"/>
      <c r="B1266" s="114"/>
      <c r="C1266" s="114"/>
      <c r="D1266" s="116"/>
      <c r="E1266" s="114"/>
      <c r="F1266" s="116"/>
      <c r="G1266" s="116"/>
      <c r="H1266" s="120"/>
      <c r="I1266" s="118"/>
      <c r="J1266" s="116"/>
      <c r="K1266" s="118"/>
      <c r="L1266" s="116"/>
      <c r="M1266" s="116"/>
      <c r="N1266" s="123"/>
    </row>
    <row r="1267">
      <c r="A1267" s="114"/>
      <c r="B1267" s="114"/>
      <c r="C1267" s="114"/>
      <c r="D1267" s="116"/>
      <c r="E1267" s="114"/>
      <c r="F1267" s="116"/>
      <c r="G1267" s="116"/>
      <c r="H1267" s="120"/>
      <c r="I1267" s="118"/>
      <c r="J1267" s="116"/>
      <c r="K1267" s="118"/>
      <c r="L1267" s="116"/>
      <c r="M1267" s="116"/>
      <c r="N1267" s="123"/>
    </row>
    <row r="1268">
      <c r="A1268" s="114"/>
      <c r="B1268" s="114"/>
      <c r="C1268" s="114"/>
      <c r="D1268" s="116"/>
      <c r="E1268" s="114"/>
      <c r="F1268" s="116"/>
      <c r="G1268" s="116"/>
      <c r="H1268" s="120"/>
      <c r="I1268" s="118"/>
      <c r="J1268" s="116"/>
      <c r="K1268" s="118"/>
      <c r="L1268" s="116"/>
      <c r="M1268" s="116"/>
      <c r="N1268" s="123"/>
    </row>
    <row r="1269">
      <c r="A1269" s="114"/>
      <c r="B1269" s="114"/>
      <c r="C1269" s="114"/>
      <c r="D1269" s="116"/>
      <c r="E1269" s="114"/>
      <c r="F1269" s="116"/>
      <c r="G1269" s="114"/>
      <c r="H1269" s="120"/>
      <c r="I1269" s="118"/>
      <c r="J1269" s="116"/>
      <c r="K1269" s="118"/>
      <c r="L1269" s="116"/>
      <c r="M1269" s="116"/>
      <c r="N1269" s="123"/>
    </row>
    <row r="1270">
      <c r="A1270" s="114"/>
      <c r="B1270" s="114"/>
      <c r="C1270" s="114"/>
      <c r="D1270" s="116"/>
      <c r="E1270" s="114"/>
      <c r="F1270" s="114"/>
      <c r="G1270" s="114"/>
      <c r="H1270" s="117"/>
      <c r="I1270" s="118"/>
      <c r="J1270" s="116"/>
      <c r="K1270" s="118"/>
      <c r="L1270" s="116"/>
      <c r="M1270" s="116"/>
      <c r="N1270" s="123"/>
    </row>
    <row r="1271">
      <c r="A1271" s="114"/>
      <c r="B1271" s="114"/>
      <c r="C1271" s="114"/>
      <c r="D1271" s="116"/>
      <c r="E1271" s="114"/>
      <c r="F1271" s="114"/>
      <c r="G1271" s="114"/>
      <c r="H1271" s="117"/>
      <c r="I1271" s="118"/>
      <c r="J1271" s="116"/>
      <c r="K1271" s="118"/>
      <c r="L1271" s="116"/>
      <c r="M1271" s="116"/>
      <c r="N1271" s="123"/>
    </row>
    <row r="1272">
      <c r="A1272" s="114"/>
      <c r="B1272" s="114"/>
      <c r="C1272" s="114"/>
      <c r="D1272" s="116"/>
      <c r="E1272" s="114"/>
      <c r="F1272" s="116"/>
      <c r="G1272" s="114"/>
      <c r="H1272" s="120"/>
      <c r="I1272" s="118"/>
      <c r="J1272" s="116"/>
      <c r="K1272" s="118"/>
      <c r="L1272" s="116"/>
      <c r="M1272" s="116"/>
      <c r="N1272" s="123"/>
    </row>
    <row r="1273">
      <c r="A1273" s="114"/>
      <c r="B1273" s="114"/>
      <c r="C1273" s="114"/>
      <c r="D1273" s="116"/>
      <c r="E1273" s="114"/>
      <c r="F1273" s="116"/>
      <c r="G1273" s="114"/>
      <c r="H1273" s="120"/>
      <c r="I1273" s="118"/>
      <c r="J1273" s="116"/>
      <c r="K1273" s="118"/>
      <c r="L1273" s="116"/>
      <c r="M1273" s="116"/>
      <c r="N1273" s="123"/>
    </row>
    <row r="1274">
      <c r="A1274" s="114"/>
      <c r="B1274" s="114"/>
      <c r="C1274" s="114"/>
      <c r="D1274" s="116"/>
      <c r="E1274" s="114"/>
      <c r="F1274" s="114"/>
      <c r="G1274" s="114"/>
      <c r="H1274" s="117"/>
      <c r="I1274" s="118"/>
      <c r="J1274" s="116"/>
      <c r="K1274" s="118"/>
      <c r="L1274" s="116"/>
      <c r="M1274" s="116"/>
      <c r="N1274" s="123"/>
    </row>
    <row r="1275">
      <c r="A1275" s="114"/>
      <c r="B1275" s="114"/>
      <c r="C1275" s="114"/>
      <c r="D1275" s="116"/>
      <c r="E1275" s="114"/>
      <c r="F1275" s="116"/>
      <c r="G1275" s="116"/>
      <c r="H1275" s="120"/>
      <c r="I1275" s="118"/>
      <c r="J1275" s="116"/>
      <c r="K1275" s="118"/>
      <c r="L1275" s="116"/>
      <c r="M1275" s="116"/>
      <c r="N1275" s="123"/>
    </row>
    <row r="1276">
      <c r="A1276" s="114"/>
      <c r="B1276" s="114"/>
      <c r="C1276" s="114"/>
      <c r="D1276" s="116"/>
      <c r="E1276" s="114"/>
      <c r="F1276" s="114"/>
      <c r="G1276" s="114"/>
      <c r="H1276" s="120"/>
      <c r="I1276" s="118"/>
      <c r="J1276" s="116"/>
      <c r="K1276" s="118"/>
      <c r="L1276" s="116"/>
      <c r="M1276" s="114"/>
      <c r="N1276" s="123"/>
    </row>
    <row r="1277">
      <c r="A1277" s="114"/>
      <c r="B1277" s="114"/>
      <c r="C1277" s="114"/>
      <c r="D1277" s="116"/>
      <c r="E1277" s="114"/>
      <c r="F1277" s="116"/>
      <c r="G1277" s="114"/>
      <c r="H1277" s="120"/>
      <c r="I1277" s="118"/>
      <c r="J1277" s="116"/>
      <c r="K1277" s="118"/>
      <c r="L1277" s="116"/>
      <c r="M1277" s="116"/>
      <c r="N1277" s="123"/>
    </row>
    <row r="1278">
      <c r="A1278" s="114"/>
      <c r="B1278" s="114"/>
      <c r="C1278" s="114"/>
      <c r="D1278" s="116"/>
      <c r="E1278" s="114"/>
      <c r="F1278" s="116"/>
      <c r="G1278" s="114"/>
      <c r="H1278" s="120"/>
      <c r="I1278" s="118"/>
      <c r="J1278" s="116"/>
      <c r="K1278" s="118"/>
      <c r="L1278" s="116"/>
      <c r="M1278" s="116"/>
      <c r="N1278" s="123"/>
    </row>
    <row r="1279">
      <c r="A1279" s="114"/>
      <c r="B1279" s="114"/>
      <c r="C1279" s="114"/>
      <c r="D1279" s="116"/>
      <c r="E1279" s="114"/>
      <c r="F1279" s="116"/>
      <c r="G1279" s="114"/>
      <c r="H1279" s="120"/>
      <c r="I1279" s="118"/>
      <c r="J1279" s="116"/>
      <c r="K1279" s="118"/>
      <c r="L1279" s="116"/>
      <c r="M1279" s="116"/>
      <c r="N1279" s="123"/>
    </row>
    <row r="1280">
      <c r="A1280" s="114"/>
      <c r="B1280" s="114"/>
      <c r="C1280" s="114"/>
      <c r="D1280" s="116"/>
      <c r="E1280" s="114"/>
      <c r="F1280" s="116"/>
      <c r="G1280" s="114"/>
      <c r="H1280" s="120"/>
      <c r="I1280" s="118"/>
      <c r="J1280" s="116"/>
      <c r="K1280" s="118"/>
      <c r="L1280" s="116"/>
      <c r="M1280" s="116"/>
      <c r="N1280" s="123"/>
    </row>
    <row r="1281">
      <c r="A1281" s="114"/>
      <c r="B1281" s="114"/>
      <c r="C1281" s="114"/>
      <c r="D1281" s="116"/>
      <c r="E1281" s="114"/>
      <c r="F1281" s="116"/>
      <c r="G1281" s="114"/>
      <c r="H1281" s="120"/>
      <c r="I1281" s="118"/>
      <c r="J1281" s="116"/>
      <c r="K1281" s="118"/>
      <c r="L1281" s="116"/>
      <c r="M1281" s="116"/>
      <c r="N1281" s="123"/>
    </row>
    <row r="1282">
      <c r="A1282" s="114"/>
      <c r="B1282" s="114"/>
      <c r="C1282" s="114"/>
      <c r="D1282" s="116"/>
      <c r="E1282" s="114"/>
      <c r="F1282" s="114"/>
      <c r="G1282" s="114"/>
      <c r="H1282" s="117"/>
      <c r="I1282" s="118"/>
      <c r="J1282" s="116"/>
      <c r="K1282" s="118"/>
      <c r="L1282" s="116"/>
      <c r="M1282" s="116"/>
      <c r="N1282" s="123"/>
    </row>
    <row r="1283">
      <c r="A1283" s="114"/>
      <c r="B1283" s="114"/>
      <c r="C1283" s="114"/>
      <c r="D1283" s="116"/>
      <c r="E1283" s="114"/>
      <c r="F1283" s="114"/>
      <c r="G1283" s="114"/>
      <c r="H1283" s="117"/>
      <c r="I1283" s="118"/>
      <c r="J1283" s="116"/>
      <c r="K1283" s="118"/>
      <c r="L1283" s="116"/>
      <c r="M1283" s="116"/>
      <c r="N1283" s="123"/>
    </row>
    <row r="1284">
      <c r="A1284" s="114"/>
      <c r="B1284" s="114"/>
      <c r="C1284" s="114"/>
      <c r="D1284" s="116"/>
      <c r="E1284" s="114"/>
      <c r="F1284" s="114"/>
      <c r="G1284" s="114"/>
      <c r="H1284" s="117"/>
      <c r="I1284" s="118"/>
      <c r="J1284" s="116"/>
      <c r="K1284" s="118"/>
      <c r="L1284" s="116"/>
      <c r="M1284" s="114"/>
      <c r="N1284" s="123"/>
    </row>
    <row r="1285">
      <c r="A1285" s="114"/>
      <c r="B1285" s="114"/>
      <c r="C1285" s="114"/>
      <c r="D1285" s="116"/>
      <c r="E1285" s="114"/>
      <c r="F1285" s="114"/>
      <c r="G1285" s="114"/>
      <c r="H1285" s="117"/>
      <c r="I1285" s="118"/>
      <c r="J1285" s="116"/>
      <c r="K1285" s="118"/>
      <c r="L1285" s="116"/>
      <c r="M1285" s="116"/>
      <c r="N1285" s="123"/>
    </row>
    <row r="1286">
      <c r="A1286" s="114"/>
      <c r="B1286" s="114"/>
      <c r="C1286" s="114"/>
      <c r="D1286" s="116"/>
      <c r="E1286" s="114"/>
      <c r="F1286" s="114"/>
      <c r="G1286" s="114"/>
      <c r="H1286" s="117"/>
      <c r="I1286" s="118"/>
      <c r="J1286" s="116"/>
      <c r="K1286" s="118"/>
      <c r="L1286" s="116"/>
      <c r="M1286" s="114"/>
      <c r="N1286" s="123"/>
    </row>
    <row r="1287">
      <c r="A1287" s="114"/>
      <c r="B1287" s="114"/>
      <c r="C1287" s="114"/>
      <c r="D1287" s="116"/>
      <c r="E1287" s="114"/>
      <c r="F1287" s="114"/>
      <c r="G1287" s="114"/>
      <c r="H1287" s="117"/>
      <c r="I1287" s="118"/>
      <c r="J1287" s="116"/>
      <c r="K1287" s="118"/>
      <c r="L1287" s="116"/>
      <c r="M1287" s="116"/>
      <c r="N1287" s="123"/>
    </row>
    <row r="1288">
      <c r="A1288" s="114"/>
      <c r="B1288" s="114"/>
      <c r="C1288" s="114"/>
      <c r="D1288" s="116"/>
      <c r="E1288" s="114"/>
      <c r="F1288" s="114"/>
      <c r="G1288" s="114"/>
      <c r="H1288" s="117"/>
      <c r="I1288" s="118"/>
      <c r="J1288" s="116"/>
      <c r="K1288" s="118"/>
      <c r="L1288" s="116"/>
      <c r="M1288" s="116"/>
      <c r="N1288" s="123"/>
    </row>
    <row r="1289">
      <c r="A1289" s="114"/>
      <c r="B1289" s="114"/>
      <c r="C1289" s="114"/>
      <c r="D1289" s="116"/>
      <c r="E1289" s="114"/>
      <c r="F1289" s="116"/>
      <c r="G1289" s="114"/>
      <c r="H1289" s="120"/>
      <c r="I1289" s="118"/>
      <c r="J1289" s="116"/>
      <c r="K1289" s="118"/>
      <c r="L1289" s="116"/>
      <c r="M1289" s="116"/>
      <c r="N1289" s="123"/>
    </row>
    <row r="1290">
      <c r="A1290" s="114"/>
      <c r="B1290" s="114"/>
      <c r="C1290" s="114"/>
      <c r="D1290" s="116"/>
      <c r="E1290" s="114"/>
      <c r="F1290" s="114"/>
      <c r="G1290" s="114"/>
      <c r="H1290" s="117"/>
      <c r="I1290" s="118"/>
      <c r="J1290" s="116"/>
      <c r="K1290" s="118"/>
      <c r="L1290" s="116"/>
      <c r="M1290" s="116"/>
      <c r="N1290" s="123"/>
    </row>
    <row r="1291">
      <c r="A1291" s="114"/>
      <c r="B1291" s="114"/>
      <c r="C1291" s="114"/>
      <c r="D1291" s="116"/>
      <c r="E1291" s="114"/>
      <c r="F1291" s="116"/>
      <c r="G1291" s="114"/>
      <c r="H1291" s="120"/>
      <c r="I1291" s="118"/>
      <c r="J1291" s="116"/>
      <c r="K1291" s="118"/>
      <c r="L1291" s="116"/>
      <c r="M1291" s="116"/>
      <c r="N1291" s="123"/>
    </row>
    <row r="1292">
      <c r="A1292" s="114"/>
      <c r="B1292" s="114"/>
      <c r="C1292" s="114"/>
      <c r="D1292" s="116"/>
      <c r="E1292" s="114"/>
      <c r="F1292" s="114"/>
      <c r="G1292" s="114"/>
      <c r="H1292" s="117"/>
      <c r="I1292" s="118"/>
      <c r="J1292" s="116"/>
      <c r="K1292" s="118"/>
      <c r="L1292" s="116"/>
      <c r="M1292" s="116"/>
      <c r="N1292" s="123"/>
    </row>
    <row r="1293">
      <c r="A1293" s="114"/>
      <c r="B1293" s="114"/>
      <c r="C1293" s="114"/>
      <c r="D1293" s="116"/>
      <c r="E1293" s="114"/>
      <c r="F1293" s="116"/>
      <c r="G1293" s="114"/>
      <c r="H1293" s="120"/>
      <c r="I1293" s="118"/>
      <c r="J1293" s="116"/>
      <c r="K1293" s="118"/>
      <c r="L1293" s="116"/>
      <c r="M1293" s="114"/>
      <c r="N1293" s="123"/>
    </row>
    <row r="1294">
      <c r="A1294" s="114"/>
      <c r="B1294" s="114"/>
      <c r="C1294" s="114"/>
      <c r="D1294" s="116"/>
      <c r="E1294" s="114"/>
      <c r="F1294" s="114"/>
      <c r="G1294" s="114"/>
      <c r="H1294" s="117"/>
      <c r="I1294" s="118"/>
      <c r="J1294" s="116"/>
      <c r="K1294" s="118"/>
      <c r="L1294" s="116"/>
      <c r="M1294" s="116"/>
      <c r="N1294" s="123"/>
    </row>
    <row r="1295">
      <c r="A1295" s="114"/>
      <c r="B1295" s="114"/>
      <c r="C1295" s="114"/>
      <c r="D1295" s="116"/>
      <c r="E1295" s="114"/>
      <c r="F1295" s="114"/>
      <c r="G1295" s="114"/>
      <c r="H1295" s="117"/>
      <c r="I1295" s="118"/>
      <c r="J1295" s="116"/>
      <c r="K1295" s="118"/>
      <c r="L1295" s="116"/>
      <c r="M1295" s="116"/>
      <c r="N1295" s="123"/>
    </row>
    <row r="1296">
      <c r="A1296" s="114"/>
      <c r="B1296" s="114"/>
      <c r="C1296" s="114"/>
      <c r="D1296" s="116"/>
      <c r="E1296" s="114"/>
      <c r="F1296" s="114"/>
      <c r="G1296" s="114"/>
      <c r="H1296" s="117"/>
      <c r="I1296" s="118"/>
      <c r="J1296" s="116"/>
      <c r="K1296" s="118"/>
      <c r="L1296" s="116"/>
      <c r="M1296" s="116"/>
      <c r="N1296" s="123"/>
    </row>
    <row r="1297">
      <c r="A1297" s="114"/>
      <c r="B1297" s="114"/>
      <c r="C1297" s="114"/>
      <c r="D1297" s="116"/>
      <c r="E1297" s="114"/>
      <c r="F1297" s="116"/>
      <c r="G1297" s="114"/>
      <c r="H1297" s="120"/>
      <c r="I1297" s="118"/>
      <c r="J1297" s="116"/>
      <c r="K1297" s="118"/>
      <c r="L1297" s="116"/>
      <c r="M1297" s="114"/>
      <c r="N1297" s="123"/>
    </row>
    <row r="1298">
      <c r="A1298" s="114"/>
      <c r="B1298" s="114"/>
      <c r="C1298" s="114"/>
      <c r="D1298" s="116"/>
      <c r="E1298" s="114"/>
      <c r="F1298" s="114"/>
      <c r="G1298" s="114"/>
      <c r="H1298" s="117"/>
      <c r="I1298" s="118"/>
      <c r="J1298" s="116"/>
      <c r="K1298" s="118"/>
      <c r="L1298" s="116"/>
      <c r="M1298" s="116"/>
      <c r="N1298" s="123"/>
    </row>
    <row r="1299">
      <c r="A1299" s="114"/>
      <c r="B1299" s="114"/>
      <c r="C1299" s="114"/>
      <c r="D1299" s="116"/>
      <c r="E1299" s="114"/>
      <c r="F1299" s="116"/>
      <c r="G1299" s="114"/>
      <c r="H1299" s="120"/>
      <c r="I1299" s="118"/>
      <c r="J1299" s="116"/>
      <c r="K1299" s="118"/>
      <c r="L1299" s="116"/>
      <c r="M1299" s="116"/>
      <c r="N1299" s="123"/>
    </row>
    <row r="1300">
      <c r="A1300" s="114"/>
      <c r="B1300" s="114"/>
      <c r="C1300" s="114"/>
      <c r="D1300" s="116"/>
      <c r="E1300" s="114"/>
      <c r="F1300" s="116"/>
      <c r="G1300" s="114"/>
      <c r="H1300" s="120"/>
      <c r="I1300" s="118"/>
      <c r="J1300" s="116"/>
      <c r="K1300" s="118"/>
      <c r="L1300" s="116"/>
      <c r="M1300" s="116"/>
      <c r="N1300" s="123"/>
    </row>
    <row r="1301">
      <c r="A1301" s="114"/>
      <c r="B1301" s="114"/>
      <c r="C1301" s="114"/>
      <c r="D1301" s="116"/>
      <c r="E1301" s="114"/>
      <c r="F1301" s="116"/>
      <c r="G1301" s="114"/>
      <c r="H1301" s="120"/>
      <c r="I1301" s="118"/>
      <c r="J1301" s="116"/>
      <c r="K1301" s="118"/>
      <c r="L1301" s="116"/>
      <c r="M1301" s="116"/>
      <c r="N1301" s="123"/>
    </row>
    <row r="1302">
      <c r="A1302" s="114"/>
      <c r="B1302" s="114"/>
      <c r="C1302" s="114"/>
      <c r="D1302" s="116"/>
      <c r="E1302" s="114"/>
      <c r="F1302" s="116"/>
      <c r="G1302" s="114"/>
      <c r="H1302" s="120"/>
      <c r="I1302" s="118"/>
      <c r="J1302" s="116"/>
      <c r="K1302" s="118"/>
      <c r="L1302" s="116"/>
      <c r="M1302" s="116"/>
      <c r="N1302" s="123"/>
    </row>
    <row r="1303">
      <c r="A1303" s="114"/>
      <c r="B1303" s="114"/>
      <c r="C1303" s="114"/>
      <c r="D1303" s="116"/>
      <c r="E1303" s="114"/>
      <c r="F1303" s="116"/>
      <c r="G1303" s="114"/>
      <c r="H1303" s="120"/>
      <c r="I1303" s="118"/>
      <c r="J1303" s="116"/>
      <c r="K1303" s="118"/>
      <c r="L1303" s="116"/>
      <c r="M1303" s="114"/>
      <c r="N1303" s="123"/>
    </row>
    <row r="1304">
      <c r="A1304" s="114"/>
      <c r="B1304" s="114"/>
      <c r="C1304" s="114"/>
      <c r="D1304" s="116"/>
      <c r="E1304" s="114"/>
      <c r="F1304" s="116"/>
      <c r="G1304" s="114"/>
      <c r="H1304" s="120"/>
      <c r="I1304" s="118"/>
      <c r="J1304" s="116"/>
      <c r="K1304" s="118"/>
      <c r="L1304" s="116"/>
      <c r="M1304" s="116"/>
      <c r="N1304" s="123"/>
    </row>
    <row r="1305">
      <c r="A1305" s="114"/>
      <c r="B1305" s="114"/>
      <c r="C1305" s="114"/>
      <c r="D1305" s="116"/>
      <c r="E1305" s="114"/>
      <c r="F1305" s="116"/>
      <c r="G1305" s="114"/>
      <c r="H1305" s="120"/>
      <c r="I1305" s="118"/>
      <c r="J1305" s="116"/>
      <c r="K1305" s="118"/>
      <c r="L1305" s="116"/>
      <c r="M1305" s="116"/>
      <c r="N1305" s="123"/>
    </row>
    <row r="1306">
      <c r="A1306" s="114"/>
      <c r="B1306" s="114"/>
      <c r="C1306" s="114"/>
      <c r="D1306" s="116"/>
      <c r="E1306" s="114"/>
      <c r="F1306" s="116"/>
      <c r="G1306" s="114"/>
      <c r="H1306" s="120"/>
      <c r="I1306" s="118"/>
      <c r="J1306" s="116"/>
      <c r="K1306" s="118"/>
      <c r="L1306" s="116"/>
      <c r="M1306" s="116"/>
      <c r="N1306" s="123"/>
    </row>
    <row r="1307">
      <c r="A1307" s="114"/>
      <c r="B1307" s="114"/>
      <c r="C1307" s="114"/>
      <c r="D1307" s="116"/>
      <c r="E1307" s="114"/>
      <c r="F1307" s="116"/>
      <c r="G1307" s="114"/>
      <c r="H1307" s="120"/>
      <c r="I1307" s="118"/>
      <c r="J1307" s="116"/>
      <c r="K1307" s="118"/>
      <c r="L1307" s="116"/>
      <c r="M1307" s="116"/>
      <c r="N1307" s="123"/>
    </row>
    <row r="1308">
      <c r="A1308" s="114"/>
      <c r="B1308" s="114"/>
      <c r="C1308" s="114"/>
      <c r="D1308" s="116"/>
      <c r="E1308" s="114"/>
      <c r="F1308" s="116"/>
      <c r="G1308" s="114"/>
      <c r="H1308" s="120"/>
      <c r="I1308" s="118"/>
      <c r="J1308" s="116"/>
      <c r="K1308" s="118"/>
      <c r="L1308" s="116"/>
      <c r="M1308" s="114"/>
      <c r="N1308" s="123"/>
    </row>
    <row r="1309">
      <c r="A1309" s="114"/>
      <c r="B1309" s="114"/>
      <c r="C1309" s="114"/>
      <c r="D1309" s="116"/>
      <c r="E1309" s="114"/>
      <c r="F1309" s="116"/>
      <c r="G1309" s="114"/>
      <c r="H1309" s="120"/>
      <c r="I1309" s="118"/>
      <c r="J1309" s="116"/>
      <c r="K1309" s="118"/>
      <c r="L1309" s="116"/>
      <c r="M1309" s="114"/>
      <c r="N1309" s="123"/>
    </row>
    <row r="1310">
      <c r="A1310" s="114"/>
      <c r="B1310" s="114"/>
      <c r="C1310" s="114"/>
      <c r="D1310" s="116"/>
      <c r="E1310" s="114"/>
      <c r="F1310" s="114"/>
      <c r="G1310" s="114"/>
      <c r="H1310" s="120"/>
      <c r="I1310" s="118"/>
      <c r="J1310" s="116"/>
      <c r="K1310" s="118"/>
      <c r="L1310" s="116"/>
      <c r="M1310" s="116"/>
      <c r="N1310" s="123"/>
    </row>
    <row r="1311">
      <c r="A1311" s="114"/>
      <c r="B1311" s="114"/>
      <c r="C1311" s="114"/>
      <c r="D1311" s="116"/>
      <c r="E1311" s="114"/>
      <c r="F1311" s="116"/>
      <c r="G1311" s="114"/>
      <c r="H1311" s="120"/>
      <c r="I1311" s="118"/>
      <c r="J1311" s="116"/>
      <c r="K1311" s="118"/>
      <c r="L1311" s="116"/>
      <c r="M1311" s="114"/>
      <c r="N1311" s="123"/>
    </row>
    <row r="1312">
      <c r="A1312" s="114"/>
      <c r="B1312" s="114"/>
      <c r="C1312" s="114"/>
      <c r="D1312" s="116"/>
      <c r="E1312" s="114"/>
      <c r="F1312" s="116"/>
      <c r="G1312" s="114"/>
      <c r="H1312" s="120"/>
      <c r="I1312" s="118"/>
      <c r="J1312" s="116"/>
      <c r="K1312" s="118"/>
      <c r="L1312" s="116"/>
      <c r="M1312" s="114"/>
      <c r="N1312" s="123"/>
    </row>
    <row r="1313">
      <c r="A1313" s="114"/>
      <c r="B1313" s="114"/>
      <c r="C1313" s="114"/>
      <c r="D1313" s="116"/>
      <c r="E1313" s="114"/>
      <c r="F1313" s="116"/>
      <c r="G1313" s="114"/>
      <c r="H1313" s="120"/>
      <c r="I1313" s="118"/>
      <c r="J1313" s="116"/>
      <c r="K1313" s="118"/>
      <c r="L1313" s="116"/>
      <c r="M1313" s="116"/>
      <c r="N1313" s="123"/>
    </row>
    <row r="1314">
      <c r="A1314" s="114"/>
      <c r="B1314" s="114"/>
      <c r="C1314" s="114"/>
      <c r="D1314" s="116"/>
      <c r="E1314" s="114"/>
      <c r="F1314" s="114"/>
      <c r="G1314" s="114"/>
      <c r="H1314" s="117"/>
      <c r="I1314" s="118"/>
      <c r="J1314" s="116"/>
      <c r="K1314" s="123"/>
      <c r="L1314" s="116"/>
      <c r="M1314" s="116"/>
      <c r="N1314" s="123"/>
    </row>
    <row r="1315">
      <c r="A1315" s="114"/>
      <c r="B1315" s="114"/>
      <c r="C1315" s="114"/>
      <c r="D1315" s="116"/>
      <c r="E1315" s="114"/>
      <c r="F1315" s="116"/>
      <c r="G1315" s="114"/>
      <c r="H1315" s="120"/>
      <c r="I1315" s="118"/>
      <c r="J1315" s="116"/>
      <c r="K1315" s="118"/>
      <c r="L1315" s="116"/>
      <c r="M1315" s="114"/>
      <c r="N1315" s="123"/>
    </row>
    <row r="1316">
      <c r="A1316" s="114"/>
      <c r="B1316" s="114"/>
      <c r="C1316" s="114"/>
      <c r="D1316" s="116"/>
      <c r="E1316" s="114"/>
      <c r="F1316" s="116"/>
      <c r="G1316" s="114"/>
      <c r="H1316" s="120"/>
      <c r="I1316" s="118"/>
      <c r="J1316" s="116"/>
      <c r="K1316" s="118"/>
      <c r="L1316" s="116"/>
      <c r="M1316" s="116"/>
      <c r="N1316" s="123"/>
    </row>
    <row r="1317">
      <c r="A1317" s="114"/>
      <c r="B1317" s="114"/>
      <c r="C1317" s="114"/>
      <c r="D1317" s="116"/>
      <c r="E1317" s="114"/>
      <c r="F1317" s="116"/>
      <c r="G1317" s="114"/>
      <c r="H1317" s="120"/>
      <c r="I1317" s="118"/>
      <c r="J1317" s="116"/>
      <c r="K1317" s="118"/>
      <c r="L1317" s="116"/>
      <c r="M1317" s="116"/>
      <c r="N1317" s="123"/>
    </row>
    <row r="1318">
      <c r="A1318" s="114"/>
      <c r="B1318" s="114"/>
      <c r="C1318" s="114"/>
      <c r="D1318" s="116"/>
      <c r="E1318" s="114"/>
      <c r="F1318" s="116"/>
      <c r="G1318" s="114"/>
      <c r="H1318" s="120"/>
      <c r="I1318" s="118"/>
      <c r="J1318" s="116"/>
      <c r="K1318" s="118"/>
      <c r="L1318" s="116"/>
      <c r="M1318" s="116"/>
      <c r="N1318" s="123"/>
    </row>
    <row r="1319">
      <c r="A1319" s="114"/>
      <c r="B1319" s="114"/>
      <c r="C1319" s="114"/>
      <c r="D1319" s="116"/>
      <c r="E1319" s="114"/>
      <c r="F1319" s="116"/>
      <c r="G1319" s="114"/>
      <c r="H1319" s="120"/>
      <c r="I1319" s="118"/>
      <c r="J1319" s="116"/>
      <c r="K1319" s="118"/>
      <c r="L1319" s="116"/>
      <c r="M1319" s="114"/>
      <c r="N1319" s="123"/>
    </row>
    <row r="1320">
      <c r="A1320" s="114"/>
      <c r="B1320" s="114"/>
      <c r="C1320" s="114"/>
      <c r="D1320" s="116"/>
      <c r="E1320" s="114"/>
      <c r="F1320" s="114"/>
      <c r="G1320" s="114"/>
      <c r="H1320" s="117"/>
      <c r="I1320" s="118"/>
      <c r="J1320" s="116"/>
      <c r="K1320" s="118"/>
      <c r="L1320" s="116"/>
      <c r="M1320" s="116"/>
      <c r="N1320" s="123"/>
    </row>
    <row r="1321">
      <c r="A1321" s="114"/>
      <c r="B1321" s="114"/>
      <c r="C1321" s="114"/>
      <c r="D1321" s="116"/>
      <c r="E1321" s="114"/>
      <c r="F1321" s="116"/>
      <c r="G1321" s="114"/>
      <c r="H1321" s="120"/>
      <c r="I1321" s="118"/>
      <c r="J1321" s="116"/>
      <c r="K1321" s="118"/>
      <c r="L1321" s="116"/>
      <c r="M1321" s="116"/>
      <c r="N1321" s="123"/>
    </row>
    <row r="1322">
      <c r="A1322" s="114"/>
      <c r="B1322" s="114"/>
      <c r="C1322" s="114"/>
      <c r="D1322" s="116"/>
      <c r="E1322" s="114"/>
      <c r="F1322" s="116"/>
      <c r="G1322" s="114"/>
      <c r="H1322" s="120"/>
      <c r="I1322" s="118"/>
      <c r="J1322" s="116"/>
      <c r="K1322" s="118"/>
      <c r="L1322" s="116"/>
      <c r="M1322" s="114"/>
      <c r="N1322" s="123"/>
    </row>
    <row r="1323">
      <c r="A1323" s="114"/>
      <c r="B1323" s="114"/>
      <c r="C1323" s="114"/>
      <c r="D1323" s="116"/>
      <c r="E1323" s="114"/>
      <c r="F1323" s="116"/>
      <c r="G1323" s="114"/>
      <c r="H1323" s="120"/>
      <c r="I1323" s="118"/>
      <c r="J1323" s="116"/>
      <c r="K1323" s="118"/>
      <c r="L1323" s="116"/>
      <c r="M1323" s="114"/>
      <c r="N1323" s="123"/>
    </row>
    <row r="1324">
      <c r="A1324" s="114"/>
      <c r="B1324" s="114"/>
      <c r="C1324" s="114"/>
      <c r="D1324" s="116"/>
      <c r="E1324" s="114"/>
      <c r="F1324" s="114"/>
      <c r="G1324" s="114"/>
      <c r="H1324" s="117"/>
      <c r="I1324" s="118"/>
      <c r="J1324" s="116"/>
      <c r="K1324" s="118"/>
      <c r="L1324" s="116"/>
      <c r="M1324" s="116"/>
      <c r="N1324" s="123"/>
    </row>
    <row r="1325">
      <c r="A1325" s="114"/>
      <c r="B1325" s="114"/>
      <c r="C1325" s="114"/>
      <c r="D1325" s="116"/>
      <c r="E1325" s="114"/>
      <c r="F1325" s="116"/>
      <c r="G1325" s="114"/>
      <c r="H1325" s="120"/>
      <c r="I1325" s="118"/>
      <c r="J1325" s="116"/>
      <c r="K1325" s="118"/>
      <c r="L1325" s="116"/>
      <c r="M1325" s="116"/>
      <c r="N1325" s="123"/>
    </row>
    <row r="1326">
      <c r="A1326" s="114"/>
      <c r="B1326" s="114"/>
      <c r="C1326" s="114"/>
      <c r="D1326" s="116"/>
      <c r="E1326" s="114"/>
      <c r="F1326" s="116"/>
      <c r="G1326" s="114"/>
      <c r="H1326" s="120"/>
      <c r="I1326" s="118"/>
      <c r="J1326" s="116"/>
      <c r="K1326" s="118"/>
      <c r="L1326" s="116"/>
      <c r="M1326" s="116"/>
      <c r="N1326" s="123"/>
    </row>
    <row r="1327">
      <c r="A1327" s="114"/>
      <c r="B1327" s="114"/>
      <c r="C1327" s="116"/>
      <c r="D1327" s="116"/>
      <c r="E1327" s="114"/>
      <c r="F1327" s="114"/>
      <c r="G1327" s="114"/>
      <c r="H1327" s="117"/>
      <c r="I1327" s="118"/>
      <c r="J1327" s="116"/>
      <c r="K1327" s="118"/>
      <c r="L1327" s="116"/>
      <c r="M1327" s="116"/>
      <c r="N1327" s="123"/>
    </row>
    <row r="1328">
      <c r="A1328" s="114"/>
      <c r="B1328" s="114"/>
      <c r="C1328" s="114"/>
      <c r="D1328" s="116"/>
      <c r="E1328" s="114"/>
      <c r="F1328" s="116"/>
      <c r="G1328" s="114"/>
      <c r="H1328" s="120"/>
      <c r="I1328" s="118"/>
      <c r="J1328" s="116"/>
      <c r="K1328" s="118"/>
      <c r="L1328" s="116"/>
      <c r="M1328" s="116"/>
      <c r="N1328" s="118"/>
    </row>
    <row r="1329">
      <c r="A1329" s="114"/>
      <c r="B1329" s="114"/>
      <c r="C1329" s="114"/>
      <c r="D1329" s="116"/>
      <c r="E1329" s="114"/>
      <c r="F1329" s="116"/>
      <c r="G1329" s="114"/>
      <c r="H1329" s="120"/>
      <c r="I1329" s="118"/>
      <c r="J1329" s="116"/>
      <c r="K1329" s="118"/>
      <c r="L1329" s="116"/>
      <c r="M1329" s="116"/>
      <c r="N1329" s="123"/>
    </row>
    <row r="1330">
      <c r="A1330" s="114"/>
      <c r="B1330" s="114"/>
      <c r="C1330" s="114"/>
      <c r="D1330" s="116"/>
      <c r="E1330" s="114"/>
      <c r="F1330" s="116"/>
      <c r="G1330" s="114"/>
      <c r="H1330" s="120"/>
      <c r="I1330" s="118"/>
      <c r="J1330" s="116"/>
      <c r="K1330" s="118"/>
      <c r="L1330" s="116"/>
      <c r="M1330" s="116"/>
      <c r="N1330" s="123"/>
    </row>
    <row r="1331">
      <c r="A1331" s="114"/>
      <c r="B1331" s="114"/>
      <c r="C1331" s="114"/>
      <c r="D1331" s="116"/>
      <c r="E1331" s="114"/>
      <c r="F1331" s="116"/>
      <c r="G1331" s="114"/>
      <c r="H1331" s="120"/>
      <c r="I1331" s="118"/>
      <c r="J1331" s="116"/>
      <c r="K1331" s="118"/>
      <c r="L1331" s="116"/>
      <c r="M1331" s="116"/>
      <c r="N1331" s="123"/>
    </row>
    <row r="1332">
      <c r="A1332" s="114"/>
      <c r="B1332" s="114"/>
      <c r="C1332" s="114"/>
      <c r="D1332" s="116"/>
      <c r="E1332" s="114"/>
      <c r="F1332" s="114"/>
      <c r="G1332" s="114"/>
      <c r="H1332" s="117"/>
      <c r="I1332" s="118"/>
      <c r="J1332" s="116"/>
      <c r="K1332" s="118"/>
      <c r="L1332" s="116"/>
      <c r="M1332" s="116"/>
      <c r="N1332" s="123"/>
    </row>
    <row r="1333">
      <c r="A1333" s="114"/>
      <c r="B1333" s="114"/>
      <c r="C1333" s="114"/>
      <c r="D1333" s="116"/>
      <c r="E1333" s="114"/>
      <c r="F1333" s="116"/>
      <c r="G1333" s="114"/>
      <c r="H1333" s="120"/>
      <c r="I1333" s="118"/>
      <c r="J1333" s="116"/>
      <c r="K1333" s="118"/>
      <c r="L1333" s="116"/>
      <c r="M1333" s="116"/>
      <c r="N1333" s="123"/>
    </row>
    <row r="1334">
      <c r="A1334" s="114"/>
      <c r="B1334" s="114"/>
      <c r="C1334" s="114"/>
      <c r="D1334" s="116"/>
      <c r="E1334" s="114"/>
      <c r="F1334" s="116"/>
      <c r="G1334" s="114"/>
      <c r="H1334" s="120"/>
      <c r="I1334" s="118"/>
      <c r="J1334" s="116"/>
      <c r="K1334" s="118"/>
      <c r="L1334" s="116"/>
      <c r="M1334" s="116"/>
      <c r="N1334" s="123"/>
    </row>
    <row r="1335">
      <c r="A1335" s="114"/>
      <c r="B1335" s="114"/>
      <c r="C1335" s="114"/>
      <c r="D1335" s="116"/>
      <c r="E1335" s="114"/>
      <c r="F1335" s="116"/>
      <c r="G1335" s="114"/>
      <c r="H1335" s="120"/>
      <c r="I1335" s="118"/>
      <c r="J1335" s="116"/>
      <c r="K1335" s="118"/>
      <c r="L1335" s="116"/>
      <c r="M1335" s="116"/>
      <c r="N1335" s="123"/>
    </row>
    <row r="1336">
      <c r="A1336" s="114"/>
      <c r="B1336" s="114"/>
      <c r="C1336" s="114"/>
      <c r="D1336" s="116"/>
      <c r="E1336" s="114"/>
      <c r="F1336" s="116"/>
      <c r="G1336" s="114"/>
      <c r="H1336" s="120"/>
      <c r="I1336" s="118"/>
      <c r="J1336" s="116"/>
      <c r="K1336" s="118"/>
      <c r="L1336" s="116"/>
      <c r="M1336" s="116"/>
      <c r="N1336" s="123"/>
    </row>
    <row r="1337">
      <c r="A1337" s="114"/>
      <c r="B1337" s="114"/>
      <c r="C1337" s="114"/>
      <c r="D1337" s="116"/>
      <c r="E1337" s="114"/>
      <c r="F1337" s="114"/>
      <c r="G1337" s="114"/>
      <c r="H1337" s="117"/>
      <c r="I1337" s="118"/>
      <c r="J1337" s="116"/>
      <c r="K1337" s="118"/>
      <c r="L1337" s="116"/>
      <c r="M1337" s="116"/>
      <c r="N1337" s="123"/>
    </row>
    <row r="1338">
      <c r="A1338" s="114"/>
      <c r="B1338" s="114"/>
      <c r="C1338" s="114"/>
      <c r="D1338" s="116"/>
      <c r="E1338" s="114"/>
      <c r="F1338" s="116"/>
      <c r="G1338" s="114"/>
      <c r="H1338" s="120"/>
      <c r="I1338" s="118"/>
      <c r="J1338" s="116"/>
      <c r="K1338" s="118"/>
      <c r="L1338" s="116"/>
      <c r="M1338" s="116"/>
      <c r="N1338" s="123"/>
    </row>
    <row r="1339">
      <c r="A1339" s="114"/>
      <c r="B1339" s="114"/>
      <c r="C1339" s="114"/>
      <c r="D1339" s="116"/>
      <c r="E1339" s="114"/>
      <c r="F1339" s="116"/>
      <c r="G1339" s="114"/>
      <c r="H1339" s="120"/>
      <c r="I1339" s="118"/>
      <c r="J1339" s="116"/>
      <c r="K1339" s="118"/>
      <c r="L1339" s="116"/>
      <c r="M1339" s="116"/>
      <c r="N1339" s="123"/>
    </row>
    <row r="1340">
      <c r="A1340" s="114"/>
      <c r="B1340" s="114"/>
      <c r="C1340" s="114"/>
      <c r="D1340" s="116"/>
      <c r="E1340" s="114"/>
      <c r="F1340" s="114"/>
      <c r="G1340" s="114"/>
      <c r="H1340" s="117"/>
      <c r="I1340" s="118"/>
      <c r="J1340" s="116"/>
      <c r="K1340" s="118"/>
      <c r="L1340" s="116"/>
      <c r="M1340" s="116"/>
      <c r="N1340" s="123"/>
    </row>
    <row r="1341">
      <c r="A1341" s="114"/>
      <c r="B1341" s="114"/>
      <c r="C1341" s="114"/>
      <c r="D1341" s="116"/>
      <c r="E1341" s="114"/>
      <c r="F1341" s="114"/>
      <c r="G1341" s="114"/>
      <c r="H1341" s="117"/>
      <c r="I1341" s="118"/>
      <c r="J1341" s="116"/>
      <c r="K1341" s="118"/>
      <c r="L1341" s="116"/>
      <c r="M1341" s="116"/>
      <c r="N1341" s="123"/>
    </row>
    <row r="1342">
      <c r="A1342" s="114"/>
      <c r="B1342" s="114"/>
      <c r="C1342" s="114"/>
      <c r="D1342" s="114"/>
      <c r="E1342" s="114"/>
      <c r="F1342" s="114"/>
      <c r="G1342" s="114"/>
      <c r="H1342" s="117"/>
      <c r="I1342" s="118"/>
      <c r="J1342" s="116"/>
      <c r="K1342" s="118"/>
      <c r="L1342" s="116"/>
      <c r="M1342" s="116"/>
      <c r="N1342" s="123"/>
    </row>
    <row r="1343">
      <c r="A1343" s="114"/>
      <c r="B1343" s="114"/>
      <c r="C1343" s="114"/>
      <c r="D1343" s="114"/>
      <c r="E1343" s="114"/>
      <c r="F1343" s="116"/>
      <c r="G1343" s="114"/>
      <c r="H1343" s="120"/>
      <c r="I1343" s="118"/>
      <c r="J1343" s="116"/>
      <c r="K1343" s="118"/>
      <c r="L1343" s="116"/>
      <c r="M1343" s="114"/>
      <c r="N1343" s="123"/>
    </row>
    <row r="1344">
      <c r="A1344" s="114"/>
      <c r="B1344" s="114"/>
      <c r="C1344" s="114"/>
      <c r="D1344" s="116"/>
      <c r="E1344" s="114"/>
      <c r="F1344" s="116"/>
      <c r="G1344" s="116"/>
      <c r="H1344" s="120"/>
      <c r="I1344" s="118"/>
      <c r="J1344" s="116"/>
      <c r="K1344" s="118"/>
      <c r="L1344" s="116"/>
      <c r="M1344" s="116"/>
      <c r="N1344" s="123"/>
    </row>
    <row r="1345">
      <c r="A1345" s="114"/>
      <c r="B1345" s="114"/>
      <c r="C1345" s="114"/>
      <c r="D1345" s="116"/>
      <c r="E1345" s="114"/>
      <c r="F1345" s="116"/>
      <c r="G1345" s="116"/>
      <c r="H1345" s="120"/>
      <c r="I1345" s="118"/>
      <c r="J1345" s="116"/>
      <c r="K1345" s="118"/>
      <c r="L1345" s="116"/>
      <c r="M1345" s="116"/>
      <c r="N1345" s="123"/>
    </row>
    <row r="1346">
      <c r="A1346" s="114"/>
      <c r="B1346" s="114"/>
      <c r="C1346" s="114"/>
      <c r="D1346" s="116"/>
      <c r="E1346" s="114"/>
      <c r="F1346" s="116"/>
      <c r="G1346" s="116"/>
      <c r="H1346" s="120"/>
      <c r="I1346" s="118"/>
      <c r="J1346" s="116"/>
      <c r="K1346" s="118"/>
      <c r="L1346" s="116"/>
      <c r="M1346" s="116"/>
      <c r="N1346" s="123"/>
    </row>
    <row r="1347">
      <c r="A1347" s="114"/>
      <c r="B1347" s="114"/>
      <c r="C1347" s="116"/>
      <c r="D1347" s="116"/>
      <c r="E1347" s="116"/>
      <c r="F1347" s="116"/>
      <c r="G1347" s="116"/>
      <c r="H1347" s="120"/>
      <c r="I1347" s="118"/>
      <c r="J1347" s="116"/>
      <c r="K1347" s="118"/>
      <c r="L1347" s="116"/>
      <c r="M1347" s="116"/>
      <c r="N1347" s="123"/>
    </row>
    <row r="1348">
      <c r="A1348" s="114"/>
      <c r="B1348" s="114"/>
      <c r="C1348" s="116"/>
      <c r="D1348" s="116"/>
      <c r="E1348" s="116"/>
      <c r="F1348" s="116"/>
      <c r="G1348" s="116"/>
      <c r="H1348" s="120"/>
      <c r="I1348" s="118"/>
      <c r="J1348" s="116"/>
      <c r="K1348" s="118"/>
      <c r="L1348" s="116"/>
      <c r="M1348" s="116"/>
      <c r="N1348" s="123"/>
    </row>
    <row r="1349">
      <c r="A1349" s="114"/>
      <c r="B1349" s="114"/>
      <c r="C1349" s="116"/>
      <c r="D1349" s="116"/>
      <c r="E1349" s="116"/>
      <c r="F1349" s="116"/>
      <c r="G1349" s="116"/>
      <c r="H1349" s="120"/>
      <c r="I1349" s="118"/>
      <c r="J1349" s="116"/>
      <c r="K1349" s="118"/>
      <c r="L1349" s="116"/>
      <c r="M1349" s="116"/>
      <c r="N1349" s="123"/>
    </row>
    <row r="1350">
      <c r="A1350" s="114"/>
      <c r="B1350" s="114"/>
      <c r="C1350" s="116"/>
      <c r="D1350" s="116"/>
      <c r="E1350" s="116"/>
      <c r="F1350" s="116"/>
      <c r="G1350" s="116"/>
      <c r="H1350" s="120"/>
      <c r="I1350" s="118"/>
      <c r="J1350" s="116"/>
      <c r="K1350" s="118"/>
      <c r="L1350" s="116"/>
      <c r="M1350" s="116"/>
      <c r="N1350" s="123"/>
    </row>
    <row r="1351">
      <c r="A1351" s="114"/>
      <c r="B1351" s="114"/>
      <c r="C1351" s="116"/>
      <c r="D1351" s="116"/>
      <c r="E1351" s="116"/>
      <c r="F1351" s="116"/>
      <c r="G1351" s="116"/>
      <c r="H1351" s="120"/>
      <c r="I1351" s="118"/>
      <c r="J1351" s="116"/>
      <c r="K1351" s="118"/>
      <c r="L1351" s="116"/>
      <c r="M1351" s="116"/>
      <c r="N1351" s="123"/>
    </row>
    <row r="1352">
      <c r="A1352" s="114"/>
      <c r="B1352" s="114"/>
      <c r="C1352" s="116"/>
      <c r="D1352" s="116"/>
      <c r="E1352" s="116"/>
      <c r="F1352" s="116"/>
      <c r="G1352" s="116"/>
      <c r="H1352" s="120"/>
      <c r="I1352" s="118"/>
      <c r="J1352" s="116"/>
      <c r="K1352" s="118"/>
      <c r="L1352" s="116"/>
      <c r="M1352" s="116"/>
      <c r="N1352" s="123"/>
    </row>
    <row r="1353">
      <c r="A1353" s="114"/>
      <c r="B1353" s="114"/>
      <c r="C1353" s="116"/>
      <c r="D1353" s="116"/>
      <c r="E1353" s="116"/>
      <c r="F1353" s="116"/>
      <c r="G1353" s="116"/>
      <c r="H1353" s="120"/>
      <c r="I1353" s="118"/>
      <c r="J1353" s="116"/>
      <c r="K1353" s="118"/>
      <c r="L1353" s="116"/>
      <c r="M1353" s="116"/>
      <c r="N1353" s="123"/>
    </row>
    <row r="1354">
      <c r="A1354" s="114"/>
      <c r="B1354" s="114"/>
      <c r="C1354" s="116"/>
      <c r="D1354" s="116"/>
      <c r="E1354" s="116"/>
      <c r="F1354" s="116"/>
      <c r="G1354" s="116"/>
      <c r="H1354" s="120"/>
      <c r="I1354" s="118"/>
      <c r="J1354" s="116"/>
      <c r="K1354" s="118"/>
      <c r="L1354" s="116"/>
      <c r="M1354" s="116"/>
      <c r="N1354" s="123"/>
    </row>
    <row r="1355">
      <c r="A1355" s="114"/>
      <c r="B1355" s="114"/>
      <c r="C1355" s="116"/>
      <c r="D1355" s="116"/>
      <c r="E1355" s="116"/>
      <c r="F1355" s="116"/>
      <c r="G1355" s="116"/>
      <c r="H1355" s="120"/>
      <c r="I1355" s="118"/>
      <c r="J1355" s="116"/>
      <c r="K1355" s="118"/>
      <c r="L1355" s="116"/>
      <c r="M1355" s="116"/>
      <c r="N1355" s="123"/>
    </row>
    <row r="1356">
      <c r="A1356" s="114"/>
      <c r="B1356" s="114"/>
      <c r="C1356" s="116"/>
      <c r="D1356" s="116"/>
      <c r="E1356" s="116"/>
      <c r="F1356" s="116"/>
      <c r="G1356" s="116"/>
      <c r="H1356" s="120"/>
      <c r="I1356" s="118"/>
      <c r="J1356" s="116"/>
      <c r="K1356" s="118"/>
      <c r="L1356" s="116"/>
      <c r="M1356" s="116"/>
      <c r="N1356" s="123"/>
    </row>
    <row r="1357">
      <c r="A1357" s="114"/>
      <c r="B1357" s="114"/>
      <c r="C1357" s="116"/>
      <c r="D1357" s="116"/>
      <c r="E1357" s="116"/>
      <c r="F1357" s="116"/>
      <c r="G1357" s="116"/>
      <c r="H1357" s="120"/>
      <c r="I1357" s="118"/>
      <c r="J1357" s="116"/>
      <c r="K1357" s="118"/>
      <c r="L1357" s="116"/>
      <c r="M1357" s="116"/>
      <c r="N1357" s="123"/>
    </row>
    <row r="1358">
      <c r="A1358" s="114"/>
      <c r="B1358" s="114"/>
      <c r="C1358" s="116"/>
      <c r="D1358" s="116"/>
      <c r="E1358" s="116"/>
      <c r="F1358" s="116"/>
      <c r="G1358" s="116"/>
      <c r="H1358" s="120"/>
      <c r="I1358" s="118"/>
      <c r="J1358" s="116"/>
      <c r="K1358" s="118"/>
      <c r="L1358" s="116"/>
      <c r="M1358" s="116"/>
      <c r="N1358" s="123"/>
    </row>
    <row r="1359">
      <c r="A1359" s="114"/>
      <c r="B1359" s="114"/>
      <c r="C1359" s="116"/>
      <c r="D1359" s="116"/>
      <c r="E1359" s="116"/>
      <c r="F1359" s="116"/>
      <c r="G1359" s="116"/>
      <c r="H1359" s="120"/>
      <c r="I1359" s="118"/>
      <c r="J1359" s="116"/>
      <c r="K1359" s="118"/>
      <c r="L1359" s="116"/>
      <c r="M1359" s="116"/>
      <c r="N1359" s="123"/>
    </row>
    <row r="1360">
      <c r="A1360" s="114"/>
      <c r="B1360" s="114"/>
      <c r="C1360" s="116"/>
      <c r="D1360" s="116"/>
      <c r="E1360" s="116"/>
      <c r="F1360" s="116"/>
      <c r="G1360" s="116"/>
      <c r="H1360" s="120"/>
      <c r="I1360" s="118"/>
      <c r="J1360" s="116"/>
      <c r="K1360" s="118"/>
      <c r="L1360" s="116"/>
      <c r="M1360" s="116"/>
      <c r="N1360" s="123"/>
    </row>
    <row r="1361">
      <c r="A1361" s="114"/>
      <c r="B1361" s="114"/>
      <c r="C1361" s="116"/>
      <c r="D1361" s="116"/>
      <c r="E1361" s="116"/>
      <c r="F1361" s="116"/>
      <c r="G1361" s="116"/>
      <c r="H1361" s="120"/>
      <c r="I1361" s="118"/>
      <c r="J1361" s="116"/>
      <c r="K1361" s="118"/>
      <c r="L1361" s="116"/>
      <c r="M1361" s="116"/>
      <c r="N1361" s="123"/>
    </row>
    <row r="1362">
      <c r="A1362" s="114"/>
      <c r="B1362" s="114"/>
      <c r="C1362" s="116"/>
      <c r="D1362" s="116"/>
      <c r="E1362" s="116"/>
      <c r="F1362" s="116"/>
      <c r="G1362" s="116"/>
      <c r="H1362" s="120"/>
      <c r="I1362" s="118"/>
      <c r="J1362" s="116"/>
      <c r="K1362" s="118"/>
      <c r="L1362" s="116"/>
      <c r="M1362" s="116"/>
      <c r="N1362" s="123"/>
    </row>
    <row r="1363">
      <c r="A1363" s="114"/>
      <c r="B1363" s="114"/>
      <c r="C1363" s="116"/>
      <c r="D1363" s="116"/>
      <c r="E1363" s="116"/>
      <c r="F1363" s="116"/>
      <c r="G1363" s="116"/>
      <c r="H1363" s="120"/>
      <c r="I1363" s="118"/>
      <c r="J1363" s="116"/>
      <c r="K1363" s="118"/>
      <c r="L1363" s="116"/>
      <c r="M1363" s="116"/>
      <c r="N1363" s="123"/>
    </row>
    <row r="1364">
      <c r="A1364" s="114"/>
      <c r="B1364" s="114"/>
      <c r="C1364" s="116"/>
      <c r="D1364" s="116"/>
      <c r="E1364" s="116"/>
      <c r="F1364" s="116"/>
      <c r="G1364" s="116"/>
      <c r="H1364" s="120"/>
      <c r="I1364" s="118"/>
      <c r="J1364" s="116"/>
      <c r="K1364" s="118"/>
      <c r="L1364" s="116"/>
      <c r="M1364" s="116"/>
      <c r="N1364" s="123"/>
    </row>
    <row r="1365">
      <c r="A1365" s="114"/>
      <c r="B1365" s="114"/>
      <c r="C1365" s="116"/>
      <c r="D1365" s="116"/>
      <c r="E1365" s="116"/>
      <c r="F1365" s="116"/>
      <c r="G1365" s="116"/>
      <c r="H1365" s="120"/>
      <c r="I1365" s="118"/>
      <c r="J1365" s="116"/>
      <c r="K1365" s="118"/>
      <c r="L1365" s="116"/>
      <c r="M1365" s="116"/>
      <c r="N1365" s="123"/>
    </row>
    <row r="1366">
      <c r="A1366" s="114"/>
      <c r="B1366" s="114"/>
      <c r="C1366" s="116"/>
      <c r="D1366" s="116"/>
      <c r="E1366" s="116"/>
      <c r="F1366" s="116"/>
      <c r="G1366" s="116"/>
      <c r="H1366" s="120"/>
      <c r="I1366" s="118"/>
      <c r="J1366" s="116"/>
      <c r="K1366" s="118"/>
      <c r="L1366" s="116"/>
      <c r="M1366" s="116"/>
      <c r="N1366" s="123"/>
    </row>
    <row r="1367">
      <c r="A1367" s="114"/>
      <c r="B1367" s="114"/>
      <c r="C1367" s="116"/>
      <c r="D1367" s="116"/>
      <c r="E1367" s="116"/>
      <c r="F1367" s="116"/>
      <c r="G1367" s="116"/>
      <c r="H1367" s="120"/>
      <c r="I1367" s="118"/>
      <c r="J1367" s="116"/>
      <c r="K1367" s="118"/>
      <c r="L1367" s="116"/>
      <c r="M1367" s="116"/>
      <c r="N1367" s="123"/>
    </row>
    <row r="1368">
      <c r="A1368" s="114"/>
      <c r="B1368" s="114"/>
      <c r="C1368" s="116"/>
      <c r="D1368" s="116"/>
      <c r="E1368" s="116"/>
      <c r="F1368" s="116"/>
      <c r="G1368" s="116"/>
      <c r="H1368" s="120"/>
      <c r="I1368" s="118"/>
      <c r="J1368" s="116"/>
      <c r="K1368" s="118"/>
      <c r="L1368" s="116"/>
      <c r="M1368" s="116"/>
      <c r="N1368" s="123"/>
    </row>
    <row r="1369">
      <c r="A1369" s="114"/>
      <c r="B1369" s="114"/>
      <c r="C1369" s="116"/>
      <c r="D1369" s="116"/>
      <c r="E1369" s="116"/>
      <c r="F1369" s="116"/>
      <c r="G1369" s="116"/>
      <c r="H1369" s="120"/>
      <c r="I1369" s="118"/>
      <c r="J1369" s="116"/>
      <c r="K1369" s="118"/>
      <c r="L1369" s="116"/>
      <c r="M1369" s="116"/>
      <c r="N1369" s="123"/>
    </row>
    <row r="1370">
      <c r="A1370" s="114"/>
      <c r="B1370" s="114"/>
      <c r="C1370" s="116"/>
      <c r="D1370" s="116"/>
      <c r="E1370" s="116"/>
      <c r="F1370" s="116"/>
      <c r="G1370" s="116"/>
      <c r="H1370" s="120"/>
      <c r="I1370" s="118"/>
      <c r="J1370" s="116"/>
      <c r="K1370" s="118"/>
      <c r="L1370" s="116"/>
      <c r="M1370" s="116"/>
      <c r="N1370" s="123"/>
    </row>
    <row r="1371">
      <c r="A1371" s="114"/>
      <c r="B1371" s="114"/>
      <c r="C1371" s="116"/>
      <c r="D1371" s="116"/>
      <c r="E1371" s="116"/>
      <c r="F1371" s="116"/>
      <c r="G1371" s="116"/>
      <c r="H1371" s="120"/>
      <c r="I1371" s="118"/>
      <c r="J1371" s="116"/>
      <c r="K1371" s="118"/>
      <c r="L1371" s="116"/>
      <c r="M1371" s="116"/>
      <c r="N1371" s="123"/>
    </row>
    <row r="1372">
      <c r="A1372" s="114"/>
      <c r="B1372" s="114"/>
      <c r="C1372" s="116"/>
      <c r="D1372" s="116"/>
      <c r="E1372" s="116"/>
      <c r="F1372" s="116"/>
      <c r="G1372" s="116"/>
      <c r="H1372" s="120"/>
      <c r="I1372" s="118"/>
      <c r="J1372" s="116"/>
      <c r="K1372" s="118"/>
      <c r="L1372" s="116"/>
      <c r="M1372" s="116"/>
      <c r="N1372" s="123"/>
    </row>
    <row r="1373">
      <c r="A1373" s="114"/>
      <c r="B1373" s="114"/>
      <c r="C1373" s="116"/>
      <c r="D1373" s="116"/>
      <c r="E1373" s="116"/>
      <c r="F1373" s="116"/>
      <c r="G1373" s="116"/>
      <c r="H1373" s="120"/>
      <c r="I1373" s="118"/>
      <c r="J1373" s="116"/>
      <c r="K1373" s="118"/>
      <c r="L1373" s="116"/>
      <c r="M1373" s="116"/>
      <c r="N1373" s="123"/>
    </row>
    <row r="1374">
      <c r="A1374" s="114"/>
      <c r="B1374" s="114"/>
      <c r="C1374" s="116"/>
      <c r="D1374" s="116"/>
      <c r="E1374" s="116"/>
      <c r="F1374" s="116"/>
      <c r="G1374" s="116"/>
      <c r="H1374" s="120"/>
      <c r="I1374" s="118"/>
      <c r="J1374" s="116"/>
      <c r="K1374" s="118"/>
      <c r="L1374" s="116"/>
      <c r="M1374" s="116"/>
      <c r="N1374" s="123"/>
    </row>
    <row r="1375">
      <c r="A1375" s="114"/>
      <c r="B1375" s="114"/>
      <c r="C1375" s="116"/>
      <c r="D1375" s="116"/>
      <c r="E1375" s="116"/>
      <c r="F1375" s="116"/>
      <c r="G1375" s="116"/>
      <c r="H1375" s="120"/>
      <c r="I1375" s="118"/>
      <c r="J1375" s="116"/>
      <c r="K1375" s="118"/>
      <c r="L1375" s="116"/>
      <c r="M1375" s="116"/>
      <c r="N1375" s="123"/>
    </row>
    <row r="1376">
      <c r="A1376" s="114"/>
      <c r="B1376" s="114"/>
      <c r="C1376" s="116"/>
      <c r="D1376" s="116"/>
      <c r="E1376" s="116"/>
      <c r="F1376" s="116"/>
      <c r="G1376" s="116"/>
      <c r="H1376" s="120"/>
      <c r="I1376" s="118"/>
      <c r="J1376" s="116"/>
      <c r="K1376" s="118"/>
      <c r="L1376" s="116"/>
      <c r="M1376" s="116"/>
      <c r="N1376" s="123"/>
    </row>
    <row r="1377">
      <c r="A1377" s="114"/>
      <c r="B1377" s="114"/>
      <c r="C1377" s="116"/>
      <c r="D1377" s="116"/>
      <c r="E1377" s="116"/>
      <c r="F1377" s="116"/>
      <c r="G1377" s="116"/>
      <c r="H1377" s="120"/>
      <c r="I1377" s="118"/>
      <c r="J1377" s="116"/>
      <c r="K1377" s="118"/>
      <c r="L1377" s="116"/>
      <c r="M1377" s="116"/>
      <c r="N1377" s="123"/>
    </row>
    <row r="1378">
      <c r="A1378" s="114"/>
      <c r="B1378" s="114"/>
      <c r="C1378" s="116"/>
      <c r="D1378" s="116"/>
      <c r="E1378" s="116"/>
      <c r="F1378" s="116"/>
      <c r="G1378" s="116"/>
      <c r="H1378" s="120"/>
      <c r="I1378" s="118"/>
      <c r="J1378" s="116"/>
      <c r="K1378" s="118"/>
      <c r="L1378" s="116"/>
      <c r="M1378" s="116"/>
      <c r="N1378" s="123"/>
    </row>
    <row r="1379">
      <c r="A1379" s="114"/>
      <c r="B1379" s="114"/>
      <c r="C1379" s="116"/>
      <c r="D1379" s="116"/>
      <c r="E1379" s="116"/>
      <c r="F1379" s="116"/>
      <c r="G1379" s="116"/>
      <c r="H1379" s="120"/>
      <c r="I1379" s="118"/>
      <c r="J1379" s="116"/>
      <c r="K1379" s="118"/>
      <c r="L1379" s="116"/>
      <c r="M1379" s="116"/>
      <c r="N1379" s="123"/>
    </row>
    <row r="1380">
      <c r="A1380" s="114"/>
      <c r="B1380" s="114"/>
      <c r="C1380" s="116"/>
      <c r="D1380" s="116"/>
      <c r="E1380" s="116"/>
      <c r="F1380" s="116"/>
      <c r="G1380" s="116"/>
      <c r="H1380" s="120"/>
      <c r="I1380" s="118"/>
      <c r="J1380" s="116"/>
      <c r="K1380" s="118"/>
      <c r="L1380" s="116"/>
      <c r="M1380" s="116"/>
      <c r="N1380" s="123"/>
    </row>
    <row r="1381">
      <c r="A1381" s="114"/>
      <c r="B1381" s="114"/>
      <c r="C1381" s="116"/>
      <c r="D1381" s="116"/>
      <c r="E1381" s="116"/>
      <c r="F1381" s="116"/>
      <c r="G1381" s="116"/>
      <c r="H1381" s="120"/>
      <c r="I1381" s="118"/>
      <c r="J1381" s="116"/>
      <c r="K1381" s="118"/>
      <c r="L1381" s="116"/>
      <c r="M1381" s="116"/>
      <c r="N1381" s="123"/>
    </row>
    <row r="1382">
      <c r="A1382" s="114"/>
      <c r="B1382" s="114"/>
      <c r="C1382" s="116"/>
      <c r="D1382" s="116"/>
      <c r="E1382" s="116"/>
      <c r="F1382" s="116"/>
      <c r="G1382" s="116"/>
      <c r="H1382" s="120"/>
      <c r="I1382" s="118"/>
      <c r="J1382" s="116"/>
      <c r="K1382" s="118"/>
      <c r="L1382" s="116"/>
      <c r="M1382" s="116"/>
      <c r="N1382" s="123"/>
    </row>
    <row r="1383">
      <c r="A1383" s="114"/>
      <c r="B1383" s="114"/>
      <c r="C1383" s="116"/>
      <c r="D1383" s="116"/>
      <c r="E1383" s="116"/>
      <c r="F1383" s="116"/>
      <c r="G1383" s="116"/>
      <c r="H1383" s="120"/>
      <c r="I1383" s="118"/>
      <c r="J1383" s="116"/>
      <c r="K1383" s="118"/>
      <c r="L1383" s="116"/>
      <c r="M1383" s="116"/>
      <c r="N1383" s="123"/>
    </row>
    <row r="1384">
      <c r="A1384" s="114"/>
      <c r="B1384" s="114"/>
      <c r="C1384" s="116"/>
      <c r="D1384" s="116"/>
      <c r="E1384" s="116"/>
      <c r="F1384" s="116"/>
      <c r="G1384" s="116"/>
      <c r="H1384" s="120"/>
      <c r="I1384" s="118"/>
      <c r="J1384" s="116"/>
      <c r="K1384" s="118"/>
      <c r="L1384" s="116"/>
      <c r="M1384" s="116"/>
      <c r="N1384" s="123"/>
    </row>
    <row r="1385">
      <c r="A1385" s="114"/>
      <c r="B1385" s="114"/>
      <c r="C1385" s="116"/>
      <c r="D1385" s="116"/>
      <c r="E1385" s="116"/>
      <c r="F1385" s="116"/>
      <c r="G1385" s="116"/>
      <c r="H1385" s="120"/>
      <c r="I1385" s="118"/>
      <c r="J1385" s="116"/>
      <c r="K1385" s="118"/>
      <c r="L1385" s="116"/>
      <c r="M1385" s="116"/>
      <c r="N1385" s="123"/>
    </row>
    <row r="1386">
      <c r="A1386" s="114"/>
      <c r="B1386" s="114"/>
      <c r="C1386" s="116"/>
      <c r="D1386" s="116"/>
      <c r="E1386" s="116"/>
      <c r="F1386" s="116"/>
      <c r="G1386" s="116"/>
      <c r="H1386" s="120"/>
      <c r="I1386" s="118"/>
      <c r="J1386" s="116"/>
      <c r="K1386" s="118"/>
      <c r="L1386" s="116"/>
      <c r="M1386" s="116"/>
      <c r="N1386" s="123"/>
    </row>
  </sheetData>
  <autoFilter ref="$A$1:$N$1386"/>
  <dataValidations>
    <dataValidation type="list" allowBlank="1" showErrorMessage="1" sqref="E2:E990">
      <formula1>ValidacaoDados!$C$2:$C$25</formula1>
    </dataValidation>
    <dataValidation type="list" allowBlank="1" showErrorMessage="1" sqref="L2:L990">
      <formula1>ValidacaoDados!$D$2:$D$13</formula1>
    </dataValidation>
    <dataValidation type="list" allowBlank="1" showErrorMessage="1" sqref="F2:F990">
      <formula1>ValidacaoDados!$A$2:$A$36</formula1>
    </dataValidation>
    <dataValidation type="list" allowBlank="1" showErrorMessage="1" sqref="G2:G990">
      <formula1>ValidacaoDados!$B$2:$B$11</formula1>
    </dataValidation>
  </dataValidations>
  <hyperlinks>
    <hyperlink r:id="rId1" ref="C284"/>
    <hyperlink r:id="rId2" ref="C494"/>
  </hyperlink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24.63"/>
    <col customWidth="1" min="3" max="3" width="23.5"/>
    <col customWidth="1" min="4" max="4" width="25.88"/>
    <col customWidth="1" min="5" max="5" width="20.13"/>
    <col customWidth="1" min="6" max="6" width="27.88"/>
    <col customWidth="1" min="7" max="7" width="22.38"/>
    <col customWidth="1" min="8" max="8" width="26.0"/>
    <col customWidth="1" min="9" max="9" width="25.75"/>
    <col customWidth="1" min="10" max="10" width="18.75"/>
    <col customWidth="1" min="11" max="11" width="24.13"/>
    <col customWidth="1" min="12" max="12" width="15.0"/>
    <col customWidth="1" min="13" max="13" width="20.38"/>
    <col customWidth="1" min="14" max="14" width="21.38"/>
    <col customWidth="1" min="15" max="15" width="23.0"/>
    <col customWidth="1" min="16" max="16" width="9.75"/>
    <col customWidth="1" min="19" max="19" width="18.63"/>
    <col customWidth="1" min="20" max="20" width="17.63"/>
    <col customWidth="1" min="21" max="21" width="9.63"/>
  </cols>
  <sheetData>
    <row r="1">
      <c r="A1" s="89" t="s">
        <v>69</v>
      </c>
      <c r="B1" s="90" t="s">
        <v>70</v>
      </c>
      <c r="C1" s="90" t="s">
        <v>71</v>
      </c>
      <c r="D1" s="90" t="s">
        <v>72</v>
      </c>
      <c r="E1" s="90" t="s">
        <v>73</v>
      </c>
      <c r="F1" s="90" t="s">
        <v>74</v>
      </c>
      <c r="G1" s="90" t="s">
        <v>75</v>
      </c>
      <c r="H1" s="91" t="s">
        <v>76</v>
      </c>
      <c r="I1" s="92" t="s">
        <v>77</v>
      </c>
      <c r="J1" s="90" t="s">
        <v>78</v>
      </c>
      <c r="K1" s="92" t="s">
        <v>79</v>
      </c>
      <c r="L1" s="89" t="s">
        <v>80</v>
      </c>
      <c r="M1" s="90" t="s">
        <v>81</v>
      </c>
      <c r="N1" s="92" t="s">
        <v>82</v>
      </c>
      <c r="O1" s="93"/>
      <c r="P1" s="93"/>
      <c r="Q1" s="94"/>
      <c r="R1" s="94"/>
      <c r="S1" s="95"/>
      <c r="T1" s="95"/>
      <c r="U1" s="94"/>
      <c r="V1" s="93"/>
      <c r="W1" s="93"/>
      <c r="X1" s="93"/>
      <c r="Y1" s="93"/>
      <c r="Z1" s="93"/>
    </row>
    <row r="2" hidden="1">
      <c r="A2" s="96" t="s">
        <v>6920</v>
      </c>
      <c r="B2" s="96">
        <v>2.4981330409E10</v>
      </c>
      <c r="C2" s="96" t="s">
        <v>6921</v>
      </c>
      <c r="D2" s="97"/>
      <c r="E2" s="96" t="s">
        <v>85</v>
      </c>
      <c r="F2" s="97"/>
      <c r="G2" s="96" t="s">
        <v>86</v>
      </c>
      <c r="H2" s="98"/>
      <c r="I2" s="99"/>
      <c r="J2" s="97"/>
      <c r="K2" s="99"/>
      <c r="L2" s="97"/>
      <c r="M2" s="97"/>
      <c r="N2" s="100">
        <v>45799.0</v>
      </c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hidden="1">
      <c r="A3" s="96" t="s">
        <v>6922</v>
      </c>
      <c r="B3" s="96">
        <v>2.4992221044E10</v>
      </c>
      <c r="C3" s="96" t="s">
        <v>6923</v>
      </c>
      <c r="D3" s="97"/>
      <c r="E3" s="96" t="s">
        <v>85</v>
      </c>
      <c r="F3" s="97"/>
      <c r="G3" s="96" t="s">
        <v>86</v>
      </c>
      <c r="H3" s="98"/>
      <c r="I3" s="99"/>
      <c r="J3" s="97"/>
      <c r="K3" s="99"/>
      <c r="L3" s="97"/>
      <c r="M3" s="97"/>
      <c r="N3" s="100">
        <v>45799.0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idden="1">
      <c r="A4" s="96" t="s">
        <v>6924</v>
      </c>
      <c r="B4" s="96">
        <v>2.1996698512E10</v>
      </c>
      <c r="C4" s="96" t="s">
        <v>6925</v>
      </c>
      <c r="D4" s="97"/>
      <c r="E4" s="96" t="s">
        <v>85</v>
      </c>
      <c r="F4" s="97"/>
      <c r="G4" s="96" t="s">
        <v>94</v>
      </c>
      <c r="H4" s="98"/>
      <c r="I4" s="99"/>
      <c r="J4" s="97"/>
      <c r="K4" s="99"/>
      <c r="L4" s="97"/>
      <c r="M4" s="97"/>
      <c r="N4" s="100">
        <v>45799.0</v>
      </c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hidden="1">
      <c r="A5" s="96" t="s">
        <v>6926</v>
      </c>
      <c r="B5" s="96">
        <v>2.299875469E10</v>
      </c>
      <c r="C5" s="96" t="s">
        <v>6927</v>
      </c>
      <c r="D5" s="97"/>
      <c r="E5" s="96" t="s">
        <v>85</v>
      </c>
      <c r="F5" s="97"/>
      <c r="G5" s="96" t="s">
        <v>94</v>
      </c>
      <c r="H5" s="98"/>
      <c r="I5" s="99"/>
      <c r="J5" s="97"/>
      <c r="K5" s="99"/>
      <c r="L5" s="97"/>
      <c r="M5" s="97"/>
      <c r="N5" s="100">
        <v>45799.0</v>
      </c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hidden="1">
      <c r="A6" s="96" t="s">
        <v>6928</v>
      </c>
      <c r="B6" s="96">
        <v>2.1965564624E10</v>
      </c>
      <c r="C6" s="96" t="s">
        <v>6929</v>
      </c>
      <c r="D6" s="97"/>
      <c r="E6" s="96" t="s">
        <v>85</v>
      </c>
      <c r="F6" s="97"/>
      <c r="G6" s="96" t="s">
        <v>86</v>
      </c>
      <c r="H6" s="98"/>
      <c r="I6" s="99"/>
      <c r="J6" s="97"/>
      <c r="K6" s="99"/>
      <c r="L6" s="97"/>
      <c r="M6" s="97"/>
      <c r="N6" s="100">
        <v>45799.0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hidden="1">
      <c r="A7" s="96" t="s">
        <v>4198</v>
      </c>
      <c r="B7" s="96">
        <v>2.1982641918E10</v>
      </c>
      <c r="C7" s="96" t="s">
        <v>6930</v>
      </c>
      <c r="D7" s="97"/>
      <c r="E7" s="96" t="s">
        <v>85</v>
      </c>
      <c r="F7" s="97"/>
      <c r="G7" s="96" t="s">
        <v>94</v>
      </c>
      <c r="H7" s="98"/>
      <c r="I7" s="99"/>
      <c r="J7" s="97"/>
      <c r="K7" s="99"/>
      <c r="L7" s="97"/>
      <c r="M7" s="97"/>
      <c r="N7" s="100">
        <v>45799.0</v>
      </c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hidden="1">
      <c r="A8" s="96" t="s">
        <v>4728</v>
      </c>
      <c r="B8" s="96">
        <v>2.1964539299E10</v>
      </c>
      <c r="C8" s="96" t="s">
        <v>6931</v>
      </c>
      <c r="D8" s="97"/>
      <c r="E8" s="96" t="s">
        <v>85</v>
      </c>
      <c r="F8" s="97"/>
      <c r="G8" s="96" t="s">
        <v>94</v>
      </c>
      <c r="H8" s="98"/>
      <c r="I8" s="99"/>
      <c r="J8" s="97"/>
      <c r="K8" s="99"/>
      <c r="L8" s="97"/>
      <c r="M8" s="97"/>
      <c r="N8" s="100">
        <v>45799.0</v>
      </c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idden="1">
      <c r="A9" s="96" t="s">
        <v>6932</v>
      </c>
      <c r="B9" s="96">
        <v>2.2998510125E10</v>
      </c>
      <c r="C9" s="96" t="s">
        <v>6933</v>
      </c>
      <c r="D9" s="97"/>
      <c r="E9" s="96" t="s">
        <v>85</v>
      </c>
      <c r="F9" s="97"/>
      <c r="G9" s="96" t="s">
        <v>94</v>
      </c>
      <c r="H9" s="98"/>
      <c r="I9" s="99"/>
      <c r="J9" s="97"/>
      <c r="K9" s="99"/>
      <c r="L9" s="97"/>
      <c r="M9" s="97"/>
      <c r="N9" s="100">
        <v>45799.0</v>
      </c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idden="1">
      <c r="A10" s="96" t="s">
        <v>6934</v>
      </c>
      <c r="B10" s="96">
        <v>2.499239071E10</v>
      </c>
      <c r="C10" s="96" t="s">
        <v>6935</v>
      </c>
      <c r="D10" s="97"/>
      <c r="E10" s="96" t="s">
        <v>85</v>
      </c>
      <c r="F10" s="97"/>
      <c r="G10" s="96" t="s">
        <v>94</v>
      </c>
      <c r="H10" s="98"/>
      <c r="I10" s="99"/>
      <c r="J10" s="97"/>
      <c r="K10" s="99"/>
      <c r="L10" s="97"/>
      <c r="M10" s="97"/>
      <c r="N10" s="100">
        <v>45799.0</v>
      </c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hidden="1">
      <c r="A11" s="96" t="s">
        <v>6936</v>
      </c>
      <c r="B11" s="96">
        <v>2.2997313932E10</v>
      </c>
      <c r="C11" s="96" t="s">
        <v>6937</v>
      </c>
      <c r="D11" s="97"/>
      <c r="E11" s="96" t="s">
        <v>85</v>
      </c>
      <c r="F11" s="97"/>
      <c r="G11" s="96" t="s">
        <v>94</v>
      </c>
      <c r="H11" s="98"/>
      <c r="I11" s="99"/>
      <c r="J11" s="97"/>
      <c r="K11" s="99"/>
      <c r="L11" s="97"/>
      <c r="M11" s="97"/>
      <c r="N11" s="100">
        <v>45799.0</v>
      </c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idden="1">
      <c r="A12" s="96" t="s">
        <v>6938</v>
      </c>
      <c r="B12" s="96">
        <v>2.1983566626E10</v>
      </c>
      <c r="C12" s="96" t="s">
        <v>6939</v>
      </c>
      <c r="D12" s="97"/>
      <c r="E12" s="96" t="s">
        <v>85</v>
      </c>
      <c r="F12" s="97"/>
      <c r="G12" s="96" t="s">
        <v>86</v>
      </c>
      <c r="H12" s="98"/>
      <c r="I12" s="99"/>
      <c r="J12" s="97"/>
      <c r="K12" s="99"/>
      <c r="L12" s="97"/>
      <c r="M12" s="97"/>
      <c r="N12" s="100">
        <v>45799.0</v>
      </c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idden="1">
      <c r="A13" s="96" t="s">
        <v>3978</v>
      </c>
      <c r="B13" s="96">
        <v>2.1996211577E10</v>
      </c>
      <c r="C13" s="96" t="s">
        <v>6940</v>
      </c>
      <c r="D13" s="97"/>
      <c r="E13" s="96" t="s">
        <v>85</v>
      </c>
      <c r="F13" s="97"/>
      <c r="G13" s="96" t="s">
        <v>86</v>
      </c>
      <c r="H13" s="98"/>
      <c r="I13" s="99"/>
      <c r="J13" s="97"/>
      <c r="K13" s="99"/>
      <c r="L13" s="97"/>
      <c r="M13" s="97"/>
      <c r="N13" s="100">
        <v>45799.0</v>
      </c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idden="1">
      <c r="A14" s="96" t="s">
        <v>6941</v>
      </c>
      <c r="B14" s="96">
        <v>2.4999433047E10</v>
      </c>
      <c r="C14" s="96" t="s">
        <v>6942</v>
      </c>
      <c r="D14" s="97"/>
      <c r="E14" s="96" t="s">
        <v>85</v>
      </c>
      <c r="F14" s="97"/>
      <c r="G14" s="96" t="s">
        <v>94</v>
      </c>
      <c r="H14" s="98"/>
      <c r="I14" s="99"/>
      <c r="J14" s="97"/>
      <c r="K14" s="99"/>
      <c r="L14" s="97"/>
      <c r="M14" s="97"/>
      <c r="N14" s="100">
        <v>45799.0</v>
      </c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idden="1">
      <c r="A15" s="96" t="s">
        <v>6943</v>
      </c>
      <c r="B15" s="96">
        <v>2.1970113766E10</v>
      </c>
      <c r="C15" s="96" t="s">
        <v>6944</v>
      </c>
      <c r="D15" s="97"/>
      <c r="E15" s="96" t="s">
        <v>85</v>
      </c>
      <c r="F15" s="97"/>
      <c r="G15" s="96" t="s">
        <v>94</v>
      </c>
      <c r="H15" s="98"/>
      <c r="I15" s="99"/>
      <c r="J15" s="97"/>
      <c r="K15" s="99"/>
      <c r="L15" s="97"/>
      <c r="M15" s="97"/>
      <c r="N15" s="100">
        <v>45799.0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idden="1">
      <c r="A16" s="96" t="s">
        <v>691</v>
      </c>
      <c r="B16" s="96">
        <v>2.2998399419E10</v>
      </c>
      <c r="C16" s="96" t="s">
        <v>6945</v>
      </c>
      <c r="D16" s="97"/>
      <c r="E16" s="96" t="s">
        <v>85</v>
      </c>
      <c r="F16" s="97"/>
      <c r="G16" s="96" t="s">
        <v>86</v>
      </c>
      <c r="H16" s="98"/>
      <c r="I16" s="99"/>
      <c r="J16" s="97"/>
      <c r="K16" s="99"/>
      <c r="L16" s="97"/>
      <c r="M16" s="97"/>
      <c r="N16" s="100">
        <v>45799.0</v>
      </c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idden="1">
      <c r="A17" s="96" t="s">
        <v>598</v>
      </c>
      <c r="B17" s="96">
        <v>2.1993521438E10</v>
      </c>
      <c r="C17" s="97"/>
      <c r="D17" s="97"/>
      <c r="E17" s="96" t="s">
        <v>649</v>
      </c>
      <c r="F17" s="97"/>
      <c r="G17" s="96" t="s">
        <v>86</v>
      </c>
      <c r="H17" s="98"/>
      <c r="I17" s="99"/>
      <c r="J17" s="97"/>
      <c r="K17" s="99"/>
      <c r="L17" s="97"/>
      <c r="M17" s="97"/>
      <c r="N17" s="100">
        <v>45799.0</v>
      </c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idden="1">
      <c r="A18" s="96" t="s">
        <v>4959</v>
      </c>
      <c r="B18" s="96">
        <v>2.1968498108E10</v>
      </c>
      <c r="C18" s="96" t="s">
        <v>6946</v>
      </c>
      <c r="D18" s="97"/>
      <c r="E18" s="96" t="s">
        <v>649</v>
      </c>
      <c r="F18" s="97"/>
      <c r="G18" s="96" t="s">
        <v>94</v>
      </c>
      <c r="H18" s="98"/>
      <c r="I18" s="99"/>
      <c r="J18" s="97"/>
      <c r="K18" s="99"/>
      <c r="L18" s="97"/>
      <c r="M18" s="97"/>
      <c r="N18" s="100">
        <v>45800.0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idden="1">
      <c r="A19" s="96" t="s">
        <v>6947</v>
      </c>
      <c r="B19" s="96">
        <v>2.1990024939E10</v>
      </c>
      <c r="C19" s="96" t="s">
        <v>6948</v>
      </c>
      <c r="D19" s="97"/>
      <c r="E19" s="96" t="s">
        <v>85</v>
      </c>
      <c r="F19" s="97"/>
      <c r="G19" s="96" t="s">
        <v>86</v>
      </c>
      <c r="H19" s="98"/>
      <c r="I19" s="99"/>
      <c r="J19" s="97"/>
      <c r="K19" s="99"/>
      <c r="L19" s="97"/>
      <c r="M19" s="97"/>
      <c r="N19" s="100">
        <v>45800.0</v>
      </c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idden="1">
      <c r="A20" s="96" t="s">
        <v>6949</v>
      </c>
      <c r="B20" s="96">
        <v>2.199955284E10</v>
      </c>
      <c r="C20" s="96" t="s">
        <v>6950</v>
      </c>
      <c r="D20" s="97"/>
      <c r="E20" s="96" t="s">
        <v>85</v>
      </c>
      <c r="F20" s="97"/>
      <c r="G20" s="96" t="s">
        <v>86</v>
      </c>
      <c r="H20" s="98"/>
      <c r="I20" s="99"/>
      <c r="J20" s="97"/>
      <c r="K20" s="99"/>
      <c r="L20" s="97"/>
      <c r="M20" s="97"/>
      <c r="N20" s="100">
        <v>45800.0</v>
      </c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idden="1">
      <c r="A21" s="96" t="s">
        <v>6951</v>
      </c>
      <c r="B21" s="96">
        <v>2.1976556422E10</v>
      </c>
      <c r="C21" s="96" t="s">
        <v>6952</v>
      </c>
      <c r="D21" s="97"/>
      <c r="E21" s="96" t="s">
        <v>85</v>
      </c>
      <c r="F21" s="97"/>
      <c r="G21" s="96" t="s">
        <v>86</v>
      </c>
      <c r="H21" s="98"/>
      <c r="I21" s="99"/>
      <c r="J21" s="97"/>
      <c r="K21" s="99"/>
      <c r="L21" s="97"/>
      <c r="M21" s="97"/>
      <c r="N21" s="100">
        <v>45800.0</v>
      </c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idden="1">
      <c r="A22" s="96" t="s">
        <v>4951</v>
      </c>
      <c r="B22" s="96">
        <v>2.1970459129E10</v>
      </c>
      <c r="C22" s="96" t="s">
        <v>6953</v>
      </c>
      <c r="D22" s="97"/>
      <c r="E22" s="96" t="s">
        <v>85</v>
      </c>
      <c r="F22" s="97"/>
      <c r="G22" s="96" t="s">
        <v>94</v>
      </c>
      <c r="H22" s="98"/>
      <c r="I22" s="99"/>
      <c r="J22" s="97"/>
      <c r="K22" s="99"/>
      <c r="L22" s="97"/>
      <c r="M22" s="97"/>
      <c r="N22" s="100">
        <v>45800.0</v>
      </c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idden="1">
      <c r="A23" s="96" t="s">
        <v>5166</v>
      </c>
      <c r="B23" s="96">
        <v>2.1982987981E10</v>
      </c>
      <c r="C23" s="96" t="s">
        <v>6954</v>
      </c>
      <c r="D23" s="97"/>
      <c r="E23" s="96" t="s">
        <v>85</v>
      </c>
      <c r="F23" s="97"/>
      <c r="G23" s="96" t="s">
        <v>94</v>
      </c>
      <c r="H23" s="98"/>
      <c r="I23" s="99"/>
      <c r="J23" s="97"/>
      <c r="K23" s="99"/>
      <c r="L23" s="97"/>
      <c r="M23" s="97"/>
      <c r="N23" s="100">
        <v>45800.0</v>
      </c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idden="1">
      <c r="A24" s="96" t="s">
        <v>2045</v>
      </c>
      <c r="B24" s="96">
        <v>2.196409453E10</v>
      </c>
      <c r="C24" s="96" t="s">
        <v>6955</v>
      </c>
      <c r="D24" s="97"/>
      <c r="E24" s="96" t="s">
        <v>85</v>
      </c>
      <c r="F24" s="97"/>
      <c r="G24" s="96" t="s">
        <v>94</v>
      </c>
      <c r="H24" s="98"/>
      <c r="I24" s="99"/>
      <c r="J24" s="97"/>
      <c r="K24" s="99"/>
      <c r="L24" s="97"/>
      <c r="M24" s="97"/>
      <c r="N24" s="100">
        <v>45800.0</v>
      </c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idden="1">
      <c r="A25" s="96" t="s">
        <v>4587</v>
      </c>
      <c r="B25" s="96">
        <v>2.1973234454E10</v>
      </c>
      <c r="C25" s="96" t="s">
        <v>6956</v>
      </c>
      <c r="D25" s="97"/>
      <c r="E25" s="96" t="s">
        <v>85</v>
      </c>
      <c r="F25" s="97"/>
      <c r="G25" s="96" t="s">
        <v>94</v>
      </c>
      <c r="H25" s="98"/>
      <c r="I25" s="99"/>
      <c r="J25" s="97"/>
      <c r="K25" s="99"/>
      <c r="L25" s="97"/>
      <c r="M25" s="97"/>
      <c r="N25" s="100">
        <v>45800.0</v>
      </c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idden="1">
      <c r="A26" s="96" t="s">
        <v>6957</v>
      </c>
      <c r="B26" s="96">
        <v>2.2981081656E10</v>
      </c>
      <c r="C26" s="96" t="s">
        <v>6958</v>
      </c>
      <c r="D26" s="97"/>
      <c r="E26" s="96" t="s">
        <v>85</v>
      </c>
      <c r="F26" s="97"/>
      <c r="G26" s="96" t="s">
        <v>94</v>
      </c>
      <c r="H26" s="98"/>
      <c r="I26" s="99"/>
      <c r="J26" s="97"/>
      <c r="K26" s="99"/>
      <c r="L26" s="97"/>
      <c r="M26" s="97"/>
      <c r="N26" s="100">
        <v>45800.0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idden="1">
      <c r="A27" s="96" t="s">
        <v>6959</v>
      </c>
      <c r="B27" s="96">
        <v>2.1976818585E10</v>
      </c>
      <c r="C27" s="96" t="s">
        <v>6960</v>
      </c>
      <c r="D27" s="97"/>
      <c r="E27" s="96" t="s">
        <v>85</v>
      </c>
      <c r="F27" s="97"/>
      <c r="G27" s="96" t="s">
        <v>94</v>
      </c>
      <c r="H27" s="98"/>
      <c r="I27" s="99"/>
      <c r="J27" s="97"/>
      <c r="K27" s="99"/>
      <c r="L27" s="97"/>
      <c r="M27" s="97"/>
      <c r="N27" s="100">
        <v>45800.0</v>
      </c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idden="1">
      <c r="A28" s="96" t="s">
        <v>659</v>
      </c>
      <c r="B28" s="96">
        <v>2.1967478085E10</v>
      </c>
      <c r="C28" s="96" t="s">
        <v>6961</v>
      </c>
      <c r="D28" s="97"/>
      <c r="E28" s="96" t="s">
        <v>85</v>
      </c>
      <c r="F28" s="97"/>
      <c r="G28" s="96" t="s">
        <v>86</v>
      </c>
      <c r="H28" s="98"/>
      <c r="I28" s="99"/>
      <c r="J28" s="97"/>
      <c r="K28" s="99"/>
      <c r="L28" s="97"/>
      <c r="M28" s="97"/>
      <c r="N28" s="100">
        <v>45800.0</v>
      </c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idden="1">
      <c r="A29" s="96" t="s">
        <v>4104</v>
      </c>
      <c r="B29" s="96">
        <v>2.19655837E10</v>
      </c>
      <c r="C29" s="96" t="s">
        <v>6962</v>
      </c>
      <c r="D29" s="97"/>
      <c r="E29" s="96" t="s">
        <v>85</v>
      </c>
      <c r="F29" s="97"/>
      <c r="G29" s="96" t="s">
        <v>86</v>
      </c>
      <c r="H29" s="98"/>
      <c r="I29" s="99"/>
      <c r="J29" s="97"/>
      <c r="K29" s="99"/>
      <c r="L29" s="97"/>
      <c r="M29" s="97"/>
      <c r="N29" s="100">
        <v>45800.0</v>
      </c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idden="1">
      <c r="A30" s="96" t="s">
        <v>258</v>
      </c>
      <c r="B30" s="96">
        <v>2.1990122344E10</v>
      </c>
      <c r="C30" s="96" t="s">
        <v>6963</v>
      </c>
      <c r="D30" s="97"/>
      <c r="E30" s="96" t="s">
        <v>85</v>
      </c>
      <c r="F30" s="97"/>
      <c r="G30" s="96" t="s">
        <v>86</v>
      </c>
      <c r="H30" s="98"/>
      <c r="I30" s="99"/>
      <c r="J30" s="97"/>
      <c r="K30" s="99"/>
      <c r="L30" s="97"/>
      <c r="M30" s="97"/>
      <c r="N30" s="100">
        <v>45800.0</v>
      </c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idden="1">
      <c r="A31" s="96" t="s">
        <v>6964</v>
      </c>
      <c r="B31" s="96">
        <v>2.1975688886E10</v>
      </c>
      <c r="C31" s="96" t="s">
        <v>6965</v>
      </c>
      <c r="D31" s="97"/>
      <c r="E31" s="96" t="s">
        <v>85</v>
      </c>
      <c r="F31" s="97"/>
      <c r="G31" s="96" t="s">
        <v>86</v>
      </c>
      <c r="H31" s="98"/>
      <c r="I31" s="99"/>
      <c r="J31" s="97"/>
      <c r="K31" s="99"/>
      <c r="L31" s="97"/>
      <c r="M31" s="97"/>
      <c r="N31" s="100">
        <v>45800.0</v>
      </c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idden="1">
      <c r="A32" s="96" t="s">
        <v>1508</v>
      </c>
      <c r="B32" s="96">
        <v>2.1967225779E10</v>
      </c>
      <c r="C32" s="96" t="s">
        <v>6966</v>
      </c>
      <c r="D32" s="97"/>
      <c r="E32" s="96" t="s">
        <v>85</v>
      </c>
      <c r="F32" s="97"/>
      <c r="G32" s="96" t="s">
        <v>86</v>
      </c>
      <c r="H32" s="98"/>
      <c r="I32" s="99"/>
      <c r="J32" s="97"/>
      <c r="K32" s="99"/>
      <c r="L32" s="97"/>
      <c r="M32" s="97"/>
      <c r="N32" s="100">
        <v>45800.0</v>
      </c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idden="1">
      <c r="A33" s="96" t="s">
        <v>6967</v>
      </c>
      <c r="B33" s="96" t="s">
        <v>6968</v>
      </c>
      <c r="C33" s="96" t="s">
        <v>6969</v>
      </c>
      <c r="D33" s="96" t="s">
        <v>6969</v>
      </c>
      <c r="E33" s="96" t="s">
        <v>134</v>
      </c>
      <c r="F33" s="96" t="s">
        <v>1146</v>
      </c>
      <c r="G33" s="96" t="s">
        <v>53</v>
      </c>
      <c r="H33" s="101">
        <v>930.4</v>
      </c>
      <c r="I33" s="99"/>
      <c r="J33" s="96">
        <v>1.7479255299892E13</v>
      </c>
      <c r="K33" s="100">
        <v>45799.0</v>
      </c>
      <c r="L33" s="96">
        <v>5.0</v>
      </c>
      <c r="M33" s="97"/>
      <c r="N33" s="100">
        <v>45800.0</v>
      </c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idden="1">
      <c r="A34" s="96" t="s">
        <v>6970</v>
      </c>
      <c r="B34" s="96">
        <v>2.1985300937E10</v>
      </c>
      <c r="C34" s="96" t="s">
        <v>6971</v>
      </c>
      <c r="D34" s="96" t="s">
        <v>6971</v>
      </c>
      <c r="E34" s="96" t="s">
        <v>134</v>
      </c>
      <c r="F34" s="96" t="s">
        <v>103</v>
      </c>
      <c r="G34" s="96" t="s">
        <v>53</v>
      </c>
      <c r="H34" s="101">
        <v>215.59</v>
      </c>
      <c r="I34" s="99"/>
      <c r="J34" s="96">
        <v>4.4044075E7</v>
      </c>
      <c r="K34" s="100">
        <v>45799.0</v>
      </c>
      <c r="L34" s="96">
        <v>5.0</v>
      </c>
      <c r="M34" s="97"/>
      <c r="N34" s="100">
        <v>45800.0</v>
      </c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idden="1">
      <c r="A35" s="96" t="s">
        <v>6972</v>
      </c>
      <c r="B35" s="96" t="s">
        <v>6973</v>
      </c>
      <c r="C35" s="97"/>
      <c r="D35" s="97"/>
      <c r="E35" s="96" t="s">
        <v>649</v>
      </c>
      <c r="F35" s="97"/>
      <c r="G35" s="96" t="s">
        <v>86</v>
      </c>
      <c r="H35" s="98"/>
      <c r="I35" s="99"/>
      <c r="J35" s="97"/>
      <c r="K35" s="99"/>
      <c r="L35" s="97"/>
      <c r="M35" s="97"/>
      <c r="N35" s="100">
        <v>45800.0</v>
      </c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idden="1">
      <c r="A36" s="96" t="s">
        <v>615</v>
      </c>
      <c r="B36" s="96" t="s">
        <v>6974</v>
      </c>
      <c r="C36" s="97"/>
      <c r="D36" s="97"/>
      <c r="E36" s="96" t="s">
        <v>649</v>
      </c>
      <c r="F36" s="97"/>
      <c r="G36" s="96" t="s">
        <v>86</v>
      </c>
      <c r="H36" s="98"/>
      <c r="I36" s="99"/>
      <c r="J36" s="97"/>
      <c r="K36" s="99"/>
      <c r="L36" s="97"/>
      <c r="M36" s="97"/>
      <c r="N36" s="100">
        <v>45800.0</v>
      </c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idden="1">
      <c r="A37" s="96" t="s">
        <v>6975</v>
      </c>
      <c r="B37" s="96" t="s">
        <v>6976</v>
      </c>
      <c r="C37" s="97"/>
      <c r="D37" s="97"/>
      <c r="E37" s="96" t="s">
        <v>649</v>
      </c>
      <c r="F37" s="97"/>
      <c r="G37" s="96" t="s">
        <v>86</v>
      </c>
      <c r="H37" s="98"/>
      <c r="I37" s="99"/>
      <c r="J37" s="97"/>
      <c r="K37" s="99"/>
      <c r="L37" s="97"/>
      <c r="M37" s="97"/>
      <c r="N37" s="100">
        <v>45800.0</v>
      </c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idden="1">
      <c r="A38" s="96" t="s">
        <v>6977</v>
      </c>
      <c r="B38" s="96">
        <v>2.1999419442E10</v>
      </c>
      <c r="C38" s="96" t="s">
        <v>6978</v>
      </c>
      <c r="D38" s="97"/>
      <c r="E38" s="96" t="s">
        <v>671</v>
      </c>
      <c r="F38" s="97"/>
      <c r="G38" s="96" t="s">
        <v>86</v>
      </c>
      <c r="H38" s="98"/>
      <c r="I38" s="99"/>
      <c r="J38" s="97"/>
      <c r="K38" s="99"/>
      <c r="L38" s="97"/>
      <c r="M38" s="97"/>
      <c r="N38" s="100">
        <v>45803.0</v>
      </c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idden="1">
      <c r="A39" s="96" t="s">
        <v>6979</v>
      </c>
      <c r="B39" s="96">
        <v>2.1995847303E10</v>
      </c>
      <c r="C39" s="96" t="s">
        <v>6980</v>
      </c>
      <c r="D39" s="97"/>
      <c r="E39" s="96" t="s">
        <v>649</v>
      </c>
      <c r="F39" s="97"/>
      <c r="G39" s="96" t="s">
        <v>86</v>
      </c>
      <c r="H39" s="98"/>
      <c r="I39" s="99"/>
      <c r="J39" s="97"/>
      <c r="K39" s="99"/>
      <c r="L39" s="97"/>
      <c r="M39" s="97"/>
      <c r="N39" s="100">
        <v>45803.0</v>
      </c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idden="1">
      <c r="A40" s="96" t="s">
        <v>6981</v>
      </c>
      <c r="B40" s="96">
        <v>2.1970069002E10</v>
      </c>
      <c r="C40" s="96" t="s">
        <v>6982</v>
      </c>
      <c r="D40" s="97"/>
      <c r="E40" s="96" t="s">
        <v>671</v>
      </c>
      <c r="F40" s="97"/>
      <c r="G40" s="96" t="s">
        <v>86</v>
      </c>
      <c r="H40" s="98"/>
      <c r="I40" s="99"/>
      <c r="J40" s="97"/>
      <c r="K40" s="99"/>
      <c r="L40" s="97"/>
      <c r="M40" s="97"/>
      <c r="N40" s="100">
        <v>45803.0</v>
      </c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idden="1">
      <c r="A41" s="96" t="s">
        <v>6983</v>
      </c>
      <c r="B41" s="96">
        <v>2.198404223E10</v>
      </c>
      <c r="C41" s="96" t="s">
        <v>6984</v>
      </c>
      <c r="D41" s="97"/>
      <c r="E41" s="96" t="s">
        <v>649</v>
      </c>
      <c r="F41" s="97"/>
      <c r="G41" s="96" t="s">
        <v>86</v>
      </c>
      <c r="H41" s="98"/>
      <c r="I41" s="99"/>
      <c r="J41" s="97"/>
      <c r="K41" s="99"/>
      <c r="L41" s="97"/>
      <c r="M41" s="97"/>
      <c r="N41" s="100">
        <v>45803.0</v>
      </c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idden="1">
      <c r="A42" s="96" t="s">
        <v>6985</v>
      </c>
      <c r="B42" s="96">
        <v>2.1986268677E10</v>
      </c>
      <c r="C42" s="96" t="s">
        <v>6986</v>
      </c>
      <c r="D42" s="97"/>
      <c r="E42" s="96" t="s">
        <v>671</v>
      </c>
      <c r="F42" s="97"/>
      <c r="G42" s="96" t="s">
        <v>86</v>
      </c>
      <c r="H42" s="98"/>
      <c r="I42" s="99"/>
      <c r="J42" s="97"/>
      <c r="K42" s="99"/>
      <c r="L42" s="97"/>
      <c r="M42" s="97"/>
      <c r="N42" s="100">
        <v>45803.0</v>
      </c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idden="1">
      <c r="A43" s="96" t="s">
        <v>6987</v>
      </c>
      <c r="B43" s="96">
        <v>2.1995187035E10</v>
      </c>
      <c r="C43" s="96" t="s">
        <v>6988</v>
      </c>
      <c r="D43" s="97"/>
      <c r="E43" s="96" t="s">
        <v>85</v>
      </c>
      <c r="F43" s="97"/>
      <c r="G43" s="96" t="s">
        <v>94</v>
      </c>
      <c r="H43" s="98"/>
      <c r="I43" s="99"/>
      <c r="J43" s="97"/>
      <c r="K43" s="99"/>
      <c r="L43" s="97"/>
      <c r="M43" s="97"/>
      <c r="N43" s="100">
        <v>45804.0</v>
      </c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idden="1">
      <c r="A44" s="96" t="s">
        <v>4223</v>
      </c>
      <c r="B44" s="96">
        <v>2.1970798389E10</v>
      </c>
      <c r="C44" s="96" t="s">
        <v>6989</v>
      </c>
      <c r="D44" s="97"/>
      <c r="E44" s="96" t="s">
        <v>85</v>
      </c>
      <c r="F44" s="97"/>
      <c r="G44" s="96" t="s">
        <v>86</v>
      </c>
      <c r="H44" s="98"/>
      <c r="I44" s="99"/>
      <c r="J44" s="97"/>
      <c r="K44" s="99"/>
      <c r="L44" s="97"/>
      <c r="M44" s="97"/>
      <c r="N44" s="100">
        <v>45804.0</v>
      </c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idden="1">
      <c r="A45" s="96" t="s">
        <v>4497</v>
      </c>
      <c r="B45" s="96">
        <v>2.1996440083E10</v>
      </c>
      <c r="C45" s="96" t="s">
        <v>6990</v>
      </c>
      <c r="D45" s="97"/>
      <c r="E45" s="96" t="s">
        <v>85</v>
      </c>
      <c r="F45" s="97"/>
      <c r="G45" s="96" t="s">
        <v>86</v>
      </c>
      <c r="H45" s="98"/>
      <c r="I45" s="99"/>
      <c r="J45" s="97"/>
      <c r="K45" s="99"/>
      <c r="L45" s="97"/>
      <c r="M45" s="97"/>
      <c r="N45" s="100">
        <v>45804.0</v>
      </c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idden="1">
      <c r="A46" s="96" t="s">
        <v>6991</v>
      </c>
      <c r="B46" s="96">
        <v>2.1986397237E10</v>
      </c>
      <c r="C46" s="96" t="s">
        <v>6992</v>
      </c>
      <c r="D46" s="97"/>
      <c r="E46" s="96" t="s">
        <v>85</v>
      </c>
      <c r="F46" s="97"/>
      <c r="G46" s="96" t="s">
        <v>94</v>
      </c>
      <c r="H46" s="98"/>
      <c r="I46" s="99"/>
      <c r="J46" s="97"/>
      <c r="K46" s="99"/>
      <c r="L46" s="97"/>
      <c r="M46" s="97"/>
      <c r="N46" s="100">
        <v>45804.0</v>
      </c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idden="1">
      <c r="A47" s="96" t="s">
        <v>6993</v>
      </c>
      <c r="B47" s="96">
        <v>2.2998387401E10</v>
      </c>
      <c r="C47" s="96" t="s">
        <v>6994</v>
      </c>
      <c r="D47" s="97"/>
      <c r="E47" s="96" t="s">
        <v>85</v>
      </c>
      <c r="F47" s="97"/>
      <c r="G47" s="96" t="s">
        <v>94</v>
      </c>
      <c r="H47" s="98"/>
      <c r="I47" s="99"/>
      <c r="J47" s="97"/>
      <c r="K47" s="99"/>
      <c r="L47" s="97"/>
      <c r="M47" s="97"/>
      <c r="N47" s="100">
        <v>45804.0</v>
      </c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idden="1">
      <c r="A48" s="96" t="s">
        <v>4411</v>
      </c>
      <c r="B48" s="96">
        <v>2.1985051778E10</v>
      </c>
      <c r="C48" s="96" t="s">
        <v>6995</v>
      </c>
      <c r="D48" s="97"/>
      <c r="E48" s="96" t="s">
        <v>85</v>
      </c>
      <c r="F48" s="97"/>
      <c r="G48" s="96" t="s">
        <v>94</v>
      </c>
      <c r="H48" s="98"/>
      <c r="I48" s="99"/>
      <c r="J48" s="97"/>
      <c r="K48" s="99"/>
      <c r="L48" s="97"/>
      <c r="M48" s="97"/>
      <c r="N48" s="100">
        <v>45804.0</v>
      </c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idden="1">
      <c r="A49" s="96" t="s">
        <v>6996</v>
      </c>
      <c r="B49" s="96">
        <v>2.1997918671E10</v>
      </c>
      <c r="C49" s="96" t="s">
        <v>6997</v>
      </c>
      <c r="D49" s="97"/>
      <c r="E49" s="96" t="s">
        <v>85</v>
      </c>
      <c r="F49" s="97"/>
      <c r="G49" s="96" t="s">
        <v>94</v>
      </c>
      <c r="H49" s="98"/>
      <c r="I49" s="99"/>
      <c r="J49" s="97"/>
      <c r="K49" s="99"/>
      <c r="L49" s="97"/>
      <c r="M49" s="97"/>
      <c r="N49" s="100">
        <v>45804.0</v>
      </c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idden="1">
      <c r="A50" s="96" t="s">
        <v>6998</v>
      </c>
      <c r="B50" s="96">
        <v>2.1983369063E10</v>
      </c>
      <c r="C50" s="96" t="s">
        <v>6999</v>
      </c>
      <c r="D50" s="97"/>
      <c r="E50" s="96" t="s">
        <v>85</v>
      </c>
      <c r="F50" s="97"/>
      <c r="G50" s="96" t="s">
        <v>86</v>
      </c>
      <c r="H50" s="98"/>
      <c r="I50" s="99"/>
      <c r="J50" s="97"/>
      <c r="K50" s="99"/>
      <c r="L50" s="97"/>
      <c r="M50" s="97"/>
      <c r="N50" s="100">
        <v>45804.0</v>
      </c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idden="1">
      <c r="A51" s="96" t="s">
        <v>7000</v>
      </c>
      <c r="B51" s="96">
        <v>2.1968924369E10</v>
      </c>
      <c r="C51" s="96" t="s">
        <v>7001</v>
      </c>
      <c r="D51" s="97"/>
      <c r="E51" s="96" t="s">
        <v>85</v>
      </c>
      <c r="F51" s="97"/>
      <c r="G51" s="96" t="s">
        <v>86</v>
      </c>
      <c r="H51" s="98"/>
      <c r="I51" s="99"/>
      <c r="J51" s="97"/>
      <c r="K51" s="99"/>
      <c r="L51" s="97"/>
      <c r="M51" s="97"/>
      <c r="N51" s="100">
        <v>45804.0</v>
      </c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idden="1">
      <c r="A52" s="96" t="s">
        <v>4442</v>
      </c>
      <c r="B52" s="96">
        <v>2.1987511272E10</v>
      </c>
      <c r="C52" s="96" t="s">
        <v>7002</v>
      </c>
      <c r="D52" s="97"/>
      <c r="E52" s="96" t="s">
        <v>85</v>
      </c>
      <c r="F52" s="97"/>
      <c r="G52" s="96" t="s">
        <v>86</v>
      </c>
      <c r="H52" s="98"/>
      <c r="I52" s="99"/>
      <c r="J52" s="97"/>
      <c r="K52" s="99"/>
      <c r="L52" s="97"/>
      <c r="M52" s="97"/>
      <c r="N52" s="100">
        <v>45804.0</v>
      </c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idden="1">
      <c r="A53" s="96" t="s">
        <v>4397</v>
      </c>
      <c r="B53" s="96">
        <v>2.4998230168E10</v>
      </c>
      <c r="C53" s="96" t="s">
        <v>7003</v>
      </c>
      <c r="D53" s="97"/>
      <c r="E53" s="96" t="s">
        <v>85</v>
      </c>
      <c r="F53" s="97"/>
      <c r="G53" s="96" t="s">
        <v>94</v>
      </c>
      <c r="H53" s="98"/>
      <c r="I53" s="99"/>
      <c r="J53" s="97"/>
      <c r="K53" s="99"/>
      <c r="L53" s="97"/>
      <c r="M53" s="97"/>
      <c r="N53" s="100">
        <v>45804.0</v>
      </c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idden="1">
      <c r="A54" s="96" t="s">
        <v>5127</v>
      </c>
      <c r="B54" s="96">
        <v>2.1998534088E10</v>
      </c>
      <c r="C54" s="96" t="s">
        <v>7004</v>
      </c>
      <c r="D54" s="97"/>
      <c r="E54" s="96" t="s">
        <v>85</v>
      </c>
      <c r="F54" s="97"/>
      <c r="G54" s="96" t="s">
        <v>94</v>
      </c>
      <c r="H54" s="98"/>
      <c r="I54" s="99"/>
      <c r="J54" s="97"/>
      <c r="K54" s="99"/>
      <c r="L54" s="97"/>
      <c r="M54" s="97"/>
      <c r="N54" s="100">
        <v>45804.0</v>
      </c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idden="1">
      <c r="A55" s="96" t="s">
        <v>4959</v>
      </c>
      <c r="B55" s="96">
        <v>2.19816591E10</v>
      </c>
      <c r="C55" s="96" t="s">
        <v>7005</v>
      </c>
      <c r="D55" s="97"/>
      <c r="E55" s="96" t="s">
        <v>85</v>
      </c>
      <c r="F55" s="97"/>
      <c r="G55" s="96" t="s">
        <v>86</v>
      </c>
      <c r="H55" s="98"/>
      <c r="I55" s="99"/>
      <c r="J55" s="97"/>
      <c r="K55" s="99"/>
      <c r="L55" s="97"/>
      <c r="M55" s="97"/>
      <c r="N55" s="100">
        <v>45804.0</v>
      </c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idden="1">
      <c r="A56" s="96" t="s">
        <v>7006</v>
      </c>
      <c r="B56" s="96">
        <v>2.197457145E10</v>
      </c>
      <c r="C56" s="96" t="s">
        <v>1074</v>
      </c>
      <c r="D56" s="97"/>
      <c r="E56" s="96" t="s">
        <v>85</v>
      </c>
      <c r="F56" s="97"/>
      <c r="G56" s="96" t="s">
        <v>86</v>
      </c>
      <c r="H56" s="98"/>
      <c r="I56" s="99"/>
      <c r="J56" s="97"/>
      <c r="K56" s="99"/>
      <c r="L56" s="97"/>
      <c r="M56" s="97"/>
      <c r="N56" s="100">
        <v>45804.0</v>
      </c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idden="1">
      <c r="A57" s="96" t="s">
        <v>4282</v>
      </c>
      <c r="B57" s="96">
        <v>2.1975584595E10</v>
      </c>
      <c r="C57" s="96" t="s">
        <v>7007</v>
      </c>
      <c r="D57" s="97"/>
      <c r="E57" s="96" t="s">
        <v>85</v>
      </c>
      <c r="F57" s="97"/>
      <c r="G57" s="96" t="s">
        <v>86</v>
      </c>
      <c r="H57" s="98"/>
      <c r="I57" s="99"/>
      <c r="J57" s="97"/>
      <c r="K57" s="99"/>
      <c r="L57" s="97"/>
      <c r="M57" s="97"/>
      <c r="N57" s="100">
        <v>45804.0</v>
      </c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idden="1">
      <c r="A58" s="96" t="s">
        <v>4104</v>
      </c>
      <c r="B58" s="96">
        <v>2.2999675049E10</v>
      </c>
      <c r="C58" s="96" t="s">
        <v>7008</v>
      </c>
      <c r="D58" s="97"/>
      <c r="E58" s="96" t="s">
        <v>85</v>
      </c>
      <c r="F58" s="97"/>
      <c r="G58" s="96" t="s">
        <v>86</v>
      </c>
      <c r="H58" s="98"/>
      <c r="I58" s="99"/>
      <c r="J58" s="97"/>
      <c r="K58" s="99"/>
      <c r="L58" s="97"/>
      <c r="M58" s="97"/>
      <c r="N58" s="100">
        <v>45804.0</v>
      </c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idden="1">
      <c r="A59" s="96" t="s">
        <v>1317</v>
      </c>
      <c r="B59" s="96">
        <v>2.1986858553E10</v>
      </c>
      <c r="C59" s="96" t="s">
        <v>7009</v>
      </c>
      <c r="D59" s="97"/>
      <c r="E59" s="96" t="s">
        <v>85</v>
      </c>
      <c r="F59" s="97"/>
      <c r="G59" s="96" t="s">
        <v>94</v>
      </c>
      <c r="H59" s="98"/>
      <c r="I59" s="99"/>
      <c r="J59" s="97"/>
      <c r="K59" s="99"/>
      <c r="L59" s="97"/>
      <c r="M59" s="97"/>
      <c r="N59" s="100">
        <v>45804.0</v>
      </c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idden="1">
      <c r="A60" s="96" t="s">
        <v>7010</v>
      </c>
      <c r="B60" s="96">
        <v>2.1971502787E10</v>
      </c>
      <c r="C60" s="96" t="s">
        <v>7011</v>
      </c>
      <c r="D60" s="97"/>
      <c r="E60" s="96" t="s">
        <v>85</v>
      </c>
      <c r="F60" s="96" t="s">
        <v>182</v>
      </c>
      <c r="G60" s="96" t="s">
        <v>131</v>
      </c>
      <c r="H60" s="101">
        <v>379.83</v>
      </c>
      <c r="I60" s="99"/>
      <c r="J60" s="97"/>
      <c r="K60" s="99"/>
      <c r="L60" s="97"/>
      <c r="M60" s="97"/>
      <c r="N60" s="100">
        <v>45804.0</v>
      </c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idden="1">
      <c r="A61" s="96" t="s">
        <v>7012</v>
      </c>
      <c r="B61" s="96">
        <v>2.1965586017E10</v>
      </c>
      <c r="C61" s="96" t="s">
        <v>7013</v>
      </c>
      <c r="D61" s="97"/>
      <c r="E61" s="96" t="s">
        <v>85</v>
      </c>
      <c r="F61" s="97"/>
      <c r="G61" s="96" t="s">
        <v>94</v>
      </c>
      <c r="H61" s="98"/>
      <c r="I61" s="99"/>
      <c r="J61" s="97"/>
      <c r="K61" s="99"/>
      <c r="L61" s="97"/>
      <c r="M61" s="97"/>
      <c r="N61" s="100">
        <v>45804.0</v>
      </c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idden="1">
      <c r="A62" s="96" t="s">
        <v>6947</v>
      </c>
      <c r="B62" s="96">
        <v>2.197371921E10</v>
      </c>
      <c r="C62" s="96" t="s">
        <v>6948</v>
      </c>
      <c r="D62" s="97"/>
      <c r="E62" s="96" t="s">
        <v>85</v>
      </c>
      <c r="F62" s="97"/>
      <c r="G62" s="96" t="s">
        <v>86</v>
      </c>
      <c r="H62" s="98"/>
      <c r="I62" s="99"/>
      <c r="J62" s="97"/>
      <c r="K62" s="99"/>
      <c r="L62" s="97"/>
      <c r="M62" s="97"/>
      <c r="N62" s="100">
        <v>45804.0</v>
      </c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idden="1">
      <c r="A63" s="96" t="s">
        <v>4579</v>
      </c>
      <c r="B63" s="96">
        <v>2.199946306E10</v>
      </c>
      <c r="C63" s="96" t="s">
        <v>7014</v>
      </c>
      <c r="D63" s="97"/>
      <c r="E63" s="96" t="s">
        <v>85</v>
      </c>
      <c r="F63" s="97"/>
      <c r="G63" s="96" t="s">
        <v>86</v>
      </c>
      <c r="H63" s="98"/>
      <c r="I63" s="99"/>
      <c r="J63" s="97"/>
      <c r="K63" s="99"/>
      <c r="L63" s="97"/>
      <c r="M63" s="97"/>
      <c r="N63" s="100">
        <v>45804.0</v>
      </c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idden="1">
      <c r="A64" s="96" t="s">
        <v>4535</v>
      </c>
      <c r="B64" s="96">
        <v>2.299898903E10</v>
      </c>
      <c r="C64" s="96" t="s">
        <v>7015</v>
      </c>
      <c r="D64" s="97"/>
      <c r="E64" s="96" t="s">
        <v>85</v>
      </c>
      <c r="F64" s="97"/>
      <c r="G64" s="96" t="s">
        <v>94</v>
      </c>
      <c r="H64" s="98"/>
      <c r="I64" s="99"/>
      <c r="J64" s="97"/>
      <c r="K64" s="99"/>
      <c r="L64" s="97"/>
      <c r="M64" s="97"/>
      <c r="N64" s="100">
        <v>45804.0</v>
      </c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idden="1">
      <c r="A65" s="96" t="s">
        <v>7016</v>
      </c>
      <c r="B65" s="96">
        <v>2.2997791565E10</v>
      </c>
      <c r="C65" s="96" t="s">
        <v>7017</v>
      </c>
      <c r="D65" s="97"/>
      <c r="E65" s="96" t="s">
        <v>85</v>
      </c>
      <c r="F65" s="97"/>
      <c r="G65" s="96" t="s">
        <v>86</v>
      </c>
      <c r="H65" s="98"/>
      <c r="I65" s="99"/>
      <c r="J65" s="97"/>
      <c r="K65" s="99"/>
      <c r="L65" s="97"/>
      <c r="M65" s="97"/>
      <c r="N65" s="100">
        <v>45804.0</v>
      </c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idden="1">
      <c r="A66" s="96" t="s">
        <v>4157</v>
      </c>
      <c r="B66" s="96">
        <v>2.1979733013E10</v>
      </c>
      <c r="C66" s="96" t="s">
        <v>7018</v>
      </c>
      <c r="D66" s="97"/>
      <c r="E66" s="96" t="s">
        <v>85</v>
      </c>
      <c r="F66" s="97"/>
      <c r="G66" s="96" t="s">
        <v>150</v>
      </c>
      <c r="H66" s="98"/>
      <c r="I66" s="99"/>
      <c r="J66" s="97"/>
      <c r="K66" s="99"/>
      <c r="L66" s="97"/>
      <c r="M66" s="97"/>
      <c r="N66" s="100">
        <v>45804.0</v>
      </c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idden="1">
      <c r="A67" s="96" t="s">
        <v>4104</v>
      </c>
      <c r="B67" s="96">
        <v>2.2996019113E10</v>
      </c>
      <c r="C67" s="96" t="s">
        <v>7019</v>
      </c>
      <c r="D67" s="97"/>
      <c r="E67" s="96" t="s">
        <v>85</v>
      </c>
      <c r="F67" s="97"/>
      <c r="G67" s="96" t="s">
        <v>150</v>
      </c>
      <c r="H67" s="98"/>
      <c r="I67" s="99"/>
      <c r="J67" s="97"/>
      <c r="K67" s="99"/>
      <c r="L67" s="97"/>
      <c r="M67" s="97"/>
      <c r="N67" s="100">
        <v>45804.0</v>
      </c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idden="1">
      <c r="A68" s="96" t="s">
        <v>4762</v>
      </c>
      <c r="B68" s="96">
        <v>2.1997670811E10</v>
      </c>
      <c r="C68" s="96" t="s">
        <v>7020</v>
      </c>
      <c r="D68" s="97"/>
      <c r="E68" s="96" t="s">
        <v>85</v>
      </c>
      <c r="F68" s="97"/>
      <c r="G68" s="96" t="s">
        <v>150</v>
      </c>
      <c r="H68" s="98"/>
      <c r="I68" s="99"/>
      <c r="J68" s="97"/>
      <c r="K68" s="99"/>
      <c r="L68" s="97"/>
      <c r="M68" s="97"/>
      <c r="N68" s="100">
        <v>45804.0</v>
      </c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idden="1">
      <c r="A69" s="96" t="s">
        <v>4126</v>
      </c>
      <c r="B69" s="96">
        <v>2.2998403831E10</v>
      </c>
      <c r="C69" s="96" t="s">
        <v>7021</v>
      </c>
      <c r="D69" s="97"/>
      <c r="E69" s="96" t="s">
        <v>85</v>
      </c>
      <c r="F69" s="97"/>
      <c r="G69" s="96" t="s">
        <v>94</v>
      </c>
      <c r="H69" s="98"/>
      <c r="I69" s="99"/>
      <c r="J69" s="97"/>
      <c r="K69" s="99"/>
      <c r="L69" s="97"/>
      <c r="M69" s="97"/>
      <c r="N69" s="100">
        <v>45804.0</v>
      </c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idden="1">
      <c r="A70" s="96" t="s">
        <v>4176</v>
      </c>
      <c r="B70" s="96">
        <v>2.1976983675E10</v>
      </c>
      <c r="C70" s="96" t="s">
        <v>7022</v>
      </c>
      <c r="D70" s="97"/>
      <c r="E70" s="96" t="s">
        <v>85</v>
      </c>
      <c r="F70" s="97"/>
      <c r="G70" s="96" t="s">
        <v>94</v>
      </c>
      <c r="H70" s="98"/>
      <c r="I70" s="99"/>
      <c r="J70" s="97"/>
      <c r="K70" s="99"/>
      <c r="L70" s="97"/>
      <c r="M70" s="97"/>
      <c r="N70" s="100">
        <v>45804.0</v>
      </c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idden="1">
      <c r="A71" s="96" t="s">
        <v>4022</v>
      </c>
      <c r="B71" s="96">
        <v>2.2997744285E10</v>
      </c>
      <c r="C71" s="96" t="s">
        <v>7023</v>
      </c>
      <c r="D71" s="97"/>
      <c r="E71" s="96" t="s">
        <v>85</v>
      </c>
      <c r="F71" s="97"/>
      <c r="G71" s="96" t="s">
        <v>86</v>
      </c>
      <c r="H71" s="98"/>
      <c r="I71" s="99"/>
      <c r="J71" s="97"/>
      <c r="K71" s="99"/>
      <c r="L71" s="97"/>
      <c r="M71" s="97"/>
      <c r="N71" s="100">
        <v>45804.0</v>
      </c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idden="1">
      <c r="A72" s="96" t="s">
        <v>4009</v>
      </c>
      <c r="B72" s="96">
        <v>2.4992000373E10</v>
      </c>
      <c r="C72" s="96" t="s">
        <v>7024</v>
      </c>
      <c r="D72" s="97"/>
      <c r="E72" s="96" t="s">
        <v>85</v>
      </c>
      <c r="F72" s="97"/>
      <c r="G72" s="96" t="s">
        <v>131</v>
      </c>
      <c r="H72" s="98"/>
      <c r="I72" s="99"/>
      <c r="J72" s="97"/>
      <c r="K72" s="99"/>
      <c r="L72" s="97"/>
      <c r="M72" s="97"/>
      <c r="N72" s="100">
        <v>45804.0</v>
      </c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idden="1">
      <c r="A73" s="96" t="s">
        <v>4137</v>
      </c>
      <c r="B73" s="96">
        <v>2.1992610207E10</v>
      </c>
      <c r="C73" s="96" t="s">
        <v>7025</v>
      </c>
      <c r="D73" s="97"/>
      <c r="E73" s="96" t="s">
        <v>85</v>
      </c>
      <c r="F73" s="97"/>
      <c r="G73" s="96" t="s">
        <v>86</v>
      </c>
      <c r="H73" s="98"/>
      <c r="I73" s="99"/>
      <c r="J73" s="97"/>
      <c r="K73" s="99"/>
      <c r="L73" s="97"/>
      <c r="M73" s="97"/>
      <c r="N73" s="100">
        <v>45804.0</v>
      </c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idden="1">
      <c r="A74" s="96" t="s">
        <v>7026</v>
      </c>
      <c r="B74" s="96">
        <v>2.1981833851E10</v>
      </c>
      <c r="C74" s="96" t="s">
        <v>7027</v>
      </c>
      <c r="D74" s="97"/>
      <c r="E74" s="96" t="s">
        <v>85</v>
      </c>
      <c r="F74" s="97"/>
      <c r="G74" s="96" t="s">
        <v>86</v>
      </c>
      <c r="H74" s="98"/>
      <c r="I74" s="99"/>
      <c r="J74" s="97"/>
      <c r="K74" s="99"/>
      <c r="L74" s="97"/>
      <c r="M74" s="97"/>
      <c r="N74" s="100">
        <v>45804.0</v>
      </c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idden="1">
      <c r="A75" s="96" t="s">
        <v>4031</v>
      </c>
      <c r="B75" s="96">
        <v>2.1981183708E10</v>
      </c>
      <c r="C75" s="96" t="s">
        <v>7028</v>
      </c>
      <c r="D75" s="97"/>
      <c r="E75" s="96" t="s">
        <v>85</v>
      </c>
      <c r="F75" s="97"/>
      <c r="G75" s="96" t="s">
        <v>86</v>
      </c>
      <c r="H75" s="98"/>
      <c r="I75" s="99"/>
      <c r="J75" s="97"/>
      <c r="K75" s="99"/>
      <c r="L75" s="97"/>
      <c r="M75" s="97"/>
      <c r="N75" s="100">
        <v>45804.0</v>
      </c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idden="1">
      <c r="A76" s="96" t="s">
        <v>7029</v>
      </c>
      <c r="B76" s="96">
        <v>2.4992581184E10</v>
      </c>
      <c r="C76" s="96" t="s">
        <v>7030</v>
      </c>
      <c r="D76" s="97"/>
      <c r="E76" s="96" t="s">
        <v>85</v>
      </c>
      <c r="F76" s="97"/>
      <c r="G76" s="96" t="s">
        <v>94</v>
      </c>
      <c r="H76" s="98"/>
      <c r="I76" s="99"/>
      <c r="J76" s="97"/>
      <c r="K76" s="99"/>
      <c r="L76" s="97"/>
      <c r="M76" s="97"/>
      <c r="N76" s="100">
        <v>45804.0</v>
      </c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idden="1">
      <c r="A77" s="96" t="s">
        <v>7031</v>
      </c>
      <c r="B77" s="96">
        <v>2.199540579E10</v>
      </c>
      <c r="C77" s="96" t="s">
        <v>7032</v>
      </c>
      <c r="D77" s="96" t="s">
        <v>7033</v>
      </c>
      <c r="E77" s="96" t="s">
        <v>134</v>
      </c>
      <c r="F77" s="96" t="s">
        <v>137</v>
      </c>
      <c r="G77" s="96" t="s">
        <v>53</v>
      </c>
      <c r="H77" s="101">
        <v>741.94</v>
      </c>
      <c r="I77" s="99"/>
      <c r="J77" s="96">
        <v>9.6442042E7</v>
      </c>
      <c r="K77" s="100">
        <v>45802.0</v>
      </c>
      <c r="L77" s="96">
        <v>5.0</v>
      </c>
      <c r="M77" s="97"/>
      <c r="N77" s="100">
        <v>45804.0</v>
      </c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idden="1">
      <c r="A78" s="96" t="s">
        <v>5234</v>
      </c>
      <c r="B78" s="96">
        <v>2.1991777347E10</v>
      </c>
      <c r="C78" s="96" t="s">
        <v>7034</v>
      </c>
      <c r="D78" s="97"/>
      <c r="E78" s="96" t="s">
        <v>85</v>
      </c>
      <c r="F78" s="97"/>
      <c r="G78" s="96" t="s">
        <v>86</v>
      </c>
      <c r="H78" s="98"/>
      <c r="I78" s="99"/>
      <c r="J78" s="97"/>
      <c r="K78" s="99"/>
      <c r="L78" s="97"/>
      <c r="M78" s="97"/>
      <c r="N78" s="100">
        <v>45805.0</v>
      </c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idden="1">
      <c r="A79" s="96" t="s">
        <v>3</v>
      </c>
      <c r="B79" s="96">
        <v>2.1998947136E10</v>
      </c>
      <c r="C79" s="96" t="s">
        <v>7035</v>
      </c>
      <c r="D79" s="97"/>
      <c r="E79" s="96" t="s">
        <v>85</v>
      </c>
      <c r="F79" s="97"/>
      <c r="G79" s="96" t="s">
        <v>86</v>
      </c>
      <c r="H79" s="98"/>
      <c r="I79" s="99"/>
      <c r="J79" s="97"/>
      <c r="K79" s="99"/>
      <c r="L79" s="97"/>
      <c r="M79" s="97"/>
      <c r="N79" s="100">
        <v>45805.0</v>
      </c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idden="1">
      <c r="A80" s="96" t="s">
        <v>7036</v>
      </c>
      <c r="B80" s="96">
        <v>2.1999353038E10</v>
      </c>
      <c r="C80" s="96" t="s">
        <v>7037</v>
      </c>
      <c r="D80" s="97"/>
      <c r="E80" s="96" t="s">
        <v>85</v>
      </c>
      <c r="F80" s="97"/>
      <c r="G80" s="96" t="s">
        <v>94</v>
      </c>
      <c r="H80" s="98"/>
      <c r="I80" s="99"/>
      <c r="J80" s="97"/>
      <c r="K80" s="99"/>
      <c r="L80" s="97"/>
      <c r="M80" s="97"/>
      <c r="N80" s="100">
        <v>45805.0</v>
      </c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idden="1">
      <c r="A81" s="96" t="s">
        <v>4016</v>
      </c>
      <c r="B81" s="96">
        <v>2.196464272E10</v>
      </c>
      <c r="C81" s="96" t="s">
        <v>7038</v>
      </c>
      <c r="D81" s="97"/>
      <c r="E81" s="96" t="s">
        <v>85</v>
      </c>
      <c r="F81" s="97"/>
      <c r="G81" s="96" t="s">
        <v>94</v>
      </c>
      <c r="H81" s="98"/>
      <c r="I81" s="99"/>
      <c r="J81" s="97"/>
      <c r="K81" s="99"/>
      <c r="L81" s="97"/>
      <c r="M81" s="97"/>
      <c r="N81" s="100">
        <v>45805.0</v>
      </c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idden="1">
      <c r="A82" s="96" t="s">
        <v>4424</v>
      </c>
      <c r="B82" s="96">
        <v>2.1973669562E10</v>
      </c>
      <c r="C82" s="96" t="s">
        <v>7039</v>
      </c>
      <c r="D82" s="97"/>
      <c r="E82" s="96" t="s">
        <v>85</v>
      </c>
      <c r="F82" s="97"/>
      <c r="G82" s="96" t="s">
        <v>94</v>
      </c>
      <c r="H82" s="98"/>
      <c r="I82" s="99"/>
      <c r="J82" s="97"/>
      <c r="K82" s="99"/>
      <c r="L82" s="97"/>
      <c r="M82" s="97"/>
      <c r="N82" s="100">
        <v>45805.0</v>
      </c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idden="1">
      <c r="A83" s="96" t="s">
        <v>7040</v>
      </c>
      <c r="B83" s="96" t="s">
        <v>7041</v>
      </c>
      <c r="C83" s="96" t="s">
        <v>7042</v>
      </c>
      <c r="D83" s="97"/>
      <c r="E83" s="96" t="s">
        <v>85</v>
      </c>
      <c r="F83" s="97"/>
      <c r="G83" s="96" t="s">
        <v>86</v>
      </c>
      <c r="H83" s="98"/>
      <c r="I83" s="99"/>
      <c r="J83" s="97"/>
      <c r="K83" s="99"/>
      <c r="L83" s="97"/>
      <c r="M83" s="97"/>
      <c r="N83" s="100">
        <v>45805.0</v>
      </c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idden="1">
      <c r="A84" s="96" t="s">
        <v>4</v>
      </c>
      <c r="B84" s="96">
        <v>2.1968340059E10</v>
      </c>
      <c r="C84" s="96" t="s">
        <v>7043</v>
      </c>
      <c r="D84" s="97"/>
      <c r="E84" s="96" t="s">
        <v>85</v>
      </c>
      <c r="F84" s="97"/>
      <c r="G84" s="96" t="s">
        <v>94</v>
      </c>
      <c r="H84" s="98"/>
      <c r="I84" s="99"/>
      <c r="J84" s="97"/>
      <c r="K84" s="99"/>
      <c r="L84" s="97"/>
      <c r="M84" s="97"/>
      <c r="N84" s="100">
        <v>45805.0</v>
      </c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idden="1">
      <c r="A85" s="96" t="s">
        <v>5</v>
      </c>
      <c r="B85" s="96">
        <v>2.1980396276E10</v>
      </c>
      <c r="C85" s="96" t="s">
        <v>7044</v>
      </c>
      <c r="D85" s="97"/>
      <c r="E85" s="96" t="s">
        <v>85</v>
      </c>
      <c r="F85" s="97"/>
      <c r="G85" s="96" t="s">
        <v>94</v>
      </c>
      <c r="H85" s="98"/>
      <c r="I85" s="99"/>
      <c r="J85" s="97"/>
      <c r="K85" s="99"/>
      <c r="L85" s="97"/>
      <c r="M85" s="97"/>
      <c r="N85" s="100">
        <v>45805.0</v>
      </c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idden="1">
      <c r="A86" s="96" t="s">
        <v>7045</v>
      </c>
      <c r="B86" s="96">
        <v>2.1974907235E10</v>
      </c>
      <c r="C86" s="96" t="s">
        <v>7046</v>
      </c>
      <c r="D86" s="97"/>
      <c r="E86" s="96" t="s">
        <v>85</v>
      </c>
      <c r="F86" s="97"/>
      <c r="G86" s="96" t="s">
        <v>94</v>
      </c>
      <c r="H86" s="98"/>
      <c r="I86" s="99"/>
      <c r="J86" s="97"/>
      <c r="K86" s="99"/>
      <c r="L86" s="97"/>
      <c r="M86" s="97"/>
      <c r="N86" s="100">
        <v>45805.0</v>
      </c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idden="1">
      <c r="A87" s="96" t="s">
        <v>7047</v>
      </c>
      <c r="B87" s="96">
        <v>2.4998504973E10</v>
      </c>
      <c r="C87" s="96" t="s">
        <v>7048</v>
      </c>
      <c r="D87" s="97"/>
      <c r="E87" s="96" t="s">
        <v>85</v>
      </c>
      <c r="F87" s="97"/>
      <c r="G87" s="96" t="s">
        <v>94</v>
      </c>
      <c r="H87" s="98"/>
      <c r="I87" s="99"/>
      <c r="J87" s="97"/>
      <c r="K87" s="99"/>
      <c r="L87" s="97"/>
      <c r="M87" s="97"/>
      <c r="N87" s="100">
        <v>45805.0</v>
      </c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idden="1">
      <c r="A88" s="96" t="s">
        <v>7049</v>
      </c>
      <c r="B88" s="96">
        <v>2.1973527006E10</v>
      </c>
      <c r="C88" s="96" t="s">
        <v>7050</v>
      </c>
      <c r="D88" s="97"/>
      <c r="E88" s="96" t="s">
        <v>85</v>
      </c>
      <c r="F88" s="97"/>
      <c r="G88" s="96" t="s">
        <v>86</v>
      </c>
      <c r="H88" s="98"/>
      <c r="I88" s="99"/>
      <c r="J88" s="97"/>
      <c r="K88" s="99"/>
      <c r="L88" s="97"/>
      <c r="M88" s="97"/>
      <c r="N88" s="100">
        <v>45805.0</v>
      </c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idden="1">
      <c r="A89" s="96" t="s">
        <v>782</v>
      </c>
      <c r="B89" s="96">
        <v>2.1973475223E10</v>
      </c>
      <c r="C89" s="96" t="s">
        <v>7051</v>
      </c>
      <c r="D89" s="97"/>
      <c r="E89" s="96" t="s">
        <v>85</v>
      </c>
      <c r="F89" s="97"/>
      <c r="G89" s="96" t="s">
        <v>94</v>
      </c>
      <c r="H89" s="98"/>
      <c r="I89" s="99"/>
      <c r="J89" s="97"/>
      <c r="K89" s="99"/>
      <c r="L89" s="97"/>
      <c r="M89" s="97"/>
      <c r="N89" s="100">
        <v>45805.0</v>
      </c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idden="1">
      <c r="A90" s="96" t="s">
        <v>7052</v>
      </c>
      <c r="B90" s="96">
        <v>2.1982220508E10</v>
      </c>
      <c r="C90" s="96" t="s">
        <v>7053</v>
      </c>
      <c r="D90" s="97"/>
      <c r="E90" s="96" t="s">
        <v>85</v>
      </c>
      <c r="F90" s="97"/>
      <c r="G90" s="96" t="s">
        <v>94</v>
      </c>
      <c r="H90" s="98"/>
      <c r="I90" s="99"/>
      <c r="J90" s="97"/>
      <c r="K90" s="99"/>
      <c r="L90" s="97"/>
      <c r="M90" s="97"/>
      <c r="N90" s="100">
        <v>45805.0</v>
      </c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idden="1">
      <c r="A91" s="96" t="s">
        <v>4198</v>
      </c>
      <c r="B91" s="96">
        <v>2.1970076649E10</v>
      </c>
      <c r="C91" s="96" t="s">
        <v>7054</v>
      </c>
      <c r="D91" s="97"/>
      <c r="E91" s="96" t="s">
        <v>85</v>
      </c>
      <c r="F91" s="97"/>
      <c r="G91" s="96" t="s">
        <v>86</v>
      </c>
      <c r="H91" s="98"/>
      <c r="I91" s="99"/>
      <c r="J91" s="97"/>
      <c r="K91" s="99"/>
      <c r="L91" s="97"/>
      <c r="M91" s="97"/>
      <c r="N91" s="100">
        <v>45805.0</v>
      </c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idden="1">
      <c r="A92" s="96" t="s">
        <v>20</v>
      </c>
      <c r="B92" s="96">
        <v>2.1986439874E10</v>
      </c>
      <c r="C92" s="96" t="s">
        <v>7055</v>
      </c>
      <c r="D92" s="97"/>
      <c r="E92" s="96" t="s">
        <v>85</v>
      </c>
      <c r="F92" s="97"/>
      <c r="G92" s="96" t="s">
        <v>86</v>
      </c>
      <c r="H92" s="98"/>
      <c r="I92" s="99"/>
      <c r="J92" s="97"/>
      <c r="K92" s="99"/>
      <c r="L92" s="97"/>
      <c r="M92" s="97"/>
      <c r="N92" s="100">
        <v>45805.0</v>
      </c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idden="1">
      <c r="A93" s="96" t="s">
        <v>5656</v>
      </c>
      <c r="B93" s="96">
        <v>2.1999243489E10</v>
      </c>
      <c r="C93" s="96" t="s">
        <v>7056</v>
      </c>
      <c r="D93" s="97"/>
      <c r="E93" s="96" t="s">
        <v>671</v>
      </c>
      <c r="F93" s="97"/>
      <c r="G93" s="96" t="s">
        <v>86</v>
      </c>
      <c r="H93" s="98"/>
      <c r="I93" s="99"/>
      <c r="J93" s="97"/>
      <c r="K93" s="99"/>
      <c r="L93" s="97"/>
      <c r="M93" s="97"/>
      <c r="N93" s="100">
        <v>45806.0</v>
      </c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idden="1">
      <c r="A94" s="96" t="s">
        <v>7057</v>
      </c>
      <c r="B94" s="96">
        <v>2.1972649959E10</v>
      </c>
      <c r="C94" s="96" t="s">
        <v>7058</v>
      </c>
      <c r="D94" s="97"/>
      <c r="E94" s="96" t="s">
        <v>671</v>
      </c>
      <c r="F94" s="97"/>
      <c r="G94" s="96" t="s">
        <v>86</v>
      </c>
      <c r="H94" s="98"/>
      <c r="I94" s="99"/>
      <c r="J94" s="97"/>
      <c r="K94" s="99"/>
      <c r="L94" s="97"/>
      <c r="M94" s="97"/>
      <c r="N94" s="100">
        <v>45806.0</v>
      </c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idden="1">
      <c r="A95" s="96" t="s">
        <v>7059</v>
      </c>
      <c r="B95" s="96">
        <v>2.1996914118E10</v>
      </c>
      <c r="C95" s="96" t="s">
        <v>7060</v>
      </c>
      <c r="D95" s="97"/>
      <c r="E95" s="96" t="s">
        <v>649</v>
      </c>
      <c r="F95" s="97"/>
      <c r="G95" s="96" t="s">
        <v>86</v>
      </c>
      <c r="H95" s="98"/>
      <c r="I95" s="99"/>
      <c r="J95" s="97"/>
      <c r="K95" s="99"/>
      <c r="L95" s="97"/>
      <c r="M95" s="97"/>
      <c r="N95" s="100">
        <v>45806.0</v>
      </c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idden="1">
      <c r="A96" s="96" t="s">
        <v>322</v>
      </c>
      <c r="B96" s="96">
        <v>2.1984497979E10</v>
      </c>
      <c r="C96" s="96" t="s">
        <v>7061</v>
      </c>
      <c r="D96" s="97"/>
      <c r="E96" s="96" t="s">
        <v>671</v>
      </c>
      <c r="F96" s="97"/>
      <c r="G96" s="96" t="s">
        <v>86</v>
      </c>
      <c r="H96" s="98"/>
      <c r="I96" s="99"/>
      <c r="J96" s="97"/>
      <c r="K96" s="99"/>
      <c r="L96" s="97"/>
      <c r="M96" s="97"/>
      <c r="N96" s="100">
        <v>45806.0</v>
      </c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idden="1">
      <c r="A97" s="96" t="s">
        <v>5831</v>
      </c>
      <c r="B97" s="96">
        <v>2.1996137741E10</v>
      </c>
      <c r="C97" s="96" t="s">
        <v>7062</v>
      </c>
      <c r="D97" s="97"/>
      <c r="E97" s="96" t="s">
        <v>671</v>
      </c>
      <c r="F97" s="97"/>
      <c r="G97" s="96" t="s">
        <v>86</v>
      </c>
      <c r="H97" s="98"/>
      <c r="I97" s="99"/>
      <c r="J97" s="97"/>
      <c r="K97" s="99"/>
      <c r="L97" s="97"/>
      <c r="M97" s="97"/>
      <c r="N97" s="100">
        <v>45806.0</v>
      </c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idden="1">
      <c r="A98" s="96" t="s">
        <v>303</v>
      </c>
      <c r="B98" s="96">
        <v>3.1646308491E10</v>
      </c>
      <c r="C98" s="96" t="s">
        <v>7063</v>
      </c>
      <c r="D98" s="97"/>
      <c r="E98" s="96" t="s">
        <v>671</v>
      </c>
      <c r="F98" s="97"/>
      <c r="G98" s="96" t="s">
        <v>86</v>
      </c>
      <c r="H98" s="98"/>
      <c r="I98" s="99"/>
      <c r="J98" s="97"/>
      <c r="K98" s="99"/>
      <c r="L98" s="97"/>
      <c r="M98" s="97"/>
      <c r="N98" s="100">
        <v>45806.0</v>
      </c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idden="1">
      <c r="A99" s="96" t="s">
        <v>7064</v>
      </c>
      <c r="B99" s="96">
        <v>2.1985010858E10</v>
      </c>
      <c r="C99" s="96" t="s">
        <v>7065</v>
      </c>
      <c r="D99" s="97"/>
      <c r="E99" s="96" t="s">
        <v>671</v>
      </c>
      <c r="F99" s="97"/>
      <c r="G99" s="96" t="s">
        <v>94</v>
      </c>
      <c r="H99" s="98"/>
      <c r="I99" s="99"/>
      <c r="J99" s="97"/>
      <c r="K99" s="99"/>
      <c r="L99" s="97"/>
      <c r="M99" s="97"/>
      <c r="N99" s="100">
        <v>45806.0</v>
      </c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idden="1">
      <c r="A100" s="96" t="s">
        <v>434</v>
      </c>
      <c r="B100" s="96">
        <v>2.1967500888E10</v>
      </c>
      <c r="C100" s="96" t="s">
        <v>7066</v>
      </c>
      <c r="D100" s="97"/>
      <c r="E100" s="96" t="s">
        <v>671</v>
      </c>
      <c r="F100" s="97"/>
      <c r="G100" s="96" t="s">
        <v>86</v>
      </c>
      <c r="H100" s="98"/>
      <c r="I100" s="99"/>
      <c r="J100" s="97"/>
      <c r="K100" s="99"/>
      <c r="L100" s="97"/>
      <c r="M100" s="97"/>
      <c r="N100" s="100">
        <v>45806.0</v>
      </c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idden="1">
      <c r="A101" s="96" t="s">
        <v>7067</v>
      </c>
      <c r="B101" s="96">
        <v>2.1996282565E10</v>
      </c>
      <c r="C101" s="96" t="s">
        <v>7068</v>
      </c>
      <c r="D101" s="97"/>
      <c r="E101" s="96" t="s">
        <v>649</v>
      </c>
      <c r="F101" s="97"/>
      <c r="G101" s="96" t="s">
        <v>86</v>
      </c>
      <c r="H101" s="98"/>
      <c r="I101" s="99"/>
      <c r="J101" s="97"/>
      <c r="K101" s="99"/>
      <c r="L101" s="97"/>
      <c r="M101" s="97"/>
      <c r="N101" s="100">
        <v>45806.0</v>
      </c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idden="1">
      <c r="A102" s="96" t="s">
        <v>7069</v>
      </c>
      <c r="B102" s="96">
        <v>2.1996833218E10</v>
      </c>
      <c r="C102" s="96" t="s">
        <v>7070</v>
      </c>
      <c r="D102" s="97"/>
      <c r="E102" s="96" t="s">
        <v>671</v>
      </c>
      <c r="F102" s="97"/>
      <c r="G102" s="96" t="s">
        <v>86</v>
      </c>
      <c r="H102" s="98"/>
      <c r="I102" s="99"/>
      <c r="J102" s="97"/>
      <c r="K102" s="99"/>
      <c r="L102" s="97"/>
      <c r="M102" s="97"/>
      <c r="N102" s="100">
        <v>45806.0</v>
      </c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idden="1">
      <c r="A103" s="96" t="s">
        <v>3035</v>
      </c>
      <c r="B103" s="96">
        <v>2.1965757741E10</v>
      </c>
      <c r="C103" s="96" t="s">
        <v>7071</v>
      </c>
      <c r="D103" s="97"/>
      <c r="E103" s="96" t="s">
        <v>85</v>
      </c>
      <c r="F103" s="97"/>
      <c r="G103" s="96" t="s">
        <v>94</v>
      </c>
      <c r="H103" s="98"/>
      <c r="I103" s="99"/>
      <c r="J103" s="97"/>
      <c r="K103" s="99"/>
      <c r="L103" s="97"/>
      <c r="M103" s="97"/>
      <c r="N103" s="100">
        <v>45806.0</v>
      </c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idden="1">
      <c r="A104" s="96" t="s">
        <v>4571</v>
      </c>
      <c r="B104" s="96">
        <v>2.1989553106E10</v>
      </c>
      <c r="C104" s="96" t="s">
        <v>7072</v>
      </c>
      <c r="D104" s="97"/>
      <c r="E104" s="96" t="s">
        <v>85</v>
      </c>
      <c r="F104" s="97"/>
      <c r="G104" s="96" t="s">
        <v>86</v>
      </c>
      <c r="H104" s="98"/>
      <c r="I104" s="99"/>
      <c r="J104" s="97"/>
      <c r="K104" s="99"/>
      <c r="L104" s="97"/>
      <c r="M104" s="97"/>
      <c r="N104" s="100">
        <v>45806.0</v>
      </c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idden="1">
      <c r="A105" s="96" t="s">
        <v>3978</v>
      </c>
      <c r="B105" s="96">
        <v>2.1988865342E10</v>
      </c>
      <c r="C105" s="96" t="s">
        <v>7073</v>
      </c>
      <c r="D105" s="97"/>
      <c r="E105" s="96" t="s">
        <v>85</v>
      </c>
      <c r="F105" s="97"/>
      <c r="G105" s="96" t="s">
        <v>86</v>
      </c>
      <c r="H105" s="98"/>
      <c r="I105" s="99"/>
      <c r="J105" s="97"/>
      <c r="K105" s="99"/>
      <c r="L105" s="97"/>
      <c r="M105" s="97"/>
      <c r="N105" s="100">
        <v>45806.0</v>
      </c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idden="1">
      <c r="A106" s="96" t="s">
        <v>4701</v>
      </c>
      <c r="B106" s="96">
        <v>2.1999728099E10</v>
      </c>
      <c r="C106" s="96" t="s">
        <v>7074</v>
      </c>
      <c r="D106" s="97"/>
      <c r="E106" s="96" t="s">
        <v>85</v>
      </c>
      <c r="F106" s="97"/>
      <c r="G106" s="96" t="s">
        <v>150</v>
      </c>
      <c r="H106" s="98"/>
      <c r="I106" s="99"/>
      <c r="J106" s="97"/>
      <c r="K106" s="99"/>
      <c r="L106" s="97"/>
      <c r="M106" s="97"/>
      <c r="N106" s="100">
        <v>45806.0</v>
      </c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idden="1">
      <c r="A107" s="96" t="s">
        <v>7075</v>
      </c>
      <c r="B107" s="96">
        <v>2.1995170851E10</v>
      </c>
      <c r="C107" s="96" t="s">
        <v>7076</v>
      </c>
      <c r="D107" s="97"/>
      <c r="E107" s="96" t="s">
        <v>85</v>
      </c>
      <c r="F107" s="97"/>
      <c r="G107" s="96" t="s">
        <v>94</v>
      </c>
      <c r="H107" s="98"/>
      <c r="I107" s="99"/>
      <c r="J107" s="97"/>
      <c r="K107" s="99"/>
      <c r="L107" s="97"/>
      <c r="M107" s="97"/>
      <c r="N107" s="100">
        <v>45806.0</v>
      </c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idden="1">
      <c r="A108" s="96" t="s">
        <v>7077</v>
      </c>
      <c r="B108" s="96">
        <v>2.1995952034E10</v>
      </c>
      <c r="C108" s="96" t="s">
        <v>7078</v>
      </c>
      <c r="D108" s="97"/>
      <c r="E108" s="96" t="s">
        <v>85</v>
      </c>
      <c r="F108" s="97"/>
      <c r="G108" s="96" t="s">
        <v>86</v>
      </c>
      <c r="H108" s="98"/>
      <c r="I108" s="99"/>
      <c r="J108" s="97"/>
      <c r="K108" s="99"/>
      <c r="L108" s="97"/>
      <c r="M108" s="97"/>
      <c r="N108" s="100">
        <v>45806.0</v>
      </c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idden="1">
      <c r="A109" s="96" t="s">
        <v>4441</v>
      </c>
      <c r="B109" s="96">
        <v>2.1971276104E10</v>
      </c>
      <c r="C109" s="96" t="s">
        <v>7079</v>
      </c>
      <c r="D109" s="97"/>
      <c r="E109" s="96" t="s">
        <v>85</v>
      </c>
      <c r="F109" s="97"/>
      <c r="G109" s="96" t="s">
        <v>86</v>
      </c>
      <c r="H109" s="98"/>
      <c r="I109" s="99"/>
      <c r="J109" s="97"/>
      <c r="K109" s="99"/>
      <c r="L109" s="97"/>
      <c r="M109" s="97"/>
      <c r="N109" s="100">
        <v>45806.0</v>
      </c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idden="1">
      <c r="A110" s="96" t="s">
        <v>253</v>
      </c>
      <c r="B110" s="96">
        <v>2.197426811E10</v>
      </c>
      <c r="C110" s="96" t="s">
        <v>7080</v>
      </c>
      <c r="D110" s="97"/>
      <c r="E110" s="96" t="s">
        <v>85</v>
      </c>
      <c r="F110" s="97"/>
      <c r="G110" s="96" t="s">
        <v>94</v>
      </c>
      <c r="H110" s="98"/>
      <c r="I110" s="99"/>
      <c r="J110" s="97"/>
      <c r="K110" s="99"/>
      <c r="L110" s="97"/>
      <c r="M110" s="97"/>
      <c r="N110" s="100">
        <v>45806.0</v>
      </c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idden="1">
      <c r="A111" s="96" t="s">
        <v>7081</v>
      </c>
      <c r="B111" s="96">
        <v>2.2997015309E10</v>
      </c>
      <c r="C111" s="96" t="s">
        <v>7082</v>
      </c>
      <c r="D111" s="97"/>
      <c r="E111" s="96" t="s">
        <v>85</v>
      </c>
      <c r="F111" s="97"/>
      <c r="G111" s="96" t="s">
        <v>94</v>
      </c>
      <c r="H111" s="98"/>
      <c r="I111" s="99"/>
      <c r="J111" s="97"/>
      <c r="K111" s="99"/>
      <c r="L111" s="97"/>
      <c r="M111" s="97"/>
      <c r="N111" s="100">
        <v>45806.0</v>
      </c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idden="1">
      <c r="A112" s="96" t="s">
        <v>7083</v>
      </c>
      <c r="B112" s="96">
        <v>2.4999334766E10</v>
      </c>
      <c r="C112" s="96" t="s">
        <v>7084</v>
      </c>
      <c r="D112" s="97"/>
      <c r="E112" s="96" t="s">
        <v>85</v>
      </c>
      <c r="F112" s="97"/>
      <c r="G112" s="96" t="s">
        <v>86</v>
      </c>
      <c r="H112" s="98"/>
      <c r="I112" s="99"/>
      <c r="J112" s="97"/>
      <c r="K112" s="99"/>
      <c r="L112" s="97"/>
      <c r="M112" s="97"/>
      <c r="N112" s="100">
        <v>45806.0</v>
      </c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idden="1">
      <c r="A113" s="96" t="s">
        <v>4997</v>
      </c>
      <c r="B113" s="96">
        <v>2.1966789997E10</v>
      </c>
      <c r="C113" s="96" t="s">
        <v>7085</v>
      </c>
      <c r="D113" s="97"/>
      <c r="E113" s="96" t="s">
        <v>85</v>
      </c>
      <c r="F113" s="97"/>
      <c r="G113" s="96" t="s">
        <v>94</v>
      </c>
      <c r="H113" s="98"/>
      <c r="I113" s="99"/>
      <c r="J113" s="97"/>
      <c r="K113" s="99"/>
      <c r="L113" s="97"/>
      <c r="M113" s="97"/>
      <c r="N113" s="100">
        <v>45806.0</v>
      </c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idden="1">
      <c r="A114" s="96" t="s">
        <v>4214</v>
      </c>
      <c r="B114" s="96">
        <v>2.1973662181E10</v>
      </c>
      <c r="C114" s="96" t="s">
        <v>7086</v>
      </c>
      <c r="D114" s="97"/>
      <c r="E114" s="96" t="s">
        <v>85</v>
      </c>
      <c r="F114" s="97"/>
      <c r="G114" s="96" t="s">
        <v>86</v>
      </c>
      <c r="H114" s="98"/>
      <c r="I114" s="99"/>
      <c r="J114" s="97"/>
      <c r="K114" s="99"/>
      <c r="L114" s="97"/>
      <c r="M114" s="97"/>
      <c r="N114" s="100">
        <v>45806.0</v>
      </c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idden="1">
      <c r="A115" s="96" t="s">
        <v>7087</v>
      </c>
      <c r="B115" s="96">
        <v>2.4988675823E10</v>
      </c>
      <c r="C115" s="96" t="s">
        <v>7088</v>
      </c>
      <c r="D115" s="97"/>
      <c r="E115" s="96" t="s">
        <v>85</v>
      </c>
      <c r="F115" s="97"/>
      <c r="G115" s="96" t="s">
        <v>94</v>
      </c>
      <c r="H115" s="98"/>
      <c r="I115" s="99"/>
      <c r="J115" s="97"/>
      <c r="K115" s="99"/>
      <c r="L115" s="97"/>
      <c r="M115" s="97"/>
      <c r="N115" s="100">
        <v>45806.0</v>
      </c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idden="1">
      <c r="A116" s="96" t="s">
        <v>567</v>
      </c>
      <c r="B116" s="96">
        <v>2.1992250549E10</v>
      </c>
      <c r="C116" s="96" t="s">
        <v>7089</v>
      </c>
      <c r="D116" s="97"/>
      <c r="E116" s="96" t="s">
        <v>85</v>
      </c>
      <c r="F116" s="97"/>
      <c r="G116" s="96" t="s">
        <v>94</v>
      </c>
      <c r="H116" s="98"/>
      <c r="I116" s="99"/>
      <c r="J116" s="97"/>
      <c r="K116" s="99"/>
      <c r="L116" s="97"/>
      <c r="M116" s="97"/>
      <c r="N116" s="100">
        <v>45806.0</v>
      </c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idden="1">
      <c r="A117" s="96" t="s">
        <v>4549</v>
      </c>
      <c r="B117" s="96">
        <v>2.1967304341E10</v>
      </c>
      <c r="C117" s="96" t="s">
        <v>7090</v>
      </c>
      <c r="D117" s="97"/>
      <c r="E117" s="96" t="s">
        <v>85</v>
      </c>
      <c r="F117" s="97"/>
      <c r="G117" s="96" t="s">
        <v>86</v>
      </c>
      <c r="H117" s="98"/>
      <c r="I117" s="99"/>
      <c r="J117" s="97"/>
      <c r="K117" s="99"/>
      <c r="L117" s="97"/>
      <c r="M117" s="97"/>
      <c r="N117" s="100">
        <v>45806.0</v>
      </c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idden="1">
      <c r="A118" s="96" t="s">
        <v>5552</v>
      </c>
      <c r="B118" s="96">
        <v>2.1974160911E10</v>
      </c>
      <c r="C118" s="96" t="s">
        <v>7091</v>
      </c>
      <c r="D118" s="97"/>
      <c r="E118" s="96" t="s">
        <v>85</v>
      </c>
      <c r="F118" s="97"/>
      <c r="G118" s="96" t="s">
        <v>86</v>
      </c>
      <c r="H118" s="98"/>
      <c r="I118" s="99"/>
      <c r="J118" s="97"/>
      <c r="K118" s="99"/>
      <c r="L118" s="97"/>
      <c r="M118" s="97"/>
      <c r="N118" s="100">
        <v>45808.0</v>
      </c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idden="1">
      <c r="A119" s="96" t="s">
        <v>4132</v>
      </c>
      <c r="B119" s="96">
        <v>2.4992310835E10</v>
      </c>
      <c r="C119" s="96" t="s">
        <v>7092</v>
      </c>
      <c r="D119" s="97"/>
      <c r="E119" s="96" t="s">
        <v>85</v>
      </c>
      <c r="F119" s="97"/>
      <c r="G119" s="96" t="s">
        <v>86</v>
      </c>
      <c r="H119" s="98"/>
      <c r="I119" s="99"/>
      <c r="J119" s="97"/>
      <c r="K119" s="99"/>
      <c r="L119" s="97"/>
      <c r="M119" s="97"/>
      <c r="N119" s="100">
        <v>45808.0</v>
      </c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idden="1">
      <c r="A120" s="96" t="s">
        <v>3990</v>
      </c>
      <c r="B120" s="96">
        <v>2.1959372465E10</v>
      </c>
      <c r="C120" s="96" t="s">
        <v>7093</v>
      </c>
      <c r="D120" s="97"/>
      <c r="E120" s="96" t="s">
        <v>85</v>
      </c>
      <c r="F120" s="97"/>
      <c r="G120" s="96" t="s">
        <v>94</v>
      </c>
      <c r="H120" s="98"/>
      <c r="I120" s="99"/>
      <c r="J120" s="97"/>
      <c r="K120" s="99"/>
      <c r="L120" s="97"/>
      <c r="M120" s="97"/>
      <c r="N120" s="100">
        <v>45808.0</v>
      </c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idden="1">
      <c r="A121" s="96" t="s">
        <v>750</v>
      </c>
      <c r="B121" s="96">
        <v>2.1964379639E10</v>
      </c>
      <c r="C121" s="96" t="s">
        <v>7094</v>
      </c>
      <c r="D121" s="97"/>
      <c r="E121" s="96" t="s">
        <v>85</v>
      </c>
      <c r="F121" s="97"/>
      <c r="G121" s="96" t="s">
        <v>86</v>
      </c>
      <c r="H121" s="98"/>
      <c r="I121" s="99"/>
      <c r="J121" s="97"/>
      <c r="K121" s="99"/>
      <c r="L121" s="97"/>
      <c r="M121" s="97"/>
      <c r="N121" s="100">
        <v>45808.0</v>
      </c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idden="1">
      <c r="A122" s="96" t="s">
        <v>4256</v>
      </c>
      <c r="B122" s="96">
        <v>2.1972355883E10</v>
      </c>
      <c r="C122" s="96" t="s">
        <v>7095</v>
      </c>
      <c r="D122" s="97"/>
      <c r="E122" s="96" t="s">
        <v>85</v>
      </c>
      <c r="F122" s="97"/>
      <c r="G122" s="96" t="s">
        <v>131</v>
      </c>
      <c r="H122" s="101">
        <v>2817.42</v>
      </c>
      <c r="I122" s="99"/>
      <c r="J122" s="97"/>
      <c r="K122" s="99"/>
      <c r="L122" s="97"/>
      <c r="M122" s="97"/>
      <c r="N122" s="100">
        <v>45808.0</v>
      </c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idden="1">
      <c r="A123" s="96" t="s">
        <v>5414</v>
      </c>
      <c r="B123" s="96">
        <v>2.1973075531E10</v>
      </c>
      <c r="C123" s="96" t="s">
        <v>7096</v>
      </c>
      <c r="D123" s="97"/>
      <c r="E123" s="96" t="s">
        <v>85</v>
      </c>
      <c r="F123" s="97"/>
      <c r="G123" s="96" t="s">
        <v>86</v>
      </c>
      <c r="H123" s="98"/>
      <c r="I123" s="99"/>
      <c r="J123" s="97"/>
      <c r="K123" s="99"/>
      <c r="L123" s="97"/>
      <c r="M123" s="97"/>
      <c r="N123" s="100">
        <v>45808.0</v>
      </c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idden="1">
      <c r="A124" s="96" t="s">
        <v>4332</v>
      </c>
      <c r="B124" s="96">
        <v>2.1972728194E10</v>
      </c>
      <c r="C124" s="96" t="s">
        <v>7097</v>
      </c>
      <c r="D124" s="97"/>
      <c r="E124" s="96" t="s">
        <v>85</v>
      </c>
      <c r="F124" s="97"/>
      <c r="G124" s="96" t="s">
        <v>131</v>
      </c>
      <c r="H124" s="101">
        <v>1936.49</v>
      </c>
      <c r="I124" s="99"/>
      <c r="J124" s="97"/>
      <c r="K124" s="99"/>
      <c r="L124" s="97"/>
      <c r="M124" s="97"/>
      <c r="N124" s="100">
        <v>45808.0</v>
      </c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idden="1">
      <c r="A125" s="96" t="s">
        <v>7098</v>
      </c>
      <c r="B125" s="96">
        <v>2.4998130087E10</v>
      </c>
      <c r="C125" s="96" t="s">
        <v>7099</v>
      </c>
      <c r="D125" s="97"/>
      <c r="E125" s="96" t="s">
        <v>85</v>
      </c>
      <c r="F125" s="97"/>
      <c r="G125" s="96" t="s">
        <v>86</v>
      </c>
      <c r="H125" s="98"/>
      <c r="I125" s="99"/>
      <c r="J125" s="97"/>
      <c r="K125" s="99"/>
      <c r="L125" s="97"/>
      <c r="M125" s="97"/>
      <c r="N125" s="100">
        <v>45808.0</v>
      </c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idden="1">
      <c r="A126" s="96" t="s">
        <v>5162</v>
      </c>
      <c r="B126" s="96">
        <v>2.4999459971E10</v>
      </c>
      <c r="C126" s="96" t="s">
        <v>7100</v>
      </c>
      <c r="D126" s="97"/>
      <c r="E126" s="96" t="s">
        <v>85</v>
      </c>
      <c r="F126" s="97"/>
      <c r="G126" s="96" t="s">
        <v>94</v>
      </c>
      <c r="H126" s="98"/>
      <c r="I126" s="99"/>
      <c r="J126" s="97"/>
      <c r="K126" s="99"/>
      <c r="L126" s="97"/>
      <c r="M126" s="97"/>
      <c r="N126" s="100">
        <v>45808.0</v>
      </c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idden="1">
      <c r="A127" s="96" t="s">
        <v>4332</v>
      </c>
      <c r="B127" s="96">
        <v>2.1995847799E10</v>
      </c>
      <c r="C127" s="96" t="s">
        <v>7101</v>
      </c>
      <c r="D127" s="97"/>
      <c r="E127" s="96" t="s">
        <v>85</v>
      </c>
      <c r="F127" s="97"/>
      <c r="G127" s="96" t="s">
        <v>94</v>
      </c>
      <c r="H127" s="98"/>
      <c r="I127" s="99"/>
      <c r="J127" s="97"/>
      <c r="K127" s="99"/>
      <c r="L127" s="97"/>
      <c r="M127" s="97"/>
      <c r="N127" s="100">
        <v>45808.0</v>
      </c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idden="1">
      <c r="A128" s="96" t="s">
        <v>5458</v>
      </c>
      <c r="B128" s="96">
        <v>2.1974167443E10</v>
      </c>
      <c r="C128" s="96" t="s">
        <v>1816</v>
      </c>
      <c r="D128" s="97"/>
      <c r="E128" s="96" t="s">
        <v>85</v>
      </c>
      <c r="F128" s="97"/>
      <c r="G128" s="96" t="s">
        <v>94</v>
      </c>
      <c r="H128" s="98"/>
      <c r="I128" s="99"/>
      <c r="J128" s="97"/>
      <c r="K128" s="99"/>
      <c r="L128" s="97"/>
      <c r="M128" s="97"/>
      <c r="N128" s="100">
        <v>45808.0</v>
      </c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idden="1">
      <c r="A129" s="96" t="s">
        <v>4108</v>
      </c>
      <c r="B129" s="96">
        <v>2.4981819291E10</v>
      </c>
      <c r="C129" s="96" t="s">
        <v>7102</v>
      </c>
      <c r="D129" s="97"/>
      <c r="E129" s="96" t="s">
        <v>85</v>
      </c>
      <c r="F129" s="97"/>
      <c r="G129" s="96" t="s">
        <v>94</v>
      </c>
      <c r="H129" s="98"/>
      <c r="I129" s="99"/>
      <c r="J129" s="97"/>
      <c r="K129" s="99"/>
      <c r="L129" s="97"/>
      <c r="M129" s="97"/>
      <c r="N129" s="100">
        <v>45808.0</v>
      </c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idden="1">
      <c r="A130" s="96" t="s">
        <v>7103</v>
      </c>
      <c r="B130" s="96">
        <v>2.4998483678E10</v>
      </c>
      <c r="C130" s="96" t="s">
        <v>7104</v>
      </c>
      <c r="D130" s="97"/>
      <c r="E130" s="96" t="s">
        <v>85</v>
      </c>
      <c r="F130" s="97"/>
      <c r="G130" s="96" t="s">
        <v>94</v>
      </c>
      <c r="H130" s="98"/>
      <c r="I130" s="99"/>
      <c r="J130" s="97"/>
      <c r="K130" s="99"/>
      <c r="L130" s="97"/>
      <c r="M130" s="97"/>
      <c r="N130" s="100">
        <v>45808.0</v>
      </c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idden="1">
      <c r="A131" s="96" t="s">
        <v>7105</v>
      </c>
      <c r="B131" s="96">
        <v>2.1988332302E10</v>
      </c>
      <c r="C131" s="96" t="s">
        <v>7106</v>
      </c>
      <c r="D131" s="97"/>
      <c r="E131" s="96" t="s">
        <v>85</v>
      </c>
      <c r="F131" s="97"/>
      <c r="G131" s="96" t="s">
        <v>86</v>
      </c>
      <c r="H131" s="98"/>
      <c r="I131" s="99"/>
      <c r="J131" s="97"/>
      <c r="K131" s="99"/>
      <c r="L131" s="97"/>
      <c r="M131" s="97"/>
      <c r="N131" s="100">
        <v>45808.0</v>
      </c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idden="1">
      <c r="A132" s="96" t="s">
        <v>4108</v>
      </c>
      <c r="B132" s="96">
        <v>2.4981819291E10</v>
      </c>
      <c r="C132" s="96" t="s">
        <v>7107</v>
      </c>
      <c r="D132" s="97"/>
      <c r="E132" s="96" t="s">
        <v>85</v>
      </c>
      <c r="F132" s="97"/>
      <c r="G132" s="96" t="s">
        <v>94</v>
      </c>
      <c r="H132" s="98"/>
      <c r="I132" s="99"/>
      <c r="J132" s="97"/>
      <c r="K132" s="99"/>
      <c r="L132" s="97"/>
      <c r="M132" s="97"/>
      <c r="N132" s="100">
        <v>45808.0</v>
      </c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idden="1">
      <c r="A133" s="96" t="s">
        <v>4022</v>
      </c>
      <c r="B133" s="96">
        <v>2.1981102628E10</v>
      </c>
      <c r="C133" s="96" t="s">
        <v>7108</v>
      </c>
      <c r="D133" s="97"/>
      <c r="E133" s="96" t="s">
        <v>85</v>
      </c>
      <c r="F133" s="97"/>
      <c r="G133" s="96" t="s">
        <v>94</v>
      </c>
      <c r="H133" s="98"/>
      <c r="I133" s="99"/>
      <c r="J133" s="97"/>
      <c r="K133" s="99"/>
      <c r="L133" s="97"/>
      <c r="M133" s="97"/>
      <c r="N133" s="100">
        <v>45808.0</v>
      </c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idden="1">
      <c r="A134" s="96" t="s">
        <v>4991</v>
      </c>
      <c r="B134" s="96">
        <v>2.2997535696E10</v>
      </c>
      <c r="C134" s="96" t="s">
        <v>7109</v>
      </c>
      <c r="D134" s="97"/>
      <c r="E134" s="96" t="s">
        <v>85</v>
      </c>
      <c r="F134" s="97"/>
      <c r="G134" s="96" t="s">
        <v>86</v>
      </c>
      <c r="H134" s="98"/>
      <c r="I134" s="99"/>
      <c r="J134" s="97"/>
      <c r="K134" s="99"/>
      <c r="L134" s="97"/>
      <c r="M134" s="97"/>
      <c r="N134" s="100">
        <v>45808.0</v>
      </c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idden="1">
      <c r="A135" s="96" t="s">
        <v>4245</v>
      </c>
      <c r="B135" s="96">
        <v>2.1994681781E10</v>
      </c>
      <c r="C135" s="96" t="s">
        <v>7110</v>
      </c>
      <c r="D135" s="97"/>
      <c r="E135" s="96" t="s">
        <v>85</v>
      </c>
      <c r="F135" s="97"/>
      <c r="G135" s="96" t="s">
        <v>94</v>
      </c>
      <c r="H135" s="98"/>
      <c r="I135" s="99"/>
      <c r="J135" s="97"/>
      <c r="K135" s="99"/>
      <c r="L135" s="97"/>
      <c r="M135" s="97"/>
      <c r="N135" s="100">
        <v>45808.0</v>
      </c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idden="1">
      <c r="A136" s="96" t="s">
        <v>4388</v>
      </c>
      <c r="B136" s="96">
        <v>2.1985398759E10</v>
      </c>
      <c r="C136" s="96" t="s">
        <v>7111</v>
      </c>
      <c r="D136" s="97"/>
      <c r="E136" s="96" t="s">
        <v>85</v>
      </c>
      <c r="F136" s="97"/>
      <c r="G136" s="96" t="s">
        <v>150</v>
      </c>
      <c r="H136" s="98"/>
      <c r="I136" s="99"/>
      <c r="J136" s="97"/>
      <c r="K136" s="99"/>
      <c r="L136" s="97"/>
      <c r="M136" s="97"/>
      <c r="N136" s="100">
        <v>45808.0</v>
      </c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idden="1">
      <c r="A137" s="96" t="s">
        <v>579</v>
      </c>
      <c r="B137" s="96">
        <v>2.1990052434E10</v>
      </c>
      <c r="C137" s="96" t="s">
        <v>7112</v>
      </c>
      <c r="D137" s="97"/>
      <c r="E137" s="96" t="s">
        <v>671</v>
      </c>
      <c r="F137" s="97"/>
      <c r="G137" s="96" t="s">
        <v>86</v>
      </c>
      <c r="H137" s="98"/>
      <c r="I137" s="99"/>
      <c r="J137" s="97"/>
      <c r="K137" s="99"/>
      <c r="L137" s="97"/>
      <c r="M137" s="97"/>
      <c r="N137" s="100">
        <v>45810.0</v>
      </c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idden="1">
      <c r="A138" s="96" t="s">
        <v>4658</v>
      </c>
      <c r="B138" s="96">
        <v>2.1980625051E10</v>
      </c>
      <c r="C138" s="96" t="s">
        <v>7113</v>
      </c>
      <c r="D138" s="97"/>
      <c r="E138" s="96" t="s">
        <v>85</v>
      </c>
      <c r="F138" s="97"/>
      <c r="G138" s="96" t="s">
        <v>86</v>
      </c>
      <c r="H138" s="98"/>
      <c r="I138" s="99"/>
      <c r="J138" s="97"/>
      <c r="K138" s="99"/>
      <c r="L138" s="97"/>
      <c r="M138" s="97"/>
      <c r="N138" s="100">
        <v>45810.0</v>
      </c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idden="1">
      <c r="A139" s="96" t="s">
        <v>7114</v>
      </c>
      <c r="B139" s="96">
        <v>2.1981527191E10</v>
      </c>
      <c r="C139" s="96" t="s">
        <v>7115</v>
      </c>
      <c r="D139" s="97"/>
      <c r="E139" s="96" t="s">
        <v>85</v>
      </c>
      <c r="F139" s="97"/>
      <c r="G139" s="96" t="s">
        <v>86</v>
      </c>
      <c r="H139" s="98"/>
      <c r="I139" s="99"/>
      <c r="J139" s="97"/>
      <c r="K139" s="99"/>
      <c r="L139" s="97"/>
      <c r="M139" s="97"/>
      <c r="N139" s="100">
        <v>45810.0</v>
      </c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idden="1">
      <c r="A140" s="96" t="s">
        <v>4424</v>
      </c>
      <c r="B140" s="96">
        <v>2.1973719933E10</v>
      </c>
      <c r="C140" s="96" t="s">
        <v>7116</v>
      </c>
      <c r="D140" s="97"/>
      <c r="E140" s="96" t="s">
        <v>85</v>
      </c>
      <c r="F140" s="97"/>
      <c r="G140" s="96" t="s">
        <v>86</v>
      </c>
      <c r="H140" s="98"/>
      <c r="I140" s="99"/>
      <c r="J140" s="97"/>
      <c r="K140" s="99"/>
      <c r="L140" s="97"/>
      <c r="M140" s="97"/>
      <c r="N140" s="100">
        <v>45810.0</v>
      </c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idden="1">
      <c r="A141" s="96" t="s">
        <v>7117</v>
      </c>
      <c r="B141" s="96">
        <v>2.197213948E10</v>
      </c>
      <c r="C141" s="96" t="s">
        <v>7118</v>
      </c>
      <c r="D141" s="97"/>
      <c r="E141" s="96" t="s">
        <v>85</v>
      </c>
      <c r="F141" s="97"/>
      <c r="G141" s="96" t="s">
        <v>86</v>
      </c>
      <c r="H141" s="98"/>
      <c r="I141" s="99"/>
      <c r="J141" s="97"/>
      <c r="K141" s="99"/>
      <c r="L141" s="97"/>
      <c r="M141" s="97"/>
      <c r="N141" s="100">
        <v>45810.0</v>
      </c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idden="1">
      <c r="A142" s="96" t="s">
        <v>7119</v>
      </c>
      <c r="B142" s="96">
        <v>2.1970408805E10</v>
      </c>
      <c r="C142" s="96" t="s">
        <v>7120</v>
      </c>
      <c r="D142" s="97"/>
      <c r="E142" s="96" t="s">
        <v>85</v>
      </c>
      <c r="F142" s="97"/>
      <c r="G142" s="96" t="s">
        <v>94</v>
      </c>
      <c r="H142" s="98"/>
      <c r="I142" s="99"/>
      <c r="J142" s="97"/>
      <c r="K142" s="99"/>
      <c r="L142" s="97"/>
      <c r="M142" s="97"/>
      <c r="N142" s="100">
        <v>45810.0</v>
      </c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idden="1">
      <c r="A143" s="96" t="s">
        <v>4031</v>
      </c>
      <c r="B143" s="96">
        <v>2.1994639514E10</v>
      </c>
      <c r="C143" s="96" t="s">
        <v>7121</v>
      </c>
      <c r="D143" s="97"/>
      <c r="E143" s="96" t="s">
        <v>85</v>
      </c>
      <c r="F143" s="97"/>
      <c r="G143" s="96" t="s">
        <v>150</v>
      </c>
      <c r="H143" s="98"/>
      <c r="I143" s="99"/>
      <c r="J143" s="97"/>
      <c r="K143" s="99"/>
      <c r="L143" s="97"/>
      <c r="M143" s="97"/>
      <c r="N143" s="100">
        <v>45810.0</v>
      </c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idden="1">
      <c r="A144" s="96" t="s">
        <v>7122</v>
      </c>
      <c r="B144" s="96">
        <v>2.2999619114E10</v>
      </c>
      <c r="C144" s="96" t="s">
        <v>7123</v>
      </c>
      <c r="D144" s="97"/>
      <c r="E144" s="96" t="s">
        <v>85</v>
      </c>
      <c r="F144" s="97"/>
      <c r="G144" s="96" t="s">
        <v>150</v>
      </c>
      <c r="H144" s="98"/>
      <c r="I144" s="99"/>
      <c r="J144" s="97"/>
      <c r="K144" s="99"/>
      <c r="L144" s="97"/>
      <c r="M144" s="97"/>
      <c r="N144" s="100">
        <v>45810.0</v>
      </c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idden="1">
      <c r="A145" s="96" t="s">
        <v>7124</v>
      </c>
      <c r="B145" s="96">
        <v>2.1976953636E10</v>
      </c>
      <c r="C145" s="96" t="s">
        <v>7125</v>
      </c>
      <c r="D145" s="97"/>
      <c r="E145" s="96" t="s">
        <v>85</v>
      </c>
      <c r="F145" s="97"/>
      <c r="G145" s="96" t="s">
        <v>86</v>
      </c>
      <c r="H145" s="98"/>
      <c r="I145" s="99"/>
      <c r="J145" s="97"/>
      <c r="K145" s="99"/>
      <c r="L145" s="97"/>
      <c r="M145" s="97"/>
      <c r="N145" s="100">
        <v>45810.0</v>
      </c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idden="1">
      <c r="A146" s="96" t="s">
        <v>4393</v>
      </c>
      <c r="B146" s="96">
        <v>2.299772976E10</v>
      </c>
      <c r="C146" s="96" t="s">
        <v>7126</v>
      </c>
      <c r="D146" s="97"/>
      <c r="E146" s="96" t="s">
        <v>85</v>
      </c>
      <c r="F146" s="97"/>
      <c r="G146" s="96" t="s">
        <v>94</v>
      </c>
      <c r="H146" s="98"/>
      <c r="I146" s="99"/>
      <c r="J146" s="97"/>
      <c r="K146" s="99"/>
      <c r="L146" s="97"/>
      <c r="M146" s="97"/>
      <c r="N146" s="100">
        <v>45810.0</v>
      </c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idden="1">
      <c r="A147" s="96" t="s">
        <v>7127</v>
      </c>
      <c r="B147" s="96">
        <v>2.4999477495E10</v>
      </c>
      <c r="C147" s="96" t="s">
        <v>7128</v>
      </c>
      <c r="D147" s="97"/>
      <c r="E147" s="96" t="s">
        <v>85</v>
      </c>
      <c r="F147" s="97"/>
      <c r="G147" s="96" t="s">
        <v>86</v>
      </c>
      <c r="H147" s="98"/>
      <c r="I147" s="99"/>
      <c r="J147" s="97"/>
      <c r="K147" s="99"/>
      <c r="L147" s="97"/>
      <c r="M147" s="97"/>
      <c r="N147" s="100">
        <v>45810.0</v>
      </c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idden="1">
      <c r="A148" s="96" t="s">
        <v>4132</v>
      </c>
      <c r="B148" s="96">
        <v>2.4981238784E10</v>
      </c>
      <c r="C148" s="96" t="s">
        <v>7129</v>
      </c>
      <c r="D148" s="97"/>
      <c r="E148" s="96" t="s">
        <v>85</v>
      </c>
      <c r="F148" s="97"/>
      <c r="G148" s="96" t="s">
        <v>94</v>
      </c>
      <c r="H148" s="98"/>
      <c r="I148" s="99"/>
      <c r="J148" s="97"/>
      <c r="K148" s="99"/>
      <c r="L148" s="97"/>
      <c r="M148" s="97"/>
      <c r="N148" s="100">
        <v>45810.0</v>
      </c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idden="1">
      <c r="A149" s="96" t="s">
        <v>7130</v>
      </c>
      <c r="B149" s="96">
        <v>2.29883831E10</v>
      </c>
      <c r="C149" s="96" t="s">
        <v>7131</v>
      </c>
      <c r="D149" s="97"/>
      <c r="E149" s="96" t="s">
        <v>85</v>
      </c>
      <c r="F149" s="97"/>
      <c r="G149" s="96" t="s">
        <v>94</v>
      </c>
      <c r="H149" s="98"/>
      <c r="I149" s="99"/>
      <c r="J149" s="97"/>
      <c r="K149" s="99"/>
      <c r="L149" s="97"/>
      <c r="M149" s="97"/>
      <c r="N149" s="100">
        <v>45810.0</v>
      </c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idden="1">
      <c r="A150" s="96" t="s">
        <v>3357</v>
      </c>
      <c r="B150" s="96">
        <v>2.1964713882E10</v>
      </c>
      <c r="C150" s="96" t="s">
        <v>7132</v>
      </c>
      <c r="D150" s="97"/>
      <c r="E150" s="96" t="s">
        <v>85</v>
      </c>
      <c r="F150" s="97"/>
      <c r="G150" s="96" t="s">
        <v>94</v>
      </c>
      <c r="H150" s="98"/>
      <c r="I150" s="99"/>
      <c r="J150" s="97"/>
      <c r="K150" s="99"/>
      <c r="L150" s="97"/>
      <c r="M150" s="97"/>
      <c r="N150" s="100">
        <v>45810.0</v>
      </c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idden="1">
      <c r="A151" s="96" t="s">
        <v>208</v>
      </c>
      <c r="B151" s="96">
        <v>2.1982415464E10</v>
      </c>
      <c r="C151" s="96" t="s">
        <v>7133</v>
      </c>
      <c r="D151" s="97"/>
      <c r="E151" s="96" t="s">
        <v>85</v>
      </c>
      <c r="F151" s="97"/>
      <c r="G151" s="96" t="s">
        <v>86</v>
      </c>
      <c r="H151" s="98"/>
      <c r="I151" s="99"/>
      <c r="J151" s="97"/>
      <c r="K151" s="99"/>
      <c r="L151" s="97"/>
      <c r="M151" s="97"/>
      <c r="N151" s="100">
        <v>45810.0</v>
      </c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idden="1">
      <c r="A152" s="96" t="s">
        <v>7134</v>
      </c>
      <c r="B152" s="96">
        <v>2.2998060972E10</v>
      </c>
      <c r="C152" s="96" t="s">
        <v>7135</v>
      </c>
      <c r="D152" s="97"/>
      <c r="E152" s="96" t="s">
        <v>85</v>
      </c>
      <c r="F152" s="97"/>
      <c r="G152" s="96" t="s">
        <v>94</v>
      </c>
      <c r="H152" s="98"/>
      <c r="I152" s="99"/>
      <c r="J152" s="97"/>
      <c r="K152" s="99"/>
      <c r="L152" s="97"/>
      <c r="M152" s="97"/>
      <c r="N152" s="100">
        <v>45810.0</v>
      </c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idden="1">
      <c r="A153" s="96" t="s">
        <v>704</v>
      </c>
      <c r="B153" s="96">
        <v>2.1987288726E10</v>
      </c>
      <c r="C153" s="96" t="s">
        <v>7136</v>
      </c>
      <c r="D153" s="97"/>
      <c r="E153" s="96" t="s">
        <v>671</v>
      </c>
      <c r="F153" s="97"/>
      <c r="G153" s="96" t="s">
        <v>150</v>
      </c>
      <c r="H153" s="98"/>
      <c r="I153" s="99"/>
      <c r="J153" s="97"/>
      <c r="K153" s="99"/>
      <c r="L153" s="97"/>
      <c r="M153" s="97"/>
      <c r="N153" s="100">
        <v>45811.0</v>
      </c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idden="1">
      <c r="A154" s="96" t="s">
        <v>7137</v>
      </c>
      <c r="B154" s="96">
        <v>2.1988423562E10</v>
      </c>
      <c r="C154" s="96" t="s">
        <v>7138</v>
      </c>
      <c r="D154" s="97"/>
      <c r="E154" s="96" t="s">
        <v>671</v>
      </c>
      <c r="F154" s="97"/>
      <c r="G154" s="96" t="s">
        <v>86</v>
      </c>
      <c r="H154" s="98"/>
      <c r="I154" s="99"/>
      <c r="J154" s="97"/>
      <c r="K154" s="99"/>
      <c r="L154" s="97"/>
      <c r="M154" s="97"/>
      <c r="N154" s="100">
        <v>45811.0</v>
      </c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idden="1">
      <c r="A155" s="96" t="s">
        <v>7139</v>
      </c>
      <c r="B155" s="96">
        <v>2.1999658299E10</v>
      </c>
      <c r="C155" s="96" t="s">
        <v>7140</v>
      </c>
      <c r="D155" s="97"/>
      <c r="E155" s="96" t="s">
        <v>671</v>
      </c>
      <c r="F155" s="97"/>
      <c r="G155" s="96" t="s">
        <v>86</v>
      </c>
      <c r="H155" s="98"/>
      <c r="I155" s="99"/>
      <c r="J155" s="97"/>
      <c r="K155" s="99"/>
      <c r="L155" s="97"/>
      <c r="M155" s="97"/>
      <c r="N155" s="100">
        <v>45811.0</v>
      </c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idden="1">
      <c r="A156" s="96" t="s">
        <v>4031</v>
      </c>
      <c r="B156" s="96">
        <v>2.1979309925E10</v>
      </c>
      <c r="C156" s="96" t="s">
        <v>7141</v>
      </c>
      <c r="D156" s="97"/>
      <c r="E156" s="96" t="s">
        <v>671</v>
      </c>
      <c r="F156" s="97"/>
      <c r="G156" s="96" t="s">
        <v>86</v>
      </c>
      <c r="H156" s="98"/>
      <c r="I156" s="99"/>
      <c r="J156" s="97"/>
      <c r="K156" s="99"/>
      <c r="L156" s="97"/>
      <c r="M156" s="97"/>
      <c r="N156" s="100">
        <v>45811.0</v>
      </c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idden="1">
      <c r="A157" s="96" t="s">
        <v>5319</v>
      </c>
      <c r="B157" s="96">
        <v>2.4981528222E10</v>
      </c>
      <c r="C157" s="96" t="s">
        <v>7142</v>
      </c>
      <c r="D157" s="97"/>
      <c r="E157" s="96" t="s">
        <v>85</v>
      </c>
      <c r="F157" s="97"/>
      <c r="G157" s="96" t="s">
        <v>94</v>
      </c>
      <c r="H157" s="98"/>
      <c r="I157" s="99"/>
      <c r="J157" s="97"/>
      <c r="K157" s="99"/>
      <c r="L157" s="97"/>
      <c r="M157" s="97"/>
      <c r="N157" s="100">
        <v>45811.0</v>
      </c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idden="1">
      <c r="A158" s="96" t="s">
        <v>4571</v>
      </c>
      <c r="B158" s="96">
        <v>2.1994695774E10</v>
      </c>
      <c r="C158" s="96" t="s">
        <v>7143</v>
      </c>
      <c r="D158" s="97"/>
      <c r="E158" s="96" t="s">
        <v>85</v>
      </c>
      <c r="F158" s="97"/>
      <c r="G158" s="96" t="s">
        <v>86</v>
      </c>
      <c r="H158" s="98"/>
      <c r="I158" s="99"/>
      <c r="J158" s="97"/>
      <c r="K158" s="99"/>
      <c r="L158" s="97"/>
      <c r="M158" s="97"/>
      <c r="N158" s="100">
        <v>45811.0</v>
      </c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idden="1">
      <c r="A159" s="96" t="s">
        <v>22</v>
      </c>
      <c r="B159" s="96">
        <v>2.1965465728E10</v>
      </c>
      <c r="C159" s="96" t="s">
        <v>7144</v>
      </c>
      <c r="D159" s="97"/>
      <c r="E159" s="96" t="s">
        <v>85</v>
      </c>
      <c r="F159" s="97"/>
      <c r="G159" s="96" t="s">
        <v>150</v>
      </c>
      <c r="H159" s="98"/>
      <c r="I159" s="99"/>
      <c r="J159" s="97"/>
      <c r="K159" s="99"/>
      <c r="L159" s="97"/>
      <c r="M159" s="97"/>
      <c r="N159" s="100">
        <v>45811.0</v>
      </c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idden="1">
      <c r="A160" s="96" t="s">
        <v>5</v>
      </c>
      <c r="B160" s="96">
        <v>2.1968357836E10</v>
      </c>
      <c r="C160" s="96" t="s">
        <v>7145</v>
      </c>
      <c r="D160" s="97"/>
      <c r="E160" s="96" t="s">
        <v>85</v>
      </c>
      <c r="F160" s="97"/>
      <c r="G160" s="96" t="s">
        <v>86</v>
      </c>
      <c r="H160" s="98"/>
      <c r="I160" s="99"/>
      <c r="J160" s="97"/>
      <c r="K160" s="99"/>
      <c r="L160" s="97"/>
      <c r="M160" s="97"/>
      <c r="N160" s="100">
        <v>45811.0</v>
      </c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idden="1">
      <c r="A161" s="96" t="s">
        <v>5039</v>
      </c>
      <c r="B161" s="96">
        <v>2.1972936486E10</v>
      </c>
      <c r="C161" s="96" t="s">
        <v>7146</v>
      </c>
      <c r="D161" s="97"/>
      <c r="E161" s="96" t="s">
        <v>85</v>
      </c>
      <c r="F161" s="97"/>
      <c r="G161" s="96" t="s">
        <v>86</v>
      </c>
      <c r="H161" s="98"/>
      <c r="I161" s="99"/>
      <c r="J161" s="97"/>
      <c r="K161" s="99"/>
      <c r="L161" s="97"/>
      <c r="M161" s="97"/>
      <c r="N161" s="100">
        <v>45811.0</v>
      </c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idden="1">
      <c r="A162" s="96" t="s">
        <v>4837</v>
      </c>
      <c r="B162" s="96">
        <v>2.1998750639E10</v>
      </c>
      <c r="C162" s="96" t="s">
        <v>7147</v>
      </c>
      <c r="D162" s="97"/>
      <c r="E162" s="96" t="s">
        <v>85</v>
      </c>
      <c r="F162" s="97"/>
      <c r="G162" s="96" t="s">
        <v>94</v>
      </c>
      <c r="H162" s="98"/>
      <c r="I162" s="99"/>
      <c r="J162" s="97"/>
      <c r="K162" s="99"/>
      <c r="L162" s="97"/>
      <c r="M162" s="97"/>
      <c r="N162" s="100">
        <v>45811.0</v>
      </c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idden="1">
      <c r="A163" s="96" t="s">
        <v>3984</v>
      </c>
      <c r="B163" s="96">
        <v>2.4998644207E10</v>
      </c>
      <c r="C163" s="96" t="s">
        <v>7148</v>
      </c>
      <c r="D163" s="97"/>
      <c r="E163" s="96" t="s">
        <v>85</v>
      </c>
      <c r="F163" s="97"/>
      <c r="G163" s="96" t="s">
        <v>94</v>
      </c>
      <c r="H163" s="98"/>
      <c r="I163" s="99"/>
      <c r="J163" s="97"/>
      <c r="K163" s="99"/>
      <c r="L163" s="97"/>
      <c r="M163" s="97"/>
      <c r="N163" s="100">
        <v>45811.0</v>
      </c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idden="1">
      <c r="A164" s="96" t="s">
        <v>4231</v>
      </c>
      <c r="B164" s="96">
        <v>2.1995440502E10</v>
      </c>
      <c r="C164" s="96" t="s">
        <v>7149</v>
      </c>
      <c r="D164" s="97"/>
      <c r="E164" s="96" t="s">
        <v>85</v>
      </c>
      <c r="F164" s="97"/>
      <c r="G164" s="96" t="s">
        <v>86</v>
      </c>
      <c r="H164" s="98"/>
      <c r="I164" s="99"/>
      <c r="J164" s="97"/>
      <c r="K164" s="99"/>
      <c r="L164" s="97"/>
      <c r="M164" s="97"/>
      <c r="N164" s="100">
        <v>45811.0</v>
      </c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idden="1">
      <c r="A165" s="96" t="s">
        <v>7150</v>
      </c>
      <c r="B165" s="96">
        <v>2.198838442E9</v>
      </c>
      <c r="C165" s="96" t="s">
        <v>7151</v>
      </c>
      <c r="D165" s="97"/>
      <c r="E165" s="96" t="s">
        <v>85</v>
      </c>
      <c r="F165" s="97"/>
      <c r="G165" s="96" t="s">
        <v>86</v>
      </c>
      <c r="H165" s="98"/>
      <c r="I165" s="99"/>
      <c r="J165" s="97"/>
      <c r="K165" s="99"/>
      <c r="L165" s="97"/>
      <c r="M165" s="97"/>
      <c r="N165" s="100">
        <v>45811.0</v>
      </c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idden="1">
      <c r="A166" s="96" t="s">
        <v>4795</v>
      </c>
      <c r="B166" s="96">
        <v>2.1999691393E10</v>
      </c>
      <c r="C166" s="96" t="s">
        <v>7152</v>
      </c>
      <c r="D166" s="97"/>
      <c r="E166" s="96" t="s">
        <v>85</v>
      </c>
      <c r="F166" s="97"/>
      <c r="G166" s="96" t="s">
        <v>94</v>
      </c>
      <c r="H166" s="98"/>
      <c r="I166" s="99"/>
      <c r="J166" s="97"/>
      <c r="K166" s="99"/>
      <c r="L166" s="97"/>
      <c r="M166" s="97"/>
      <c r="N166" s="100">
        <v>45811.0</v>
      </c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idden="1">
      <c r="A167" s="96" t="s">
        <v>7153</v>
      </c>
      <c r="B167" s="96">
        <v>2.1996507633E10</v>
      </c>
      <c r="C167" s="96" t="s">
        <v>7154</v>
      </c>
      <c r="D167" s="97"/>
      <c r="E167" s="96" t="s">
        <v>85</v>
      </c>
      <c r="F167" s="97"/>
      <c r="G167" s="96" t="s">
        <v>86</v>
      </c>
      <c r="H167" s="98"/>
      <c r="I167" s="99"/>
      <c r="J167" s="97"/>
      <c r="K167" s="99"/>
      <c r="L167" s="97"/>
      <c r="M167" s="97"/>
      <c r="N167" s="100">
        <v>45811.0</v>
      </c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idden="1">
      <c r="A168" s="96" t="s">
        <v>7155</v>
      </c>
      <c r="B168" s="96">
        <v>2.2999214663E10</v>
      </c>
      <c r="C168" s="96" t="s">
        <v>7156</v>
      </c>
      <c r="D168" s="97"/>
      <c r="E168" s="96" t="s">
        <v>85</v>
      </c>
      <c r="F168" s="97"/>
      <c r="G168" s="96" t="s">
        <v>94</v>
      </c>
      <c r="H168" s="98"/>
      <c r="I168" s="99"/>
      <c r="J168" s="97"/>
      <c r="K168" s="99"/>
      <c r="L168" s="97"/>
      <c r="M168" s="97"/>
      <c r="N168" s="100">
        <v>45811.0</v>
      </c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idden="1">
      <c r="A169" s="96" t="s">
        <v>4128</v>
      </c>
      <c r="B169" s="96">
        <v>2.299721829E10</v>
      </c>
      <c r="C169" s="96" t="s">
        <v>7157</v>
      </c>
      <c r="D169" s="97"/>
      <c r="E169" s="96" t="s">
        <v>85</v>
      </c>
      <c r="F169" s="97"/>
      <c r="G169" s="96" t="s">
        <v>94</v>
      </c>
      <c r="H169" s="98"/>
      <c r="I169" s="99"/>
      <c r="J169" s="97"/>
      <c r="K169" s="99"/>
      <c r="L169" s="97"/>
      <c r="M169" s="97"/>
      <c r="N169" s="100">
        <v>45811.0</v>
      </c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idden="1">
      <c r="A170" s="96" t="s">
        <v>4744</v>
      </c>
      <c r="B170" s="96">
        <v>2.1964756269E10</v>
      </c>
      <c r="C170" s="96" t="s">
        <v>7158</v>
      </c>
      <c r="D170" s="97"/>
      <c r="E170" s="96" t="s">
        <v>85</v>
      </c>
      <c r="F170" s="97"/>
      <c r="G170" s="96" t="s">
        <v>86</v>
      </c>
      <c r="H170" s="98"/>
      <c r="I170" s="99"/>
      <c r="J170" s="97"/>
      <c r="K170" s="99"/>
      <c r="L170" s="97"/>
      <c r="M170" s="97"/>
      <c r="N170" s="100">
        <v>45811.0</v>
      </c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idden="1">
      <c r="A171" s="96" t="s">
        <v>397</v>
      </c>
      <c r="B171" s="96">
        <v>2.1970987775E10</v>
      </c>
      <c r="C171" s="96" t="s">
        <v>7159</v>
      </c>
      <c r="D171" s="97"/>
      <c r="E171" s="96" t="s">
        <v>85</v>
      </c>
      <c r="F171" s="96" t="s">
        <v>93</v>
      </c>
      <c r="G171" s="96" t="s">
        <v>131</v>
      </c>
      <c r="H171" s="101">
        <v>809.74</v>
      </c>
      <c r="I171" s="99"/>
      <c r="J171" s="97"/>
      <c r="K171" s="99"/>
      <c r="L171" s="97"/>
      <c r="M171" s="97"/>
      <c r="N171" s="100">
        <v>45811.0</v>
      </c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idden="1">
      <c r="A172" s="96" t="s">
        <v>4176</v>
      </c>
      <c r="B172" s="96">
        <v>2.1997143364E10</v>
      </c>
      <c r="C172" s="96" t="s">
        <v>7160</v>
      </c>
      <c r="D172" s="97"/>
      <c r="E172" s="96" t="s">
        <v>85</v>
      </c>
      <c r="F172" s="97"/>
      <c r="G172" s="96" t="s">
        <v>86</v>
      </c>
      <c r="H172" s="98"/>
      <c r="I172" s="99"/>
      <c r="J172" s="97"/>
      <c r="K172" s="99"/>
      <c r="L172" s="97"/>
      <c r="M172" s="97"/>
      <c r="N172" s="100">
        <v>45813.0</v>
      </c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idden="1">
      <c r="A173" s="96" t="s">
        <v>7161</v>
      </c>
      <c r="B173" s="96">
        <v>2.1983912247E10</v>
      </c>
      <c r="C173" s="96" t="s">
        <v>7162</v>
      </c>
      <c r="D173" s="97"/>
      <c r="E173" s="96" t="s">
        <v>85</v>
      </c>
      <c r="F173" s="97"/>
      <c r="G173" s="96" t="s">
        <v>94</v>
      </c>
      <c r="H173" s="98"/>
      <c r="I173" s="99"/>
      <c r="J173" s="97"/>
      <c r="K173" s="99"/>
      <c r="L173" s="97"/>
      <c r="M173" s="97"/>
      <c r="N173" s="100">
        <v>45813.0</v>
      </c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idden="1">
      <c r="A174" s="96" t="s">
        <v>2024</v>
      </c>
      <c r="B174" s="96">
        <v>2.4988570184E10</v>
      </c>
      <c r="C174" s="96" t="s">
        <v>7163</v>
      </c>
      <c r="D174" s="97"/>
      <c r="E174" s="96" t="s">
        <v>85</v>
      </c>
      <c r="F174" s="97"/>
      <c r="G174" s="96" t="s">
        <v>94</v>
      </c>
      <c r="H174" s="98"/>
      <c r="I174" s="99"/>
      <c r="J174" s="97"/>
      <c r="K174" s="99"/>
      <c r="L174" s="97"/>
      <c r="M174" s="97"/>
      <c r="N174" s="100">
        <v>45813.0</v>
      </c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idden="1">
      <c r="A175" s="96" t="s">
        <v>4053</v>
      </c>
      <c r="B175" s="96">
        <v>2.1999662295E10</v>
      </c>
      <c r="C175" s="96" t="s">
        <v>7164</v>
      </c>
      <c r="D175" s="97"/>
      <c r="E175" s="96" t="s">
        <v>85</v>
      </c>
      <c r="F175" s="97"/>
      <c r="G175" s="96" t="s">
        <v>94</v>
      </c>
      <c r="H175" s="98"/>
      <c r="I175" s="99"/>
      <c r="J175" s="97"/>
      <c r="K175" s="99"/>
      <c r="L175" s="97"/>
      <c r="M175" s="97"/>
      <c r="N175" s="100">
        <v>45813.0</v>
      </c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idden="1">
      <c r="A176" s="96" t="s">
        <v>4547</v>
      </c>
      <c r="B176" s="96">
        <v>2.1980212048E10</v>
      </c>
      <c r="C176" s="96" t="s">
        <v>7165</v>
      </c>
      <c r="D176" s="97"/>
      <c r="E176" s="96" t="s">
        <v>85</v>
      </c>
      <c r="F176" s="97"/>
      <c r="G176" s="96" t="s">
        <v>86</v>
      </c>
      <c r="H176" s="98"/>
      <c r="I176" s="99"/>
      <c r="J176" s="97"/>
      <c r="K176" s="99"/>
      <c r="L176" s="97"/>
      <c r="M176" s="97"/>
      <c r="N176" s="100">
        <v>45813.0</v>
      </c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idden="1">
      <c r="A177" s="96" t="s">
        <v>765</v>
      </c>
      <c r="B177" s="96">
        <v>2.1966260699E10</v>
      </c>
      <c r="C177" s="96" t="s">
        <v>7166</v>
      </c>
      <c r="D177" s="97"/>
      <c r="E177" s="96" t="s">
        <v>85</v>
      </c>
      <c r="F177" s="97"/>
      <c r="G177" s="96" t="s">
        <v>86</v>
      </c>
      <c r="H177" s="98"/>
      <c r="I177" s="99"/>
      <c r="J177" s="97"/>
      <c r="K177" s="99"/>
      <c r="L177" s="97"/>
      <c r="M177" s="97"/>
      <c r="N177" s="100">
        <v>45813.0</v>
      </c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idden="1">
      <c r="A178" s="96" t="s">
        <v>7167</v>
      </c>
      <c r="B178" s="96">
        <v>2.1966452829E10</v>
      </c>
      <c r="C178" s="96" t="s">
        <v>7168</v>
      </c>
      <c r="D178" s="97"/>
      <c r="E178" s="96" t="s">
        <v>85</v>
      </c>
      <c r="F178" s="97"/>
      <c r="G178" s="96" t="s">
        <v>94</v>
      </c>
      <c r="H178" s="98"/>
      <c r="I178" s="99"/>
      <c r="J178" s="97"/>
      <c r="K178" s="99"/>
      <c r="L178" s="97"/>
      <c r="M178" s="97"/>
      <c r="N178" s="100">
        <v>45813.0</v>
      </c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idden="1">
      <c r="A179" s="96" t="s">
        <v>4225</v>
      </c>
      <c r="B179" s="96">
        <v>2.1971729109E10</v>
      </c>
      <c r="C179" s="96" t="s">
        <v>7169</v>
      </c>
      <c r="D179" s="97"/>
      <c r="E179" s="96" t="s">
        <v>85</v>
      </c>
      <c r="F179" s="97"/>
      <c r="G179" s="96" t="s">
        <v>86</v>
      </c>
      <c r="H179" s="98"/>
      <c r="I179" s="99"/>
      <c r="J179" s="97"/>
      <c r="K179" s="99"/>
      <c r="L179" s="97"/>
      <c r="M179" s="97"/>
      <c r="N179" s="100">
        <v>45813.0</v>
      </c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idden="1">
      <c r="A180" s="96" t="s">
        <v>4022</v>
      </c>
      <c r="B180" s="96">
        <v>2.199619986E10</v>
      </c>
      <c r="C180" s="96" t="s">
        <v>7170</v>
      </c>
      <c r="D180" s="97"/>
      <c r="E180" s="96" t="s">
        <v>85</v>
      </c>
      <c r="F180" s="97"/>
      <c r="G180" s="96" t="s">
        <v>86</v>
      </c>
      <c r="H180" s="98"/>
      <c r="I180" s="99"/>
      <c r="J180" s="97"/>
      <c r="K180" s="99"/>
      <c r="L180" s="97"/>
      <c r="M180" s="97"/>
      <c r="N180" s="100">
        <v>45813.0</v>
      </c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idden="1">
      <c r="A181" s="96" t="s">
        <v>7171</v>
      </c>
      <c r="B181" s="96">
        <v>2.1975606375E10</v>
      </c>
      <c r="C181" s="96" t="s">
        <v>7172</v>
      </c>
      <c r="D181" s="97"/>
      <c r="E181" s="96" t="s">
        <v>85</v>
      </c>
      <c r="F181" s="97"/>
      <c r="G181" s="96" t="s">
        <v>94</v>
      </c>
      <c r="H181" s="98"/>
      <c r="I181" s="99"/>
      <c r="J181" s="97"/>
      <c r="K181" s="99"/>
      <c r="L181" s="97"/>
      <c r="M181" s="97"/>
      <c r="N181" s="100">
        <v>45813.0</v>
      </c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idden="1">
      <c r="A182" s="96" t="s">
        <v>7173</v>
      </c>
      <c r="B182" s="96">
        <v>2.196864299E10</v>
      </c>
      <c r="C182" s="96" t="s">
        <v>7174</v>
      </c>
      <c r="D182" s="97"/>
      <c r="E182" s="96" t="s">
        <v>85</v>
      </c>
      <c r="F182" s="97"/>
      <c r="G182" s="96" t="s">
        <v>94</v>
      </c>
      <c r="H182" s="98"/>
      <c r="I182" s="99"/>
      <c r="J182" s="97"/>
      <c r="K182" s="99"/>
      <c r="L182" s="97"/>
      <c r="M182" s="97"/>
      <c r="N182" s="100">
        <v>45813.0</v>
      </c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idden="1">
      <c r="A183" s="96" t="s">
        <v>4191</v>
      </c>
      <c r="B183" s="96">
        <v>2.1999529807E10</v>
      </c>
      <c r="C183" s="96" t="s">
        <v>7175</v>
      </c>
      <c r="D183" s="97"/>
      <c r="E183" s="96" t="s">
        <v>85</v>
      </c>
      <c r="F183" s="97"/>
      <c r="G183" s="96" t="s">
        <v>86</v>
      </c>
      <c r="H183" s="98"/>
      <c r="I183" s="99"/>
      <c r="J183" s="97"/>
      <c r="K183" s="99"/>
      <c r="L183" s="97"/>
      <c r="M183" s="97"/>
      <c r="N183" s="100">
        <v>45813.0</v>
      </c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idden="1">
      <c r="A184" s="96" t="s">
        <v>7176</v>
      </c>
      <c r="B184" s="96">
        <v>2.1959044595E10</v>
      </c>
      <c r="C184" s="96" t="s">
        <v>7177</v>
      </c>
      <c r="D184" s="97"/>
      <c r="E184" s="96" t="s">
        <v>85</v>
      </c>
      <c r="F184" s="97"/>
      <c r="G184" s="96" t="s">
        <v>86</v>
      </c>
      <c r="H184" s="98"/>
      <c r="I184" s="99"/>
      <c r="J184" s="97"/>
      <c r="K184" s="99"/>
      <c r="L184" s="97"/>
      <c r="M184" s="97"/>
      <c r="N184" s="100">
        <v>45813.0</v>
      </c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idden="1">
      <c r="A185" s="96" t="s">
        <v>842</v>
      </c>
      <c r="B185" s="96">
        <v>2.1991225159E10</v>
      </c>
      <c r="C185" s="96" t="s">
        <v>7178</v>
      </c>
      <c r="D185" s="97"/>
      <c r="E185" s="96" t="s">
        <v>85</v>
      </c>
      <c r="F185" s="97"/>
      <c r="G185" s="96" t="s">
        <v>94</v>
      </c>
      <c r="H185" s="98"/>
      <c r="I185" s="99"/>
      <c r="J185" s="97"/>
      <c r="K185" s="99"/>
      <c r="L185" s="97"/>
      <c r="M185" s="97"/>
      <c r="N185" s="100">
        <v>45813.0</v>
      </c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idden="1">
      <c r="A186" s="96" t="s">
        <v>7179</v>
      </c>
      <c r="B186" s="96">
        <v>2.1970747638E10</v>
      </c>
      <c r="C186" s="96" t="s">
        <v>7180</v>
      </c>
      <c r="D186" s="97"/>
      <c r="E186" s="96" t="s">
        <v>85</v>
      </c>
      <c r="F186" s="97"/>
      <c r="G186" s="96" t="s">
        <v>94</v>
      </c>
      <c r="H186" s="98"/>
      <c r="I186" s="99"/>
      <c r="J186" s="97"/>
      <c r="K186" s="99"/>
      <c r="L186" s="97"/>
      <c r="M186" s="97"/>
      <c r="N186" s="100">
        <v>45813.0</v>
      </c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idden="1">
      <c r="A187" s="96" t="s">
        <v>7181</v>
      </c>
      <c r="B187" s="96">
        <v>2.1990733035E10</v>
      </c>
      <c r="C187" s="96" t="s">
        <v>7182</v>
      </c>
      <c r="D187" s="97"/>
      <c r="E187" s="96" t="s">
        <v>85</v>
      </c>
      <c r="F187" s="97"/>
      <c r="G187" s="96" t="s">
        <v>86</v>
      </c>
      <c r="H187" s="98"/>
      <c r="I187" s="99"/>
      <c r="J187" s="97"/>
      <c r="K187" s="99"/>
      <c r="L187" s="97"/>
      <c r="M187" s="97"/>
      <c r="N187" s="100">
        <v>45813.0</v>
      </c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idden="1">
      <c r="A188" s="96" t="s">
        <v>636</v>
      </c>
      <c r="B188" s="96">
        <v>2.1991171179E10</v>
      </c>
      <c r="C188" s="96" t="s">
        <v>7183</v>
      </c>
      <c r="D188" s="97"/>
      <c r="E188" s="96" t="s">
        <v>85</v>
      </c>
      <c r="F188" s="97"/>
      <c r="G188" s="96" t="s">
        <v>86</v>
      </c>
      <c r="H188" s="98"/>
      <c r="I188" s="99"/>
      <c r="J188" s="97"/>
      <c r="K188" s="99"/>
      <c r="L188" s="97"/>
      <c r="M188" s="97"/>
      <c r="N188" s="100">
        <v>45813.0</v>
      </c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idden="1">
      <c r="A189" s="96" t="s">
        <v>7184</v>
      </c>
      <c r="B189" s="96">
        <v>2.1998302442E10</v>
      </c>
      <c r="C189" s="96" t="s">
        <v>7185</v>
      </c>
      <c r="D189" s="97"/>
      <c r="E189" s="96" t="s">
        <v>85</v>
      </c>
      <c r="F189" s="97"/>
      <c r="G189" s="96" t="s">
        <v>94</v>
      </c>
      <c r="H189" s="98"/>
      <c r="I189" s="99"/>
      <c r="J189" s="97"/>
      <c r="K189" s="99"/>
      <c r="L189" s="97"/>
      <c r="M189" s="97"/>
      <c r="N189" s="100">
        <v>45813.0</v>
      </c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idden="1">
      <c r="A190" s="96" t="s">
        <v>123</v>
      </c>
      <c r="B190" s="96">
        <v>2.4992647827E10</v>
      </c>
      <c r="C190" s="96" t="s">
        <v>7186</v>
      </c>
      <c r="D190" s="97"/>
      <c r="E190" s="96" t="s">
        <v>85</v>
      </c>
      <c r="F190" s="97"/>
      <c r="G190" s="96" t="s">
        <v>94</v>
      </c>
      <c r="H190" s="98"/>
      <c r="I190" s="99"/>
      <c r="J190" s="97"/>
      <c r="K190" s="99"/>
      <c r="L190" s="97"/>
      <c r="M190" s="97"/>
      <c r="N190" s="100">
        <v>45813.0</v>
      </c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idden="1">
      <c r="A191" s="96" t="s">
        <v>255</v>
      </c>
      <c r="B191" s="96">
        <v>2.1999821551E10</v>
      </c>
      <c r="C191" s="96" t="s">
        <v>7187</v>
      </c>
      <c r="D191" s="96" t="s">
        <v>7188</v>
      </c>
      <c r="E191" s="96" t="s">
        <v>85</v>
      </c>
      <c r="F191" s="96" t="s">
        <v>137</v>
      </c>
      <c r="G191" s="96" t="s">
        <v>53</v>
      </c>
      <c r="H191" s="101">
        <v>1293.76</v>
      </c>
      <c r="I191" s="99"/>
      <c r="J191" s="96">
        <v>9.636644E7</v>
      </c>
      <c r="K191" s="100">
        <v>45813.0</v>
      </c>
      <c r="L191" s="96">
        <v>6.0</v>
      </c>
      <c r="M191" s="97"/>
      <c r="N191" s="100">
        <v>45814.0</v>
      </c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idden="1">
      <c r="A192" s="96" t="s">
        <v>4053</v>
      </c>
      <c r="B192" s="96">
        <v>2.1985589054E10</v>
      </c>
      <c r="C192" s="96" t="s">
        <v>7189</v>
      </c>
      <c r="D192" s="97"/>
      <c r="E192" s="96" t="s">
        <v>671</v>
      </c>
      <c r="F192" s="97"/>
      <c r="G192" s="96" t="s">
        <v>94</v>
      </c>
      <c r="H192" s="98"/>
      <c r="I192" s="99"/>
      <c r="J192" s="97"/>
      <c r="K192" s="99"/>
      <c r="L192" s="97"/>
      <c r="M192" s="97"/>
      <c r="N192" s="100">
        <v>45814.0</v>
      </c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idden="1">
      <c r="A193" s="96" t="s">
        <v>7190</v>
      </c>
      <c r="B193" s="96">
        <v>2.1979780211E10</v>
      </c>
      <c r="C193" s="96" t="s">
        <v>7191</v>
      </c>
      <c r="D193" s="97"/>
      <c r="E193" s="96" t="s">
        <v>671</v>
      </c>
      <c r="F193" s="97"/>
      <c r="G193" s="96" t="s">
        <v>94</v>
      </c>
      <c r="H193" s="98"/>
      <c r="I193" s="99"/>
      <c r="J193" s="97"/>
      <c r="K193" s="99"/>
      <c r="L193" s="97"/>
      <c r="M193" s="97"/>
      <c r="N193" s="100">
        <v>45814.0</v>
      </c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idden="1">
      <c r="A194" s="96" t="s">
        <v>4274</v>
      </c>
      <c r="B194" s="96">
        <v>2.1999134143E10</v>
      </c>
      <c r="C194" s="96" t="s">
        <v>7192</v>
      </c>
      <c r="D194" s="97"/>
      <c r="E194" s="96" t="s">
        <v>671</v>
      </c>
      <c r="F194" s="97"/>
      <c r="G194" s="96" t="s">
        <v>86</v>
      </c>
      <c r="H194" s="98"/>
      <c r="I194" s="99"/>
      <c r="J194" s="97"/>
      <c r="K194" s="99"/>
      <c r="L194" s="97"/>
      <c r="M194" s="97"/>
      <c r="N194" s="100">
        <v>45814.0</v>
      </c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idden="1">
      <c r="A195" s="96" t="s">
        <v>7193</v>
      </c>
      <c r="B195" s="96">
        <v>2.1968936507E10</v>
      </c>
      <c r="C195" s="96" t="s">
        <v>7194</v>
      </c>
      <c r="D195" s="97"/>
      <c r="E195" s="96" t="s">
        <v>671</v>
      </c>
      <c r="F195" s="97"/>
      <c r="G195" s="96" t="s">
        <v>94</v>
      </c>
      <c r="H195" s="98"/>
      <c r="I195" s="99"/>
      <c r="J195" s="97"/>
      <c r="K195" s="99"/>
      <c r="L195" s="97"/>
      <c r="M195" s="97"/>
      <c r="N195" s="100">
        <v>45814.0</v>
      </c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idden="1">
      <c r="A196" s="96" t="s">
        <v>4795</v>
      </c>
      <c r="B196" s="96">
        <v>2.1994998249E10</v>
      </c>
      <c r="C196" s="96" t="s">
        <v>7195</v>
      </c>
      <c r="D196" s="97"/>
      <c r="E196" s="96" t="s">
        <v>671</v>
      </c>
      <c r="F196" s="97"/>
      <c r="G196" s="96" t="s">
        <v>94</v>
      </c>
      <c r="H196" s="98"/>
      <c r="I196" s="99"/>
      <c r="J196" s="97"/>
      <c r="K196" s="99"/>
      <c r="L196" s="97"/>
      <c r="M196" s="97"/>
      <c r="N196" s="100">
        <v>45814.0</v>
      </c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idden="1">
      <c r="A197" s="96" t="s">
        <v>4079</v>
      </c>
      <c r="B197" s="96">
        <v>2.1964920968E10</v>
      </c>
      <c r="C197" s="96" t="s">
        <v>7196</v>
      </c>
      <c r="D197" s="97"/>
      <c r="E197" s="96" t="s">
        <v>671</v>
      </c>
      <c r="F197" s="97"/>
      <c r="G197" s="96" t="s">
        <v>94</v>
      </c>
      <c r="H197" s="98"/>
      <c r="I197" s="99"/>
      <c r="J197" s="97"/>
      <c r="K197" s="99"/>
      <c r="L197" s="97"/>
      <c r="M197" s="97"/>
      <c r="N197" s="100">
        <v>45814.0</v>
      </c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idden="1">
      <c r="A198" s="96" t="s">
        <v>4074</v>
      </c>
      <c r="B198" s="96">
        <v>2.1982729682E10</v>
      </c>
      <c r="C198" s="96" t="s">
        <v>7197</v>
      </c>
      <c r="D198" s="97"/>
      <c r="E198" s="96" t="s">
        <v>671</v>
      </c>
      <c r="F198" s="97"/>
      <c r="G198" s="96" t="s">
        <v>94</v>
      </c>
      <c r="H198" s="98"/>
      <c r="I198" s="99"/>
      <c r="J198" s="97"/>
      <c r="K198" s="99"/>
      <c r="L198" s="97"/>
      <c r="M198" s="97"/>
      <c r="N198" s="100">
        <v>45814.0</v>
      </c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idden="1">
      <c r="A199" s="96" t="s">
        <v>7198</v>
      </c>
      <c r="B199" s="96">
        <v>2.1997660754E10</v>
      </c>
      <c r="C199" s="96" t="s">
        <v>7199</v>
      </c>
      <c r="D199" s="97"/>
      <c r="E199" s="96" t="s">
        <v>85</v>
      </c>
      <c r="F199" s="97"/>
      <c r="G199" s="96" t="s">
        <v>86</v>
      </c>
      <c r="H199" s="98"/>
      <c r="I199" s="99"/>
      <c r="J199" s="97"/>
      <c r="K199" s="99"/>
      <c r="L199" s="97"/>
      <c r="M199" s="97"/>
      <c r="N199" s="100">
        <v>45814.0</v>
      </c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idden="1">
      <c r="A200" s="96" t="s">
        <v>4227</v>
      </c>
      <c r="B200" s="96">
        <v>2.1972133523E10</v>
      </c>
      <c r="C200" s="96" t="s">
        <v>7200</v>
      </c>
      <c r="D200" s="97"/>
      <c r="E200" s="96" t="s">
        <v>85</v>
      </c>
      <c r="F200" s="97"/>
      <c r="G200" s="96" t="s">
        <v>86</v>
      </c>
      <c r="H200" s="98"/>
      <c r="I200" s="99"/>
      <c r="J200" s="97"/>
      <c r="K200" s="99"/>
      <c r="L200" s="97"/>
      <c r="M200" s="97"/>
      <c r="N200" s="100">
        <v>45814.0</v>
      </c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idden="1">
      <c r="A201" s="96" t="s">
        <v>4118</v>
      </c>
      <c r="B201" s="96">
        <v>2.1985445379E10</v>
      </c>
      <c r="C201" s="96" t="s">
        <v>7201</v>
      </c>
      <c r="D201" s="97"/>
      <c r="E201" s="96" t="s">
        <v>85</v>
      </c>
      <c r="F201" s="97"/>
      <c r="G201" s="96" t="s">
        <v>150</v>
      </c>
      <c r="H201" s="98"/>
      <c r="I201" s="99"/>
      <c r="J201" s="97"/>
      <c r="K201" s="99"/>
      <c r="L201" s="97"/>
      <c r="M201" s="97"/>
      <c r="N201" s="100">
        <v>45814.0</v>
      </c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idden="1">
      <c r="A202" s="96" t="s">
        <v>7202</v>
      </c>
      <c r="B202" s="96">
        <v>2.199651633E10</v>
      </c>
      <c r="C202" s="96" t="s">
        <v>7203</v>
      </c>
      <c r="D202" s="97"/>
      <c r="E202" s="96" t="s">
        <v>85</v>
      </c>
      <c r="F202" s="97"/>
      <c r="G202" s="96" t="s">
        <v>86</v>
      </c>
      <c r="H202" s="98"/>
      <c r="I202" s="99"/>
      <c r="J202" s="97"/>
      <c r="K202" s="99"/>
      <c r="L202" s="97"/>
      <c r="M202" s="97"/>
      <c r="N202" s="100">
        <v>45814.0</v>
      </c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idden="1">
      <c r="A203" s="96" t="s">
        <v>7204</v>
      </c>
      <c r="B203" s="96">
        <v>2.1991377688E10</v>
      </c>
      <c r="C203" s="96" t="s">
        <v>7205</v>
      </c>
      <c r="D203" s="97"/>
      <c r="E203" s="96" t="s">
        <v>85</v>
      </c>
      <c r="F203" s="97"/>
      <c r="G203" s="96" t="s">
        <v>86</v>
      </c>
      <c r="H203" s="98"/>
      <c r="I203" s="99"/>
      <c r="J203" s="97"/>
      <c r="K203" s="99"/>
      <c r="L203" s="97"/>
      <c r="M203" s="97"/>
      <c r="N203" s="100">
        <v>45817.0</v>
      </c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idden="1">
      <c r="A204" s="96" t="s">
        <v>7206</v>
      </c>
      <c r="B204" s="96">
        <v>2.1981581767E10</v>
      </c>
      <c r="C204" s="96" t="s">
        <v>7207</v>
      </c>
      <c r="D204" s="97"/>
      <c r="E204" s="96" t="s">
        <v>85</v>
      </c>
      <c r="F204" s="97"/>
      <c r="G204" s="96" t="s">
        <v>86</v>
      </c>
      <c r="H204" s="98"/>
      <c r="I204" s="99"/>
      <c r="J204" s="97"/>
      <c r="K204" s="99"/>
      <c r="L204" s="97"/>
      <c r="M204" s="97"/>
      <c r="N204" s="100">
        <v>45817.0</v>
      </c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idden="1">
      <c r="A205" s="96" t="s">
        <v>3992</v>
      </c>
      <c r="B205" s="96">
        <v>2.1973060406E10</v>
      </c>
      <c r="C205" s="96" t="s">
        <v>7208</v>
      </c>
      <c r="D205" s="97"/>
      <c r="E205" s="96" t="s">
        <v>85</v>
      </c>
      <c r="F205" s="97"/>
      <c r="G205" s="96" t="s">
        <v>94</v>
      </c>
      <c r="H205" s="98"/>
      <c r="I205" s="99"/>
      <c r="J205" s="97"/>
      <c r="K205" s="99"/>
      <c r="L205" s="97"/>
      <c r="M205" s="97"/>
      <c r="N205" s="100">
        <v>45817.0</v>
      </c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idden="1">
      <c r="A206" s="96" t="s">
        <v>7209</v>
      </c>
      <c r="B206" s="96">
        <v>2.1992243954E10</v>
      </c>
      <c r="C206" s="96" t="s">
        <v>7210</v>
      </c>
      <c r="D206" s="97"/>
      <c r="E206" s="96" t="s">
        <v>85</v>
      </c>
      <c r="F206" s="97"/>
      <c r="G206" s="96" t="s">
        <v>86</v>
      </c>
      <c r="H206" s="98"/>
      <c r="I206" s="99"/>
      <c r="J206" s="97"/>
      <c r="K206" s="99"/>
      <c r="L206" s="97"/>
      <c r="M206" s="97"/>
      <c r="N206" s="100">
        <v>45817.0</v>
      </c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idden="1">
      <c r="A207" s="96" t="s">
        <v>4229</v>
      </c>
      <c r="B207" s="96">
        <v>2.1989195347E10</v>
      </c>
      <c r="C207" s="96" t="s">
        <v>7211</v>
      </c>
      <c r="D207" s="97"/>
      <c r="E207" s="96" t="s">
        <v>85</v>
      </c>
      <c r="F207" s="97"/>
      <c r="G207" s="96" t="s">
        <v>86</v>
      </c>
      <c r="H207" s="98"/>
      <c r="I207" s="99"/>
      <c r="J207" s="97"/>
      <c r="K207" s="99"/>
      <c r="L207" s="97"/>
      <c r="M207" s="97"/>
      <c r="N207" s="100">
        <v>45817.0</v>
      </c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idden="1">
      <c r="A208" s="96" t="s">
        <v>7212</v>
      </c>
      <c r="B208" s="96">
        <v>2.4999606663E10</v>
      </c>
      <c r="C208" s="96" t="s">
        <v>7213</v>
      </c>
      <c r="D208" s="97"/>
      <c r="E208" s="96" t="s">
        <v>85</v>
      </c>
      <c r="F208" s="97"/>
      <c r="G208" s="96" t="s">
        <v>94</v>
      </c>
      <c r="H208" s="98"/>
      <c r="I208" s="99"/>
      <c r="J208" s="97"/>
      <c r="K208" s="99"/>
      <c r="L208" s="97"/>
      <c r="M208" s="97"/>
      <c r="N208" s="100">
        <v>45817.0</v>
      </c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idden="1">
      <c r="A209" s="96" t="s">
        <v>4424</v>
      </c>
      <c r="B209" s="96">
        <v>2.1983019589E10</v>
      </c>
      <c r="C209" s="96" t="s">
        <v>7214</v>
      </c>
      <c r="D209" s="97"/>
      <c r="E209" s="96" t="s">
        <v>85</v>
      </c>
      <c r="F209" s="97"/>
      <c r="G209" s="96" t="s">
        <v>94</v>
      </c>
      <c r="H209" s="98"/>
      <c r="I209" s="99"/>
      <c r="J209" s="97"/>
      <c r="K209" s="99"/>
      <c r="L209" s="97"/>
      <c r="M209" s="97"/>
      <c r="N209" s="100">
        <v>45817.0</v>
      </c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idden="1">
      <c r="A210" s="96" t="s">
        <v>7215</v>
      </c>
      <c r="B210" s="96">
        <v>2.1981804685E10</v>
      </c>
      <c r="C210" s="96" t="s">
        <v>7216</v>
      </c>
      <c r="D210" s="97"/>
      <c r="E210" s="96" t="s">
        <v>85</v>
      </c>
      <c r="F210" s="97"/>
      <c r="G210" s="96" t="s">
        <v>94</v>
      </c>
      <c r="H210" s="98"/>
      <c r="I210" s="99"/>
      <c r="J210" s="97"/>
      <c r="K210" s="99"/>
      <c r="L210" s="97"/>
      <c r="M210" s="97"/>
      <c r="N210" s="100">
        <v>45817.0</v>
      </c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idden="1">
      <c r="A211" s="96" t="s">
        <v>7217</v>
      </c>
      <c r="B211" s="96">
        <v>2.1975865566E10</v>
      </c>
      <c r="C211" s="96" t="s">
        <v>7218</v>
      </c>
      <c r="D211" s="97"/>
      <c r="E211" s="96" t="s">
        <v>85</v>
      </c>
      <c r="F211" s="97"/>
      <c r="G211" s="96" t="s">
        <v>86</v>
      </c>
      <c r="H211" s="98"/>
      <c r="I211" s="99"/>
      <c r="J211" s="97"/>
      <c r="K211" s="99"/>
      <c r="L211" s="97"/>
      <c r="M211" s="97"/>
      <c r="N211" s="100">
        <v>45817.0</v>
      </c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idden="1">
      <c r="A212" s="96" t="s">
        <v>5154</v>
      </c>
      <c r="B212" s="96">
        <v>2.1980168613E10</v>
      </c>
      <c r="C212" s="96" t="s">
        <v>7219</v>
      </c>
      <c r="D212" s="97"/>
      <c r="E212" s="96" t="s">
        <v>85</v>
      </c>
      <c r="F212" s="97"/>
      <c r="G212" s="96" t="s">
        <v>86</v>
      </c>
      <c r="H212" s="98"/>
      <c r="I212" s="99"/>
      <c r="J212" s="97"/>
      <c r="K212" s="99"/>
      <c r="L212" s="97"/>
      <c r="M212" s="97"/>
      <c r="N212" s="100">
        <v>45817.0</v>
      </c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idden="1">
      <c r="A213" s="96" t="s">
        <v>7220</v>
      </c>
      <c r="B213" s="96">
        <v>2.1971043345E10</v>
      </c>
      <c r="C213" s="96" t="s">
        <v>7221</v>
      </c>
      <c r="D213" s="97"/>
      <c r="E213" s="96" t="s">
        <v>85</v>
      </c>
      <c r="F213" s="97"/>
      <c r="G213" s="96" t="s">
        <v>86</v>
      </c>
      <c r="H213" s="98"/>
      <c r="I213" s="99"/>
      <c r="J213" s="97"/>
      <c r="K213" s="99"/>
      <c r="L213" s="97"/>
      <c r="M213" s="97"/>
      <c r="N213" s="100">
        <v>45817.0</v>
      </c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idden="1">
      <c r="A214" s="96" t="s">
        <v>4509</v>
      </c>
      <c r="B214" s="96">
        <v>2.1970112425E10</v>
      </c>
      <c r="C214" s="96" t="s">
        <v>7222</v>
      </c>
      <c r="D214" s="97"/>
      <c r="E214" s="96" t="s">
        <v>85</v>
      </c>
      <c r="F214" s="97"/>
      <c r="G214" s="96" t="s">
        <v>86</v>
      </c>
      <c r="H214" s="98"/>
      <c r="I214" s="99"/>
      <c r="J214" s="97"/>
      <c r="K214" s="99"/>
      <c r="L214" s="97"/>
      <c r="M214" s="97"/>
      <c r="N214" s="100">
        <v>45817.0</v>
      </c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idden="1">
      <c r="A215" s="96" t="s">
        <v>5303</v>
      </c>
      <c r="B215" s="96">
        <v>2.1988490165E10</v>
      </c>
      <c r="C215" s="96" t="s">
        <v>7223</v>
      </c>
      <c r="D215" s="97"/>
      <c r="E215" s="96" t="s">
        <v>85</v>
      </c>
      <c r="F215" s="97"/>
      <c r="G215" s="96" t="s">
        <v>94</v>
      </c>
      <c r="H215" s="98"/>
      <c r="I215" s="99"/>
      <c r="J215" s="97"/>
      <c r="K215" s="99"/>
      <c r="L215" s="97"/>
      <c r="M215" s="97"/>
      <c r="N215" s="100">
        <v>45817.0</v>
      </c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idden="1">
      <c r="A216" s="96" t="s">
        <v>7224</v>
      </c>
      <c r="B216" s="96">
        <v>2.4988477953E10</v>
      </c>
      <c r="C216" s="96" t="s">
        <v>7225</v>
      </c>
      <c r="D216" s="97"/>
      <c r="E216" s="96" t="s">
        <v>85</v>
      </c>
      <c r="F216" s="97"/>
      <c r="G216" s="96" t="s">
        <v>86</v>
      </c>
      <c r="H216" s="98"/>
      <c r="I216" s="99"/>
      <c r="J216" s="97"/>
      <c r="K216" s="99"/>
      <c r="L216" s="97"/>
      <c r="M216" s="97"/>
      <c r="N216" s="100">
        <v>45817.0</v>
      </c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idden="1">
      <c r="A217" s="96" t="s">
        <v>4261</v>
      </c>
      <c r="B217" s="96">
        <v>2.1966126377E10</v>
      </c>
      <c r="C217" s="96" t="s">
        <v>7226</v>
      </c>
      <c r="D217" s="97"/>
      <c r="E217" s="96" t="s">
        <v>85</v>
      </c>
      <c r="F217" s="97"/>
      <c r="G217" s="96" t="s">
        <v>86</v>
      </c>
      <c r="H217" s="98"/>
      <c r="I217" s="99"/>
      <c r="J217" s="97"/>
      <c r="K217" s="99"/>
      <c r="L217" s="97"/>
      <c r="M217" s="97"/>
      <c r="N217" s="100">
        <v>45817.0</v>
      </c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idden="1">
      <c r="A218" s="96" t="s">
        <v>5200</v>
      </c>
      <c r="B218" s="96">
        <v>2.1965471361E10</v>
      </c>
      <c r="C218" s="96" t="s">
        <v>7227</v>
      </c>
      <c r="D218" s="97"/>
      <c r="E218" s="96" t="s">
        <v>85</v>
      </c>
      <c r="F218" s="97"/>
      <c r="G218" s="96" t="s">
        <v>86</v>
      </c>
      <c r="H218" s="98"/>
      <c r="I218" s="99"/>
      <c r="J218" s="97"/>
      <c r="K218" s="99"/>
      <c r="L218" s="97"/>
      <c r="M218" s="97"/>
      <c r="N218" s="100">
        <v>45817.0</v>
      </c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idden="1">
      <c r="A219" s="96" t="s">
        <v>7228</v>
      </c>
      <c r="B219" s="96">
        <v>2.19667189E10</v>
      </c>
      <c r="C219" s="96" t="s">
        <v>7229</v>
      </c>
      <c r="D219" s="97"/>
      <c r="E219" s="96" t="s">
        <v>85</v>
      </c>
      <c r="F219" s="97"/>
      <c r="G219" s="96" t="s">
        <v>86</v>
      </c>
      <c r="H219" s="98"/>
      <c r="I219" s="99"/>
      <c r="J219" s="97"/>
      <c r="K219" s="99"/>
      <c r="L219" s="97"/>
      <c r="M219" s="97"/>
      <c r="N219" s="100">
        <v>45817.0</v>
      </c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idden="1">
      <c r="A220" s="96" t="s">
        <v>4299</v>
      </c>
      <c r="B220" s="96">
        <v>2.1979461816E10</v>
      </c>
      <c r="C220" s="96" t="s">
        <v>7230</v>
      </c>
      <c r="D220" s="97"/>
      <c r="E220" s="96" t="s">
        <v>85</v>
      </c>
      <c r="F220" s="97"/>
      <c r="G220" s="96" t="s">
        <v>86</v>
      </c>
      <c r="H220" s="98"/>
      <c r="I220" s="99"/>
      <c r="J220" s="97"/>
      <c r="K220" s="99"/>
      <c r="L220" s="97"/>
      <c r="M220" s="97"/>
      <c r="N220" s="100">
        <v>45817.0</v>
      </c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idden="1">
      <c r="A221" s="96" t="s">
        <v>7231</v>
      </c>
      <c r="B221" s="97"/>
      <c r="C221" s="96" t="s">
        <v>7232</v>
      </c>
      <c r="D221" s="97"/>
      <c r="E221" s="96" t="s">
        <v>85</v>
      </c>
      <c r="F221" s="97"/>
      <c r="G221" s="96" t="s">
        <v>86</v>
      </c>
      <c r="H221" s="98"/>
      <c r="I221" s="99"/>
      <c r="J221" s="97"/>
      <c r="K221" s="99"/>
      <c r="L221" s="97"/>
      <c r="M221" s="97"/>
      <c r="N221" s="100">
        <v>45817.0</v>
      </c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idden="1">
      <c r="A222" s="96" t="s">
        <v>3990</v>
      </c>
      <c r="B222" s="96">
        <v>2.198812069E10</v>
      </c>
      <c r="C222" s="96" t="s">
        <v>7233</v>
      </c>
      <c r="D222" s="97"/>
      <c r="E222" s="96" t="s">
        <v>85</v>
      </c>
      <c r="F222" s="97"/>
      <c r="G222" s="96" t="s">
        <v>86</v>
      </c>
      <c r="H222" s="98"/>
      <c r="I222" s="99"/>
      <c r="J222" s="97"/>
      <c r="K222" s="99"/>
      <c r="L222" s="97"/>
      <c r="M222" s="97"/>
      <c r="N222" s="100">
        <v>45817.0</v>
      </c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idden="1">
      <c r="A223" s="96" t="s">
        <v>7234</v>
      </c>
      <c r="B223" s="96">
        <v>2.1988177406E10</v>
      </c>
      <c r="C223" s="96" t="s">
        <v>7235</v>
      </c>
      <c r="D223" s="97"/>
      <c r="E223" s="96" t="s">
        <v>85</v>
      </c>
      <c r="F223" s="97"/>
      <c r="G223" s="96" t="s">
        <v>94</v>
      </c>
      <c r="H223" s="98"/>
      <c r="I223" s="99"/>
      <c r="J223" s="97"/>
      <c r="K223" s="99"/>
      <c r="L223" s="97"/>
      <c r="M223" s="97"/>
      <c r="N223" s="100">
        <v>45817.0</v>
      </c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idden="1">
      <c r="A224" s="96" t="s">
        <v>4441</v>
      </c>
      <c r="B224" s="96">
        <v>2.1982480176E10</v>
      </c>
      <c r="C224" s="96" t="s">
        <v>7236</v>
      </c>
      <c r="D224" s="97"/>
      <c r="E224" s="96" t="s">
        <v>85</v>
      </c>
      <c r="F224" s="97"/>
      <c r="G224" s="96" t="s">
        <v>94</v>
      </c>
      <c r="H224" s="98"/>
      <c r="I224" s="99"/>
      <c r="J224" s="97"/>
      <c r="K224" s="99"/>
      <c r="L224" s="97"/>
      <c r="M224" s="97"/>
      <c r="N224" s="100">
        <v>45817.0</v>
      </c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idden="1">
      <c r="A225" s="96" t="s">
        <v>4082</v>
      </c>
      <c r="B225" s="96">
        <v>2.4993193772E10</v>
      </c>
      <c r="C225" s="96" t="s">
        <v>7237</v>
      </c>
      <c r="D225" s="97"/>
      <c r="E225" s="96" t="s">
        <v>85</v>
      </c>
      <c r="F225" s="97"/>
      <c r="G225" s="96" t="s">
        <v>94</v>
      </c>
      <c r="H225" s="98"/>
      <c r="I225" s="99"/>
      <c r="J225" s="97"/>
      <c r="K225" s="99"/>
      <c r="L225" s="97"/>
      <c r="M225" s="97"/>
      <c r="N225" s="100">
        <v>45817.0</v>
      </c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idden="1">
      <c r="A226" s="96" t="s">
        <v>3990</v>
      </c>
      <c r="B226" s="96">
        <v>2.197033837E10</v>
      </c>
      <c r="C226" s="97"/>
      <c r="D226" s="97"/>
      <c r="E226" s="96" t="s">
        <v>85</v>
      </c>
      <c r="F226" s="97"/>
      <c r="G226" s="96" t="s">
        <v>86</v>
      </c>
      <c r="H226" s="98"/>
      <c r="I226" s="99"/>
      <c r="J226" s="97"/>
      <c r="K226" s="99"/>
      <c r="L226" s="97"/>
      <c r="M226" s="97"/>
      <c r="N226" s="100">
        <v>45817.0</v>
      </c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idden="1">
      <c r="A227" s="96" t="s">
        <v>7238</v>
      </c>
      <c r="B227" s="96">
        <v>2.1989388027E10</v>
      </c>
      <c r="C227" s="96" t="s">
        <v>7239</v>
      </c>
      <c r="D227" s="97"/>
      <c r="E227" s="96" t="s">
        <v>85</v>
      </c>
      <c r="F227" s="97"/>
      <c r="G227" s="96" t="s">
        <v>94</v>
      </c>
      <c r="H227" s="98"/>
      <c r="I227" s="99"/>
      <c r="J227" s="97"/>
      <c r="K227" s="99"/>
      <c r="L227" s="97"/>
      <c r="M227" s="97"/>
      <c r="N227" s="100">
        <v>45817.0</v>
      </c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idden="1">
      <c r="A228" s="96" t="s">
        <v>2511</v>
      </c>
      <c r="B228" s="96">
        <v>2.2999923075E10</v>
      </c>
      <c r="C228" s="96" t="s">
        <v>7240</v>
      </c>
      <c r="D228" s="97"/>
      <c r="E228" s="96" t="s">
        <v>85</v>
      </c>
      <c r="F228" s="97"/>
      <c r="G228" s="96" t="s">
        <v>94</v>
      </c>
      <c r="H228" s="98"/>
      <c r="I228" s="99"/>
      <c r="J228" s="97"/>
      <c r="K228" s="99"/>
      <c r="L228" s="97"/>
      <c r="M228" s="97"/>
      <c r="N228" s="100">
        <v>45817.0</v>
      </c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idden="1">
      <c r="A229" s="96" t="s">
        <v>7241</v>
      </c>
      <c r="B229" s="96">
        <v>2.2981042246E10</v>
      </c>
      <c r="C229" s="96" t="s">
        <v>7242</v>
      </c>
      <c r="D229" s="97"/>
      <c r="E229" s="96" t="s">
        <v>85</v>
      </c>
      <c r="F229" s="97"/>
      <c r="G229" s="96" t="s">
        <v>86</v>
      </c>
      <c r="H229" s="98"/>
      <c r="I229" s="99"/>
      <c r="J229" s="97"/>
      <c r="K229" s="99"/>
      <c r="L229" s="97"/>
      <c r="M229" s="97"/>
      <c r="N229" s="100">
        <v>45817.0</v>
      </c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idden="1">
      <c r="A230" s="96" t="s">
        <v>7243</v>
      </c>
      <c r="B230" s="96">
        <v>2.1993365961E10</v>
      </c>
      <c r="C230" s="96" t="s">
        <v>7244</v>
      </c>
      <c r="D230" s="97"/>
      <c r="E230" s="96" t="s">
        <v>85</v>
      </c>
      <c r="F230" s="97"/>
      <c r="G230" s="96" t="s">
        <v>86</v>
      </c>
      <c r="H230" s="98"/>
      <c r="I230" s="99"/>
      <c r="J230" s="97"/>
      <c r="K230" s="99"/>
      <c r="L230" s="97"/>
      <c r="M230" s="97"/>
      <c r="N230" s="100">
        <v>45818.0</v>
      </c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idden="1">
      <c r="A231" s="96" t="s">
        <v>7245</v>
      </c>
      <c r="B231" s="96">
        <v>2.199181447E10</v>
      </c>
      <c r="C231" s="96" t="s">
        <v>446</v>
      </c>
      <c r="D231" s="97"/>
      <c r="E231" s="96" t="s">
        <v>85</v>
      </c>
      <c r="F231" s="97"/>
      <c r="G231" s="96" t="s">
        <v>150</v>
      </c>
      <c r="H231" s="98"/>
      <c r="I231" s="99"/>
      <c r="J231" s="97"/>
      <c r="K231" s="99"/>
      <c r="L231" s="97"/>
      <c r="M231" s="97"/>
      <c r="N231" s="100">
        <v>45818.0</v>
      </c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idden="1">
      <c r="A232" s="96" t="s">
        <v>4229</v>
      </c>
      <c r="B232" s="96">
        <v>2.1964540806E10</v>
      </c>
      <c r="C232" s="96" t="s">
        <v>7246</v>
      </c>
      <c r="D232" s="97"/>
      <c r="E232" s="96" t="s">
        <v>85</v>
      </c>
      <c r="F232" s="97"/>
      <c r="G232" s="96" t="s">
        <v>94</v>
      </c>
      <c r="H232" s="98"/>
      <c r="I232" s="99"/>
      <c r="J232" s="97"/>
      <c r="K232" s="99"/>
      <c r="L232" s="97"/>
      <c r="M232" s="97"/>
      <c r="N232" s="100">
        <v>45818.0</v>
      </c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idden="1">
      <c r="A233" s="96" t="s">
        <v>3</v>
      </c>
      <c r="B233" s="96">
        <v>2.1995178369E10</v>
      </c>
      <c r="C233" s="97"/>
      <c r="D233" s="97"/>
      <c r="E233" s="96" t="s">
        <v>85</v>
      </c>
      <c r="F233" s="97"/>
      <c r="G233" s="96" t="s">
        <v>86</v>
      </c>
      <c r="H233" s="98"/>
      <c r="I233" s="99"/>
      <c r="J233" s="97"/>
      <c r="K233" s="99"/>
      <c r="L233" s="97"/>
      <c r="M233" s="97"/>
      <c r="N233" s="100">
        <v>45818.0</v>
      </c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idden="1">
      <c r="A234" s="96" t="s">
        <v>5565</v>
      </c>
      <c r="B234" s="96">
        <v>2.1970571419E10</v>
      </c>
      <c r="C234" s="96" t="s">
        <v>7247</v>
      </c>
      <c r="D234" s="97"/>
      <c r="E234" s="96" t="s">
        <v>85</v>
      </c>
      <c r="F234" s="97"/>
      <c r="G234" s="96" t="s">
        <v>86</v>
      </c>
      <c r="H234" s="98"/>
      <c r="I234" s="99"/>
      <c r="J234" s="97"/>
      <c r="K234" s="99"/>
      <c r="L234" s="97"/>
      <c r="M234" s="97"/>
      <c r="N234" s="100">
        <v>45818.0</v>
      </c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idden="1">
      <c r="A235" s="96" t="s">
        <v>4475</v>
      </c>
      <c r="B235" s="96">
        <v>2.2998473593E10</v>
      </c>
      <c r="C235" s="96" t="s">
        <v>7248</v>
      </c>
      <c r="D235" s="97"/>
      <c r="E235" s="96" t="s">
        <v>85</v>
      </c>
      <c r="F235" s="97"/>
      <c r="G235" s="96" t="s">
        <v>94</v>
      </c>
      <c r="H235" s="98"/>
      <c r="I235" s="99"/>
      <c r="J235" s="97"/>
      <c r="K235" s="99"/>
      <c r="L235" s="97"/>
      <c r="M235" s="97"/>
      <c r="N235" s="100">
        <v>45818.0</v>
      </c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idden="1">
      <c r="A236" s="96" t="s">
        <v>5339</v>
      </c>
      <c r="B236" s="96">
        <v>2.1979501183E10</v>
      </c>
      <c r="C236" s="96" t="s">
        <v>7249</v>
      </c>
      <c r="D236" s="97"/>
      <c r="E236" s="96" t="s">
        <v>85</v>
      </c>
      <c r="F236" s="97"/>
      <c r="G236" s="96" t="s">
        <v>94</v>
      </c>
      <c r="H236" s="98"/>
      <c r="I236" s="99"/>
      <c r="J236" s="97"/>
      <c r="K236" s="99"/>
      <c r="L236" s="97"/>
      <c r="M236" s="97"/>
      <c r="N236" s="100">
        <v>45818.0</v>
      </c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idden="1">
      <c r="A237" s="96" t="s">
        <v>4328</v>
      </c>
      <c r="B237" s="96">
        <v>2.1986331734E10</v>
      </c>
      <c r="C237" s="96" t="s">
        <v>7250</v>
      </c>
      <c r="D237" s="97"/>
      <c r="E237" s="96" t="s">
        <v>85</v>
      </c>
      <c r="F237" s="97"/>
      <c r="G237" s="96" t="s">
        <v>86</v>
      </c>
      <c r="H237" s="98"/>
      <c r="I237" s="99"/>
      <c r="J237" s="97"/>
      <c r="K237" s="99"/>
      <c r="L237" s="97"/>
      <c r="M237" s="97"/>
      <c r="N237" s="100">
        <v>45818.0</v>
      </c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idden="1">
      <c r="A238" s="96" t="s">
        <v>5270</v>
      </c>
      <c r="B238" s="96">
        <v>2.4998438316E10</v>
      </c>
      <c r="C238" s="96" t="s">
        <v>7251</v>
      </c>
      <c r="D238" s="97"/>
      <c r="E238" s="96" t="s">
        <v>85</v>
      </c>
      <c r="F238" s="97"/>
      <c r="G238" s="96" t="s">
        <v>86</v>
      </c>
      <c r="H238" s="98"/>
      <c r="I238" s="99"/>
      <c r="J238" s="97"/>
      <c r="K238" s="99"/>
      <c r="L238" s="97"/>
      <c r="M238" s="97"/>
      <c r="N238" s="100">
        <v>45818.0</v>
      </c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idden="1">
      <c r="A239" s="96" t="s">
        <v>7252</v>
      </c>
      <c r="B239" s="96">
        <v>2.1983905542E10</v>
      </c>
      <c r="C239" s="96" t="s">
        <v>7253</v>
      </c>
      <c r="D239" s="97"/>
      <c r="E239" s="96" t="s">
        <v>85</v>
      </c>
      <c r="F239" s="97"/>
      <c r="G239" s="96" t="s">
        <v>86</v>
      </c>
      <c r="H239" s="98"/>
      <c r="I239" s="99"/>
      <c r="J239" s="97"/>
      <c r="K239" s="99"/>
      <c r="L239" s="97"/>
      <c r="M239" s="97"/>
      <c r="N239" s="100">
        <v>45818.0</v>
      </c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idden="1">
      <c r="A240" s="96" t="s">
        <v>4022</v>
      </c>
      <c r="B240" s="96">
        <v>2.1985581941E10</v>
      </c>
      <c r="C240" s="96" t="s">
        <v>3710</v>
      </c>
      <c r="D240" s="97"/>
      <c r="E240" s="96" t="s">
        <v>85</v>
      </c>
      <c r="F240" s="97"/>
      <c r="G240" s="96" t="s">
        <v>94</v>
      </c>
      <c r="H240" s="98"/>
      <c r="I240" s="99"/>
      <c r="J240" s="97"/>
      <c r="K240" s="99"/>
      <c r="L240" s="97"/>
      <c r="M240" s="97"/>
      <c r="N240" s="100">
        <v>45818.0</v>
      </c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idden="1">
      <c r="A241" s="96" t="s">
        <v>4206</v>
      </c>
      <c r="B241" s="96">
        <v>2.4992967409E10</v>
      </c>
      <c r="C241" s="96" t="s">
        <v>7254</v>
      </c>
      <c r="D241" s="97"/>
      <c r="E241" s="96" t="s">
        <v>85</v>
      </c>
      <c r="F241" s="97"/>
      <c r="G241" s="96" t="s">
        <v>94</v>
      </c>
      <c r="H241" s="98"/>
      <c r="I241" s="99"/>
      <c r="J241" s="97"/>
      <c r="K241" s="99"/>
      <c r="L241" s="97"/>
      <c r="M241" s="97"/>
      <c r="N241" s="100">
        <v>45818.0</v>
      </c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idden="1">
      <c r="A242" s="96" t="s">
        <v>771</v>
      </c>
      <c r="B242" s="96">
        <v>2.19760694E10</v>
      </c>
      <c r="C242" s="96" t="s">
        <v>7255</v>
      </c>
      <c r="D242" s="97"/>
      <c r="E242" s="96" t="s">
        <v>85</v>
      </c>
      <c r="F242" s="97"/>
      <c r="G242" s="96" t="s">
        <v>94</v>
      </c>
      <c r="H242" s="98"/>
      <c r="I242" s="99"/>
      <c r="J242" s="97"/>
      <c r="K242" s="99"/>
      <c r="L242" s="97"/>
      <c r="M242" s="97"/>
      <c r="N242" s="100">
        <v>45818.0</v>
      </c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idden="1">
      <c r="A243" s="96" t="s">
        <v>4157</v>
      </c>
      <c r="B243" s="96">
        <v>2.49998625E10</v>
      </c>
      <c r="C243" s="96" t="s">
        <v>7256</v>
      </c>
      <c r="D243" s="97"/>
      <c r="E243" s="96" t="s">
        <v>85</v>
      </c>
      <c r="F243" s="97"/>
      <c r="G243" s="96" t="s">
        <v>86</v>
      </c>
      <c r="H243" s="98"/>
      <c r="I243" s="99"/>
      <c r="J243" s="97"/>
      <c r="K243" s="99"/>
      <c r="L243" s="97"/>
      <c r="M243" s="97"/>
      <c r="N243" s="100">
        <v>45818.0</v>
      </c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idden="1">
      <c r="A244" s="96" t="s">
        <v>4065</v>
      </c>
      <c r="B244" s="96">
        <v>2.2998914949E10</v>
      </c>
      <c r="C244" s="96" t="s">
        <v>7257</v>
      </c>
      <c r="D244" s="97"/>
      <c r="E244" s="96" t="s">
        <v>85</v>
      </c>
      <c r="F244" s="97"/>
      <c r="G244" s="96" t="s">
        <v>86</v>
      </c>
      <c r="H244" s="98"/>
      <c r="I244" s="99"/>
      <c r="J244" s="97"/>
      <c r="K244" s="99"/>
      <c r="L244" s="97"/>
      <c r="M244" s="97"/>
      <c r="N244" s="100">
        <v>45818.0</v>
      </c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idden="1">
      <c r="A245" s="96" t="s">
        <v>7258</v>
      </c>
      <c r="B245" s="96">
        <v>2.2999773773E10</v>
      </c>
      <c r="C245" s="96" t="s">
        <v>7259</v>
      </c>
      <c r="D245" s="97"/>
      <c r="E245" s="96" t="s">
        <v>85</v>
      </c>
      <c r="F245" s="97"/>
      <c r="G245" s="96" t="s">
        <v>86</v>
      </c>
      <c r="H245" s="98"/>
      <c r="I245" s="99"/>
      <c r="J245" s="97"/>
      <c r="K245" s="99"/>
      <c r="L245" s="97"/>
      <c r="M245" s="97"/>
      <c r="N245" s="100">
        <v>45818.0</v>
      </c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idden="1">
      <c r="A246" s="96" t="s">
        <v>192</v>
      </c>
      <c r="B246" s="96">
        <v>2.1991051534E10</v>
      </c>
      <c r="C246" s="96" t="s">
        <v>7260</v>
      </c>
      <c r="D246" s="97"/>
      <c r="E246" s="96" t="s">
        <v>85</v>
      </c>
      <c r="F246" s="97"/>
      <c r="G246" s="96" t="s">
        <v>86</v>
      </c>
      <c r="H246" s="98"/>
      <c r="I246" s="99"/>
      <c r="J246" s="97"/>
      <c r="K246" s="99"/>
      <c r="L246" s="97"/>
      <c r="M246" s="97"/>
      <c r="N246" s="100">
        <v>45818.0</v>
      </c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idden="1">
      <c r="A247" s="96" t="s">
        <v>4121</v>
      </c>
      <c r="B247" s="96">
        <v>2.4992112544E10</v>
      </c>
      <c r="C247" s="96" t="s">
        <v>7261</v>
      </c>
      <c r="D247" s="97"/>
      <c r="E247" s="96" t="s">
        <v>85</v>
      </c>
      <c r="F247" s="97"/>
      <c r="G247" s="96" t="s">
        <v>94</v>
      </c>
      <c r="H247" s="98"/>
      <c r="I247" s="99"/>
      <c r="J247" s="97"/>
      <c r="K247" s="99"/>
      <c r="L247" s="97"/>
      <c r="M247" s="97"/>
      <c r="N247" s="100">
        <v>45818.0</v>
      </c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idden="1">
      <c r="A248" s="96" t="s">
        <v>7262</v>
      </c>
      <c r="B248" s="96">
        <v>2.1994432038E10</v>
      </c>
      <c r="C248" s="96" t="s">
        <v>7263</v>
      </c>
      <c r="D248" s="97"/>
      <c r="E248" s="96" t="s">
        <v>85</v>
      </c>
      <c r="F248" s="97"/>
      <c r="G248" s="96" t="s">
        <v>94</v>
      </c>
      <c r="H248" s="98"/>
      <c r="I248" s="99"/>
      <c r="J248" s="97"/>
      <c r="K248" s="99"/>
      <c r="L248" s="97"/>
      <c r="M248" s="97"/>
      <c r="N248" s="100">
        <v>45818.0</v>
      </c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idden="1">
      <c r="A249" s="96" t="s">
        <v>7264</v>
      </c>
      <c r="B249" s="96">
        <v>2.1991044414E10</v>
      </c>
      <c r="C249" s="96" t="s">
        <v>7265</v>
      </c>
      <c r="D249" s="97"/>
      <c r="E249" s="96" t="s">
        <v>85</v>
      </c>
      <c r="F249" s="97"/>
      <c r="G249" s="96" t="s">
        <v>86</v>
      </c>
      <c r="H249" s="98"/>
      <c r="I249" s="99"/>
      <c r="J249" s="97"/>
      <c r="K249" s="99"/>
      <c r="L249" s="97"/>
      <c r="M249" s="97"/>
      <c r="N249" s="100">
        <v>45818.0</v>
      </c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idden="1">
      <c r="A250" s="96" t="s">
        <v>7266</v>
      </c>
      <c r="B250" s="96">
        <v>2.1973795535E10</v>
      </c>
      <c r="C250" s="96" t="s">
        <v>7267</v>
      </c>
      <c r="D250" s="97"/>
      <c r="E250" s="96" t="s">
        <v>85</v>
      </c>
      <c r="F250" s="97"/>
      <c r="G250" s="96" t="s">
        <v>94</v>
      </c>
      <c r="H250" s="98"/>
      <c r="I250" s="99"/>
      <c r="J250" s="97"/>
      <c r="K250" s="99"/>
      <c r="L250" s="97"/>
      <c r="M250" s="97"/>
      <c r="N250" s="100">
        <v>45818.0</v>
      </c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idden="1">
      <c r="A251" s="96" t="s">
        <v>4157</v>
      </c>
      <c r="B251" s="96">
        <v>2.1979733013E10</v>
      </c>
      <c r="C251" s="96" t="s">
        <v>7018</v>
      </c>
      <c r="D251" s="97"/>
      <c r="E251" s="96" t="s">
        <v>85</v>
      </c>
      <c r="F251" s="97"/>
      <c r="G251" s="96" t="s">
        <v>86</v>
      </c>
      <c r="H251" s="98"/>
      <c r="I251" s="99"/>
      <c r="J251" s="97"/>
      <c r="K251" s="99"/>
      <c r="L251" s="97"/>
      <c r="M251" s="97"/>
      <c r="N251" s="100">
        <v>45818.0</v>
      </c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idden="1">
      <c r="A252" s="96" t="s">
        <v>7268</v>
      </c>
      <c r="B252" s="96">
        <v>2.299984019E10</v>
      </c>
      <c r="C252" s="96" t="s">
        <v>7269</v>
      </c>
      <c r="D252" s="97"/>
      <c r="E252" s="96" t="s">
        <v>85</v>
      </c>
      <c r="F252" s="97"/>
      <c r="G252" s="96" t="s">
        <v>86</v>
      </c>
      <c r="H252" s="98"/>
      <c r="I252" s="99"/>
      <c r="J252" s="97"/>
      <c r="K252" s="99"/>
      <c r="L252" s="97"/>
      <c r="M252" s="97"/>
      <c r="N252" s="100">
        <v>45818.0</v>
      </c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idden="1">
      <c r="A253" s="96" t="s">
        <v>7270</v>
      </c>
      <c r="B253" s="96">
        <v>2.1959130089E10</v>
      </c>
      <c r="C253" s="96" t="s">
        <v>7271</v>
      </c>
      <c r="D253" s="97"/>
      <c r="E253" s="96" t="s">
        <v>85</v>
      </c>
      <c r="F253" s="97"/>
      <c r="G253" s="96" t="s">
        <v>94</v>
      </c>
      <c r="H253" s="98"/>
      <c r="I253" s="99"/>
      <c r="J253" s="97"/>
      <c r="K253" s="99"/>
      <c r="L253" s="97"/>
      <c r="M253" s="97"/>
      <c r="N253" s="100">
        <v>45818.0</v>
      </c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idden="1">
      <c r="A254" s="96" t="s">
        <v>4458</v>
      </c>
      <c r="B254" s="96">
        <v>2.1970180595E10</v>
      </c>
      <c r="C254" s="96" t="s">
        <v>7272</v>
      </c>
      <c r="D254" s="97"/>
      <c r="E254" s="96" t="s">
        <v>649</v>
      </c>
      <c r="F254" s="97"/>
      <c r="G254" s="96" t="s">
        <v>86</v>
      </c>
      <c r="H254" s="98"/>
      <c r="I254" s="99"/>
      <c r="J254" s="97"/>
      <c r="K254" s="99"/>
      <c r="L254" s="97"/>
      <c r="M254" s="97"/>
      <c r="N254" s="100">
        <v>45818.0</v>
      </c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idden="1">
      <c r="A255" s="96" t="s">
        <v>5329</v>
      </c>
      <c r="B255" s="96">
        <v>2.1982087328E10</v>
      </c>
      <c r="C255" s="96" t="s">
        <v>7273</v>
      </c>
      <c r="D255" s="97"/>
      <c r="E255" s="96" t="s">
        <v>671</v>
      </c>
      <c r="F255" s="97"/>
      <c r="G255" s="96" t="s">
        <v>86</v>
      </c>
      <c r="H255" s="98"/>
      <c r="I255" s="99"/>
      <c r="J255" s="97"/>
      <c r="K255" s="99"/>
      <c r="L255" s="97"/>
      <c r="M255" s="97"/>
      <c r="N255" s="100">
        <v>45818.0</v>
      </c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idden="1">
      <c r="A256" s="96" t="s">
        <v>7117</v>
      </c>
      <c r="B256" s="96">
        <v>2.4992242151E10</v>
      </c>
      <c r="C256" s="96" t="s">
        <v>7274</v>
      </c>
      <c r="D256" s="97"/>
      <c r="E256" s="96" t="s">
        <v>85</v>
      </c>
      <c r="F256" s="97"/>
      <c r="G256" s="96" t="s">
        <v>94</v>
      </c>
      <c r="H256" s="98"/>
      <c r="I256" s="99"/>
      <c r="J256" s="97"/>
      <c r="K256" s="99"/>
      <c r="L256" s="97"/>
      <c r="M256" s="97"/>
      <c r="N256" s="100">
        <v>45821.0</v>
      </c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idden="1">
      <c r="A257" s="96" t="s">
        <v>4121</v>
      </c>
      <c r="B257" s="96">
        <v>2.1998463403E10</v>
      </c>
      <c r="C257" s="96" t="s">
        <v>7275</v>
      </c>
      <c r="D257" s="97"/>
      <c r="E257" s="96" t="s">
        <v>85</v>
      </c>
      <c r="F257" s="97"/>
      <c r="G257" s="96" t="s">
        <v>86</v>
      </c>
      <c r="H257" s="98"/>
      <c r="I257" s="99"/>
      <c r="J257" s="97"/>
      <c r="K257" s="99"/>
      <c r="L257" s="97"/>
      <c r="M257" s="97"/>
      <c r="N257" s="100">
        <v>45821.0</v>
      </c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idden="1">
      <c r="A258" s="96" t="s">
        <v>7276</v>
      </c>
      <c r="B258" s="96">
        <v>2.1995455582E10</v>
      </c>
      <c r="C258" s="96" t="s">
        <v>7277</v>
      </c>
      <c r="D258" s="97"/>
      <c r="E258" s="96" t="s">
        <v>85</v>
      </c>
      <c r="F258" s="97"/>
      <c r="G258" s="96" t="s">
        <v>86</v>
      </c>
      <c r="H258" s="98"/>
      <c r="I258" s="99"/>
      <c r="J258" s="97"/>
      <c r="K258" s="99"/>
      <c r="L258" s="97"/>
      <c r="M258" s="97"/>
      <c r="N258" s="100">
        <v>45821.0</v>
      </c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idden="1">
      <c r="A259" s="96" t="s">
        <v>7278</v>
      </c>
      <c r="B259" s="96">
        <v>2.1975297582E10</v>
      </c>
      <c r="C259" s="96" t="s">
        <v>7279</v>
      </c>
      <c r="D259" s="97"/>
      <c r="E259" s="96" t="s">
        <v>85</v>
      </c>
      <c r="F259" s="97"/>
      <c r="G259" s="96" t="s">
        <v>94</v>
      </c>
      <c r="H259" s="98"/>
      <c r="I259" s="99"/>
      <c r="J259" s="97"/>
      <c r="K259" s="99"/>
      <c r="L259" s="97"/>
      <c r="M259" s="97"/>
      <c r="N259" s="100">
        <v>45821.0</v>
      </c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idden="1">
      <c r="A260" s="96" t="s">
        <v>7280</v>
      </c>
      <c r="B260" s="96">
        <v>2.1987511439E10</v>
      </c>
      <c r="C260" s="96" t="s">
        <v>7281</v>
      </c>
      <c r="D260" s="97"/>
      <c r="E260" s="96" t="s">
        <v>85</v>
      </c>
      <c r="F260" s="97"/>
      <c r="G260" s="96" t="s">
        <v>94</v>
      </c>
      <c r="H260" s="98"/>
      <c r="I260" s="99"/>
      <c r="J260" s="97"/>
      <c r="K260" s="99"/>
      <c r="L260" s="97"/>
      <c r="M260" s="97"/>
      <c r="N260" s="100">
        <v>45821.0</v>
      </c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idden="1">
      <c r="A261" s="96" t="s">
        <v>7282</v>
      </c>
      <c r="B261" s="96">
        <v>2.1988180058E10</v>
      </c>
      <c r="C261" s="96" t="s">
        <v>7283</v>
      </c>
      <c r="D261" s="97"/>
      <c r="E261" s="96" t="s">
        <v>85</v>
      </c>
      <c r="F261" s="97"/>
      <c r="G261" s="96" t="s">
        <v>94</v>
      </c>
      <c r="H261" s="98"/>
      <c r="I261" s="99"/>
      <c r="J261" s="97"/>
      <c r="K261" s="99"/>
      <c r="L261" s="97"/>
      <c r="M261" s="97"/>
      <c r="N261" s="100">
        <v>45821.0</v>
      </c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idden="1">
      <c r="A262" s="96" t="s">
        <v>7284</v>
      </c>
      <c r="B262" s="96">
        <v>2.1993107782E10</v>
      </c>
      <c r="C262" s="96" t="s">
        <v>7285</v>
      </c>
      <c r="D262" s="97"/>
      <c r="E262" s="96" t="s">
        <v>85</v>
      </c>
      <c r="F262" s="97"/>
      <c r="G262" s="96" t="s">
        <v>86</v>
      </c>
      <c r="H262" s="98"/>
      <c r="I262" s="99"/>
      <c r="J262" s="97"/>
      <c r="K262" s="99"/>
      <c r="L262" s="97"/>
      <c r="M262" s="97"/>
      <c r="N262" s="100">
        <v>45821.0</v>
      </c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idden="1">
      <c r="A263" s="96" t="s">
        <v>4065</v>
      </c>
      <c r="B263" s="96">
        <v>2.1998982492E10</v>
      </c>
      <c r="C263" s="96" t="s">
        <v>7286</v>
      </c>
      <c r="D263" s="97"/>
      <c r="E263" s="96" t="s">
        <v>85</v>
      </c>
      <c r="F263" s="97"/>
      <c r="G263" s="96" t="s">
        <v>86</v>
      </c>
      <c r="H263" s="98"/>
      <c r="I263" s="99"/>
      <c r="J263" s="97"/>
      <c r="K263" s="99"/>
      <c r="L263" s="97"/>
      <c r="M263" s="97"/>
      <c r="N263" s="100">
        <v>45821.0</v>
      </c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idden="1">
      <c r="A264" s="96" t="s">
        <v>7287</v>
      </c>
      <c r="B264" s="96">
        <v>2.1965597317E10</v>
      </c>
      <c r="C264" s="96" t="s">
        <v>7288</v>
      </c>
      <c r="D264" s="97"/>
      <c r="E264" s="96" t="s">
        <v>85</v>
      </c>
      <c r="F264" s="97"/>
      <c r="G264" s="96" t="s">
        <v>94</v>
      </c>
      <c r="H264" s="98"/>
      <c r="I264" s="99"/>
      <c r="J264" s="97"/>
      <c r="K264" s="99"/>
      <c r="L264" s="97"/>
      <c r="M264" s="97"/>
      <c r="N264" s="100">
        <v>45821.0</v>
      </c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idden="1">
      <c r="A265" s="96" t="s">
        <v>7289</v>
      </c>
      <c r="B265" s="96">
        <v>2.1997936868E10</v>
      </c>
      <c r="C265" s="96" t="s">
        <v>7290</v>
      </c>
      <c r="D265" s="97"/>
      <c r="E265" s="96" t="s">
        <v>85</v>
      </c>
      <c r="F265" s="97"/>
      <c r="G265" s="96" t="s">
        <v>94</v>
      </c>
      <c r="H265" s="98"/>
      <c r="I265" s="99"/>
      <c r="J265" s="97"/>
      <c r="K265" s="99"/>
      <c r="L265" s="97"/>
      <c r="M265" s="97"/>
      <c r="N265" s="100">
        <v>45821.0</v>
      </c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idden="1">
      <c r="A266" s="96" t="s">
        <v>7291</v>
      </c>
      <c r="B266" s="96">
        <v>2.1990826694E10</v>
      </c>
      <c r="C266" s="96" t="s">
        <v>7292</v>
      </c>
      <c r="D266" s="97"/>
      <c r="E266" s="96" t="s">
        <v>85</v>
      </c>
      <c r="F266" s="97"/>
      <c r="G266" s="96" t="s">
        <v>94</v>
      </c>
      <c r="H266" s="98"/>
      <c r="I266" s="99"/>
      <c r="J266" s="97"/>
      <c r="K266" s="99"/>
      <c r="L266" s="97"/>
      <c r="M266" s="97"/>
      <c r="N266" s="100">
        <v>45821.0</v>
      </c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idden="1">
      <c r="A267" s="96" t="s">
        <v>7293</v>
      </c>
      <c r="B267" s="96">
        <v>2.1998325911E10</v>
      </c>
      <c r="C267" s="96" t="s">
        <v>7294</v>
      </c>
      <c r="D267" s="97"/>
      <c r="E267" s="96" t="s">
        <v>85</v>
      </c>
      <c r="F267" s="97"/>
      <c r="G267" s="96" t="s">
        <v>150</v>
      </c>
      <c r="H267" s="98"/>
      <c r="I267" s="99"/>
      <c r="J267" s="97"/>
      <c r="K267" s="99"/>
      <c r="L267" s="97"/>
      <c r="M267" s="97"/>
      <c r="N267" s="100">
        <v>45821.0</v>
      </c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idden="1">
      <c r="A268" s="96" t="s">
        <v>5</v>
      </c>
      <c r="B268" s="96">
        <v>2.1986316372E10</v>
      </c>
      <c r="C268" s="96" t="s">
        <v>7295</v>
      </c>
      <c r="D268" s="97"/>
      <c r="E268" s="96" t="s">
        <v>85</v>
      </c>
      <c r="F268" s="97"/>
      <c r="G268" s="96" t="s">
        <v>94</v>
      </c>
      <c r="H268" s="98"/>
      <c r="I268" s="99"/>
      <c r="J268" s="97"/>
      <c r="K268" s="99"/>
      <c r="L268" s="97"/>
      <c r="M268" s="97"/>
      <c r="N268" s="100">
        <v>45821.0</v>
      </c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idden="1">
      <c r="A269" s="96" t="s">
        <v>4535</v>
      </c>
      <c r="B269" s="96">
        <v>2.1964623858E10</v>
      </c>
      <c r="C269" s="96" t="s">
        <v>7296</v>
      </c>
      <c r="D269" s="97"/>
      <c r="E269" s="96" t="s">
        <v>85</v>
      </c>
      <c r="F269" s="97"/>
      <c r="G269" s="96" t="s">
        <v>86</v>
      </c>
      <c r="H269" s="98"/>
      <c r="I269" s="99"/>
      <c r="J269" s="97"/>
      <c r="K269" s="99"/>
      <c r="L269" s="97"/>
      <c r="M269" s="97"/>
      <c r="N269" s="100">
        <v>45821.0</v>
      </c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idden="1">
      <c r="A270" s="96" t="s">
        <v>4191</v>
      </c>
      <c r="B270" s="96">
        <v>2.1981788607E10</v>
      </c>
      <c r="C270" s="96" t="s">
        <v>7297</v>
      </c>
      <c r="D270" s="97"/>
      <c r="E270" s="96" t="s">
        <v>85</v>
      </c>
      <c r="F270" s="97"/>
      <c r="G270" s="96" t="s">
        <v>86</v>
      </c>
      <c r="H270" s="98"/>
      <c r="I270" s="99"/>
      <c r="J270" s="97"/>
      <c r="K270" s="99"/>
      <c r="L270" s="97"/>
      <c r="M270" s="97"/>
      <c r="N270" s="100">
        <v>45821.0</v>
      </c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idden="1">
      <c r="A271" s="96" t="s">
        <v>7298</v>
      </c>
      <c r="B271" s="96">
        <v>2.1997137488E10</v>
      </c>
      <c r="C271" s="96" t="s">
        <v>7299</v>
      </c>
      <c r="D271" s="97"/>
      <c r="E271" s="96" t="s">
        <v>85</v>
      </c>
      <c r="F271" s="97"/>
      <c r="G271" s="96" t="s">
        <v>86</v>
      </c>
      <c r="H271" s="98"/>
      <c r="I271" s="99"/>
      <c r="J271" s="97"/>
      <c r="K271" s="99"/>
      <c r="L271" s="97"/>
      <c r="M271" s="97"/>
      <c r="N271" s="100">
        <v>45821.0</v>
      </c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idden="1">
      <c r="A272" s="96" t="s">
        <v>7300</v>
      </c>
      <c r="B272" s="96">
        <v>2.2999845735E10</v>
      </c>
      <c r="C272" s="96" t="s">
        <v>7301</v>
      </c>
      <c r="D272" s="97"/>
      <c r="E272" s="96" t="s">
        <v>85</v>
      </c>
      <c r="F272" s="97"/>
      <c r="G272" s="96" t="s">
        <v>86</v>
      </c>
      <c r="H272" s="98"/>
      <c r="I272" s="99"/>
      <c r="J272" s="97"/>
      <c r="K272" s="99"/>
      <c r="L272" s="97"/>
      <c r="M272" s="97"/>
      <c r="N272" s="100">
        <v>45821.0</v>
      </c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idden="1">
      <c r="A273" s="96" t="s">
        <v>24</v>
      </c>
      <c r="B273" s="96">
        <v>2.1994677524E10</v>
      </c>
      <c r="C273" s="96" t="s">
        <v>7302</v>
      </c>
      <c r="D273" s="97"/>
      <c r="E273" s="96" t="s">
        <v>85</v>
      </c>
      <c r="F273" s="97"/>
      <c r="G273" s="96" t="s">
        <v>94</v>
      </c>
      <c r="H273" s="98"/>
      <c r="I273" s="99"/>
      <c r="J273" s="97"/>
      <c r="K273" s="99"/>
      <c r="L273" s="97"/>
      <c r="M273" s="97"/>
      <c r="N273" s="100">
        <v>45821.0</v>
      </c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idden="1">
      <c r="A274" s="96" t="s">
        <v>4022</v>
      </c>
      <c r="B274" s="96">
        <v>2.1973080901E10</v>
      </c>
      <c r="C274" s="96" t="s">
        <v>7303</v>
      </c>
      <c r="D274" s="97"/>
      <c r="E274" s="96" t="s">
        <v>85</v>
      </c>
      <c r="F274" s="97"/>
      <c r="G274" s="96" t="s">
        <v>86</v>
      </c>
      <c r="H274" s="98"/>
      <c r="I274" s="99"/>
      <c r="J274" s="97"/>
      <c r="K274" s="99"/>
      <c r="L274" s="97"/>
      <c r="M274" s="97"/>
      <c r="N274" s="100">
        <v>45821.0</v>
      </c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idden="1">
      <c r="A275" s="96" t="s">
        <v>7304</v>
      </c>
      <c r="B275" s="96">
        <v>2.2988059264E10</v>
      </c>
      <c r="C275" s="96" t="s">
        <v>7305</v>
      </c>
      <c r="D275" s="97"/>
      <c r="E275" s="96" t="s">
        <v>85</v>
      </c>
      <c r="F275" s="97"/>
      <c r="G275" s="96" t="s">
        <v>94</v>
      </c>
      <c r="H275" s="98"/>
      <c r="I275" s="99"/>
      <c r="J275" s="97"/>
      <c r="K275" s="99"/>
      <c r="L275" s="97"/>
      <c r="M275" s="97"/>
      <c r="N275" s="100">
        <v>45821.0</v>
      </c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idden="1">
      <c r="A276" s="96" t="s">
        <v>7306</v>
      </c>
      <c r="B276" s="96">
        <v>2.1979021696E10</v>
      </c>
      <c r="C276" s="96" t="s">
        <v>7307</v>
      </c>
      <c r="D276" s="97"/>
      <c r="E276" s="96" t="s">
        <v>85</v>
      </c>
      <c r="F276" s="97"/>
      <c r="G276" s="96" t="s">
        <v>94</v>
      </c>
      <c r="H276" s="98"/>
      <c r="I276" s="99"/>
      <c r="J276" s="97"/>
      <c r="K276" s="99"/>
      <c r="L276" s="97"/>
      <c r="M276" s="97"/>
      <c r="N276" s="100">
        <v>45821.0</v>
      </c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idden="1">
      <c r="A277" s="96" t="s">
        <v>4274</v>
      </c>
      <c r="B277" s="96">
        <v>2.1988982403E10</v>
      </c>
      <c r="C277" s="96" t="s">
        <v>7308</v>
      </c>
      <c r="D277" s="97"/>
      <c r="E277" s="96" t="s">
        <v>85</v>
      </c>
      <c r="F277" s="97"/>
      <c r="G277" s="96" t="s">
        <v>86</v>
      </c>
      <c r="H277" s="98"/>
      <c r="I277" s="99"/>
      <c r="J277" s="97"/>
      <c r="K277" s="99"/>
      <c r="L277" s="97"/>
      <c r="M277" s="97"/>
      <c r="N277" s="100">
        <v>45821.0</v>
      </c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idden="1">
      <c r="A278" s="96" t="s">
        <v>719</v>
      </c>
      <c r="B278" s="96">
        <v>2.4992784025E10</v>
      </c>
      <c r="C278" s="96" t="s">
        <v>7309</v>
      </c>
      <c r="D278" s="97"/>
      <c r="E278" s="96" t="s">
        <v>85</v>
      </c>
      <c r="F278" s="97"/>
      <c r="G278" s="96" t="s">
        <v>94</v>
      </c>
      <c r="H278" s="98"/>
      <c r="I278" s="99"/>
      <c r="J278" s="97"/>
      <c r="K278" s="99"/>
      <c r="L278" s="97"/>
      <c r="M278" s="97"/>
      <c r="N278" s="100">
        <v>45821.0</v>
      </c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idden="1">
      <c r="A279" s="96" t="s">
        <v>5959</v>
      </c>
      <c r="B279" s="96">
        <v>2.1998592777E10</v>
      </c>
      <c r="C279" s="96" t="s">
        <v>7310</v>
      </c>
      <c r="D279" s="97"/>
      <c r="E279" s="96" t="s">
        <v>649</v>
      </c>
      <c r="F279" s="97"/>
      <c r="G279" s="96" t="s">
        <v>86</v>
      </c>
      <c r="H279" s="98"/>
      <c r="I279" s="99"/>
      <c r="J279" s="97"/>
      <c r="K279" s="99"/>
      <c r="L279" s="97"/>
      <c r="M279" s="97"/>
      <c r="N279" s="100">
        <v>45826.0</v>
      </c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idden="1">
      <c r="A280" s="96" t="s">
        <v>7311</v>
      </c>
      <c r="B280" s="96">
        <v>2.1987661646E10</v>
      </c>
      <c r="C280" s="96" t="s">
        <v>7312</v>
      </c>
      <c r="D280" s="96" t="s">
        <v>7313</v>
      </c>
      <c r="E280" s="96" t="s">
        <v>85</v>
      </c>
      <c r="F280" s="96" t="s">
        <v>93</v>
      </c>
      <c r="G280" s="96" t="s">
        <v>53</v>
      </c>
      <c r="H280" s="101">
        <v>1384.21</v>
      </c>
      <c r="I280" s="99"/>
      <c r="J280" s="96">
        <v>9.6425048E7</v>
      </c>
      <c r="K280" s="100">
        <v>45818.0</v>
      </c>
      <c r="L280" s="96">
        <v>6.0</v>
      </c>
      <c r="M280" s="97"/>
      <c r="N280" s="100">
        <v>45822.0</v>
      </c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idden="1">
      <c r="A281" s="96" t="s">
        <v>7314</v>
      </c>
      <c r="B281" s="96">
        <v>2.1964341315E10</v>
      </c>
      <c r="C281" s="96" t="s">
        <v>7315</v>
      </c>
      <c r="D281" s="96" t="s">
        <v>7316</v>
      </c>
      <c r="E281" s="96" t="s">
        <v>134</v>
      </c>
      <c r="F281" s="96" t="s">
        <v>137</v>
      </c>
      <c r="G281" s="96" t="s">
        <v>53</v>
      </c>
      <c r="H281" s="101">
        <v>1437.58</v>
      </c>
      <c r="I281" s="99"/>
      <c r="J281" s="96">
        <v>9.6460384E7</v>
      </c>
      <c r="K281" s="100">
        <v>45818.0</v>
      </c>
      <c r="L281" s="96">
        <v>6.0</v>
      </c>
      <c r="M281" s="97"/>
      <c r="N281" s="100">
        <v>45822.0</v>
      </c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idden="1">
      <c r="A282" s="96" t="s">
        <v>1057</v>
      </c>
      <c r="B282" s="96">
        <v>2.1992101934E10</v>
      </c>
      <c r="C282" s="96" t="s">
        <v>7317</v>
      </c>
      <c r="D282" s="96" t="s">
        <v>7318</v>
      </c>
      <c r="E282" s="96" t="s">
        <v>134</v>
      </c>
      <c r="F282" s="96" t="s">
        <v>153</v>
      </c>
      <c r="G282" s="96" t="s">
        <v>53</v>
      </c>
      <c r="H282" s="101">
        <v>321.33</v>
      </c>
      <c r="I282" s="99"/>
      <c r="J282" s="96">
        <v>4.4033657E7</v>
      </c>
      <c r="K282" s="100">
        <v>45818.0</v>
      </c>
      <c r="L282" s="96">
        <v>6.0</v>
      </c>
      <c r="M282" s="97"/>
      <c r="N282" s="100">
        <v>45822.0</v>
      </c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idden="1">
      <c r="A283" s="96" t="s">
        <v>7319</v>
      </c>
      <c r="B283" s="96">
        <v>2.1976850426E10</v>
      </c>
      <c r="C283" s="96" t="s">
        <v>7320</v>
      </c>
      <c r="D283" s="96" t="s">
        <v>7321</v>
      </c>
      <c r="E283" s="96" t="s">
        <v>134</v>
      </c>
      <c r="F283" s="96" t="s">
        <v>103</v>
      </c>
      <c r="G283" s="96" t="s">
        <v>53</v>
      </c>
      <c r="H283" s="101">
        <v>559.47</v>
      </c>
      <c r="I283" s="99"/>
      <c r="J283" s="96">
        <v>4.4047213E7</v>
      </c>
      <c r="K283" s="100">
        <v>45828.0</v>
      </c>
      <c r="L283" s="96">
        <v>6.0</v>
      </c>
      <c r="M283" s="97"/>
      <c r="N283" s="100">
        <v>45825.0</v>
      </c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idden="1">
      <c r="A284" s="96" t="s">
        <v>5464</v>
      </c>
      <c r="B284" s="96">
        <v>2.1985300937E10</v>
      </c>
      <c r="C284" s="96" t="s">
        <v>7322</v>
      </c>
      <c r="D284" s="96" t="s">
        <v>7323</v>
      </c>
      <c r="E284" s="96" t="s">
        <v>134</v>
      </c>
      <c r="F284" s="96" t="s">
        <v>103</v>
      </c>
      <c r="G284" s="96" t="s">
        <v>53</v>
      </c>
      <c r="H284" s="101">
        <v>215.59</v>
      </c>
      <c r="I284" s="99"/>
      <c r="J284" s="96">
        <v>4.4044075E7</v>
      </c>
      <c r="K284" s="100">
        <v>45828.0</v>
      </c>
      <c r="L284" s="96">
        <v>6.0</v>
      </c>
      <c r="M284" s="97"/>
      <c r="N284" s="100">
        <v>45825.0</v>
      </c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idden="1">
      <c r="A285" s="96" t="s">
        <v>2790</v>
      </c>
      <c r="B285" s="96">
        <v>2.1983820117E10</v>
      </c>
      <c r="C285" s="96" t="s">
        <v>7324</v>
      </c>
      <c r="D285" s="97"/>
      <c r="E285" s="96" t="s">
        <v>85</v>
      </c>
      <c r="F285" s="97"/>
      <c r="G285" s="96" t="s">
        <v>86</v>
      </c>
      <c r="H285" s="98"/>
      <c r="I285" s="99"/>
      <c r="J285" s="97"/>
      <c r="K285" s="99"/>
      <c r="L285" s="97"/>
      <c r="M285" s="97"/>
      <c r="N285" s="100">
        <v>45825.0</v>
      </c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idden="1">
      <c r="A286" s="96" t="s">
        <v>4754</v>
      </c>
      <c r="B286" s="96">
        <v>2.1976015891E10</v>
      </c>
      <c r="C286" s="96" t="s">
        <v>7325</v>
      </c>
      <c r="D286" s="97"/>
      <c r="E286" s="96" t="s">
        <v>85</v>
      </c>
      <c r="F286" s="97"/>
      <c r="G286" s="96" t="s">
        <v>94</v>
      </c>
      <c r="H286" s="98"/>
      <c r="I286" s="99"/>
      <c r="J286" s="97"/>
      <c r="K286" s="99"/>
      <c r="L286" s="97"/>
      <c r="M286" s="97"/>
      <c r="N286" s="100">
        <v>45825.0</v>
      </c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idden="1">
      <c r="A287" s="96" t="s">
        <v>32</v>
      </c>
      <c r="B287" s="96">
        <v>2.1971176101E10</v>
      </c>
      <c r="C287" s="96" t="s">
        <v>7326</v>
      </c>
      <c r="D287" s="97"/>
      <c r="E287" s="96" t="s">
        <v>85</v>
      </c>
      <c r="F287" s="97"/>
      <c r="G287" s="96" t="s">
        <v>86</v>
      </c>
      <c r="H287" s="98"/>
      <c r="I287" s="99"/>
      <c r="J287" s="97"/>
      <c r="K287" s="99"/>
      <c r="L287" s="97"/>
      <c r="M287" s="97"/>
      <c r="N287" s="100">
        <v>45825.0</v>
      </c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idden="1">
      <c r="A288" s="96" t="s">
        <v>3986</v>
      </c>
      <c r="B288" s="97"/>
      <c r="C288" s="96" t="s">
        <v>7327</v>
      </c>
      <c r="D288" s="96" t="s">
        <v>7328</v>
      </c>
      <c r="E288" s="96" t="s">
        <v>85</v>
      </c>
      <c r="F288" s="96" t="s">
        <v>93</v>
      </c>
      <c r="G288" s="96" t="s">
        <v>53</v>
      </c>
      <c r="H288" s="101">
        <v>376.37</v>
      </c>
      <c r="I288" s="99"/>
      <c r="J288" s="96">
        <v>9.6489776E7</v>
      </c>
      <c r="K288" s="100">
        <v>45848.0</v>
      </c>
      <c r="L288" s="96">
        <v>7.0</v>
      </c>
      <c r="M288" s="97"/>
      <c r="N288" s="100">
        <v>45852.0</v>
      </c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idden="1">
      <c r="A289" s="96" t="s">
        <v>4206</v>
      </c>
      <c r="B289" s="96">
        <v>2.1965096933E10</v>
      </c>
      <c r="C289" s="96" t="s">
        <v>7329</v>
      </c>
      <c r="D289" s="97"/>
      <c r="E289" s="96" t="s">
        <v>85</v>
      </c>
      <c r="F289" s="97"/>
      <c r="G289" s="96" t="s">
        <v>94</v>
      </c>
      <c r="H289" s="98"/>
      <c r="I289" s="99"/>
      <c r="J289" s="97"/>
      <c r="K289" s="99"/>
      <c r="L289" s="97"/>
      <c r="M289" s="97"/>
      <c r="N289" s="100">
        <v>45825.0</v>
      </c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idden="1">
      <c r="A290" s="96" t="s">
        <v>1363</v>
      </c>
      <c r="B290" s="96">
        <v>2.1976407286E10</v>
      </c>
      <c r="C290" s="96" t="s">
        <v>7330</v>
      </c>
      <c r="D290" s="97"/>
      <c r="E290" s="96" t="s">
        <v>85</v>
      </c>
      <c r="F290" s="97"/>
      <c r="G290" s="96" t="s">
        <v>94</v>
      </c>
      <c r="H290" s="98"/>
      <c r="I290" s="99"/>
      <c r="J290" s="97"/>
      <c r="K290" s="99"/>
      <c r="L290" s="97"/>
      <c r="M290" s="97"/>
      <c r="N290" s="100">
        <v>45825.0</v>
      </c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idden="1">
      <c r="A291" s="96" t="s">
        <v>7331</v>
      </c>
      <c r="B291" s="96">
        <v>2.1991128232E10</v>
      </c>
      <c r="C291" s="96" t="s">
        <v>7332</v>
      </c>
      <c r="D291" s="97"/>
      <c r="E291" s="96" t="s">
        <v>85</v>
      </c>
      <c r="F291" s="97"/>
      <c r="G291" s="96" t="s">
        <v>94</v>
      </c>
      <c r="H291" s="98"/>
      <c r="I291" s="99"/>
      <c r="J291" s="97"/>
      <c r="K291" s="99"/>
      <c r="L291" s="97"/>
      <c r="M291" s="97"/>
      <c r="N291" s="100">
        <v>45825.0</v>
      </c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idden="1">
      <c r="A292" s="96" t="s">
        <v>7333</v>
      </c>
      <c r="B292" s="96">
        <v>2.2998819077E10</v>
      </c>
      <c r="C292" s="96" t="s">
        <v>7334</v>
      </c>
      <c r="D292" s="97"/>
      <c r="E292" s="96" t="s">
        <v>85</v>
      </c>
      <c r="F292" s="97"/>
      <c r="G292" s="96" t="s">
        <v>94</v>
      </c>
      <c r="H292" s="98"/>
      <c r="I292" s="99"/>
      <c r="J292" s="97"/>
      <c r="K292" s="99"/>
      <c r="L292" s="97"/>
      <c r="M292" s="97"/>
      <c r="N292" s="100">
        <v>45825.0</v>
      </c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idden="1">
      <c r="A293" s="96" t="s">
        <v>7335</v>
      </c>
      <c r="B293" s="96">
        <v>2.1989710918E10</v>
      </c>
      <c r="C293" s="96" t="s">
        <v>7336</v>
      </c>
      <c r="D293" s="97"/>
      <c r="E293" s="96" t="s">
        <v>85</v>
      </c>
      <c r="F293" s="97"/>
      <c r="G293" s="96" t="s">
        <v>94</v>
      </c>
      <c r="H293" s="98"/>
      <c r="I293" s="99"/>
      <c r="J293" s="97"/>
      <c r="K293" s="99"/>
      <c r="L293" s="97"/>
      <c r="M293" s="97"/>
      <c r="N293" s="100">
        <v>45825.0</v>
      </c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idden="1">
      <c r="A294" s="96" t="s">
        <v>4762</v>
      </c>
      <c r="B294" s="96">
        <v>2.2997898683E10</v>
      </c>
      <c r="C294" s="96" t="s">
        <v>7337</v>
      </c>
      <c r="D294" s="97"/>
      <c r="E294" s="96" t="s">
        <v>85</v>
      </c>
      <c r="F294" s="97"/>
      <c r="G294" s="96" t="s">
        <v>94</v>
      </c>
      <c r="H294" s="98"/>
      <c r="I294" s="99"/>
      <c r="J294" s="97"/>
      <c r="K294" s="99"/>
      <c r="L294" s="97"/>
      <c r="M294" s="97"/>
      <c r="N294" s="100">
        <v>45825.0</v>
      </c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idden="1">
      <c r="A295" s="96" t="s">
        <v>7338</v>
      </c>
      <c r="B295" s="96">
        <v>2.1995688674E10</v>
      </c>
      <c r="C295" s="96" t="s">
        <v>7339</v>
      </c>
      <c r="D295" s="97"/>
      <c r="E295" s="96" t="s">
        <v>85</v>
      </c>
      <c r="F295" s="97"/>
      <c r="G295" s="96" t="s">
        <v>86</v>
      </c>
      <c r="H295" s="98"/>
      <c r="I295" s="99"/>
      <c r="J295" s="97"/>
      <c r="K295" s="99"/>
      <c r="L295" s="97"/>
      <c r="M295" s="97"/>
      <c r="N295" s="100">
        <v>45825.0</v>
      </c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idden="1">
      <c r="A296" s="96" t="s">
        <v>5959</v>
      </c>
      <c r="B296" s="96">
        <v>2.4988450901E10</v>
      </c>
      <c r="C296" s="96" t="s">
        <v>7340</v>
      </c>
      <c r="D296" s="97"/>
      <c r="E296" s="96" t="s">
        <v>85</v>
      </c>
      <c r="F296" s="97"/>
      <c r="G296" s="96" t="s">
        <v>94</v>
      </c>
      <c r="H296" s="98"/>
      <c r="I296" s="99"/>
      <c r="J296" s="97"/>
      <c r="K296" s="99"/>
      <c r="L296" s="97"/>
      <c r="M296" s="97"/>
      <c r="N296" s="100">
        <v>45825.0</v>
      </c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idden="1">
      <c r="A297" s="96" t="s">
        <v>7341</v>
      </c>
      <c r="B297" s="96">
        <v>2.1997270735E10</v>
      </c>
      <c r="C297" s="96" t="s">
        <v>7342</v>
      </c>
      <c r="D297" s="97"/>
      <c r="E297" s="96" t="s">
        <v>85</v>
      </c>
      <c r="F297" s="97"/>
      <c r="G297" s="96" t="s">
        <v>94</v>
      </c>
      <c r="H297" s="98"/>
      <c r="I297" s="99"/>
      <c r="J297" s="97"/>
      <c r="K297" s="99"/>
      <c r="L297" s="97"/>
      <c r="M297" s="97"/>
      <c r="N297" s="100">
        <v>45825.0</v>
      </c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idden="1">
      <c r="A298" s="96" t="s">
        <v>4683</v>
      </c>
      <c r="B298" s="96">
        <v>2.1994970976E10</v>
      </c>
      <c r="C298" s="96" t="s">
        <v>7343</v>
      </c>
      <c r="D298" s="97"/>
      <c r="E298" s="96" t="s">
        <v>85</v>
      </c>
      <c r="F298" s="97"/>
      <c r="G298" s="96" t="s">
        <v>86</v>
      </c>
      <c r="H298" s="98"/>
      <c r="I298" s="99"/>
      <c r="J298" s="97"/>
      <c r="K298" s="99"/>
      <c r="L298" s="97"/>
      <c r="M298" s="97"/>
      <c r="N298" s="100">
        <v>45825.0</v>
      </c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idden="1">
      <c r="A299" s="96" t="s">
        <v>4458</v>
      </c>
      <c r="B299" s="96">
        <v>2.1996177964E10</v>
      </c>
      <c r="C299" s="96" t="s">
        <v>7344</v>
      </c>
      <c r="D299" s="97"/>
      <c r="E299" s="96" t="s">
        <v>85</v>
      </c>
      <c r="F299" s="97"/>
      <c r="G299" s="96" t="s">
        <v>94</v>
      </c>
      <c r="H299" s="98"/>
      <c r="I299" s="99"/>
      <c r="J299" s="97"/>
      <c r="K299" s="99"/>
      <c r="L299" s="97"/>
      <c r="M299" s="97"/>
      <c r="N299" s="100">
        <v>45825.0</v>
      </c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idden="1">
      <c r="A300" s="96" t="s">
        <v>7345</v>
      </c>
      <c r="B300" s="96">
        <v>2.1987988976E10</v>
      </c>
      <c r="C300" s="97"/>
      <c r="D300" s="97"/>
      <c r="E300" s="96" t="s">
        <v>85</v>
      </c>
      <c r="F300" s="97"/>
      <c r="G300" s="96" t="s">
        <v>94</v>
      </c>
      <c r="H300" s="98"/>
      <c r="I300" s="99"/>
      <c r="J300" s="97"/>
      <c r="K300" s="99"/>
      <c r="L300" s="97"/>
      <c r="M300" s="97"/>
      <c r="N300" s="100">
        <v>45825.0</v>
      </c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idden="1">
      <c r="A301" s="96" t="s">
        <v>5040</v>
      </c>
      <c r="B301" s="96">
        <v>2.1965474036E10</v>
      </c>
      <c r="C301" s="96" t="s">
        <v>7346</v>
      </c>
      <c r="D301" s="97"/>
      <c r="E301" s="96" t="s">
        <v>85</v>
      </c>
      <c r="F301" s="97"/>
      <c r="G301" s="96" t="s">
        <v>86</v>
      </c>
      <c r="H301" s="98"/>
      <c r="I301" s="99"/>
      <c r="J301" s="97"/>
      <c r="K301" s="99"/>
      <c r="L301" s="97"/>
      <c r="M301" s="97"/>
      <c r="N301" s="100">
        <v>45825.0</v>
      </c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idden="1">
      <c r="A302" s="96" t="s">
        <v>4636</v>
      </c>
      <c r="B302" s="96">
        <v>2.1983028181E10</v>
      </c>
      <c r="C302" s="96" t="s">
        <v>7347</v>
      </c>
      <c r="D302" s="97"/>
      <c r="E302" s="96" t="s">
        <v>85</v>
      </c>
      <c r="F302" s="97"/>
      <c r="G302" s="96" t="s">
        <v>86</v>
      </c>
      <c r="H302" s="98"/>
      <c r="I302" s="99"/>
      <c r="J302" s="97"/>
      <c r="K302" s="99"/>
      <c r="L302" s="97"/>
      <c r="M302" s="97"/>
      <c r="N302" s="100">
        <v>45825.0</v>
      </c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idden="1">
      <c r="A303" s="96" t="s">
        <v>7348</v>
      </c>
      <c r="B303" s="96">
        <v>2.1964413772E10</v>
      </c>
      <c r="C303" s="96" t="s">
        <v>7349</v>
      </c>
      <c r="D303" s="97"/>
      <c r="E303" s="96" t="s">
        <v>671</v>
      </c>
      <c r="F303" s="97"/>
      <c r="G303" s="96" t="s">
        <v>86</v>
      </c>
      <c r="H303" s="98"/>
      <c r="I303" s="99"/>
      <c r="J303" s="97"/>
      <c r="K303" s="99"/>
      <c r="L303" s="97"/>
      <c r="M303" s="97"/>
      <c r="N303" s="100">
        <v>45825.0</v>
      </c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idden="1">
      <c r="A304" s="96" t="s">
        <v>7350</v>
      </c>
      <c r="B304" s="96">
        <v>2.1964816843E10</v>
      </c>
      <c r="C304" s="96" t="s">
        <v>7351</v>
      </c>
      <c r="D304" s="96" t="s">
        <v>7352</v>
      </c>
      <c r="E304" s="96" t="s">
        <v>134</v>
      </c>
      <c r="F304" s="96" t="s">
        <v>137</v>
      </c>
      <c r="G304" s="96" t="s">
        <v>53</v>
      </c>
      <c r="H304" s="101">
        <v>2964.34</v>
      </c>
      <c r="I304" s="99"/>
      <c r="J304" s="96">
        <v>9.6465663E7</v>
      </c>
      <c r="K304" s="100">
        <v>45826.0</v>
      </c>
      <c r="L304" s="96">
        <v>6.0</v>
      </c>
      <c r="M304" s="97"/>
      <c r="N304" s="100">
        <v>45826.0</v>
      </c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idden="1">
      <c r="A305" s="96" t="s">
        <v>2586</v>
      </c>
      <c r="B305" s="96">
        <v>2.197232126E10</v>
      </c>
      <c r="C305" s="96" t="s">
        <v>7353</v>
      </c>
      <c r="D305" s="97"/>
      <c r="E305" s="96" t="s">
        <v>671</v>
      </c>
      <c r="F305" s="97"/>
      <c r="G305" s="96" t="s">
        <v>86</v>
      </c>
      <c r="H305" s="98"/>
      <c r="I305" s="99"/>
      <c r="J305" s="97"/>
      <c r="K305" s="99"/>
      <c r="L305" s="97"/>
      <c r="M305" s="97"/>
      <c r="N305" s="100">
        <v>45826.0</v>
      </c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idden="1">
      <c r="A306" s="96" t="s">
        <v>4744</v>
      </c>
      <c r="B306" s="96">
        <v>2.1969928453E10</v>
      </c>
      <c r="C306" s="96" t="s">
        <v>7354</v>
      </c>
      <c r="D306" s="97"/>
      <c r="E306" s="96" t="s">
        <v>85</v>
      </c>
      <c r="F306" s="97"/>
      <c r="G306" s="96" t="s">
        <v>94</v>
      </c>
      <c r="H306" s="98"/>
      <c r="I306" s="99"/>
      <c r="J306" s="97"/>
      <c r="K306" s="99"/>
      <c r="L306" s="97"/>
      <c r="M306" s="97"/>
      <c r="N306" s="100">
        <v>45826.0</v>
      </c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idden="1">
      <c r="A307" s="96" t="s">
        <v>5008</v>
      </c>
      <c r="B307" s="96">
        <v>2.1974328299E10</v>
      </c>
      <c r="C307" s="96" t="s">
        <v>7355</v>
      </c>
      <c r="D307" s="97"/>
      <c r="E307" s="96" t="s">
        <v>85</v>
      </c>
      <c r="F307" s="97"/>
      <c r="G307" s="96" t="s">
        <v>94</v>
      </c>
      <c r="H307" s="98"/>
      <c r="I307" s="99"/>
      <c r="J307" s="97"/>
      <c r="K307" s="99"/>
      <c r="L307" s="97"/>
      <c r="M307" s="97"/>
      <c r="N307" s="100">
        <v>45826.0</v>
      </c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idden="1">
      <c r="A308" s="96" t="s">
        <v>3980</v>
      </c>
      <c r="B308" s="96">
        <v>2.1964359097E10</v>
      </c>
      <c r="C308" s="96" t="s">
        <v>7356</v>
      </c>
      <c r="D308" s="97"/>
      <c r="E308" s="96" t="s">
        <v>85</v>
      </c>
      <c r="F308" s="97"/>
      <c r="G308" s="96" t="s">
        <v>94</v>
      </c>
      <c r="H308" s="98"/>
      <c r="I308" s="99"/>
      <c r="J308" s="97"/>
      <c r="K308" s="99"/>
      <c r="L308" s="97"/>
      <c r="M308" s="97"/>
      <c r="N308" s="100">
        <v>45826.0</v>
      </c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idden="1">
      <c r="A309" s="96" t="s">
        <v>4353</v>
      </c>
      <c r="B309" s="96">
        <v>2.1976997773E10</v>
      </c>
      <c r="C309" s="97"/>
      <c r="D309" s="97"/>
      <c r="E309" s="96" t="s">
        <v>85</v>
      </c>
      <c r="F309" s="97"/>
      <c r="G309" s="96" t="s">
        <v>86</v>
      </c>
      <c r="H309" s="98"/>
      <c r="I309" s="99"/>
      <c r="J309" s="97"/>
      <c r="K309" s="99"/>
      <c r="L309" s="97"/>
      <c r="M309" s="97"/>
      <c r="N309" s="100">
        <v>45826.0</v>
      </c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idden="1">
      <c r="A310" s="96" t="s">
        <v>4355</v>
      </c>
      <c r="B310" s="96">
        <v>2.1975568668E10</v>
      </c>
      <c r="C310" s="96" t="s">
        <v>2018</v>
      </c>
      <c r="D310" s="97"/>
      <c r="E310" s="96" t="s">
        <v>85</v>
      </c>
      <c r="F310" s="97"/>
      <c r="G310" s="96" t="s">
        <v>86</v>
      </c>
      <c r="H310" s="98"/>
      <c r="I310" s="99"/>
      <c r="J310" s="97"/>
      <c r="K310" s="99"/>
      <c r="L310" s="97"/>
      <c r="M310" s="97"/>
      <c r="N310" s="100">
        <v>45826.0</v>
      </c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idden="1">
      <c r="A311" s="96" t="s">
        <v>4</v>
      </c>
      <c r="B311" s="96">
        <v>2.1968786421E10</v>
      </c>
      <c r="C311" s="96" t="s">
        <v>7357</v>
      </c>
      <c r="D311" s="97"/>
      <c r="E311" s="96" t="s">
        <v>85</v>
      </c>
      <c r="F311" s="97"/>
      <c r="G311" s="96" t="s">
        <v>94</v>
      </c>
      <c r="H311" s="98"/>
      <c r="I311" s="99"/>
      <c r="J311" s="97"/>
      <c r="K311" s="99"/>
      <c r="L311" s="97"/>
      <c r="M311" s="97"/>
      <c r="N311" s="100">
        <v>45826.0</v>
      </c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idden="1">
      <c r="A312" s="96" t="s">
        <v>7358</v>
      </c>
      <c r="B312" s="96">
        <v>2.2992290849E10</v>
      </c>
      <c r="C312" s="96" t="s">
        <v>7359</v>
      </c>
      <c r="D312" s="97"/>
      <c r="E312" s="96" t="s">
        <v>85</v>
      </c>
      <c r="F312" s="97"/>
      <c r="G312" s="96" t="s">
        <v>86</v>
      </c>
      <c r="H312" s="98"/>
      <c r="I312" s="99"/>
      <c r="J312" s="97"/>
      <c r="K312" s="99"/>
      <c r="L312" s="97"/>
      <c r="M312" s="97"/>
      <c r="N312" s="100">
        <v>45826.0</v>
      </c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idden="1">
      <c r="A313" s="96" t="s">
        <v>7360</v>
      </c>
      <c r="B313" s="96">
        <v>2.1982892788E10</v>
      </c>
      <c r="C313" s="96" t="s">
        <v>7361</v>
      </c>
      <c r="D313" s="97"/>
      <c r="E313" s="96" t="s">
        <v>85</v>
      </c>
      <c r="F313" s="97"/>
      <c r="G313" s="96" t="s">
        <v>131</v>
      </c>
      <c r="H313" s="98"/>
      <c r="I313" s="99"/>
      <c r="J313" s="97"/>
      <c r="K313" s="99"/>
      <c r="L313" s="97"/>
      <c r="M313" s="97"/>
      <c r="N313" s="100">
        <v>45827.0</v>
      </c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idden="1">
      <c r="A314" s="96" t="s">
        <v>187</v>
      </c>
      <c r="B314" s="96">
        <v>2.2998187643E10</v>
      </c>
      <c r="C314" s="96" t="s">
        <v>7362</v>
      </c>
      <c r="D314" s="97"/>
      <c r="E314" s="96" t="s">
        <v>85</v>
      </c>
      <c r="F314" s="97"/>
      <c r="G314" s="96" t="s">
        <v>94</v>
      </c>
      <c r="H314" s="98"/>
      <c r="I314" s="99"/>
      <c r="J314" s="97"/>
      <c r="K314" s="99"/>
      <c r="L314" s="97"/>
      <c r="M314" s="97"/>
      <c r="N314" s="100">
        <v>45827.0</v>
      </c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idden="1">
      <c r="A315" s="96" t="s">
        <v>215</v>
      </c>
      <c r="B315" s="96">
        <v>2.1987587268E10</v>
      </c>
      <c r="C315" s="96" t="s">
        <v>7363</v>
      </c>
      <c r="D315" s="97"/>
      <c r="E315" s="96" t="s">
        <v>85</v>
      </c>
      <c r="F315" s="97"/>
      <c r="G315" s="96" t="s">
        <v>94</v>
      </c>
      <c r="H315" s="98"/>
      <c r="I315" s="99"/>
      <c r="J315" s="97"/>
      <c r="K315" s="99"/>
      <c r="L315" s="97"/>
      <c r="M315" s="97"/>
      <c r="N315" s="100">
        <v>45827.0</v>
      </c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idden="1">
      <c r="A316" s="96" t="s">
        <v>7364</v>
      </c>
      <c r="B316" s="96">
        <v>2.198226916E10</v>
      </c>
      <c r="C316" s="96" t="s">
        <v>7365</v>
      </c>
      <c r="D316" s="97"/>
      <c r="E316" s="96" t="s">
        <v>85</v>
      </c>
      <c r="F316" s="97"/>
      <c r="G316" s="96" t="s">
        <v>86</v>
      </c>
      <c r="H316" s="98"/>
      <c r="I316" s="99"/>
      <c r="J316" s="97"/>
      <c r="K316" s="99"/>
      <c r="L316" s="97"/>
      <c r="M316" s="97"/>
      <c r="N316" s="100">
        <v>45827.0</v>
      </c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idden="1">
      <c r="A317" s="96" t="s">
        <v>7366</v>
      </c>
      <c r="B317" s="96">
        <v>2.197000121E10</v>
      </c>
      <c r="C317" s="96" t="s">
        <v>7367</v>
      </c>
      <c r="D317" s="97"/>
      <c r="E317" s="96" t="s">
        <v>85</v>
      </c>
      <c r="F317" s="97"/>
      <c r="G317" s="96" t="s">
        <v>86</v>
      </c>
      <c r="H317" s="98"/>
      <c r="I317" s="99"/>
      <c r="J317" s="97"/>
      <c r="K317" s="99"/>
      <c r="L317" s="97"/>
      <c r="M317" s="97"/>
      <c r="N317" s="100">
        <v>45827.0</v>
      </c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idden="1">
      <c r="A318" s="96" t="s">
        <v>4042</v>
      </c>
      <c r="B318" s="96">
        <v>2.1991471471E10</v>
      </c>
      <c r="C318" s="96" t="s">
        <v>7368</v>
      </c>
      <c r="D318" s="97"/>
      <c r="E318" s="96" t="s">
        <v>85</v>
      </c>
      <c r="F318" s="97"/>
      <c r="G318" s="96" t="s">
        <v>86</v>
      </c>
      <c r="H318" s="98"/>
      <c r="I318" s="99"/>
      <c r="J318" s="97"/>
      <c r="K318" s="99"/>
      <c r="L318" s="97"/>
      <c r="M318" s="97"/>
      <c r="N318" s="100">
        <v>45827.0</v>
      </c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idden="1">
      <c r="A319" s="96" t="s">
        <v>7369</v>
      </c>
      <c r="B319" s="96">
        <v>2.1975302561E10</v>
      </c>
      <c r="C319" s="96" t="s">
        <v>7370</v>
      </c>
      <c r="D319" s="97"/>
      <c r="E319" s="96" t="s">
        <v>85</v>
      </c>
      <c r="F319" s="97"/>
      <c r="G319" s="96" t="s">
        <v>94</v>
      </c>
      <c r="H319" s="98"/>
      <c r="I319" s="99"/>
      <c r="J319" s="97"/>
      <c r="K319" s="99"/>
      <c r="L319" s="97"/>
      <c r="M319" s="97"/>
      <c r="N319" s="100">
        <v>45827.0</v>
      </c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idden="1">
      <c r="A320" s="96" t="s">
        <v>7371</v>
      </c>
      <c r="B320" s="96">
        <v>2.1992220303E10</v>
      </c>
      <c r="C320" s="96" t="s">
        <v>7372</v>
      </c>
      <c r="D320" s="97"/>
      <c r="E320" s="96" t="s">
        <v>85</v>
      </c>
      <c r="F320" s="97"/>
      <c r="G320" s="96" t="s">
        <v>86</v>
      </c>
      <c r="H320" s="98"/>
      <c r="I320" s="99"/>
      <c r="J320" s="97"/>
      <c r="K320" s="99"/>
      <c r="L320" s="97"/>
      <c r="M320" s="97"/>
      <c r="N320" s="100">
        <v>45827.0</v>
      </c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idden="1">
      <c r="A321" s="96" t="s">
        <v>4873</v>
      </c>
      <c r="B321" s="96">
        <v>2.199180922E10</v>
      </c>
      <c r="C321" s="96" t="s">
        <v>7373</v>
      </c>
      <c r="D321" s="97"/>
      <c r="E321" s="96" t="s">
        <v>85</v>
      </c>
      <c r="F321" s="97"/>
      <c r="G321" s="96" t="s">
        <v>86</v>
      </c>
      <c r="H321" s="98"/>
      <c r="I321" s="99"/>
      <c r="J321" s="97"/>
      <c r="K321" s="99"/>
      <c r="L321" s="97"/>
      <c r="M321" s="97"/>
      <c r="N321" s="100">
        <v>45827.0</v>
      </c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idden="1">
      <c r="A322" s="96" t="s">
        <v>18</v>
      </c>
      <c r="B322" s="96">
        <v>2.4992017104E10</v>
      </c>
      <c r="C322" s="96" t="s">
        <v>7374</v>
      </c>
      <c r="D322" s="97"/>
      <c r="E322" s="96" t="s">
        <v>85</v>
      </c>
      <c r="F322" s="97"/>
      <c r="G322" s="96" t="s">
        <v>86</v>
      </c>
      <c r="H322" s="98"/>
      <c r="I322" s="99"/>
      <c r="J322" s="97"/>
      <c r="K322" s="99"/>
      <c r="L322" s="97"/>
      <c r="M322" s="97"/>
      <c r="N322" s="100">
        <v>45827.0</v>
      </c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idden="1">
      <c r="A323" s="96" t="s">
        <v>7375</v>
      </c>
      <c r="B323" s="96">
        <v>2.1964795439E10</v>
      </c>
      <c r="C323" s="96" t="s">
        <v>7376</v>
      </c>
      <c r="D323" s="97"/>
      <c r="E323" s="96" t="s">
        <v>85</v>
      </c>
      <c r="F323" s="97"/>
      <c r="G323" s="96" t="s">
        <v>86</v>
      </c>
      <c r="H323" s="98"/>
      <c r="I323" s="99"/>
      <c r="J323" s="97"/>
      <c r="K323" s="99"/>
      <c r="L323" s="97"/>
      <c r="M323" s="97"/>
      <c r="N323" s="100">
        <v>45827.0</v>
      </c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idden="1">
      <c r="A324" s="96" t="s">
        <v>7369</v>
      </c>
      <c r="B324" s="96">
        <v>2.1997675751E10</v>
      </c>
      <c r="C324" s="96" t="s">
        <v>7377</v>
      </c>
      <c r="D324" s="97"/>
      <c r="E324" s="96" t="s">
        <v>85</v>
      </c>
      <c r="F324" s="97"/>
      <c r="G324" s="96" t="s">
        <v>94</v>
      </c>
      <c r="H324" s="98"/>
      <c r="I324" s="99"/>
      <c r="J324" s="97"/>
      <c r="K324" s="99"/>
      <c r="L324" s="97"/>
      <c r="M324" s="97"/>
      <c r="N324" s="100">
        <v>45827.0</v>
      </c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idden="1">
      <c r="A325" s="96" t="s">
        <v>5126</v>
      </c>
      <c r="B325" s="96">
        <v>2.196717823E10</v>
      </c>
      <c r="C325" s="96" t="s">
        <v>7378</v>
      </c>
      <c r="D325" s="97"/>
      <c r="E325" s="96" t="s">
        <v>85</v>
      </c>
      <c r="F325" s="97"/>
      <c r="G325" s="96" t="s">
        <v>94</v>
      </c>
      <c r="H325" s="98"/>
      <c r="I325" s="99"/>
      <c r="J325" s="97"/>
      <c r="K325" s="99"/>
      <c r="L325" s="97"/>
      <c r="M325" s="97"/>
      <c r="N325" s="100">
        <v>45827.0</v>
      </c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idden="1">
      <c r="A326" s="96" t="s">
        <v>631</v>
      </c>
      <c r="B326" s="96">
        <v>2.1988232867E10</v>
      </c>
      <c r="C326" s="96" t="s">
        <v>7379</v>
      </c>
      <c r="D326" s="97"/>
      <c r="E326" s="96" t="s">
        <v>85</v>
      </c>
      <c r="F326" s="97"/>
      <c r="G326" s="96" t="s">
        <v>86</v>
      </c>
      <c r="H326" s="98"/>
      <c r="I326" s="99"/>
      <c r="J326" s="97"/>
      <c r="K326" s="99"/>
      <c r="L326" s="97"/>
      <c r="M326" s="97"/>
      <c r="N326" s="100">
        <v>45827.0</v>
      </c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idden="1">
      <c r="A327" s="96" t="s">
        <v>5077</v>
      </c>
      <c r="B327" s="96">
        <v>2.2999150023E10</v>
      </c>
      <c r="C327" s="96" t="s">
        <v>7380</v>
      </c>
      <c r="D327" s="97"/>
      <c r="E327" s="96" t="s">
        <v>85</v>
      </c>
      <c r="F327" s="97"/>
      <c r="G327" s="96" t="s">
        <v>86</v>
      </c>
      <c r="H327" s="98"/>
      <c r="I327" s="99"/>
      <c r="J327" s="97"/>
      <c r="K327" s="99"/>
      <c r="L327" s="97"/>
      <c r="M327" s="97"/>
      <c r="N327" s="100">
        <v>45827.0</v>
      </c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idden="1">
      <c r="A328" s="96" t="s">
        <v>7381</v>
      </c>
      <c r="B328" s="96">
        <v>2.1973611717E10</v>
      </c>
      <c r="C328" s="96" t="s">
        <v>7382</v>
      </c>
      <c r="D328" s="97"/>
      <c r="E328" s="96" t="s">
        <v>85</v>
      </c>
      <c r="F328" s="97"/>
      <c r="G328" s="96" t="s">
        <v>86</v>
      </c>
      <c r="H328" s="98"/>
      <c r="I328" s="99"/>
      <c r="J328" s="97"/>
      <c r="K328" s="99"/>
      <c r="L328" s="97"/>
      <c r="M328" s="97"/>
      <c r="N328" s="100">
        <v>45827.0</v>
      </c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idden="1">
      <c r="A329" s="96" t="s">
        <v>7383</v>
      </c>
      <c r="B329" s="96">
        <v>2.1988675034E10</v>
      </c>
      <c r="C329" s="96" t="s">
        <v>7384</v>
      </c>
      <c r="D329" s="97"/>
      <c r="E329" s="96" t="s">
        <v>85</v>
      </c>
      <c r="F329" s="97"/>
      <c r="G329" s="96" t="s">
        <v>94</v>
      </c>
      <c r="H329" s="98"/>
      <c r="I329" s="99"/>
      <c r="J329" s="97"/>
      <c r="K329" s="99"/>
      <c r="L329" s="97"/>
      <c r="M329" s="97"/>
      <c r="N329" s="100">
        <v>45827.0</v>
      </c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idden="1">
      <c r="A330" s="96" t="s">
        <v>4949</v>
      </c>
      <c r="B330" s="96">
        <v>2.1964064648E10</v>
      </c>
      <c r="C330" s="96" t="s">
        <v>7385</v>
      </c>
      <c r="D330" s="97"/>
      <c r="E330" s="96" t="s">
        <v>85</v>
      </c>
      <c r="F330" s="97"/>
      <c r="G330" s="96" t="s">
        <v>86</v>
      </c>
      <c r="H330" s="98"/>
      <c r="I330" s="99"/>
      <c r="J330" s="97"/>
      <c r="K330" s="99"/>
      <c r="L330" s="97"/>
      <c r="M330" s="97"/>
      <c r="N330" s="100">
        <v>45827.0</v>
      </c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idden="1">
      <c r="A331" s="96" t="s">
        <v>4932</v>
      </c>
      <c r="B331" s="96">
        <v>2.299537551E10</v>
      </c>
      <c r="C331" s="96" t="s">
        <v>7386</v>
      </c>
      <c r="D331" s="97"/>
      <c r="E331" s="96" t="s">
        <v>85</v>
      </c>
      <c r="F331" s="97"/>
      <c r="G331" s="96" t="s">
        <v>86</v>
      </c>
      <c r="H331" s="98"/>
      <c r="I331" s="99"/>
      <c r="J331" s="97"/>
      <c r="K331" s="99"/>
      <c r="L331" s="97"/>
      <c r="M331" s="97"/>
      <c r="N331" s="100">
        <v>45827.0</v>
      </c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idden="1">
      <c r="A332" s="96" t="s">
        <v>4409</v>
      </c>
      <c r="B332" s="96">
        <v>2.1993076313E10</v>
      </c>
      <c r="C332" s="96" t="s">
        <v>7387</v>
      </c>
      <c r="D332" s="97"/>
      <c r="E332" s="96" t="s">
        <v>85</v>
      </c>
      <c r="F332" s="97"/>
      <c r="G332" s="96" t="s">
        <v>94</v>
      </c>
      <c r="H332" s="98"/>
      <c r="I332" s="99"/>
      <c r="J332" s="97"/>
      <c r="K332" s="99"/>
      <c r="L332" s="97"/>
      <c r="M332" s="97"/>
      <c r="N332" s="100">
        <v>45827.0</v>
      </c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idden="1">
      <c r="A333" s="96" t="s">
        <v>4393</v>
      </c>
      <c r="B333" s="96">
        <v>2.1966523524E10</v>
      </c>
      <c r="C333" s="96" t="s">
        <v>7388</v>
      </c>
      <c r="D333" s="97"/>
      <c r="E333" s="96" t="s">
        <v>85</v>
      </c>
      <c r="F333" s="97"/>
      <c r="G333" s="96" t="s">
        <v>150</v>
      </c>
      <c r="H333" s="98"/>
      <c r="I333" s="99"/>
      <c r="J333" s="97"/>
      <c r="K333" s="99"/>
      <c r="L333" s="97"/>
      <c r="M333" s="97"/>
      <c r="N333" s="100">
        <v>45827.0</v>
      </c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idden="1">
      <c r="A334" s="96" t="s">
        <v>5390</v>
      </c>
      <c r="B334" s="96">
        <v>2.4998687722E10</v>
      </c>
      <c r="C334" s="96" t="s">
        <v>7389</v>
      </c>
      <c r="D334" s="97"/>
      <c r="E334" s="96" t="s">
        <v>85</v>
      </c>
      <c r="F334" s="97"/>
      <c r="G334" s="96" t="s">
        <v>86</v>
      </c>
      <c r="H334" s="98"/>
      <c r="I334" s="99"/>
      <c r="J334" s="97"/>
      <c r="K334" s="99"/>
      <c r="L334" s="97"/>
      <c r="M334" s="97"/>
      <c r="N334" s="100">
        <v>45827.0</v>
      </c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idden="1">
      <c r="A335" s="96" t="s">
        <v>7390</v>
      </c>
      <c r="B335" s="96">
        <v>2.197232126E10</v>
      </c>
      <c r="C335" s="96" t="s">
        <v>7391</v>
      </c>
      <c r="D335" s="97"/>
      <c r="E335" s="96" t="s">
        <v>671</v>
      </c>
      <c r="F335" s="97"/>
      <c r="G335" s="96" t="s">
        <v>86</v>
      </c>
      <c r="H335" s="98"/>
      <c r="I335" s="99"/>
      <c r="J335" s="97"/>
      <c r="K335" s="99"/>
      <c r="L335" s="97"/>
      <c r="M335" s="97"/>
      <c r="N335" s="100">
        <v>45827.0</v>
      </c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idden="1">
      <c r="A336" s="96" t="s">
        <v>4937</v>
      </c>
      <c r="B336" s="96">
        <v>2.1991141836E10</v>
      </c>
      <c r="C336" s="96" t="s">
        <v>7392</v>
      </c>
      <c r="D336" s="97"/>
      <c r="E336" s="96" t="s">
        <v>649</v>
      </c>
      <c r="F336" s="97"/>
      <c r="G336" s="96" t="s">
        <v>94</v>
      </c>
      <c r="H336" s="98"/>
      <c r="I336" s="99"/>
      <c r="J336" s="97"/>
      <c r="K336" s="99"/>
      <c r="L336" s="97"/>
      <c r="M336" s="97"/>
      <c r="N336" s="100">
        <v>45831.0</v>
      </c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idden="1">
      <c r="A337" s="97"/>
      <c r="B337" s="96">
        <v>2.1971511815E10</v>
      </c>
      <c r="C337" s="97"/>
      <c r="D337" s="97"/>
      <c r="E337" s="96" t="s">
        <v>649</v>
      </c>
      <c r="F337" s="97"/>
      <c r="G337" s="96" t="s">
        <v>86</v>
      </c>
      <c r="H337" s="98"/>
      <c r="I337" s="99"/>
      <c r="J337" s="97"/>
      <c r="K337" s="99"/>
      <c r="L337" s="97"/>
      <c r="M337" s="97"/>
      <c r="N337" s="99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idden="1">
      <c r="A338" s="97"/>
      <c r="B338" s="96">
        <v>2.1983695176E10</v>
      </c>
      <c r="C338" s="97"/>
      <c r="D338" s="97"/>
      <c r="E338" s="96" t="s">
        <v>649</v>
      </c>
      <c r="F338" s="97"/>
      <c r="G338" s="96" t="s">
        <v>86</v>
      </c>
      <c r="H338" s="98"/>
      <c r="I338" s="99"/>
      <c r="J338" s="97"/>
      <c r="K338" s="99"/>
      <c r="L338" s="97"/>
      <c r="M338" s="97"/>
      <c r="N338" s="99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idden="1">
      <c r="A339" s="96" t="s">
        <v>7393</v>
      </c>
      <c r="B339" s="96">
        <v>2.1968749424E10</v>
      </c>
      <c r="C339" s="96" t="s">
        <v>7394</v>
      </c>
      <c r="D339" s="97"/>
      <c r="E339" s="96" t="s">
        <v>671</v>
      </c>
      <c r="F339" s="97"/>
      <c r="G339" s="96" t="s">
        <v>86</v>
      </c>
      <c r="H339" s="98"/>
      <c r="I339" s="99"/>
      <c r="J339" s="97"/>
      <c r="K339" s="99"/>
      <c r="L339" s="97"/>
      <c r="M339" s="97"/>
      <c r="N339" s="100">
        <v>45831.0</v>
      </c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idden="1">
      <c r="A340" s="96" t="s">
        <v>5269</v>
      </c>
      <c r="B340" s="96">
        <v>2.198042452E10</v>
      </c>
      <c r="C340" s="96" t="s">
        <v>7395</v>
      </c>
      <c r="D340" s="97"/>
      <c r="E340" s="96" t="s">
        <v>671</v>
      </c>
      <c r="F340" s="97"/>
      <c r="G340" s="96" t="s">
        <v>94</v>
      </c>
      <c r="H340" s="98"/>
      <c r="I340" s="99"/>
      <c r="J340" s="97"/>
      <c r="K340" s="99"/>
      <c r="L340" s="97"/>
      <c r="M340" s="97"/>
      <c r="N340" s="100">
        <v>45831.0</v>
      </c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idden="1">
      <c r="A341" s="96" t="s">
        <v>7396</v>
      </c>
      <c r="B341" s="96">
        <v>2.1997691532E10</v>
      </c>
      <c r="C341" s="97"/>
      <c r="D341" s="97"/>
      <c r="E341" s="96" t="s">
        <v>85</v>
      </c>
      <c r="F341" s="97"/>
      <c r="G341" s="96" t="s">
        <v>86</v>
      </c>
      <c r="H341" s="98"/>
      <c r="I341" s="99"/>
      <c r="J341" s="97"/>
      <c r="K341" s="99"/>
      <c r="L341" s="97"/>
      <c r="M341" s="97"/>
      <c r="N341" s="100">
        <v>45831.0</v>
      </c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idden="1">
      <c r="A342" s="96" t="s">
        <v>5586</v>
      </c>
      <c r="B342" s="96">
        <v>2.1984802577E10</v>
      </c>
      <c r="C342" s="96" t="s">
        <v>7397</v>
      </c>
      <c r="D342" s="97"/>
      <c r="E342" s="96" t="s">
        <v>85</v>
      </c>
      <c r="F342" s="97"/>
      <c r="G342" s="96" t="s">
        <v>94</v>
      </c>
      <c r="H342" s="98"/>
      <c r="I342" s="99"/>
      <c r="J342" s="97"/>
      <c r="K342" s="99"/>
      <c r="L342" s="97"/>
      <c r="M342" s="97"/>
      <c r="N342" s="100">
        <v>45831.0</v>
      </c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idden="1">
      <c r="A343" s="96" t="s">
        <v>2460</v>
      </c>
      <c r="B343" s="96">
        <v>2.1992582765E10</v>
      </c>
      <c r="C343" s="96" t="s">
        <v>7398</v>
      </c>
      <c r="D343" s="97"/>
      <c r="E343" s="96" t="s">
        <v>85</v>
      </c>
      <c r="F343" s="97"/>
      <c r="G343" s="96" t="s">
        <v>94</v>
      </c>
      <c r="H343" s="98"/>
      <c r="I343" s="99"/>
      <c r="J343" s="97"/>
      <c r="K343" s="99"/>
      <c r="L343" s="97"/>
      <c r="M343" s="97"/>
      <c r="N343" s="100">
        <v>45831.0</v>
      </c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idden="1">
      <c r="A344" s="96" t="s">
        <v>7399</v>
      </c>
      <c r="B344" s="96">
        <v>2.1997779971E10</v>
      </c>
      <c r="C344" s="96" t="s">
        <v>7400</v>
      </c>
      <c r="D344" s="97"/>
      <c r="E344" s="96" t="s">
        <v>85</v>
      </c>
      <c r="F344" s="97"/>
      <c r="G344" s="96" t="s">
        <v>94</v>
      </c>
      <c r="H344" s="98"/>
      <c r="I344" s="99"/>
      <c r="J344" s="97"/>
      <c r="K344" s="99"/>
      <c r="L344" s="97"/>
      <c r="M344" s="97"/>
      <c r="N344" s="100">
        <v>45831.0</v>
      </c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idden="1">
      <c r="A345" s="96" t="s">
        <v>4959</v>
      </c>
      <c r="B345" s="96">
        <v>2.199786545E9</v>
      </c>
      <c r="C345" s="96" t="s">
        <v>7401</v>
      </c>
      <c r="D345" s="97"/>
      <c r="E345" s="96" t="s">
        <v>85</v>
      </c>
      <c r="F345" s="97"/>
      <c r="G345" s="96" t="s">
        <v>86</v>
      </c>
      <c r="H345" s="98"/>
      <c r="I345" s="99"/>
      <c r="J345" s="97"/>
      <c r="K345" s="99"/>
      <c r="L345" s="97"/>
      <c r="M345" s="97"/>
      <c r="N345" s="100">
        <v>45831.0</v>
      </c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idden="1">
      <c r="A346" s="96" t="s">
        <v>7402</v>
      </c>
      <c r="B346" s="96">
        <v>2.2997458566E10</v>
      </c>
      <c r="C346" s="96" t="s">
        <v>7403</v>
      </c>
      <c r="D346" s="97"/>
      <c r="E346" s="96" t="s">
        <v>85</v>
      </c>
      <c r="F346" s="97"/>
      <c r="G346" s="96" t="s">
        <v>86</v>
      </c>
      <c r="H346" s="98"/>
      <c r="I346" s="99"/>
      <c r="J346" s="97"/>
      <c r="K346" s="99"/>
      <c r="L346" s="97"/>
      <c r="M346" s="97"/>
      <c r="N346" s="100">
        <v>45831.0</v>
      </c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idden="1">
      <c r="A347" s="96" t="s">
        <v>7404</v>
      </c>
      <c r="B347" s="96">
        <v>2.169653819E9</v>
      </c>
      <c r="C347" s="96" t="s">
        <v>7405</v>
      </c>
      <c r="D347" s="97"/>
      <c r="E347" s="96" t="s">
        <v>85</v>
      </c>
      <c r="F347" s="97"/>
      <c r="G347" s="96" t="s">
        <v>86</v>
      </c>
      <c r="H347" s="98"/>
      <c r="I347" s="99"/>
      <c r="J347" s="97"/>
      <c r="K347" s="99"/>
      <c r="L347" s="97"/>
      <c r="M347" s="97"/>
      <c r="N347" s="100">
        <v>45831.0</v>
      </c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idden="1">
      <c r="A348" s="96" t="s">
        <v>4636</v>
      </c>
      <c r="B348" s="96">
        <v>2.1980798001E10</v>
      </c>
      <c r="C348" s="96" t="s">
        <v>7406</v>
      </c>
      <c r="D348" s="97"/>
      <c r="E348" s="96" t="s">
        <v>85</v>
      </c>
      <c r="F348" s="97"/>
      <c r="G348" s="96" t="s">
        <v>86</v>
      </c>
      <c r="H348" s="98"/>
      <c r="I348" s="99"/>
      <c r="J348" s="97"/>
      <c r="K348" s="99"/>
      <c r="L348" s="97"/>
      <c r="M348" s="97"/>
      <c r="N348" s="100">
        <v>45831.0</v>
      </c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idden="1">
      <c r="A349" s="96" t="s">
        <v>4016</v>
      </c>
      <c r="B349" s="96">
        <v>2.1975903835E10</v>
      </c>
      <c r="C349" s="96" t="s">
        <v>7407</v>
      </c>
      <c r="D349" s="97"/>
      <c r="E349" s="96" t="s">
        <v>85</v>
      </c>
      <c r="F349" s="97"/>
      <c r="G349" s="96" t="s">
        <v>94</v>
      </c>
      <c r="H349" s="98"/>
      <c r="I349" s="99"/>
      <c r="J349" s="97"/>
      <c r="K349" s="99"/>
      <c r="L349" s="97"/>
      <c r="M349" s="97"/>
      <c r="N349" s="100">
        <v>45831.0</v>
      </c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idden="1">
      <c r="A350" s="96" t="s">
        <v>7408</v>
      </c>
      <c r="B350" s="96">
        <v>2.1920007138E10</v>
      </c>
      <c r="C350" s="96" t="s">
        <v>7409</v>
      </c>
      <c r="D350" s="97"/>
      <c r="E350" s="96" t="s">
        <v>85</v>
      </c>
      <c r="F350" s="97"/>
      <c r="G350" s="96" t="s">
        <v>94</v>
      </c>
      <c r="H350" s="98"/>
      <c r="I350" s="99"/>
      <c r="J350" s="97"/>
      <c r="K350" s="99"/>
      <c r="L350" s="97"/>
      <c r="M350" s="97"/>
      <c r="N350" s="100">
        <v>45831.0</v>
      </c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idden="1">
      <c r="A351" s="96" t="s">
        <v>7410</v>
      </c>
      <c r="B351" s="96">
        <v>2.2989565213E10</v>
      </c>
      <c r="C351" s="96" t="s">
        <v>7411</v>
      </c>
      <c r="D351" s="97"/>
      <c r="E351" s="96" t="s">
        <v>85</v>
      </c>
      <c r="F351" s="97"/>
      <c r="G351" s="96" t="s">
        <v>86</v>
      </c>
      <c r="H351" s="98"/>
      <c r="I351" s="99"/>
      <c r="J351" s="97"/>
      <c r="K351" s="99"/>
      <c r="L351" s="97"/>
      <c r="M351" s="97"/>
      <c r="N351" s="100">
        <v>45831.0</v>
      </c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idden="1">
      <c r="A352" s="96" t="s">
        <v>4464</v>
      </c>
      <c r="B352" s="96" t="s">
        <v>7412</v>
      </c>
      <c r="C352" s="96" t="s">
        <v>7413</v>
      </c>
      <c r="D352" s="97"/>
      <c r="E352" s="96" t="s">
        <v>85</v>
      </c>
      <c r="F352" s="97"/>
      <c r="G352" s="96" t="s">
        <v>94</v>
      </c>
      <c r="H352" s="98"/>
      <c r="I352" s="99"/>
      <c r="J352" s="97"/>
      <c r="K352" s="99"/>
      <c r="L352" s="97"/>
      <c r="M352" s="97"/>
      <c r="N352" s="100">
        <v>45831.0</v>
      </c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idden="1">
      <c r="A353" s="96" t="s">
        <v>7414</v>
      </c>
      <c r="B353" s="96">
        <v>2.1999555136E10</v>
      </c>
      <c r="C353" s="96" t="s">
        <v>7415</v>
      </c>
      <c r="D353" s="97"/>
      <c r="E353" s="96" t="s">
        <v>85</v>
      </c>
      <c r="F353" s="97"/>
      <c r="G353" s="96" t="s">
        <v>94</v>
      </c>
      <c r="H353" s="98"/>
      <c r="I353" s="99"/>
      <c r="J353" s="97"/>
      <c r="K353" s="99"/>
      <c r="L353" s="97"/>
      <c r="M353" s="97"/>
      <c r="N353" s="100">
        <v>45831.0</v>
      </c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idden="1">
      <c r="A354" s="96" t="s">
        <v>4206</v>
      </c>
      <c r="B354" s="96">
        <v>2.1998813213E10</v>
      </c>
      <c r="C354" s="96" t="s">
        <v>7416</v>
      </c>
      <c r="D354" s="97"/>
      <c r="E354" s="96" t="s">
        <v>85</v>
      </c>
      <c r="F354" s="97"/>
      <c r="G354" s="96" t="s">
        <v>94</v>
      </c>
      <c r="H354" s="98"/>
      <c r="I354" s="99"/>
      <c r="J354" s="97"/>
      <c r="K354" s="99"/>
      <c r="L354" s="97"/>
      <c r="M354" s="97"/>
      <c r="N354" s="100">
        <v>45831.0</v>
      </c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idden="1">
      <c r="A355" s="96" t="s">
        <v>7417</v>
      </c>
      <c r="B355" s="96">
        <v>2.1988581069E10</v>
      </c>
      <c r="C355" s="96" t="s">
        <v>7418</v>
      </c>
      <c r="D355" s="97"/>
      <c r="E355" s="96" t="s">
        <v>85</v>
      </c>
      <c r="F355" s="97"/>
      <c r="G355" s="96" t="s">
        <v>86</v>
      </c>
      <c r="H355" s="98"/>
      <c r="I355" s="99"/>
      <c r="J355" s="97"/>
      <c r="K355" s="99"/>
      <c r="L355" s="97"/>
      <c r="M355" s="97"/>
      <c r="N355" s="100">
        <v>45831.0</v>
      </c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idden="1">
      <c r="A356" s="96" t="s">
        <v>7419</v>
      </c>
      <c r="B356" s="96">
        <v>2.2981185184E10</v>
      </c>
      <c r="C356" s="96" t="s">
        <v>7420</v>
      </c>
      <c r="D356" s="97"/>
      <c r="E356" s="96" t="s">
        <v>85</v>
      </c>
      <c r="F356" s="97"/>
      <c r="G356" s="96" t="s">
        <v>94</v>
      </c>
      <c r="H356" s="98"/>
      <c r="I356" s="99"/>
      <c r="J356" s="97"/>
      <c r="K356" s="99"/>
      <c r="L356" s="97"/>
      <c r="M356" s="97"/>
      <c r="N356" s="100">
        <v>45831.0</v>
      </c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idden="1">
      <c r="A357" s="96" t="s">
        <v>4380</v>
      </c>
      <c r="B357" s="96">
        <v>2.199544686E10</v>
      </c>
      <c r="C357" s="96" t="s">
        <v>7421</v>
      </c>
      <c r="D357" s="97"/>
      <c r="E357" s="96" t="s">
        <v>85</v>
      </c>
      <c r="F357" s="97"/>
      <c r="G357" s="96" t="s">
        <v>94</v>
      </c>
      <c r="H357" s="98"/>
      <c r="I357" s="99"/>
      <c r="J357" s="97"/>
      <c r="K357" s="99"/>
      <c r="L357" s="97"/>
      <c r="M357" s="97"/>
      <c r="N357" s="100">
        <v>45831.0</v>
      </c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idden="1">
      <c r="A358" s="96" t="s">
        <v>4019</v>
      </c>
      <c r="B358" s="96">
        <v>2.1990496582E10</v>
      </c>
      <c r="C358" s="96" t="s">
        <v>7422</v>
      </c>
      <c r="D358" s="97"/>
      <c r="E358" s="96" t="s">
        <v>85</v>
      </c>
      <c r="F358" s="97"/>
      <c r="G358" s="96" t="s">
        <v>86</v>
      </c>
      <c r="H358" s="98"/>
      <c r="I358" s="99"/>
      <c r="J358" s="97"/>
      <c r="K358" s="99"/>
      <c r="L358" s="97"/>
      <c r="M358" s="97"/>
      <c r="N358" s="100">
        <v>45831.0</v>
      </c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idden="1">
      <c r="A359" s="96" t="s">
        <v>4031</v>
      </c>
      <c r="B359" s="96">
        <v>2.1972052151E10</v>
      </c>
      <c r="C359" s="96" t="s">
        <v>7423</v>
      </c>
      <c r="D359" s="97"/>
      <c r="E359" s="96" t="s">
        <v>85</v>
      </c>
      <c r="F359" s="97"/>
      <c r="G359" s="96" t="s">
        <v>94</v>
      </c>
      <c r="H359" s="98"/>
      <c r="I359" s="99"/>
      <c r="J359" s="97"/>
      <c r="K359" s="99"/>
      <c r="L359" s="97"/>
      <c r="M359" s="97"/>
      <c r="N359" s="100">
        <v>45831.0</v>
      </c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idden="1">
      <c r="A360" s="96" t="s">
        <v>4458</v>
      </c>
      <c r="B360" s="96">
        <v>2.2981659129E10</v>
      </c>
      <c r="C360" s="96" t="s">
        <v>7424</v>
      </c>
      <c r="D360" s="97"/>
      <c r="E360" s="96" t="s">
        <v>85</v>
      </c>
      <c r="F360" s="97"/>
      <c r="G360" s="96" t="s">
        <v>94</v>
      </c>
      <c r="H360" s="98"/>
      <c r="I360" s="99"/>
      <c r="J360" s="97"/>
      <c r="K360" s="99"/>
      <c r="L360" s="97"/>
      <c r="M360" s="97"/>
      <c r="N360" s="100">
        <v>45831.0</v>
      </c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idden="1">
      <c r="A361" s="96" t="s">
        <v>4335</v>
      </c>
      <c r="B361" s="96">
        <v>2.1979979088E10</v>
      </c>
      <c r="C361" s="96" t="s">
        <v>7425</v>
      </c>
      <c r="D361" s="97"/>
      <c r="E361" s="96" t="s">
        <v>85</v>
      </c>
      <c r="F361" s="97"/>
      <c r="G361" s="96" t="s">
        <v>86</v>
      </c>
      <c r="H361" s="98"/>
      <c r="I361" s="99"/>
      <c r="J361" s="97"/>
      <c r="K361" s="99"/>
      <c r="L361" s="97"/>
      <c r="M361" s="97"/>
      <c r="N361" s="100">
        <v>45831.0</v>
      </c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idden="1">
      <c r="A362" s="96" t="s">
        <v>6957</v>
      </c>
      <c r="B362" s="96">
        <v>2.1969347035E10</v>
      </c>
      <c r="C362" s="96" t="s">
        <v>7426</v>
      </c>
      <c r="D362" s="97"/>
      <c r="E362" s="96" t="s">
        <v>85</v>
      </c>
      <c r="F362" s="97"/>
      <c r="G362" s="96" t="s">
        <v>86</v>
      </c>
      <c r="H362" s="98"/>
      <c r="I362" s="99"/>
      <c r="J362" s="97"/>
      <c r="K362" s="99"/>
      <c r="L362" s="97"/>
      <c r="M362" s="97"/>
      <c r="N362" s="100">
        <v>45831.0</v>
      </c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idden="1">
      <c r="A363" s="96" t="s">
        <v>7427</v>
      </c>
      <c r="B363" s="96">
        <v>2.1995869494E10</v>
      </c>
      <c r="C363" s="96" t="s">
        <v>7428</v>
      </c>
      <c r="D363" s="97"/>
      <c r="E363" s="96" t="s">
        <v>85</v>
      </c>
      <c r="F363" s="97"/>
      <c r="G363" s="96" t="s">
        <v>94</v>
      </c>
      <c r="H363" s="98"/>
      <c r="I363" s="99"/>
      <c r="J363" s="97"/>
      <c r="K363" s="99"/>
      <c r="L363" s="97"/>
      <c r="M363" s="97"/>
      <c r="N363" s="100">
        <v>45831.0</v>
      </c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idden="1">
      <c r="A364" s="96" t="s">
        <v>4022</v>
      </c>
      <c r="B364" s="96">
        <v>2.19856473E10</v>
      </c>
      <c r="C364" s="96" t="s">
        <v>7429</v>
      </c>
      <c r="D364" s="97"/>
      <c r="E364" s="96" t="s">
        <v>85</v>
      </c>
      <c r="F364" s="97"/>
      <c r="G364" s="96" t="s">
        <v>94</v>
      </c>
      <c r="H364" s="98"/>
      <c r="I364" s="99"/>
      <c r="J364" s="97"/>
      <c r="K364" s="99"/>
      <c r="L364" s="97"/>
      <c r="M364" s="97"/>
      <c r="N364" s="100">
        <v>45831.0</v>
      </c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idden="1">
      <c r="A365" s="96" t="s">
        <v>4061</v>
      </c>
      <c r="B365" s="96">
        <v>2.1969274428E10</v>
      </c>
      <c r="C365" s="96" t="s">
        <v>7430</v>
      </c>
      <c r="D365" s="97"/>
      <c r="E365" s="96" t="s">
        <v>85</v>
      </c>
      <c r="F365" s="97"/>
      <c r="G365" s="96" t="s">
        <v>94</v>
      </c>
      <c r="H365" s="98"/>
      <c r="I365" s="99"/>
      <c r="J365" s="97"/>
      <c r="K365" s="99"/>
      <c r="L365" s="97"/>
      <c r="M365" s="97"/>
      <c r="N365" s="100">
        <v>45831.0</v>
      </c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idden="1">
      <c r="A366" s="96" t="s">
        <v>7431</v>
      </c>
      <c r="B366" s="96">
        <v>2.1975454603E10</v>
      </c>
      <c r="C366" s="96" t="s">
        <v>7432</v>
      </c>
      <c r="D366" s="97"/>
      <c r="E366" s="96" t="s">
        <v>85</v>
      </c>
      <c r="F366" s="97"/>
      <c r="G366" s="96" t="s">
        <v>94</v>
      </c>
      <c r="H366" s="98"/>
      <c r="I366" s="99"/>
      <c r="J366" s="97"/>
      <c r="K366" s="99"/>
      <c r="L366" s="97"/>
      <c r="M366" s="97"/>
      <c r="N366" s="100">
        <v>45831.0</v>
      </c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idden="1">
      <c r="A367" s="96" t="s">
        <v>7433</v>
      </c>
      <c r="B367" s="96">
        <v>2.1966505606E10</v>
      </c>
      <c r="C367" s="96" t="s">
        <v>7434</v>
      </c>
      <c r="D367" s="97"/>
      <c r="E367" s="96" t="s">
        <v>85</v>
      </c>
      <c r="F367" s="97"/>
      <c r="G367" s="96" t="s">
        <v>86</v>
      </c>
      <c r="H367" s="98"/>
      <c r="I367" s="99"/>
      <c r="J367" s="97"/>
      <c r="K367" s="99"/>
      <c r="L367" s="97"/>
      <c r="M367" s="97"/>
      <c r="N367" s="100">
        <v>45833.0</v>
      </c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idden="1">
      <c r="A368" s="96" t="s">
        <v>4626</v>
      </c>
      <c r="B368" s="96">
        <v>2.1975246026E10</v>
      </c>
      <c r="C368" s="96" t="s">
        <v>7435</v>
      </c>
      <c r="D368" s="97"/>
      <c r="E368" s="96" t="s">
        <v>85</v>
      </c>
      <c r="F368" s="97"/>
      <c r="G368" s="96" t="s">
        <v>94</v>
      </c>
      <c r="H368" s="98"/>
      <c r="I368" s="99"/>
      <c r="J368" s="97"/>
      <c r="K368" s="99"/>
      <c r="L368" s="97"/>
      <c r="M368" s="97"/>
      <c r="N368" s="100">
        <v>45833.0</v>
      </c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idden="1">
      <c r="A369" s="96" t="s">
        <v>7436</v>
      </c>
      <c r="B369" s="96">
        <v>2.1987234515E10</v>
      </c>
      <c r="C369" s="96" t="s">
        <v>7437</v>
      </c>
      <c r="D369" s="97"/>
      <c r="E369" s="96" t="s">
        <v>85</v>
      </c>
      <c r="F369" s="97"/>
      <c r="G369" s="96" t="s">
        <v>86</v>
      </c>
      <c r="H369" s="98"/>
      <c r="I369" s="99"/>
      <c r="J369" s="97"/>
      <c r="K369" s="99"/>
      <c r="L369" s="97"/>
      <c r="M369" s="97"/>
      <c r="N369" s="100">
        <v>45833.0</v>
      </c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idden="1">
      <c r="A370" s="96" t="s">
        <v>7438</v>
      </c>
      <c r="B370" s="96">
        <v>2.1965357865E10</v>
      </c>
      <c r="C370" s="96" t="s">
        <v>7439</v>
      </c>
      <c r="D370" s="97"/>
      <c r="E370" s="96" t="s">
        <v>85</v>
      </c>
      <c r="F370" s="97"/>
      <c r="G370" s="96" t="s">
        <v>94</v>
      </c>
      <c r="H370" s="98"/>
      <c r="I370" s="99"/>
      <c r="J370" s="97"/>
      <c r="K370" s="99"/>
      <c r="L370" s="97"/>
      <c r="M370" s="97"/>
      <c r="N370" s="100">
        <v>45833.0</v>
      </c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idden="1">
      <c r="A371" s="96" t="s">
        <v>405</v>
      </c>
      <c r="B371" s="96">
        <v>2.1989953402E10</v>
      </c>
      <c r="C371" s="96" t="s">
        <v>7440</v>
      </c>
      <c r="D371" s="97"/>
      <c r="E371" s="96" t="s">
        <v>85</v>
      </c>
      <c r="F371" s="97"/>
      <c r="G371" s="96" t="s">
        <v>86</v>
      </c>
      <c r="H371" s="98"/>
      <c r="I371" s="99"/>
      <c r="J371" s="97"/>
      <c r="K371" s="99"/>
      <c r="L371" s="97"/>
      <c r="M371" s="97"/>
      <c r="N371" s="100">
        <v>45833.0</v>
      </c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idden="1">
      <c r="A372" s="96" t="s">
        <v>4061</v>
      </c>
      <c r="B372" s="96">
        <v>2.2988582668E10</v>
      </c>
      <c r="C372" s="96" t="s">
        <v>7441</v>
      </c>
      <c r="D372" s="97"/>
      <c r="E372" s="96" t="s">
        <v>85</v>
      </c>
      <c r="F372" s="97"/>
      <c r="G372" s="96" t="s">
        <v>94</v>
      </c>
      <c r="H372" s="98"/>
      <c r="I372" s="99"/>
      <c r="J372" s="97"/>
      <c r="K372" s="99"/>
      <c r="L372" s="97"/>
      <c r="M372" s="97"/>
      <c r="N372" s="100">
        <v>45833.0</v>
      </c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idden="1">
      <c r="A373" s="96" t="s">
        <v>659</v>
      </c>
      <c r="B373" s="96">
        <v>2.1984841134E10</v>
      </c>
      <c r="C373" s="96" t="s">
        <v>7442</v>
      </c>
      <c r="D373" s="97"/>
      <c r="E373" s="96" t="s">
        <v>85</v>
      </c>
      <c r="F373" s="97"/>
      <c r="G373" s="96" t="s">
        <v>94</v>
      </c>
      <c r="H373" s="98"/>
      <c r="I373" s="99"/>
      <c r="J373" s="97"/>
      <c r="K373" s="99"/>
      <c r="L373" s="97"/>
      <c r="M373" s="97"/>
      <c r="N373" s="100">
        <v>45833.0</v>
      </c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idden="1">
      <c r="A374" s="96" t="s">
        <v>593</v>
      </c>
      <c r="B374" s="96">
        <v>2.1974159571E10</v>
      </c>
      <c r="C374" s="96" t="s">
        <v>7443</v>
      </c>
      <c r="D374" s="97"/>
      <c r="E374" s="96" t="s">
        <v>85</v>
      </c>
      <c r="F374" s="97"/>
      <c r="G374" s="96" t="s">
        <v>94</v>
      </c>
      <c r="H374" s="98"/>
      <c r="I374" s="99"/>
      <c r="J374" s="97"/>
      <c r="K374" s="99"/>
      <c r="L374" s="97"/>
      <c r="M374" s="97"/>
      <c r="N374" s="100">
        <v>45833.0</v>
      </c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idden="1">
      <c r="A375" s="96" t="s">
        <v>4804</v>
      </c>
      <c r="B375" s="96">
        <v>2.1991091307E10</v>
      </c>
      <c r="C375" s="96" t="s">
        <v>7444</v>
      </c>
      <c r="D375" s="97"/>
      <c r="E375" s="96" t="s">
        <v>85</v>
      </c>
      <c r="F375" s="97"/>
      <c r="G375" s="96" t="s">
        <v>86</v>
      </c>
      <c r="H375" s="98"/>
      <c r="I375" s="99"/>
      <c r="J375" s="97"/>
      <c r="K375" s="99"/>
      <c r="L375" s="97"/>
      <c r="M375" s="97"/>
      <c r="N375" s="100">
        <v>45833.0</v>
      </c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idden="1">
      <c r="A376" s="96" t="s">
        <v>4112</v>
      </c>
      <c r="B376" s="96">
        <v>2.198787393E10</v>
      </c>
      <c r="C376" s="96" t="s">
        <v>7445</v>
      </c>
      <c r="D376" s="97"/>
      <c r="E376" s="96" t="s">
        <v>85</v>
      </c>
      <c r="F376" s="97"/>
      <c r="G376" s="96" t="s">
        <v>86</v>
      </c>
      <c r="H376" s="98"/>
      <c r="I376" s="99"/>
      <c r="J376" s="97"/>
      <c r="K376" s="99"/>
      <c r="L376" s="97"/>
      <c r="M376" s="97"/>
      <c r="N376" s="100">
        <v>45833.0</v>
      </c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idden="1">
      <c r="A377" s="96" t="s">
        <v>7446</v>
      </c>
      <c r="B377" s="96">
        <v>2.1997849139E10</v>
      </c>
      <c r="C377" s="96" t="s">
        <v>7447</v>
      </c>
      <c r="D377" s="97"/>
      <c r="E377" s="96" t="s">
        <v>85</v>
      </c>
      <c r="F377" s="97"/>
      <c r="G377" s="96" t="s">
        <v>86</v>
      </c>
      <c r="H377" s="98"/>
      <c r="I377" s="99"/>
      <c r="J377" s="97"/>
      <c r="K377" s="99"/>
      <c r="L377" s="97"/>
      <c r="M377" s="97"/>
      <c r="N377" s="100">
        <v>45833.0</v>
      </c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idden="1">
      <c r="A378" s="96" t="s">
        <v>7448</v>
      </c>
      <c r="B378" s="96">
        <v>2.1970015821E10</v>
      </c>
      <c r="C378" s="96" t="s">
        <v>7449</v>
      </c>
      <c r="D378" s="97"/>
      <c r="E378" s="96" t="s">
        <v>85</v>
      </c>
      <c r="F378" s="97"/>
      <c r="G378" s="96" t="s">
        <v>86</v>
      </c>
      <c r="H378" s="98"/>
      <c r="I378" s="99"/>
      <c r="J378" s="97"/>
      <c r="K378" s="99"/>
      <c r="L378" s="97"/>
      <c r="M378" s="97"/>
      <c r="N378" s="100">
        <v>45833.0</v>
      </c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idden="1">
      <c r="A379" s="96" t="s">
        <v>7450</v>
      </c>
      <c r="B379" s="96">
        <v>2.1970790372E10</v>
      </c>
      <c r="C379" s="96" t="s">
        <v>7451</v>
      </c>
      <c r="D379" s="97"/>
      <c r="E379" s="96" t="s">
        <v>85</v>
      </c>
      <c r="F379" s="97"/>
      <c r="G379" s="96" t="s">
        <v>94</v>
      </c>
      <c r="H379" s="98"/>
      <c r="I379" s="99"/>
      <c r="J379" s="97"/>
      <c r="K379" s="99"/>
      <c r="L379" s="97"/>
      <c r="M379" s="97"/>
      <c r="N379" s="100">
        <v>45833.0</v>
      </c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idden="1">
      <c r="A380" s="96" t="s">
        <v>7452</v>
      </c>
      <c r="B380" s="96">
        <v>2.2998135157E10</v>
      </c>
      <c r="C380" s="96" t="s">
        <v>7453</v>
      </c>
      <c r="D380" s="97"/>
      <c r="E380" s="96" t="s">
        <v>85</v>
      </c>
      <c r="F380" s="97"/>
      <c r="G380" s="96" t="s">
        <v>86</v>
      </c>
      <c r="H380" s="98"/>
      <c r="I380" s="99"/>
      <c r="J380" s="97"/>
      <c r="K380" s="99"/>
      <c r="L380" s="97"/>
      <c r="M380" s="97"/>
      <c r="N380" s="100">
        <v>45833.0</v>
      </c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idden="1">
      <c r="A381" s="96" t="s">
        <v>7454</v>
      </c>
      <c r="B381" s="96">
        <v>2.1969152906E10</v>
      </c>
      <c r="C381" s="96" t="s">
        <v>7455</v>
      </c>
      <c r="D381" s="97"/>
      <c r="E381" s="96" t="s">
        <v>85</v>
      </c>
      <c r="F381" s="97"/>
      <c r="G381" s="96" t="s">
        <v>86</v>
      </c>
      <c r="H381" s="98"/>
      <c r="I381" s="99"/>
      <c r="J381" s="97"/>
      <c r="K381" s="99"/>
      <c r="L381" s="97"/>
      <c r="M381" s="97"/>
      <c r="N381" s="100">
        <v>45833.0</v>
      </c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idden="1">
      <c r="A382" s="96" t="s">
        <v>7456</v>
      </c>
      <c r="B382" s="96">
        <v>2.299938923E10</v>
      </c>
      <c r="C382" s="96" t="s">
        <v>7457</v>
      </c>
      <c r="D382" s="97"/>
      <c r="E382" s="96" t="s">
        <v>85</v>
      </c>
      <c r="F382" s="97"/>
      <c r="G382" s="96" t="s">
        <v>86</v>
      </c>
      <c r="H382" s="98"/>
      <c r="I382" s="99"/>
      <c r="J382" s="97"/>
      <c r="K382" s="99"/>
      <c r="L382" s="97"/>
      <c r="M382" s="97"/>
      <c r="N382" s="100">
        <v>45833.0</v>
      </c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idden="1">
      <c r="A383" s="96" t="s">
        <v>4547</v>
      </c>
      <c r="B383" s="96">
        <v>2.1980153927E10</v>
      </c>
      <c r="C383" s="96" t="s">
        <v>7458</v>
      </c>
      <c r="D383" s="97"/>
      <c r="E383" s="96" t="s">
        <v>85</v>
      </c>
      <c r="F383" s="97"/>
      <c r="G383" s="96" t="s">
        <v>86</v>
      </c>
      <c r="H383" s="98"/>
      <c r="I383" s="99"/>
      <c r="J383" s="97"/>
      <c r="K383" s="99"/>
      <c r="L383" s="97"/>
      <c r="M383" s="97"/>
      <c r="N383" s="100">
        <v>45833.0</v>
      </c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idden="1">
      <c r="A384" s="96" t="s">
        <v>7459</v>
      </c>
      <c r="B384" s="96">
        <v>2.1982423758E10</v>
      </c>
      <c r="C384" s="96" t="s">
        <v>7460</v>
      </c>
      <c r="D384" s="97"/>
      <c r="E384" s="96" t="s">
        <v>85</v>
      </c>
      <c r="F384" s="97"/>
      <c r="G384" s="96" t="s">
        <v>94</v>
      </c>
      <c r="H384" s="98"/>
      <c r="I384" s="99"/>
      <c r="J384" s="97"/>
      <c r="K384" s="99"/>
      <c r="L384" s="97"/>
      <c r="M384" s="97"/>
      <c r="N384" s="100">
        <v>45833.0</v>
      </c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idden="1">
      <c r="A385" s="96" t="s">
        <v>7461</v>
      </c>
      <c r="B385" s="96">
        <v>2.1969744271E10</v>
      </c>
      <c r="C385" s="96" t="s">
        <v>7462</v>
      </c>
      <c r="D385" s="97"/>
      <c r="E385" s="96" t="s">
        <v>85</v>
      </c>
      <c r="F385" s="97"/>
      <c r="G385" s="96" t="s">
        <v>94</v>
      </c>
      <c r="H385" s="98"/>
      <c r="I385" s="99"/>
      <c r="J385" s="97"/>
      <c r="K385" s="99"/>
      <c r="L385" s="97"/>
      <c r="M385" s="97"/>
      <c r="N385" s="100">
        <v>45833.0</v>
      </c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idden="1">
      <c r="A386" s="96" t="s">
        <v>7463</v>
      </c>
      <c r="B386" s="96">
        <v>2.1983499395E10</v>
      </c>
      <c r="C386" s="96" t="s">
        <v>7464</v>
      </c>
      <c r="D386" s="97"/>
      <c r="E386" s="96" t="s">
        <v>85</v>
      </c>
      <c r="F386" s="97"/>
      <c r="G386" s="96" t="s">
        <v>86</v>
      </c>
      <c r="H386" s="98"/>
      <c r="I386" s="99"/>
      <c r="J386" s="97"/>
      <c r="K386" s="99"/>
      <c r="L386" s="97"/>
      <c r="M386" s="97"/>
      <c r="N386" s="100">
        <v>45833.0</v>
      </c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idden="1">
      <c r="A387" s="96" t="s">
        <v>7465</v>
      </c>
      <c r="B387" s="96">
        <v>2.1991367392E10</v>
      </c>
      <c r="C387" s="96" t="s">
        <v>7466</v>
      </c>
      <c r="D387" s="97"/>
      <c r="E387" s="96" t="s">
        <v>85</v>
      </c>
      <c r="F387" s="97"/>
      <c r="G387" s="96" t="s">
        <v>94</v>
      </c>
      <c r="H387" s="98"/>
      <c r="I387" s="99"/>
      <c r="J387" s="97"/>
      <c r="K387" s="99"/>
      <c r="L387" s="97"/>
      <c r="M387" s="97"/>
      <c r="N387" s="100">
        <v>45833.0</v>
      </c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idden="1">
      <c r="A388" s="96" t="s">
        <v>7467</v>
      </c>
      <c r="B388" s="96">
        <v>2.1992435327E10</v>
      </c>
      <c r="C388" s="96" t="s">
        <v>7468</v>
      </c>
      <c r="D388" s="97"/>
      <c r="E388" s="96" t="s">
        <v>85</v>
      </c>
      <c r="F388" s="97"/>
      <c r="G388" s="96" t="s">
        <v>86</v>
      </c>
      <c r="H388" s="98"/>
      <c r="I388" s="99"/>
      <c r="J388" s="97"/>
      <c r="K388" s="99"/>
      <c r="L388" s="97"/>
      <c r="M388" s="97"/>
      <c r="N388" s="100">
        <v>45833.0</v>
      </c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idden="1">
      <c r="A389" s="96" t="s">
        <v>7469</v>
      </c>
      <c r="B389" s="96">
        <v>2.1981395596E10</v>
      </c>
      <c r="C389" s="96" t="s">
        <v>7470</v>
      </c>
      <c r="D389" s="96" t="s">
        <v>7471</v>
      </c>
      <c r="E389" s="96" t="s">
        <v>85</v>
      </c>
      <c r="F389" s="96" t="s">
        <v>1146</v>
      </c>
      <c r="G389" s="96" t="s">
        <v>53</v>
      </c>
      <c r="H389" s="101">
        <v>557.75</v>
      </c>
      <c r="I389" s="99"/>
      <c r="J389" s="96">
        <v>1.7508935247002E13</v>
      </c>
      <c r="K389" s="100">
        <v>45843.0</v>
      </c>
      <c r="L389" s="96">
        <v>6.0</v>
      </c>
      <c r="M389" s="97"/>
      <c r="N389" s="100">
        <v>45833.0</v>
      </c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idden="1">
      <c r="A390" s="96" t="s">
        <v>155</v>
      </c>
      <c r="B390" s="96" t="s">
        <v>7472</v>
      </c>
      <c r="C390" s="96" t="s">
        <v>7473</v>
      </c>
      <c r="D390" s="97"/>
      <c r="E390" s="96" t="s">
        <v>85</v>
      </c>
      <c r="F390" s="97"/>
      <c r="G390" s="96" t="s">
        <v>94</v>
      </c>
      <c r="H390" s="98"/>
      <c r="I390" s="99"/>
      <c r="J390" s="97"/>
      <c r="K390" s="99"/>
      <c r="L390" s="97"/>
      <c r="M390" s="97"/>
      <c r="N390" s="100">
        <v>45833.0</v>
      </c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idden="1">
      <c r="A391" s="96" t="s">
        <v>4411</v>
      </c>
      <c r="B391" s="96">
        <v>2.1994156567E10</v>
      </c>
      <c r="C391" s="96" t="s">
        <v>7474</v>
      </c>
      <c r="D391" s="97"/>
      <c r="E391" s="96" t="s">
        <v>85</v>
      </c>
      <c r="F391" s="97"/>
      <c r="G391" s="96" t="s">
        <v>94</v>
      </c>
      <c r="H391" s="98"/>
      <c r="I391" s="99"/>
      <c r="J391" s="97"/>
      <c r="K391" s="99"/>
      <c r="L391" s="97"/>
      <c r="M391" s="97"/>
      <c r="N391" s="100">
        <v>45833.0</v>
      </c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idden="1">
      <c r="A392" s="96" t="s">
        <v>7475</v>
      </c>
      <c r="B392" s="96">
        <v>2.1972029237E10</v>
      </c>
      <c r="C392" s="96" t="s">
        <v>7476</v>
      </c>
      <c r="D392" s="97"/>
      <c r="E392" s="96" t="s">
        <v>85</v>
      </c>
      <c r="F392" s="97"/>
      <c r="G392" s="96" t="s">
        <v>131</v>
      </c>
      <c r="H392" s="98"/>
      <c r="I392" s="99"/>
      <c r="J392" s="97"/>
      <c r="K392" s="99"/>
      <c r="L392" s="97"/>
      <c r="M392" s="97"/>
      <c r="N392" s="100">
        <v>45833.0</v>
      </c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idden="1">
      <c r="A393" s="96" t="s">
        <v>4165</v>
      </c>
      <c r="B393" s="96">
        <v>2.1967591805E10</v>
      </c>
      <c r="C393" s="96" t="s">
        <v>7477</v>
      </c>
      <c r="D393" s="97"/>
      <c r="E393" s="96" t="s">
        <v>85</v>
      </c>
      <c r="F393" s="97"/>
      <c r="G393" s="96" t="s">
        <v>94</v>
      </c>
      <c r="H393" s="98"/>
      <c r="I393" s="99"/>
      <c r="J393" s="97"/>
      <c r="K393" s="99"/>
      <c r="L393" s="97"/>
      <c r="M393" s="97"/>
      <c r="N393" s="100">
        <v>45834.0</v>
      </c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idden="1">
      <c r="A394" s="96" t="s">
        <v>7478</v>
      </c>
      <c r="B394" s="96">
        <v>2.1999468717E10</v>
      </c>
      <c r="C394" s="96" t="s">
        <v>7479</v>
      </c>
      <c r="D394" s="97"/>
      <c r="E394" s="96" t="s">
        <v>85</v>
      </c>
      <c r="F394" s="97"/>
      <c r="G394" s="96" t="s">
        <v>150</v>
      </c>
      <c r="H394" s="98"/>
      <c r="I394" s="99"/>
      <c r="J394" s="97"/>
      <c r="K394" s="99"/>
      <c r="L394" s="97"/>
      <c r="M394" s="97"/>
      <c r="N394" s="100">
        <v>45834.0</v>
      </c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idden="1">
      <c r="A395" s="96" t="s">
        <v>3986</v>
      </c>
      <c r="B395" s="96">
        <v>2.1988724564E10</v>
      </c>
      <c r="C395" s="96" t="s">
        <v>7480</v>
      </c>
      <c r="D395" s="97"/>
      <c r="E395" s="96" t="s">
        <v>85</v>
      </c>
      <c r="F395" s="97"/>
      <c r="G395" s="96" t="s">
        <v>86</v>
      </c>
      <c r="H395" s="98"/>
      <c r="I395" s="99"/>
      <c r="J395" s="97"/>
      <c r="K395" s="99"/>
      <c r="L395" s="97"/>
      <c r="M395" s="97"/>
      <c r="N395" s="100">
        <v>45834.0</v>
      </c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idden="1">
      <c r="A396" s="96" t="s">
        <v>7481</v>
      </c>
      <c r="B396" s="96">
        <v>2.1987609411E10</v>
      </c>
      <c r="C396" s="96" t="s">
        <v>7482</v>
      </c>
      <c r="D396" s="97"/>
      <c r="E396" s="96" t="s">
        <v>85</v>
      </c>
      <c r="F396" s="97"/>
      <c r="G396" s="96" t="s">
        <v>94</v>
      </c>
      <c r="H396" s="98"/>
      <c r="I396" s="99"/>
      <c r="J396" s="97"/>
      <c r="K396" s="99"/>
      <c r="L396" s="97"/>
      <c r="M396" s="97"/>
      <c r="N396" s="100">
        <v>45834.0</v>
      </c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idden="1">
      <c r="A397" s="96" t="s">
        <v>1387</v>
      </c>
      <c r="B397" s="96">
        <v>2.1981548996E10</v>
      </c>
      <c r="C397" s="96" t="s">
        <v>7483</v>
      </c>
      <c r="D397" s="97"/>
      <c r="E397" s="96" t="s">
        <v>85</v>
      </c>
      <c r="F397" s="97"/>
      <c r="G397" s="96" t="s">
        <v>94</v>
      </c>
      <c r="H397" s="98"/>
      <c r="I397" s="99"/>
      <c r="J397" s="97"/>
      <c r="K397" s="99"/>
      <c r="L397" s="97"/>
      <c r="M397" s="97"/>
      <c r="N397" s="100">
        <v>45834.0</v>
      </c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idden="1">
      <c r="A398" s="96" t="s">
        <v>3510</v>
      </c>
      <c r="B398" s="96">
        <v>2.4981625775E10</v>
      </c>
      <c r="C398" s="96" t="s">
        <v>7484</v>
      </c>
      <c r="D398" s="97"/>
      <c r="E398" s="96" t="s">
        <v>85</v>
      </c>
      <c r="F398" s="97"/>
      <c r="G398" s="96" t="s">
        <v>94</v>
      </c>
      <c r="H398" s="98"/>
      <c r="I398" s="99"/>
      <c r="J398" s="97"/>
      <c r="K398" s="99"/>
      <c r="L398" s="97"/>
      <c r="M398" s="97"/>
      <c r="N398" s="100">
        <v>45834.0</v>
      </c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idden="1">
      <c r="A399" s="96" t="s">
        <v>7077</v>
      </c>
      <c r="B399" s="96">
        <v>2.499933754E10</v>
      </c>
      <c r="C399" s="96" t="s">
        <v>7485</v>
      </c>
      <c r="D399" s="97"/>
      <c r="E399" s="96" t="s">
        <v>85</v>
      </c>
      <c r="F399" s="97"/>
      <c r="G399" s="96" t="s">
        <v>94</v>
      </c>
      <c r="H399" s="98"/>
      <c r="I399" s="99"/>
      <c r="J399" s="97"/>
      <c r="K399" s="99"/>
      <c r="L399" s="97"/>
      <c r="M399" s="97"/>
      <c r="N399" s="100">
        <v>45834.0</v>
      </c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idden="1">
      <c r="A400" s="96" t="s">
        <v>5</v>
      </c>
      <c r="B400" s="96">
        <v>2.1990722432E10</v>
      </c>
      <c r="C400" s="96" t="s">
        <v>7486</v>
      </c>
      <c r="D400" s="97"/>
      <c r="E400" s="96" t="s">
        <v>85</v>
      </c>
      <c r="F400" s="97"/>
      <c r="G400" s="96" t="s">
        <v>94</v>
      </c>
      <c r="H400" s="98"/>
      <c r="I400" s="99"/>
      <c r="J400" s="97"/>
      <c r="K400" s="99"/>
      <c r="L400" s="97"/>
      <c r="M400" s="97"/>
      <c r="N400" s="100">
        <v>45834.0</v>
      </c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idden="1">
      <c r="A401" s="96" t="s">
        <v>4286</v>
      </c>
      <c r="B401" s="96">
        <v>2.1987519768E10</v>
      </c>
      <c r="C401" s="96" t="s">
        <v>7487</v>
      </c>
      <c r="D401" s="97"/>
      <c r="E401" s="96" t="s">
        <v>85</v>
      </c>
      <c r="F401" s="97"/>
      <c r="G401" s="96" t="s">
        <v>94</v>
      </c>
      <c r="H401" s="98"/>
      <c r="I401" s="99"/>
      <c r="J401" s="97"/>
      <c r="K401" s="99"/>
      <c r="L401" s="97"/>
      <c r="M401" s="97"/>
      <c r="N401" s="99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idden="1">
      <c r="A402" s="96" t="s">
        <v>7488</v>
      </c>
      <c r="B402" s="96">
        <v>2.1996330207E10</v>
      </c>
      <c r="C402" s="96" t="s">
        <v>7489</v>
      </c>
      <c r="D402" s="97"/>
      <c r="E402" s="96" t="s">
        <v>85</v>
      </c>
      <c r="F402" s="97"/>
      <c r="G402" s="96" t="s">
        <v>94</v>
      </c>
      <c r="H402" s="98"/>
      <c r="I402" s="99"/>
      <c r="J402" s="97"/>
      <c r="K402" s="99"/>
      <c r="L402" s="97"/>
      <c r="M402" s="97"/>
      <c r="N402" s="99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idden="1">
      <c r="A403" s="96" t="s">
        <v>5162</v>
      </c>
      <c r="B403" s="96">
        <v>2.4999073137E10</v>
      </c>
      <c r="C403" s="96" t="s">
        <v>7490</v>
      </c>
      <c r="D403" s="97"/>
      <c r="E403" s="96" t="s">
        <v>85</v>
      </c>
      <c r="F403" s="97"/>
      <c r="G403" s="96" t="s">
        <v>94</v>
      </c>
      <c r="H403" s="98"/>
      <c r="I403" s="99"/>
      <c r="J403" s="97"/>
      <c r="K403" s="99"/>
      <c r="L403" s="97"/>
      <c r="M403" s="97"/>
      <c r="N403" s="99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idden="1">
      <c r="A404" s="96" t="s">
        <v>4997</v>
      </c>
      <c r="B404" s="96">
        <v>2.1969160226E10</v>
      </c>
      <c r="C404" s="96" t="s">
        <v>7491</v>
      </c>
      <c r="D404" s="97"/>
      <c r="E404" s="96" t="s">
        <v>85</v>
      </c>
      <c r="F404" s="97"/>
      <c r="G404" s="96" t="s">
        <v>94</v>
      </c>
      <c r="H404" s="98"/>
      <c r="I404" s="99"/>
      <c r="J404" s="97"/>
      <c r="K404" s="99"/>
      <c r="L404" s="97"/>
      <c r="M404" s="97"/>
      <c r="N404" s="99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idden="1">
      <c r="A405" s="96" t="s">
        <v>4574</v>
      </c>
      <c r="B405" s="96">
        <v>2.1987092897E10</v>
      </c>
      <c r="C405" s="96" t="s">
        <v>7492</v>
      </c>
      <c r="D405" s="97"/>
      <c r="E405" s="96" t="s">
        <v>85</v>
      </c>
      <c r="F405" s="97"/>
      <c r="G405" s="96" t="s">
        <v>86</v>
      </c>
      <c r="H405" s="98"/>
      <c r="I405" s="99"/>
      <c r="J405" s="97"/>
      <c r="K405" s="99"/>
      <c r="L405" s="97"/>
      <c r="M405" s="97"/>
      <c r="N405" s="99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idden="1">
      <c r="A406" s="96" t="s">
        <v>7493</v>
      </c>
      <c r="B406" s="96">
        <v>2.2992618001E10</v>
      </c>
      <c r="C406" s="96" t="s">
        <v>7494</v>
      </c>
      <c r="D406" s="97"/>
      <c r="E406" s="96" t="s">
        <v>85</v>
      </c>
      <c r="F406" s="97"/>
      <c r="G406" s="96" t="s">
        <v>94</v>
      </c>
      <c r="H406" s="98"/>
      <c r="I406" s="99"/>
      <c r="J406" s="97"/>
      <c r="K406" s="99"/>
      <c r="L406" s="97"/>
      <c r="M406" s="97"/>
      <c r="N406" s="99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idden="1">
      <c r="A407" s="96" t="s">
        <v>7495</v>
      </c>
      <c r="B407" s="96">
        <v>2.1974127918E10</v>
      </c>
      <c r="C407" s="96" t="s">
        <v>7496</v>
      </c>
      <c r="D407" s="97"/>
      <c r="E407" s="96" t="s">
        <v>85</v>
      </c>
      <c r="F407" s="97"/>
      <c r="G407" s="96" t="s">
        <v>94</v>
      </c>
      <c r="H407" s="98"/>
      <c r="I407" s="99"/>
      <c r="J407" s="97"/>
      <c r="K407" s="99"/>
      <c r="L407" s="97"/>
      <c r="M407" s="97"/>
      <c r="N407" s="99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idden="1">
      <c r="A408" s="96" t="s">
        <v>4557</v>
      </c>
      <c r="B408" s="96">
        <v>2.1978814886E10</v>
      </c>
      <c r="C408" s="96" t="s">
        <v>7497</v>
      </c>
      <c r="D408" s="97"/>
      <c r="E408" s="96" t="s">
        <v>85</v>
      </c>
      <c r="F408" s="97"/>
      <c r="G408" s="96" t="s">
        <v>94</v>
      </c>
      <c r="H408" s="98"/>
      <c r="I408" s="99"/>
      <c r="J408" s="97"/>
      <c r="K408" s="99"/>
      <c r="L408" s="97"/>
      <c r="M408" s="97"/>
      <c r="N408" s="99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idden="1">
      <c r="A409" s="96" t="s">
        <v>7117</v>
      </c>
      <c r="B409" s="96">
        <v>2.1976856397E10</v>
      </c>
      <c r="C409" s="96" t="s">
        <v>7498</v>
      </c>
      <c r="D409" s="97"/>
      <c r="E409" s="96" t="s">
        <v>85</v>
      </c>
      <c r="F409" s="97"/>
      <c r="G409" s="96" t="s">
        <v>86</v>
      </c>
      <c r="H409" s="98"/>
      <c r="I409" s="99"/>
      <c r="J409" s="97"/>
      <c r="K409" s="99"/>
      <c r="L409" s="97"/>
      <c r="M409" s="97"/>
      <c r="N409" s="99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idden="1">
      <c r="A410" s="96" t="s">
        <v>7499</v>
      </c>
      <c r="B410" s="96">
        <v>2.199571933E10</v>
      </c>
      <c r="C410" s="96" t="s">
        <v>7500</v>
      </c>
      <c r="D410" s="97"/>
      <c r="E410" s="96" t="s">
        <v>85</v>
      </c>
      <c r="F410" s="97"/>
      <c r="G410" s="96" t="s">
        <v>86</v>
      </c>
      <c r="H410" s="98"/>
      <c r="I410" s="99"/>
      <c r="J410" s="97"/>
      <c r="K410" s="99"/>
      <c r="L410" s="97"/>
      <c r="M410" s="97"/>
      <c r="N410" s="99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idden="1">
      <c r="A411" s="96" t="s">
        <v>3986</v>
      </c>
      <c r="B411" s="96">
        <v>2.1971093012E10</v>
      </c>
      <c r="C411" s="96" t="s">
        <v>7501</v>
      </c>
      <c r="D411" s="97"/>
      <c r="E411" s="96" t="s">
        <v>85</v>
      </c>
      <c r="F411" s="97"/>
      <c r="G411" s="96" t="s">
        <v>86</v>
      </c>
      <c r="H411" s="98"/>
      <c r="I411" s="99"/>
      <c r="J411" s="97"/>
      <c r="K411" s="99"/>
      <c r="L411" s="97"/>
      <c r="M411" s="97"/>
      <c r="N411" s="99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idden="1">
      <c r="A412" s="96" t="s">
        <v>4525</v>
      </c>
      <c r="B412" s="96">
        <v>2.1964686508E10</v>
      </c>
      <c r="C412" s="96" t="s">
        <v>7502</v>
      </c>
      <c r="D412" s="97"/>
      <c r="E412" s="96" t="s">
        <v>85</v>
      </c>
      <c r="F412" s="97"/>
      <c r="G412" s="96" t="s">
        <v>86</v>
      </c>
      <c r="H412" s="98"/>
      <c r="I412" s="99"/>
      <c r="J412" s="97"/>
      <c r="K412" s="99"/>
      <c r="L412" s="97"/>
      <c r="M412" s="97"/>
      <c r="N412" s="99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idden="1">
      <c r="A413" s="96" t="s">
        <v>4065</v>
      </c>
      <c r="B413" s="96">
        <v>2.1989268652E10</v>
      </c>
      <c r="C413" s="96" t="s">
        <v>7503</v>
      </c>
      <c r="D413" s="97"/>
      <c r="E413" s="96" t="s">
        <v>85</v>
      </c>
      <c r="F413" s="97"/>
      <c r="G413" s="96" t="s">
        <v>86</v>
      </c>
      <c r="H413" s="98"/>
      <c r="I413" s="99"/>
      <c r="J413" s="97"/>
      <c r="K413" s="99"/>
      <c r="L413" s="97"/>
      <c r="M413" s="97"/>
      <c r="N413" s="99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idden="1">
      <c r="A414" s="96" t="s">
        <v>7504</v>
      </c>
      <c r="B414" s="96">
        <v>2.1975869277E10</v>
      </c>
      <c r="C414" s="96" t="s">
        <v>7505</v>
      </c>
      <c r="D414" s="97"/>
      <c r="E414" s="96" t="s">
        <v>85</v>
      </c>
      <c r="F414" s="97"/>
      <c r="G414" s="96" t="s">
        <v>94</v>
      </c>
      <c r="H414" s="98"/>
      <c r="I414" s="99"/>
      <c r="J414" s="97"/>
      <c r="K414" s="99"/>
      <c r="L414" s="97"/>
      <c r="M414" s="97"/>
      <c r="N414" s="99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idden="1">
      <c r="A415" s="96" t="s">
        <v>5014</v>
      </c>
      <c r="B415" s="96">
        <v>2.1973671629E10</v>
      </c>
      <c r="C415" s="96" t="s">
        <v>7506</v>
      </c>
      <c r="D415" s="97"/>
      <c r="E415" s="96" t="s">
        <v>85</v>
      </c>
      <c r="F415" s="97"/>
      <c r="G415" s="96" t="s">
        <v>86</v>
      </c>
      <c r="H415" s="98"/>
      <c r="I415" s="99"/>
      <c r="J415" s="97"/>
      <c r="K415" s="99"/>
      <c r="L415" s="97"/>
      <c r="M415" s="97"/>
      <c r="N415" s="99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idden="1">
      <c r="A416" s="96" t="s">
        <v>850</v>
      </c>
      <c r="B416" s="96">
        <v>2.1970405921E10</v>
      </c>
      <c r="C416" s="96" t="s">
        <v>7507</v>
      </c>
      <c r="D416" s="97"/>
      <c r="E416" s="96" t="s">
        <v>85</v>
      </c>
      <c r="F416" s="97"/>
      <c r="G416" s="96" t="s">
        <v>86</v>
      </c>
      <c r="H416" s="98"/>
      <c r="I416" s="99"/>
      <c r="J416" s="97"/>
      <c r="K416" s="99"/>
      <c r="L416" s="97"/>
      <c r="M416" s="97"/>
      <c r="N416" s="100">
        <v>45838.0</v>
      </c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idden="1">
      <c r="A417" s="96" t="s">
        <v>7508</v>
      </c>
      <c r="B417" s="96">
        <v>2.1988802463E10</v>
      </c>
      <c r="C417" s="96" t="s">
        <v>7509</v>
      </c>
      <c r="D417" s="97"/>
      <c r="E417" s="96" t="s">
        <v>85</v>
      </c>
      <c r="F417" s="97"/>
      <c r="G417" s="96" t="s">
        <v>94</v>
      </c>
      <c r="H417" s="98"/>
      <c r="I417" s="99"/>
      <c r="J417" s="97"/>
      <c r="K417" s="99"/>
      <c r="L417" s="97"/>
      <c r="M417" s="97"/>
      <c r="N417" s="100">
        <v>45838.0</v>
      </c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idden="1">
      <c r="A418" s="96" t="s">
        <v>7510</v>
      </c>
      <c r="B418" s="96">
        <v>2.4992523819E10</v>
      </c>
      <c r="C418" s="96" t="s">
        <v>7511</v>
      </c>
      <c r="D418" s="97"/>
      <c r="E418" s="96" t="s">
        <v>85</v>
      </c>
      <c r="F418" s="97"/>
      <c r="G418" s="96" t="s">
        <v>94</v>
      </c>
      <c r="H418" s="98"/>
      <c r="I418" s="99"/>
      <c r="J418" s="97"/>
      <c r="K418" s="99"/>
      <c r="L418" s="97"/>
      <c r="M418" s="97"/>
      <c r="N418" s="100">
        <v>45838.0</v>
      </c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idden="1">
      <c r="A419" s="96" t="s">
        <v>5</v>
      </c>
      <c r="B419" s="96">
        <v>2.1964086179E10</v>
      </c>
      <c r="C419" s="96" t="s">
        <v>7512</v>
      </c>
      <c r="D419" s="97"/>
      <c r="E419" s="96" t="s">
        <v>85</v>
      </c>
      <c r="F419" s="97"/>
      <c r="G419" s="96" t="s">
        <v>86</v>
      </c>
      <c r="H419" s="98"/>
      <c r="I419" s="99"/>
      <c r="J419" s="97"/>
      <c r="K419" s="99"/>
      <c r="L419" s="97"/>
      <c r="M419" s="97"/>
      <c r="N419" s="100">
        <v>45838.0</v>
      </c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idden="1">
      <c r="A420" s="96" t="s">
        <v>6998</v>
      </c>
      <c r="B420" s="96">
        <v>2.1966622565E10</v>
      </c>
      <c r="C420" s="96" t="s">
        <v>7513</v>
      </c>
      <c r="D420" s="97"/>
      <c r="E420" s="96" t="s">
        <v>85</v>
      </c>
      <c r="F420" s="97"/>
      <c r="G420" s="96" t="s">
        <v>86</v>
      </c>
      <c r="H420" s="98"/>
      <c r="I420" s="99"/>
      <c r="J420" s="97"/>
      <c r="K420" s="99"/>
      <c r="L420" s="97"/>
      <c r="M420" s="97"/>
      <c r="N420" s="100">
        <v>45838.0</v>
      </c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idden="1">
      <c r="A421" s="96" t="s">
        <v>7514</v>
      </c>
      <c r="B421" s="96">
        <v>2.299904496E10</v>
      </c>
      <c r="C421" s="96" t="s">
        <v>7515</v>
      </c>
      <c r="D421" s="97"/>
      <c r="E421" s="96" t="s">
        <v>85</v>
      </c>
      <c r="F421" s="97"/>
      <c r="G421" s="96" t="s">
        <v>94</v>
      </c>
      <c r="H421" s="98"/>
      <c r="I421" s="99"/>
      <c r="J421" s="97"/>
      <c r="K421" s="99"/>
      <c r="L421" s="97"/>
      <c r="M421" s="97"/>
      <c r="N421" s="100">
        <v>45838.0</v>
      </c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idden="1">
      <c r="A422" s="96" t="s">
        <v>7516</v>
      </c>
      <c r="B422" s="96">
        <v>2.2999262445E10</v>
      </c>
      <c r="C422" s="96" t="s">
        <v>7517</v>
      </c>
      <c r="D422" s="97"/>
      <c r="E422" s="96" t="s">
        <v>85</v>
      </c>
      <c r="F422" s="97"/>
      <c r="G422" s="96" t="s">
        <v>86</v>
      </c>
      <c r="H422" s="98"/>
      <c r="I422" s="99"/>
      <c r="J422" s="97"/>
      <c r="K422" s="99"/>
      <c r="L422" s="97"/>
      <c r="M422" s="97"/>
      <c r="N422" s="100">
        <v>45838.0</v>
      </c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idden="1">
      <c r="A423" s="96" t="s">
        <v>4713</v>
      </c>
      <c r="B423" s="96">
        <v>2.1990690618E10</v>
      </c>
      <c r="C423" s="96" t="s">
        <v>7518</v>
      </c>
      <c r="D423" s="97"/>
      <c r="E423" s="96" t="s">
        <v>85</v>
      </c>
      <c r="F423" s="97"/>
      <c r="G423" s="96" t="s">
        <v>94</v>
      </c>
      <c r="H423" s="98"/>
      <c r="I423" s="99"/>
      <c r="J423" s="97"/>
      <c r="K423" s="99"/>
      <c r="L423" s="97"/>
      <c r="M423" s="97"/>
      <c r="N423" s="100">
        <v>45838.0</v>
      </c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idden="1">
      <c r="A424" s="96" t="s">
        <v>5194</v>
      </c>
      <c r="B424" s="96">
        <v>2.1967616279E10</v>
      </c>
      <c r="C424" s="96" t="s">
        <v>7519</v>
      </c>
      <c r="D424" s="97"/>
      <c r="E424" s="96" t="s">
        <v>85</v>
      </c>
      <c r="F424" s="97"/>
      <c r="G424" s="96" t="s">
        <v>150</v>
      </c>
      <c r="H424" s="98"/>
      <c r="I424" s="99"/>
      <c r="J424" s="97"/>
      <c r="K424" s="99"/>
      <c r="L424" s="97"/>
      <c r="M424" s="97"/>
      <c r="N424" s="100">
        <v>45838.0</v>
      </c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idden="1">
      <c r="A425" s="96" t="s">
        <v>7520</v>
      </c>
      <c r="B425" s="96">
        <v>2.1996349893E10</v>
      </c>
      <c r="C425" s="96" t="s">
        <v>7521</v>
      </c>
      <c r="D425" s="97"/>
      <c r="E425" s="96" t="s">
        <v>85</v>
      </c>
      <c r="F425" s="97"/>
      <c r="G425" s="96" t="s">
        <v>94</v>
      </c>
      <c r="H425" s="98"/>
      <c r="I425" s="99"/>
      <c r="J425" s="97"/>
      <c r="K425" s="99"/>
      <c r="L425" s="97"/>
      <c r="M425" s="97"/>
      <c r="N425" s="100">
        <v>45838.0</v>
      </c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idden="1">
      <c r="A426" s="96" t="s">
        <v>4754</v>
      </c>
      <c r="B426" s="96">
        <v>2.1975991955E10</v>
      </c>
      <c r="C426" s="96" t="s">
        <v>7522</v>
      </c>
      <c r="D426" s="97"/>
      <c r="E426" s="96" t="s">
        <v>85</v>
      </c>
      <c r="F426" s="97"/>
      <c r="G426" s="96" t="s">
        <v>94</v>
      </c>
      <c r="H426" s="98"/>
      <c r="I426" s="99"/>
      <c r="J426" s="97"/>
      <c r="K426" s="99"/>
      <c r="L426" s="97"/>
      <c r="M426" s="97"/>
      <c r="N426" s="100">
        <v>45838.0</v>
      </c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idden="1">
      <c r="A427" s="96" t="s">
        <v>4282</v>
      </c>
      <c r="B427" s="96">
        <v>2.1983247416E10</v>
      </c>
      <c r="C427" s="96" t="s">
        <v>7523</v>
      </c>
      <c r="D427" s="97"/>
      <c r="E427" s="96" t="s">
        <v>85</v>
      </c>
      <c r="F427" s="97"/>
      <c r="G427" s="96" t="s">
        <v>94</v>
      </c>
      <c r="H427" s="98"/>
      <c r="I427" s="99"/>
      <c r="J427" s="97"/>
      <c r="K427" s="99"/>
      <c r="L427" s="97"/>
      <c r="M427" s="97"/>
      <c r="N427" s="100">
        <v>45838.0</v>
      </c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idden="1">
      <c r="A428" s="96" t="s">
        <v>7524</v>
      </c>
      <c r="B428" s="96">
        <v>2.1990362588E10</v>
      </c>
      <c r="C428" s="96" t="s">
        <v>7525</v>
      </c>
      <c r="D428" s="97"/>
      <c r="E428" s="96" t="s">
        <v>85</v>
      </c>
      <c r="F428" s="97"/>
      <c r="G428" s="96" t="s">
        <v>86</v>
      </c>
      <c r="H428" s="98"/>
      <c r="I428" s="99"/>
      <c r="J428" s="97"/>
      <c r="K428" s="99"/>
      <c r="L428" s="97"/>
      <c r="M428" s="97"/>
      <c r="N428" s="100">
        <v>45838.0</v>
      </c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idden="1">
      <c r="A429" s="96" t="s">
        <v>7526</v>
      </c>
      <c r="B429" s="96">
        <v>2.4992148909E10</v>
      </c>
      <c r="C429" s="96" t="s">
        <v>7527</v>
      </c>
      <c r="D429" s="97"/>
      <c r="E429" s="96" t="s">
        <v>85</v>
      </c>
      <c r="F429" s="97"/>
      <c r="G429" s="96" t="s">
        <v>94</v>
      </c>
      <c r="H429" s="98"/>
      <c r="I429" s="99"/>
      <c r="J429" s="97"/>
      <c r="K429" s="99"/>
      <c r="L429" s="97"/>
      <c r="M429" s="97"/>
      <c r="N429" s="100">
        <v>45838.0</v>
      </c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idden="1">
      <c r="A430" s="96" t="s">
        <v>7528</v>
      </c>
      <c r="B430" s="96">
        <v>2.1997684838E10</v>
      </c>
      <c r="C430" s="96" t="s">
        <v>7529</v>
      </c>
      <c r="D430" s="97"/>
      <c r="E430" s="96" t="s">
        <v>85</v>
      </c>
      <c r="F430" s="97"/>
      <c r="G430" s="96" t="s">
        <v>86</v>
      </c>
      <c r="H430" s="98"/>
      <c r="I430" s="99"/>
      <c r="J430" s="97"/>
      <c r="K430" s="99"/>
      <c r="L430" s="97"/>
      <c r="M430" s="97"/>
      <c r="N430" s="100">
        <v>45838.0</v>
      </c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idden="1">
      <c r="A431" s="96" t="s">
        <v>7530</v>
      </c>
      <c r="B431" s="96">
        <v>2.1968012169E10</v>
      </c>
      <c r="C431" s="96" t="s">
        <v>7531</v>
      </c>
      <c r="D431" s="97"/>
      <c r="E431" s="96" t="s">
        <v>85</v>
      </c>
      <c r="F431" s="97"/>
      <c r="G431" s="96" t="s">
        <v>86</v>
      </c>
      <c r="H431" s="98"/>
      <c r="I431" s="99"/>
      <c r="J431" s="97"/>
      <c r="K431" s="99"/>
      <c r="L431" s="97"/>
      <c r="M431" s="97"/>
      <c r="N431" s="100">
        <v>45838.0</v>
      </c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idden="1">
      <c r="A432" s="96" t="s">
        <v>3988</v>
      </c>
      <c r="B432" s="96">
        <v>2.4993219562E10</v>
      </c>
      <c r="C432" s="96" t="s">
        <v>7532</v>
      </c>
      <c r="D432" s="97"/>
      <c r="E432" s="96" t="s">
        <v>85</v>
      </c>
      <c r="F432" s="97"/>
      <c r="G432" s="96" t="s">
        <v>86</v>
      </c>
      <c r="H432" s="98"/>
      <c r="I432" s="99"/>
      <c r="J432" s="97"/>
      <c r="K432" s="99"/>
      <c r="L432" s="97"/>
      <c r="M432" s="97"/>
      <c r="N432" s="100">
        <v>45838.0</v>
      </c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idden="1">
      <c r="A433" s="96" t="s">
        <v>371</v>
      </c>
      <c r="B433" s="96">
        <v>2.1981791453E10</v>
      </c>
      <c r="C433" s="96" t="s">
        <v>7533</v>
      </c>
      <c r="D433" s="97"/>
      <c r="E433" s="96" t="s">
        <v>85</v>
      </c>
      <c r="F433" s="97"/>
      <c r="G433" s="96" t="s">
        <v>86</v>
      </c>
      <c r="H433" s="98"/>
      <c r="I433" s="99"/>
      <c r="J433" s="97"/>
      <c r="K433" s="99"/>
      <c r="L433" s="97"/>
      <c r="M433" s="97"/>
      <c r="N433" s="100">
        <v>45838.0</v>
      </c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idden="1">
      <c r="A434" s="96" t="s">
        <v>4157</v>
      </c>
      <c r="B434" s="96">
        <v>2.1979380325E10</v>
      </c>
      <c r="C434" s="96" t="s">
        <v>7534</v>
      </c>
      <c r="D434" s="97"/>
      <c r="E434" s="96" t="s">
        <v>85</v>
      </c>
      <c r="F434" s="97"/>
      <c r="G434" s="96" t="s">
        <v>94</v>
      </c>
      <c r="H434" s="98"/>
      <c r="I434" s="99"/>
      <c r="J434" s="97"/>
      <c r="K434" s="99"/>
      <c r="L434" s="97"/>
      <c r="M434" s="97"/>
      <c r="N434" s="100">
        <v>45838.0</v>
      </c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idden="1">
      <c r="A435" s="96" t="s">
        <v>2138</v>
      </c>
      <c r="B435" s="96">
        <v>2.1991734082E10</v>
      </c>
      <c r="C435" s="96" t="s">
        <v>7535</v>
      </c>
      <c r="D435" s="97"/>
      <c r="E435" s="96" t="s">
        <v>85</v>
      </c>
      <c r="F435" s="97"/>
      <c r="G435" s="96" t="s">
        <v>94</v>
      </c>
      <c r="H435" s="98"/>
      <c r="I435" s="99"/>
      <c r="J435" s="97"/>
      <c r="K435" s="99"/>
      <c r="L435" s="97"/>
      <c r="M435" s="97"/>
      <c r="N435" s="100">
        <v>45838.0</v>
      </c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idden="1">
      <c r="A436" s="96" t="s">
        <v>4547</v>
      </c>
      <c r="B436" s="96">
        <v>2.1980332477E10</v>
      </c>
      <c r="C436" s="96" t="s">
        <v>7536</v>
      </c>
      <c r="D436" s="97"/>
      <c r="E436" s="96" t="s">
        <v>85</v>
      </c>
      <c r="F436" s="97"/>
      <c r="G436" s="96" t="s">
        <v>94</v>
      </c>
      <c r="H436" s="98"/>
      <c r="I436" s="99"/>
      <c r="J436" s="97"/>
      <c r="K436" s="99"/>
      <c r="L436" s="97"/>
      <c r="M436" s="97"/>
      <c r="N436" s="100">
        <v>45838.0</v>
      </c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idden="1">
      <c r="A437" s="96" t="s">
        <v>7537</v>
      </c>
      <c r="B437" s="96">
        <v>2.1989737844E10</v>
      </c>
      <c r="C437" s="96" t="s">
        <v>7538</v>
      </c>
      <c r="D437" s="97"/>
      <c r="E437" s="96" t="s">
        <v>85</v>
      </c>
      <c r="F437" s="97"/>
      <c r="G437" s="96" t="s">
        <v>94</v>
      </c>
      <c r="H437" s="98"/>
      <c r="I437" s="99"/>
      <c r="J437" s="97"/>
      <c r="K437" s="99"/>
      <c r="L437" s="97"/>
      <c r="M437" s="97"/>
      <c r="N437" s="100">
        <v>45838.0</v>
      </c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idden="1">
      <c r="A438" s="96" t="s">
        <v>4728</v>
      </c>
      <c r="B438" s="96">
        <v>2.1965565427E10</v>
      </c>
      <c r="C438" s="96" t="s">
        <v>7539</v>
      </c>
      <c r="D438" s="97"/>
      <c r="E438" s="96" t="s">
        <v>85</v>
      </c>
      <c r="F438" s="97"/>
      <c r="G438" s="96" t="s">
        <v>94</v>
      </c>
      <c r="H438" s="98"/>
      <c r="I438" s="99"/>
      <c r="J438" s="97"/>
      <c r="K438" s="99"/>
      <c r="L438" s="97"/>
      <c r="M438" s="97"/>
      <c r="N438" s="100">
        <v>45838.0</v>
      </c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idden="1">
      <c r="A439" s="96" t="s">
        <v>631</v>
      </c>
      <c r="B439" s="96">
        <v>4.4991088253E10</v>
      </c>
      <c r="C439" s="96" t="s">
        <v>7540</v>
      </c>
      <c r="D439" s="97"/>
      <c r="E439" s="96" t="s">
        <v>671</v>
      </c>
      <c r="F439" s="97"/>
      <c r="G439" s="96" t="s">
        <v>94</v>
      </c>
      <c r="H439" s="98"/>
      <c r="I439" s="99"/>
      <c r="J439" s="97"/>
      <c r="K439" s="99"/>
      <c r="L439" s="97"/>
      <c r="M439" s="97"/>
      <c r="N439" s="100">
        <v>45838.0</v>
      </c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idden="1">
      <c r="A440" s="96" t="s">
        <v>7541</v>
      </c>
      <c r="B440" s="96">
        <v>2.1981144336E10</v>
      </c>
      <c r="C440" s="96" t="s">
        <v>7542</v>
      </c>
      <c r="D440" s="97"/>
      <c r="E440" s="96" t="s">
        <v>671</v>
      </c>
      <c r="F440" s="97"/>
      <c r="G440" s="96" t="s">
        <v>94</v>
      </c>
      <c r="H440" s="98"/>
      <c r="I440" s="99"/>
      <c r="J440" s="97"/>
      <c r="K440" s="99"/>
      <c r="L440" s="97"/>
      <c r="M440" s="97"/>
      <c r="N440" s="100">
        <v>45838.0</v>
      </c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idden="1">
      <c r="A441" s="96" t="s">
        <v>7543</v>
      </c>
      <c r="B441" s="96">
        <v>2.1972374313E10</v>
      </c>
      <c r="C441" s="97"/>
      <c r="D441" s="97"/>
      <c r="E441" s="96" t="s">
        <v>85</v>
      </c>
      <c r="F441" s="97"/>
      <c r="G441" s="96" t="s">
        <v>94</v>
      </c>
      <c r="H441" s="98"/>
      <c r="I441" s="99"/>
      <c r="J441" s="97"/>
      <c r="K441" s="99"/>
      <c r="L441" s="97"/>
      <c r="M441" s="97"/>
      <c r="N441" s="100">
        <v>45838.0</v>
      </c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idden="1">
      <c r="A442" s="96" t="s">
        <v>4795</v>
      </c>
      <c r="B442" s="96">
        <v>2.1982098146E10</v>
      </c>
      <c r="C442" s="96" t="s">
        <v>7544</v>
      </c>
      <c r="D442" s="97"/>
      <c r="E442" s="96" t="s">
        <v>85</v>
      </c>
      <c r="F442" s="96" t="s">
        <v>261</v>
      </c>
      <c r="G442" s="96" t="s">
        <v>94</v>
      </c>
      <c r="H442" s="101">
        <v>1184.08</v>
      </c>
      <c r="I442" s="99"/>
      <c r="J442" s="97"/>
      <c r="K442" s="99"/>
      <c r="L442" s="97"/>
      <c r="M442" s="97"/>
      <c r="N442" s="100">
        <v>45839.0</v>
      </c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idden="1">
      <c r="A443" s="96" t="s">
        <v>7545</v>
      </c>
      <c r="B443" s="96">
        <v>2.1977107813E10</v>
      </c>
      <c r="C443" s="96" t="s">
        <v>7546</v>
      </c>
      <c r="D443" s="97"/>
      <c r="E443" s="96" t="s">
        <v>85</v>
      </c>
      <c r="F443" s="96" t="s">
        <v>289</v>
      </c>
      <c r="G443" s="96" t="s">
        <v>94</v>
      </c>
      <c r="H443" s="101">
        <v>752.46</v>
      </c>
      <c r="I443" s="99"/>
      <c r="J443" s="97"/>
      <c r="K443" s="99"/>
      <c r="L443" s="97"/>
      <c r="M443" s="97"/>
      <c r="N443" s="100">
        <v>45839.0</v>
      </c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idden="1">
      <c r="A444" s="96" t="s">
        <v>4956</v>
      </c>
      <c r="B444" s="96">
        <v>2.1984407854E10</v>
      </c>
      <c r="C444" s="96" t="s">
        <v>7547</v>
      </c>
      <c r="D444" s="97"/>
      <c r="E444" s="96" t="s">
        <v>85</v>
      </c>
      <c r="F444" s="97"/>
      <c r="G444" s="96" t="s">
        <v>86</v>
      </c>
      <c r="H444" s="98"/>
      <c r="I444" s="99"/>
      <c r="J444" s="97"/>
      <c r="K444" s="99"/>
      <c r="L444" s="97"/>
      <c r="M444" s="97"/>
      <c r="N444" s="100">
        <v>45839.0</v>
      </c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idden="1">
      <c r="A445" s="96" t="s">
        <v>7548</v>
      </c>
      <c r="B445" s="96">
        <v>2.2974008178E10</v>
      </c>
      <c r="C445" s="96" t="s">
        <v>7549</v>
      </c>
      <c r="D445" s="97"/>
      <c r="E445" s="96" t="s">
        <v>85</v>
      </c>
      <c r="F445" s="96" t="s">
        <v>93</v>
      </c>
      <c r="G445" s="96" t="s">
        <v>94</v>
      </c>
      <c r="H445" s="101">
        <v>890.7</v>
      </c>
      <c r="I445" s="99"/>
      <c r="J445" s="97"/>
      <c r="K445" s="99"/>
      <c r="L445" s="97"/>
      <c r="M445" s="97"/>
      <c r="N445" s="100">
        <v>45839.0</v>
      </c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idden="1">
      <c r="A446" s="96" t="s">
        <v>4409</v>
      </c>
      <c r="B446" s="96">
        <v>2.1997541037E10</v>
      </c>
      <c r="C446" s="96" t="s">
        <v>7550</v>
      </c>
      <c r="D446" s="97"/>
      <c r="E446" s="96" t="s">
        <v>85</v>
      </c>
      <c r="F446" s="96" t="s">
        <v>278</v>
      </c>
      <c r="G446" s="96" t="s">
        <v>94</v>
      </c>
      <c r="H446" s="101">
        <v>252.55</v>
      </c>
      <c r="I446" s="99"/>
      <c r="J446" s="97"/>
      <c r="K446" s="99"/>
      <c r="L446" s="97"/>
      <c r="M446" s="97"/>
      <c r="N446" s="100">
        <v>45839.0</v>
      </c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idden="1">
      <c r="A447" s="96" t="s">
        <v>7551</v>
      </c>
      <c r="B447" s="96">
        <v>2.1985066053E10</v>
      </c>
      <c r="C447" s="96" t="s">
        <v>544</v>
      </c>
      <c r="D447" s="97"/>
      <c r="E447" s="96" t="s">
        <v>85</v>
      </c>
      <c r="F447" s="97"/>
      <c r="G447" s="96" t="s">
        <v>86</v>
      </c>
      <c r="H447" s="98"/>
      <c r="I447" s="99"/>
      <c r="J447" s="97"/>
      <c r="K447" s="99"/>
      <c r="L447" s="97"/>
      <c r="M447" s="97"/>
      <c r="N447" s="100">
        <v>45839.0</v>
      </c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idden="1">
      <c r="A448" s="96" t="s">
        <v>3974</v>
      </c>
      <c r="B448" s="96">
        <v>2.19812906E10</v>
      </c>
      <c r="C448" s="96" t="s">
        <v>7552</v>
      </c>
      <c r="D448" s="97"/>
      <c r="E448" s="96" t="s">
        <v>85</v>
      </c>
      <c r="F448" s="96" t="s">
        <v>93</v>
      </c>
      <c r="G448" s="96" t="s">
        <v>94</v>
      </c>
      <c r="H448" s="101">
        <v>420.41</v>
      </c>
      <c r="I448" s="99"/>
      <c r="J448" s="97"/>
      <c r="K448" s="99"/>
      <c r="L448" s="97"/>
      <c r="M448" s="97"/>
      <c r="N448" s="100">
        <v>45839.0</v>
      </c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idden="1">
      <c r="A449" s="96" t="s">
        <v>4781</v>
      </c>
      <c r="B449" s="96">
        <v>2.1971398737E10</v>
      </c>
      <c r="C449" s="96" t="s">
        <v>7553</v>
      </c>
      <c r="D449" s="97"/>
      <c r="E449" s="96" t="s">
        <v>85</v>
      </c>
      <c r="F449" s="97"/>
      <c r="G449" s="96" t="s">
        <v>86</v>
      </c>
      <c r="H449" s="98"/>
      <c r="I449" s="99"/>
      <c r="J449" s="97"/>
      <c r="K449" s="99"/>
      <c r="L449" s="97"/>
      <c r="M449" s="97"/>
      <c r="N449" s="100">
        <v>45839.0</v>
      </c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idden="1">
      <c r="A450" s="96" t="s">
        <v>7554</v>
      </c>
      <c r="B450" s="96">
        <v>2.4998469478E10</v>
      </c>
      <c r="C450" s="97"/>
      <c r="D450" s="97"/>
      <c r="E450" s="96" t="s">
        <v>85</v>
      </c>
      <c r="F450" s="96" t="s">
        <v>278</v>
      </c>
      <c r="G450" s="96" t="s">
        <v>94</v>
      </c>
      <c r="H450" s="101">
        <v>1439.78</v>
      </c>
      <c r="I450" s="99"/>
      <c r="J450" s="97"/>
      <c r="K450" s="99"/>
      <c r="L450" s="97"/>
      <c r="M450" s="97"/>
      <c r="N450" s="100">
        <v>45839.0</v>
      </c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idden="1">
      <c r="A451" s="96" t="s">
        <v>650</v>
      </c>
      <c r="B451" s="96">
        <v>2.1975770492E10</v>
      </c>
      <c r="C451" s="96" t="s">
        <v>7555</v>
      </c>
      <c r="D451" s="97"/>
      <c r="E451" s="96" t="s">
        <v>85</v>
      </c>
      <c r="F451" s="97"/>
      <c r="G451" s="96" t="s">
        <v>86</v>
      </c>
      <c r="H451" s="98"/>
      <c r="I451" s="99"/>
      <c r="J451" s="97"/>
      <c r="K451" s="99"/>
      <c r="L451" s="97"/>
      <c r="M451" s="97"/>
      <c r="N451" s="100">
        <v>45839.0</v>
      </c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idden="1">
      <c r="A452" s="96" t="s">
        <v>7556</v>
      </c>
      <c r="B452" s="96">
        <v>2.1969713081E10</v>
      </c>
      <c r="C452" s="96" t="s">
        <v>7557</v>
      </c>
      <c r="D452" s="97"/>
      <c r="E452" s="96" t="s">
        <v>85</v>
      </c>
      <c r="F452" s="97"/>
      <c r="G452" s="96" t="s">
        <v>86</v>
      </c>
      <c r="H452" s="98"/>
      <c r="I452" s="99"/>
      <c r="J452" s="97"/>
      <c r="K452" s="99"/>
      <c r="L452" s="97"/>
      <c r="M452" s="97"/>
      <c r="N452" s="100">
        <v>45839.0</v>
      </c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idden="1">
      <c r="A453" s="96" t="s">
        <v>3</v>
      </c>
      <c r="B453" s="96">
        <v>2.198484907E10</v>
      </c>
      <c r="C453" s="96" t="s">
        <v>7558</v>
      </c>
      <c r="D453" s="97"/>
      <c r="E453" s="96" t="s">
        <v>85</v>
      </c>
      <c r="F453" s="96" t="s">
        <v>289</v>
      </c>
      <c r="G453" s="96" t="s">
        <v>94</v>
      </c>
      <c r="H453" s="101">
        <v>377.52</v>
      </c>
      <c r="I453" s="99"/>
      <c r="J453" s="97"/>
      <c r="K453" s="99"/>
      <c r="L453" s="97"/>
      <c r="M453" s="97"/>
      <c r="N453" s="100">
        <v>45839.0</v>
      </c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idden="1">
      <c r="A454" s="96" t="s">
        <v>7559</v>
      </c>
      <c r="B454" s="96">
        <v>2.1997927779E10</v>
      </c>
      <c r="C454" s="96" t="s">
        <v>7560</v>
      </c>
      <c r="D454" s="97"/>
      <c r="E454" s="96" t="s">
        <v>85</v>
      </c>
      <c r="F454" s="96" t="s">
        <v>93</v>
      </c>
      <c r="G454" s="96" t="s">
        <v>94</v>
      </c>
      <c r="H454" s="101">
        <v>1413.54</v>
      </c>
      <c r="I454" s="99"/>
      <c r="J454" s="97"/>
      <c r="K454" s="99"/>
      <c r="L454" s="97"/>
      <c r="M454" s="97"/>
      <c r="N454" s="100">
        <v>45839.0</v>
      </c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idden="1">
      <c r="A455" s="96" t="s">
        <v>4535</v>
      </c>
      <c r="B455" s="96">
        <v>2.1991384285E10</v>
      </c>
      <c r="C455" s="96" t="s">
        <v>7561</v>
      </c>
      <c r="D455" s="97"/>
      <c r="E455" s="96" t="s">
        <v>85</v>
      </c>
      <c r="F455" s="97"/>
      <c r="G455" s="96" t="s">
        <v>86</v>
      </c>
      <c r="H455" s="98"/>
      <c r="I455" s="99"/>
      <c r="J455" s="97"/>
      <c r="K455" s="99"/>
      <c r="L455" s="97"/>
      <c r="M455" s="97"/>
      <c r="N455" s="100">
        <v>45839.0</v>
      </c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idden="1">
      <c r="A456" s="96" t="s">
        <v>7562</v>
      </c>
      <c r="B456" s="96">
        <v>2.2998444005E10</v>
      </c>
      <c r="C456" s="96" t="s">
        <v>7563</v>
      </c>
      <c r="D456" s="97"/>
      <c r="E456" s="96" t="s">
        <v>85</v>
      </c>
      <c r="F456" s="96" t="s">
        <v>289</v>
      </c>
      <c r="G456" s="96" t="s">
        <v>131</v>
      </c>
      <c r="H456" s="101">
        <v>2276.48</v>
      </c>
      <c r="I456" s="99"/>
      <c r="J456" s="97"/>
      <c r="K456" s="99"/>
      <c r="L456" s="97"/>
      <c r="M456" s="97"/>
      <c r="N456" s="100">
        <v>45839.0</v>
      </c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idden="1">
      <c r="A457" s="96" t="s">
        <v>7564</v>
      </c>
      <c r="B457" s="96">
        <v>2.1986048812E10</v>
      </c>
      <c r="C457" s="96" t="s">
        <v>7565</v>
      </c>
      <c r="D457" s="97"/>
      <c r="E457" s="96" t="s">
        <v>85</v>
      </c>
      <c r="F457" s="96" t="s">
        <v>289</v>
      </c>
      <c r="G457" s="96" t="s">
        <v>94</v>
      </c>
      <c r="H457" s="101">
        <v>2173.94</v>
      </c>
      <c r="I457" s="99"/>
      <c r="J457" s="97"/>
      <c r="K457" s="99"/>
      <c r="L457" s="97"/>
      <c r="M457" s="97"/>
      <c r="N457" s="100">
        <v>45839.0</v>
      </c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idden="1">
      <c r="A458" s="96" t="s">
        <v>7566</v>
      </c>
      <c r="B458" s="96">
        <v>2.2992649951E10</v>
      </c>
      <c r="C458" s="97"/>
      <c r="D458" s="97"/>
      <c r="E458" s="96" t="s">
        <v>85</v>
      </c>
      <c r="F458" s="97"/>
      <c r="G458" s="96" t="s">
        <v>86</v>
      </c>
      <c r="H458" s="98"/>
      <c r="I458" s="99"/>
      <c r="J458" s="97"/>
      <c r="K458" s="99"/>
      <c r="L458" s="97"/>
      <c r="M458" s="97"/>
      <c r="N458" s="100">
        <v>45839.0</v>
      </c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idden="1">
      <c r="A459" s="96" t="s">
        <v>4137</v>
      </c>
      <c r="B459" s="96">
        <v>2.1972873969E10</v>
      </c>
      <c r="C459" s="96" t="s">
        <v>7567</v>
      </c>
      <c r="D459" s="97"/>
      <c r="E459" s="96" t="s">
        <v>85</v>
      </c>
      <c r="F459" s="97"/>
      <c r="G459" s="96" t="s">
        <v>150</v>
      </c>
      <c r="H459" s="98"/>
      <c r="I459" s="99"/>
      <c r="J459" s="97"/>
      <c r="K459" s="99"/>
      <c r="L459" s="97"/>
      <c r="M459" s="97"/>
      <c r="N459" s="100">
        <v>45839.0</v>
      </c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idden="1">
      <c r="A460" s="96" t="s">
        <v>4282</v>
      </c>
      <c r="B460" s="96">
        <v>2.1975296307E10</v>
      </c>
      <c r="C460" s="96" t="s">
        <v>7568</v>
      </c>
      <c r="D460" s="97"/>
      <c r="E460" s="96" t="s">
        <v>85</v>
      </c>
      <c r="F460" s="97"/>
      <c r="G460" s="96" t="s">
        <v>86</v>
      </c>
      <c r="H460" s="98"/>
      <c r="I460" s="99"/>
      <c r="J460" s="97"/>
      <c r="K460" s="99"/>
      <c r="L460" s="97"/>
      <c r="M460" s="97"/>
      <c r="N460" s="100">
        <v>45839.0</v>
      </c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idden="1">
      <c r="A461" s="96" t="s">
        <v>4959</v>
      </c>
      <c r="B461" s="96">
        <v>2.199957884E10</v>
      </c>
      <c r="C461" s="96" t="s">
        <v>7569</v>
      </c>
      <c r="D461" s="97"/>
      <c r="E461" s="96" t="s">
        <v>85</v>
      </c>
      <c r="F461" s="96" t="s">
        <v>703</v>
      </c>
      <c r="G461" s="96" t="s">
        <v>94</v>
      </c>
      <c r="H461" s="101">
        <v>3010.66</v>
      </c>
      <c r="I461" s="99"/>
      <c r="J461" s="97"/>
      <c r="K461" s="99"/>
      <c r="L461" s="97"/>
      <c r="M461" s="97"/>
      <c r="N461" s="100">
        <v>45839.0</v>
      </c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idden="1">
      <c r="A462" s="96" t="s">
        <v>4193</v>
      </c>
      <c r="B462" s="96">
        <v>2.1991113285E10</v>
      </c>
      <c r="C462" s="96" t="s">
        <v>7570</v>
      </c>
      <c r="D462" s="97"/>
      <c r="E462" s="96" t="s">
        <v>85</v>
      </c>
      <c r="F462" s="96" t="s">
        <v>137</v>
      </c>
      <c r="G462" s="96" t="s">
        <v>94</v>
      </c>
      <c r="H462" s="101">
        <v>1090.09</v>
      </c>
      <c r="I462" s="99"/>
      <c r="J462" s="97"/>
      <c r="K462" s="99"/>
      <c r="L462" s="97"/>
      <c r="M462" s="97"/>
      <c r="N462" s="100">
        <v>45839.0</v>
      </c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idden="1">
      <c r="A463" s="96" t="s">
        <v>4282</v>
      </c>
      <c r="B463" s="96">
        <v>2.4988184131E10</v>
      </c>
      <c r="C463" s="96" t="s">
        <v>7571</v>
      </c>
      <c r="D463" s="97"/>
      <c r="E463" s="96" t="s">
        <v>85</v>
      </c>
      <c r="F463" s="96" t="s">
        <v>278</v>
      </c>
      <c r="G463" s="96" t="s">
        <v>94</v>
      </c>
      <c r="H463" s="101">
        <v>409.0</v>
      </c>
      <c r="I463" s="99"/>
      <c r="J463" s="97"/>
      <c r="K463" s="99"/>
      <c r="L463" s="97"/>
      <c r="M463" s="97"/>
      <c r="N463" s="100">
        <v>45839.0</v>
      </c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idden="1">
      <c r="A464" s="96" t="s">
        <v>7572</v>
      </c>
      <c r="B464" s="96">
        <v>2.1972277183E10</v>
      </c>
      <c r="C464" s="96" t="s">
        <v>7573</v>
      </c>
      <c r="D464" s="97"/>
      <c r="E464" s="96" t="s">
        <v>85</v>
      </c>
      <c r="F464" s="97"/>
      <c r="G464" s="96" t="s">
        <v>86</v>
      </c>
      <c r="H464" s="98"/>
      <c r="I464" s="99"/>
      <c r="J464" s="97"/>
      <c r="K464" s="99"/>
      <c r="L464" s="97"/>
      <c r="M464" s="97"/>
      <c r="N464" s="100">
        <v>45839.0</v>
      </c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idden="1">
      <c r="A465" s="96" t="s">
        <v>4424</v>
      </c>
      <c r="B465" s="96">
        <v>2.1990574415E10</v>
      </c>
      <c r="C465" s="96" t="s">
        <v>7574</v>
      </c>
      <c r="D465" s="97"/>
      <c r="E465" s="96" t="s">
        <v>85</v>
      </c>
      <c r="F465" s="97"/>
      <c r="G465" s="96" t="s">
        <v>86</v>
      </c>
      <c r="H465" s="98"/>
      <c r="I465" s="99"/>
      <c r="J465" s="97"/>
      <c r="K465" s="99"/>
      <c r="L465" s="97"/>
      <c r="M465" s="97"/>
      <c r="N465" s="100">
        <v>45841.0</v>
      </c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idden="1">
      <c r="A466" s="96" t="s">
        <v>7575</v>
      </c>
      <c r="B466" s="96">
        <v>2.1983631926E10</v>
      </c>
      <c r="C466" s="96" t="s">
        <v>7576</v>
      </c>
      <c r="D466" s="97"/>
      <c r="E466" s="96" t="s">
        <v>85</v>
      </c>
      <c r="F466" s="97"/>
      <c r="G466" s="96" t="s">
        <v>86</v>
      </c>
      <c r="H466" s="98"/>
      <c r="I466" s="99"/>
      <c r="J466" s="97"/>
      <c r="K466" s="99"/>
      <c r="L466" s="97"/>
      <c r="M466" s="97"/>
      <c r="N466" s="100">
        <v>45841.0</v>
      </c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idden="1">
      <c r="A467" s="96" t="s">
        <v>7577</v>
      </c>
      <c r="B467" s="96">
        <v>2.1965716651E10</v>
      </c>
      <c r="C467" s="96" t="s">
        <v>7578</v>
      </c>
      <c r="D467" s="97"/>
      <c r="E467" s="96" t="s">
        <v>85</v>
      </c>
      <c r="F467" s="97"/>
      <c r="G467" s="96" t="s">
        <v>86</v>
      </c>
      <c r="H467" s="98"/>
      <c r="I467" s="99"/>
      <c r="J467" s="97"/>
      <c r="K467" s="99"/>
      <c r="L467" s="97"/>
      <c r="M467" s="97"/>
      <c r="N467" s="100">
        <v>45841.0</v>
      </c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idden="1">
      <c r="A468" s="96" t="s">
        <v>4942</v>
      </c>
      <c r="B468" s="96">
        <v>2.1985047161E10</v>
      </c>
      <c r="C468" s="96" t="s">
        <v>7579</v>
      </c>
      <c r="D468" s="97"/>
      <c r="E468" s="96" t="s">
        <v>85</v>
      </c>
      <c r="F468" s="97"/>
      <c r="G468" s="96" t="s">
        <v>86</v>
      </c>
      <c r="H468" s="98"/>
      <c r="I468" s="99"/>
      <c r="J468" s="97"/>
      <c r="K468" s="99"/>
      <c r="L468" s="97"/>
      <c r="M468" s="97"/>
      <c r="N468" s="100">
        <v>45841.0</v>
      </c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idden="1">
      <c r="A469" s="96" t="s">
        <v>7580</v>
      </c>
      <c r="B469" s="96">
        <v>2.4999910586E10</v>
      </c>
      <c r="C469" s="96" t="s">
        <v>7581</v>
      </c>
      <c r="D469" s="97"/>
      <c r="E469" s="96" t="s">
        <v>85</v>
      </c>
      <c r="F469" s="97"/>
      <c r="G469" s="96" t="s">
        <v>150</v>
      </c>
      <c r="H469" s="98"/>
      <c r="I469" s="99"/>
      <c r="J469" s="97"/>
      <c r="K469" s="99"/>
      <c r="L469" s="97"/>
      <c r="M469" s="97"/>
      <c r="N469" s="100">
        <v>45841.0</v>
      </c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idden="1">
      <c r="A470" s="96" t="s">
        <v>7582</v>
      </c>
      <c r="B470" s="96">
        <v>2.1995958618E10</v>
      </c>
      <c r="C470" s="96" t="s">
        <v>7583</v>
      </c>
      <c r="D470" s="97"/>
      <c r="E470" s="96" t="s">
        <v>85</v>
      </c>
      <c r="F470" s="97"/>
      <c r="G470" s="96" t="s">
        <v>86</v>
      </c>
      <c r="H470" s="98"/>
      <c r="I470" s="99"/>
      <c r="J470" s="97"/>
      <c r="K470" s="99"/>
      <c r="L470" s="97"/>
      <c r="M470" s="97"/>
      <c r="N470" s="100">
        <v>45841.0</v>
      </c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idden="1">
      <c r="A471" s="96" t="s">
        <v>7584</v>
      </c>
      <c r="B471" s="96">
        <v>2.1997663167E10</v>
      </c>
      <c r="C471" s="96" t="s">
        <v>7585</v>
      </c>
      <c r="D471" s="97"/>
      <c r="E471" s="96" t="s">
        <v>85</v>
      </c>
      <c r="F471" s="96" t="s">
        <v>289</v>
      </c>
      <c r="G471" s="96" t="s">
        <v>94</v>
      </c>
      <c r="H471" s="101">
        <v>2247.44</v>
      </c>
      <c r="I471" s="99"/>
      <c r="J471" s="97"/>
      <c r="K471" s="99"/>
      <c r="L471" s="97"/>
      <c r="M471" s="97"/>
      <c r="N471" s="100">
        <v>45841.0</v>
      </c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idden="1">
      <c r="A472" s="96" t="s">
        <v>659</v>
      </c>
      <c r="B472" s="96">
        <v>2.2999047187E10</v>
      </c>
      <c r="C472" s="96" t="s">
        <v>7586</v>
      </c>
      <c r="D472" s="97"/>
      <c r="E472" s="96" t="s">
        <v>85</v>
      </c>
      <c r="F472" s="96" t="s">
        <v>278</v>
      </c>
      <c r="G472" s="96" t="s">
        <v>150</v>
      </c>
      <c r="H472" s="101">
        <v>934.01</v>
      </c>
      <c r="I472" s="99"/>
      <c r="J472" s="97"/>
      <c r="K472" s="99"/>
      <c r="L472" s="97"/>
      <c r="M472" s="97"/>
      <c r="N472" s="100">
        <v>45841.0</v>
      </c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idden="1">
      <c r="A473" s="96" t="s">
        <v>7587</v>
      </c>
      <c r="B473" s="96">
        <v>2.1972802528E10</v>
      </c>
      <c r="C473" s="96" t="s">
        <v>7588</v>
      </c>
      <c r="D473" s="97"/>
      <c r="E473" s="96" t="s">
        <v>85</v>
      </c>
      <c r="F473" s="96" t="s">
        <v>436</v>
      </c>
      <c r="G473" s="96" t="s">
        <v>94</v>
      </c>
      <c r="H473" s="101">
        <v>576.18</v>
      </c>
      <c r="I473" s="99"/>
      <c r="J473" s="97"/>
      <c r="K473" s="99"/>
      <c r="L473" s="97"/>
      <c r="M473" s="97"/>
      <c r="N473" s="100">
        <v>45841.0</v>
      </c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idden="1">
      <c r="A474" s="96" t="s">
        <v>7589</v>
      </c>
      <c r="B474" s="96">
        <v>2.1992699251E10</v>
      </c>
      <c r="C474" s="96" t="s">
        <v>7590</v>
      </c>
      <c r="D474" s="97"/>
      <c r="E474" s="96" t="s">
        <v>85</v>
      </c>
      <c r="F474" s="96" t="s">
        <v>137</v>
      </c>
      <c r="G474" s="96" t="s">
        <v>94</v>
      </c>
      <c r="H474" s="101">
        <v>1183.25</v>
      </c>
      <c r="I474" s="99"/>
      <c r="J474" s="97"/>
      <c r="K474" s="99"/>
      <c r="L474" s="97"/>
      <c r="M474" s="97"/>
      <c r="N474" s="100">
        <v>45841.0</v>
      </c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idden="1">
      <c r="A475" s="97"/>
      <c r="B475" s="96" t="s">
        <v>7591</v>
      </c>
      <c r="C475" s="97"/>
      <c r="D475" s="97"/>
      <c r="E475" s="96" t="s">
        <v>649</v>
      </c>
      <c r="F475" s="97"/>
      <c r="G475" s="96" t="s">
        <v>86</v>
      </c>
      <c r="H475" s="98"/>
      <c r="I475" s="99"/>
      <c r="J475" s="97"/>
      <c r="K475" s="99"/>
      <c r="L475" s="97"/>
      <c r="M475" s="97"/>
      <c r="N475" s="100">
        <v>45841.0</v>
      </c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idden="1">
      <c r="A476" s="96" t="s">
        <v>5008</v>
      </c>
      <c r="B476" s="96">
        <v>2.2988671311E10</v>
      </c>
      <c r="C476" s="96" t="s">
        <v>7592</v>
      </c>
      <c r="D476" s="97"/>
      <c r="E476" s="96" t="s">
        <v>85</v>
      </c>
      <c r="F476" s="96" t="s">
        <v>93</v>
      </c>
      <c r="G476" s="96" t="s">
        <v>94</v>
      </c>
      <c r="H476" s="101">
        <v>710.53</v>
      </c>
      <c r="I476" s="99"/>
      <c r="J476" s="97"/>
      <c r="K476" s="99"/>
      <c r="L476" s="97"/>
      <c r="M476" s="97"/>
      <c r="N476" s="100">
        <v>45845.0</v>
      </c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idden="1">
      <c r="A477" s="96" t="s">
        <v>7593</v>
      </c>
      <c r="B477" s="96">
        <v>2.1980747722E10</v>
      </c>
      <c r="C477" s="96" t="s">
        <v>7594</v>
      </c>
      <c r="D477" s="97"/>
      <c r="E477" s="96" t="s">
        <v>85</v>
      </c>
      <c r="F477" s="97"/>
      <c r="G477" s="96" t="s">
        <v>86</v>
      </c>
      <c r="H477" s="98"/>
      <c r="I477" s="99"/>
      <c r="J477" s="97"/>
      <c r="K477" s="99"/>
      <c r="L477" s="97"/>
      <c r="M477" s="97"/>
      <c r="N477" s="100">
        <v>45845.0</v>
      </c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idden="1">
      <c r="A478" s="96" t="s">
        <v>7595</v>
      </c>
      <c r="B478" s="96">
        <v>2.499968008E10</v>
      </c>
      <c r="C478" s="96" t="s">
        <v>7596</v>
      </c>
      <c r="D478" s="97"/>
      <c r="E478" s="96" t="s">
        <v>85</v>
      </c>
      <c r="F478" s="96" t="s">
        <v>153</v>
      </c>
      <c r="G478" s="96" t="s">
        <v>94</v>
      </c>
      <c r="H478" s="101">
        <v>219.0</v>
      </c>
      <c r="I478" s="99"/>
      <c r="J478" s="97"/>
      <c r="K478" s="99"/>
      <c r="L478" s="97"/>
      <c r="M478" s="97"/>
      <c r="N478" s="100">
        <v>45845.0</v>
      </c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idden="1">
      <c r="A479" s="96" t="s">
        <v>7597</v>
      </c>
      <c r="B479" s="96">
        <v>2.2998252262E10</v>
      </c>
      <c r="C479" s="96" t="s">
        <v>7598</v>
      </c>
      <c r="D479" s="97"/>
      <c r="E479" s="96" t="s">
        <v>85</v>
      </c>
      <c r="F479" s="96" t="s">
        <v>137</v>
      </c>
      <c r="G479" s="96" t="s">
        <v>94</v>
      </c>
      <c r="H479" s="101">
        <v>1028.32</v>
      </c>
      <c r="I479" s="99"/>
      <c r="J479" s="97"/>
      <c r="K479" s="99"/>
      <c r="L479" s="97"/>
      <c r="M479" s="97"/>
      <c r="N479" s="100">
        <v>45845.0</v>
      </c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idden="1">
      <c r="A480" s="96" t="s">
        <v>4959</v>
      </c>
      <c r="B480" s="96" t="s">
        <v>7599</v>
      </c>
      <c r="C480" s="96" t="s">
        <v>7600</v>
      </c>
      <c r="D480" s="97"/>
      <c r="E480" s="96" t="s">
        <v>85</v>
      </c>
      <c r="F480" s="96" t="s">
        <v>970</v>
      </c>
      <c r="G480" s="96" t="s">
        <v>94</v>
      </c>
      <c r="H480" s="101">
        <v>777.15</v>
      </c>
      <c r="I480" s="99"/>
      <c r="J480" s="97"/>
      <c r="K480" s="99"/>
      <c r="L480" s="97"/>
      <c r="M480" s="97"/>
      <c r="N480" s="100">
        <v>45845.0</v>
      </c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idden="1">
      <c r="A481" s="96" t="s">
        <v>4245</v>
      </c>
      <c r="B481" s="96">
        <v>2.1964242763E10</v>
      </c>
      <c r="C481" s="96" t="s">
        <v>7601</v>
      </c>
      <c r="D481" s="97"/>
      <c r="E481" s="96" t="s">
        <v>85</v>
      </c>
      <c r="F481" s="97"/>
      <c r="G481" s="96" t="s">
        <v>150</v>
      </c>
      <c r="H481" s="98"/>
      <c r="I481" s="99"/>
      <c r="J481" s="97"/>
      <c r="K481" s="99"/>
      <c r="L481" s="97"/>
      <c r="M481" s="97"/>
      <c r="N481" s="100">
        <v>45845.0</v>
      </c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idden="1">
      <c r="A482" s="96" t="s">
        <v>7602</v>
      </c>
      <c r="B482" s="96">
        <v>2.1983144627E10</v>
      </c>
      <c r="C482" s="96" t="s">
        <v>7603</v>
      </c>
      <c r="D482" s="97"/>
      <c r="E482" s="96" t="s">
        <v>85</v>
      </c>
      <c r="F482" s="96" t="s">
        <v>93</v>
      </c>
      <c r="G482" s="96" t="s">
        <v>94</v>
      </c>
      <c r="H482" s="101">
        <v>1074.03</v>
      </c>
      <c r="I482" s="99"/>
      <c r="J482" s="97"/>
      <c r="K482" s="99"/>
      <c r="L482" s="97"/>
      <c r="M482" s="97"/>
      <c r="N482" s="100">
        <v>45845.0</v>
      </c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idden="1">
      <c r="A483" s="96" t="s">
        <v>7604</v>
      </c>
      <c r="B483" s="96">
        <v>2.4992255942E10</v>
      </c>
      <c r="C483" s="96" t="s">
        <v>7605</v>
      </c>
      <c r="D483" s="97"/>
      <c r="E483" s="96" t="s">
        <v>85</v>
      </c>
      <c r="F483" s="96" t="s">
        <v>278</v>
      </c>
      <c r="G483" s="96" t="s">
        <v>94</v>
      </c>
      <c r="H483" s="101">
        <v>604.05</v>
      </c>
      <c r="I483" s="99"/>
      <c r="J483" s="97"/>
      <c r="K483" s="99"/>
      <c r="L483" s="97"/>
      <c r="M483" s="97"/>
      <c r="N483" s="100">
        <v>45845.0</v>
      </c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idden="1">
      <c r="A484" s="96" t="s">
        <v>4299</v>
      </c>
      <c r="B484" s="96">
        <v>2.1970616834E10</v>
      </c>
      <c r="C484" s="96" t="s">
        <v>7606</v>
      </c>
      <c r="D484" s="97"/>
      <c r="E484" s="96" t="s">
        <v>85</v>
      </c>
      <c r="F484" s="97"/>
      <c r="G484" s="96" t="s">
        <v>86</v>
      </c>
      <c r="H484" s="98"/>
      <c r="I484" s="99"/>
      <c r="J484" s="97"/>
      <c r="K484" s="99"/>
      <c r="L484" s="97"/>
      <c r="M484" s="97"/>
      <c r="N484" s="100">
        <v>45845.0</v>
      </c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idden="1">
      <c r="A485" s="96" t="s">
        <v>850</v>
      </c>
      <c r="B485" s="96">
        <v>2.4988599648E10</v>
      </c>
      <c r="C485" s="96" t="s">
        <v>7607</v>
      </c>
      <c r="D485" s="97"/>
      <c r="E485" s="96" t="s">
        <v>85</v>
      </c>
      <c r="F485" s="96" t="s">
        <v>278</v>
      </c>
      <c r="G485" s="96" t="s">
        <v>94</v>
      </c>
      <c r="H485" s="101">
        <v>2477.6</v>
      </c>
      <c r="I485" s="99"/>
      <c r="J485" s="97"/>
      <c r="K485" s="99"/>
      <c r="L485" s="97"/>
      <c r="M485" s="97"/>
      <c r="N485" s="100">
        <v>45845.0</v>
      </c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idden="1">
      <c r="A486" s="96" t="s">
        <v>7608</v>
      </c>
      <c r="B486" s="96">
        <v>2.1989816258E10</v>
      </c>
      <c r="C486" s="96" t="s">
        <v>7609</v>
      </c>
      <c r="D486" s="97"/>
      <c r="E486" s="96" t="s">
        <v>85</v>
      </c>
      <c r="F486" s="97"/>
      <c r="G486" s="96" t="s">
        <v>86</v>
      </c>
      <c r="H486" s="98"/>
      <c r="I486" s="99"/>
      <c r="J486" s="97"/>
      <c r="K486" s="99"/>
      <c r="L486" s="97"/>
      <c r="M486" s="97"/>
      <c r="N486" s="100">
        <v>45845.0</v>
      </c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idden="1">
      <c r="A487" s="96" t="s">
        <v>108</v>
      </c>
      <c r="B487" s="96">
        <v>2.1976639183E10</v>
      </c>
      <c r="C487" s="96" t="s">
        <v>7610</v>
      </c>
      <c r="D487" s="97"/>
      <c r="E487" s="96" t="s">
        <v>85</v>
      </c>
      <c r="F487" s="96" t="s">
        <v>718</v>
      </c>
      <c r="G487" s="96" t="s">
        <v>94</v>
      </c>
      <c r="H487" s="101">
        <v>2187.04</v>
      </c>
      <c r="I487" s="99"/>
      <c r="J487" s="97"/>
      <c r="K487" s="99"/>
      <c r="L487" s="97"/>
      <c r="M487" s="97"/>
      <c r="N487" s="100">
        <v>45845.0</v>
      </c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idden="1">
      <c r="A488" s="96" t="s">
        <v>7611</v>
      </c>
      <c r="B488" s="96">
        <v>2.4993299762E10</v>
      </c>
      <c r="C488" s="96" t="s">
        <v>7612</v>
      </c>
      <c r="D488" s="97"/>
      <c r="E488" s="96" t="s">
        <v>85</v>
      </c>
      <c r="F488" s="97"/>
      <c r="G488" s="96" t="s">
        <v>86</v>
      </c>
      <c r="H488" s="98"/>
      <c r="I488" s="99"/>
      <c r="J488" s="97"/>
      <c r="K488" s="99"/>
      <c r="L488" s="97"/>
      <c r="M488" s="97"/>
      <c r="N488" s="100">
        <v>45846.0</v>
      </c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idden="1">
      <c r="A489" s="96" t="s">
        <v>7613</v>
      </c>
      <c r="B489" s="96">
        <v>2.198810675E10</v>
      </c>
      <c r="C489" s="96" t="s">
        <v>7614</v>
      </c>
      <c r="D489" s="97"/>
      <c r="E489" s="96" t="s">
        <v>85</v>
      </c>
      <c r="F489" s="96" t="s">
        <v>140</v>
      </c>
      <c r="G489" s="96" t="s">
        <v>94</v>
      </c>
      <c r="H489" s="101">
        <v>1895.71</v>
      </c>
      <c r="I489" s="99"/>
      <c r="J489" s="97"/>
      <c r="K489" s="99"/>
      <c r="L489" s="97"/>
      <c r="M489" s="97"/>
      <c r="N489" s="100">
        <v>45846.0</v>
      </c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idden="1">
      <c r="A490" s="96" t="s">
        <v>4997</v>
      </c>
      <c r="B490" s="96">
        <v>2.198550636E10</v>
      </c>
      <c r="C490" s="96" t="s">
        <v>7615</v>
      </c>
      <c r="D490" s="97"/>
      <c r="E490" s="96" t="s">
        <v>85</v>
      </c>
      <c r="F490" s="96" t="s">
        <v>970</v>
      </c>
      <c r="G490" s="96" t="s">
        <v>94</v>
      </c>
      <c r="H490" s="101">
        <v>189.0</v>
      </c>
      <c r="I490" s="99"/>
      <c r="J490" s="97"/>
      <c r="K490" s="99"/>
      <c r="L490" s="97"/>
      <c r="M490" s="97"/>
      <c r="N490" s="100">
        <v>45846.0</v>
      </c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idden="1">
      <c r="A491" s="96" t="s">
        <v>7616</v>
      </c>
      <c r="B491" s="96">
        <v>2.2999931658E10</v>
      </c>
      <c r="C491" s="96" t="s">
        <v>7617</v>
      </c>
      <c r="D491" s="97"/>
      <c r="E491" s="96" t="s">
        <v>85</v>
      </c>
      <c r="F491" s="97"/>
      <c r="G491" s="96" t="s">
        <v>86</v>
      </c>
      <c r="H491" s="98"/>
      <c r="I491" s="99"/>
      <c r="J491" s="97"/>
      <c r="K491" s="99"/>
      <c r="L491" s="97"/>
      <c r="M491" s="97"/>
      <c r="N491" s="100">
        <v>45846.0</v>
      </c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idden="1">
      <c r="A492" s="96" t="s">
        <v>1325</v>
      </c>
      <c r="B492" s="96">
        <v>2.1982643898E10</v>
      </c>
      <c r="C492" s="96" t="s">
        <v>7618</v>
      </c>
      <c r="D492" s="97"/>
      <c r="E492" s="96" t="s">
        <v>85</v>
      </c>
      <c r="F492" s="96" t="s">
        <v>137</v>
      </c>
      <c r="G492" s="96" t="s">
        <v>94</v>
      </c>
      <c r="H492" s="101">
        <v>1901.08</v>
      </c>
      <c r="I492" s="99"/>
      <c r="J492" s="97"/>
      <c r="K492" s="99"/>
      <c r="L492" s="97"/>
      <c r="M492" s="97"/>
      <c r="N492" s="100">
        <v>45846.0</v>
      </c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idden="1">
      <c r="A493" s="96" t="s">
        <v>7619</v>
      </c>
      <c r="B493" s="96">
        <v>2.198734802E10</v>
      </c>
      <c r="C493" s="96" t="s">
        <v>7620</v>
      </c>
      <c r="D493" s="97"/>
      <c r="E493" s="96" t="s">
        <v>85</v>
      </c>
      <c r="F493" s="97"/>
      <c r="G493" s="96" t="s">
        <v>86</v>
      </c>
      <c r="H493" s="98"/>
      <c r="I493" s="99"/>
      <c r="J493" s="97"/>
      <c r="K493" s="99"/>
      <c r="L493" s="97"/>
      <c r="M493" s="97"/>
      <c r="N493" s="100">
        <v>45846.0</v>
      </c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idden="1">
      <c r="A494" s="96" t="s">
        <v>4245</v>
      </c>
      <c r="B494" s="96">
        <v>2.1991924187E10</v>
      </c>
      <c r="C494" s="96" t="s">
        <v>7621</v>
      </c>
      <c r="D494" s="97"/>
      <c r="E494" s="96" t="s">
        <v>85</v>
      </c>
      <c r="F494" s="97"/>
      <c r="G494" s="96" t="s">
        <v>86</v>
      </c>
      <c r="H494" s="98"/>
      <c r="I494" s="99"/>
      <c r="J494" s="97"/>
      <c r="K494" s="99"/>
      <c r="L494" s="97"/>
      <c r="M494" s="97"/>
      <c r="N494" s="100">
        <v>45846.0</v>
      </c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idden="1">
      <c r="A495" s="96" t="s">
        <v>4744</v>
      </c>
      <c r="B495" s="96">
        <v>2.1995755683E10</v>
      </c>
      <c r="C495" s="96" t="s">
        <v>7622</v>
      </c>
      <c r="D495" s="97"/>
      <c r="E495" s="96" t="s">
        <v>85</v>
      </c>
      <c r="F495" s="97"/>
      <c r="G495" s="96" t="s">
        <v>94</v>
      </c>
      <c r="H495" s="98"/>
      <c r="I495" s="99"/>
      <c r="J495" s="97"/>
      <c r="K495" s="99"/>
      <c r="L495" s="97"/>
      <c r="M495" s="97"/>
      <c r="N495" s="99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idden="1">
      <c r="A496" s="96" t="s">
        <v>7623</v>
      </c>
      <c r="B496" s="96">
        <v>2.1987732168E10</v>
      </c>
      <c r="C496" s="96" t="s">
        <v>7624</v>
      </c>
      <c r="D496" s="97"/>
      <c r="E496" s="96" t="s">
        <v>671</v>
      </c>
      <c r="F496" s="96" t="s">
        <v>278</v>
      </c>
      <c r="G496" s="96" t="s">
        <v>94</v>
      </c>
      <c r="H496" s="101">
        <v>1179.79</v>
      </c>
      <c r="I496" s="99"/>
      <c r="J496" s="97"/>
      <c r="K496" s="99"/>
      <c r="L496" s="97"/>
      <c r="M496" s="97"/>
      <c r="N496" s="100">
        <v>45848.0</v>
      </c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idden="1">
      <c r="A497" s="96" t="s">
        <v>7625</v>
      </c>
      <c r="B497" s="96">
        <v>2.1965673231E10</v>
      </c>
      <c r="C497" s="96" t="s">
        <v>7626</v>
      </c>
      <c r="D497" s="97"/>
      <c r="E497" s="96" t="s">
        <v>85</v>
      </c>
      <c r="F497" s="97"/>
      <c r="G497" s="96" t="s">
        <v>94</v>
      </c>
      <c r="H497" s="98"/>
      <c r="I497" s="99"/>
      <c r="J497" s="97"/>
      <c r="K497" s="99"/>
      <c r="L497" s="97"/>
      <c r="M497" s="97"/>
      <c r="N497" s="100">
        <v>45848.0</v>
      </c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idden="1">
      <c r="A498" s="96" t="s">
        <v>4022</v>
      </c>
      <c r="B498" s="96">
        <v>2.199270665E10</v>
      </c>
      <c r="C498" s="96" t="s">
        <v>7627</v>
      </c>
      <c r="D498" s="97"/>
      <c r="E498" s="96" t="s">
        <v>85</v>
      </c>
      <c r="F498" s="97"/>
      <c r="G498" s="96" t="s">
        <v>94</v>
      </c>
      <c r="H498" s="98"/>
      <c r="I498" s="99"/>
      <c r="J498" s="97"/>
      <c r="K498" s="99"/>
      <c r="L498" s="97"/>
      <c r="M498" s="97"/>
      <c r="N498" s="100">
        <v>45848.0</v>
      </c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idden="1">
      <c r="A499" s="96" t="s">
        <v>4633</v>
      </c>
      <c r="B499" s="96">
        <v>2.197001919E10</v>
      </c>
      <c r="C499" s="97"/>
      <c r="D499" s="97"/>
      <c r="E499" s="96" t="s">
        <v>85</v>
      </c>
      <c r="F499" s="97"/>
      <c r="G499" s="96" t="s">
        <v>86</v>
      </c>
      <c r="H499" s="98"/>
      <c r="I499" s="99"/>
      <c r="J499" s="97"/>
      <c r="K499" s="99"/>
      <c r="L499" s="97"/>
      <c r="M499" s="97"/>
      <c r="N499" s="100">
        <v>45848.0</v>
      </c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idden="1">
      <c r="A500" s="96" t="s">
        <v>7628</v>
      </c>
      <c r="B500" s="96">
        <v>2.1985678756E10</v>
      </c>
      <c r="C500" s="96" t="s">
        <v>7629</v>
      </c>
      <c r="D500" s="97"/>
      <c r="E500" s="96" t="s">
        <v>85</v>
      </c>
      <c r="F500" s="97"/>
      <c r="G500" s="96" t="s">
        <v>86</v>
      </c>
      <c r="H500" s="98"/>
      <c r="I500" s="99"/>
      <c r="J500" s="97"/>
      <c r="K500" s="99"/>
      <c r="L500" s="97"/>
      <c r="M500" s="97"/>
      <c r="N500" s="100">
        <v>45848.0</v>
      </c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idden="1">
      <c r="A501" s="96" t="s">
        <v>4959</v>
      </c>
      <c r="B501" s="96">
        <v>2.1989602104E10</v>
      </c>
      <c r="C501" s="96" t="s">
        <v>7630</v>
      </c>
      <c r="D501" s="97"/>
      <c r="E501" s="96" t="s">
        <v>85</v>
      </c>
      <c r="F501" s="96" t="s">
        <v>420</v>
      </c>
      <c r="G501" s="96" t="s">
        <v>94</v>
      </c>
      <c r="H501" s="101">
        <v>318.47</v>
      </c>
      <c r="I501" s="99"/>
      <c r="J501" s="97"/>
      <c r="K501" s="99"/>
      <c r="L501" s="97"/>
      <c r="M501" s="97"/>
      <c r="N501" s="100">
        <v>45848.0</v>
      </c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idden="1">
      <c r="A502" s="96" t="s">
        <v>7631</v>
      </c>
      <c r="B502" s="96">
        <v>2.1970394091E10</v>
      </c>
      <c r="C502" s="96" t="s">
        <v>7632</v>
      </c>
      <c r="D502" s="97"/>
      <c r="E502" s="96" t="s">
        <v>85</v>
      </c>
      <c r="F502" s="96" t="s">
        <v>596</v>
      </c>
      <c r="G502" s="96" t="s">
        <v>94</v>
      </c>
      <c r="H502" s="101">
        <v>6373.18</v>
      </c>
      <c r="I502" s="99"/>
      <c r="J502" s="97"/>
      <c r="K502" s="99"/>
      <c r="L502" s="97"/>
      <c r="M502" s="97"/>
      <c r="N502" s="100">
        <v>45848.0</v>
      </c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idden="1">
      <c r="A503" s="96" t="s">
        <v>215</v>
      </c>
      <c r="B503" s="96">
        <v>2.1985301504E10</v>
      </c>
      <c r="C503" s="96" t="s">
        <v>7633</v>
      </c>
      <c r="D503" s="97"/>
      <c r="E503" s="96" t="s">
        <v>85</v>
      </c>
      <c r="F503" s="96" t="s">
        <v>420</v>
      </c>
      <c r="G503" s="96" t="s">
        <v>94</v>
      </c>
      <c r="H503" s="101">
        <v>380.28</v>
      </c>
      <c r="I503" s="99"/>
      <c r="J503" s="97"/>
      <c r="K503" s="99"/>
      <c r="L503" s="97"/>
      <c r="M503" s="97"/>
      <c r="N503" s="100">
        <v>45848.0</v>
      </c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idden="1">
      <c r="A504" s="96" t="s">
        <v>7634</v>
      </c>
      <c r="B504" s="96">
        <v>2.1991993133E10</v>
      </c>
      <c r="C504" s="96" t="s">
        <v>7635</v>
      </c>
      <c r="D504" s="97"/>
      <c r="E504" s="96" t="s">
        <v>85</v>
      </c>
      <c r="F504" s="96" t="s">
        <v>137</v>
      </c>
      <c r="G504" s="96" t="s">
        <v>94</v>
      </c>
      <c r="H504" s="101">
        <v>4194.95</v>
      </c>
      <c r="I504" s="99"/>
      <c r="J504" s="97"/>
      <c r="K504" s="99"/>
      <c r="L504" s="97"/>
      <c r="M504" s="97"/>
      <c r="N504" s="100">
        <v>45848.0</v>
      </c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idden="1">
      <c r="A505" s="96" t="s">
        <v>5586</v>
      </c>
      <c r="B505" s="96">
        <v>2.198663655E10</v>
      </c>
      <c r="C505" s="96" t="s">
        <v>7636</v>
      </c>
      <c r="D505" s="97"/>
      <c r="E505" s="96" t="s">
        <v>85</v>
      </c>
      <c r="F505" s="97"/>
      <c r="G505" s="96" t="s">
        <v>86</v>
      </c>
      <c r="H505" s="98"/>
      <c r="I505" s="99"/>
      <c r="J505" s="97"/>
      <c r="K505" s="99"/>
      <c r="L505" s="97"/>
      <c r="M505" s="97"/>
      <c r="N505" s="100">
        <v>45848.0</v>
      </c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idden="1">
      <c r="A506" s="96" t="s">
        <v>7637</v>
      </c>
      <c r="B506" s="96">
        <v>2.1976222205E11</v>
      </c>
      <c r="C506" s="96" t="s">
        <v>7638</v>
      </c>
      <c r="D506" s="97"/>
      <c r="E506" s="96" t="s">
        <v>671</v>
      </c>
      <c r="F506" s="97"/>
      <c r="G506" s="96" t="s">
        <v>94</v>
      </c>
      <c r="H506" s="98"/>
      <c r="I506" s="99"/>
      <c r="J506" s="97"/>
      <c r="K506" s="99"/>
      <c r="L506" s="97"/>
      <c r="M506" s="97"/>
      <c r="N506" s="100">
        <v>45848.0</v>
      </c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idden="1">
      <c r="A507" s="96" t="s">
        <v>7639</v>
      </c>
      <c r="B507" s="97"/>
      <c r="C507" s="96" t="s">
        <v>7640</v>
      </c>
      <c r="D507" s="97"/>
      <c r="E507" s="96" t="s">
        <v>649</v>
      </c>
      <c r="F507" s="97"/>
      <c r="G507" s="96" t="s">
        <v>86</v>
      </c>
      <c r="H507" s="98"/>
      <c r="I507" s="99"/>
      <c r="J507" s="97"/>
      <c r="K507" s="99"/>
      <c r="L507" s="97"/>
      <c r="M507" s="97"/>
      <c r="N507" s="100">
        <v>45848.0</v>
      </c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idden="1">
      <c r="A508" s="96" t="s">
        <v>7641</v>
      </c>
      <c r="B508" s="96">
        <v>2.1984174234E10</v>
      </c>
      <c r="C508" s="96" t="s">
        <v>7642</v>
      </c>
      <c r="D508" s="97"/>
      <c r="E508" s="96" t="s">
        <v>671</v>
      </c>
      <c r="F508" s="96" t="s">
        <v>596</v>
      </c>
      <c r="G508" s="96" t="s">
        <v>94</v>
      </c>
      <c r="H508" s="101">
        <v>2305.71</v>
      </c>
      <c r="I508" s="99"/>
      <c r="J508" s="97"/>
      <c r="K508" s="99"/>
      <c r="L508" s="97"/>
      <c r="M508" s="97"/>
      <c r="N508" s="100">
        <v>45848.0</v>
      </c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idden="1">
      <c r="A509" s="96" t="s">
        <v>5453</v>
      </c>
      <c r="B509" s="96">
        <v>1.698195011E10</v>
      </c>
      <c r="C509" s="96" t="s">
        <v>7643</v>
      </c>
      <c r="D509" s="97"/>
      <c r="E509" s="96" t="s">
        <v>671</v>
      </c>
      <c r="F509" s="97"/>
      <c r="G509" s="96" t="s">
        <v>86</v>
      </c>
      <c r="H509" s="98"/>
      <c r="I509" s="99"/>
      <c r="J509" s="97"/>
      <c r="K509" s="99"/>
      <c r="L509" s="97"/>
      <c r="M509" s="97"/>
      <c r="N509" s="100">
        <v>45848.0</v>
      </c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idden="1">
      <c r="A510" s="96" t="s">
        <v>7644</v>
      </c>
      <c r="B510" s="96">
        <v>2.199408585E10</v>
      </c>
      <c r="C510" s="96" t="s">
        <v>7645</v>
      </c>
      <c r="D510" s="97"/>
      <c r="E510" s="96" t="s">
        <v>649</v>
      </c>
      <c r="F510" s="97"/>
      <c r="G510" s="96" t="s">
        <v>86</v>
      </c>
      <c r="H510" s="98"/>
      <c r="I510" s="99"/>
      <c r="J510" s="97"/>
      <c r="K510" s="99"/>
      <c r="L510" s="97"/>
      <c r="M510" s="97"/>
      <c r="N510" s="100">
        <v>45848.0</v>
      </c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idden="1">
      <c r="A511" s="96" t="s">
        <v>7646</v>
      </c>
      <c r="B511" s="96">
        <v>2.197002803E10</v>
      </c>
      <c r="C511" s="96" t="s">
        <v>7647</v>
      </c>
      <c r="D511" s="96" t="s">
        <v>7648</v>
      </c>
      <c r="E511" s="96" t="s">
        <v>134</v>
      </c>
      <c r="F511" s="96" t="s">
        <v>4436</v>
      </c>
      <c r="G511" s="96" t="s">
        <v>53</v>
      </c>
      <c r="H511" s="101">
        <v>234.36</v>
      </c>
      <c r="I511" s="100">
        <v>45813.0</v>
      </c>
      <c r="J511" s="96">
        <v>1.332741E7</v>
      </c>
      <c r="K511" s="100">
        <v>45848.0</v>
      </c>
      <c r="L511" s="96">
        <v>7.0</v>
      </c>
      <c r="M511" s="97"/>
      <c r="N511" s="100">
        <v>45849.0</v>
      </c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idden="1">
      <c r="A512" s="96" t="s">
        <v>7646</v>
      </c>
      <c r="B512" s="96">
        <v>2.197002803E10</v>
      </c>
      <c r="C512" s="96" t="s">
        <v>7647</v>
      </c>
      <c r="D512" s="96" t="s">
        <v>7648</v>
      </c>
      <c r="E512" s="96" t="s">
        <v>134</v>
      </c>
      <c r="F512" s="96" t="s">
        <v>703</v>
      </c>
      <c r="G512" s="96" t="s">
        <v>53</v>
      </c>
      <c r="H512" s="101">
        <v>4659.41</v>
      </c>
      <c r="I512" s="100">
        <v>45813.0</v>
      </c>
      <c r="J512" s="96">
        <v>1.332741E7</v>
      </c>
      <c r="K512" s="100">
        <v>45848.0</v>
      </c>
      <c r="L512" s="96">
        <v>7.0</v>
      </c>
      <c r="M512" s="97"/>
      <c r="N512" s="100">
        <v>45849.0</v>
      </c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idden="1">
      <c r="A513" s="96" t="s">
        <v>7649</v>
      </c>
      <c r="B513" s="96" t="s">
        <v>7650</v>
      </c>
      <c r="C513" s="96" t="s">
        <v>7355</v>
      </c>
      <c r="D513" s="96" t="s">
        <v>7651</v>
      </c>
      <c r="E513" s="96" t="s">
        <v>85</v>
      </c>
      <c r="F513" s="96" t="s">
        <v>970</v>
      </c>
      <c r="G513" s="96" t="s">
        <v>53</v>
      </c>
      <c r="H513" s="101">
        <v>210.34</v>
      </c>
      <c r="I513" s="100">
        <v>45846.0</v>
      </c>
      <c r="J513" s="96" t="s">
        <v>7652</v>
      </c>
      <c r="K513" s="100">
        <v>45866.0</v>
      </c>
      <c r="L513" s="96">
        <v>8.0</v>
      </c>
      <c r="M513" s="97"/>
      <c r="N513" s="100">
        <v>45870.0</v>
      </c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idden="1">
      <c r="A514" s="96" t="s">
        <v>7653</v>
      </c>
      <c r="B514" s="96" t="s">
        <v>7654</v>
      </c>
      <c r="C514" s="96" t="s">
        <v>7655</v>
      </c>
      <c r="D514" s="96" t="s">
        <v>7656</v>
      </c>
      <c r="E514" s="96" t="s">
        <v>134</v>
      </c>
      <c r="F514" s="96" t="s">
        <v>3478</v>
      </c>
      <c r="G514" s="96" t="s">
        <v>53</v>
      </c>
      <c r="H514" s="101">
        <v>537.01</v>
      </c>
      <c r="I514" s="100">
        <v>45832.0</v>
      </c>
      <c r="J514" s="96" t="s">
        <v>7657</v>
      </c>
      <c r="K514" s="100">
        <v>45866.0</v>
      </c>
      <c r="L514" s="96">
        <v>7.0</v>
      </c>
      <c r="M514" s="97"/>
      <c r="N514" s="100">
        <v>45852.0</v>
      </c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idden="1">
      <c r="A515" s="96" t="s">
        <v>7658</v>
      </c>
      <c r="B515" s="96">
        <v>2.1989193347E10</v>
      </c>
      <c r="C515" s="96" t="s">
        <v>7659</v>
      </c>
      <c r="D515" s="96" t="s">
        <v>305</v>
      </c>
      <c r="E515" s="96" t="s">
        <v>134</v>
      </c>
      <c r="F515" s="96" t="s">
        <v>137</v>
      </c>
      <c r="G515" s="96" t="s">
        <v>53</v>
      </c>
      <c r="H515" s="101">
        <v>2871.17</v>
      </c>
      <c r="I515" s="100">
        <v>45851.0</v>
      </c>
      <c r="J515" s="96">
        <v>9.6531402E7</v>
      </c>
      <c r="K515" s="100">
        <v>45862.0</v>
      </c>
      <c r="L515" s="96">
        <v>7.0</v>
      </c>
      <c r="M515" s="97"/>
      <c r="N515" s="100">
        <v>45852.0</v>
      </c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idden="1">
      <c r="A516" s="96" t="s">
        <v>7660</v>
      </c>
      <c r="B516" s="96">
        <v>2.199960868E10</v>
      </c>
      <c r="C516" s="96" t="s">
        <v>7661</v>
      </c>
      <c r="D516" s="97"/>
      <c r="E516" s="96" t="s">
        <v>134</v>
      </c>
      <c r="F516" s="96" t="s">
        <v>278</v>
      </c>
      <c r="G516" s="96" t="s">
        <v>150</v>
      </c>
      <c r="H516" s="101">
        <v>429.88</v>
      </c>
      <c r="I516" s="100">
        <v>45839.0</v>
      </c>
      <c r="J516" s="96">
        <v>2.0009217E7</v>
      </c>
      <c r="K516" s="100">
        <v>45870.0</v>
      </c>
      <c r="L516" s="97"/>
      <c r="M516" s="97"/>
      <c r="N516" s="100">
        <v>45852.0</v>
      </c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idden="1">
      <c r="A517" s="96" t="s">
        <v>5053</v>
      </c>
      <c r="B517" s="96">
        <v>2.1965875616E10</v>
      </c>
      <c r="C517" s="96" t="s">
        <v>7662</v>
      </c>
      <c r="D517" s="97"/>
      <c r="E517" s="96" t="s">
        <v>85</v>
      </c>
      <c r="F517" s="97"/>
      <c r="G517" s="96" t="s">
        <v>86</v>
      </c>
      <c r="H517" s="98"/>
      <c r="I517" s="99"/>
      <c r="J517" s="97"/>
      <c r="K517" s="99"/>
      <c r="L517" s="97"/>
      <c r="M517" s="97"/>
      <c r="N517" s="100">
        <v>45852.0</v>
      </c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idden="1">
      <c r="A518" s="96" t="s">
        <v>4061</v>
      </c>
      <c r="B518" s="96">
        <v>5.521996503426E12</v>
      </c>
      <c r="C518" s="97"/>
      <c r="D518" s="97"/>
      <c r="E518" s="96" t="s">
        <v>85</v>
      </c>
      <c r="F518" s="96" t="s">
        <v>93</v>
      </c>
      <c r="G518" s="96" t="s">
        <v>94</v>
      </c>
      <c r="H518" s="101">
        <v>376.37</v>
      </c>
      <c r="I518" s="99"/>
      <c r="J518" s="97"/>
      <c r="K518" s="99"/>
      <c r="L518" s="97"/>
      <c r="M518" s="97"/>
      <c r="N518" s="100">
        <v>45852.0</v>
      </c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idden="1">
      <c r="A519" s="96" t="s">
        <v>7663</v>
      </c>
      <c r="B519" s="96">
        <v>2.1964883152E10</v>
      </c>
      <c r="C519" s="96" t="s">
        <v>7664</v>
      </c>
      <c r="D519" s="97"/>
      <c r="E519" s="96" t="s">
        <v>85</v>
      </c>
      <c r="F519" s="97"/>
      <c r="G519" s="96" t="s">
        <v>86</v>
      </c>
      <c r="H519" s="98"/>
      <c r="I519" s="99"/>
      <c r="J519" s="97"/>
      <c r="K519" s="99"/>
      <c r="L519" s="97"/>
      <c r="M519" s="97"/>
      <c r="N519" s="100">
        <v>45852.0</v>
      </c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idden="1">
      <c r="A520" s="96" t="s">
        <v>7665</v>
      </c>
      <c r="B520" s="96">
        <v>2.1974158794E10</v>
      </c>
      <c r="C520" s="96" t="s">
        <v>7666</v>
      </c>
      <c r="D520" s="97"/>
      <c r="E520" s="96" t="s">
        <v>85</v>
      </c>
      <c r="F520" s="97"/>
      <c r="G520" s="96" t="s">
        <v>94</v>
      </c>
      <c r="H520" s="101">
        <v>189.0</v>
      </c>
      <c r="I520" s="99"/>
      <c r="J520" s="97"/>
      <c r="K520" s="99"/>
      <c r="L520" s="97"/>
      <c r="M520" s="97"/>
      <c r="N520" s="100">
        <v>45852.0</v>
      </c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idden="1">
      <c r="A521" s="96" t="s">
        <v>7667</v>
      </c>
      <c r="B521" s="96">
        <v>2.4981005979E10</v>
      </c>
      <c r="C521" s="96" t="s">
        <v>7668</v>
      </c>
      <c r="D521" s="97"/>
      <c r="E521" s="96" t="s">
        <v>85</v>
      </c>
      <c r="F521" s="97"/>
      <c r="G521" s="96" t="s">
        <v>94</v>
      </c>
      <c r="H521" s="98"/>
      <c r="I521" s="99"/>
      <c r="J521" s="97"/>
      <c r="K521" s="99"/>
      <c r="L521" s="97"/>
      <c r="M521" s="97"/>
      <c r="N521" s="100">
        <v>45852.0</v>
      </c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idden="1">
      <c r="A522" s="96" t="s">
        <v>4178</v>
      </c>
      <c r="B522" s="96">
        <v>2.49993996E10</v>
      </c>
      <c r="C522" s="96" t="s">
        <v>7669</v>
      </c>
      <c r="D522" s="97"/>
      <c r="E522" s="96" t="s">
        <v>85</v>
      </c>
      <c r="F522" s="97"/>
      <c r="G522" s="96" t="s">
        <v>150</v>
      </c>
      <c r="H522" s="98"/>
      <c r="I522" s="99"/>
      <c r="J522" s="97"/>
      <c r="K522" s="99"/>
      <c r="L522" s="97"/>
      <c r="M522" s="97"/>
      <c r="N522" s="100">
        <v>45852.0</v>
      </c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idden="1">
      <c r="A523" s="96" t="s">
        <v>4799</v>
      </c>
      <c r="B523" s="96">
        <v>2.1982683519E10</v>
      </c>
      <c r="C523" s="96" t="s">
        <v>7670</v>
      </c>
      <c r="D523" s="97"/>
      <c r="E523" s="96" t="s">
        <v>85</v>
      </c>
      <c r="F523" s="96" t="s">
        <v>93</v>
      </c>
      <c r="G523" s="96" t="s">
        <v>94</v>
      </c>
      <c r="H523" s="101">
        <v>376.37</v>
      </c>
      <c r="I523" s="99"/>
      <c r="J523" s="97"/>
      <c r="K523" s="99"/>
      <c r="L523" s="97"/>
      <c r="M523" s="97"/>
      <c r="N523" s="100">
        <v>45852.0</v>
      </c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idden="1">
      <c r="A524" s="96" t="s">
        <v>4121</v>
      </c>
      <c r="B524" s="96">
        <v>2.2998341992E10</v>
      </c>
      <c r="C524" s="96" t="s">
        <v>7671</v>
      </c>
      <c r="D524" s="97"/>
      <c r="E524" s="96" t="s">
        <v>85</v>
      </c>
      <c r="F524" s="96" t="s">
        <v>137</v>
      </c>
      <c r="G524" s="96" t="s">
        <v>94</v>
      </c>
      <c r="H524" s="98"/>
      <c r="I524" s="99"/>
      <c r="J524" s="97"/>
      <c r="K524" s="99"/>
      <c r="L524" s="97"/>
      <c r="M524" s="97"/>
      <c r="N524" s="100">
        <v>45854.0</v>
      </c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idden="1">
      <c r="A525" s="96" t="s">
        <v>7672</v>
      </c>
      <c r="B525" s="96">
        <v>2.2988058199E10</v>
      </c>
      <c r="C525" s="96" t="s">
        <v>7673</v>
      </c>
      <c r="D525" s="97"/>
      <c r="E525" s="96" t="s">
        <v>85</v>
      </c>
      <c r="F525" s="96" t="s">
        <v>327</v>
      </c>
      <c r="G525" s="96" t="s">
        <v>94</v>
      </c>
      <c r="H525" s="101">
        <v>240.79</v>
      </c>
      <c r="I525" s="99"/>
      <c r="J525" s="97"/>
      <c r="K525" s="99"/>
      <c r="L525" s="97"/>
      <c r="M525" s="97"/>
      <c r="N525" s="100">
        <v>45854.0</v>
      </c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idden="1">
      <c r="A526" s="96" t="s">
        <v>4299</v>
      </c>
      <c r="B526" s="96">
        <v>2.1997110438E10</v>
      </c>
      <c r="C526" s="96" t="s">
        <v>7674</v>
      </c>
      <c r="D526" s="97"/>
      <c r="E526" s="96" t="s">
        <v>85</v>
      </c>
      <c r="F526" s="97"/>
      <c r="G526" s="96" t="s">
        <v>86</v>
      </c>
      <c r="H526" s="101">
        <v>2805.84</v>
      </c>
      <c r="I526" s="99"/>
      <c r="J526" s="97"/>
      <c r="K526" s="99"/>
      <c r="L526" s="97"/>
      <c r="M526" s="97"/>
      <c r="N526" s="100">
        <v>45854.0</v>
      </c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idden="1">
      <c r="A527" s="96" t="s">
        <v>5243</v>
      </c>
      <c r="B527" s="96">
        <v>2.198210945E10</v>
      </c>
      <c r="C527" s="97"/>
      <c r="D527" s="97"/>
      <c r="E527" s="96" t="s">
        <v>85</v>
      </c>
      <c r="F527" s="97"/>
      <c r="G527" s="96" t="s">
        <v>150</v>
      </c>
      <c r="H527" s="98"/>
      <c r="I527" s="99"/>
      <c r="J527" s="97"/>
      <c r="K527" s="99"/>
      <c r="L527" s="97"/>
      <c r="M527" s="97"/>
      <c r="N527" s="100">
        <v>45854.0</v>
      </c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idden="1">
      <c r="A528" s="96" t="s">
        <v>7675</v>
      </c>
      <c r="B528" s="96">
        <v>2.4988229407E10</v>
      </c>
      <c r="C528" s="96" t="s">
        <v>7676</v>
      </c>
      <c r="D528" s="97"/>
      <c r="E528" s="96" t="s">
        <v>85</v>
      </c>
      <c r="F528" s="97"/>
      <c r="G528" s="96" t="s">
        <v>86</v>
      </c>
      <c r="H528" s="98"/>
      <c r="I528" s="99"/>
      <c r="J528" s="97"/>
      <c r="K528" s="99"/>
      <c r="L528" s="97"/>
      <c r="M528" s="97"/>
      <c r="N528" s="100">
        <v>45854.0</v>
      </c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idden="1">
      <c r="A529" s="96" t="s">
        <v>7677</v>
      </c>
      <c r="B529" s="96">
        <v>2.19647132E10</v>
      </c>
      <c r="C529" s="96" t="s">
        <v>7678</v>
      </c>
      <c r="D529" s="97"/>
      <c r="E529" s="96" t="s">
        <v>85</v>
      </c>
      <c r="F529" s="96" t="s">
        <v>140</v>
      </c>
      <c r="G529" s="96" t="s">
        <v>94</v>
      </c>
      <c r="H529" s="101">
        <v>1895.71</v>
      </c>
      <c r="I529" s="99"/>
      <c r="J529" s="97"/>
      <c r="K529" s="99"/>
      <c r="L529" s="97"/>
      <c r="M529" s="97"/>
      <c r="N529" s="100">
        <v>45854.0</v>
      </c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idden="1">
      <c r="A530" s="96" t="s">
        <v>7679</v>
      </c>
      <c r="B530" s="96">
        <v>2.1991386588E10</v>
      </c>
      <c r="C530" s="96" t="s">
        <v>7680</v>
      </c>
      <c r="D530" s="97"/>
      <c r="E530" s="96" t="s">
        <v>85</v>
      </c>
      <c r="F530" s="96" t="s">
        <v>140</v>
      </c>
      <c r="G530" s="96" t="s">
        <v>94</v>
      </c>
      <c r="H530" s="101">
        <v>1895.71</v>
      </c>
      <c r="I530" s="99"/>
      <c r="J530" s="97"/>
      <c r="K530" s="99"/>
      <c r="L530" s="97"/>
      <c r="M530" s="97"/>
      <c r="N530" s="100">
        <v>45854.0</v>
      </c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idden="1">
      <c r="A531" s="96" t="s">
        <v>7681</v>
      </c>
      <c r="B531" s="96">
        <v>2.1975735047E10</v>
      </c>
      <c r="C531" s="96" t="s">
        <v>7682</v>
      </c>
      <c r="D531" s="97"/>
      <c r="E531" s="96" t="s">
        <v>85</v>
      </c>
      <c r="F531" s="97"/>
      <c r="G531" s="96" t="s">
        <v>86</v>
      </c>
      <c r="H531" s="98"/>
      <c r="I531" s="99"/>
      <c r="J531" s="97"/>
      <c r="K531" s="99"/>
      <c r="L531" s="97"/>
      <c r="M531" s="97"/>
      <c r="N531" s="100">
        <v>45854.0</v>
      </c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idden="1">
      <c r="A532" s="96" t="s">
        <v>7683</v>
      </c>
      <c r="B532" s="96">
        <v>2.1982818424E10</v>
      </c>
      <c r="C532" s="96" t="s">
        <v>7684</v>
      </c>
      <c r="D532" s="97"/>
      <c r="E532" s="96" t="s">
        <v>671</v>
      </c>
      <c r="F532" s="97"/>
      <c r="G532" s="96" t="s">
        <v>86</v>
      </c>
      <c r="H532" s="98"/>
      <c r="I532" s="99"/>
      <c r="J532" s="97"/>
      <c r="K532" s="99"/>
      <c r="L532" s="97"/>
      <c r="M532" s="97"/>
      <c r="N532" s="100">
        <v>45854.0</v>
      </c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idden="1">
      <c r="A533" s="96" t="s">
        <v>7685</v>
      </c>
      <c r="B533" s="96">
        <v>2.1976768141E10</v>
      </c>
      <c r="C533" s="96" t="s">
        <v>7686</v>
      </c>
      <c r="D533" s="97"/>
      <c r="E533" s="96" t="s">
        <v>671</v>
      </c>
      <c r="F533" s="97"/>
      <c r="G533" s="96" t="s">
        <v>86</v>
      </c>
      <c r="H533" s="98"/>
      <c r="I533" s="99"/>
      <c r="J533" s="97"/>
      <c r="K533" s="99"/>
      <c r="L533" s="97"/>
      <c r="M533" s="97"/>
      <c r="N533" s="100">
        <v>45854.0</v>
      </c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idden="1">
      <c r="A534" s="96" t="s">
        <v>7687</v>
      </c>
      <c r="B534" s="96">
        <v>2.1972887119E10</v>
      </c>
      <c r="C534" s="96" t="s">
        <v>7688</v>
      </c>
      <c r="D534" s="97"/>
      <c r="E534" s="96" t="s">
        <v>649</v>
      </c>
      <c r="F534" s="97"/>
      <c r="G534" s="96" t="s">
        <v>86</v>
      </c>
      <c r="H534" s="98"/>
      <c r="I534" s="99"/>
      <c r="J534" s="97"/>
      <c r="K534" s="99"/>
      <c r="L534" s="97"/>
      <c r="M534" s="97"/>
      <c r="N534" s="100">
        <v>45854.0</v>
      </c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idden="1">
      <c r="A535" s="96" t="s">
        <v>262</v>
      </c>
      <c r="B535" s="96">
        <v>2.1983969325E10</v>
      </c>
      <c r="C535" s="96" t="s">
        <v>7689</v>
      </c>
      <c r="D535" s="96" t="s">
        <v>7690</v>
      </c>
      <c r="E535" s="96" t="s">
        <v>85</v>
      </c>
      <c r="F535" s="96" t="s">
        <v>278</v>
      </c>
      <c r="G535" s="96" t="s">
        <v>150</v>
      </c>
      <c r="H535" s="101">
        <v>873.51</v>
      </c>
      <c r="I535" s="99"/>
      <c r="J535" s="96">
        <v>2.001138E7</v>
      </c>
      <c r="K535" s="100">
        <v>45884.0</v>
      </c>
      <c r="L535" s="97"/>
      <c r="M535" s="96" t="s">
        <v>7691</v>
      </c>
      <c r="N535" s="100">
        <v>45870.0</v>
      </c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idden="1">
      <c r="A536" s="96" t="s">
        <v>4518</v>
      </c>
      <c r="B536" s="96">
        <v>2.1975247076E10</v>
      </c>
      <c r="C536" s="96" t="s">
        <v>7692</v>
      </c>
      <c r="D536" s="97"/>
      <c r="E536" s="96" t="s">
        <v>85</v>
      </c>
      <c r="F536" s="97"/>
      <c r="G536" s="96" t="s">
        <v>86</v>
      </c>
      <c r="H536" s="98"/>
      <c r="I536" s="99"/>
      <c r="J536" s="97"/>
      <c r="K536" s="99"/>
      <c r="L536" s="97"/>
      <c r="M536" s="97"/>
      <c r="N536" s="100">
        <v>45856.0</v>
      </c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idden="1">
      <c r="A537" s="96" t="s">
        <v>4165</v>
      </c>
      <c r="B537" s="96">
        <v>2.1971651135E10</v>
      </c>
      <c r="C537" s="96" t="s">
        <v>7693</v>
      </c>
      <c r="D537" s="97"/>
      <c r="E537" s="96" t="s">
        <v>85</v>
      </c>
      <c r="F537" s="97"/>
      <c r="G537" s="96" t="s">
        <v>86</v>
      </c>
      <c r="H537" s="98"/>
      <c r="I537" s="99"/>
      <c r="J537" s="97"/>
      <c r="K537" s="99"/>
      <c r="L537" s="97"/>
      <c r="M537" s="97"/>
      <c r="N537" s="100">
        <v>45856.0</v>
      </c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idden="1">
      <c r="A538" s="96" t="s">
        <v>7694</v>
      </c>
      <c r="B538" s="96">
        <v>2.1977260091E10</v>
      </c>
      <c r="C538" s="96" t="s">
        <v>7695</v>
      </c>
      <c r="D538" s="97"/>
      <c r="E538" s="96" t="s">
        <v>649</v>
      </c>
      <c r="F538" s="96" t="s">
        <v>103</v>
      </c>
      <c r="G538" s="96" t="s">
        <v>94</v>
      </c>
      <c r="H538" s="101">
        <v>178.07</v>
      </c>
      <c r="I538" s="99"/>
      <c r="J538" s="97"/>
      <c r="K538" s="99"/>
      <c r="L538" s="97"/>
      <c r="M538" s="97"/>
      <c r="N538" s="100">
        <v>45856.0</v>
      </c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idden="1">
      <c r="A539" s="96" t="s">
        <v>7696</v>
      </c>
      <c r="B539" s="96">
        <v>2.1994572565E10</v>
      </c>
      <c r="C539" s="96" t="s">
        <v>7697</v>
      </c>
      <c r="D539" s="97"/>
      <c r="E539" s="96" t="s">
        <v>85</v>
      </c>
      <c r="F539" s="97"/>
      <c r="G539" s="96" t="s">
        <v>86</v>
      </c>
      <c r="H539" s="98"/>
      <c r="I539" s="99"/>
      <c r="J539" s="97"/>
      <c r="K539" s="99"/>
      <c r="L539" s="97"/>
      <c r="M539" s="97"/>
      <c r="N539" s="100">
        <v>45856.0</v>
      </c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idden="1">
      <c r="A540" s="96" t="s">
        <v>4282</v>
      </c>
      <c r="B540" s="96">
        <v>2.1983865879E10</v>
      </c>
      <c r="C540" s="96" t="s">
        <v>7698</v>
      </c>
      <c r="D540" s="97"/>
      <c r="E540" s="96" t="s">
        <v>85</v>
      </c>
      <c r="F540" s="97"/>
      <c r="G540" s="96" t="s">
        <v>86</v>
      </c>
      <c r="H540" s="98"/>
      <c r="I540" s="99"/>
      <c r="J540" s="97"/>
      <c r="K540" s="99"/>
      <c r="L540" s="97"/>
      <c r="M540" s="97"/>
      <c r="N540" s="100">
        <v>45856.0</v>
      </c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idden="1">
      <c r="A541" s="96" t="s">
        <v>246</v>
      </c>
      <c r="B541" s="96">
        <v>2.1964409017E10</v>
      </c>
      <c r="C541" s="96" t="s">
        <v>7699</v>
      </c>
      <c r="D541" s="97"/>
      <c r="E541" s="96" t="s">
        <v>85</v>
      </c>
      <c r="F541" s="96" t="s">
        <v>1146</v>
      </c>
      <c r="G541" s="96" t="s">
        <v>94</v>
      </c>
      <c r="H541" s="101">
        <v>963.58</v>
      </c>
      <c r="I541" s="99"/>
      <c r="J541" s="97"/>
      <c r="K541" s="99"/>
      <c r="L541" s="97"/>
      <c r="M541" s="97"/>
      <c r="N541" s="100">
        <v>45856.0</v>
      </c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idden="1">
      <c r="A542" s="96" t="s">
        <v>7700</v>
      </c>
      <c r="B542" s="96">
        <v>2.198232083E10</v>
      </c>
      <c r="C542" s="96" t="s">
        <v>7701</v>
      </c>
      <c r="D542" s="97"/>
      <c r="E542" s="96" t="s">
        <v>85</v>
      </c>
      <c r="F542" s="97"/>
      <c r="G542" s="97"/>
      <c r="H542" s="98"/>
      <c r="I542" s="99"/>
      <c r="J542" s="97"/>
      <c r="K542" s="99"/>
      <c r="L542" s="97"/>
      <c r="M542" s="97"/>
      <c r="N542" s="100">
        <v>45856.0</v>
      </c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idden="1">
      <c r="A543" s="96" t="s">
        <v>5127</v>
      </c>
      <c r="B543" s="96">
        <v>2.4998582016E10</v>
      </c>
      <c r="C543" s="96" t="s">
        <v>7702</v>
      </c>
      <c r="D543" s="97"/>
      <c r="E543" s="96" t="s">
        <v>85</v>
      </c>
      <c r="F543" s="97"/>
      <c r="G543" s="96" t="s">
        <v>150</v>
      </c>
      <c r="H543" s="98"/>
      <c r="I543" s="99"/>
      <c r="J543" s="97"/>
      <c r="K543" s="99"/>
      <c r="L543" s="97"/>
      <c r="M543" s="97"/>
      <c r="N543" s="100">
        <v>45856.0</v>
      </c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idden="1">
      <c r="A544" s="96" t="s">
        <v>4667</v>
      </c>
      <c r="B544" s="96">
        <v>2.4981770016E10</v>
      </c>
      <c r="C544" s="96" t="s">
        <v>7703</v>
      </c>
      <c r="D544" s="97"/>
      <c r="E544" s="96" t="s">
        <v>85</v>
      </c>
      <c r="F544" s="96" t="s">
        <v>596</v>
      </c>
      <c r="G544" s="96" t="s">
        <v>94</v>
      </c>
      <c r="H544" s="101">
        <v>5495.04</v>
      </c>
      <c r="I544" s="99"/>
      <c r="J544" s="97"/>
      <c r="K544" s="99"/>
      <c r="L544" s="97"/>
      <c r="M544" s="97"/>
      <c r="N544" s="100">
        <v>45856.0</v>
      </c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idden="1">
      <c r="A545" s="96" t="s">
        <v>7704</v>
      </c>
      <c r="B545" s="96">
        <v>2.1970104948E10</v>
      </c>
      <c r="C545" s="96" t="s">
        <v>7705</v>
      </c>
      <c r="D545" s="97"/>
      <c r="E545" s="96" t="s">
        <v>85</v>
      </c>
      <c r="F545" s="96" t="s">
        <v>261</v>
      </c>
      <c r="G545" s="96" t="s">
        <v>94</v>
      </c>
      <c r="H545" s="101">
        <v>3008.57</v>
      </c>
      <c r="I545" s="99"/>
      <c r="J545" s="97"/>
      <c r="K545" s="99"/>
      <c r="L545" s="97"/>
      <c r="M545" s="97"/>
      <c r="N545" s="100">
        <v>45856.0</v>
      </c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idden="1">
      <c r="A546" s="96" t="s">
        <v>4112</v>
      </c>
      <c r="B546" s="96">
        <v>2.1993185166E10</v>
      </c>
      <c r="C546" s="96" t="s">
        <v>7706</v>
      </c>
      <c r="D546" s="97"/>
      <c r="E546" s="96" t="s">
        <v>85</v>
      </c>
      <c r="F546" s="97"/>
      <c r="G546" s="96" t="s">
        <v>86</v>
      </c>
      <c r="H546" s="98"/>
      <c r="I546" s="99"/>
      <c r="J546" s="97"/>
      <c r="K546" s="99"/>
      <c r="L546" s="97"/>
      <c r="M546" s="97"/>
      <c r="N546" s="100">
        <v>45860.0</v>
      </c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idden="1">
      <c r="A547" s="96" t="s">
        <v>4685</v>
      </c>
      <c r="B547" s="96">
        <v>2.1994660311E10</v>
      </c>
      <c r="C547" s="96" t="s">
        <v>7707</v>
      </c>
      <c r="D547" s="97"/>
      <c r="E547" s="96" t="s">
        <v>85</v>
      </c>
      <c r="F547" s="97"/>
      <c r="G547" s="96" t="s">
        <v>86</v>
      </c>
      <c r="H547" s="98"/>
      <c r="I547" s="99"/>
      <c r="J547" s="97"/>
      <c r="K547" s="99"/>
      <c r="L547" s="97"/>
      <c r="M547" s="97"/>
      <c r="N547" s="100">
        <v>45860.0</v>
      </c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idden="1">
      <c r="A548" s="96" t="s">
        <v>4042</v>
      </c>
      <c r="B548" s="96">
        <v>2.4998728268E10</v>
      </c>
      <c r="C548" s="96" t="s">
        <v>7708</v>
      </c>
      <c r="D548" s="97"/>
      <c r="E548" s="96" t="s">
        <v>85</v>
      </c>
      <c r="F548" s="96" t="s">
        <v>278</v>
      </c>
      <c r="G548" s="96" t="s">
        <v>94</v>
      </c>
      <c r="H548" s="101">
        <v>454.09</v>
      </c>
      <c r="I548" s="99"/>
      <c r="J548" s="97"/>
      <c r="K548" s="99"/>
      <c r="L548" s="97"/>
      <c r="M548" s="97"/>
      <c r="N548" s="100">
        <v>45860.0</v>
      </c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idden="1">
      <c r="A549" s="96" t="s">
        <v>5456</v>
      </c>
      <c r="B549" s="96">
        <v>2.1970316498E10</v>
      </c>
      <c r="C549" s="96" t="s">
        <v>7709</v>
      </c>
      <c r="D549" s="97"/>
      <c r="E549" s="96" t="s">
        <v>85</v>
      </c>
      <c r="F549" s="96" t="s">
        <v>289</v>
      </c>
      <c r="G549" s="96" t="s">
        <v>94</v>
      </c>
      <c r="H549" s="101">
        <v>752.46</v>
      </c>
      <c r="I549" s="99"/>
      <c r="J549" s="97"/>
      <c r="K549" s="99"/>
      <c r="L549" s="97"/>
      <c r="M549" s="97"/>
      <c r="N549" s="100">
        <v>45860.0</v>
      </c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idden="1">
      <c r="A550" s="96" t="s">
        <v>7710</v>
      </c>
      <c r="B550" s="96">
        <v>2.1964570371E10</v>
      </c>
      <c r="C550" s="97"/>
      <c r="D550" s="97"/>
      <c r="E550" s="96" t="s">
        <v>85</v>
      </c>
      <c r="F550" s="97"/>
      <c r="G550" s="96" t="s">
        <v>86</v>
      </c>
      <c r="H550" s="98"/>
      <c r="I550" s="99"/>
      <c r="J550" s="97"/>
      <c r="K550" s="99"/>
      <c r="L550" s="97"/>
      <c r="M550" s="97"/>
      <c r="N550" s="100">
        <v>45860.0</v>
      </c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idden="1">
      <c r="A551" s="96" t="s">
        <v>4713</v>
      </c>
      <c r="B551" s="96">
        <v>2.1988066042E10</v>
      </c>
      <c r="C551" s="96" t="s">
        <v>7711</v>
      </c>
      <c r="D551" s="97"/>
      <c r="E551" s="96" t="s">
        <v>85</v>
      </c>
      <c r="F551" s="97"/>
      <c r="G551" s="96" t="s">
        <v>86</v>
      </c>
      <c r="H551" s="98"/>
      <c r="I551" s="99"/>
      <c r="J551" s="97"/>
      <c r="K551" s="99"/>
      <c r="L551" s="97"/>
      <c r="M551" s="97"/>
      <c r="N551" s="100">
        <v>45860.0</v>
      </c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idden="1">
      <c r="A552" s="96" t="s">
        <v>7712</v>
      </c>
      <c r="B552" s="96">
        <v>2.1992986037E10</v>
      </c>
      <c r="C552" s="96" t="s">
        <v>7713</v>
      </c>
      <c r="D552" s="97"/>
      <c r="E552" s="96" t="s">
        <v>85</v>
      </c>
      <c r="F552" s="97"/>
      <c r="G552" s="96" t="s">
        <v>86</v>
      </c>
      <c r="H552" s="98"/>
      <c r="I552" s="99"/>
      <c r="J552" s="97"/>
      <c r="K552" s="99"/>
      <c r="L552" s="97"/>
      <c r="M552" s="97"/>
      <c r="N552" s="100">
        <v>45860.0</v>
      </c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idden="1">
      <c r="A553" s="96" t="s">
        <v>7714</v>
      </c>
      <c r="B553" s="96">
        <v>2.1998700042E10</v>
      </c>
      <c r="C553" s="96" t="s">
        <v>7715</v>
      </c>
      <c r="D553" s="97"/>
      <c r="E553" s="96" t="s">
        <v>85</v>
      </c>
      <c r="F553" s="97"/>
      <c r="G553" s="96" t="s">
        <v>86</v>
      </c>
      <c r="H553" s="98"/>
      <c r="I553" s="99"/>
      <c r="J553" s="97"/>
      <c r="K553" s="99"/>
      <c r="L553" s="97"/>
      <c r="M553" s="97"/>
      <c r="N553" s="100">
        <v>45860.0</v>
      </c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idden="1">
      <c r="A554" s="96" t="s">
        <v>7716</v>
      </c>
      <c r="B554" s="96">
        <v>2.1994144315E10</v>
      </c>
      <c r="C554" s="96" t="s">
        <v>7717</v>
      </c>
      <c r="D554" s="97"/>
      <c r="E554" s="96" t="s">
        <v>671</v>
      </c>
      <c r="F554" s="96" t="s">
        <v>93</v>
      </c>
      <c r="G554" s="96" t="s">
        <v>94</v>
      </c>
      <c r="H554" s="101">
        <v>851.99</v>
      </c>
      <c r="I554" s="99"/>
      <c r="J554" s="97"/>
      <c r="K554" s="99"/>
      <c r="L554" s="97"/>
      <c r="M554" s="97"/>
      <c r="N554" s="100">
        <v>45860.0</v>
      </c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idden="1">
      <c r="A555" s="96" t="s">
        <v>7718</v>
      </c>
      <c r="B555" s="96">
        <v>2.1995846292E10</v>
      </c>
      <c r="C555" s="96" t="s">
        <v>7719</v>
      </c>
      <c r="D555" s="97"/>
      <c r="E555" s="96" t="s">
        <v>85</v>
      </c>
      <c r="F555" s="96" t="s">
        <v>895</v>
      </c>
      <c r="G555" s="96" t="s">
        <v>94</v>
      </c>
      <c r="H555" s="101">
        <v>175.75</v>
      </c>
      <c r="I555" s="99"/>
      <c r="J555" s="97"/>
      <c r="K555" s="99"/>
      <c r="L555" s="97"/>
      <c r="M555" s="97"/>
      <c r="N555" s="100">
        <v>45860.0</v>
      </c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idden="1">
      <c r="A556" s="96" t="s">
        <v>4837</v>
      </c>
      <c r="B556" s="97"/>
      <c r="C556" s="96" t="s">
        <v>7720</v>
      </c>
      <c r="D556" s="97"/>
      <c r="E556" s="96" t="s">
        <v>85</v>
      </c>
      <c r="F556" s="97"/>
      <c r="G556" s="96" t="s">
        <v>86</v>
      </c>
      <c r="H556" s="98"/>
      <c r="I556" s="99"/>
      <c r="J556" s="97"/>
      <c r="K556" s="99"/>
      <c r="L556" s="97"/>
      <c r="M556" s="97"/>
      <c r="N556" s="100">
        <v>45860.0</v>
      </c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idden="1">
      <c r="A557" s="96" t="s">
        <v>7721</v>
      </c>
      <c r="B557" s="96" t="s">
        <v>7722</v>
      </c>
      <c r="C557" s="96" t="s">
        <v>7533</v>
      </c>
      <c r="D557" s="97"/>
      <c r="E557" s="96" t="s">
        <v>85</v>
      </c>
      <c r="F557" s="97"/>
      <c r="G557" s="96" t="s">
        <v>86</v>
      </c>
      <c r="H557" s="98"/>
      <c r="I557" s="99"/>
      <c r="J557" s="97"/>
      <c r="K557" s="99"/>
      <c r="L557" s="97"/>
      <c r="M557" s="97"/>
      <c r="N557" s="100">
        <v>45860.0</v>
      </c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idden="1">
      <c r="A558" s="96" t="s">
        <v>7723</v>
      </c>
      <c r="B558" s="96">
        <v>2.1973017838E10</v>
      </c>
      <c r="C558" s="96" t="s">
        <v>7724</v>
      </c>
      <c r="D558" s="97"/>
      <c r="E558" s="96" t="s">
        <v>85</v>
      </c>
      <c r="F558" s="97"/>
      <c r="G558" s="96" t="s">
        <v>86</v>
      </c>
      <c r="H558" s="98"/>
      <c r="I558" s="99"/>
      <c r="J558" s="97"/>
      <c r="K558" s="99"/>
      <c r="L558" s="97"/>
      <c r="M558" s="97"/>
      <c r="N558" s="100">
        <v>45860.0</v>
      </c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idden="1">
      <c r="A559" s="96" t="s">
        <v>7725</v>
      </c>
      <c r="B559" s="96">
        <v>5.521980836281E12</v>
      </c>
      <c r="C559" s="97"/>
      <c r="D559" s="97"/>
      <c r="E559" s="96" t="s">
        <v>85</v>
      </c>
      <c r="F559" s="96" t="s">
        <v>278</v>
      </c>
      <c r="G559" s="96" t="s">
        <v>94</v>
      </c>
      <c r="H559" s="101">
        <v>593.88</v>
      </c>
      <c r="I559" s="99"/>
      <c r="J559" s="97"/>
      <c r="K559" s="99"/>
      <c r="L559" s="97"/>
      <c r="M559" s="97"/>
      <c r="N559" s="100">
        <v>45860.0</v>
      </c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idden="1">
      <c r="A560" s="96" t="s">
        <v>4799</v>
      </c>
      <c r="B560" s="96">
        <v>2.1993480685E10</v>
      </c>
      <c r="C560" s="96" t="s">
        <v>7726</v>
      </c>
      <c r="D560" s="97"/>
      <c r="E560" s="96" t="s">
        <v>85</v>
      </c>
      <c r="F560" s="96" t="s">
        <v>278</v>
      </c>
      <c r="G560" s="96" t="s">
        <v>94</v>
      </c>
      <c r="H560" s="101">
        <v>1231.94</v>
      </c>
      <c r="I560" s="99"/>
      <c r="J560" s="97"/>
      <c r="K560" s="99"/>
      <c r="L560" s="97"/>
      <c r="M560" s="97"/>
      <c r="N560" s="100">
        <v>45860.0</v>
      </c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idden="1">
      <c r="A561" s="96" t="s">
        <v>146</v>
      </c>
      <c r="B561" s="96">
        <v>2.2974010765E10</v>
      </c>
      <c r="C561" s="96" t="s">
        <v>7727</v>
      </c>
      <c r="D561" s="97"/>
      <c r="E561" s="96" t="s">
        <v>85</v>
      </c>
      <c r="F561" s="97"/>
      <c r="G561" s="96" t="s">
        <v>150</v>
      </c>
      <c r="H561" s="98"/>
      <c r="I561" s="99"/>
      <c r="J561" s="97"/>
      <c r="K561" s="99"/>
      <c r="L561" s="97"/>
      <c r="M561" s="97"/>
      <c r="N561" s="100">
        <v>45860.0</v>
      </c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idden="1">
      <c r="A562" s="96" t="s">
        <v>5154</v>
      </c>
      <c r="B562" s="96">
        <v>2.1975195149E10</v>
      </c>
      <c r="C562" s="96" t="s">
        <v>7728</v>
      </c>
      <c r="D562" s="97"/>
      <c r="E562" s="96" t="s">
        <v>85</v>
      </c>
      <c r="F562" s="96" t="s">
        <v>278</v>
      </c>
      <c r="G562" s="96" t="s">
        <v>94</v>
      </c>
      <c r="H562" s="101">
        <v>744.75</v>
      </c>
      <c r="I562" s="99"/>
      <c r="J562" s="97"/>
      <c r="K562" s="99"/>
      <c r="L562" s="97"/>
      <c r="M562" s="97"/>
      <c r="N562" s="100">
        <v>45860.0</v>
      </c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idden="1">
      <c r="A563" s="96" t="s">
        <v>5075</v>
      </c>
      <c r="B563" s="96">
        <v>2.2974049232E10</v>
      </c>
      <c r="C563" s="96" t="s">
        <v>7729</v>
      </c>
      <c r="D563" s="97"/>
      <c r="E563" s="96" t="s">
        <v>85</v>
      </c>
      <c r="F563" s="96" t="s">
        <v>137</v>
      </c>
      <c r="G563" s="96" t="s">
        <v>94</v>
      </c>
      <c r="H563" s="101">
        <v>1673.83</v>
      </c>
      <c r="I563" s="99"/>
      <c r="J563" s="97"/>
      <c r="K563" s="99"/>
      <c r="L563" s="97"/>
      <c r="M563" s="97"/>
      <c r="N563" s="100">
        <v>45860.0</v>
      </c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idden="1">
      <c r="A564" s="96" t="s">
        <v>4919</v>
      </c>
      <c r="B564" s="96">
        <v>2.2999935766E10</v>
      </c>
      <c r="C564" s="96" t="s">
        <v>7730</v>
      </c>
      <c r="D564" s="97"/>
      <c r="E564" s="96" t="s">
        <v>85</v>
      </c>
      <c r="F564" s="97"/>
      <c r="G564" s="96" t="s">
        <v>86</v>
      </c>
      <c r="H564" s="98"/>
      <c r="I564" s="99"/>
      <c r="J564" s="97"/>
      <c r="K564" s="99"/>
      <c r="L564" s="97"/>
      <c r="M564" s="97"/>
      <c r="N564" s="100">
        <v>45860.0</v>
      </c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idden="1">
      <c r="A565" s="96" t="s">
        <v>7731</v>
      </c>
      <c r="B565" s="96">
        <v>5.521974186475E12</v>
      </c>
      <c r="C565" s="97"/>
      <c r="D565" s="97"/>
      <c r="E565" s="96" t="s">
        <v>85</v>
      </c>
      <c r="F565" s="96" t="s">
        <v>137</v>
      </c>
      <c r="G565" s="96" t="s">
        <v>94</v>
      </c>
      <c r="H565" s="101">
        <v>989.46</v>
      </c>
      <c r="I565" s="99"/>
      <c r="J565" s="97"/>
      <c r="K565" s="99"/>
      <c r="L565" s="97"/>
      <c r="M565" s="97"/>
      <c r="N565" s="100">
        <v>45860.0</v>
      </c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idden="1">
      <c r="A566" s="96" t="s">
        <v>7595</v>
      </c>
      <c r="B566" s="96">
        <v>2.1997412215E10</v>
      </c>
      <c r="C566" s="96" t="s">
        <v>7732</v>
      </c>
      <c r="D566" s="97"/>
      <c r="E566" s="96" t="s">
        <v>85</v>
      </c>
      <c r="F566" s="96" t="s">
        <v>436</v>
      </c>
      <c r="G566" s="96" t="s">
        <v>94</v>
      </c>
      <c r="H566" s="101">
        <v>811.86</v>
      </c>
      <c r="I566" s="99"/>
      <c r="J566" s="97"/>
      <c r="K566" s="99"/>
      <c r="L566" s="97"/>
      <c r="M566" s="97"/>
      <c r="N566" s="100">
        <v>45861.0</v>
      </c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idden="1">
      <c r="A567" s="96" t="s">
        <v>7733</v>
      </c>
      <c r="B567" s="96">
        <v>2.1974821143E10</v>
      </c>
      <c r="C567" s="96" t="s">
        <v>7734</v>
      </c>
      <c r="D567" s="97"/>
      <c r="E567" s="96" t="s">
        <v>85</v>
      </c>
      <c r="F567" s="96" t="s">
        <v>153</v>
      </c>
      <c r="G567" s="96" t="s">
        <v>94</v>
      </c>
      <c r="H567" s="101">
        <v>526.26</v>
      </c>
      <c r="I567" s="99"/>
      <c r="J567" s="97"/>
      <c r="K567" s="99"/>
      <c r="L567" s="97"/>
      <c r="M567" s="97"/>
      <c r="N567" s="100">
        <v>45861.0</v>
      </c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idden="1">
      <c r="A568" s="96" t="s">
        <v>7735</v>
      </c>
      <c r="B568" s="96">
        <v>2.1964260922E10</v>
      </c>
      <c r="C568" s="96" t="s">
        <v>7736</v>
      </c>
      <c r="D568" s="97"/>
      <c r="E568" s="96" t="s">
        <v>85</v>
      </c>
      <c r="F568" s="96" t="s">
        <v>137</v>
      </c>
      <c r="G568" s="96" t="s">
        <v>94</v>
      </c>
      <c r="H568" s="101">
        <v>1252.66</v>
      </c>
      <c r="I568" s="99"/>
      <c r="J568" s="97"/>
      <c r="K568" s="99"/>
      <c r="L568" s="97"/>
      <c r="M568" s="97"/>
      <c r="N568" s="100">
        <v>45861.0</v>
      </c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idden="1">
      <c r="A569" s="96" t="s">
        <v>2586</v>
      </c>
      <c r="B569" s="96">
        <v>2.1985432309E10</v>
      </c>
      <c r="C569" s="96" t="s">
        <v>7737</v>
      </c>
      <c r="D569" s="97"/>
      <c r="E569" s="96" t="s">
        <v>85</v>
      </c>
      <c r="F569" s="97"/>
      <c r="G569" s="96" t="s">
        <v>86</v>
      </c>
      <c r="H569" s="98"/>
      <c r="I569" s="99"/>
      <c r="J569" s="97"/>
      <c r="K569" s="99"/>
      <c r="L569" s="97"/>
      <c r="M569" s="97"/>
      <c r="N569" s="100">
        <v>45863.0</v>
      </c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idden="1">
      <c r="A570" s="96" t="s">
        <v>7712</v>
      </c>
      <c r="B570" s="96">
        <v>2.1991000638E10</v>
      </c>
      <c r="C570" s="96" t="s">
        <v>7738</v>
      </c>
      <c r="D570" s="97"/>
      <c r="E570" s="96" t="s">
        <v>85</v>
      </c>
      <c r="F570" s="97"/>
      <c r="G570" s="96" t="s">
        <v>86</v>
      </c>
      <c r="H570" s="98"/>
      <c r="I570" s="99"/>
      <c r="J570" s="97"/>
      <c r="K570" s="99"/>
      <c r="L570" s="97"/>
      <c r="M570" s="97"/>
      <c r="N570" s="100">
        <v>45863.0</v>
      </c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idden="1">
      <c r="A571" s="96" t="s">
        <v>4549</v>
      </c>
      <c r="B571" s="96">
        <v>2.1970346387E10</v>
      </c>
      <c r="C571" s="96" t="s">
        <v>7739</v>
      </c>
      <c r="D571" s="97"/>
      <c r="E571" s="96" t="s">
        <v>85</v>
      </c>
      <c r="F571" s="97"/>
      <c r="G571" s="96" t="s">
        <v>86</v>
      </c>
      <c r="H571" s="98"/>
      <c r="I571" s="99"/>
      <c r="J571" s="97"/>
      <c r="K571" s="99"/>
      <c r="L571" s="97"/>
      <c r="M571" s="97"/>
      <c r="N571" s="100">
        <v>45863.0</v>
      </c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idden="1">
      <c r="A572" s="96" t="s">
        <v>7740</v>
      </c>
      <c r="B572" s="96">
        <v>2.2997119343E10</v>
      </c>
      <c r="C572" s="96" t="s">
        <v>7741</v>
      </c>
      <c r="D572" s="97"/>
      <c r="E572" s="96" t="s">
        <v>85</v>
      </c>
      <c r="F572" s="96" t="s">
        <v>278</v>
      </c>
      <c r="G572" s="96" t="s">
        <v>94</v>
      </c>
      <c r="H572" s="101">
        <v>1110.33</v>
      </c>
      <c r="I572" s="99"/>
      <c r="J572" s="97"/>
      <c r="K572" s="99"/>
      <c r="L572" s="97"/>
      <c r="M572" s="97"/>
      <c r="N572" s="100">
        <v>45863.0</v>
      </c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idden="1">
      <c r="A573" s="96" t="s">
        <v>7742</v>
      </c>
      <c r="B573" s="96">
        <v>2.1987281893E10</v>
      </c>
      <c r="C573" s="96" t="s">
        <v>7743</v>
      </c>
      <c r="D573" s="97"/>
      <c r="E573" s="96" t="s">
        <v>85</v>
      </c>
      <c r="F573" s="97"/>
      <c r="G573" s="96" t="s">
        <v>86</v>
      </c>
      <c r="H573" s="98"/>
      <c r="I573" s="99"/>
      <c r="J573" s="97"/>
      <c r="K573" s="99"/>
      <c r="L573" s="97"/>
      <c r="M573" s="97"/>
      <c r="N573" s="100">
        <v>45863.0</v>
      </c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idden="1">
      <c r="A574" s="96" t="s">
        <v>7744</v>
      </c>
      <c r="B574" s="96">
        <v>2.2999842677E10</v>
      </c>
      <c r="C574" s="96" t="s">
        <v>7745</v>
      </c>
      <c r="D574" s="97"/>
      <c r="E574" s="96" t="s">
        <v>85</v>
      </c>
      <c r="F574" s="96" t="s">
        <v>278</v>
      </c>
      <c r="G574" s="96" t="s">
        <v>94</v>
      </c>
      <c r="H574" s="101">
        <v>1139.29</v>
      </c>
      <c r="I574" s="99"/>
      <c r="J574" s="97"/>
      <c r="K574" s="99"/>
      <c r="L574" s="97"/>
      <c r="M574" s="97"/>
      <c r="N574" s="100">
        <v>45863.0</v>
      </c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idden="1">
      <c r="A575" s="96" t="s">
        <v>5153</v>
      </c>
      <c r="B575" s="96">
        <v>2.1996795649E10</v>
      </c>
      <c r="C575" s="96" t="s">
        <v>7746</v>
      </c>
      <c r="D575" s="97"/>
      <c r="E575" s="96" t="s">
        <v>85</v>
      </c>
      <c r="F575" s="96" t="s">
        <v>289</v>
      </c>
      <c r="G575" s="96" t="s">
        <v>94</v>
      </c>
      <c r="H575" s="101">
        <v>1838.56</v>
      </c>
      <c r="I575" s="99"/>
      <c r="J575" s="97"/>
      <c r="K575" s="99"/>
      <c r="L575" s="97"/>
      <c r="M575" s="97"/>
      <c r="N575" s="100">
        <v>45863.0</v>
      </c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idden="1">
      <c r="A576" s="96" t="s">
        <v>32</v>
      </c>
      <c r="B576" s="96">
        <v>2.1994045027E10</v>
      </c>
      <c r="C576" s="96" t="s">
        <v>7747</v>
      </c>
      <c r="D576" s="97"/>
      <c r="E576" s="96" t="s">
        <v>85</v>
      </c>
      <c r="F576" s="96" t="s">
        <v>718</v>
      </c>
      <c r="G576" s="96" t="s">
        <v>94</v>
      </c>
      <c r="H576" s="101">
        <v>864.32</v>
      </c>
      <c r="I576" s="99"/>
      <c r="J576" s="97"/>
      <c r="K576" s="99"/>
      <c r="L576" s="97"/>
      <c r="M576" s="97"/>
      <c r="N576" s="100">
        <v>45863.0</v>
      </c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idden="1">
      <c r="A577" s="96" t="s">
        <v>7748</v>
      </c>
      <c r="B577" s="96">
        <v>2.2999370496E10</v>
      </c>
      <c r="C577" s="96" t="s">
        <v>7749</v>
      </c>
      <c r="D577" s="97"/>
      <c r="E577" s="96" t="s">
        <v>85</v>
      </c>
      <c r="F577" s="96" t="s">
        <v>137</v>
      </c>
      <c r="G577" s="96" t="s">
        <v>94</v>
      </c>
      <c r="H577" s="101">
        <v>705.05</v>
      </c>
      <c r="I577" s="99"/>
      <c r="J577" s="97"/>
      <c r="K577" s="99"/>
      <c r="L577" s="97"/>
      <c r="M577" s="97"/>
      <c r="N577" s="100">
        <v>45863.0</v>
      </c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idden="1">
      <c r="A578" s="96" t="s">
        <v>7750</v>
      </c>
      <c r="B578" s="96">
        <v>2.1970072547E10</v>
      </c>
      <c r="C578" s="96" t="s">
        <v>7751</v>
      </c>
      <c r="D578" s="97"/>
      <c r="E578" s="96" t="s">
        <v>85</v>
      </c>
      <c r="F578" s="96" t="s">
        <v>137</v>
      </c>
      <c r="G578" s="96" t="s">
        <v>94</v>
      </c>
      <c r="H578" s="101">
        <v>1254.24</v>
      </c>
      <c r="I578" s="99"/>
      <c r="J578" s="97"/>
      <c r="K578" s="99"/>
      <c r="L578" s="97"/>
      <c r="M578" s="97"/>
      <c r="N578" s="100">
        <v>45863.0</v>
      </c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idden="1">
      <c r="A579" s="96" t="s">
        <v>7752</v>
      </c>
      <c r="B579" s="96">
        <v>2.197202923E9</v>
      </c>
      <c r="C579" s="96" t="s">
        <v>7476</v>
      </c>
      <c r="D579" s="96" t="s">
        <v>508</v>
      </c>
      <c r="E579" s="96" t="s">
        <v>85</v>
      </c>
      <c r="F579" s="96" t="s">
        <v>1066</v>
      </c>
      <c r="G579" s="96" t="s">
        <v>53</v>
      </c>
      <c r="H579" s="101">
        <v>575.55</v>
      </c>
      <c r="I579" s="100">
        <v>45861.0</v>
      </c>
      <c r="J579" s="96">
        <v>1.7532744076159E13</v>
      </c>
      <c r="K579" s="100">
        <v>45875.0</v>
      </c>
      <c r="L579" s="96">
        <v>8.0</v>
      </c>
      <c r="M579" s="97"/>
      <c r="N579" s="100">
        <v>45870.0</v>
      </c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idden="1">
      <c r="A580" s="96" t="s">
        <v>7660</v>
      </c>
      <c r="B580" s="96">
        <v>2.199960868E10</v>
      </c>
      <c r="C580" s="96" t="s">
        <v>7753</v>
      </c>
      <c r="D580" s="96" t="s">
        <v>7754</v>
      </c>
      <c r="E580" s="96" t="s">
        <v>134</v>
      </c>
      <c r="F580" s="96" t="s">
        <v>289</v>
      </c>
      <c r="G580" s="96" t="s">
        <v>53</v>
      </c>
      <c r="H580" s="101">
        <v>470.26</v>
      </c>
      <c r="I580" s="100">
        <v>45862.0</v>
      </c>
      <c r="J580" s="96">
        <v>1.7533804524936E13</v>
      </c>
      <c r="K580" s="100">
        <v>45866.0</v>
      </c>
      <c r="L580" s="96">
        <v>7.0</v>
      </c>
      <c r="M580" s="97"/>
      <c r="N580" s="100">
        <v>45863.0</v>
      </c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idden="1">
      <c r="A581" s="96" t="s">
        <v>7755</v>
      </c>
      <c r="B581" s="96">
        <v>2.1980094162E10</v>
      </c>
      <c r="C581" s="96" t="s">
        <v>7756</v>
      </c>
      <c r="D581" s="96" t="s">
        <v>883</v>
      </c>
      <c r="E581" s="96" t="s">
        <v>134</v>
      </c>
      <c r="F581" s="96" t="s">
        <v>137</v>
      </c>
      <c r="G581" s="96" t="s">
        <v>53</v>
      </c>
      <c r="H581" s="101">
        <v>821.39</v>
      </c>
      <c r="I581" s="100">
        <v>45852.0</v>
      </c>
      <c r="J581" s="96">
        <v>9.6533842E7</v>
      </c>
      <c r="K581" s="100">
        <v>45866.0</v>
      </c>
      <c r="L581" s="96">
        <v>7.0</v>
      </c>
      <c r="M581" s="97"/>
      <c r="N581" s="100">
        <v>45866.0</v>
      </c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idden="1">
      <c r="A582" s="96" t="s">
        <v>7075</v>
      </c>
      <c r="B582" s="96">
        <v>2.1990639739E10</v>
      </c>
      <c r="C582" s="96" t="s">
        <v>7757</v>
      </c>
      <c r="D582" s="97"/>
      <c r="E582" s="96" t="s">
        <v>85</v>
      </c>
      <c r="F582" s="97"/>
      <c r="G582" s="96" t="s">
        <v>86</v>
      </c>
      <c r="H582" s="98"/>
      <c r="I582" s="99"/>
      <c r="J582" s="97"/>
      <c r="K582" s="99"/>
      <c r="L582" s="97"/>
      <c r="M582" s="97"/>
      <c r="N582" s="100">
        <v>45866.0</v>
      </c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idden="1">
      <c r="A583" s="96" t="s">
        <v>7758</v>
      </c>
      <c r="B583" s="96">
        <v>5.521985232459E12</v>
      </c>
      <c r="C583" s="97"/>
      <c r="D583" s="97"/>
      <c r="E583" s="96" t="s">
        <v>85</v>
      </c>
      <c r="F583" s="96" t="s">
        <v>182</v>
      </c>
      <c r="G583" s="96" t="s">
        <v>94</v>
      </c>
      <c r="H583" s="101">
        <v>379.0</v>
      </c>
      <c r="I583" s="99"/>
      <c r="J583" s="97"/>
      <c r="K583" s="99"/>
      <c r="L583" s="97"/>
      <c r="M583" s="97"/>
      <c r="N583" s="100">
        <v>45866.0</v>
      </c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idden="1">
      <c r="A584" s="96" t="s">
        <v>4658</v>
      </c>
      <c r="B584" s="96">
        <v>2.4992292704E10</v>
      </c>
      <c r="C584" s="96" t="s">
        <v>7759</v>
      </c>
      <c r="D584" s="97"/>
      <c r="E584" s="96" t="s">
        <v>85</v>
      </c>
      <c r="F584" s="97"/>
      <c r="G584" s="96" t="s">
        <v>150</v>
      </c>
      <c r="H584" s="98"/>
      <c r="I584" s="99"/>
      <c r="J584" s="97"/>
      <c r="K584" s="99"/>
      <c r="L584" s="97"/>
      <c r="M584" s="97"/>
      <c r="N584" s="100">
        <v>45866.0</v>
      </c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idden="1">
      <c r="A585" s="96" t="s">
        <v>4804</v>
      </c>
      <c r="B585" s="96">
        <v>2.1978766945E10</v>
      </c>
      <c r="C585" s="96" t="s">
        <v>7760</v>
      </c>
      <c r="D585" s="97"/>
      <c r="E585" s="96" t="s">
        <v>85</v>
      </c>
      <c r="F585" s="97"/>
      <c r="G585" s="96" t="s">
        <v>86</v>
      </c>
      <c r="H585" s="98"/>
      <c r="I585" s="99"/>
      <c r="J585" s="97"/>
      <c r="K585" s="99"/>
      <c r="L585" s="97"/>
      <c r="M585" s="97"/>
      <c r="N585" s="100">
        <v>45866.0</v>
      </c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idden="1">
      <c r="A586" s="96" t="s">
        <v>7761</v>
      </c>
      <c r="B586" s="96">
        <v>2.1974197834E10</v>
      </c>
      <c r="C586" s="96" t="s">
        <v>7762</v>
      </c>
      <c r="D586" s="97"/>
      <c r="E586" s="96" t="s">
        <v>85</v>
      </c>
      <c r="F586" s="97"/>
      <c r="G586" s="96" t="s">
        <v>86</v>
      </c>
      <c r="H586" s="98"/>
      <c r="I586" s="99"/>
      <c r="J586" s="97"/>
      <c r="K586" s="99"/>
      <c r="L586" s="97"/>
      <c r="M586" s="97"/>
      <c r="N586" s="100">
        <v>45866.0</v>
      </c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idden="1">
      <c r="A587" s="96" t="s">
        <v>7763</v>
      </c>
      <c r="B587" s="96">
        <v>2.1969256175E10</v>
      </c>
      <c r="C587" s="96" t="s">
        <v>7764</v>
      </c>
      <c r="D587" s="97"/>
      <c r="E587" s="96" t="s">
        <v>85</v>
      </c>
      <c r="F587" s="96" t="s">
        <v>140</v>
      </c>
      <c r="G587" s="96" t="s">
        <v>94</v>
      </c>
      <c r="H587" s="101">
        <v>1895.71</v>
      </c>
      <c r="I587" s="99"/>
      <c r="J587" s="97"/>
      <c r="K587" s="99"/>
      <c r="L587" s="97"/>
      <c r="M587" s="97"/>
      <c r="N587" s="100">
        <v>45866.0</v>
      </c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idden="1">
      <c r="A588" s="96" t="s">
        <v>4579</v>
      </c>
      <c r="B588" s="96">
        <v>2.1968747171E10</v>
      </c>
      <c r="C588" s="96" t="s">
        <v>7765</v>
      </c>
      <c r="D588" s="97"/>
      <c r="E588" s="96" t="s">
        <v>85</v>
      </c>
      <c r="F588" s="97"/>
      <c r="G588" s="96" t="s">
        <v>94</v>
      </c>
      <c r="H588" s="98"/>
      <c r="I588" s="99"/>
      <c r="J588" s="97"/>
      <c r="K588" s="99"/>
      <c r="L588" s="97"/>
      <c r="M588" s="97"/>
      <c r="N588" s="100">
        <v>45866.0</v>
      </c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idden="1">
      <c r="A589" s="96" t="s">
        <v>5127</v>
      </c>
      <c r="B589" s="96">
        <v>2.1965444429E10</v>
      </c>
      <c r="C589" s="96" t="s">
        <v>7766</v>
      </c>
      <c r="D589" s="97"/>
      <c r="E589" s="96" t="s">
        <v>85</v>
      </c>
      <c r="F589" s="96" t="s">
        <v>93</v>
      </c>
      <c r="G589" s="96" t="s">
        <v>94</v>
      </c>
      <c r="H589" s="101">
        <v>752.74</v>
      </c>
      <c r="I589" s="99"/>
      <c r="J589" s="97"/>
      <c r="K589" s="99"/>
      <c r="L589" s="97"/>
      <c r="M589" s="97"/>
      <c r="N589" s="100">
        <v>45866.0</v>
      </c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idden="1">
      <c r="A590" s="96" t="s">
        <v>7767</v>
      </c>
      <c r="B590" s="96">
        <v>2.199368643E10</v>
      </c>
      <c r="C590" s="96" t="s">
        <v>7768</v>
      </c>
      <c r="D590" s="97"/>
      <c r="E590" s="96" t="s">
        <v>85</v>
      </c>
      <c r="F590" s="97"/>
      <c r="G590" s="96" t="s">
        <v>86</v>
      </c>
      <c r="H590" s="98"/>
      <c r="I590" s="99"/>
      <c r="J590" s="97"/>
      <c r="K590" s="99"/>
      <c r="L590" s="97"/>
      <c r="M590" s="97"/>
      <c r="N590" s="100">
        <v>45866.0</v>
      </c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idden="1">
      <c r="A591" s="96" t="s">
        <v>7769</v>
      </c>
      <c r="B591" s="96">
        <v>2.299745554E9</v>
      </c>
      <c r="C591" s="96" t="s">
        <v>7770</v>
      </c>
      <c r="D591" s="97"/>
      <c r="E591" s="96" t="s">
        <v>85</v>
      </c>
      <c r="F591" s="97"/>
      <c r="G591" s="96" t="s">
        <v>86</v>
      </c>
      <c r="H591" s="98"/>
      <c r="I591" s="99"/>
      <c r="J591" s="97"/>
      <c r="K591" s="99"/>
      <c r="L591" s="97"/>
      <c r="M591" s="97"/>
      <c r="N591" s="100">
        <v>45866.0</v>
      </c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idden="1">
      <c r="A592" s="96" t="s">
        <v>7771</v>
      </c>
      <c r="B592" s="96">
        <v>2.1982104891E10</v>
      </c>
      <c r="C592" s="96" t="s">
        <v>7772</v>
      </c>
      <c r="D592" s="97"/>
      <c r="E592" s="96" t="s">
        <v>85</v>
      </c>
      <c r="F592" s="96" t="s">
        <v>718</v>
      </c>
      <c r="G592" s="96" t="s">
        <v>94</v>
      </c>
      <c r="H592" s="101">
        <v>2239.32</v>
      </c>
      <c r="I592" s="99"/>
      <c r="J592" s="97"/>
      <c r="K592" s="99"/>
      <c r="L592" s="97"/>
      <c r="M592" s="97"/>
      <c r="N592" s="100">
        <v>45866.0</v>
      </c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idden="1">
      <c r="A593" s="96" t="s">
        <v>4579</v>
      </c>
      <c r="B593" s="96">
        <v>2.1996140929E10</v>
      </c>
      <c r="C593" s="96" t="s">
        <v>7773</v>
      </c>
      <c r="D593" s="97"/>
      <c r="E593" s="96" t="s">
        <v>85</v>
      </c>
      <c r="F593" s="96" t="s">
        <v>93</v>
      </c>
      <c r="G593" s="96" t="s">
        <v>94</v>
      </c>
      <c r="H593" s="101">
        <v>5130.1</v>
      </c>
      <c r="I593" s="99"/>
      <c r="J593" s="97"/>
      <c r="K593" s="99"/>
      <c r="L593" s="97"/>
      <c r="M593" s="97"/>
      <c r="N593" s="100">
        <v>45867.0</v>
      </c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idden="1">
      <c r="A594" s="96" t="s">
        <v>4071</v>
      </c>
      <c r="B594" s="96">
        <v>2.1994997783E10</v>
      </c>
      <c r="C594" s="96" t="s">
        <v>7774</v>
      </c>
      <c r="D594" s="97"/>
      <c r="E594" s="96" t="s">
        <v>85</v>
      </c>
      <c r="F594" s="96" t="s">
        <v>103</v>
      </c>
      <c r="G594" s="96" t="s">
        <v>94</v>
      </c>
      <c r="H594" s="101">
        <v>236.93</v>
      </c>
      <c r="I594" s="99"/>
      <c r="J594" s="97"/>
      <c r="K594" s="99"/>
      <c r="L594" s="97"/>
      <c r="M594" s="97"/>
      <c r="N594" s="100">
        <v>45867.0</v>
      </c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idden="1">
      <c r="A595" s="96" t="s">
        <v>7775</v>
      </c>
      <c r="B595" s="96">
        <v>2.1975538E10</v>
      </c>
      <c r="C595" s="96" t="s">
        <v>7776</v>
      </c>
      <c r="D595" s="97"/>
      <c r="E595" s="96" t="s">
        <v>85</v>
      </c>
      <c r="F595" s="97"/>
      <c r="G595" s="96" t="s">
        <v>86</v>
      </c>
      <c r="H595" s="98"/>
      <c r="I595" s="99"/>
      <c r="J595" s="97"/>
      <c r="K595" s="99"/>
      <c r="L595" s="97"/>
      <c r="M595" s="97"/>
      <c r="N595" s="100">
        <v>45867.0</v>
      </c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idden="1">
      <c r="A596" s="96" t="s">
        <v>7777</v>
      </c>
      <c r="B596" s="96">
        <v>2.2997857149E10</v>
      </c>
      <c r="C596" s="96" t="s">
        <v>7778</v>
      </c>
      <c r="D596" s="97"/>
      <c r="E596" s="96" t="s">
        <v>85</v>
      </c>
      <c r="F596" s="97"/>
      <c r="G596" s="96" t="s">
        <v>86</v>
      </c>
      <c r="H596" s="98"/>
      <c r="I596" s="99"/>
      <c r="J596" s="97"/>
      <c r="K596" s="99"/>
      <c r="L596" s="97"/>
      <c r="M596" s="97"/>
      <c r="N596" s="100">
        <v>45867.0</v>
      </c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idden="1">
      <c r="A597" s="96" t="s">
        <v>4022</v>
      </c>
      <c r="B597" s="96">
        <v>2.1989222113E10</v>
      </c>
      <c r="C597" s="96" t="s">
        <v>7779</v>
      </c>
      <c r="D597" s="97"/>
      <c r="E597" s="96" t="s">
        <v>85</v>
      </c>
      <c r="F597" s="97"/>
      <c r="G597" s="96" t="s">
        <v>86</v>
      </c>
      <c r="H597" s="98"/>
      <c r="I597" s="99"/>
      <c r="J597" s="97"/>
      <c r="K597" s="99"/>
      <c r="L597" s="97"/>
      <c r="M597" s="97"/>
      <c r="N597" s="100">
        <v>45867.0</v>
      </c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idden="1">
      <c r="A598" s="96" t="s">
        <v>3557</v>
      </c>
      <c r="B598" s="96">
        <v>2.4993267028E10</v>
      </c>
      <c r="C598" s="96" t="s">
        <v>7780</v>
      </c>
      <c r="D598" s="97"/>
      <c r="E598" s="96" t="s">
        <v>85</v>
      </c>
      <c r="F598" s="97"/>
      <c r="G598" s="96" t="s">
        <v>86</v>
      </c>
      <c r="H598" s="98"/>
      <c r="I598" s="99"/>
      <c r="J598" s="97"/>
      <c r="K598" s="99"/>
      <c r="L598" s="97"/>
      <c r="M598" s="97"/>
      <c r="N598" s="100">
        <v>45867.0</v>
      </c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idden="1">
      <c r="A599" s="96" t="s">
        <v>5198</v>
      </c>
      <c r="B599" s="96">
        <v>2.1951004469E10</v>
      </c>
      <c r="C599" s="97"/>
      <c r="D599" s="97"/>
      <c r="E599" s="96" t="s">
        <v>85</v>
      </c>
      <c r="F599" s="96" t="s">
        <v>289</v>
      </c>
      <c r="G599" s="96" t="s">
        <v>94</v>
      </c>
      <c r="H599" s="101">
        <v>638.33</v>
      </c>
      <c r="I599" s="99"/>
      <c r="J599" s="97"/>
      <c r="K599" s="99"/>
      <c r="L599" s="97"/>
      <c r="M599" s="97"/>
      <c r="N599" s="100">
        <v>45867.0</v>
      </c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idden="1">
      <c r="A600" s="96" t="s">
        <v>4574</v>
      </c>
      <c r="B600" s="96">
        <v>2.197281143E9</v>
      </c>
      <c r="C600" s="96" t="s">
        <v>7781</v>
      </c>
      <c r="D600" s="97"/>
      <c r="E600" s="96" t="s">
        <v>85</v>
      </c>
      <c r="F600" s="97"/>
      <c r="G600" s="96" t="s">
        <v>86</v>
      </c>
      <c r="H600" s="98"/>
      <c r="I600" s="99"/>
      <c r="J600" s="97"/>
      <c r="K600" s="99"/>
      <c r="L600" s="97"/>
      <c r="M600" s="97"/>
      <c r="N600" s="100">
        <v>45867.0</v>
      </c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idden="1">
      <c r="A601" s="96" t="s">
        <v>4679</v>
      </c>
      <c r="B601" s="96">
        <v>2.4988246661E10</v>
      </c>
      <c r="C601" s="96" t="s">
        <v>7782</v>
      </c>
      <c r="D601" s="97"/>
      <c r="E601" s="96" t="s">
        <v>85</v>
      </c>
      <c r="F601" s="96" t="s">
        <v>137</v>
      </c>
      <c r="G601" s="96" t="s">
        <v>94</v>
      </c>
      <c r="H601" s="101">
        <v>1013.67</v>
      </c>
      <c r="I601" s="99"/>
      <c r="J601" s="97"/>
      <c r="K601" s="99"/>
      <c r="L601" s="97"/>
      <c r="M601" s="97"/>
      <c r="N601" s="100">
        <v>45867.0</v>
      </c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idden="1">
      <c r="A602" s="96" t="s">
        <v>7783</v>
      </c>
      <c r="B602" s="96">
        <v>2.1973620277E10</v>
      </c>
      <c r="C602" s="96" t="s">
        <v>7784</v>
      </c>
      <c r="D602" s="97"/>
      <c r="E602" s="96" t="s">
        <v>85</v>
      </c>
      <c r="F602" s="96" t="s">
        <v>289</v>
      </c>
      <c r="G602" s="96" t="s">
        <v>94</v>
      </c>
      <c r="H602" s="101">
        <v>1787.34</v>
      </c>
      <c r="I602" s="99"/>
      <c r="J602" s="97"/>
      <c r="K602" s="99"/>
      <c r="L602" s="97"/>
      <c r="M602" s="97"/>
      <c r="N602" s="100">
        <v>45867.0</v>
      </c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idden="1">
      <c r="A603" s="96" t="s">
        <v>7785</v>
      </c>
      <c r="B603" s="96">
        <v>5.521994709656E12</v>
      </c>
      <c r="C603" s="97"/>
      <c r="D603" s="97"/>
      <c r="E603" s="96" t="s">
        <v>85</v>
      </c>
      <c r="F603" s="97"/>
      <c r="G603" s="96" t="s">
        <v>150</v>
      </c>
      <c r="H603" s="98"/>
      <c r="I603" s="99"/>
      <c r="J603" s="97"/>
      <c r="K603" s="99"/>
      <c r="L603" s="97"/>
      <c r="M603" s="97"/>
      <c r="N603" s="100">
        <v>45867.0</v>
      </c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idden="1">
      <c r="A604" s="96" t="s">
        <v>4462</v>
      </c>
      <c r="B604" s="96">
        <v>2.2933786134E10</v>
      </c>
      <c r="C604" s="96" t="s">
        <v>7786</v>
      </c>
      <c r="D604" s="97"/>
      <c r="E604" s="96" t="s">
        <v>85</v>
      </c>
      <c r="F604" s="97"/>
      <c r="G604" s="96" t="s">
        <v>86</v>
      </c>
      <c r="H604" s="98"/>
      <c r="I604" s="99"/>
      <c r="J604" s="97"/>
      <c r="K604" s="99"/>
      <c r="L604" s="97"/>
      <c r="M604" s="97"/>
      <c r="N604" s="100">
        <v>45869.0</v>
      </c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idden="1">
      <c r="A605" s="96" t="s">
        <v>4282</v>
      </c>
      <c r="B605" s="96">
        <v>2.2998374359E10</v>
      </c>
      <c r="C605" s="96" t="s">
        <v>7787</v>
      </c>
      <c r="D605" s="97"/>
      <c r="E605" s="96" t="s">
        <v>85</v>
      </c>
      <c r="F605" s="96" t="s">
        <v>93</v>
      </c>
      <c r="G605" s="96" t="s">
        <v>94</v>
      </c>
      <c r="H605" s="101">
        <v>1224.01</v>
      </c>
      <c r="I605" s="99"/>
      <c r="J605" s="97"/>
      <c r="K605" s="99"/>
      <c r="L605" s="97"/>
      <c r="M605" s="97"/>
      <c r="N605" s="100">
        <v>45869.0</v>
      </c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idden="1">
      <c r="A606" s="96" t="s">
        <v>226</v>
      </c>
      <c r="B606" s="96">
        <v>2.1964064348E10</v>
      </c>
      <c r="C606" s="96" t="s">
        <v>7788</v>
      </c>
      <c r="D606" s="97"/>
      <c r="E606" s="96" t="s">
        <v>85</v>
      </c>
      <c r="F606" s="96" t="s">
        <v>970</v>
      </c>
      <c r="G606" s="96" t="s">
        <v>94</v>
      </c>
      <c r="H606" s="101">
        <v>189.0</v>
      </c>
      <c r="I606" s="99"/>
      <c r="J606" s="97"/>
      <c r="K606" s="99"/>
      <c r="L606" s="97"/>
      <c r="M606" s="97"/>
      <c r="N606" s="100">
        <v>45869.0</v>
      </c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idden="1">
      <c r="A607" s="96" t="s">
        <v>4653</v>
      </c>
      <c r="B607" s="96">
        <v>2.2998701156E10</v>
      </c>
      <c r="C607" s="96" t="s">
        <v>7789</v>
      </c>
      <c r="D607" s="97"/>
      <c r="E607" s="96" t="s">
        <v>85</v>
      </c>
      <c r="F607" s="97"/>
      <c r="G607" s="96" t="s">
        <v>86</v>
      </c>
      <c r="H607" s="98"/>
      <c r="I607" s="99"/>
      <c r="J607" s="97"/>
      <c r="K607" s="99"/>
      <c r="L607" s="97"/>
      <c r="M607" s="97"/>
      <c r="N607" s="100">
        <v>45869.0</v>
      </c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idden="1">
      <c r="A608" s="96" t="s">
        <v>4005</v>
      </c>
      <c r="B608" s="96">
        <v>2.1974290443E10</v>
      </c>
      <c r="C608" s="96" t="s">
        <v>7790</v>
      </c>
      <c r="D608" s="97"/>
      <c r="E608" s="96" t="s">
        <v>85</v>
      </c>
      <c r="F608" s="96" t="s">
        <v>436</v>
      </c>
      <c r="G608" s="96" t="s">
        <v>94</v>
      </c>
      <c r="H608" s="101">
        <v>621.35</v>
      </c>
      <c r="I608" s="99"/>
      <c r="J608" s="97"/>
      <c r="K608" s="99"/>
      <c r="L608" s="97"/>
      <c r="M608" s="97"/>
      <c r="N608" s="100">
        <v>45869.0</v>
      </c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idden="1">
      <c r="A609" s="96" t="s">
        <v>7791</v>
      </c>
      <c r="B609" s="96">
        <v>2.1983001144E10</v>
      </c>
      <c r="C609" s="96" t="s">
        <v>7792</v>
      </c>
      <c r="D609" s="97"/>
      <c r="E609" s="96" t="s">
        <v>85</v>
      </c>
      <c r="F609" s="96" t="s">
        <v>93</v>
      </c>
      <c r="G609" s="96" t="s">
        <v>94</v>
      </c>
      <c r="H609" s="101">
        <v>620.62</v>
      </c>
      <c r="I609" s="99"/>
      <c r="J609" s="97"/>
      <c r="K609" s="99"/>
      <c r="L609" s="97"/>
      <c r="M609" s="97"/>
      <c r="N609" s="100">
        <v>45869.0</v>
      </c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idden="1">
      <c r="A610" s="96" t="s">
        <v>5303</v>
      </c>
      <c r="B610" s="96">
        <v>2.2999806611E10</v>
      </c>
      <c r="C610" s="96" t="s">
        <v>7793</v>
      </c>
      <c r="D610" s="97"/>
      <c r="E610" s="96" t="s">
        <v>85</v>
      </c>
      <c r="F610" s="97"/>
      <c r="G610" s="96" t="s">
        <v>86</v>
      </c>
      <c r="H610" s="98"/>
      <c r="I610" s="99"/>
      <c r="J610" s="97"/>
      <c r="K610" s="99"/>
      <c r="L610" s="97"/>
      <c r="M610" s="97"/>
      <c r="N610" s="100">
        <v>45869.0</v>
      </c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idden="1">
      <c r="A611" s="96" t="s">
        <v>5240</v>
      </c>
      <c r="B611" s="96">
        <v>2.4999392991E10</v>
      </c>
      <c r="C611" s="96" t="s">
        <v>7794</v>
      </c>
      <c r="D611" s="97"/>
      <c r="E611" s="96" t="s">
        <v>85</v>
      </c>
      <c r="F611" s="97"/>
      <c r="G611" s="96" t="s">
        <v>86</v>
      </c>
      <c r="H611" s="98"/>
      <c r="I611" s="99"/>
      <c r="J611" s="97"/>
      <c r="K611" s="99"/>
      <c r="L611" s="97"/>
      <c r="M611" s="97"/>
      <c r="N611" s="100">
        <v>45869.0</v>
      </c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idden="1">
      <c r="A612" s="96" t="s">
        <v>659</v>
      </c>
      <c r="B612" s="96">
        <v>2.1996640735E10</v>
      </c>
      <c r="C612" s="96" t="s">
        <v>7795</v>
      </c>
      <c r="D612" s="97"/>
      <c r="E612" s="96" t="s">
        <v>85</v>
      </c>
      <c r="F612" s="96" t="s">
        <v>167</v>
      </c>
      <c r="G612" s="96" t="s">
        <v>94</v>
      </c>
      <c r="H612" s="101">
        <v>1090.62</v>
      </c>
      <c r="I612" s="99"/>
      <c r="J612" s="97"/>
      <c r="K612" s="99"/>
      <c r="L612" s="97"/>
      <c r="M612" s="97"/>
      <c r="N612" s="100">
        <v>45869.0</v>
      </c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idden="1">
      <c r="A613" s="96" t="s">
        <v>24</v>
      </c>
      <c r="B613" s="96">
        <v>2.497403204E10</v>
      </c>
      <c r="C613" s="96" t="s">
        <v>7796</v>
      </c>
      <c r="D613" s="97"/>
      <c r="E613" s="96" t="s">
        <v>85</v>
      </c>
      <c r="F613" s="97"/>
      <c r="G613" s="96" t="s">
        <v>150</v>
      </c>
      <c r="H613" s="98"/>
      <c r="I613" s="99"/>
      <c r="J613" s="97"/>
      <c r="K613" s="99"/>
      <c r="L613" s="97"/>
      <c r="M613" s="97"/>
      <c r="N613" s="100">
        <v>45869.0</v>
      </c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idden="1">
      <c r="A614" s="96" t="s">
        <v>3817</v>
      </c>
      <c r="B614" s="96">
        <v>2.1999620539E10</v>
      </c>
      <c r="C614" s="96" t="s">
        <v>7797</v>
      </c>
      <c r="D614" s="96" t="s">
        <v>339</v>
      </c>
      <c r="E614" s="96" t="s">
        <v>85</v>
      </c>
      <c r="F614" s="96" t="s">
        <v>103</v>
      </c>
      <c r="G614" s="96" t="s">
        <v>53</v>
      </c>
      <c r="H614" s="101">
        <v>178.07</v>
      </c>
      <c r="I614" s="100">
        <v>45853.0</v>
      </c>
      <c r="J614" s="96">
        <v>4.4085171E7</v>
      </c>
      <c r="K614" s="100">
        <v>45879.0</v>
      </c>
      <c r="L614" s="96">
        <v>7.0</v>
      </c>
      <c r="M614" s="97"/>
      <c r="N614" s="100">
        <v>45869.0</v>
      </c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idden="1">
      <c r="A615" s="96" t="s">
        <v>5189</v>
      </c>
      <c r="B615" s="96">
        <v>2.4999985207E10</v>
      </c>
      <c r="C615" s="96" t="s">
        <v>7798</v>
      </c>
      <c r="D615" s="97"/>
      <c r="E615" s="96" t="s">
        <v>85</v>
      </c>
      <c r="F615" s="97"/>
      <c r="G615" s="96" t="s">
        <v>86</v>
      </c>
      <c r="H615" s="98"/>
      <c r="I615" s="99"/>
      <c r="J615" s="97"/>
      <c r="K615" s="99"/>
      <c r="L615" s="97"/>
      <c r="M615" s="97"/>
      <c r="N615" s="100">
        <v>45873.0</v>
      </c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idden="1">
      <c r="A616" s="96" t="s">
        <v>7799</v>
      </c>
      <c r="B616" s="96">
        <v>2.1970227198E10</v>
      </c>
      <c r="C616" s="96" t="s">
        <v>7800</v>
      </c>
      <c r="D616" s="97"/>
      <c r="E616" s="96" t="s">
        <v>85</v>
      </c>
      <c r="F616" s="97"/>
      <c r="G616" s="96" t="s">
        <v>86</v>
      </c>
      <c r="H616" s="98"/>
      <c r="I616" s="99"/>
      <c r="J616" s="97"/>
      <c r="K616" s="99"/>
      <c r="L616" s="97"/>
      <c r="M616" s="97"/>
      <c r="N616" s="100">
        <v>45873.0</v>
      </c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idden="1">
      <c r="A617" s="96" t="s">
        <v>7801</v>
      </c>
      <c r="B617" s="96">
        <v>2.1970099042E10</v>
      </c>
      <c r="C617" s="96" t="s">
        <v>7802</v>
      </c>
      <c r="D617" s="97"/>
      <c r="E617" s="96" t="s">
        <v>85</v>
      </c>
      <c r="F617" s="97"/>
      <c r="G617" s="96" t="s">
        <v>86</v>
      </c>
      <c r="H617" s="98"/>
      <c r="I617" s="99"/>
      <c r="J617" s="97"/>
      <c r="K617" s="99"/>
      <c r="L617" s="97"/>
      <c r="M617" s="97"/>
      <c r="N617" s="100">
        <v>45873.0</v>
      </c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idden="1">
      <c r="A618" s="96" t="s">
        <v>778</v>
      </c>
      <c r="B618" s="96">
        <v>2.1985071763E10</v>
      </c>
      <c r="C618" s="96" t="s">
        <v>7803</v>
      </c>
      <c r="D618" s="97"/>
      <c r="E618" s="96" t="s">
        <v>85</v>
      </c>
      <c r="F618" s="97"/>
      <c r="G618" s="96" t="s">
        <v>86</v>
      </c>
      <c r="H618" s="98"/>
      <c r="I618" s="99"/>
      <c r="J618" s="97"/>
      <c r="K618" s="99"/>
      <c r="L618" s="97"/>
      <c r="M618" s="97"/>
      <c r="N618" s="100">
        <v>45873.0</v>
      </c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idden="1">
      <c r="A619" s="96" t="s">
        <v>4713</v>
      </c>
      <c r="B619" s="96">
        <v>2.4998268602E10</v>
      </c>
      <c r="C619" s="96" t="s">
        <v>7804</v>
      </c>
      <c r="D619" s="97"/>
      <c r="E619" s="96" t="s">
        <v>85</v>
      </c>
      <c r="F619" s="96" t="s">
        <v>278</v>
      </c>
      <c r="G619" s="96" t="s">
        <v>94</v>
      </c>
      <c r="H619" s="101">
        <v>390.45</v>
      </c>
      <c r="I619" s="99"/>
      <c r="J619" s="97"/>
      <c r="K619" s="99"/>
      <c r="L619" s="97"/>
      <c r="M619" s="97"/>
      <c r="N619" s="100">
        <v>45873.0</v>
      </c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idden="1">
      <c r="A620" s="96" t="s">
        <v>7805</v>
      </c>
      <c r="B620" s="96">
        <v>2.1964130766E10</v>
      </c>
      <c r="C620" s="96" t="s">
        <v>7806</v>
      </c>
      <c r="D620" s="97"/>
      <c r="E620" s="96" t="s">
        <v>85</v>
      </c>
      <c r="F620" s="97"/>
      <c r="G620" s="96" t="s">
        <v>86</v>
      </c>
      <c r="H620" s="98"/>
      <c r="I620" s="99"/>
      <c r="J620" s="97"/>
      <c r="K620" s="99"/>
      <c r="L620" s="97"/>
      <c r="M620" s="97"/>
      <c r="N620" s="100">
        <v>45873.0</v>
      </c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idden="1">
      <c r="A621" s="96" t="s">
        <v>4112</v>
      </c>
      <c r="B621" s="96">
        <v>2.1983771496E10</v>
      </c>
      <c r="C621" s="96" t="s">
        <v>7807</v>
      </c>
      <c r="D621" s="97"/>
      <c r="E621" s="96" t="s">
        <v>85</v>
      </c>
      <c r="F621" s="97"/>
      <c r="G621" s="96" t="s">
        <v>86</v>
      </c>
      <c r="H621" s="98"/>
      <c r="I621" s="99"/>
      <c r="J621" s="97"/>
      <c r="K621" s="99"/>
      <c r="L621" s="97"/>
      <c r="M621" s="97"/>
      <c r="N621" s="100">
        <v>45873.0</v>
      </c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idden="1">
      <c r="A622" s="96" t="s">
        <v>4441</v>
      </c>
      <c r="B622" s="96">
        <v>2.2988360647E10</v>
      </c>
      <c r="C622" s="96" t="s">
        <v>7808</v>
      </c>
      <c r="D622" s="97"/>
      <c r="E622" s="96" t="s">
        <v>85</v>
      </c>
      <c r="F622" s="96" t="s">
        <v>278</v>
      </c>
      <c r="G622" s="96" t="s">
        <v>94</v>
      </c>
      <c r="H622" s="101">
        <v>1558.66</v>
      </c>
      <c r="I622" s="99"/>
      <c r="J622" s="97"/>
      <c r="K622" s="99"/>
      <c r="L622" s="97"/>
      <c r="M622" s="97"/>
      <c r="N622" s="100">
        <v>45873.0</v>
      </c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idden="1">
      <c r="A623" s="96" t="s">
        <v>5170</v>
      </c>
      <c r="B623" s="96">
        <v>2.1982923861E10</v>
      </c>
      <c r="C623" s="96" t="s">
        <v>7809</v>
      </c>
      <c r="D623" s="97"/>
      <c r="E623" s="96" t="s">
        <v>85</v>
      </c>
      <c r="F623" s="96" t="s">
        <v>93</v>
      </c>
      <c r="G623" s="96" t="s">
        <v>94</v>
      </c>
      <c r="H623" s="101">
        <v>916.32</v>
      </c>
      <c r="I623" s="99"/>
      <c r="J623" s="97"/>
      <c r="K623" s="99"/>
      <c r="L623" s="97"/>
      <c r="M623" s="97"/>
      <c r="N623" s="100">
        <v>45873.0</v>
      </c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idden="1">
      <c r="A624" s="96" t="s">
        <v>7810</v>
      </c>
      <c r="B624" s="96">
        <v>2.4998619663E10</v>
      </c>
      <c r="C624" s="96" t="s">
        <v>7811</v>
      </c>
      <c r="D624" s="97"/>
      <c r="E624" s="96" t="s">
        <v>85</v>
      </c>
      <c r="F624" s="96" t="s">
        <v>278</v>
      </c>
      <c r="G624" s="96" t="s">
        <v>94</v>
      </c>
      <c r="H624" s="101">
        <v>386.49</v>
      </c>
      <c r="I624" s="99"/>
      <c r="J624" s="97"/>
      <c r="K624" s="99"/>
      <c r="L624" s="97"/>
      <c r="M624" s="97"/>
      <c r="N624" s="100">
        <v>45873.0</v>
      </c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idden="1">
      <c r="A625" s="96" t="s">
        <v>5199</v>
      </c>
      <c r="B625" s="96">
        <v>2.1975844585E10</v>
      </c>
      <c r="C625" s="96" t="s">
        <v>7812</v>
      </c>
      <c r="D625" s="97"/>
      <c r="E625" s="96" t="s">
        <v>85</v>
      </c>
      <c r="F625" s="96" t="s">
        <v>153</v>
      </c>
      <c r="G625" s="96" t="s">
        <v>94</v>
      </c>
      <c r="H625" s="101">
        <v>459.8</v>
      </c>
      <c r="I625" s="99"/>
      <c r="J625" s="97"/>
      <c r="K625" s="99"/>
      <c r="L625" s="97"/>
      <c r="M625" s="97"/>
      <c r="N625" s="100">
        <v>45874.0</v>
      </c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idden="1">
      <c r="A626" s="96" t="s">
        <v>7813</v>
      </c>
      <c r="B626" s="96">
        <v>2.4988125125E10</v>
      </c>
      <c r="C626" s="96" t="s">
        <v>7814</v>
      </c>
      <c r="D626" s="97"/>
      <c r="E626" s="96" t="s">
        <v>85</v>
      </c>
      <c r="F626" s="97"/>
      <c r="G626" s="96" t="s">
        <v>94</v>
      </c>
      <c r="H626" s="98"/>
      <c r="I626" s="99"/>
      <c r="J626" s="97"/>
      <c r="K626" s="99"/>
      <c r="L626" s="97"/>
      <c r="M626" s="97"/>
      <c r="N626" s="99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idden="1">
      <c r="A627" s="96" t="s">
        <v>4393</v>
      </c>
      <c r="B627" s="96">
        <v>2.1989029308E10</v>
      </c>
      <c r="C627" s="96" t="s">
        <v>7815</v>
      </c>
      <c r="D627" s="97"/>
      <c r="E627" s="96" t="s">
        <v>85</v>
      </c>
      <c r="F627" s="97"/>
      <c r="G627" s="96" t="s">
        <v>86</v>
      </c>
      <c r="H627" s="98"/>
      <c r="I627" s="99"/>
      <c r="J627" s="97"/>
      <c r="K627" s="99"/>
      <c r="L627" s="97"/>
      <c r="M627" s="97"/>
      <c r="N627" s="99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idden="1">
      <c r="A628" s="96" t="s">
        <v>110</v>
      </c>
      <c r="B628" s="96">
        <v>2.4981372268E10</v>
      </c>
      <c r="C628" s="96" t="s">
        <v>7816</v>
      </c>
      <c r="D628" s="97"/>
      <c r="E628" s="96" t="s">
        <v>85</v>
      </c>
      <c r="F628" s="96" t="s">
        <v>137</v>
      </c>
      <c r="G628" s="96" t="s">
        <v>94</v>
      </c>
      <c r="H628" s="101">
        <v>1366.34</v>
      </c>
      <c r="I628" s="99"/>
      <c r="J628" s="97"/>
      <c r="K628" s="99"/>
      <c r="L628" s="97"/>
      <c r="M628" s="97"/>
      <c r="N628" s="99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idden="1">
      <c r="A629" s="96" t="s">
        <v>4202</v>
      </c>
      <c r="B629" s="96">
        <v>2.4999791094E10</v>
      </c>
      <c r="C629" s="96" t="s">
        <v>7817</v>
      </c>
      <c r="D629" s="97"/>
      <c r="E629" s="96" t="s">
        <v>85</v>
      </c>
      <c r="F629" s="96" t="s">
        <v>137</v>
      </c>
      <c r="G629" s="96" t="s">
        <v>94</v>
      </c>
      <c r="H629" s="101">
        <v>1773.19</v>
      </c>
      <c r="I629" s="99"/>
      <c r="J629" s="97"/>
      <c r="K629" s="99"/>
      <c r="L629" s="97"/>
      <c r="M629" s="97"/>
      <c r="N629" s="99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idden="1">
      <c r="A630" s="96" t="s">
        <v>206</v>
      </c>
      <c r="B630" s="96">
        <v>2.1988113086E10</v>
      </c>
      <c r="C630" s="96" t="s">
        <v>7818</v>
      </c>
      <c r="D630" s="97"/>
      <c r="E630" s="96" t="s">
        <v>85</v>
      </c>
      <c r="F630" s="96" t="s">
        <v>289</v>
      </c>
      <c r="G630" s="96" t="s">
        <v>94</v>
      </c>
      <c r="H630" s="101">
        <v>1787.34</v>
      </c>
      <c r="I630" s="99"/>
      <c r="J630" s="97"/>
      <c r="K630" s="99"/>
      <c r="L630" s="97"/>
      <c r="M630" s="97"/>
      <c r="N630" s="99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idden="1">
      <c r="A631" s="96" t="s">
        <v>4547</v>
      </c>
      <c r="B631" s="96">
        <v>2.1965775156E10</v>
      </c>
      <c r="C631" s="96" t="s">
        <v>7819</v>
      </c>
      <c r="D631" s="97"/>
      <c r="E631" s="96" t="s">
        <v>85</v>
      </c>
      <c r="F631" s="96" t="s">
        <v>93</v>
      </c>
      <c r="G631" s="96" t="s">
        <v>94</v>
      </c>
      <c r="H631" s="101">
        <v>612.46</v>
      </c>
      <c r="I631" s="99"/>
      <c r="J631" s="97"/>
      <c r="K631" s="99"/>
      <c r="L631" s="97"/>
      <c r="M631" s="97"/>
      <c r="N631" s="99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idden="1">
      <c r="A632" s="96" t="s">
        <v>7193</v>
      </c>
      <c r="B632" s="96">
        <v>2.1998051855E10</v>
      </c>
      <c r="C632" s="96" t="s">
        <v>7820</v>
      </c>
      <c r="D632" s="97"/>
      <c r="E632" s="96" t="s">
        <v>85</v>
      </c>
      <c r="F632" s="96" t="s">
        <v>289</v>
      </c>
      <c r="G632" s="96" t="s">
        <v>94</v>
      </c>
      <c r="H632" s="101">
        <v>1182.86</v>
      </c>
      <c r="I632" s="99"/>
      <c r="J632" s="97"/>
      <c r="K632" s="99"/>
      <c r="L632" s="97"/>
      <c r="M632" s="97"/>
      <c r="N632" s="99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idden="1">
      <c r="A633" s="96" t="s">
        <v>891</v>
      </c>
      <c r="B633" s="96">
        <v>5.52197168105E12</v>
      </c>
      <c r="C633" s="97"/>
      <c r="D633" s="97"/>
      <c r="E633" s="96" t="s">
        <v>85</v>
      </c>
      <c r="F633" s="97"/>
      <c r="G633" s="96" t="s">
        <v>86</v>
      </c>
      <c r="H633" s="98"/>
      <c r="I633" s="99"/>
      <c r="J633" s="97"/>
      <c r="K633" s="99"/>
      <c r="L633" s="97"/>
      <c r="M633" s="97"/>
      <c r="N633" s="100">
        <v>45874.0</v>
      </c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idden="1">
      <c r="A634" s="96" t="s">
        <v>7821</v>
      </c>
      <c r="B634" s="96">
        <v>2.4993954702E10</v>
      </c>
      <c r="C634" s="96" t="s">
        <v>7822</v>
      </c>
      <c r="D634" s="97"/>
      <c r="E634" s="96" t="s">
        <v>85</v>
      </c>
      <c r="F634" s="96" t="s">
        <v>153</v>
      </c>
      <c r="G634" s="96" t="s">
        <v>94</v>
      </c>
      <c r="H634" s="101">
        <v>507.22</v>
      </c>
      <c r="I634" s="99"/>
      <c r="J634" s="97"/>
      <c r="K634" s="99"/>
      <c r="L634" s="97"/>
      <c r="M634" s="97"/>
      <c r="N634" s="100">
        <v>45876.0</v>
      </c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idden="1">
      <c r="A635" s="96" t="s">
        <v>7823</v>
      </c>
      <c r="B635" s="96">
        <v>2.1998880301E10</v>
      </c>
      <c r="C635" s="96" t="s">
        <v>7824</v>
      </c>
      <c r="D635" s="97"/>
      <c r="E635" s="96" t="s">
        <v>85</v>
      </c>
      <c r="F635" s="96" t="s">
        <v>289</v>
      </c>
      <c r="G635" s="96" t="s">
        <v>94</v>
      </c>
      <c r="H635" s="101">
        <v>423.28</v>
      </c>
      <c r="I635" s="99"/>
      <c r="J635" s="97"/>
      <c r="K635" s="99"/>
      <c r="L635" s="97"/>
      <c r="M635" s="97"/>
      <c r="N635" s="100">
        <v>45876.0</v>
      </c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idden="1">
      <c r="A636" s="96" t="s">
        <v>7825</v>
      </c>
      <c r="B636" s="96">
        <v>2.1969071575E10</v>
      </c>
      <c r="C636" s="96" t="s">
        <v>7826</v>
      </c>
      <c r="D636" s="97"/>
      <c r="E636" s="96" t="s">
        <v>85</v>
      </c>
      <c r="F636" s="97"/>
      <c r="G636" s="96" t="s">
        <v>86</v>
      </c>
      <c r="H636" s="98"/>
      <c r="I636" s="99"/>
      <c r="J636" s="97"/>
      <c r="K636" s="99"/>
      <c r="L636" s="97"/>
      <c r="M636" s="97"/>
      <c r="N636" s="100">
        <v>45876.0</v>
      </c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idden="1">
      <c r="A637" s="96" t="s">
        <v>5185</v>
      </c>
      <c r="B637" s="96">
        <v>2.199345765E9</v>
      </c>
      <c r="C637" s="96" t="s">
        <v>7827</v>
      </c>
      <c r="D637" s="97"/>
      <c r="E637" s="96" t="s">
        <v>85</v>
      </c>
      <c r="F637" s="97"/>
      <c r="G637" s="96" t="s">
        <v>86</v>
      </c>
      <c r="H637" s="98"/>
      <c r="I637" s="99"/>
      <c r="J637" s="97"/>
      <c r="K637" s="99"/>
      <c r="L637" s="97"/>
      <c r="M637" s="97"/>
      <c r="N637" s="100">
        <v>45876.0</v>
      </c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idden="1">
      <c r="A638" s="96" t="s">
        <v>4016</v>
      </c>
      <c r="B638" s="96">
        <v>2.1987114791E10</v>
      </c>
      <c r="C638" s="96" t="s">
        <v>7828</v>
      </c>
      <c r="D638" s="97"/>
      <c r="E638" s="96" t="s">
        <v>85</v>
      </c>
      <c r="F638" s="97"/>
      <c r="G638" s="96" t="s">
        <v>86</v>
      </c>
      <c r="H638" s="98"/>
      <c r="I638" s="99"/>
      <c r="J638" s="97"/>
      <c r="K638" s="99"/>
      <c r="L638" s="97"/>
      <c r="M638" s="97"/>
      <c r="N638" s="100">
        <v>45876.0</v>
      </c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idden="1">
      <c r="A639" s="96" t="s">
        <v>5154</v>
      </c>
      <c r="B639" s="96">
        <v>2.4999796379E10</v>
      </c>
      <c r="C639" s="96" t="s">
        <v>7829</v>
      </c>
      <c r="D639" s="97"/>
      <c r="E639" s="96" t="s">
        <v>85</v>
      </c>
      <c r="F639" s="97"/>
      <c r="G639" s="96" t="s">
        <v>86</v>
      </c>
      <c r="H639" s="98"/>
      <c r="I639" s="99"/>
      <c r="J639" s="97"/>
      <c r="K639" s="99"/>
      <c r="L639" s="97"/>
      <c r="M639" s="97"/>
      <c r="N639" s="100">
        <v>45876.0</v>
      </c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idden="1">
      <c r="A640" s="96" t="s">
        <v>7830</v>
      </c>
      <c r="B640" s="96">
        <v>2.1982102517E10</v>
      </c>
      <c r="C640" s="96" t="s">
        <v>7831</v>
      </c>
      <c r="D640" s="97"/>
      <c r="E640" s="96" t="s">
        <v>85</v>
      </c>
      <c r="F640" s="97"/>
      <c r="G640" s="96" t="s">
        <v>86</v>
      </c>
      <c r="H640" s="98"/>
      <c r="I640" s="99"/>
      <c r="J640" s="97"/>
      <c r="K640" s="99"/>
      <c r="L640" s="97"/>
      <c r="M640" s="97"/>
      <c r="N640" s="100">
        <v>45876.0</v>
      </c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idden="1">
      <c r="A641" s="96" t="s">
        <v>4245</v>
      </c>
      <c r="B641" s="96">
        <v>2.1986532161E10</v>
      </c>
      <c r="C641" s="96" t="s">
        <v>7832</v>
      </c>
      <c r="D641" s="97"/>
      <c r="E641" s="96" t="s">
        <v>85</v>
      </c>
      <c r="F641" s="96" t="s">
        <v>93</v>
      </c>
      <c r="G641" s="96" t="s">
        <v>94</v>
      </c>
      <c r="H641" s="101">
        <v>641.24</v>
      </c>
      <c r="I641" s="99"/>
      <c r="J641" s="97"/>
      <c r="K641" s="99"/>
      <c r="L641" s="97"/>
      <c r="M641" s="97"/>
      <c r="N641" s="100">
        <v>45876.0</v>
      </c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idden="1">
      <c r="A642" s="96" t="s">
        <v>7833</v>
      </c>
      <c r="B642" s="96">
        <v>2.1974290519E10</v>
      </c>
      <c r="C642" s="96" t="s">
        <v>7834</v>
      </c>
      <c r="D642" s="97"/>
      <c r="E642" s="96" t="s">
        <v>85</v>
      </c>
      <c r="F642" s="97"/>
      <c r="G642" s="96" t="s">
        <v>86</v>
      </c>
      <c r="H642" s="98"/>
      <c r="I642" s="99"/>
      <c r="J642" s="97"/>
      <c r="K642" s="99"/>
      <c r="L642" s="97"/>
      <c r="M642" s="97"/>
      <c r="N642" s="100">
        <v>45876.0</v>
      </c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idden="1">
      <c r="A643" s="96" t="s">
        <v>7835</v>
      </c>
      <c r="B643" s="96">
        <v>2.1987389035E10</v>
      </c>
      <c r="C643" s="96" t="s">
        <v>7836</v>
      </c>
      <c r="D643" s="97"/>
      <c r="E643" s="96" t="s">
        <v>85</v>
      </c>
      <c r="F643" s="97"/>
      <c r="G643" s="96" t="s">
        <v>86</v>
      </c>
      <c r="H643" s="98"/>
      <c r="I643" s="99"/>
      <c r="J643" s="97"/>
      <c r="K643" s="99"/>
      <c r="L643" s="97"/>
      <c r="M643" s="97"/>
      <c r="N643" s="100">
        <v>45876.0</v>
      </c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idden="1">
      <c r="A644" s="96" t="s">
        <v>4057</v>
      </c>
      <c r="B644" s="96">
        <v>2.2997333351E10</v>
      </c>
      <c r="C644" s="96" t="s">
        <v>7837</v>
      </c>
      <c r="D644" s="97"/>
      <c r="E644" s="96" t="s">
        <v>85</v>
      </c>
      <c r="F644" s="96" t="s">
        <v>278</v>
      </c>
      <c r="G644" s="96" t="s">
        <v>94</v>
      </c>
      <c r="H644" s="101">
        <v>1470.88</v>
      </c>
      <c r="I644" s="99"/>
      <c r="J644" s="97"/>
      <c r="K644" s="99"/>
      <c r="L644" s="97"/>
      <c r="M644" s="97"/>
      <c r="N644" s="100">
        <v>45876.0</v>
      </c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idden="1">
      <c r="A645" s="96" t="s">
        <v>4347</v>
      </c>
      <c r="B645" s="96">
        <v>2.1982501601E10</v>
      </c>
      <c r="C645" s="96" t="s">
        <v>7838</v>
      </c>
      <c r="D645" s="97"/>
      <c r="E645" s="96" t="s">
        <v>85</v>
      </c>
      <c r="F645" s="96" t="s">
        <v>137</v>
      </c>
      <c r="G645" s="96" t="s">
        <v>94</v>
      </c>
      <c r="H645" s="101">
        <v>2055.04</v>
      </c>
      <c r="I645" s="99"/>
      <c r="J645" s="97"/>
      <c r="K645" s="99"/>
      <c r="L645" s="97"/>
      <c r="M645" s="97"/>
      <c r="N645" s="100">
        <v>45876.0</v>
      </c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idden="1">
      <c r="A646" s="96" t="s">
        <v>7839</v>
      </c>
      <c r="B646" s="96">
        <v>2.1995076187E10</v>
      </c>
      <c r="C646" s="96" t="s">
        <v>7840</v>
      </c>
      <c r="D646" s="97"/>
      <c r="E646" s="96" t="s">
        <v>85</v>
      </c>
      <c r="F646" s="96" t="s">
        <v>327</v>
      </c>
      <c r="G646" s="96" t="s">
        <v>53</v>
      </c>
      <c r="H646" s="101">
        <v>52.45</v>
      </c>
      <c r="I646" s="100">
        <v>45877.0</v>
      </c>
      <c r="J646" s="96">
        <v>9.6581427E7</v>
      </c>
      <c r="K646" s="100">
        <v>45880.0</v>
      </c>
      <c r="L646" s="96">
        <v>8.0</v>
      </c>
      <c r="M646" s="97"/>
      <c r="N646" s="100">
        <v>45876.0</v>
      </c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idden="1">
      <c r="A647" s="96" t="s">
        <v>7841</v>
      </c>
      <c r="B647" s="96">
        <v>2.2992059761E10</v>
      </c>
      <c r="C647" s="96" t="s">
        <v>813</v>
      </c>
      <c r="D647" s="97"/>
      <c r="E647" s="96" t="s">
        <v>85</v>
      </c>
      <c r="F647" s="96" t="s">
        <v>278</v>
      </c>
      <c r="G647" s="96" t="s">
        <v>94</v>
      </c>
      <c r="H647" s="101">
        <v>295.16</v>
      </c>
      <c r="I647" s="99"/>
      <c r="J647" s="97"/>
      <c r="K647" s="99"/>
      <c r="L647" s="97"/>
      <c r="M647" s="97"/>
      <c r="N647" s="100">
        <v>45876.0</v>
      </c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idden="1">
      <c r="A648" s="96" t="s">
        <v>4927</v>
      </c>
      <c r="B648" s="96">
        <v>2.196578161E10</v>
      </c>
      <c r="C648" s="96" t="s">
        <v>7842</v>
      </c>
      <c r="D648" s="97"/>
      <c r="E648" s="96" t="s">
        <v>85</v>
      </c>
      <c r="F648" s="96" t="s">
        <v>93</v>
      </c>
      <c r="G648" s="96" t="s">
        <v>94</v>
      </c>
      <c r="H648" s="101">
        <v>612.46</v>
      </c>
      <c r="I648" s="99"/>
      <c r="J648" s="97"/>
      <c r="K648" s="99"/>
      <c r="L648" s="97"/>
      <c r="M648" s="97"/>
      <c r="N648" s="100">
        <v>45876.0</v>
      </c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idden="1">
      <c r="A649" s="96" t="s">
        <v>4059</v>
      </c>
      <c r="B649" s="96">
        <v>2.1998792749E10</v>
      </c>
      <c r="C649" s="96" t="s">
        <v>7843</v>
      </c>
      <c r="D649" s="97"/>
      <c r="E649" s="96" t="s">
        <v>85</v>
      </c>
      <c r="F649" s="96" t="s">
        <v>93</v>
      </c>
      <c r="G649" s="96" t="s">
        <v>94</v>
      </c>
      <c r="H649" s="101">
        <v>2370.07</v>
      </c>
      <c r="I649" s="99"/>
      <c r="J649" s="97"/>
      <c r="K649" s="99"/>
      <c r="L649" s="97"/>
      <c r="M649" s="97"/>
      <c r="N649" s="100">
        <v>45876.0</v>
      </c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idden="1">
      <c r="A650" s="96" t="s">
        <v>5197</v>
      </c>
      <c r="B650" s="96">
        <v>2.199401187E10</v>
      </c>
      <c r="C650" s="96" t="s">
        <v>7844</v>
      </c>
      <c r="D650" s="97"/>
      <c r="E650" s="96" t="s">
        <v>85</v>
      </c>
      <c r="F650" s="97"/>
      <c r="G650" s="96" t="s">
        <v>86</v>
      </c>
      <c r="H650" s="98"/>
      <c r="I650" s="99"/>
      <c r="J650" s="97"/>
      <c r="K650" s="99"/>
      <c r="L650" s="97"/>
      <c r="M650" s="97"/>
      <c r="N650" s="100">
        <v>45876.0</v>
      </c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idden="1">
      <c r="A651" s="96" t="s">
        <v>217</v>
      </c>
      <c r="B651" s="96">
        <v>2.1994684501E10</v>
      </c>
      <c r="C651" s="96" t="s">
        <v>7845</v>
      </c>
      <c r="D651" s="97"/>
      <c r="E651" s="96" t="s">
        <v>671</v>
      </c>
      <c r="F651" s="96" t="s">
        <v>93</v>
      </c>
      <c r="G651" s="96" t="s">
        <v>94</v>
      </c>
      <c r="H651" s="101">
        <v>1193.04</v>
      </c>
      <c r="I651" s="99"/>
      <c r="J651" s="97"/>
      <c r="K651" s="99"/>
      <c r="L651" s="97"/>
      <c r="M651" s="97"/>
      <c r="N651" s="100">
        <v>45876.0</v>
      </c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idden="1">
      <c r="A652" s="96" t="s">
        <v>7846</v>
      </c>
      <c r="B652" s="96">
        <v>2.1989403059E10</v>
      </c>
      <c r="C652" s="96" t="s">
        <v>7847</v>
      </c>
      <c r="D652" s="97"/>
      <c r="E652" s="96" t="s">
        <v>671</v>
      </c>
      <c r="F652" s="97"/>
      <c r="G652" s="96" t="s">
        <v>86</v>
      </c>
      <c r="H652" s="98"/>
      <c r="I652" s="99"/>
      <c r="J652" s="97"/>
      <c r="K652" s="99"/>
      <c r="L652" s="97"/>
      <c r="M652" s="97"/>
      <c r="N652" s="100">
        <v>45880.0</v>
      </c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idden="1">
      <c r="A653" s="96" t="s">
        <v>7848</v>
      </c>
      <c r="B653" s="96">
        <v>2.1964458601E10</v>
      </c>
      <c r="C653" s="96" t="s">
        <v>7849</v>
      </c>
      <c r="D653" s="97"/>
      <c r="E653" s="96" t="s">
        <v>671</v>
      </c>
      <c r="F653" s="97"/>
      <c r="G653" s="96" t="s">
        <v>86</v>
      </c>
      <c r="H653" s="98"/>
      <c r="I653" s="99"/>
      <c r="J653" s="97"/>
      <c r="K653" s="99"/>
      <c r="L653" s="97"/>
      <c r="M653" s="97"/>
      <c r="N653" s="100">
        <v>45880.0</v>
      </c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idden="1">
      <c r="A654" s="96" t="s">
        <v>7850</v>
      </c>
      <c r="B654" s="96">
        <v>9.190832428E9</v>
      </c>
      <c r="C654" s="96" t="s">
        <v>7851</v>
      </c>
      <c r="D654" s="97"/>
      <c r="E654" s="96" t="s">
        <v>671</v>
      </c>
      <c r="F654" s="97"/>
      <c r="G654" s="96" t="s">
        <v>86</v>
      </c>
      <c r="H654" s="98"/>
      <c r="I654" s="99"/>
      <c r="J654" s="97"/>
      <c r="K654" s="99"/>
      <c r="L654" s="97"/>
      <c r="M654" s="97"/>
      <c r="N654" s="100">
        <v>45880.0</v>
      </c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idden="1">
      <c r="A655" s="96" t="s">
        <v>7852</v>
      </c>
      <c r="B655" s="96">
        <v>5.19984023E10</v>
      </c>
      <c r="C655" s="96" t="s">
        <v>7853</v>
      </c>
      <c r="D655" s="97"/>
      <c r="E655" s="96" t="s">
        <v>671</v>
      </c>
      <c r="F655" s="97"/>
      <c r="G655" s="96" t="s">
        <v>86</v>
      </c>
      <c r="H655" s="98"/>
      <c r="I655" s="99"/>
      <c r="J655" s="97"/>
      <c r="K655" s="99"/>
      <c r="L655" s="97"/>
      <c r="M655" s="97"/>
      <c r="N655" s="100">
        <v>45880.0</v>
      </c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idden="1">
      <c r="A656" s="96" t="s">
        <v>7854</v>
      </c>
      <c r="B656" s="96">
        <v>2.1995363819E10</v>
      </c>
      <c r="C656" s="113" t="s">
        <v>7855</v>
      </c>
      <c r="D656" s="97"/>
      <c r="E656" s="96" t="s">
        <v>671</v>
      </c>
      <c r="F656" s="97"/>
      <c r="G656" s="96" t="s">
        <v>86</v>
      </c>
      <c r="H656" s="98"/>
      <c r="I656" s="99"/>
      <c r="J656" s="97"/>
      <c r="K656" s="99"/>
      <c r="L656" s="97"/>
      <c r="M656" s="97"/>
      <c r="N656" s="100">
        <v>45880.0</v>
      </c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idden="1">
      <c r="A657" s="96" t="s">
        <v>7856</v>
      </c>
      <c r="B657" s="96">
        <v>2.1979255999E10</v>
      </c>
      <c r="C657" s="96" t="s">
        <v>7857</v>
      </c>
      <c r="D657" s="97"/>
      <c r="E657" s="96" t="s">
        <v>671</v>
      </c>
      <c r="F657" s="96" t="s">
        <v>436</v>
      </c>
      <c r="G657" s="96" t="s">
        <v>94</v>
      </c>
      <c r="H657" s="101">
        <v>498.94</v>
      </c>
      <c r="I657" s="99"/>
      <c r="J657" s="97"/>
      <c r="K657" s="99"/>
      <c r="L657" s="97"/>
      <c r="M657" s="97"/>
      <c r="N657" s="100">
        <v>45880.0</v>
      </c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idden="1">
      <c r="A658" s="96" t="s">
        <v>7858</v>
      </c>
      <c r="B658" s="96">
        <v>2.1983433513E10</v>
      </c>
      <c r="C658" s="96" t="s">
        <v>7859</v>
      </c>
      <c r="D658" s="97"/>
      <c r="E658" s="96" t="s">
        <v>671</v>
      </c>
      <c r="F658" s="96" t="s">
        <v>93</v>
      </c>
      <c r="G658" s="96" t="s">
        <v>94</v>
      </c>
      <c r="H658" s="101">
        <v>697.27</v>
      </c>
      <c r="I658" s="99"/>
      <c r="J658" s="97"/>
      <c r="K658" s="99"/>
      <c r="L658" s="97"/>
      <c r="M658" s="97"/>
      <c r="N658" s="100">
        <v>45880.0</v>
      </c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idden="1">
      <c r="A659" s="96" t="s">
        <v>7704</v>
      </c>
      <c r="B659" s="96">
        <v>2.1970217228E10</v>
      </c>
      <c r="C659" s="96" t="s">
        <v>7860</v>
      </c>
      <c r="D659" s="97"/>
      <c r="E659" s="96" t="s">
        <v>671</v>
      </c>
      <c r="F659" s="96" t="s">
        <v>140</v>
      </c>
      <c r="G659" s="96" t="s">
        <v>131</v>
      </c>
      <c r="H659" s="101">
        <v>1895.71</v>
      </c>
      <c r="I659" s="99"/>
      <c r="J659" s="97"/>
      <c r="K659" s="99"/>
      <c r="L659" s="97"/>
      <c r="M659" s="97"/>
      <c r="N659" s="100">
        <v>45880.0</v>
      </c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idden="1">
      <c r="A660" s="96" t="s">
        <v>7861</v>
      </c>
      <c r="B660" s="96">
        <v>2.1980379878E10</v>
      </c>
      <c r="C660" s="96" t="s">
        <v>7862</v>
      </c>
      <c r="D660" s="97"/>
      <c r="E660" s="96" t="s">
        <v>671</v>
      </c>
      <c r="F660" s="96" t="s">
        <v>970</v>
      </c>
      <c r="G660" s="96" t="s">
        <v>94</v>
      </c>
      <c r="H660" s="101">
        <v>189.0</v>
      </c>
      <c r="I660" s="99"/>
      <c r="J660" s="97"/>
      <c r="K660" s="99"/>
      <c r="L660" s="97"/>
      <c r="M660" s="97"/>
      <c r="N660" s="100">
        <v>45880.0</v>
      </c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idden="1">
      <c r="A661" s="96" t="s">
        <v>7863</v>
      </c>
      <c r="B661" s="96">
        <v>2.1968054411E10</v>
      </c>
      <c r="C661" s="96" t="s">
        <v>7864</v>
      </c>
      <c r="D661" s="97"/>
      <c r="E661" s="96" t="s">
        <v>671</v>
      </c>
      <c r="F661" s="96" t="s">
        <v>137</v>
      </c>
      <c r="G661" s="96" t="s">
        <v>94</v>
      </c>
      <c r="H661" s="101">
        <v>784.9</v>
      </c>
      <c r="I661" s="99"/>
      <c r="J661" s="97"/>
      <c r="K661" s="99"/>
      <c r="L661" s="97"/>
      <c r="M661" s="97"/>
      <c r="N661" s="100">
        <v>45880.0</v>
      </c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idden="1">
      <c r="A662" s="96" t="s">
        <v>646</v>
      </c>
      <c r="B662" s="96">
        <v>2.1995440191E10</v>
      </c>
      <c r="C662" s="96" t="s">
        <v>7865</v>
      </c>
      <c r="D662" s="96" t="s">
        <v>7866</v>
      </c>
      <c r="E662" s="96" t="s">
        <v>134</v>
      </c>
      <c r="F662" s="96" t="s">
        <v>93</v>
      </c>
      <c r="G662" s="96" t="s">
        <v>53</v>
      </c>
      <c r="H662" s="101">
        <v>1201.44</v>
      </c>
      <c r="I662" s="100">
        <v>45873.0</v>
      </c>
      <c r="J662" s="96">
        <v>9.6572197E7</v>
      </c>
      <c r="K662" s="100">
        <v>45889.0</v>
      </c>
      <c r="L662" s="96">
        <v>8.0</v>
      </c>
      <c r="M662" s="97"/>
      <c r="N662" s="100">
        <v>45880.0</v>
      </c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idden="1">
      <c r="A663" s="96" t="s">
        <v>7867</v>
      </c>
      <c r="B663" s="96">
        <v>2.1969358262E10</v>
      </c>
      <c r="C663" s="96" t="s">
        <v>7868</v>
      </c>
      <c r="D663" s="96" t="s">
        <v>1001</v>
      </c>
      <c r="E663" s="96" t="s">
        <v>134</v>
      </c>
      <c r="F663" s="96" t="s">
        <v>278</v>
      </c>
      <c r="G663" s="96" t="s">
        <v>53</v>
      </c>
      <c r="H663" s="101">
        <v>295.16</v>
      </c>
      <c r="I663" s="100">
        <v>45877.0</v>
      </c>
      <c r="J663" s="96">
        <v>2.0012667E7</v>
      </c>
      <c r="K663" s="100">
        <v>45901.0</v>
      </c>
      <c r="L663" s="96">
        <v>8.0</v>
      </c>
      <c r="M663" s="97"/>
      <c r="N663" s="100">
        <v>45881.0</v>
      </c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idden="1">
      <c r="A664" s="96" t="s">
        <v>2135</v>
      </c>
      <c r="B664" s="96">
        <v>2.1974186475E10</v>
      </c>
      <c r="C664" s="96" t="s">
        <v>7869</v>
      </c>
      <c r="D664" s="96" t="s">
        <v>7870</v>
      </c>
      <c r="E664" s="96" t="s">
        <v>85</v>
      </c>
      <c r="F664" s="96" t="s">
        <v>103</v>
      </c>
      <c r="G664" s="96" t="s">
        <v>53</v>
      </c>
      <c r="H664" s="101">
        <v>287.75</v>
      </c>
      <c r="I664" s="100">
        <v>45868.0</v>
      </c>
      <c r="J664" s="96">
        <v>4.4094948E7</v>
      </c>
      <c r="K664" s="100">
        <v>45889.0</v>
      </c>
      <c r="L664" s="96">
        <v>8.0</v>
      </c>
      <c r="M664" s="97"/>
      <c r="N664" s="100">
        <v>45880.0</v>
      </c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idden="1">
      <c r="A665" s="96" t="s">
        <v>7871</v>
      </c>
      <c r="B665" s="96">
        <v>2.1964184375E10</v>
      </c>
      <c r="C665" s="96" t="s">
        <v>7872</v>
      </c>
      <c r="D665" s="96" t="s">
        <v>7873</v>
      </c>
      <c r="E665" s="96" t="s">
        <v>134</v>
      </c>
      <c r="F665" s="96" t="s">
        <v>103</v>
      </c>
      <c r="G665" s="96" t="s">
        <v>53</v>
      </c>
      <c r="H665" s="101">
        <v>239.79</v>
      </c>
      <c r="I665" s="100">
        <v>45866.0</v>
      </c>
      <c r="J665" s="96">
        <v>4.4093345E7</v>
      </c>
      <c r="K665" s="100">
        <v>45889.0</v>
      </c>
      <c r="L665" s="96">
        <v>8.0</v>
      </c>
      <c r="M665" s="97"/>
      <c r="N665" s="100">
        <v>45880.0</v>
      </c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idden="1">
      <c r="A666" s="96" t="s">
        <v>7874</v>
      </c>
      <c r="B666" s="96">
        <v>2.1964053467E10</v>
      </c>
      <c r="C666" s="96" t="s">
        <v>7875</v>
      </c>
      <c r="D666" s="96" t="s">
        <v>919</v>
      </c>
      <c r="E666" s="96" t="s">
        <v>134</v>
      </c>
      <c r="F666" s="96" t="s">
        <v>137</v>
      </c>
      <c r="G666" s="96" t="s">
        <v>53</v>
      </c>
      <c r="H666" s="101">
        <v>1655.96</v>
      </c>
      <c r="I666" s="100">
        <v>45883.0</v>
      </c>
      <c r="J666" s="96">
        <v>9.6594498E7</v>
      </c>
      <c r="K666" s="100">
        <v>45905.0</v>
      </c>
      <c r="L666" s="96">
        <v>8.0</v>
      </c>
      <c r="M666" s="97"/>
      <c r="N666" s="100">
        <v>45880.0</v>
      </c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idden="1">
      <c r="A667" s="96" t="s">
        <v>7876</v>
      </c>
      <c r="B667" s="96">
        <v>2.1992590807E10</v>
      </c>
      <c r="C667" s="96" t="s">
        <v>7877</v>
      </c>
      <c r="D667" s="96" t="s">
        <v>529</v>
      </c>
      <c r="E667" s="96" t="s">
        <v>134</v>
      </c>
      <c r="F667" s="96" t="s">
        <v>137</v>
      </c>
      <c r="G667" s="96" t="s">
        <v>53</v>
      </c>
      <c r="H667" s="101">
        <v>1263.21</v>
      </c>
      <c r="I667" s="100">
        <v>45876.0</v>
      </c>
      <c r="J667" s="96">
        <v>9.6579157E7</v>
      </c>
      <c r="K667" s="100">
        <v>45894.0</v>
      </c>
      <c r="L667" s="96">
        <v>8.0</v>
      </c>
      <c r="M667" s="97"/>
      <c r="N667" s="100">
        <v>45880.0</v>
      </c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idden="1">
      <c r="A668" s="96" t="s">
        <v>4424</v>
      </c>
      <c r="B668" s="96">
        <v>2.2999749058E10</v>
      </c>
      <c r="C668" s="96" t="s">
        <v>7878</v>
      </c>
      <c r="D668" s="97"/>
      <c r="E668" s="96" t="s">
        <v>85</v>
      </c>
      <c r="F668" s="97"/>
      <c r="G668" s="96" t="s">
        <v>86</v>
      </c>
      <c r="H668" s="98"/>
      <c r="I668" s="99"/>
      <c r="J668" s="97"/>
      <c r="K668" s="99"/>
      <c r="L668" s="97"/>
      <c r="M668" s="97"/>
      <c r="N668" s="100">
        <v>45880.0</v>
      </c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idden="1">
      <c r="A669" s="96" t="s">
        <v>4837</v>
      </c>
      <c r="B669" s="96">
        <v>2.199614058E10</v>
      </c>
      <c r="C669" s="96" t="s">
        <v>7879</v>
      </c>
      <c r="D669" s="97"/>
      <c r="E669" s="96" t="s">
        <v>85</v>
      </c>
      <c r="F669" s="96" t="s">
        <v>278</v>
      </c>
      <c r="G669" s="96" t="s">
        <v>94</v>
      </c>
      <c r="H669" s="101">
        <v>1321.66</v>
      </c>
      <c r="I669" s="99"/>
      <c r="J669" s="97"/>
      <c r="K669" s="99"/>
      <c r="L669" s="97"/>
      <c r="M669" s="97"/>
      <c r="N669" s="100">
        <v>45880.0</v>
      </c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idden="1">
      <c r="A670" s="96" t="s">
        <v>7880</v>
      </c>
      <c r="B670" s="96">
        <v>2.1982220347E10</v>
      </c>
      <c r="C670" s="96" t="s">
        <v>7881</v>
      </c>
      <c r="D670" s="97"/>
      <c r="E670" s="96" t="s">
        <v>85</v>
      </c>
      <c r="F670" s="96" t="s">
        <v>420</v>
      </c>
      <c r="G670" s="96" t="s">
        <v>94</v>
      </c>
      <c r="H670" s="101">
        <v>318.47</v>
      </c>
      <c r="I670" s="99"/>
      <c r="J670" s="97"/>
      <c r="K670" s="99"/>
      <c r="L670" s="97"/>
      <c r="M670" s="97"/>
      <c r="N670" s="100">
        <v>45880.0</v>
      </c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idden="1">
      <c r="A671" s="96" t="s">
        <v>7882</v>
      </c>
      <c r="B671" s="96">
        <v>2.198108544E10</v>
      </c>
      <c r="C671" s="96" t="s">
        <v>7883</v>
      </c>
      <c r="D671" s="97"/>
      <c r="E671" s="96" t="s">
        <v>85</v>
      </c>
      <c r="F671" s="97"/>
      <c r="G671" s="96" t="s">
        <v>86</v>
      </c>
      <c r="H671" s="98"/>
      <c r="I671" s="99"/>
      <c r="J671" s="97"/>
      <c r="K671" s="99"/>
      <c r="L671" s="97"/>
      <c r="M671" s="97"/>
      <c r="N671" s="100">
        <v>45880.0</v>
      </c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idden="1">
      <c r="A672" s="96" t="s">
        <v>7884</v>
      </c>
      <c r="B672" s="96">
        <v>2.1990137527E10</v>
      </c>
      <c r="C672" s="96" t="s">
        <v>7885</v>
      </c>
      <c r="D672" s="97"/>
      <c r="E672" s="96" t="s">
        <v>85</v>
      </c>
      <c r="F672" s="97"/>
      <c r="G672" s="96" t="s">
        <v>86</v>
      </c>
      <c r="H672" s="98"/>
      <c r="I672" s="99"/>
      <c r="J672" s="97"/>
      <c r="K672" s="99"/>
      <c r="L672" s="97"/>
      <c r="M672" s="97"/>
      <c r="N672" s="100">
        <v>45880.0</v>
      </c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idden="1">
      <c r="A673" s="96" t="s">
        <v>7245</v>
      </c>
      <c r="B673" s="96">
        <v>2.1981290994E10</v>
      </c>
      <c r="C673" s="96" t="s">
        <v>7886</v>
      </c>
      <c r="D673" s="97"/>
      <c r="E673" s="96" t="s">
        <v>85</v>
      </c>
      <c r="F673" s="97"/>
      <c r="G673" s="96" t="s">
        <v>150</v>
      </c>
      <c r="H673" s="98"/>
      <c r="I673" s="99"/>
      <c r="J673" s="97"/>
      <c r="K673" s="99"/>
      <c r="L673" s="97"/>
      <c r="M673" s="97"/>
      <c r="N673" s="100">
        <v>45880.0</v>
      </c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idden="1">
      <c r="A674" s="96" t="s">
        <v>7284</v>
      </c>
      <c r="B674" s="96">
        <v>2.1994591623E10</v>
      </c>
      <c r="C674" s="96" t="s">
        <v>7887</v>
      </c>
      <c r="D674" s="97"/>
      <c r="E674" s="96" t="s">
        <v>85</v>
      </c>
      <c r="F674" s="96" t="s">
        <v>153</v>
      </c>
      <c r="G674" s="96" t="s">
        <v>94</v>
      </c>
      <c r="H674" s="101">
        <v>584.6</v>
      </c>
      <c r="I674" s="99"/>
      <c r="J674" s="97"/>
      <c r="K674" s="99"/>
      <c r="L674" s="97"/>
      <c r="M674" s="97"/>
      <c r="N674" s="100">
        <v>45880.0</v>
      </c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idden="1">
      <c r="A675" s="96" t="s">
        <v>4245</v>
      </c>
      <c r="B675" s="96">
        <v>2.1999883361E10</v>
      </c>
      <c r="C675" s="96" t="s">
        <v>7888</v>
      </c>
      <c r="D675" s="97"/>
      <c r="E675" s="96" t="s">
        <v>85</v>
      </c>
      <c r="F675" s="96" t="s">
        <v>137</v>
      </c>
      <c r="G675" s="96" t="s">
        <v>94</v>
      </c>
      <c r="H675" s="101">
        <v>553.24</v>
      </c>
      <c r="I675" s="99"/>
      <c r="J675" s="97"/>
      <c r="K675" s="99"/>
      <c r="L675" s="97"/>
      <c r="M675" s="97"/>
      <c r="N675" s="100">
        <v>45880.0</v>
      </c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idden="1">
      <c r="A676" s="96" t="s">
        <v>4184</v>
      </c>
      <c r="B676" s="96">
        <v>2.1981524609E10</v>
      </c>
      <c r="C676" s="96" t="s">
        <v>7889</v>
      </c>
      <c r="D676" s="97"/>
      <c r="E676" s="96" t="s">
        <v>85</v>
      </c>
      <c r="F676" s="96" t="s">
        <v>970</v>
      </c>
      <c r="G676" s="96" t="s">
        <v>94</v>
      </c>
      <c r="H676" s="101">
        <v>189.0</v>
      </c>
      <c r="I676" s="99"/>
      <c r="J676" s="97"/>
      <c r="K676" s="99"/>
      <c r="L676" s="97"/>
      <c r="M676" s="97"/>
      <c r="N676" s="100">
        <v>45880.0</v>
      </c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idden="1">
      <c r="A677" s="96" t="s">
        <v>7890</v>
      </c>
      <c r="B677" s="96">
        <v>2.1988569953E10</v>
      </c>
      <c r="C677" s="96" t="s">
        <v>7891</v>
      </c>
      <c r="D677" s="97"/>
      <c r="E677" s="96" t="s">
        <v>85</v>
      </c>
      <c r="F677" s="97"/>
      <c r="G677" s="96" t="s">
        <v>86</v>
      </c>
      <c r="H677" s="98"/>
      <c r="I677" s="99"/>
      <c r="J677" s="97"/>
      <c r="K677" s="99"/>
      <c r="L677" s="97"/>
      <c r="M677" s="97"/>
      <c r="N677" s="100">
        <v>45880.0</v>
      </c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idden="1">
      <c r="A678" s="96" t="s">
        <v>4347</v>
      </c>
      <c r="B678" s="96">
        <v>2.1993187327E10</v>
      </c>
      <c r="C678" s="96" t="s">
        <v>7892</v>
      </c>
      <c r="D678" s="97"/>
      <c r="E678" s="96" t="s">
        <v>85</v>
      </c>
      <c r="F678" s="96" t="s">
        <v>143</v>
      </c>
      <c r="G678" s="96" t="s">
        <v>94</v>
      </c>
      <c r="H678" s="101">
        <v>2014.08</v>
      </c>
      <c r="I678" s="99"/>
      <c r="J678" s="97"/>
      <c r="K678" s="99"/>
      <c r="L678" s="97"/>
      <c r="M678" s="97"/>
      <c r="N678" s="100">
        <v>45880.0</v>
      </c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idden="1">
      <c r="A679" s="96" t="s">
        <v>7461</v>
      </c>
      <c r="B679" s="96">
        <v>2.2992183422E10</v>
      </c>
      <c r="C679" s="96" t="s">
        <v>7893</v>
      </c>
      <c r="D679" s="97"/>
      <c r="E679" s="96" t="s">
        <v>85</v>
      </c>
      <c r="F679" s="97"/>
      <c r="G679" s="96" t="s">
        <v>86</v>
      </c>
      <c r="H679" s="98"/>
      <c r="I679" s="99"/>
      <c r="J679" s="97"/>
      <c r="K679" s="99"/>
      <c r="L679" s="97"/>
      <c r="M679" s="97"/>
      <c r="N679" s="100">
        <v>45880.0</v>
      </c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idden="1">
      <c r="A680" s="96" t="s">
        <v>4701</v>
      </c>
      <c r="B680" s="96">
        <v>2.1992743491E10</v>
      </c>
      <c r="C680" s="96" t="s">
        <v>7894</v>
      </c>
      <c r="D680" s="97"/>
      <c r="E680" s="96" t="s">
        <v>85</v>
      </c>
      <c r="F680" s="96" t="s">
        <v>970</v>
      </c>
      <c r="G680" s="96" t="s">
        <v>94</v>
      </c>
      <c r="H680" s="101">
        <v>189.0</v>
      </c>
      <c r="I680" s="99"/>
      <c r="J680" s="97"/>
      <c r="K680" s="99"/>
      <c r="L680" s="97"/>
      <c r="M680" s="97"/>
      <c r="N680" s="100">
        <v>45880.0</v>
      </c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idden="1">
      <c r="A681" s="96" t="s">
        <v>4074</v>
      </c>
      <c r="B681" s="96">
        <v>2.1999734786E10</v>
      </c>
      <c r="C681" s="96" t="s">
        <v>7895</v>
      </c>
      <c r="D681" s="97"/>
      <c r="E681" s="96" t="s">
        <v>85</v>
      </c>
      <c r="F681" s="96" t="s">
        <v>140</v>
      </c>
      <c r="G681" s="96" t="s">
        <v>94</v>
      </c>
      <c r="H681" s="101">
        <v>1895.19</v>
      </c>
      <c r="I681" s="99"/>
      <c r="J681" s="97"/>
      <c r="K681" s="99"/>
      <c r="L681" s="97"/>
      <c r="M681" s="97"/>
      <c r="N681" s="100">
        <v>45880.0</v>
      </c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idden="1">
      <c r="A682" s="96" t="s">
        <v>7896</v>
      </c>
      <c r="B682" s="96">
        <v>2.1986270072E10</v>
      </c>
      <c r="C682" s="96" t="s">
        <v>7897</v>
      </c>
      <c r="D682" s="97"/>
      <c r="E682" s="96" t="s">
        <v>85</v>
      </c>
      <c r="F682" s="97"/>
      <c r="G682" s="96" t="s">
        <v>86</v>
      </c>
      <c r="H682" s="98"/>
      <c r="I682" s="99"/>
      <c r="J682" s="97"/>
      <c r="K682" s="99"/>
      <c r="L682" s="97"/>
      <c r="M682" s="97"/>
      <c r="N682" s="100">
        <v>45881.0</v>
      </c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idden="1">
      <c r="A683" s="96" t="s">
        <v>5</v>
      </c>
      <c r="B683" s="96">
        <v>2.4998115108E10</v>
      </c>
      <c r="C683" s="96" t="s">
        <v>7898</v>
      </c>
      <c r="D683" s="97"/>
      <c r="E683" s="96" t="s">
        <v>85</v>
      </c>
      <c r="F683" s="97"/>
      <c r="G683" s="96" t="s">
        <v>150</v>
      </c>
      <c r="H683" s="98"/>
      <c r="I683" s="99"/>
      <c r="J683" s="97"/>
      <c r="K683" s="99"/>
      <c r="L683" s="97"/>
      <c r="M683" s="97"/>
      <c r="N683" s="100">
        <v>45881.0</v>
      </c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idden="1">
      <c r="A684" s="96" t="s">
        <v>7899</v>
      </c>
      <c r="B684" s="96">
        <v>2.2981111979E10</v>
      </c>
      <c r="C684" s="96" t="s">
        <v>7900</v>
      </c>
      <c r="D684" s="97"/>
      <c r="E684" s="96" t="s">
        <v>85</v>
      </c>
      <c r="F684" s="97"/>
      <c r="G684" s="96" t="s">
        <v>86</v>
      </c>
      <c r="H684" s="98"/>
      <c r="I684" s="99"/>
      <c r="J684" s="97"/>
      <c r="K684" s="99"/>
      <c r="L684" s="97"/>
      <c r="M684" s="97"/>
      <c r="N684" s="100">
        <v>45881.0</v>
      </c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idden="1">
      <c r="A685" s="96" t="s">
        <v>4441</v>
      </c>
      <c r="B685" s="96">
        <v>2.1967619189E10</v>
      </c>
      <c r="C685" s="96" t="s">
        <v>7901</v>
      </c>
      <c r="D685" s="97"/>
      <c r="E685" s="96" t="s">
        <v>85</v>
      </c>
      <c r="F685" s="97"/>
      <c r="G685" s="96" t="s">
        <v>86</v>
      </c>
      <c r="H685" s="98"/>
      <c r="I685" s="99"/>
      <c r="J685" s="97"/>
      <c r="K685" s="99"/>
      <c r="L685" s="97"/>
      <c r="M685" s="97"/>
      <c r="N685" s="100">
        <v>45881.0</v>
      </c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idden="1">
      <c r="A686" s="96" t="s">
        <v>7902</v>
      </c>
      <c r="B686" s="96">
        <v>2.2998716805E10</v>
      </c>
      <c r="C686" s="96" t="s">
        <v>7903</v>
      </c>
      <c r="D686" s="97"/>
      <c r="E686" s="96" t="s">
        <v>85</v>
      </c>
      <c r="F686" s="96" t="s">
        <v>93</v>
      </c>
      <c r="G686" s="96" t="s">
        <v>94</v>
      </c>
      <c r="H686" s="101">
        <v>1502.61</v>
      </c>
      <c r="I686" s="99"/>
      <c r="J686" s="97"/>
      <c r="K686" s="99"/>
      <c r="L686" s="97"/>
      <c r="M686" s="97"/>
      <c r="N686" s="100">
        <v>45881.0</v>
      </c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idden="1">
      <c r="A687" s="96" t="s">
        <v>7904</v>
      </c>
      <c r="B687" s="96">
        <v>2.1996727289E10</v>
      </c>
      <c r="C687" s="96" t="s">
        <v>7905</v>
      </c>
      <c r="D687" s="97"/>
      <c r="E687" s="96" t="s">
        <v>85</v>
      </c>
      <c r="F687" s="96" t="s">
        <v>718</v>
      </c>
      <c r="G687" s="96" t="s">
        <v>94</v>
      </c>
      <c r="H687" s="101">
        <v>903.29</v>
      </c>
      <c r="I687" s="99"/>
      <c r="J687" s="97"/>
      <c r="K687" s="99"/>
      <c r="L687" s="97"/>
      <c r="M687" s="97"/>
      <c r="N687" s="100">
        <v>45881.0</v>
      </c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idden="1">
      <c r="A688" s="96" t="s">
        <v>4985</v>
      </c>
      <c r="B688" s="96">
        <v>2.1996941375E10</v>
      </c>
      <c r="C688" s="96" t="s">
        <v>7906</v>
      </c>
      <c r="D688" s="97"/>
      <c r="E688" s="96" t="s">
        <v>85</v>
      </c>
      <c r="F688" s="97"/>
      <c r="G688" s="96" t="s">
        <v>86</v>
      </c>
      <c r="H688" s="98"/>
      <c r="I688" s="99"/>
      <c r="J688" s="97"/>
      <c r="K688" s="99"/>
      <c r="L688" s="97"/>
      <c r="M688" s="97"/>
      <c r="N688" s="100">
        <v>45881.0</v>
      </c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idden="1">
      <c r="A689" s="96" t="s">
        <v>7907</v>
      </c>
      <c r="B689" s="96">
        <v>2.1966843796E10</v>
      </c>
      <c r="C689" s="96" t="s">
        <v>7908</v>
      </c>
      <c r="D689" s="97"/>
      <c r="E689" s="96" t="s">
        <v>85</v>
      </c>
      <c r="F689" s="97"/>
      <c r="G689" s="96" t="s">
        <v>86</v>
      </c>
      <c r="H689" s="98"/>
      <c r="I689" s="99"/>
      <c r="J689" s="97"/>
      <c r="K689" s="99"/>
      <c r="L689" s="97"/>
      <c r="M689" s="97"/>
      <c r="N689" s="100">
        <v>45881.0</v>
      </c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idden="1">
      <c r="A690" s="96" t="s">
        <v>7909</v>
      </c>
      <c r="B690" s="96">
        <v>2.1986748839E10</v>
      </c>
      <c r="C690" s="96" t="s">
        <v>7910</v>
      </c>
      <c r="D690" s="97"/>
      <c r="E690" s="96" t="s">
        <v>85</v>
      </c>
      <c r="F690" s="97"/>
      <c r="G690" s="96" t="s">
        <v>86</v>
      </c>
      <c r="H690" s="98"/>
      <c r="I690" s="99"/>
      <c r="J690" s="97"/>
      <c r="K690" s="99"/>
      <c r="L690" s="97"/>
      <c r="M690" s="97"/>
      <c r="N690" s="100">
        <v>45881.0</v>
      </c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idden="1">
      <c r="A691" s="96" t="s">
        <v>4485</v>
      </c>
      <c r="B691" s="96">
        <v>2.1983552182E10</v>
      </c>
      <c r="C691" s="96" t="s">
        <v>7911</v>
      </c>
      <c r="D691" s="97"/>
      <c r="E691" s="96" t="s">
        <v>85</v>
      </c>
      <c r="F691" s="96" t="s">
        <v>278</v>
      </c>
      <c r="G691" s="96" t="s">
        <v>53</v>
      </c>
      <c r="H691" s="101">
        <v>259.37</v>
      </c>
      <c r="I691" s="100">
        <v>45896.0</v>
      </c>
      <c r="J691" s="96" t="s">
        <v>7912</v>
      </c>
      <c r="K691" s="100">
        <v>45910.0</v>
      </c>
      <c r="L691" s="96">
        <v>8.0</v>
      </c>
      <c r="M691" s="97"/>
      <c r="N691" s="100">
        <v>45881.0</v>
      </c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idden="1">
      <c r="A692" s="96" t="s">
        <v>7913</v>
      </c>
      <c r="B692" s="96">
        <v>2.1967125674E10</v>
      </c>
      <c r="C692" s="96" t="s">
        <v>7914</v>
      </c>
      <c r="D692" s="97"/>
      <c r="E692" s="96" t="s">
        <v>85</v>
      </c>
      <c r="F692" s="96" t="s">
        <v>93</v>
      </c>
      <c r="G692" s="96" t="s">
        <v>94</v>
      </c>
      <c r="H692" s="101">
        <v>467.39</v>
      </c>
      <c r="I692" s="99"/>
      <c r="J692" s="97"/>
      <c r="K692" s="99"/>
      <c r="L692" s="97"/>
      <c r="M692" s="97"/>
      <c r="N692" s="100">
        <v>45881.0</v>
      </c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idden="1">
      <c r="A693" s="96" t="s">
        <v>7915</v>
      </c>
      <c r="B693" s="96">
        <v>2.1974196772E10</v>
      </c>
      <c r="C693" s="96" t="s">
        <v>7916</v>
      </c>
      <c r="D693" s="97"/>
      <c r="E693" s="96" t="s">
        <v>671</v>
      </c>
      <c r="F693" s="97"/>
      <c r="G693" s="96" t="s">
        <v>86</v>
      </c>
      <c r="H693" s="98"/>
      <c r="I693" s="99"/>
      <c r="J693" s="97"/>
      <c r="K693" s="99"/>
      <c r="L693" s="97"/>
      <c r="M693" s="97"/>
      <c r="N693" s="100">
        <v>45881.0</v>
      </c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idden="1">
      <c r="A694" s="96" t="s">
        <v>7917</v>
      </c>
      <c r="B694" s="96">
        <v>2.1992076942E10</v>
      </c>
      <c r="C694" s="96" t="s">
        <v>7918</v>
      </c>
      <c r="D694" s="97"/>
      <c r="E694" s="96" t="s">
        <v>85</v>
      </c>
      <c r="F694" s="97"/>
      <c r="G694" s="96" t="s">
        <v>86</v>
      </c>
      <c r="H694" s="98"/>
      <c r="I694" s="99"/>
      <c r="J694" s="97"/>
      <c r="K694" s="99"/>
      <c r="L694" s="97"/>
      <c r="M694" s="97"/>
      <c r="N694" s="100">
        <v>45883.0</v>
      </c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idden="1">
      <c r="A695" s="96" t="s">
        <v>5185</v>
      </c>
      <c r="B695" s="96">
        <v>2.4988317995E10</v>
      </c>
      <c r="C695" s="96" t="s">
        <v>7919</v>
      </c>
      <c r="D695" s="97"/>
      <c r="E695" s="96" t="s">
        <v>85</v>
      </c>
      <c r="F695" s="96" t="s">
        <v>93</v>
      </c>
      <c r="G695" s="96" t="s">
        <v>94</v>
      </c>
      <c r="H695" s="101">
        <v>2004.07</v>
      </c>
      <c r="I695" s="99"/>
      <c r="J695" s="97"/>
      <c r="K695" s="99"/>
      <c r="L695" s="97"/>
      <c r="M695" s="97"/>
      <c r="N695" s="100">
        <v>45883.0</v>
      </c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idden="1">
      <c r="A696" s="96" t="s">
        <v>4487</v>
      </c>
      <c r="B696" s="96">
        <v>2.1975047569E10</v>
      </c>
      <c r="C696" s="96" t="s">
        <v>7920</v>
      </c>
      <c r="D696" s="97"/>
      <c r="E696" s="96" t="s">
        <v>85</v>
      </c>
      <c r="F696" s="97"/>
      <c r="G696" s="96" t="s">
        <v>86</v>
      </c>
      <c r="H696" s="98"/>
      <c r="I696" s="99"/>
      <c r="J696" s="97"/>
      <c r="K696" s="99"/>
      <c r="L696" s="97"/>
      <c r="M696" s="97"/>
      <c r="N696" s="100">
        <v>45883.0</v>
      </c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idden="1">
      <c r="A697" s="96" t="s">
        <v>7921</v>
      </c>
      <c r="B697" s="96">
        <v>2.1971852691E10</v>
      </c>
      <c r="C697" s="96" t="s">
        <v>7922</v>
      </c>
      <c r="D697" s="97"/>
      <c r="E697" s="96" t="s">
        <v>85</v>
      </c>
      <c r="F697" s="97"/>
      <c r="G697" s="96" t="s">
        <v>86</v>
      </c>
      <c r="H697" s="98"/>
      <c r="I697" s="99"/>
      <c r="J697" s="97"/>
      <c r="K697" s="99"/>
      <c r="L697" s="97"/>
      <c r="M697" s="97"/>
      <c r="N697" s="100">
        <v>45883.0</v>
      </c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idden="1">
      <c r="A698" s="96" t="s">
        <v>6794</v>
      </c>
      <c r="B698" s="96">
        <v>2.1964025902E10</v>
      </c>
      <c r="C698" s="96" t="s">
        <v>7923</v>
      </c>
      <c r="D698" s="97"/>
      <c r="E698" s="96" t="s">
        <v>85</v>
      </c>
      <c r="F698" s="96" t="s">
        <v>103</v>
      </c>
      <c r="G698" s="96" t="s">
        <v>94</v>
      </c>
      <c r="H698" s="101">
        <v>171.44</v>
      </c>
      <c r="I698" s="99"/>
      <c r="J698" s="97"/>
      <c r="K698" s="99"/>
      <c r="L698" s="97"/>
      <c r="M698" s="97"/>
      <c r="N698" s="100">
        <v>45883.0</v>
      </c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idden="1">
      <c r="A699" s="96" t="s">
        <v>7067</v>
      </c>
      <c r="B699" s="96">
        <v>2.1964731232E10</v>
      </c>
      <c r="C699" s="96" t="s">
        <v>7924</v>
      </c>
      <c r="D699" s="97"/>
      <c r="E699" s="96" t="s">
        <v>85</v>
      </c>
      <c r="F699" s="97"/>
      <c r="G699" s="96" t="s">
        <v>86</v>
      </c>
      <c r="H699" s="98"/>
      <c r="I699" s="99"/>
      <c r="J699" s="97"/>
      <c r="K699" s="99"/>
      <c r="L699" s="97"/>
      <c r="M699" s="97"/>
      <c r="N699" s="100">
        <v>45883.0</v>
      </c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idden="1">
      <c r="A700" s="96" t="s">
        <v>4022</v>
      </c>
      <c r="B700" s="96">
        <v>2.1965801542E10</v>
      </c>
      <c r="C700" s="96" t="s">
        <v>7925</v>
      </c>
      <c r="D700" s="97"/>
      <c r="E700" s="96" t="s">
        <v>85</v>
      </c>
      <c r="F700" s="96" t="s">
        <v>140</v>
      </c>
      <c r="G700" s="96" t="s">
        <v>94</v>
      </c>
      <c r="H700" s="101">
        <v>1895.71</v>
      </c>
      <c r="I700" s="99"/>
      <c r="J700" s="97"/>
      <c r="K700" s="99"/>
      <c r="L700" s="97"/>
      <c r="M700" s="97"/>
      <c r="N700" s="100">
        <v>45883.0</v>
      </c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idden="1">
      <c r="A701" s="96" t="s">
        <v>7926</v>
      </c>
      <c r="B701" s="96">
        <v>2.1971296491E10</v>
      </c>
      <c r="C701" s="96" t="s">
        <v>7927</v>
      </c>
      <c r="D701" s="97"/>
      <c r="E701" s="96" t="s">
        <v>85</v>
      </c>
      <c r="F701" s="96" t="s">
        <v>103</v>
      </c>
      <c r="G701" s="96" t="s">
        <v>94</v>
      </c>
      <c r="H701" s="101">
        <v>190.09</v>
      </c>
      <c r="I701" s="99"/>
      <c r="J701" s="97"/>
      <c r="K701" s="99"/>
      <c r="L701" s="97"/>
      <c r="M701" s="97"/>
      <c r="N701" s="100">
        <v>45883.0</v>
      </c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idden="1">
      <c r="A702" s="96" t="s">
        <v>4140</v>
      </c>
      <c r="B702" s="96">
        <v>2.1982752118E10</v>
      </c>
      <c r="C702" s="96" t="s">
        <v>7928</v>
      </c>
      <c r="D702" s="97"/>
      <c r="E702" s="96" t="s">
        <v>85</v>
      </c>
      <c r="F702" s="97"/>
      <c r="G702" s="96" t="s">
        <v>86</v>
      </c>
      <c r="H702" s="98"/>
      <c r="I702" s="99"/>
      <c r="J702" s="97"/>
      <c r="K702" s="99"/>
      <c r="L702" s="97"/>
      <c r="M702" s="97"/>
      <c r="N702" s="100">
        <v>45883.0</v>
      </c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idden="1">
      <c r="A703" s="96" t="s">
        <v>4552</v>
      </c>
      <c r="B703" s="96">
        <v>2.198373499E10</v>
      </c>
      <c r="C703" s="96" t="s">
        <v>7929</v>
      </c>
      <c r="D703" s="97"/>
      <c r="E703" s="96" t="s">
        <v>85</v>
      </c>
      <c r="F703" s="96" t="s">
        <v>289</v>
      </c>
      <c r="G703" s="96" t="s">
        <v>94</v>
      </c>
      <c r="H703" s="101">
        <v>384.8</v>
      </c>
      <c r="I703" s="99"/>
      <c r="J703" s="97"/>
      <c r="K703" s="99"/>
      <c r="L703" s="97"/>
      <c r="M703" s="97"/>
      <c r="N703" s="100">
        <v>45883.0</v>
      </c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idden="1">
      <c r="A704" s="96" t="s">
        <v>4489</v>
      </c>
      <c r="B704" s="96">
        <v>2.1975541788E10</v>
      </c>
      <c r="C704" s="96" t="s">
        <v>7930</v>
      </c>
      <c r="D704" s="97"/>
      <c r="E704" s="96" t="s">
        <v>85</v>
      </c>
      <c r="F704" s="97"/>
      <c r="G704" s="96" t="s">
        <v>86</v>
      </c>
      <c r="H704" s="98"/>
      <c r="I704" s="99"/>
      <c r="J704" s="97"/>
      <c r="K704" s="99"/>
      <c r="L704" s="97"/>
      <c r="M704" s="97"/>
      <c r="N704" s="100">
        <v>45883.0</v>
      </c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idden="1">
      <c r="A705" s="96" t="s">
        <v>7931</v>
      </c>
      <c r="B705" s="96">
        <v>2.1998144652E10</v>
      </c>
      <c r="C705" s="96" t="s">
        <v>7932</v>
      </c>
      <c r="D705" s="97"/>
      <c r="E705" s="96" t="s">
        <v>85</v>
      </c>
      <c r="F705" s="96" t="s">
        <v>970</v>
      </c>
      <c r="G705" s="96" t="s">
        <v>94</v>
      </c>
      <c r="H705" s="101">
        <v>189.0</v>
      </c>
      <c r="I705" s="99"/>
      <c r="J705" s="97"/>
      <c r="K705" s="99"/>
      <c r="L705" s="97"/>
      <c r="M705" s="97"/>
      <c r="N705" s="100">
        <v>45883.0</v>
      </c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idden="1">
      <c r="A706" s="96" t="s">
        <v>4067</v>
      </c>
      <c r="B706" s="96">
        <v>2.1978266E10</v>
      </c>
      <c r="C706" s="96" t="s">
        <v>7933</v>
      </c>
      <c r="D706" s="97"/>
      <c r="E706" s="96" t="s">
        <v>85</v>
      </c>
      <c r="F706" s="97"/>
      <c r="G706" s="96" t="s">
        <v>86</v>
      </c>
      <c r="H706" s="98"/>
      <c r="I706" s="99"/>
      <c r="J706" s="97"/>
      <c r="K706" s="99"/>
      <c r="L706" s="97"/>
      <c r="M706" s="97"/>
      <c r="N706" s="100">
        <v>45887.0</v>
      </c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idden="1">
      <c r="A707" s="96" t="s">
        <v>7663</v>
      </c>
      <c r="B707" s="96">
        <v>2.1993604115E10</v>
      </c>
      <c r="C707" s="96" t="s">
        <v>7934</v>
      </c>
      <c r="D707" s="97"/>
      <c r="E707" s="96" t="s">
        <v>85</v>
      </c>
      <c r="F707" s="96" t="s">
        <v>970</v>
      </c>
      <c r="G707" s="96" t="s">
        <v>94</v>
      </c>
      <c r="H707" s="101">
        <v>189.0</v>
      </c>
      <c r="I707" s="99"/>
      <c r="J707" s="97"/>
      <c r="K707" s="99"/>
      <c r="L707" s="97"/>
      <c r="M707" s="97"/>
      <c r="N707" s="100">
        <v>45887.0</v>
      </c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idden="1">
      <c r="A708" s="96" t="s">
        <v>7528</v>
      </c>
      <c r="B708" s="96">
        <v>2.1967117815E10</v>
      </c>
      <c r="C708" s="96" t="s">
        <v>7935</v>
      </c>
      <c r="D708" s="97"/>
      <c r="E708" s="96" t="s">
        <v>85</v>
      </c>
      <c r="F708" s="96" t="s">
        <v>93</v>
      </c>
      <c r="G708" s="96" t="s">
        <v>94</v>
      </c>
      <c r="H708" s="101">
        <v>320.62</v>
      </c>
      <c r="I708" s="99"/>
      <c r="J708" s="97"/>
      <c r="K708" s="99"/>
      <c r="L708" s="97"/>
      <c r="M708" s="97"/>
      <c r="N708" s="100">
        <v>45887.0</v>
      </c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idden="1">
      <c r="A709" s="96" t="s">
        <v>4267</v>
      </c>
      <c r="B709" s="96">
        <v>2.1993058085E10</v>
      </c>
      <c r="C709" s="96" t="s">
        <v>7936</v>
      </c>
      <c r="D709" s="97"/>
      <c r="E709" s="96" t="s">
        <v>85</v>
      </c>
      <c r="F709" s="96" t="s">
        <v>718</v>
      </c>
      <c r="G709" s="96" t="s">
        <v>94</v>
      </c>
      <c r="H709" s="101">
        <v>706.83</v>
      </c>
      <c r="I709" s="99"/>
      <c r="J709" s="97"/>
      <c r="K709" s="99"/>
      <c r="L709" s="97"/>
      <c r="M709" s="97"/>
      <c r="N709" s="100">
        <v>45887.0</v>
      </c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idden="1">
      <c r="A710" s="96" t="s">
        <v>4157</v>
      </c>
      <c r="B710" s="96">
        <v>2.1987777301E10</v>
      </c>
      <c r="C710" s="96" t="s">
        <v>7937</v>
      </c>
      <c r="D710" s="97"/>
      <c r="E710" s="96" t="s">
        <v>85</v>
      </c>
      <c r="F710" s="96" t="s">
        <v>137</v>
      </c>
      <c r="G710" s="96" t="s">
        <v>94</v>
      </c>
      <c r="H710" s="101">
        <v>597.5</v>
      </c>
      <c r="I710" s="99"/>
      <c r="J710" s="97"/>
      <c r="K710" s="99"/>
      <c r="L710" s="97"/>
      <c r="M710" s="97"/>
      <c r="N710" s="100">
        <v>45887.0</v>
      </c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idden="1">
      <c r="A711" s="96" t="s">
        <v>628</v>
      </c>
      <c r="B711" s="96">
        <v>2.1965422384E10</v>
      </c>
      <c r="C711" s="96" t="s">
        <v>7938</v>
      </c>
      <c r="D711" s="97"/>
      <c r="E711" s="96" t="s">
        <v>85</v>
      </c>
      <c r="F711" s="96" t="s">
        <v>2141</v>
      </c>
      <c r="G711" s="96" t="s">
        <v>131</v>
      </c>
      <c r="H711" s="101">
        <v>380.28</v>
      </c>
      <c r="I711" s="99"/>
      <c r="J711" s="97"/>
      <c r="K711" s="99"/>
      <c r="L711" s="97"/>
      <c r="M711" s="97"/>
      <c r="N711" s="100">
        <v>45887.0</v>
      </c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idden="1">
      <c r="A712" s="96" t="s">
        <v>7939</v>
      </c>
      <c r="B712" s="96">
        <v>2.299615121E10</v>
      </c>
      <c r="C712" s="96" t="s">
        <v>7940</v>
      </c>
      <c r="D712" s="97"/>
      <c r="E712" s="96" t="s">
        <v>85</v>
      </c>
      <c r="F712" s="97"/>
      <c r="G712" s="96" t="s">
        <v>86</v>
      </c>
      <c r="H712" s="98"/>
      <c r="I712" s="99"/>
      <c r="J712" s="97"/>
      <c r="K712" s="99"/>
      <c r="L712" s="97"/>
      <c r="M712" s="97"/>
      <c r="N712" s="100">
        <v>45887.0</v>
      </c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idden="1">
      <c r="A713" s="96" t="s">
        <v>7941</v>
      </c>
      <c r="B713" s="96">
        <v>2.199901583E10</v>
      </c>
      <c r="C713" s="96" t="s">
        <v>7942</v>
      </c>
      <c r="D713" s="96" t="s">
        <v>635</v>
      </c>
      <c r="E713" s="96" t="s">
        <v>134</v>
      </c>
      <c r="F713" s="96" t="s">
        <v>137</v>
      </c>
      <c r="G713" s="96" t="s">
        <v>53</v>
      </c>
      <c r="H713" s="101">
        <v>1844.05</v>
      </c>
      <c r="I713" s="100">
        <v>45883.0</v>
      </c>
      <c r="J713" s="96">
        <v>9.659274E7</v>
      </c>
      <c r="K713" s="100">
        <v>45911.0</v>
      </c>
      <c r="L713" s="96">
        <v>8.0</v>
      </c>
      <c r="M713" s="97"/>
      <c r="N713" s="100">
        <v>45887.0</v>
      </c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idden="1">
      <c r="A714" s="96" t="s">
        <v>7943</v>
      </c>
      <c r="B714" s="96" t="s">
        <v>7944</v>
      </c>
      <c r="C714" s="96" t="s">
        <v>7945</v>
      </c>
      <c r="D714" s="96" t="s">
        <v>2252</v>
      </c>
      <c r="E714" s="96" t="s">
        <v>85</v>
      </c>
      <c r="F714" s="96" t="s">
        <v>167</v>
      </c>
      <c r="G714" s="96" t="s">
        <v>53</v>
      </c>
      <c r="H714" s="101">
        <v>1054.28</v>
      </c>
      <c r="I714" s="100">
        <v>45884.0</v>
      </c>
      <c r="J714" s="96">
        <v>1.7552932349762E13</v>
      </c>
      <c r="K714" s="100">
        <v>45909.0</v>
      </c>
      <c r="L714" s="96">
        <v>8.0</v>
      </c>
      <c r="M714" s="97"/>
      <c r="N714" s="100">
        <v>45887.0</v>
      </c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idden="1">
      <c r="A715" s="96" t="s">
        <v>4079</v>
      </c>
      <c r="B715" s="96">
        <v>2.1972572254E10</v>
      </c>
      <c r="C715" s="96" t="s">
        <v>7946</v>
      </c>
      <c r="D715" s="97"/>
      <c r="E715" s="96" t="s">
        <v>85</v>
      </c>
      <c r="F715" s="97"/>
      <c r="G715" s="96" t="s">
        <v>86</v>
      </c>
      <c r="H715" s="98"/>
      <c r="I715" s="99"/>
      <c r="J715" s="97"/>
      <c r="K715" s="99"/>
      <c r="L715" s="97"/>
      <c r="M715" s="97"/>
      <c r="N715" s="100">
        <v>45887.0</v>
      </c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idden="1">
      <c r="A716" s="96" t="s">
        <v>212</v>
      </c>
      <c r="B716" s="96">
        <v>2.1973542701E10</v>
      </c>
      <c r="C716" s="96" t="s">
        <v>7947</v>
      </c>
      <c r="D716" s="97"/>
      <c r="E716" s="96" t="s">
        <v>85</v>
      </c>
      <c r="F716" s="96" t="s">
        <v>278</v>
      </c>
      <c r="G716" s="96" t="s">
        <v>94</v>
      </c>
      <c r="H716" s="101">
        <v>505.69</v>
      </c>
      <c r="I716" s="99"/>
      <c r="J716" s="97"/>
      <c r="K716" s="99"/>
      <c r="L716" s="97"/>
      <c r="M716" s="97"/>
      <c r="N716" s="100">
        <v>45887.0</v>
      </c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idden="1">
      <c r="A717" s="96" t="s">
        <v>7593</v>
      </c>
      <c r="B717" s="96">
        <v>2.1967206721E10</v>
      </c>
      <c r="C717" s="96" t="s">
        <v>7948</v>
      </c>
      <c r="D717" s="97"/>
      <c r="E717" s="96" t="s">
        <v>85</v>
      </c>
      <c r="F717" s="96" t="s">
        <v>436</v>
      </c>
      <c r="G717" s="96" t="s">
        <v>94</v>
      </c>
      <c r="H717" s="101">
        <v>52.45</v>
      </c>
      <c r="I717" s="99"/>
      <c r="J717" s="97"/>
      <c r="K717" s="99"/>
      <c r="L717" s="97"/>
      <c r="M717" s="97"/>
      <c r="N717" s="100">
        <v>45887.0</v>
      </c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idden="1">
      <c r="A718" s="96" t="s">
        <v>4393</v>
      </c>
      <c r="B718" s="96">
        <v>2.1965630304E10</v>
      </c>
      <c r="C718" s="96" t="s">
        <v>7949</v>
      </c>
      <c r="D718" s="97"/>
      <c r="E718" s="96" t="s">
        <v>85</v>
      </c>
      <c r="F718" s="96" t="s">
        <v>153</v>
      </c>
      <c r="G718" s="96" t="s">
        <v>131</v>
      </c>
      <c r="H718" s="101">
        <v>262.8</v>
      </c>
      <c r="I718" s="99"/>
      <c r="J718" s="97"/>
      <c r="K718" s="99"/>
      <c r="L718" s="97"/>
      <c r="M718" s="97"/>
      <c r="N718" s="100">
        <v>45887.0</v>
      </c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idden="1">
      <c r="A719" s="96" t="s">
        <v>7950</v>
      </c>
      <c r="B719" s="96">
        <v>2.1985445898E10</v>
      </c>
      <c r="C719" s="96" t="s">
        <v>7951</v>
      </c>
      <c r="D719" s="97"/>
      <c r="E719" s="96" t="s">
        <v>85</v>
      </c>
      <c r="F719" s="96" t="s">
        <v>2141</v>
      </c>
      <c r="G719" s="96" t="s">
        <v>94</v>
      </c>
      <c r="H719" s="101">
        <v>1990.53</v>
      </c>
      <c r="I719" s="99"/>
      <c r="J719" s="97"/>
      <c r="K719" s="99"/>
      <c r="L719" s="97"/>
      <c r="M719" s="97"/>
      <c r="N719" s="100">
        <v>45887.0</v>
      </c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idden="1">
      <c r="A720" s="96" t="s">
        <v>7952</v>
      </c>
      <c r="B720" s="96">
        <v>2.1989618196E10</v>
      </c>
      <c r="C720" s="96" t="s">
        <v>7953</v>
      </c>
      <c r="D720" s="97"/>
      <c r="E720" s="96" t="s">
        <v>85</v>
      </c>
      <c r="F720" s="97"/>
      <c r="G720" s="96" t="s">
        <v>86</v>
      </c>
      <c r="H720" s="98"/>
      <c r="I720" s="99"/>
      <c r="J720" s="97"/>
      <c r="K720" s="99"/>
      <c r="L720" s="97"/>
      <c r="M720" s="97"/>
      <c r="N720" s="100">
        <v>45887.0</v>
      </c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idden="1">
      <c r="A721" s="96" t="s">
        <v>5234</v>
      </c>
      <c r="B721" s="96">
        <v>2.1994987558E10</v>
      </c>
      <c r="C721" s="97"/>
      <c r="D721" s="97"/>
      <c r="E721" s="96" t="s">
        <v>85</v>
      </c>
      <c r="F721" s="97"/>
      <c r="G721" s="96" t="s">
        <v>86</v>
      </c>
      <c r="H721" s="98"/>
      <c r="I721" s="99"/>
      <c r="J721" s="97"/>
      <c r="K721" s="99"/>
      <c r="L721" s="97"/>
      <c r="M721" s="97"/>
      <c r="N721" s="100">
        <v>45887.0</v>
      </c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idden="1">
      <c r="A722" s="96" t="s">
        <v>7117</v>
      </c>
      <c r="B722" s="96">
        <v>2.1996294541E10</v>
      </c>
      <c r="C722" s="96" t="s">
        <v>7954</v>
      </c>
      <c r="D722" s="97"/>
      <c r="E722" s="96" t="s">
        <v>85</v>
      </c>
      <c r="F722" s="96" t="s">
        <v>278</v>
      </c>
      <c r="G722" s="96" t="s">
        <v>94</v>
      </c>
      <c r="H722" s="101">
        <v>593.88</v>
      </c>
      <c r="I722" s="99"/>
      <c r="J722" s="97"/>
      <c r="K722" s="99"/>
      <c r="L722" s="97"/>
      <c r="M722" s="97"/>
      <c r="N722" s="100">
        <v>45887.0</v>
      </c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idden="1">
      <c r="A723" s="96" t="s">
        <v>7955</v>
      </c>
      <c r="B723" s="96">
        <v>2.197373075E9</v>
      </c>
      <c r="C723" s="97"/>
      <c r="D723" s="97"/>
      <c r="E723" s="96" t="s">
        <v>85</v>
      </c>
      <c r="F723" s="97"/>
      <c r="G723" s="96" t="s">
        <v>150</v>
      </c>
      <c r="H723" s="98"/>
      <c r="I723" s="99"/>
      <c r="J723" s="97"/>
      <c r="K723" s="99"/>
      <c r="L723" s="97"/>
      <c r="M723" s="96" t="s">
        <v>7956</v>
      </c>
      <c r="N723" s="100">
        <v>45887.0</v>
      </c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idden="1">
      <c r="A724" s="96" t="s">
        <v>7957</v>
      </c>
      <c r="B724" s="96">
        <v>2.1969106134E10</v>
      </c>
      <c r="C724" s="96" t="s">
        <v>7958</v>
      </c>
      <c r="D724" s="97"/>
      <c r="E724" s="96" t="s">
        <v>85</v>
      </c>
      <c r="F724" s="97"/>
      <c r="G724" s="96" t="s">
        <v>86</v>
      </c>
      <c r="H724" s="98"/>
      <c r="I724" s="99"/>
      <c r="J724" s="97"/>
      <c r="K724" s="99"/>
      <c r="L724" s="97"/>
      <c r="M724" s="97"/>
      <c r="N724" s="100">
        <v>45888.0</v>
      </c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idden="1">
      <c r="A725" s="96" t="s">
        <v>4245</v>
      </c>
      <c r="B725" s="96">
        <v>2.2981083585E10</v>
      </c>
      <c r="C725" s="96" t="s">
        <v>7959</v>
      </c>
      <c r="D725" s="97"/>
      <c r="E725" s="96" t="s">
        <v>85</v>
      </c>
      <c r="F725" s="96" t="s">
        <v>718</v>
      </c>
      <c r="G725" s="96" t="s">
        <v>94</v>
      </c>
      <c r="H725" s="101">
        <v>239.96</v>
      </c>
      <c r="I725" s="99"/>
      <c r="J725" s="97"/>
      <c r="K725" s="99"/>
      <c r="L725" s="97"/>
      <c r="M725" s="97"/>
      <c r="N725" s="100">
        <v>45888.0</v>
      </c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idden="1">
      <c r="A726" s="96" t="s">
        <v>4643</v>
      </c>
      <c r="B726" s="96">
        <v>2.1985449064E10</v>
      </c>
      <c r="C726" s="96" t="s">
        <v>7960</v>
      </c>
      <c r="D726" s="97"/>
      <c r="E726" s="96" t="s">
        <v>85</v>
      </c>
      <c r="F726" s="97"/>
      <c r="G726" s="96" t="s">
        <v>86</v>
      </c>
      <c r="H726" s="98"/>
      <c r="I726" s="99"/>
      <c r="J726" s="97"/>
      <c r="K726" s="99"/>
      <c r="L726" s="97"/>
      <c r="M726" s="97"/>
      <c r="N726" s="100">
        <v>45888.0</v>
      </c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idden="1">
      <c r="A727" s="96" t="s">
        <v>7961</v>
      </c>
      <c r="B727" s="96">
        <v>2.1964305655E10</v>
      </c>
      <c r="C727" s="96" t="s">
        <v>7962</v>
      </c>
      <c r="D727" s="97"/>
      <c r="E727" s="96" t="s">
        <v>85</v>
      </c>
      <c r="F727" s="96" t="s">
        <v>93</v>
      </c>
      <c r="G727" s="96" t="s">
        <v>94</v>
      </c>
      <c r="H727" s="101">
        <v>816.67</v>
      </c>
      <c r="I727" s="99"/>
      <c r="J727" s="97"/>
      <c r="K727" s="99"/>
      <c r="L727" s="97"/>
      <c r="M727" s="97"/>
      <c r="N727" s="100">
        <v>45888.0</v>
      </c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idden="1">
      <c r="A728" s="96" t="s">
        <v>7963</v>
      </c>
      <c r="B728" s="96">
        <v>2.1983049123E10</v>
      </c>
      <c r="C728" s="96" t="s">
        <v>7964</v>
      </c>
      <c r="D728" s="97"/>
      <c r="E728" s="96" t="s">
        <v>85</v>
      </c>
      <c r="F728" s="97"/>
      <c r="G728" s="96" t="s">
        <v>86</v>
      </c>
      <c r="H728" s="98"/>
      <c r="I728" s="99"/>
      <c r="J728" s="97"/>
      <c r="K728" s="99"/>
      <c r="L728" s="97"/>
      <c r="M728" s="97"/>
      <c r="N728" s="100">
        <v>45888.0</v>
      </c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idden="1">
      <c r="A729" s="96" t="s">
        <v>7965</v>
      </c>
      <c r="B729" s="96">
        <v>2.1986332828E10</v>
      </c>
      <c r="C729" s="96" t="s">
        <v>7966</v>
      </c>
      <c r="D729" s="97"/>
      <c r="E729" s="96" t="s">
        <v>85</v>
      </c>
      <c r="F729" s="96" t="s">
        <v>289</v>
      </c>
      <c r="G729" s="96" t="s">
        <v>94</v>
      </c>
      <c r="H729" s="101">
        <v>2606.08</v>
      </c>
      <c r="I729" s="99"/>
      <c r="J729" s="97"/>
      <c r="K729" s="99"/>
      <c r="L729" s="97"/>
      <c r="M729" s="97"/>
      <c r="N729" s="100">
        <v>45888.0</v>
      </c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idden="1">
      <c r="A730" s="96" t="s">
        <v>7967</v>
      </c>
      <c r="B730" s="96">
        <v>2.1998285858E10</v>
      </c>
      <c r="C730" s="96" t="s">
        <v>7968</v>
      </c>
      <c r="D730" s="97"/>
      <c r="E730" s="96" t="s">
        <v>85</v>
      </c>
      <c r="F730" s="97"/>
      <c r="G730" s="96" t="s">
        <v>150</v>
      </c>
      <c r="H730" s="98"/>
      <c r="I730" s="99"/>
      <c r="J730" s="97"/>
      <c r="K730" s="99"/>
      <c r="L730" s="97"/>
      <c r="M730" s="97"/>
      <c r="N730" s="100">
        <v>45888.0</v>
      </c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idden="1">
      <c r="A731" s="96" t="s">
        <v>7969</v>
      </c>
      <c r="B731" s="96">
        <v>2.1968114859E10</v>
      </c>
      <c r="C731" s="96" t="s">
        <v>7970</v>
      </c>
      <c r="D731" s="97"/>
      <c r="E731" s="96" t="s">
        <v>85</v>
      </c>
      <c r="F731" s="97"/>
      <c r="G731" s="96" t="s">
        <v>86</v>
      </c>
      <c r="H731" s="98"/>
      <c r="I731" s="99"/>
      <c r="J731" s="97"/>
      <c r="K731" s="99"/>
      <c r="L731" s="97"/>
      <c r="M731" s="97"/>
      <c r="N731" s="100">
        <v>45888.0</v>
      </c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idden="1">
      <c r="A732" s="96" t="s">
        <v>32</v>
      </c>
      <c r="B732" s="96">
        <v>2.1998466753E10</v>
      </c>
      <c r="C732" s="96" t="s">
        <v>7971</v>
      </c>
      <c r="D732" s="97"/>
      <c r="E732" s="96" t="s">
        <v>85</v>
      </c>
      <c r="F732" s="97"/>
      <c r="G732" s="96" t="s">
        <v>86</v>
      </c>
      <c r="H732" s="98"/>
      <c r="I732" s="99"/>
      <c r="J732" s="97"/>
      <c r="K732" s="99"/>
      <c r="L732" s="97"/>
      <c r="M732" s="97"/>
      <c r="N732" s="100">
        <v>45888.0</v>
      </c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idden="1">
      <c r="A733" s="96" t="s">
        <v>4927</v>
      </c>
      <c r="B733" s="96" t="s">
        <v>7972</v>
      </c>
      <c r="C733" s="96" t="s">
        <v>7973</v>
      </c>
      <c r="D733" s="96" t="s">
        <v>7974</v>
      </c>
      <c r="E733" s="96" t="s">
        <v>85</v>
      </c>
      <c r="F733" s="96" t="s">
        <v>970</v>
      </c>
      <c r="G733" s="96" t="s">
        <v>150</v>
      </c>
      <c r="H733" s="101">
        <v>189.0</v>
      </c>
      <c r="I733" s="100">
        <v>45884.0</v>
      </c>
      <c r="J733" s="96" t="s">
        <v>7975</v>
      </c>
      <c r="K733" s="99"/>
      <c r="L733" s="97"/>
      <c r="M733" s="97"/>
      <c r="N733" s="100">
        <v>45903.0</v>
      </c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idden="1">
      <c r="A734" s="96" t="s">
        <v>778</v>
      </c>
      <c r="B734" s="96">
        <v>5.521981628196E12</v>
      </c>
      <c r="C734" s="97"/>
      <c r="D734" s="97"/>
      <c r="E734" s="96" t="s">
        <v>85</v>
      </c>
      <c r="F734" s="96" t="s">
        <v>93</v>
      </c>
      <c r="G734" s="96" t="s">
        <v>94</v>
      </c>
      <c r="H734" s="101">
        <v>1169.17</v>
      </c>
      <c r="I734" s="99"/>
      <c r="J734" s="97"/>
      <c r="K734" s="99"/>
      <c r="L734" s="97"/>
      <c r="M734" s="97"/>
      <c r="N734" s="100">
        <v>45891.0</v>
      </c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idden="1">
      <c r="A735" s="96" t="s">
        <v>7976</v>
      </c>
      <c r="B735" s="96">
        <v>2.1993969031E10</v>
      </c>
      <c r="C735" s="96" t="s">
        <v>7977</v>
      </c>
      <c r="D735" s="97"/>
      <c r="E735" s="96" t="s">
        <v>85</v>
      </c>
      <c r="F735" s="97"/>
      <c r="G735" s="96" t="s">
        <v>86</v>
      </c>
      <c r="H735" s="98"/>
      <c r="I735" s="99"/>
      <c r="J735" s="97"/>
      <c r="K735" s="99"/>
      <c r="L735" s="97"/>
      <c r="M735" s="97"/>
      <c r="N735" s="100">
        <v>45891.0</v>
      </c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idden="1">
      <c r="A736" s="96" t="s">
        <v>7978</v>
      </c>
      <c r="B736" s="96">
        <v>2.1991985632E10</v>
      </c>
      <c r="C736" s="96" t="s">
        <v>7979</v>
      </c>
      <c r="D736" s="97"/>
      <c r="E736" s="96" t="s">
        <v>85</v>
      </c>
      <c r="F736" s="96" t="s">
        <v>103</v>
      </c>
      <c r="G736" s="96" t="s">
        <v>94</v>
      </c>
      <c r="H736" s="101">
        <v>171.44</v>
      </c>
      <c r="I736" s="99"/>
      <c r="J736" s="97"/>
      <c r="K736" s="99"/>
      <c r="L736" s="97"/>
      <c r="M736" s="97"/>
      <c r="N736" s="100">
        <v>45891.0</v>
      </c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idden="1">
      <c r="A737" s="96" t="s">
        <v>5503</v>
      </c>
      <c r="B737" s="96">
        <v>2.1989751029E10</v>
      </c>
      <c r="C737" s="96" t="s">
        <v>7980</v>
      </c>
      <c r="D737" s="97"/>
      <c r="E737" s="96" t="s">
        <v>85</v>
      </c>
      <c r="F737" s="97"/>
      <c r="G737" s="96" t="s">
        <v>150</v>
      </c>
      <c r="H737" s="98"/>
      <c r="I737" s="99"/>
      <c r="J737" s="97"/>
      <c r="K737" s="99"/>
      <c r="L737" s="97"/>
      <c r="M737" s="96" t="s">
        <v>7981</v>
      </c>
      <c r="N737" s="100">
        <v>45891.0</v>
      </c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idden="1">
      <c r="A738" s="96" t="s">
        <v>4269</v>
      </c>
      <c r="B738" s="97"/>
      <c r="C738" s="96" t="s">
        <v>7982</v>
      </c>
      <c r="D738" s="97"/>
      <c r="E738" s="96" t="s">
        <v>85</v>
      </c>
      <c r="F738" s="97"/>
      <c r="G738" s="96" t="s">
        <v>150</v>
      </c>
      <c r="H738" s="98"/>
      <c r="I738" s="99"/>
      <c r="J738" s="97"/>
      <c r="K738" s="99"/>
      <c r="L738" s="97"/>
      <c r="M738" s="96" t="s">
        <v>7983</v>
      </c>
      <c r="N738" s="100">
        <v>45891.0</v>
      </c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idden="1">
      <c r="A739" s="96" t="s">
        <v>7984</v>
      </c>
      <c r="B739" s="96">
        <v>2.1969181362E10</v>
      </c>
      <c r="C739" s="96" t="s">
        <v>7985</v>
      </c>
      <c r="D739" s="97"/>
      <c r="E739" s="96" t="s">
        <v>85</v>
      </c>
      <c r="F739" s="97"/>
      <c r="G739" s="96" t="s">
        <v>86</v>
      </c>
      <c r="H739" s="98"/>
      <c r="I739" s="99"/>
      <c r="J739" s="97"/>
      <c r="K739" s="99"/>
      <c r="L739" s="97"/>
      <c r="M739" s="97"/>
      <c r="N739" s="100">
        <v>45891.0</v>
      </c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idden="1">
      <c r="A740" s="96" t="s">
        <v>2045</v>
      </c>
      <c r="B740" s="96">
        <v>2.1995014793E10</v>
      </c>
      <c r="C740" s="96" t="s">
        <v>7986</v>
      </c>
      <c r="D740" s="97"/>
      <c r="E740" s="96" t="s">
        <v>85</v>
      </c>
      <c r="F740" s="97"/>
      <c r="G740" s="96" t="s">
        <v>86</v>
      </c>
      <c r="H740" s="98"/>
      <c r="I740" s="99"/>
      <c r="J740" s="97"/>
      <c r="K740" s="99"/>
      <c r="L740" s="97"/>
      <c r="M740" s="97"/>
      <c r="N740" s="100">
        <v>45891.0</v>
      </c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idden="1">
      <c r="A741" s="96" t="s">
        <v>7987</v>
      </c>
      <c r="B741" s="96">
        <v>2.198250053E10</v>
      </c>
      <c r="C741" s="96" t="s">
        <v>7988</v>
      </c>
      <c r="D741" s="97"/>
      <c r="E741" s="96" t="s">
        <v>85</v>
      </c>
      <c r="F741" s="97"/>
      <c r="G741" s="96" t="s">
        <v>86</v>
      </c>
      <c r="H741" s="98"/>
      <c r="I741" s="99"/>
      <c r="J741" s="97"/>
      <c r="K741" s="99"/>
      <c r="L741" s="97"/>
      <c r="M741" s="97"/>
      <c r="N741" s="100">
        <v>45891.0</v>
      </c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idden="1">
      <c r="A742" s="96" t="s">
        <v>4959</v>
      </c>
      <c r="B742" s="96">
        <v>2.1970672944E10</v>
      </c>
      <c r="C742" s="96" t="s">
        <v>7989</v>
      </c>
      <c r="D742" s="97"/>
      <c r="E742" s="96" t="s">
        <v>85</v>
      </c>
      <c r="F742" s="96" t="s">
        <v>137</v>
      </c>
      <c r="G742" s="96" t="s">
        <v>94</v>
      </c>
      <c r="H742" s="101">
        <v>2100.64</v>
      </c>
      <c r="I742" s="99"/>
      <c r="J742" s="97"/>
      <c r="K742" s="99"/>
      <c r="L742" s="97"/>
      <c r="M742" s="97"/>
      <c r="N742" s="100">
        <v>45891.0</v>
      </c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idden="1">
      <c r="A743" s="96" t="s">
        <v>7990</v>
      </c>
      <c r="B743" s="96">
        <v>2.1995086727E10</v>
      </c>
      <c r="C743" s="96" t="s">
        <v>7991</v>
      </c>
      <c r="D743" s="97"/>
      <c r="E743" s="96" t="s">
        <v>85</v>
      </c>
      <c r="F743" s="97"/>
      <c r="G743" s="96" t="s">
        <v>86</v>
      </c>
      <c r="H743" s="98"/>
      <c r="I743" s="99"/>
      <c r="J743" s="97"/>
      <c r="K743" s="99"/>
      <c r="L743" s="97"/>
      <c r="M743" s="97"/>
      <c r="N743" s="100">
        <v>45891.0</v>
      </c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idden="1">
      <c r="A744" s="96" t="s">
        <v>7992</v>
      </c>
      <c r="B744" s="96">
        <v>2.1998315567E10</v>
      </c>
      <c r="C744" s="96" t="s">
        <v>7993</v>
      </c>
      <c r="D744" s="97"/>
      <c r="E744" s="96" t="s">
        <v>85</v>
      </c>
      <c r="F744" s="97"/>
      <c r="G744" s="96" t="s">
        <v>86</v>
      </c>
      <c r="H744" s="98"/>
      <c r="I744" s="99"/>
      <c r="J744" s="97"/>
      <c r="K744" s="99"/>
      <c r="L744" s="97"/>
      <c r="M744" s="97"/>
      <c r="N744" s="100">
        <v>45891.0</v>
      </c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idden="1">
      <c r="A745" s="96" t="s">
        <v>4126</v>
      </c>
      <c r="B745" s="96">
        <v>2.1977222902E10</v>
      </c>
      <c r="C745" s="96" t="s">
        <v>7994</v>
      </c>
      <c r="D745" s="97"/>
      <c r="E745" s="96" t="s">
        <v>85</v>
      </c>
      <c r="F745" s="96" t="s">
        <v>278</v>
      </c>
      <c r="G745" s="96" t="s">
        <v>94</v>
      </c>
      <c r="H745" s="101">
        <v>259.37</v>
      </c>
      <c r="I745" s="99"/>
      <c r="J745" s="97"/>
      <c r="K745" s="99"/>
      <c r="L745" s="97"/>
      <c r="M745" s="97"/>
      <c r="N745" s="100">
        <v>45891.0</v>
      </c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idden="1">
      <c r="A746" s="96" t="s">
        <v>4059</v>
      </c>
      <c r="B746" s="96">
        <v>2.1995031685E10</v>
      </c>
      <c r="C746" s="96" t="s">
        <v>7995</v>
      </c>
      <c r="D746" s="97"/>
      <c r="E746" s="96" t="s">
        <v>85</v>
      </c>
      <c r="F746" s="96" t="s">
        <v>278</v>
      </c>
      <c r="G746" s="96" t="s">
        <v>94</v>
      </c>
      <c r="H746" s="101">
        <v>503.01</v>
      </c>
      <c r="I746" s="99"/>
      <c r="J746" s="97"/>
      <c r="K746" s="99"/>
      <c r="L746" s="97"/>
      <c r="M746" s="97"/>
      <c r="N746" s="100">
        <v>45895.0</v>
      </c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idden="1">
      <c r="A747" s="96" t="s">
        <v>5154</v>
      </c>
      <c r="B747" s="96">
        <v>2.198379252E10</v>
      </c>
      <c r="C747" s="96" t="s">
        <v>7996</v>
      </c>
      <c r="D747" s="97"/>
      <c r="E747" s="96" t="s">
        <v>85</v>
      </c>
      <c r="F747" s="96" t="s">
        <v>289</v>
      </c>
      <c r="G747" s="96" t="s">
        <v>94</v>
      </c>
      <c r="H747" s="101">
        <v>677.89</v>
      </c>
      <c r="I747" s="99"/>
      <c r="J747" s="97"/>
      <c r="K747" s="99"/>
      <c r="L747" s="97"/>
      <c r="M747" s="97"/>
      <c r="N747" s="100">
        <v>45895.0</v>
      </c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idden="1">
      <c r="A748" s="96" t="s">
        <v>3990</v>
      </c>
      <c r="B748" s="96">
        <v>2.1991240815E10</v>
      </c>
      <c r="C748" s="96" t="s">
        <v>7997</v>
      </c>
      <c r="D748" s="97"/>
      <c r="E748" s="96" t="s">
        <v>85</v>
      </c>
      <c r="F748" s="96" t="s">
        <v>93</v>
      </c>
      <c r="G748" s="96" t="s">
        <v>94</v>
      </c>
      <c r="H748" s="101">
        <v>580.58</v>
      </c>
      <c r="I748" s="99"/>
      <c r="J748" s="97"/>
      <c r="K748" s="99"/>
      <c r="L748" s="97"/>
      <c r="M748" s="97"/>
      <c r="N748" s="100">
        <v>45895.0</v>
      </c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idden="1">
      <c r="A749" s="96" t="s">
        <v>7998</v>
      </c>
      <c r="B749" s="96">
        <v>2.1966312671E10</v>
      </c>
      <c r="C749" s="96" t="s">
        <v>7999</v>
      </c>
      <c r="D749" s="97"/>
      <c r="E749" s="96" t="s">
        <v>85</v>
      </c>
      <c r="F749" s="96" t="s">
        <v>970</v>
      </c>
      <c r="G749" s="96" t="s">
        <v>94</v>
      </c>
      <c r="H749" s="101">
        <v>189.0</v>
      </c>
      <c r="I749" s="99"/>
      <c r="J749" s="97"/>
      <c r="K749" s="99"/>
      <c r="L749" s="97"/>
      <c r="M749" s="97"/>
      <c r="N749" s="100">
        <v>45895.0</v>
      </c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idden="1">
      <c r="A750" s="96" t="s">
        <v>8000</v>
      </c>
      <c r="B750" s="96">
        <v>2.1992392558E10</v>
      </c>
      <c r="C750" s="96" t="s">
        <v>8001</v>
      </c>
      <c r="D750" s="97"/>
      <c r="E750" s="96" t="s">
        <v>85</v>
      </c>
      <c r="F750" s="96" t="s">
        <v>103</v>
      </c>
      <c r="G750" s="96" t="s">
        <v>94</v>
      </c>
      <c r="H750" s="101">
        <v>171.44</v>
      </c>
      <c r="I750" s="99"/>
      <c r="J750" s="97"/>
      <c r="K750" s="99"/>
      <c r="L750" s="97"/>
      <c r="M750" s="97"/>
      <c r="N750" s="100">
        <v>45895.0</v>
      </c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idden="1">
      <c r="A751" s="96" t="s">
        <v>7619</v>
      </c>
      <c r="B751" s="96">
        <v>2.1995958877E10</v>
      </c>
      <c r="C751" s="96" t="s">
        <v>8002</v>
      </c>
      <c r="D751" s="97"/>
      <c r="E751" s="96" t="s">
        <v>85</v>
      </c>
      <c r="F751" s="97"/>
      <c r="G751" s="96" t="s">
        <v>86</v>
      </c>
      <c r="H751" s="98"/>
      <c r="I751" s="99"/>
      <c r="J751" s="97"/>
      <c r="K751" s="99"/>
      <c r="L751" s="97"/>
      <c r="M751" s="97"/>
      <c r="N751" s="100">
        <v>45895.0</v>
      </c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idden="1">
      <c r="A752" s="96" t="s">
        <v>8003</v>
      </c>
      <c r="B752" s="96">
        <v>2.1985067037E10</v>
      </c>
      <c r="C752" s="96" t="s">
        <v>8004</v>
      </c>
      <c r="D752" s="97"/>
      <c r="E752" s="96" t="s">
        <v>85</v>
      </c>
      <c r="F752" s="96" t="s">
        <v>137</v>
      </c>
      <c r="G752" s="96" t="s">
        <v>94</v>
      </c>
      <c r="H752" s="101">
        <v>1273.81</v>
      </c>
      <c r="I752" s="99"/>
      <c r="J752" s="97"/>
      <c r="K752" s="99"/>
      <c r="L752" s="97"/>
      <c r="M752" s="97"/>
      <c r="N752" s="100">
        <v>45895.0</v>
      </c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idden="1">
      <c r="A753" s="96" t="s">
        <v>5270</v>
      </c>
      <c r="B753" s="96">
        <v>2.2999952116E10</v>
      </c>
      <c r="C753" s="96" t="s">
        <v>8005</v>
      </c>
      <c r="D753" s="97"/>
      <c r="E753" s="96" t="s">
        <v>85</v>
      </c>
      <c r="F753" s="96" t="s">
        <v>278</v>
      </c>
      <c r="G753" s="96" t="s">
        <v>94</v>
      </c>
      <c r="H753" s="101">
        <v>1439.78</v>
      </c>
      <c r="I753" s="99"/>
      <c r="J753" s="97"/>
      <c r="K753" s="99"/>
      <c r="L753" s="97"/>
      <c r="M753" s="97"/>
      <c r="N753" s="100">
        <v>45895.0</v>
      </c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idden="1">
      <c r="A754" s="96" t="s">
        <v>8006</v>
      </c>
      <c r="B754" s="96">
        <v>2.1967611524E10</v>
      </c>
      <c r="C754" s="96" t="s">
        <v>8007</v>
      </c>
      <c r="D754" s="97"/>
      <c r="E754" s="96" t="s">
        <v>85</v>
      </c>
      <c r="F754" s="96" t="s">
        <v>289</v>
      </c>
      <c r="G754" s="96" t="s">
        <v>94</v>
      </c>
      <c r="H754" s="101">
        <v>1182.86</v>
      </c>
      <c r="I754" s="99"/>
      <c r="J754" s="97"/>
      <c r="K754" s="99"/>
      <c r="L754" s="97"/>
      <c r="M754" s="97"/>
      <c r="N754" s="100">
        <v>45895.0</v>
      </c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idden="1">
      <c r="A755" s="96" t="s">
        <v>4245</v>
      </c>
      <c r="B755" s="96">
        <v>2.1988959695E10</v>
      </c>
      <c r="C755" s="96" t="s">
        <v>8008</v>
      </c>
      <c r="D755" s="97"/>
      <c r="E755" s="96" t="s">
        <v>85</v>
      </c>
      <c r="F755" s="97"/>
      <c r="G755" s="96" t="s">
        <v>86</v>
      </c>
      <c r="H755" s="98"/>
      <c r="I755" s="99"/>
      <c r="J755" s="97"/>
      <c r="K755" s="99"/>
      <c r="L755" s="97"/>
      <c r="M755" s="97"/>
      <c r="N755" s="99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idden="1">
      <c r="A756" s="96" t="s">
        <v>4332</v>
      </c>
      <c r="B756" s="96">
        <v>2.1981840885E10</v>
      </c>
      <c r="C756" s="96" t="s">
        <v>8009</v>
      </c>
      <c r="D756" s="97"/>
      <c r="E756" s="96" t="s">
        <v>85</v>
      </c>
      <c r="F756" s="97"/>
      <c r="G756" s="96" t="s">
        <v>86</v>
      </c>
      <c r="H756" s="98"/>
      <c r="I756" s="99"/>
      <c r="J756" s="97"/>
      <c r="K756" s="99"/>
      <c r="L756" s="97"/>
      <c r="M756" s="97"/>
      <c r="N756" s="99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idden="1">
      <c r="A757" s="96" t="s">
        <v>8010</v>
      </c>
      <c r="B757" s="96">
        <v>2.2999455167E10</v>
      </c>
      <c r="C757" s="96" t="s">
        <v>8011</v>
      </c>
      <c r="D757" s="97"/>
      <c r="E757" s="96" t="s">
        <v>85</v>
      </c>
      <c r="F757" s="96" t="s">
        <v>93</v>
      </c>
      <c r="G757" s="96" t="s">
        <v>94</v>
      </c>
      <c r="H757" s="101">
        <v>809.74</v>
      </c>
      <c r="I757" s="99"/>
      <c r="J757" s="97"/>
      <c r="K757" s="99"/>
      <c r="L757" s="97"/>
      <c r="M757" s="97"/>
      <c r="N757" s="99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idden="1">
      <c r="A758" s="96" t="s">
        <v>8012</v>
      </c>
      <c r="B758" s="96">
        <v>2.1988099407E10</v>
      </c>
      <c r="C758" s="96" t="s">
        <v>8013</v>
      </c>
      <c r="D758" s="97"/>
      <c r="E758" s="96" t="s">
        <v>85</v>
      </c>
      <c r="F758" s="97"/>
      <c r="G758" s="96" t="s">
        <v>86</v>
      </c>
      <c r="H758" s="98"/>
      <c r="I758" s="99"/>
      <c r="J758" s="97"/>
      <c r="K758" s="99"/>
      <c r="L758" s="97"/>
      <c r="M758" s="97"/>
      <c r="N758" s="99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idden="1">
      <c r="A759" s="96" t="s">
        <v>4456</v>
      </c>
      <c r="B759" s="96">
        <v>2.1966849817E10</v>
      </c>
      <c r="C759" s="96" t="s">
        <v>8014</v>
      </c>
      <c r="D759" s="97"/>
      <c r="E759" s="96" t="s">
        <v>85</v>
      </c>
      <c r="F759" s="97"/>
      <c r="G759" s="96" t="s">
        <v>86</v>
      </c>
      <c r="H759" s="98"/>
      <c r="I759" s="99"/>
      <c r="J759" s="97"/>
      <c r="K759" s="99"/>
      <c r="L759" s="97"/>
      <c r="M759" s="97"/>
      <c r="N759" s="99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idden="1">
      <c r="A760" s="96" t="s">
        <v>8015</v>
      </c>
      <c r="B760" s="96">
        <v>2.198791833E10</v>
      </c>
      <c r="C760" s="96" t="s">
        <v>8016</v>
      </c>
      <c r="D760" s="97"/>
      <c r="E760" s="96" t="s">
        <v>85</v>
      </c>
      <c r="F760" s="97"/>
      <c r="G760" s="96" t="s">
        <v>86</v>
      </c>
      <c r="H760" s="98"/>
      <c r="I760" s="99"/>
      <c r="J760" s="97"/>
      <c r="K760" s="99"/>
      <c r="L760" s="97"/>
      <c r="M760" s="97"/>
      <c r="N760" s="99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idden="1">
      <c r="A761" s="96" t="s">
        <v>4022</v>
      </c>
      <c r="B761" s="96" t="s">
        <v>8017</v>
      </c>
      <c r="C761" s="96" t="s">
        <v>8018</v>
      </c>
      <c r="D761" s="97"/>
      <c r="E761" s="96" t="s">
        <v>85</v>
      </c>
      <c r="F761" s="96" t="s">
        <v>289</v>
      </c>
      <c r="G761" s="96" t="s">
        <v>94</v>
      </c>
      <c r="H761" s="101">
        <v>1182.0</v>
      </c>
      <c r="I761" s="99"/>
      <c r="J761" s="97"/>
      <c r="K761" s="99"/>
      <c r="L761" s="97"/>
      <c r="M761" s="97"/>
      <c r="N761" s="99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idden="1">
      <c r="A762" s="96" t="s">
        <v>5541</v>
      </c>
      <c r="B762" s="96">
        <v>2.1998601447E10</v>
      </c>
      <c r="C762" s="96" t="s">
        <v>8019</v>
      </c>
      <c r="D762" s="97"/>
      <c r="E762" s="96" t="s">
        <v>671</v>
      </c>
      <c r="F762" s="97"/>
      <c r="G762" s="96" t="s">
        <v>86</v>
      </c>
      <c r="H762" s="98"/>
      <c r="I762" s="99"/>
      <c r="J762" s="97"/>
      <c r="K762" s="99"/>
      <c r="L762" s="97"/>
      <c r="M762" s="96" t="s">
        <v>8020</v>
      </c>
      <c r="N762" s="100">
        <v>45901.0</v>
      </c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idden="1">
      <c r="A763" s="96" t="s">
        <v>8021</v>
      </c>
      <c r="B763" s="96">
        <v>2.1995074196E10</v>
      </c>
      <c r="C763" s="96" t="s">
        <v>8022</v>
      </c>
      <c r="D763" s="97"/>
      <c r="E763" s="96" t="s">
        <v>671</v>
      </c>
      <c r="F763" s="97"/>
      <c r="G763" s="96" t="s">
        <v>86</v>
      </c>
      <c r="H763" s="98"/>
      <c r="I763" s="99"/>
      <c r="J763" s="97"/>
      <c r="K763" s="99"/>
      <c r="L763" s="97"/>
      <c r="M763" s="96" t="s">
        <v>8020</v>
      </c>
      <c r="N763" s="100">
        <v>45901.0</v>
      </c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idden="1">
      <c r="A764" s="96" t="s">
        <v>8023</v>
      </c>
      <c r="B764" s="96">
        <v>2.1999573036E10</v>
      </c>
      <c r="C764" s="96" t="s">
        <v>8024</v>
      </c>
      <c r="D764" s="97"/>
      <c r="E764" s="96" t="s">
        <v>649</v>
      </c>
      <c r="F764" s="96" t="s">
        <v>103</v>
      </c>
      <c r="G764" s="96" t="s">
        <v>94</v>
      </c>
      <c r="H764" s="101">
        <v>342.88</v>
      </c>
      <c r="I764" s="99"/>
      <c r="J764" s="97"/>
      <c r="K764" s="99"/>
      <c r="L764" s="97"/>
      <c r="M764" s="96" t="s">
        <v>8025</v>
      </c>
      <c r="N764" s="100">
        <v>45901.0</v>
      </c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idden="1">
      <c r="A765" s="96" t="s">
        <v>8026</v>
      </c>
      <c r="B765" s="96">
        <v>2.1986572534E10</v>
      </c>
      <c r="C765" s="96" t="s">
        <v>8027</v>
      </c>
      <c r="D765" s="97"/>
      <c r="E765" s="96" t="s">
        <v>671</v>
      </c>
      <c r="F765" s="97"/>
      <c r="G765" s="96" t="s">
        <v>86</v>
      </c>
      <c r="H765" s="98"/>
      <c r="I765" s="99"/>
      <c r="J765" s="97"/>
      <c r="K765" s="99"/>
      <c r="L765" s="97"/>
      <c r="M765" s="96" t="s">
        <v>8020</v>
      </c>
      <c r="N765" s="100">
        <v>45901.0</v>
      </c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idden="1">
      <c r="A766" s="96" t="s">
        <v>8028</v>
      </c>
      <c r="B766" s="96">
        <v>2.1997576334E10</v>
      </c>
      <c r="C766" s="96" t="s">
        <v>8029</v>
      </c>
      <c r="D766" s="97"/>
      <c r="E766" s="96" t="s">
        <v>649</v>
      </c>
      <c r="F766" s="97"/>
      <c r="G766" s="96" t="s">
        <v>86</v>
      </c>
      <c r="H766" s="98"/>
      <c r="I766" s="99"/>
      <c r="J766" s="97"/>
      <c r="K766" s="99"/>
      <c r="L766" s="97"/>
      <c r="M766" s="96" t="s">
        <v>8020</v>
      </c>
      <c r="N766" s="100">
        <v>45901.0</v>
      </c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idden="1">
      <c r="A767" s="96" t="s">
        <v>8030</v>
      </c>
      <c r="B767" s="96">
        <v>2.1996778299E10</v>
      </c>
      <c r="C767" s="96" t="s">
        <v>8031</v>
      </c>
      <c r="D767" s="97"/>
      <c r="E767" s="96" t="s">
        <v>671</v>
      </c>
      <c r="F767" s="97"/>
      <c r="G767" s="96" t="s">
        <v>86</v>
      </c>
      <c r="H767" s="98"/>
      <c r="I767" s="99"/>
      <c r="J767" s="97"/>
      <c r="K767" s="99"/>
      <c r="L767" s="97"/>
      <c r="M767" s="96" t="s">
        <v>8020</v>
      </c>
      <c r="N767" s="100">
        <v>45901.0</v>
      </c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idden="1">
      <c r="A768" s="96" t="s">
        <v>8032</v>
      </c>
      <c r="B768" s="96">
        <v>3.29999945933E11</v>
      </c>
      <c r="C768" s="96" t="s">
        <v>8033</v>
      </c>
      <c r="D768" s="97"/>
      <c r="E768" s="96" t="s">
        <v>671</v>
      </c>
      <c r="F768" s="97"/>
      <c r="G768" s="96" t="s">
        <v>86</v>
      </c>
      <c r="H768" s="98"/>
      <c r="I768" s="99"/>
      <c r="J768" s="97"/>
      <c r="K768" s="99"/>
      <c r="L768" s="97"/>
      <c r="M768" s="96" t="s">
        <v>8020</v>
      </c>
      <c r="N768" s="100">
        <v>45901.0</v>
      </c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idden="1">
      <c r="A769" s="96" t="s">
        <v>8034</v>
      </c>
      <c r="B769" s="96">
        <v>2.1989945047E10</v>
      </c>
      <c r="C769" s="96" t="s">
        <v>8035</v>
      </c>
      <c r="D769" s="97"/>
      <c r="E769" s="96" t="s">
        <v>649</v>
      </c>
      <c r="F769" s="97"/>
      <c r="G769" s="96" t="s">
        <v>86</v>
      </c>
      <c r="H769" s="98"/>
      <c r="I769" s="99"/>
      <c r="J769" s="97"/>
      <c r="K769" s="99"/>
      <c r="L769" s="97"/>
      <c r="M769" s="96" t="s">
        <v>8020</v>
      </c>
      <c r="N769" s="100">
        <v>45901.0</v>
      </c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idden="1">
      <c r="A770" s="96" t="s">
        <v>8036</v>
      </c>
      <c r="B770" s="96">
        <v>2.1976718536E10</v>
      </c>
      <c r="C770" s="97"/>
      <c r="D770" s="97"/>
      <c r="E770" s="96" t="s">
        <v>4734</v>
      </c>
      <c r="F770" s="96" t="s">
        <v>103</v>
      </c>
      <c r="G770" s="96" t="s">
        <v>94</v>
      </c>
      <c r="H770" s="101">
        <v>592.2</v>
      </c>
      <c r="I770" s="99"/>
      <c r="J770" s="97"/>
      <c r="K770" s="99"/>
      <c r="L770" s="97"/>
      <c r="M770" s="96" t="s">
        <v>8037</v>
      </c>
      <c r="N770" s="100">
        <v>45901.0</v>
      </c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idden="1">
      <c r="A771" s="96" t="s">
        <v>8038</v>
      </c>
      <c r="B771" s="96">
        <v>2.2992645231E10</v>
      </c>
      <c r="C771" s="96" t="s">
        <v>8039</v>
      </c>
      <c r="D771" s="97"/>
      <c r="E771" s="96" t="s">
        <v>85</v>
      </c>
      <c r="F771" s="96" t="s">
        <v>137</v>
      </c>
      <c r="G771" s="96" t="s">
        <v>94</v>
      </c>
      <c r="H771" s="101">
        <v>1177.78</v>
      </c>
      <c r="I771" s="99"/>
      <c r="J771" s="97"/>
      <c r="K771" s="99"/>
      <c r="L771" s="97"/>
      <c r="M771" s="97"/>
      <c r="N771" s="100">
        <v>45901.0</v>
      </c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idden="1">
      <c r="A772" s="96" t="s">
        <v>338</v>
      </c>
      <c r="B772" s="96">
        <v>2.1993259472E10</v>
      </c>
      <c r="C772" s="96" t="s">
        <v>8040</v>
      </c>
      <c r="D772" s="97"/>
      <c r="E772" s="96" t="s">
        <v>85</v>
      </c>
      <c r="F772" s="97"/>
      <c r="G772" s="96" t="s">
        <v>150</v>
      </c>
      <c r="H772" s="98"/>
      <c r="I772" s="99"/>
      <c r="J772" s="97"/>
      <c r="K772" s="99"/>
      <c r="L772" s="97"/>
      <c r="M772" s="96" t="s">
        <v>8041</v>
      </c>
      <c r="N772" s="100">
        <v>45901.0</v>
      </c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idden="1">
      <c r="A773" s="96" t="s">
        <v>8042</v>
      </c>
      <c r="B773" s="96">
        <v>2.1982780504E10</v>
      </c>
      <c r="C773" s="96" t="s">
        <v>8043</v>
      </c>
      <c r="D773" s="97"/>
      <c r="E773" s="96" t="s">
        <v>85</v>
      </c>
      <c r="F773" s="97"/>
      <c r="G773" s="96" t="s">
        <v>86</v>
      </c>
      <c r="H773" s="98"/>
      <c r="I773" s="99"/>
      <c r="J773" s="97"/>
      <c r="K773" s="99"/>
      <c r="L773" s="97"/>
      <c r="M773" s="97"/>
      <c r="N773" s="100">
        <v>45901.0</v>
      </c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idden="1">
      <c r="A774" s="96" t="s">
        <v>4952</v>
      </c>
      <c r="B774" s="96">
        <v>2.1998092944E10</v>
      </c>
      <c r="C774" s="96" t="s">
        <v>8044</v>
      </c>
      <c r="D774" s="97"/>
      <c r="E774" s="96" t="s">
        <v>85</v>
      </c>
      <c r="F774" s="96" t="s">
        <v>970</v>
      </c>
      <c r="G774" s="96" t="s">
        <v>94</v>
      </c>
      <c r="H774" s="101">
        <v>189.0</v>
      </c>
      <c r="I774" s="99"/>
      <c r="J774" s="97"/>
      <c r="K774" s="99"/>
      <c r="L774" s="97"/>
      <c r="M774" s="97"/>
      <c r="N774" s="100">
        <v>45901.0</v>
      </c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idden="1">
      <c r="A775" s="96" t="s">
        <v>8045</v>
      </c>
      <c r="B775" s="96">
        <v>2.1981820194E10</v>
      </c>
      <c r="C775" s="96" t="s">
        <v>8046</v>
      </c>
      <c r="D775" s="97"/>
      <c r="E775" s="96" t="s">
        <v>85</v>
      </c>
      <c r="F775" s="96" t="s">
        <v>137</v>
      </c>
      <c r="G775" s="96" t="s">
        <v>131</v>
      </c>
      <c r="H775" s="101">
        <v>966.61</v>
      </c>
      <c r="I775" s="99"/>
      <c r="J775" s="97"/>
      <c r="K775" s="99"/>
      <c r="L775" s="97"/>
      <c r="M775" s="97"/>
      <c r="N775" s="100">
        <v>45901.0</v>
      </c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idden="1">
      <c r="A776" s="96" t="s">
        <v>8047</v>
      </c>
      <c r="B776" s="96">
        <v>2.1945322245E10</v>
      </c>
      <c r="C776" s="113" t="s">
        <v>8048</v>
      </c>
      <c r="D776" s="97"/>
      <c r="E776" s="96" t="s">
        <v>85</v>
      </c>
      <c r="F776" s="97"/>
      <c r="G776" s="96" t="s">
        <v>86</v>
      </c>
      <c r="H776" s="98"/>
      <c r="I776" s="99"/>
      <c r="J776" s="97"/>
      <c r="K776" s="99"/>
      <c r="L776" s="97"/>
      <c r="M776" s="97"/>
      <c r="N776" s="100">
        <v>45901.0</v>
      </c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idden="1">
      <c r="A777" s="96" t="s">
        <v>4022</v>
      </c>
      <c r="B777" s="96">
        <v>2.1988227853E10</v>
      </c>
      <c r="C777" s="97"/>
      <c r="D777" s="97"/>
      <c r="E777" s="96" t="s">
        <v>85</v>
      </c>
      <c r="F777" s="96" t="s">
        <v>289</v>
      </c>
      <c r="G777" s="96" t="s">
        <v>94</v>
      </c>
      <c r="H777" s="101">
        <v>377.52</v>
      </c>
      <c r="I777" s="99"/>
      <c r="J777" s="97"/>
      <c r="K777" s="99"/>
      <c r="L777" s="97"/>
      <c r="M777" s="97"/>
      <c r="N777" s="100">
        <v>45901.0</v>
      </c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idden="1">
      <c r="A778" s="96" t="s">
        <v>8049</v>
      </c>
      <c r="B778" s="96">
        <v>2.1999932526E10</v>
      </c>
      <c r="C778" s="96" t="s">
        <v>8050</v>
      </c>
      <c r="D778" s="97"/>
      <c r="E778" s="96" t="s">
        <v>85</v>
      </c>
      <c r="F778" s="96" t="s">
        <v>289</v>
      </c>
      <c r="G778" s="96" t="s">
        <v>94</v>
      </c>
      <c r="H778" s="101">
        <v>1182.66</v>
      </c>
      <c r="I778" s="99"/>
      <c r="J778" s="97"/>
      <c r="K778" s="99"/>
      <c r="L778" s="97"/>
      <c r="M778" s="97"/>
      <c r="N778" s="100">
        <v>45915.0</v>
      </c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idden="1">
      <c r="A779" s="96" t="s">
        <v>8051</v>
      </c>
      <c r="B779" s="96">
        <v>2.1980126927E10</v>
      </c>
      <c r="C779" s="96" t="s">
        <v>8052</v>
      </c>
      <c r="D779" s="97"/>
      <c r="E779" s="96" t="s">
        <v>85</v>
      </c>
      <c r="F779" s="96" t="s">
        <v>143</v>
      </c>
      <c r="G779" s="96" t="s">
        <v>94</v>
      </c>
      <c r="H779" s="101">
        <v>1420.38</v>
      </c>
      <c r="I779" s="99"/>
      <c r="J779" s="97"/>
      <c r="K779" s="99"/>
      <c r="L779" s="97"/>
      <c r="M779" s="97"/>
      <c r="N779" s="100">
        <v>45901.0</v>
      </c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idden="1">
      <c r="A780" s="96" t="s">
        <v>7077</v>
      </c>
      <c r="B780" s="96">
        <v>2.1977146373E10</v>
      </c>
      <c r="C780" s="96" t="s">
        <v>8053</v>
      </c>
      <c r="D780" s="97"/>
      <c r="E780" s="96" t="s">
        <v>85</v>
      </c>
      <c r="F780" s="97"/>
      <c r="G780" s="96" t="s">
        <v>86</v>
      </c>
      <c r="H780" s="98"/>
      <c r="I780" s="99"/>
      <c r="J780" s="97"/>
      <c r="K780" s="99"/>
      <c r="L780" s="97"/>
      <c r="M780" s="97"/>
      <c r="N780" s="100">
        <v>45901.0</v>
      </c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idden="1">
      <c r="A781" s="96" t="s">
        <v>4775</v>
      </c>
      <c r="B781" s="96">
        <v>2.298101149E10</v>
      </c>
      <c r="C781" s="96" t="s">
        <v>4794</v>
      </c>
      <c r="D781" s="97"/>
      <c r="E781" s="96" t="s">
        <v>85</v>
      </c>
      <c r="F781" s="97"/>
      <c r="G781" s="96" t="s">
        <v>86</v>
      </c>
      <c r="H781" s="98"/>
      <c r="I781" s="99"/>
      <c r="J781" s="97"/>
      <c r="K781" s="99"/>
      <c r="L781" s="97"/>
      <c r="M781" s="97"/>
      <c r="N781" s="100">
        <v>45901.0</v>
      </c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idden="1">
      <c r="A782" s="97"/>
      <c r="B782" s="97"/>
      <c r="C782" s="97"/>
      <c r="D782" s="97"/>
      <c r="E782" s="96" t="s">
        <v>85</v>
      </c>
      <c r="F782" s="96" t="s">
        <v>2141</v>
      </c>
      <c r="G782" s="96" t="s">
        <v>94</v>
      </c>
      <c r="H782" s="101">
        <v>473.02</v>
      </c>
      <c r="I782" s="99"/>
      <c r="J782" s="97"/>
      <c r="K782" s="99"/>
      <c r="L782" s="97"/>
      <c r="M782" s="97"/>
      <c r="N782" s="99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idden="1">
      <c r="A783" s="96" t="s">
        <v>1057</v>
      </c>
      <c r="B783" s="96">
        <v>2.1992101934E10</v>
      </c>
      <c r="C783" s="96" t="s">
        <v>7317</v>
      </c>
      <c r="D783" s="96" t="s">
        <v>373</v>
      </c>
      <c r="E783" s="96" t="s">
        <v>134</v>
      </c>
      <c r="F783" s="96" t="s">
        <v>153</v>
      </c>
      <c r="G783" s="96" t="s">
        <v>53</v>
      </c>
      <c r="H783" s="101">
        <v>299.0</v>
      </c>
      <c r="I783" s="100">
        <v>45884.0</v>
      </c>
      <c r="J783" s="96">
        <v>1005181.0</v>
      </c>
      <c r="K783" s="100">
        <v>45910.0</v>
      </c>
      <c r="L783" s="96">
        <v>8.0</v>
      </c>
      <c r="M783" s="97"/>
      <c r="N783" s="100">
        <v>45900.0</v>
      </c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idden="1">
      <c r="A784" s="96" t="s">
        <v>7077</v>
      </c>
      <c r="B784" s="96">
        <v>2.1977146373E10</v>
      </c>
      <c r="C784" s="96" t="s">
        <v>8053</v>
      </c>
      <c r="D784" s="97"/>
      <c r="E784" s="96" t="s">
        <v>85</v>
      </c>
      <c r="F784" s="97"/>
      <c r="G784" s="96" t="s">
        <v>86</v>
      </c>
      <c r="H784" s="98"/>
      <c r="I784" s="99"/>
      <c r="J784" s="97"/>
      <c r="K784" s="99"/>
      <c r="L784" s="97"/>
      <c r="M784" s="97"/>
      <c r="N784" s="100">
        <v>45902.0</v>
      </c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idden="1">
      <c r="A785" s="96" t="s">
        <v>4775</v>
      </c>
      <c r="B785" s="96">
        <v>2.298101149E10</v>
      </c>
      <c r="C785" s="96" t="s">
        <v>4794</v>
      </c>
      <c r="D785" s="97"/>
      <c r="E785" s="96" t="s">
        <v>85</v>
      </c>
      <c r="F785" s="97"/>
      <c r="G785" s="96" t="s">
        <v>86</v>
      </c>
      <c r="H785" s="98"/>
      <c r="I785" s="99"/>
      <c r="J785" s="97"/>
      <c r="K785" s="99"/>
      <c r="L785" s="97"/>
      <c r="M785" s="97"/>
      <c r="N785" s="100">
        <v>45902.0</v>
      </c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idden="1">
      <c r="A786" s="96" t="s">
        <v>8054</v>
      </c>
      <c r="B786" s="96">
        <v>2.1974651965E10</v>
      </c>
      <c r="C786" s="96" t="s">
        <v>8055</v>
      </c>
      <c r="D786" s="97"/>
      <c r="E786" s="96" t="s">
        <v>85</v>
      </c>
      <c r="F786" s="96" t="s">
        <v>278</v>
      </c>
      <c r="G786" s="96" t="s">
        <v>94</v>
      </c>
      <c r="H786" s="101">
        <v>252.55</v>
      </c>
      <c r="I786" s="99"/>
      <c r="J786" s="97"/>
      <c r="K786" s="99"/>
      <c r="L786" s="97"/>
      <c r="M786" s="97"/>
      <c r="N786" s="100">
        <v>45902.0</v>
      </c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idden="1">
      <c r="A787" s="96" t="s">
        <v>215</v>
      </c>
      <c r="B787" s="96">
        <v>2.1976329628E10</v>
      </c>
      <c r="C787" s="96" t="s">
        <v>8056</v>
      </c>
      <c r="D787" s="97"/>
      <c r="E787" s="96" t="s">
        <v>85</v>
      </c>
      <c r="F787" s="96" t="s">
        <v>153</v>
      </c>
      <c r="G787" s="96" t="s">
        <v>94</v>
      </c>
      <c r="H787" s="101">
        <v>521.22</v>
      </c>
      <c r="I787" s="99"/>
      <c r="J787" s="97"/>
      <c r="K787" s="99"/>
      <c r="L787" s="97"/>
      <c r="M787" s="97"/>
      <c r="N787" s="100">
        <v>45902.0</v>
      </c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idden="1">
      <c r="A788" s="96" t="s">
        <v>8057</v>
      </c>
      <c r="B788" s="96">
        <v>2.1981839752E10</v>
      </c>
      <c r="C788" s="96" t="s">
        <v>8058</v>
      </c>
      <c r="D788" s="97"/>
      <c r="E788" s="96" t="s">
        <v>85</v>
      </c>
      <c r="F788" s="97"/>
      <c r="G788" s="96" t="s">
        <v>86</v>
      </c>
      <c r="H788" s="98"/>
      <c r="I788" s="99"/>
      <c r="J788" s="97"/>
      <c r="K788" s="99"/>
      <c r="L788" s="97"/>
      <c r="M788" s="97"/>
      <c r="N788" s="100">
        <v>45902.0</v>
      </c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idden="1">
      <c r="A789" s="96" t="s">
        <v>8059</v>
      </c>
      <c r="B789" s="96">
        <v>2.1994015353E10</v>
      </c>
      <c r="C789" s="96" t="s">
        <v>8060</v>
      </c>
      <c r="D789" s="97"/>
      <c r="E789" s="96" t="s">
        <v>85</v>
      </c>
      <c r="F789" s="97"/>
      <c r="G789" s="96" t="s">
        <v>86</v>
      </c>
      <c r="H789" s="98"/>
      <c r="I789" s="99"/>
      <c r="J789" s="97"/>
      <c r="K789" s="99"/>
      <c r="L789" s="97"/>
      <c r="M789" s="97"/>
      <c r="N789" s="100">
        <v>45902.0</v>
      </c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idden="1">
      <c r="A790" s="96" t="s">
        <v>8061</v>
      </c>
      <c r="B790" s="96">
        <v>2.1998199244E10</v>
      </c>
      <c r="C790" s="96" t="s">
        <v>8062</v>
      </c>
      <c r="D790" s="97"/>
      <c r="E790" s="96" t="s">
        <v>85</v>
      </c>
      <c r="F790" s="97"/>
      <c r="G790" s="96" t="s">
        <v>86</v>
      </c>
      <c r="H790" s="98"/>
      <c r="I790" s="99"/>
      <c r="J790" s="97"/>
      <c r="K790" s="99"/>
      <c r="L790" s="97"/>
      <c r="M790" s="97"/>
      <c r="N790" s="100">
        <v>45902.0</v>
      </c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idden="1">
      <c r="A791" s="96" t="s">
        <v>8063</v>
      </c>
      <c r="B791" s="96">
        <v>2.1980667333E10</v>
      </c>
      <c r="C791" s="96" t="s">
        <v>8064</v>
      </c>
      <c r="D791" s="97"/>
      <c r="E791" s="96" t="s">
        <v>85</v>
      </c>
      <c r="F791" s="96" t="s">
        <v>420</v>
      </c>
      <c r="G791" s="96" t="s">
        <v>94</v>
      </c>
      <c r="H791" s="101">
        <v>318.47</v>
      </c>
      <c r="I791" s="99"/>
      <c r="J791" s="97"/>
      <c r="K791" s="99"/>
      <c r="L791" s="97"/>
      <c r="M791" s="97"/>
      <c r="N791" s="100">
        <v>45902.0</v>
      </c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idden="1">
      <c r="A792" s="96" t="s">
        <v>3990</v>
      </c>
      <c r="B792" s="96">
        <v>2.1974309808E10</v>
      </c>
      <c r="C792" s="96" t="s">
        <v>8065</v>
      </c>
      <c r="D792" s="97"/>
      <c r="E792" s="96" t="s">
        <v>85</v>
      </c>
      <c r="F792" s="96" t="s">
        <v>140</v>
      </c>
      <c r="G792" s="96" t="s">
        <v>94</v>
      </c>
      <c r="H792" s="101">
        <v>1895.71</v>
      </c>
      <c r="I792" s="99"/>
      <c r="J792" s="97"/>
      <c r="K792" s="99"/>
      <c r="L792" s="97"/>
      <c r="M792" s="97"/>
      <c r="N792" s="100">
        <v>45902.0</v>
      </c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idden="1">
      <c r="A793" s="96" t="s">
        <v>8066</v>
      </c>
      <c r="B793" s="96">
        <v>2.1999880534E10</v>
      </c>
      <c r="C793" s="96" t="s">
        <v>8067</v>
      </c>
      <c r="D793" s="97"/>
      <c r="E793" s="96" t="s">
        <v>85</v>
      </c>
      <c r="F793" s="96" t="s">
        <v>93</v>
      </c>
      <c r="G793" s="96" t="s">
        <v>94</v>
      </c>
      <c r="H793" s="101">
        <v>752.74</v>
      </c>
      <c r="I793" s="99"/>
      <c r="J793" s="97"/>
      <c r="K793" s="99"/>
      <c r="L793" s="97"/>
      <c r="M793" s="97"/>
      <c r="N793" s="100">
        <v>45902.0</v>
      </c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idden="1">
      <c r="A794" s="96" t="s">
        <v>8068</v>
      </c>
      <c r="B794" s="96">
        <v>2.1995484436E10</v>
      </c>
      <c r="C794" s="96" t="s">
        <v>8069</v>
      </c>
      <c r="D794" s="97"/>
      <c r="E794" s="96" t="s">
        <v>85</v>
      </c>
      <c r="F794" s="97"/>
      <c r="G794" s="96" t="s">
        <v>94</v>
      </c>
      <c r="H794" s="101">
        <v>317.26</v>
      </c>
      <c r="I794" s="99"/>
      <c r="J794" s="97"/>
      <c r="K794" s="99"/>
      <c r="L794" s="97"/>
      <c r="M794" s="97"/>
      <c r="N794" s="100">
        <v>45902.0</v>
      </c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idden="1">
      <c r="A795" s="96" t="s">
        <v>5141</v>
      </c>
      <c r="B795" s="96">
        <v>2.198630443E10</v>
      </c>
      <c r="C795" s="96" t="s">
        <v>8070</v>
      </c>
      <c r="D795" s="97"/>
      <c r="E795" s="96" t="s">
        <v>85</v>
      </c>
      <c r="F795" s="97"/>
      <c r="G795" s="96" t="s">
        <v>86</v>
      </c>
      <c r="H795" s="98"/>
      <c r="I795" s="99"/>
      <c r="J795" s="97"/>
      <c r="K795" s="99"/>
      <c r="L795" s="97"/>
      <c r="M795" s="97"/>
      <c r="N795" s="100">
        <v>45902.0</v>
      </c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idden="1">
      <c r="A796" s="96" t="s">
        <v>8071</v>
      </c>
      <c r="B796" s="96">
        <v>2.1988190016E10</v>
      </c>
      <c r="C796" s="96" t="s">
        <v>8072</v>
      </c>
      <c r="D796" s="97"/>
      <c r="E796" s="96" t="s">
        <v>85</v>
      </c>
      <c r="F796" s="96" t="s">
        <v>93</v>
      </c>
      <c r="G796" s="96" t="s">
        <v>131</v>
      </c>
      <c r="H796" s="101">
        <v>4144.55</v>
      </c>
      <c r="I796" s="99"/>
      <c r="J796" s="97"/>
      <c r="K796" s="99"/>
      <c r="L796" s="97"/>
      <c r="M796" s="97"/>
      <c r="N796" s="100">
        <v>45902.0</v>
      </c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idden="1">
      <c r="A797" s="96" t="s">
        <v>8073</v>
      </c>
      <c r="B797" s="96">
        <v>2.1986871499E10</v>
      </c>
      <c r="C797" s="96" t="s">
        <v>8074</v>
      </c>
      <c r="D797" s="97"/>
      <c r="E797" s="96" t="s">
        <v>85</v>
      </c>
      <c r="F797" s="97"/>
      <c r="G797" s="96" t="s">
        <v>150</v>
      </c>
      <c r="H797" s="101">
        <v>1182.86</v>
      </c>
      <c r="I797" s="99"/>
      <c r="J797" s="97"/>
      <c r="K797" s="99"/>
      <c r="L797" s="97"/>
      <c r="M797" s="96" t="s">
        <v>8075</v>
      </c>
      <c r="N797" s="100">
        <v>45902.0</v>
      </c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idden="1">
      <c r="A798" s="96" t="s">
        <v>8076</v>
      </c>
      <c r="B798" s="96">
        <v>2.1991484211E10</v>
      </c>
      <c r="C798" s="96" t="s">
        <v>8077</v>
      </c>
      <c r="D798" s="97"/>
      <c r="E798" s="96" t="s">
        <v>85</v>
      </c>
      <c r="F798" s="97"/>
      <c r="G798" s="96" t="s">
        <v>86</v>
      </c>
      <c r="H798" s="98"/>
      <c r="I798" s="99"/>
      <c r="J798" s="97"/>
      <c r="K798" s="99"/>
      <c r="L798" s="97"/>
      <c r="M798" s="97"/>
      <c r="N798" s="100">
        <v>45902.0</v>
      </c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idden="1">
      <c r="A799" s="96" t="s">
        <v>4762</v>
      </c>
      <c r="B799" s="96">
        <v>2.4993044503E10</v>
      </c>
      <c r="C799" s="96" t="s">
        <v>8078</v>
      </c>
      <c r="D799" s="97"/>
      <c r="E799" s="96" t="s">
        <v>85</v>
      </c>
      <c r="F799" s="97"/>
      <c r="G799" s="96" t="s">
        <v>86</v>
      </c>
      <c r="H799" s="98"/>
      <c r="I799" s="99"/>
      <c r="J799" s="97"/>
      <c r="K799" s="99"/>
      <c r="L799" s="97"/>
      <c r="M799" s="97"/>
      <c r="N799" s="100">
        <v>45902.0</v>
      </c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idden="1">
      <c r="A800" s="96" t="s">
        <v>239</v>
      </c>
      <c r="B800" s="96">
        <v>2.1987577088E10</v>
      </c>
      <c r="C800" s="96" t="s">
        <v>8079</v>
      </c>
      <c r="D800" s="97"/>
      <c r="E800" s="96" t="s">
        <v>85</v>
      </c>
      <c r="F800" s="96" t="s">
        <v>289</v>
      </c>
      <c r="G800" s="96" t="s">
        <v>94</v>
      </c>
      <c r="H800" s="101">
        <v>677.89</v>
      </c>
      <c r="I800" s="99"/>
      <c r="J800" s="97"/>
      <c r="K800" s="99"/>
      <c r="L800" s="97"/>
      <c r="M800" s="97"/>
      <c r="N800" s="100">
        <v>45902.0</v>
      </c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idden="1">
      <c r="A801" s="96" t="s">
        <v>8080</v>
      </c>
      <c r="B801" s="96">
        <v>2.1989193347E10</v>
      </c>
      <c r="C801" s="96" t="s">
        <v>8081</v>
      </c>
      <c r="D801" s="96" t="s">
        <v>8082</v>
      </c>
      <c r="E801" s="96" t="s">
        <v>134</v>
      </c>
      <c r="F801" s="96" t="s">
        <v>289</v>
      </c>
      <c r="G801" s="96" t="s">
        <v>53</v>
      </c>
      <c r="H801" s="101">
        <v>1682.73</v>
      </c>
      <c r="I801" s="100">
        <v>45904.0</v>
      </c>
      <c r="J801" s="96">
        <v>1.757005990298E13</v>
      </c>
      <c r="K801" s="100">
        <v>45908.0</v>
      </c>
      <c r="L801" s="96">
        <v>9.0</v>
      </c>
      <c r="M801" s="97"/>
      <c r="N801" s="100">
        <v>45904.0</v>
      </c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idden="1">
      <c r="A802" s="96" t="s">
        <v>8083</v>
      </c>
      <c r="B802" s="96">
        <v>2.1986073639E10</v>
      </c>
      <c r="C802" s="96" t="s">
        <v>8084</v>
      </c>
      <c r="D802" s="96" t="s">
        <v>181</v>
      </c>
      <c r="E802" s="96" t="s">
        <v>85</v>
      </c>
      <c r="F802" s="96" t="s">
        <v>140</v>
      </c>
      <c r="G802" s="96" t="s">
        <v>150</v>
      </c>
      <c r="H802" s="101">
        <v>1416.08</v>
      </c>
      <c r="I802" s="100">
        <v>45901.0</v>
      </c>
      <c r="J802" s="97"/>
      <c r="K802" s="99"/>
      <c r="L802" s="97"/>
      <c r="M802" s="96" t="s">
        <v>8085</v>
      </c>
      <c r="N802" s="100">
        <v>45904.0</v>
      </c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idden="1">
      <c r="A803" s="96" t="s">
        <v>8086</v>
      </c>
      <c r="B803" s="96" t="s">
        <v>8087</v>
      </c>
      <c r="C803" s="96" t="s">
        <v>8088</v>
      </c>
      <c r="D803" s="97"/>
      <c r="E803" s="97"/>
      <c r="F803" s="97"/>
      <c r="G803" s="97"/>
      <c r="H803" s="98"/>
      <c r="I803" s="99"/>
      <c r="J803" s="97"/>
      <c r="K803" s="99"/>
      <c r="L803" s="97"/>
      <c r="M803" s="97"/>
      <c r="N803" s="99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>
      <c r="A804" s="97"/>
      <c r="B804" s="96"/>
      <c r="C804" s="96"/>
      <c r="D804" s="96"/>
      <c r="E804" s="96"/>
      <c r="F804" s="96"/>
      <c r="G804" s="103"/>
      <c r="H804" s="101"/>
      <c r="I804" s="100"/>
      <c r="J804" s="97"/>
      <c r="K804" s="99"/>
      <c r="L804" s="103"/>
      <c r="M804" s="97"/>
      <c r="N804" s="99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>
      <c r="A805" s="96" t="s">
        <v>8089</v>
      </c>
      <c r="B805" s="96" t="s">
        <v>8090</v>
      </c>
      <c r="C805" s="96" t="s">
        <v>8091</v>
      </c>
      <c r="D805" s="96" t="s">
        <v>7873</v>
      </c>
      <c r="E805" s="96" t="s">
        <v>134</v>
      </c>
      <c r="F805" s="96" t="s">
        <v>278</v>
      </c>
      <c r="G805" s="96" t="s">
        <v>53</v>
      </c>
      <c r="H805" s="101">
        <v>271.78</v>
      </c>
      <c r="I805" s="100">
        <v>45902.0</v>
      </c>
      <c r="J805" s="96" t="s">
        <v>8092</v>
      </c>
      <c r="K805" s="100">
        <v>45920.0</v>
      </c>
      <c r="L805" s="96">
        <v>9.0</v>
      </c>
      <c r="M805" s="97"/>
      <c r="N805" s="100">
        <v>45904.0</v>
      </c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>
      <c r="A806" s="96" t="s">
        <v>8093</v>
      </c>
      <c r="B806" s="96">
        <v>2.1969506224E10</v>
      </c>
      <c r="C806" s="96" t="s">
        <v>8094</v>
      </c>
      <c r="D806" s="96" t="s">
        <v>8095</v>
      </c>
      <c r="E806" s="96" t="s">
        <v>134</v>
      </c>
      <c r="F806" s="96" t="s">
        <v>153</v>
      </c>
      <c r="G806" s="96" t="s">
        <v>53</v>
      </c>
      <c r="H806" s="101">
        <v>646.1</v>
      </c>
      <c r="I806" s="100">
        <v>45896.0</v>
      </c>
      <c r="J806" s="96">
        <v>4.4121332E7</v>
      </c>
      <c r="K806" s="100">
        <v>45920.0</v>
      </c>
      <c r="L806" s="96">
        <v>9.0</v>
      </c>
      <c r="M806" s="97"/>
      <c r="N806" s="100">
        <v>45904.0</v>
      </c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>
      <c r="A807" s="96" t="s">
        <v>8096</v>
      </c>
      <c r="B807" s="96">
        <v>2.1970216368E10</v>
      </c>
      <c r="C807" s="96" t="s">
        <v>8097</v>
      </c>
      <c r="D807" s="96" t="s">
        <v>8095</v>
      </c>
      <c r="E807" s="96" t="s">
        <v>134</v>
      </c>
      <c r="F807" s="96" t="s">
        <v>103</v>
      </c>
      <c r="G807" s="96" t="s">
        <v>53</v>
      </c>
      <c r="H807" s="101">
        <v>617.51</v>
      </c>
      <c r="I807" s="100">
        <v>45898.0</v>
      </c>
      <c r="J807" s="96">
        <v>4.4122684E7</v>
      </c>
      <c r="K807" s="100">
        <v>45920.0</v>
      </c>
      <c r="L807" s="96">
        <v>9.0</v>
      </c>
      <c r="M807" s="97"/>
      <c r="N807" s="100">
        <v>45904.0</v>
      </c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>
      <c r="A808" s="96" t="s">
        <v>123</v>
      </c>
      <c r="B808" s="96">
        <v>2.1976914042E10</v>
      </c>
      <c r="C808" s="96" t="s">
        <v>8098</v>
      </c>
      <c r="D808" s="97"/>
      <c r="E808" s="96" t="s">
        <v>85</v>
      </c>
      <c r="F808" s="97"/>
      <c r="G808" s="96" t="s">
        <v>86</v>
      </c>
      <c r="H808" s="98"/>
      <c r="I808" s="99"/>
      <c r="J808" s="97"/>
      <c r="K808" s="99"/>
      <c r="L808" s="97"/>
      <c r="M808" s="97"/>
      <c r="N808" s="100">
        <v>45904.0</v>
      </c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>
      <c r="A809" s="96" t="s">
        <v>3974</v>
      </c>
      <c r="B809" s="96">
        <v>2.1990435359E10</v>
      </c>
      <c r="C809" s="96" t="s">
        <v>8099</v>
      </c>
      <c r="D809" s="97"/>
      <c r="E809" s="96" t="s">
        <v>85</v>
      </c>
      <c r="F809" s="97"/>
      <c r="G809" s="96" t="s">
        <v>86</v>
      </c>
      <c r="H809" s="98"/>
      <c r="I809" s="99"/>
      <c r="J809" s="97"/>
      <c r="K809" s="99"/>
      <c r="L809" s="97"/>
      <c r="M809" s="97"/>
      <c r="N809" s="100">
        <v>45904.0</v>
      </c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>
      <c r="A810" s="96" t="s">
        <v>4985</v>
      </c>
      <c r="B810" s="96">
        <v>2.1981317202E10</v>
      </c>
      <c r="C810" s="96" t="s">
        <v>8100</v>
      </c>
      <c r="D810" s="97"/>
      <c r="E810" s="96" t="s">
        <v>85</v>
      </c>
      <c r="F810" s="97"/>
      <c r="G810" s="96" t="s">
        <v>86</v>
      </c>
      <c r="H810" s="98"/>
      <c r="I810" s="99"/>
      <c r="J810" s="97"/>
      <c r="K810" s="99"/>
      <c r="L810" s="97"/>
      <c r="M810" s="97"/>
      <c r="N810" s="100">
        <v>45905.0</v>
      </c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>
      <c r="A811" s="96" t="s">
        <v>4636</v>
      </c>
      <c r="B811" s="96">
        <v>2.197682918E10</v>
      </c>
      <c r="C811" s="96" t="s">
        <v>8101</v>
      </c>
      <c r="D811" s="97"/>
      <c r="E811" s="96" t="s">
        <v>85</v>
      </c>
      <c r="F811" s="97"/>
      <c r="G811" s="96" t="s">
        <v>86</v>
      </c>
      <c r="H811" s="98"/>
      <c r="I811" s="99"/>
      <c r="J811" s="97"/>
      <c r="K811" s="99"/>
      <c r="L811" s="97"/>
      <c r="M811" s="97"/>
      <c r="N811" s="100">
        <v>45905.0</v>
      </c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>
      <c r="A812" s="96" t="s">
        <v>8102</v>
      </c>
      <c r="B812" s="96">
        <v>2.196849005E10</v>
      </c>
      <c r="C812" s="96" t="s">
        <v>8103</v>
      </c>
      <c r="D812" s="97"/>
      <c r="E812" s="96" t="s">
        <v>85</v>
      </c>
      <c r="F812" s="97"/>
      <c r="G812" s="96" t="s">
        <v>86</v>
      </c>
      <c r="H812" s="98"/>
      <c r="I812" s="99"/>
      <c r="J812" s="97"/>
      <c r="K812" s="99"/>
      <c r="L812" s="97"/>
      <c r="M812" s="97"/>
      <c r="N812" s="100">
        <v>45905.0</v>
      </c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>
      <c r="A813" s="96" t="s">
        <v>4427</v>
      </c>
      <c r="B813" s="96">
        <v>2.4998523382E10</v>
      </c>
      <c r="C813" s="96" t="s">
        <v>8104</v>
      </c>
      <c r="D813" s="97"/>
      <c r="E813" s="96" t="s">
        <v>85</v>
      </c>
      <c r="F813" s="96" t="s">
        <v>278</v>
      </c>
      <c r="G813" s="96" t="s">
        <v>94</v>
      </c>
      <c r="H813" s="101">
        <v>727.51</v>
      </c>
      <c r="I813" s="99"/>
      <c r="J813" s="97"/>
      <c r="K813" s="99"/>
      <c r="L813" s="97"/>
      <c r="M813" s="96" t="s">
        <v>8105</v>
      </c>
      <c r="N813" s="100">
        <v>45905.0</v>
      </c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>
      <c r="A814" s="96" t="s">
        <v>4658</v>
      </c>
      <c r="B814" s="96">
        <v>2.1983329008E10</v>
      </c>
      <c r="C814" s="96" t="s">
        <v>8106</v>
      </c>
      <c r="D814" s="97"/>
      <c r="E814" s="96" t="s">
        <v>85</v>
      </c>
      <c r="F814" s="96" t="s">
        <v>93</v>
      </c>
      <c r="G814" s="96" t="s">
        <v>94</v>
      </c>
      <c r="H814" s="101">
        <v>1549.09</v>
      </c>
      <c r="I814" s="99"/>
      <c r="J814" s="97"/>
      <c r="K814" s="99"/>
      <c r="L814" s="97"/>
      <c r="M814" s="96" t="s">
        <v>8107</v>
      </c>
      <c r="N814" s="100">
        <v>45905.0</v>
      </c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>
      <c r="A815" s="96" t="s">
        <v>8108</v>
      </c>
      <c r="B815" s="96">
        <v>2.1998452608E10</v>
      </c>
      <c r="C815" s="96" t="s">
        <v>8109</v>
      </c>
      <c r="D815" s="97"/>
      <c r="E815" s="96" t="s">
        <v>85</v>
      </c>
      <c r="F815" s="96" t="s">
        <v>140</v>
      </c>
      <c r="G815" s="96" t="s">
        <v>94</v>
      </c>
      <c r="H815" s="101">
        <v>1895.71</v>
      </c>
      <c r="I815" s="99"/>
      <c r="J815" s="97"/>
      <c r="K815" s="99"/>
      <c r="L815" s="97"/>
      <c r="M815" s="96" t="s">
        <v>8110</v>
      </c>
      <c r="N815" s="100">
        <v>45905.0</v>
      </c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>
      <c r="A816" s="96" t="s">
        <v>4189</v>
      </c>
      <c r="B816" s="96">
        <v>2.1993662221E10</v>
      </c>
      <c r="C816" s="96" t="s">
        <v>8111</v>
      </c>
      <c r="D816" s="97"/>
      <c r="E816" s="96" t="s">
        <v>85</v>
      </c>
      <c r="F816" s="96" t="s">
        <v>140</v>
      </c>
      <c r="G816" s="96" t="s">
        <v>94</v>
      </c>
      <c r="H816" s="101">
        <v>1895.71</v>
      </c>
      <c r="I816" s="99"/>
      <c r="J816" s="97"/>
      <c r="K816" s="99"/>
      <c r="L816" s="97"/>
      <c r="M816" s="96" t="s">
        <v>8112</v>
      </c>
      <c r="N816" s="100">
        <v>45905.0</v>
      </c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>
      <c r="A817" s="96" t="s">
        <v>4653</v>
      </c>
      <c r="B817" s="96">
        <v>2.2997862568E10</v>
      </c>
      <c r="C817" s="96" t="s">
        <v>8113</v>
      </c>
      <c r="D817" s="97"/>
      <c r="E817" s="96" t="s">
        <v>85</v>
      </c>
      <c r="F817" s="96" t="s">
        <v>278</v>
      </c>
      <c r="G817" s="96" t="s">
        <v>94</v>
      </c>
      <c r="H817" s="101">
        <v>590.99</v>
      </c>
      <c r="I817" s="99"/>
      <c r="J817" s="97"/>
      <c r="K817" s="99"/>
      <c r="L817" s="97"/>
      <c r="M817" s="96" t="s">
        <v>8114</v>
      </c>
      <c r="N817" s="100">
        <v>45905.0</v>
      </c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>
      <c r="A818" s="96" t="s">
        <v>4245</v>
      </c>
      <c r="B818" s="96">
        <v>2.1982362316E10</v>
      </c>
      <c r="C818" s="96" t="s">
        <v>8115</v>
      </c>
      <c r="D818" s="97"/>
      <c r="E818" s="96" t="s">
        <v>85</v>
      </c>
      <c r="F818" s="96" t="s">
        <v>137</v>
      </c>
      <c r="G818" s="96" t="s">
        <v>94</v>
      </c>
      <c r="H818" s="101">
        <v>612.46</v>
      </c>
      <c r="I818" s="99"/>
      <c r="J818" s="97"/>
      <c r="K818" s="99"/>
      <c r="L818" s="97"/>
      <c r="M818" s="96" t="s">
        <v>8116</v>
      </c>
      <c r="N818" s="100">
        <v>45905.0</v>
      </c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>
      <c r="A819" s="96" t="s">
        <v>8117</v>
      </c>
      <c r="B819" s="96">
        <v>2.1968416183E10</v>
      </c>
      <c r="C819" s="96" t="s">
        <v>8118</v>
      </c>
      <c r="D819" s="96" t="s">
        <v>8119</v>
      </c>
      <c r="E819" s="96" t="s">
        <v>134</v>
      </c>
      <c r="F819" s="96" t="s">
        <v>93</v>
      </c>
      <c r="G819" s="96" t="s">
        <v>53</v>
      </c>
      <c r="H819" s="101">
        <v>467.39</v>
      </c>
      <c r="I819" s="100">
        <v>45901.0</v>
      </c>
      <c r="J819" s="96">
        <v>9.6625799E7</v>
      </c>
      <c r="K819" s="100">
        <v>45920.0</v>
      </c>
      <c r="L819" s="96">
        <v>9.0</v>
      </c>
      <c r="M819" s="97"/>
      <c r="N819" s="100">
        <v>45908.0</v>
      </c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>
      <c r="A820" s="96" t="s">
        <v>8120</v>
      </c>
      <c r="B820" s="97"/>
      <c r="C820" s="97"/>
      <c r="D820" s="97"/>
      <c r="E820" s="97"/>
      <c r="F820" s="97"/>
      <c r="G820" s="97"/>
      <c r="H820" s="98"/>
      <c r="I820" s="99"/>
      <c r="J820" s="97"/>
      <c r="K820" s="99"/>
      <c r="L820" s="97"/>
      <c r="M820" s="97"/>
      <c r="N820" s="99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>
      <c r="A821" s="96" t="s">
        <v>8120</v>
      </c>
      <c r="B821" s="96">
        <v>2.1965021102E10</v>
      </c>
      <c r="C821" s="96" t="s">
        <v>8121</v>
      </c>
      <c r="D821" s="96" t="s">
        <v>902</v>
      </c>
      <c r="E821" s="96" t="s">
        <v>134</v>
      </c>
      <c r="F821" s="96" t="s">
        <v>93</v>
      </c>
      <c r="G821" s="96" t="s">
        <v>53</v>
      </c>
      <c r="H821" s="101">
        <v>3438.87</v>
      </c>
      <c r="I821" s="100">
        <v>45905.0</v>
      </c>
      <c r="J821" s="96">
        <v>9.6636328E7</v>
      </c>
      <c r="K821" s="100">
        <v>45940.0</v>
      </c>
      <c r="L821" s="96">
        <v>10.0</v>
      </c>
      <c r="M821" s="97"/>
      <c r="N821" s="100">
        <v>45933.0</v>
      </c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>
      <c r="A822" s="96" t="s">
        <v>8122</v>
      </c>
      <c r="B822" s="96">
        <v>2.2996115344E10</v>
      </c>
      <c r="C822" s="96" t="s">
        <v>8123</v>
      </c>
      <c r="D822" s="96" t="s">
        <v>8124</v>
      </c>
      <c r="E822" s="96" t="s">
        <v>134</v>
      </c>
      <c r="F822" s="96" t="s">
        <v>153</v>
      </c>
      <c r="G822" s="96" t="s">
        <v>53</v>
      </c>
      <c r="H822" s="101">
        <v>1601.92</v>
      </c>
      <c r="I822" s="99">
        <v>45903.0</v>
      </c>
      <c r="J822" s="96">
        <v>1006315.0</v>
      </c>
      <c r="K822" s="100">
        <v>45931.0</v>
      </c>
      <c r="L822" s="96">
        <v>9.0</v>
      </c>
      <c r="M822" s="97"/>
      <c r="N822" s="100">
        <v>45908.0</v>
      </c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>
      <c r="A823" s="96" t="s">
        <v>4390</v>
      </c>
      <c r="B823" s="96">
        <v>2.196949612E10</v>
      </c>
      <c r="C823" s="96" t="s">
        <v>8125</v>
      </c>
      <c r="D823" s="97"/>
      <c r="E823" s="96" t="s">
        <v>85</v>
      </c>
      <c r="F823" s="97"/>
      <c r="G823" s="96" t="s">
        <v>86</v>
      </c>
      <c r="H823" s="98"/>
      <c r="I823" s="99"/>
      <c r="J823" s="97"/>
      <c r="K823" s="99"/>
      <c r="L823" s="97"/>
      <c r="M823" s="96" t="s">
        <v>8126</v>
      </c>
      <c r="N823" s="100">
        <v>45908.0</v>
      </c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>
      <c r="A824" s="96" t="s">
        <v>8127</v>
      </c>
      <c r="B824" s="96">
        <v>2.1991512837E10</v>
      </c>
      <c r="C824" s="96" t="s">
        <v>8128</v>
      </c>
      <c r="D824" s="97"/>
      <c r="E824" s="96" t="s">
        <v>85</v>
      </c>
      <c r="F824" s="97"/>
      <c r="G824" s="96" t="s">
        <v>94</v>
      </c>
      <c r="H824" s="101">
        <v>1384.21</v>
      </c>
      <c r="I824" s="99"/>
      <c r="J824" s="97"/>
      <c r="K824" s="99"/>
      <c r="L824" s="97"/>
      <c r="M824" s="96" t="s">
        <v>8129</v>
      </c>
      <c r="N824" s="100">
        <v>45908.0</v>
      </c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>
      <c r="A825" s="96" t="s">
        <v>8130</v>
      </c>
      <c r="B825" s="96">
        <v>2.2997312116E10</v>
      </c>
      <c r="C825" s="96" t="s">
        <v>8131</v>
      </c>
      <c r="D825" s="97"/>
      <c r="E825" s="96" t="s">
        <v>85</v>
      </c>
      <c r="F825" s="97"/>
      <c r="G825" s="96" t="s">
        <v>94</v>
      </c>
      <c r="H825" s="101">
        <v>295.16</v>
      </c>
      <c r="I825" s="99"/>
      <c r="J825" s="97"/>
      <c r="K825" s="99"/>
      <c r="L825" s="97"/>
      <c r="M825" s="96" t="s">
        <v>8132</v>
      </c>
      <c r="N825" s="100">
        <v>45908.0</v>
      </c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>
      <c r="A826" s="96" t="s">
        <v>8133</v>
      </c>
      <c r="B826" s="96">
        <v>2.1973374813E10</v>
      </c>
      <c r="C826" s="96" t="s">
        <v>8134</v>
      </c>
      <c r="D826" s="97"/>
      <c r="E826" s="96" t="s">
        <v>85</v>
      </c>
      <c r="F826" s="97"/>
      <c r="G826" s="96" t="s">
        <v>86</v>
      </c>
      <c r="H826" s="98"/>
      <c r="I826" s="99"/>
      <c r="J826" s="97"/>
      <c r="K826" s="99"/>
      <c r="L826" s="97"/>
      <c r="M826" s="97"/>
      <c r="N826" s="100">
        <v>45908.0</v>
      </c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>
      <c r="A827" s="96" t="s">
        <v>8135</v>
      </c>
      <c r="B827" s="96">
        <v>2.1996187148E10</v>
      </c>
      <c r="C827" s="96" t="s">
        <v>8136</v>
      </c>
      <c r="D827" s="97"/>
      <c r="E827" s="96" t="s">
        <v>85</v>
      </c>
      <c r="F827" s="97"/>
      <c r="G827" s="96" t="s">
        <v>86</v>
      </c>
      <c r="H827" s="98"/>
      <c r="I827" s="99"/>
      <c r="J827" s="97"/>
      <c r="K827" s="99"/>
      <c r="L827" s="97"/>
      <c r="M827" s="96" t="s">
        <v>8126</v>
      </c>
      <c r="N827" s="100">
        <v>45908.0</v>
      </c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>
      <c r="A828" s="96" t="s">
        <v>3974</v>
      </c>
      <c r="B828" s="96">
        <v>2.1969847465E10</v>
      </c>
      <c r="C828" s="96" t="s">
        <v>8137</v>
      </c>
      <c r="D828" s="97"/>
      <c r="E828" s="96" t="s">
        <v>85</v>
      </c>
      <c r="F828" s="97"/>
      <c r="G828" s="96" t="s">
        <v>86</v>
      </c>
      <c r="H828" s="98"/>
      <c r="I828" s="99"/>
      <c r="J828" s="97"/>
      <c r="K828" s="99"/>
      <c r="L828" s="97"/>
      <c r="M828" s="97"/>
      <c r="N828" s="99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>
      <c r="A829" s="96" t="s">
        <v>8138</v>
      </c>
      <c r="B829" s="96">
        <v>2.1983494874E10</v>
      </c>
      <c r="C829" s="96" t="s">
        <v>8139</v>
      </c>
      <c r="D829" s="97"/>
      <c r="E829" s="96" t="s">
        <v>85</v>
      </c>
      <c r="F829" s="97"/>
      <c r="G829" s="96" t="s">
        <v>86</v>
      </c>
      <c r="H829" s="98"/>
      <c r="I829" s="99"/>
      <c r="J829" s="97"/>
      <c r="K829" s="99"/>
      <c r="L829" s="97"/>
      <c r="M829" s="96" t="s">
        <v>8126</v>
      </c>
      <c r="N829" s="99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>
      <c r="A830" s="96" t="s">
        <v>4112</v>
      </c>
      <c r="B830" s="96">
        <v>2.2992135188E10</v>
      </c>
      <c r="C830" s="96" t="s">
        <v>8140</v>
      </c>
      <c r="D830" s="97"/>
      <c r="E830" s="96" t="s">
        <v>85</v>
      </c>
      <c r="F830" s="97"/>
      <c r="G830" s="96" t="s">
        <v>86</v>
      </c>
      <c r="H830" s="98"/>
      <c r="I830" s="99"/>
      <c r="J830" s="97"/>
      <c r="K830" s="99"/>
      <c r="L830" s="97"/>
      <c r="M830" s="97"/>
      <c r="N830" s="100">
        <v>45909.0</v>
      </c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>
      <c r="A831" s="96" t="s">
        <v>5075</v>
      </c>
      <c r="B831" s="96">
        <v>2.1994110845E10</v>
      </c>
      <c r="C831" s="96" t="s">
        <v>8141</v>
      </c>
      <c r="D831" s="97"/>
      <c r="E831" s="96" t="s">
        <v>85</v>
      </c>
      <c r="F831" s="96" t="s">
        <v>289</v>
      </c>
      <c r="G831" s="96" t="s">
        <v>94</v>
      </c>
      <c r="H831" s="101">
        <v>677.89</v>
      </c>
      <c r="I831" s="99"/>
      <c r="J831" s="97"/>
      <c r="K831" s="99"/>
      <c r="L831" s="97"/>
      <c r="M831" s="96" t="s">
        <v>8142</v>
      </c>
      <c r="N831" s="100">
        <v>45909.0</v>
      </c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>
      <c r="A832" s="96" t="s">
        <v>4571</v>
      </c>
      <c r="B832" s="96">
        <v>2.299868414E10</v>
      </c>
      <c r="C832" s="96" t="s">
        <v>8143</v>
      </c>
      <c r="D832" s="97"/>
      <c r="E832" s="96" t="s">
        <v>85</v>
      </c>
      <c r="F832" s="97"/>
      <c r="G832" s="96" t="s">
        <v>94</v>
      </c>
      <c r="H832" s="101">
        <v>767.45</v>
      </c>
      <c r="I832" s="99"/>
      <c r="J832" s="97"/>
      <c r="K832" s="99"/>
      <c r="L832" s="97"/>
      <c r="M832" s="96" t="s">
        <v>8144</v>
      </c>
      <c r="N832" s="100">
        <v>45909.0</v>
      </c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>
      <c r="A833" s="96" t="s">
        <v>3</v>
      </c>
      <c r="B833" s="96">
        <v>2.1998143739E10</v>
      </c>
      <c r="C833" s="96" t="s">
        <v>8145</v>
      </c>
      <c r="D833" s="97"/>
      <c r="E833" s="96" t="s">
        <v>85</v>
      </c>
      <c r="F833" s="97"/>
      <c r="G833" s="96" t="s">
        <v>86</v>
      </c>
      <c r="H833" s="98"/>
      <c r="I833" s="99"/>
      <c r="J833" s="97"/>
      <c r="K833" s="99"/>
      <c r="L833" s="97"/>
      <c r="M833" s="97"/>
      <c r="N833" s="99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>
      <c r="A834" s="96" t="s">
        <v>4667</v>
      </c>
      <c r="B834" s="96">
        <v>2.1981984737E10</v>
      </c>
      <c r="C834" s="96" t="s">
        <v>8146</v>
      </c>
      <c r="D834" s="97"/>
      <c r="E834" s="96" t="s">
        <v>85</v>
      </c>
      <c r="F834" s="96" t="s">
        <v>93</v>
      </c>
      <c r="G834" s="96" t="s">
        <v>94</v>
      </c>
      <c r="H834" s="101">
        <v>1645.35</v>
      </c>
      <c r="I834" s="99"/>
      <c r="J834" s="97"/>
      <c r="K834" s="99"/>
      <c r="L834" s="97"/>
      <c r="M834" s="96" t="s">
        <v>8147</v>
      </c>
      <c r="N834" s="100">
        <v>45909.0</v>
      </c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>
      <c r="A835" s="96" t="s">
        <v>7593</v>
      </c>
      <c r="B835" s="96">
        <v>2.174787179E9</v>
      </c>
      <c r="C835" s="96" t="s">
        <v>8148</v>
      </c>
      <c r="D835" s="97"/>
      <c r="E835" s="96" t="s">
        <v>85</v>
      </c>
      <c r="F835" s="97"/>
      <c r="G835" s="96" t="s">
        <v>86</v>
      </c>
      <c r="H835" s="98"/>
      <c r="I835" s="99"/>
      <c r="J835" s="97"/>
      <c r="K835" s="99"/>
      <c r="L835" s="97"/>
      <c r="M835" s="97"/>
      <c r="N835" s="100">
        <v>45909.0</v>
      </c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>
      <c r="A836" s="96" t="s">
        <v>8149</v>
      </c>
      <c r="B836" s="96">
        <v>2.199950717E10</v>
      </c>
      <c r="C836" s="96" t="s">
        <v>8150</v>
      </c>
      <c r="D836" s="97"/>
      <c r="E836" s="96" t="s">
        <v>85</v>
      </c>
      <c r="F836" s="97"/>
      <c r="G836" s="96" t="s">
        <v>86</v>
      </c>
      <c r="H836" s="98"/>
      <c r="I836" s="99"/>
      <c r="J836" s="97"/>
      <c r="K836" s="99"/>
      <c r="L836" s="97"/>
      <c r="M836" s="97"/>
      <c r="N836" s="100">
        <v>45909.0</v>
      </c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>
      <c r="A837" s="96" t="s">
        <v>8151</v>
      </c>
      <c r="B837" s="96">
        <v>2.1996180323E10</v>
      </c>
      <c r="C837" s="96" t="s">
        <v>8152</v>
      </c>
      <c r="D837" s="97"/>
      <c r="E837" s="96" t="s">
        <v>85</v>
      </c>
      <c r="F837" s="97"/>
      <c r="G837" s="96" t="s">
        <v>86</v>
      </c>
      <c r="H837" s="98"/>
      <c r="I837" s="99"/>
      <c r="J837" s="97"/>
      <c r="K837" s="99"/>
      <c r="L837" s="97"/>
      <c r="M837" s="97"/>
      <c r="N837" s="100">
        <v>45909.0</v>
      </c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>
      <c r="A838" s="96" t="s">
        <v>1484</v>
      </c>
      <c r="B838" s="96">
        <v>2.2981352461E10</v>
      </c>
      <c r="C838" s="96" t="s">
        <v>8153</v>
      </c>
      <c r="D838" s="97"/>
      <c r="E838" s="96" t="s">
        <v>85</v>
      </c>
      <c r="F838" s="97"/>
      <c r="G838" s="96" t="s">
        <v>86</v>
      </c>
      <c r="H838" s="98"/>
      <c r="I838" s="99"/>
      <c r="J838" s="97"/>
      <c r="K838" s="99"/>
      <c r="L838" s="97"/>
      <c r="M838" s="97"/>
      <c r="N838" s="100">
        <v>45909.0</v>
      </c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>
      <c r="A839" s="96" t="s">
        <v>8154</v>
      </c>
      <c r="B839" s="96">
        <v>2.4992343468E10</v>
      </c>
      <c r="C839" s="96" t="s">
        <v>8155</v>
      </c>
      <c r="D839" s="97"/>
      <c r="E839" s="96" t="s">
        <v>85</v>
      </c>
      <c r="F839" s="97"/>
      <c r="G839" s="96" t="s">
        <v>86</v>
      </c>
      <c r="H839" s="98"/>
      <c r="I839" s="99"/>
      <c r="J839" s="97"/>
      <c r="K839" s="99"/>
      <c r="L839" s="97"/>
      <c r="M839" s="97"/>
      <c r="N839" s="100">
        <v>45909.0</v>
      </c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>
      <c r="A840" s="96" t="s">
        <v>3510</v>
      </c>
      <c r="B840" s="96">
        <v>2.1964960609E10</v>
      </c>
      <c r="C840" s="96" t="s">
        <v>8156</v>
      </c>
      <c r="D840" s="97"/>
      <c r="E840" s="96" t="s">
        <v>85</v>
      </c>
      <c r="F840" s="97"/>
      <c r="G840" s="96" t="s">
        <v>86</v>
      </c>
      <c r="H840" s="98"/>
      <c r="I840" s="99"/>
      <c r="J840" s="97"/>
      <c r="K840" s="99"/>
      <c r="L840" s="97"/>
      <c r="M840" s="97"/>
      <c r="N840" s="100">
        <v>45909.0</v>
      </c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>
      <c r="A841" s="96" t="s">
        <v>4518</v>
      </c>
      <c r="B841" s="96">
        <v>2.1964570365E10</v>
      </c>
      <c r="C841" s="96" t="s">
        <v>8157</v>
      </c>
      <c r="D841" s="97"/>
      <c r="E841" s="96" t="s">
        <v>85</v>
      </c>
      <c r="F841" s="97"/>
      <c r="G841" s="96" t="s">
        <v>86</v>
      </c>
      <c r="H841" s="98"/>
      <c r="I841" s="99"/>
      <c r="J841" s="97"/>
      <c r="K841" s="99"/>
      <c r="L841" s="97"/>
      <c r="M841" s="97"/>
      <c r="N841" s="100">
        <v>45909.0</v>
      </c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>
      <c r="A842" s="96" t="s">
        <v>3527</v>
      </c>
      <c r="B842" s="96">
        <v>2.1981173988E10</v>
      </c>
      <c r="C842" s="96" t="s">
        <v>8158</v>
      </c>
      <c r="D842" s="97"/>
      <c r="E842" s="96" t="s">
        <v>85</v>
      </c>
      <c r="F842" s="97"/>
      <c r="G842" s="96" t="s">
        <v>86</v>
      </c>
      <c r="H842" s="98"/>
      <c r="I842" s="99"/>
      <c r="J842" s="97"/>
      <c r="K842" s="99"/>
      <c r="L842" s="97"/>
      <c r="M842" s="97"/>
      <c r="N842" s="100">
        <v>45909.0</v>
      </c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>
      <c r="A843" s="96" t="s">
        <v>5018</v>
      </c>
      <c r="B843" s="96">
        <v>2.4999303026E10</v>
      </c>
      <c r="C843" s="96" t="s">
        <v>8159</v>
      </c>
      <c r="D843" s="97"/>
      <c r="E843" s="96" t="s">
        <v>85</v>
      </c>
      <c r="F843" s="96" t="s">
        <v>137</v>
      </c>
      <c r="G843" s="96" t="s">
        <v>94</v>
      </c>
      <c r="H843" s="101">
        <v>5079.86</v>
      </c>
      <c r="I843" s="99"/>
      <c r="J843" s="97"/>
      <c r="K843" s="99"/>
      <c r="L843" s="97"/>
      <c r="M843" s="96" t="s">
        <v>8160</v>
      </c>
      <c r="N843" s="100">
        <v>45909.0</v>
      </c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>
      <c r="A844" s="96" t="s">
        <v>5</v>
      </c>
      <c r="B844" s="96">
        <v>2.1997863612E10</v>
      </c>
      <c r="C844" s="96" t="s">
        <v>8161</v>
      </c>
      <c r="D844" s="97"/>
      <c r="E844" s="96" t="s">
        <v>85</v>
      </c>
      <c r="F844" s="97"/>
      <c r="G844" s="96" t="s">
        <v>86</v>
      </c>
      <c r="H844" s="98"/>
      <c r="I844" s="99"/>
      <c r="J844" s="97"/>
      <c r="K844" s="99"/>
      <c r="L844" s="97"/>
      <c r="M844" s="97"/>
      <c r="N844" s="100">
        <v>45909.0</v>
      </c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>
      <c r="A845" s="96" t="s">
        <v>695</v>
      </c>
      <c r="B845" s="96">
        <v>2.1964895177E10</v>
      </c>
      <c r="C845" s="96" t="s">
        <v>8162</v>
      </c>
      <c r="D845" s="97"/>
      <c r="E845" s="96" t="s">
        <v>85</v>
      </c>
      <c r="F845" s="96" t="s">
        <v>140</v>
      </c>
      <c r="G845" s="96" t="s">
        <v>150</v>
      </c>
      <c r="H845" s="101">
        <v>1895.71</v>
      </c>
      <c r="I845" s="99"/>
      <c r="J845" s="97"/>
      <c r="K845" s="99"/>
      <c r="L845" s="97"/>
      <c r="M845" s="96" t="s">
        <v>8163</v>
      </c>
      <c r="N845" s="100">
        <v>45909.0</v>
      </c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>
      <c r="A846" s="96" t="s">
        <v>119</v>
      </c>
      <c r="B846" s="96">
        <v>2.4998741948E10</v>
      </c>
      <c r="C846" s="96" t="s">
        <v>8164</v>
      </c>
      <c r="D846" s="97"/>
      <c r="E846" s="96" t="s">
        <v>85</v>
      </c>
      <c r="F846" s="97"/>
      <c r="G846" s="96" t="s">
        <v>150</v>
      </c>
      <c r="H846" s="98"/>
      <c r="I846" s="99"/>
      <c r="J846" s="97"/>
      <c r="K846" s="99"/>
      <c r="L846" s="97"/>
      <c r="M846" s="96" t="s">
        <v>8165</v>
      </c>
      <c r="N846" s="100">
        <v>45909.0</v>
      </c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>
      <c r="A847" s="96" t="s">
        <v>5053</v>
      </c>
      <c r="B847" s="96">
        <v>2.197693922E9</v>
      </c>
      <c r="C847" s="96" t="s">
        <v>8166</v>
      </c>
      <c r="D847" s="97"/>
      <c r="E847" s="96" t="s">
        <v>85</v>
      </c>
      <c r="F847" s="97"/>
      <c r="G847" s="96" t="s">
        <v>86</v>
      </c>
      <c r="H847" s="98"/>
      <c r="I847" s="99"/>
      <c r="J847" s="97"/>
      <c r="K847" s="99"/>
      <c r="L847" s="97"/>
      <c r="M847" s="96" t="s">
        <v>8126</v>
      </c>
      <c r="N847" s="100">
        <v>45909.0</v>
      </c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>
      <c r="A848" s="96" t="s">
        <v>8167</v>
      </c>
      <c r="B848" s="96">
        <v>6.1996433458E10</v>
      </c>
      <c r="C848" s="96" t="s">
        <v>8168</v>
      </c>
      <c r="D848" s="96" t="s">
        <v>529</v>
      </c>
      <c r="E848" s="96" t="s">
        <v>134</v>
      </c>
      <c r="F848" s="96" t="s">
        <v>596</v>
      </c>
      <c r="G848" s="96" t="s">
        <v>53</v>
      </c>
      <c r="H848" s="101">
        <v>2783.06</v>
      </c>
      <c r="I848" s="99">
        <v>45901.0</v>
      </c>
      <c r="J848" s="96">
        <v>6.2819351E7</v>
      </c>
      <c r="K848" s="100">
        <v>45911.0</v>
      </c>
      <c r="L848" s="96">
        <v>9.0</v>
      </c>
      <c r="M848" s="97" t="s">
        <v>8169</v>
      </c>
      <c r="N848" s="100">
        <v>45911.0</v>
      </c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>
      <c r="A849" s="96" t="s">
        <v>8170</v>
      </c>
      <c r="B849" s="96">
        <v>2.1982534971E10</v>
      </c>
      <c r="C849" s="96" t="s">
        <v>8171</v>
      </c>
      <c r="D849" s="97"/>
      <c r="E849" s="96" t="s">
        <v>85</v>
      </c>
      <c r="F849" s="96" t="s">
        <v>436</v>
      </c>
      <c r="G849" s="96" t="s">
        <v>94</v>
      </c>
      <c r="H849" s="101">
        <v>1589.12</v>
      </c>
      <c r="I849" s="99"/>
      <c r="J849" s="97"/>
      <c r="K849" s="99"/>
      <c r="L849" s="97"/>
      <c r="M849" s="96" t="s">
        <v>8172</v>
      </c>
      <c r="N849" s="100">
        <v>45911.0</v>
      </c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>
      <c r="A850" s="96" t="s">
        <v>8173</v>
      </c>
      <c r="B850" s="96">
        <v>2.1989111207E10</v>
      </c>
      <c r="C850" s="96" t="s">
        <v>8174</v>
      </c>
      <c r="D850" s="97"/>
      <c r="E850" s="96" t="s">
        <v>85</v>
      </c>
      <c r="F850" s="97"/>
      <c r="G850" s="96" t="s">
        <v>86</v>
      </c>
      <c r="H850" s="98"/>
      <c r="I850" s="99"/>
      <c r="J850" s="97"/>
      <c r="K850" s="99"/>
      <c r="L850" s="97"/>
      <c r="M850" s="97"/>
      <c r="N850" s="100">
        <v>45911.0</v>
      </c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>
      <c r="A851" s="96" t="s">
        <v>8175</v>
      </c>
      <c r="B851" s="96">
        <v>2.1969785412E10</v>
      </c>
      <c r="C851" s="96" t="s">
        <v>8176</v>
      </c>
      <c r="D851" s="97"/>
      <c r="E851" s="96" t="s">
        <v>85</v>
      </c>
      <c r="F851" s="96" t="s">
        <v>970</v>
      </c>
      <c r="G851" s="96" t="s">
        <v>94</v>
      </c>
      <c r="H851" s="101">
        <v>189.0</v>
      </c>
      <c r="I851" s="99"/>
      <c r="J851" s="97"/>
      <c r="K851" s="99"/>
      <c r="L851" s="97"/>
      <c r="M851" s="96" t="s">
        <v>8177</v>
      </c>
      <c r="N851" s="100">
        <v>45911.0</v>
      </c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>
      <c r="A852" s="96" t="s">
        <v>5234</v>
      </c>
      <c r="B852" s="96">
        <v>2.1991236253E10</v>
      </c>
      <c r="C852" s="96" t="s">
        <v>8178</v>
      </c>
      <c r="D852" s="97"/>
      <c r="E852" s="96" t="s">
        <v>85</v>
      </c>
      <c r="F852" s="96" t="s">
        <v>436</v>
      </c>
      <c r="G852" s="96" t="s">
        <v>94</v>
      </c>
      <c r="H852" s="101">
        <v>1622.88</v>
      </c>
      <c r="I852" s="99"/>
      <c r="J852" s="97"/>
      <c r="K852" s="99"/>
      <c r="L852" s="97"/>
      <c r="M852" s="96" t="s">
        <v>8179</v>
      </c>
      <c r="N852" s="100">
        <v>45911.0</v>
      </c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>
      <c r="A853" s="96" t="s">
        <v>4126</v>
      </c>
      <c r="B853" s="96">
        <v>2.1982612509E10</v>
      </c>
      <c r="C853" s="96" t="s">
        <v>8180</v>
      </c>
      <c r="D853" s="97"/>
      <c r="E853" s="96" t="s">
        <v>85</v>
      </c>
      <c r="F853" s="96" t="s">
        <v>1146</v>
      </c>
      <c r="G853" s="96" t="s">
        <v>94</v>
      </c>
      <c r="H853" s="101">
        <v>1591.72</v>
      </c>
      <c r="I853" s="99"/>
      <c r="J853" s="97"/>
      <c r="K853" s="99"/>
      <c r="L853" s="97"/>
      <c r="M853" s="96" t="s">
        <v>8181</v>
      </c>
      <c r="N853" s="100">
        <v>45911.0</v>
      </c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>
      <c r="A854" s="96" t="s">
        <v>110</v>
      </c>
      <c r="B854" s="96">
        <v>2.1981243708E10</v>
      </c>
      <c r="C854" s="96" t="s">
        <v>8182</v>
      </c>
      <c r="D854" s="97"/>
      <c r="E854" s="96" t="s">
        <v>85</v>
      </c>
      <c r="F854" s="96" t="s">
        <v>137</v>
      </c>
      <c r="G854" s="96" t="s">
        <v>94</v>
      </c>
      <c r="H854" s="101">
        <v>1455.69</v>
      </c>
      <c r="I854" s="99"/>
      <c r="J854" s="97"/>
      <c r="K854" s="99"/>
      <c r="L854" s="97"/>
      <c r="M854" s="96" t="s">
        <v>8183</v>
      </c>
      <c r="N854" s="100">
        <v>45911.0</v>
      </c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>
      <c r="A855" s="96" t="s">
        <v>8184</v>
      </c>
      <c r="B855" s="96">
        <v>2.19708888E10</v>
      </c>
      <c r="C855" s="96" t="s">
        <v>8185</v>
      </c>
      <c r="D855" s="97"/>
      <c r="E855" s="96" t="s">
        <v>85</v>
      </c>
      <c r="F855" s="97"/>
      <c r="G855" s="96" t="s">
        <v>86</v>
      </c>
      <c r="H855" s="98"/>
      <c r="I855" s="99"/>
      <c r="J855" s="97"/>
      <c r="K855" s="99"/>
      <c r="L855" s="97"/>
      <c r="M855" s="97"/>
      <c r="N855" s="100">
        <v>45911.0</v>
      </c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>
      <c r="A856" s="96" t="s">
        <v>4547</v>
      </c>
      <c r="B856" s="96">
        <v>2.1973681341E10</v>
      </c>
      <c r="C856" s="96" t="s">
        <v>8186</v>
      </c>
      <c r="D856" s="97"/>
      <c r="E856" s="96" t="s">
        <v>85</v>
      </c>
      <c r="F856" s="96" t="s">
        <v>137</v>
      </c>
      <c r="G856" s="96" t="s">
        <v>94</v>
      </c>
      <c r="H856" s="98"/>
      <c r="I856" s="99"/>
      <c r="J856" s="97"/>
      <c r="K856" s="99"/>
      <c r="L856" s="97"/>
      <c r="M856" s="96" t="s">
        <v>8187</v>
      </c>
      <c r="N856" s="100">
        <v>45911.0</v>
      </c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>
      <c r="A857" s="96" t="s">
        <v>4919</v>
      </c>
      <c r="B857" s="96">
        <v>2.2997860807E10</v>
      </c>
      <c r="C857" s="96" t="s">
        <v>8188</v>
      </c>
      <c r="D857" s="97"/>
      <c r="E857" s="96" t="s">
        <v>85</v>
      </c>
      <c r="F857" s="97"/>
      <c r="G857" s="96" t="s">
        <v>86</v>
      </c>
      <c r="H857" s="98"/>
      <c r="I857" s="99"/>
      <c r="J857" s="97"/>
      <c r="K857" s="99"/>
      <c r="L857" s="97"/>
      <c r="M857" s="97"/>
      <c r="N857" s="100">
        <v>45911.0</v>
      </c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>
      <c r="A858" s="96" t="s">
        <v>4366</v>
      </c>
      <c r="B858" s="96">
        <v>2.1997240373E10</v>
      </c>
      <c r="C858" s="96" t="s">
        <v>8189</v>
      </c>
      <c r="D858" s="97"/>
      <c r="E858" s="96" t="s">
        <v>85</v>
      </c>
      <c r="F858" s="97"/>
      <c r="G858" s="96" t="s">
        <v>86</v>
      </c>
      <c r="H858" s="98"/>
      <c r="I858" s="99"/>
      <c r="J858" s="97"/>
      <c r="K858" s="99"/>
      <c r="L858" s="97"/>
      <c r="M858" s="97"/>
      <c r="N858" s="100">
        <v>45911.0</v>
      </c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>
      <c r="A859" s="96" t="s">
        <v>5375</v>
      </c>
      <c r="B859" s="96">
        <v>2.1991129933E10</v>
      </c>
      <c r="C859" s="96" t="s">
        <v>8190</v>
      </c>
      <c r="D859" s="97"/>
      <c r="E859" s="96" t="s">
        <v>85</v>
      </c>
      <c r="F859" s="96" t="s">
        <v>289</v>
      </c>
      <c r="G859" s="96" t="s">
        <v>94</v>
      </c>
      <c r="H859" s="101">
        <v>677.89</v>
      </c>
      <c r="I859" s="99"/>
      <c r="J859" s="97"/>
      <c r="K859" s="99"/>
      <c r="L859" s="97"/>
      <c r="M859" s="96" t="s">
        <v>8191</v>
      </c>
      <c r="N859" s="100">
        <v>45911.0</v>
      </c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>
      <c r="A860" s="96" t="s">
        <v>8192</v>
      </c>
      <c r="B860" s="96">
        <v>2.1993367759E10</v>
      </c>
      <c r="C860" s="96" t="s">
        <v>8193</v>
      </c>
      <c r="D860" s="97"/>
      <c r="E860" s="96" t="s">
        <v>85</v>
      </c>
      <c r="F860" s="97"/>
      <c r="G860" s="96" t="s">
        <v>86</v>
      </c>
      <c r="H860" s="98"/>
      <c r="I860" s="99"/>
      <c r="J860" s="97"/>
      <c r="K860" s="99"/>
      <c r="L860" s="97"/>
      <c r="M860" s="97"/>
      <c r="N860" s="100">
        <v>45915.0</v>
      </c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>
      <c r="A861" s="96" t="s">
        <v>8194</v>
      </c>
      <c r="B861" s="96">
        <v>2.1995885189E10</v>
      </c>
      <c r="C861" s="96" t="s">
        <v>8195</v>
      </c>
      <c r="D861" s="97"/>
      <c r="E861" s="96" t="s">
        <v>85</v>
      </c>
      <c r="F861" s="96" t="s">
        <v>140</v>
      </c>
      <c r="G861" s="96" t="s">
        <v>94</v>
      </c>
      <c r="H861" s="101">
        <v>1895.0</v>
      </c>
      <c r="I861" s="99"/>
      <c r="J861" s="97"/>
      <c r="K861" s="99"/>
      <c r="L861" s="97"/>
      <c r="M861" s="96" t="s">
        <v>8196</v>
      </c>
      <c r="N861" s="100">
        <v>45915.0</v>
      </c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>
      <c r="A862" s="96" t="s">
        <v>8197</v>
      </c>
      <c r="B862" s="96">
        <v>2.4998412635E10</v>
      </c>
      <c r="C862" s="96" t="s">
        <v>8198</v>
      </c>
      <c r="D862" s="97"/>
      <c r="E862" s="96" t="s">
        <v>85</v>
      </c>
      <c r="F862" s="97"/>
      <c r="G862" s="96" t="s">
        <v>86</v>
      </c>
      <c r="H862" s="98"/>
      <c r="I862" s="99"/>
      <c r="J862" s="97"/>
      <c r="K862" s="99"/>
      <c r="L862" s="97"/>
      <c r="M862" s="97"/>
      <c r="N862" s="100">
        <v>45915.0</v>
      </c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>
      <c r="A863" s="96" t="s">
        <v>1164</v>
      </c>
      <c r="B863" s="96">
        <v>2.19916161E10</v>
      </c>
      <c r="C863" s="97"/>
      <c r="D863" s="97"/>
      <c r="E863" s="96" t="s">
        <v>671</v>
      </c>
      <c r="F863" s="96" t="s">
        <v>289</v>
      </c>
      <c r="G863" s="96" t="s">
        <v>94</v>
      </c>
      <c r="H863" s="101">
        <v>2265.65</v>
      </c>
      <c r="I863" s="99"/>
      <c r="J863" s="97"/>
      <c r="K863" s="99"/>
      <c r="L863" s="97"/>
      <c r="M863" s="96" t="s">
        <v>8199</v>
      </c>
      <c r="N863" s="100">
        <v>45915.0</v>
      </c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>
      <c r="A864" s="96" t="s">
        <v>8200</v>
      </c>
      <c r="B864" s="96" t="s">
        <v>8201</v>
      </c>
      <c r="C864" s="96" t="s">
        <v>8202</v>
      </c>
      <c r="D864" s="97"/>
      <c r="E864" s="96" t="s">
        <v>671</v>
      </c>
      <c r="F864" s="97"/>
      <c r="G864" s="96" t="s">
        <v>86</v>
      </c>
      <c r="H864" s="98"/>
      <c r="I864" s="99"/>
      <c r="J864" s="97"/>
      <c r="K864" s="99"/>
      <c r="L864" s="97"/>
      <c r="M864" s="97"/>
      <c r="N864" s="100">
        <v>45915.0</v>
      </c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>
      <c r="A865" s="96" t="s">
        <v>8203</v>
      </c>
      <c r="B865" s="96">
        <v>2.1988769329E10</v>
      </c>
      <c r="C865" s="96" t="s">
        <v>3133</v>
      </c>
      <c r="D865" s="97"/>
      <c r="E865" s="96" t="s">
        <v>671</v>
      </c>
      <c r="F865" s="97"/>
      <c r="G865" s="96" t="s">
        <v>86</v>
      </c>
      <c r="H865" s="98"/>
      <c r="I865" s="99"/>
      <c r="J865" s="97"/>
      <c r="K865" s="99"/>
      <c r="L865" s="97"/>
      <c r="M865" s="96" t="s">
        <v>8204</v>
      </c>
      <c r="N865" s="100">
        <v>45915.0</v>
      </c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>
      <c r="A866" s="96" t="s">
        <v>8205</v>
      </c>
      <c r="B866" s="96">
        <v>2.1996753286E10</v>
      </c>
      <c r="C866" s="96" t="s">
        <v>8206</v>
      </c>
      <c r="D866" s="97"/>
      <c r="E866" s="96" t="s">
        <v>649</v>
      </c>
      <c r="F866" s="97"/>
      <c r="G866" s="96" t="s">
        <v>86</v>
      </c>
      <c r="H866" s="98"/>
      <c r="I866" s="99"/>
      <c r="J866" s="97"/>
      <c r="K866" s="99"/>
      <c r="L866" s="97"/>
      <c r="M866" s="97"/>
      <c r="N866" s="100">
        <v>45915.0</v>
      </c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>
      <c r="A867" s="96" t="s">
        <v>8207</v>
      </c>
      <c r="B867" s="96">
        <v>2.199952444E10</v>
      </c>
      <c r="C867" s="96" t="s">
        <v>8208</v>
      </c>
      <c r="D867" s="97"/>
      <c r="E867" s="96" t="s">
        <v>671</v>
      </c>
      <c r="F867" s="97"/>
      <c r="G867" s="96" t="s">
        <v>86</v>
      </c>
      <c r="H867" s="98"/>
      <c r="I867" s="99"/>
      <c r="J867" s="97"/>
      <c r="K867" s="99"/>
      <c r="L867" s="97"/>
      <c r="M867" s="97"/>
      <c r="N867" s="100">
        <v>45915.0</v>
      </c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>
      <c r="A868" s="96" t="s">
        <v>8209</v>
      </c>
      <c r="B868" s="96">
        <v>2.1979053862E10</v>
      </c>
      <c r="C868" s="96" t="s">
        <v>8210</v>
      </c>
      <c r="D868" s="97"/>
      <c r="E868" s="96" t="s">
        <v>671</v>
      </c>
      <c r="F868" s="96" t="s">
        <v>93</v>
      </c>
      <c r="G868" s="96" t="s">
        <v>94</v>
      </c>
      <c r="H868" s="101">
        <v>376.37</v>
      </c>
      <c r="I868" s="99"/>
      <c r="J868" s="97"/>
      <c r="K868" s="99"/>
      <c r="L868" s="97"/>
      <c r="M868" s="96" t="s">
        <v>8211</v>
      </c>
      <c r="N868" s="100">
        <v>45915.0</v>
      </c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>
      <c r="A869" s="96" t="s">
        <v>8212</v>
      </c>
      <c r="B869" s="96">
        <v>2.1983420267E10</v>
      </c>
      <c r="C869" s="96" t="s">
        <v>8213</v>
      </c>
      <c r="D869" s="97"/>
      <c r="E869" s="96" t="s">
        <v>671</v>
      </c>
      <c r="F869" s="97"/>
      <c r="G869" s="96" t="s">
        <v>86</v>
      </c>
      <c r="H869" s="98"/>
      <c r="I869" s="99"/>
      <c r="J869" s="97"/>
      <c r="K869" s="99"/>
      <c r="L869" s="97"/>
      <c r="M869" s="97"/>
      <c r="N869" s="100">
        <v>45915.0</v>
      </c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>
      <c r="A870" s="96" t="s">
        <v>8214</v>
      </c>
      <c r="B870" s="96">
        <v>2.1967022511E10</v>
      </c>
      <c r="C870" s="96" t="s">
        <v>8215</v>
      </c>
      <c r="D870" s="97"/>
      <c r="E870" s="96" t="s">
        <v>671</v>
      </c>
      <c r="F870" s="97"/>
      <c r="G870" s="96" t="s">
        <v>86</v>
      </c>
      <c r="H870" s="98"/>
      <c r="I870" s="99"/>
      <c r="J870" s="97"/>
      <c r="K870" s="99"/>
      <c r="L870" s="97"/>
      <c r="M870" s="97"/>
      <c r="N870" s="100">
        <v>45915.0</v>
      </c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>
      <c r="A871" s="96" t="s">
        <v>7677</v>
      </c>
      <c r="B871" s="96">
        <v>2.1991992095E10</v>
      </c>
      <c r="C871" s="97"/>
      <c r="D871" s="97"/>
      <c r="E871" s="96" t="s">
        <v>4734</v>
      </c>
      <c r="F871" s="97"/>
      <c r="G871" s="96" t="s">
        <v>131</v>
      </c>
      <c r="H871" s="98"/>
      <c r="I871" s="99"/>
      <c r="J871" s="97"/>
      <c r="K871" s="99"/>
      <c r="L871" s="97"/>
      <c r="M871" s="96" t="s">
        <v>8216</v>
      </c>
      <c r="N871" s="100">
        <v>45915.0</v>
      </c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>
      <c r="A872" s="96" t="s">
        <v>8217</v>
      </c>
      <c r="B872" s="96">
        <v>2.1982428837E10</v>
      </c>
      <c r="C872" s="96" t="s">
        <v>8218</v>
      </c>
      <c r="D872" s="97"/>
      <c r="E872" s="96" t="s">
        <v>671</v>
      </c>
      <c r="F872" s="97"/>
      <c r="G872" s="96" t="s">
        <v>86</v>
      </c>
      <c r="H872" s="98"/>
      <c r="I872" s="99"/>
      <c r="J872" s="97"/>
      <c r="K872" s="99"/>
      <c r="L872" s="97"/>
      <c r="M872" s="97"/>
      <c r="N872" s="100">
        <v>45915.0</v>
      </c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>
      <c r="A873" s="96" t="s">
        <v>8219</v>
      </c>
      <c r="B873" s="96">
        <v>2.1980381506E10</v>
      </c>
      <c r="C873" s="96" t="s">
        <v>8220</v>
      </c>
      <c r="D873" s="97"/>
      <c r="E873" s="96" t="s">
        <v>4734</v>
      </c>
      <c r="F873" s="97"/>
      <c r="G873" s="96" t="s">
        <v>131</v>
      </c>
      <c r="H873" s="98"/>
      <c r="I873" s="99"/>
      <c r="J873" s="97"/>
      <c r="K873" s="99"/>
      <c r="L873" s="97"/>
      <c r="M873" s="96" t="s">
        <v>8221</v>
      </c>
      <c r="N873" s="100">
        <v>45915.0</v>
      </c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>
      <c r="A874" s="96" t="s">
        <v>8222</v>
      </c>
      <c r="B874" s="96">
        <v>2.1997610587E10</v>
      </c>
      <c r="C874" s="96" t="s">
        <v>8223</v>
      </c>
      <c r="D874" s="97"/>
      <c r="E874" s="96" t="s">
        <v>671</v>
      </c>
      <c r="F874" s="96" t="s">
        <v>718</v>
      </c>
      <c r="G874" s="96" t="s">
        <v>94</v>
      </c>
      <c r="H874" s="101">
        <v>3673.52</v>
      </c>
      <c r="I874" s="99"/>
      <c r="J874" s="97"/>
      <c r="K874" s="99"/>
      <c r="L874" s="97"/>
      <c r="M874" s="96" t="s">
        <v>8224</v>
      </c>
      <c r="N874" s="100">
        <v>45915.0</v>
      </c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>
      <c r="A875" s="96" t="s">
        <v>8225</v>
      </c>
      <c r="B875" s="96">
        <v>2.1987785253E10</v>
      </c>
      <c r="C875" s="96" t="s">
        <v>8226</v>
      </c>
      <c r="D875" s="97"/>
      <c r="E875" s="96" t="s">
        <v>671</v>
      </c>
      <c r="F875" s="97"/>
      <c r="G875" s="96" t="s">
        <v>86</v>
      </c>
      <c r="H875" s="98"/>
      <c r="I875" s="99"/>
      <c r="J875" s="97"/>
      <c r="K875" s="99"/>
      <c r="L875" s="97"/>
      <c r="M875" s="97"/>
      <c r="N875" s="100">
        <v>45915.0</v>
      </c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>
      <c r="A876" s="96" t="s">
        <v>8227</v>
      </c>
      <c r="B876" s="96">
        <v>2.1964180944E10</v>
      </c>
      <c r="C876" s="96" t="s">
        <v>8228</v>
      </c>
      <c r="D876" s="97"/>
      <c r="E876" s="96" t="s">
        <v>671</v>
      </c>
      <c r="F876" s="96" t="s">
        <v>93</v>
      </c>
      <c r="G876" s="96" t="s">
        <v>94</v>
      </c>
      <c r="H876" s="101">
        <v>556.71</v>
      </c>
      <c r="I876" s="99"/>
      <c r="J876" s="97"/>
      <c r="K876" s="99"/>
      <c r="L876" s="97"/>
      <c r="M876" s="96" t="s">
        <v>8229</v>
      </c>
      <c r="N876" s="100">
        <v>45915.0</v>
      </c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>
      <c r="A877" s="96" t="s">
        <v>8230</v>
      </c>
      <c r="B877" s="96">
        <v>2.198345165E10</v>
      </c>
      <c r="C877" s="96" t="s">
        <v>8231</v>
      </c>
      <c r="D877" s="97"/>
      <c r="E877" s="96" t="s">
        <v>671</v>
      </c>
      <c r="F877" s="97"/>
      <c r="G877" s="96" t="s">
        <v>86</v>
      </c>
      <c r="H877" s="98"/>
      <c r="I877" s="99"/>
      <c r="J877" s="97"/>
      <c r="K877" s="99"/>
      <c r="L877" s="97"/>
      <c r="M877" s="97"/>
      <c r="N877" s="100">
        <v>45915.0</v>
      </c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>
      <c r="A878" s="96" t="s">
        <v>8232</v>
      </c>
      <c r="B878" s="96">
        <v>2.1964372446E10</v>
      </c>
      <c r="C878" s="96" t="s">
        <v>8233</v>
      </c>
      <c r="D878" s="97"/>
      <c r="E878" s="96" t="s">
        <v>671</v>
      </c>
      <c r="F878" s="96" t="s">
        <v>137</v>
      </c>
      <c r="G878" s="96" t="s">
        <v>94</v>
      </c>
      <c r="H878" s="98"/>
      <c r="I878" s="99"/>
      <c r="J878" s="97"/>
      <c r="K878" s="99"/>
      <c r="L878" s="97"/>
      <c r="M878" s="96" t="s">
        <v>8234</v>
      </c>
      <c r="N878" s="100">
        <v>45915.0</v>
      </c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>
      <c r="A879" s="96" t="s">
        <v>4583</v>
      </c>
      <c r="B879" s="96">
        <v>2.1991543369E10</v>
      </c>
      <c r="C879" s="96" t="s">
        <v>8235</v>
      </c>
      <c r="D879" s="97"/>
      <c r="E879" s="96" t="s">
        <v>85</v>
      </c>
      <c r="F879" s="97"/>
      <c r="G879" s="96" t="s">
        <v>86</v>
      </c>
      <c r="H879" s="98"/>
      <c r="I879" s="99"/>
      <c r="J879" s="97"/>
      <c r="K879" s="99"/>
      <c r="L879" s="97"/>
      <c r="M879" s="97"/>
      <c r="N879" s="100">
        <v>45915.0</v>
      </c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>
      <c r="A880" s="96" t="s">
        <v>4</v>
      </c>
      <c r="B880" s="96">
        <v>2.1994558206E10</v>
      </c>
      <c r="C880" s="96" t="s">
        <v>8236</v>
      </c>
      <c r="D880" s="97"/>
      <c r="E880" s="96" t="s">
        <v>85</v>
      </c>
      <c r="F880" s="96" t="s">
        <v>153</v>
      </c>
      <c r="G880" s="96" t="s">
        <v>94</v>
      </c>
      <c r="H880" s="101">
        <v>209.0</v>
      </c>
      <c r="I880" s="99"/>
      <c r="J880" s="97"/>
      <c r="K880" s="99"/>
      <c r="L880" s="97"/>
      <c r="M880" s="96" t="s">
        <v>8237</v>
      </c>
      <c r="N880" s="100">
        <v>45915.0</v>
      </c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>
      <c r="A881" s="96" t="s">
        <v>7712</v>
      </c>
      <c r="B881" s="96">
        <v>2.1994782759E10</v>
      </c>
      <c r="C881" s="96" t="s">
        <v>8238</v>
      </c>
      <c r="D881" s="97"/>
      <c r="E881" s="96" t="s">
        <v>85</v>
      </c>
      <c r="F881" s="96" t="s">
        <v>289</v>
      </c>
      <c r="G881" s="96" t="s">
        <v>131</v>
      </c>
      <c r="H881" s="101">
        <v>677.89</v>
      </c>
      <c r="I881" s="99"/>
      <c r="J881" s="97"/>
      <c r="K881" s="99"/>
      <c r="L881" s="97"/>
      <c r="M881" s="96" t="s">
        <v>8239</v>
      </c>
      <c r="N881" s="100">
        <v>45915.0</v>
      </c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>
      <c r="A882" s="96" t="s">
        <v>4658</v>
      </c>
      <c r="B882" s="96">
        <v>2.4981368125E10</v>
      </c>
      <c r="C882" s="96" t="s">
        <v>8240</v>
      </c>
      <c r="D882" s="97"/>
      <c r="E882" s="96" t="s">
        <v>85</v>
      </c>
      <c r="F882" s="96" t="s">
        <v>93</v>
      </c>
      <c r="G882" s="96" t="s">
        <v>94</v>
      </c>
      <c r="H882" s="101">
        <v>1147.16</v>
      </c>
      <c r="I882" s="99"/>
      <c r="J882" s="97"/>
      <c r="K882" s="99"/>
      <c r="L882" s="97"/>
      <c r="M882" s="96" t="s">
        <v>8241</v>
      </c>
      <c r="N882" s="100">
        <v>45915.0</v>
      </c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>
      <c r="A883" s="96" t="s">
        <v>653</v>
      </c>
      <c r="B883" s="96">
        <v>2.197246606E10</v>
      </c>
      <c r="C883" s="96" t="s">
        <v>8242</v>
      </c>
      <c r="D883" s="97"/>
      <c r="E883" s="96" t="s">
        <v>85</v>
      </c>
      <c r="F883" s="97"/>
      <c r="G883" s="96" t="s">
        <v>86</v>
      </c>
      <c r="H883" s="98"/>
      <c r="I883" s="99"/>
      <c r="J883" s="97"/>
      <c r="K883" s="99"/>
      <c r="L883" s="97"/>
      <c r="M883" s="97"/>
      <c r="N883" s="100">
        <v>45915.0</v>
      </c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>
      <c r="A884" s="96" t="s">
        <v>1918</v>
      </c>
      <c r="B884" s="96">
        <v>2.1999596481E10</v>
      </c>
      <c r="C884" s="96" t="s">
        <v>8243</v>
      </c>
      <c r="D884" s="97"/>
      <c r="E884" s="96" t="s">
        <v>85</v>
      </c>
      <c r="F884" s="97"/>
      <c r="G884" s="96" t="s">
        <v>150</v>
      </c>
      <c r="H884" s="98"/>
      <c r="I884" s="99"/>
      <c r="J884" s="97"/>
      <c r="K884" s="99"/>
      <c r="L884" s="97"/>
      <c r="M884" s="96" t="s">
        <v>8244</v>
      </c>
      <c r="N884" s="100">
        <v>45915.0</v>
      </c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>
      <c r="A885" s="96" t="s">
        <v>7963</v>
      </c>
      <c r="B885" s="96">
        <v>2.19882083E10</v>
      </c>
      <c r="C885" s="96" t="s">
        <v>8245</v>
      </c>
      <c r="D885" s="97"/>
      <c r="E885" s="96" t="s">
        <v>85</v>
      </c>
      <c r="F885" s="97"/>
      <c r="G885" s="96" t="s">
        <v>86</v>
      </c>
      <c r="H885" s="98"/>
      <c r="I885" s="99"/>
      <c r="J885" s="97"/>
      <c r="K885" s="99"/>
      <c r="L885" s="97"/>
      <c r="M885" s="97"/>
      <c r="N885" s="100">
        <v>45915.0</v>
      </c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>
      <c r="A886" s="96" t="s">
        <v>8246</v>
      </c>
      <c r="B886" s="96">
        <v>2.1999969895E10</v>
      </c>
      <c r="C886" s="96" t="s">
        <v>8247</v>
      </c>
      <c r="D886" s="97"/>
      <c r="E886" s="96" t="s">
        <v>85</v>
      </c>
      <c r="F886" s="96" t="s">
        <v>140</v>
      </c>
      <c r="G886" s="96" t="s">
        <v>94</v>
      </c>
      <c r="H886" s="101">
        <v>3101.63</v>
      </c>
      <c r="I886" s="99"/>
      <c r="J886" s="97"/>
      <c r="K886" s="99"/>
      <c r="L886" s="97"/>
      <c r="M886" s="96" t="s">
        <v>8248</v>
      </c>
      <c r="N886" s="100">
        <v>45915.0</v>
      </c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>
      <c r="A887" s="96" t="s">
        <v>4397</v>
      </c>
      <c r="B887" s="96">
        <v>2.196702121E10</v>
      </c>
      <c r="C887" s="96" t="s">
        <v>8249</v>
      </c>
      <c r="D887" s="97"/>
      <c r="E887" s="96" t="s">
        <v>85</v>
      </c>
      <c r="F887" s="96" t="s">
        <v>718</v>
      </c>
      <c r="G887" s="96" t="s">
        <v>94</v>
      </c>
      <c r="H887" s="101">
        <v>703.86</v>
      </c>
      <c r="I887" s="99"/>
      <c r="J887" s="97"/>
      <c r="K887" s="99"/>
      <c r="L887" s="97"/>
      <c r="M887" s="96" t="s">
        <v>8250</v>
      </c>
      <c r="N887" s="100">
        <v>45916.0</v>
      </c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>
      <c r="A888" s="96" t="s">
        <v>3</v>
      </c>
      <c r="B888" s="96">
        <v>2.1983657771E10</v>
      </c>
      <c r="C888" s="96" t="s">
        <v>8251</v>
      </c>
      <c r="D888" s="97"/>
      <c r="E888" s="96" t="s">
        <v>85</v>
      </c>
      <c r="F888" s="96" t="s">
        <v>970</v>
      </c>
      <c r="G888" s="96" t="s">
        <v>94</v>
      </c>
      <c r="H888" s="101">
        <v>189.0</v>
      </c>
      <c r="I888" s="99"/>
      <c r="J888" s="97"/>
      <c r="K888" s="99"/>
      <c r="L888" s="97"/>
      <c r="M888" s="96" t="s">
        <v>8252</v>
      </c>
      <c r="N888" s="100">
        <v>45916.0</v>
      </c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>
      <c r="A889" s="96" t="s">
        <v>4132</v>
      </c>
      <c r="B889" s="96">
        <v>2.1920026556E10</v>
      </c>
      <c r="C889" s="96" t="s">
        <v>8253</v>
      </c>
      <c r="D889" s="97"/>
      <c r="E889" s="96" t="s">
        <v>85</v>
      </c>
      <c r="F889" s="96" t="s">
        <v>93</v>
      </c>
      <c r="G889" s="96" t="s">
        <v>94</v>
      </c>
      <c r="H889" s="101">
        <v>376.37</v>
      </c>
      <c r="I889" s="99"/>
      <c r="J889" s="97"/>
      <c r="K889" s="99"/>
      <c r="L889" s="97"/>
      <c r="M889" s="96" t="s">
        <v>8254</v>
      </c>
      <c r="N889" s="100">
        <v>45916.0</v>
      </c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>
      <c r="A890" s="96" t="s">
        <v>8255</v>
      </c>
      <c r="B890" s="96">
        <v>2.1964021686E10</v>
      </c>
      <c r="C890" s="96" t="s">
        <v>8256</v>
      </c>
      <c r="D890" s="97"/>
      <c r="E890" s="96" t="s">
        <v>85</v>
      </c>
      <c r="F890" s="96" t="s">
        <v>137</v>
      </c>
      <c r="G890" s="96" t="s">
        <v>94</v>
      </c>
      <c r="H890" s="101">
        <v>792.44</v>
      </c>
      <c r="I890" s="99"/>
      <c r="J890" s="97"/>
      <c r="K890" s="99"/>
      <c r="L890" s="97"/>
      <c r="M890" s="96" t="s">
        <v>8257</v>
      </c>
      <c r="N890" s="100">
        <v>45916.0</v>
      </c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>
      <c r="A891" s="96" t="s">
        <v>8258</v>
      </c>
      <c r="B891" s="96">
        <v>2.1996075718E10</v>
      </c>
      <c r="C891" s="96" t="s">
        <v>8259</v>
      </c>
      <c r="D891" s="97"/>
      <c r="E891" s="96" t="s">
        <v>85</v>
      </c>
      <c r="F891" s="96" t="s">
        <v>140</v>
      </c>
      <c r="G891" s="96" t="s">
        <v>94</v>
      </c>
      <c r="H891" s="101">
        <v>1895.0</v>
      </c>
      <c r="I891" s="99"/>
      <c r="J891" s="97"/>
      <c r="K891" s="99"/>
      <c r="L891" s="97"/>
      <c r="M891" s="96" t="s">
        <v>8260</v>
      </c>
      <c r="N891" s="100">
        <v>45916.0</v>
      </c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>
      <c r="A892" s="96" t="s">
        <v>955</v>
      </c>
      <c r="B892" s="96">
        <v>2.1998575875E10</v>
      </c>
      <c r="C892" s="96" t="s">
        <v>8261</v>
      </c>
      <c r="D892" s="97"/>
      <c r="E892" s="96" t="s">
        <v>85</v>
      </c>
      <c r="F892" s="96" t="s">
        <v>289</v>
      </c>
      <c r="G892" s="96" t="s">
        <v>131</v>
      </c>
      <c r="H892" s="101">
        <v>1787.34</v>
      </c>
      <c r="I892" s="99"/>
      <c r="J892" s="97"/>
      <c r="K892" s="99"/>
      <c r="L892" s="97"/>
      <c r="M892" s="96" t="s">
        <v>8262</v>
      </c>
      <c r="N892" s="100">
        <v>45916.0</v>
      </c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>
      <c r="A893" s="96" t="s">
        <v>4258</v>
      </c>
      <c r="B893" s="96">
        <v>2.2992216966E10</v>
      </c>
      <c r="C893" s="96" t="s">
        <v>8263</v>
      </c>
      <c r="D893" s="97"/>
      <c r="E893" s="96" t="s">
        <v>85</v>
      </c>
      <c r="F893" s="97"/>
      <c r="G893" s="96" t="s">
        <v>86</v>
      </c>
      <c r="H893" s="98"/>
      <c r="I893" s="99"/>
      <c r="J893" s="97"/>
      <c r="K893" s="99"/>
      <c r="L893" s="97"/>
      <c r="M893" s="97"/>
      <c r="N893" s="100">
        <v>45916.0</v>
      </c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>
      <c r="A894" s="96" t="s">
        <v>4206</v>
      </c>
      <c r="B894" s="96">
        <v>2.1998129185E10</v>
      </c>
      <c r="C894" s="96" t="s">
        <v>8264</v>
      </c>
      <c r="D894" s="97"/>
      <c r="E894" s="96" t="s">
        <v>85</v>
      </c>
      <c r="F894" s="97"/>
      <c r="G894" s="96" t="s">
        <v>86</v>
      </c>
      <c r="H894" s="98"/>
      <c r="I894" s="99"/>
      <c r="J894" s="97"/>
      <c r="K894" s="99"/>
      <c r="L894" s="97"/>
      <c r="M894" s="97"/>
      <c r="N894" s="100">
        <v>45916.0</v>
      </c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>
      <c r="A895" s="96" t="s">
        <v>4795</v>
      </c>
      <c r="B895" s="96">
        <v>2.1964357523E10</v>
      </c>
      <c r="C895" s="96" t="s">
        <v>8265</v>
      </c>
      <c r="D895" s="97"/>
      <c r="E895" s="96" t="s">
        <v>85</v>
      </c>
      <c r="F895" s="96" t="s">
        <v>137</v>
      </c>
      <c r="G895" s="96" t="s">
        <v>94</v>
      </c>
      <c r="H895" s="101">
        <v>3092.98</v>
      </c>
      <c r="I895" s="99"/>
      <c r="J895" s="97"/>
      <c r="K895" s="99"/>
      <c r="L895" s="97"/>
      <c r="M895" s="96" t="s">
        <v>8266</v>
      </c>
      <c r="N895" s="100">
        <v>45916.0</v>
      </c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>
      <c r="A896" s="96" t="s">
        <v>4968</v>
      </c>
      <c r="B896" s="96">
        <v>2.1981831916E10</v>
      </c>
      <c r="C896" s="96" t="s">
        <v>8267</v>
      </c>
      <c r="D896" s="97"/>
      <c r="E896" s="96" t="s">
        <v>85</v>
      </c>
      <c r="F896" s="97"/>
      <c r="G896" s="96" t="s">
        <v>86</v>
      </c>
      <c r="H896" s="98"/>
      <c r="I896" s="99"/>
      <c r="J896" s="97"/>
      <c r="K896" s="99"/>
      <c r="L896" s="97"/>
      <c r="M896" s="97"/>
      <c r="N896" s="100">
        <v>45916.0</v>
      </c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>
      <c r="A897" s="96" t="s">
        <v>4667</v>
      </c>
      <c r="B897" s="96">
        <v>2.196934959E10</v>
      </c>
      <c r="C897" s="97"/>
      <c r="D897" s="97"/>
      <c r="E897" s="96" t="s">
        <v>85</v>
      </c>
      <c r="F897" s="96" t="s">
        <v>103</v>
      </c>
      <c r="G897" s="96" t="s">
        <v>94</v>
      </c>
      <c r="H897" s="101">
        <v>252.06</v>
      </c>
      <c r="I897" s="99"/>
      <c r="J897" s="97"/>
      <c r="K897" s="99"/>
      <c r="L897" s="97"/>
      <c r="M897" s="96" t="s">
        <v>8268</v>
      </c>
      <c r="N897" s="100">
        <v>45916.0</v>
      </c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>
      <c r="A898" s="96" t="s">
        <v>391</v>
      </c>
      <c r="B898" s="96">
        <v>2.2998755518E10</v>
      </c>
      <c r="C898" s="96" t="s">
        <v>8269</v>
      </c>
      <c r="D898" s="97"/>
      <c r="E898" s="96" t="s">
        <v>85</v>
      </c>
      <c r="F898" s="96" t="s">
        <v>436</v>
      </c>
      <c r="G898" s="96" t="s">
        <v>94</v>
      </c>
      <c r="H898" s="98"/>
      <c r="I898" s="99"/>
      <c r="J898" s="97"/>
      <c r="K898" s="99"/>
      <c r="L898" s="97"/>
      <c r="M898" s="96" t="s">
        <v>8270</v>
      </c>
      <c r="N898" s="100">
        <v>45916.0</v>
      </c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>
      <c r="A899" s="96" t="s">
        <v>5173</v>
      </c>
      <c r="B899" s="96">
        <v>2.4981151589E10</v>
      </c>
      <c r="C899" s="96" t="s">
        <v>8271</v>
      </c>
      <c r="D899" s="97"/>
      <c r="E899" s="96" t="s">
        <v>85</v>
      </c>
      <c r="F899" s="96" t="s">
        <v>137</v>
      </c>
      <c r="G899" s="96" t="s">
        <v>94</v>
      </c>
      <c r="H899" s="101">
        <v>1803.08</v>
      </c>
      <c r="I899" s="99"/>
      <c r="J899" s="97"/>
      <c r="K899" s="99"/>
      <c r="L899" s="97"/>
      <c r="M899" s="96" t="s">
        <v>8272</v>
      </c>
      <c r="N899" s="100">
        <v>45916.0</v>
      </c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>
      <c r="A900" s="96" t="s">
        <v>8083</v>
      </c>
      <c r="B900" s="96" t="s">
        <v>8273</v>
      </c>
      <c r="C900" s="96" t="s">
        <v>8274</v>
      </c>
      <c r="D900" s="96"/>
      <c r="E900" s="96" t="s">
        <v>85</v>
      </c>
      <c r="F900" s="96" t="s">
        <v>1088</v>
      </c>
      <c r="G900" s="96" t="s">
        <v>53</v>
      </c>
      <c r="H900" s="101">
        <v>1529.75</v>
      </c>
      <c r="I900" s="99">
        <v>45916.0</v>
      </c>
      <c r="J900" s="96">
        <v>1997887.0</v>
      </c>
      <c r="K900" s="100">
        <v>45953.0</v>
      </c>
      <c r="L900" s="96">
        <v>10.0</v>
      </c>
      <c r="M900" s="97"/>
      <c r="N900" s="100">
        <v>45933.0</v>
      </c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>
      <c r="A901" s="96" t="s">
        <v>8275</v>
      </c>
      <c r="B901" s="96" t="s">
        <v>8276</v>
      </c>
      <c r="C901" s="96" t="s">
        <v>8277</v>
      </c>
      <c r="D901" s="96"/>
      <c r="E901" s="96" t="s">
        <v>134</v>
      </c>
      <c r="F901" s="96" t="s">
        <v>1088</v>
      </c>
      <c r="G901" s="96" t="s">
        <v>53</v>
      </c>
      <c r="H901" s="101">
        <v>1828.43</v>
      </c>
      <c r="I901" s="99">
        <v>45916.0</v>
      </c>
      <c r="J901" s="96">
        <v>1984227.0</v>
      </c>
      <c r="K901" s="96" t="s">
        <v>8278</v>
      </c>
      <c r="L901" s="96">
        <v>9.0</v>
      </c>
      <c r="M901" s="97"/>
      <c r="N901" s="100">
        <v>45916.0</v>
      </c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>
      <c r="A902" s="96" t="s">
        <v>8279</v>
      </c>
      <c r="B902" s="96">
        <v>2.1965039039E10</v>
      </c>
      <c r="C902" s="96" t="s">
        <v>8280</v>
      </c>
      <c r="D902" s="96" t="s">
        <v>8281</v>
      </c>
      <c r="E902" s="96" t="s">
        <v>134</v>
      </c>
      <c r="F902" s="96" t="s">
        <v>278</v>
      </c>
      <c r="G902" s="96" t="s">
        <v>53</v>
      </c>
      <c r="H902" s="101">
        <v>264.2</v>
      </c>
      <c r="I902" s="99">
        <v>45916.0</v>
      </c>
      <c r="J902" s="96">
        <v>2.0014903E7</v>
      </c>
      <c r="K902" s="100">
        <v>45950.0</v>
      </c>
      <c r="L902" s="96">
        <v>10.0</v>
      </c>
      <c r="M902" s="97">
        <v>45946.0</v>
      </c>
      <c r="N902" s="100">
        <v>45933.0</v>
      </c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>
      <c r="A903" s="96" t="s">
        <v>8282</v>
      </c>
      <c r="B903" s="96">
        <v>2.1995447677E10</v>
      </c>
      <c r="C903" s="96" t="s">
        <v>8283</v>
      </c>
      <c r="D903" s="96" t="s">
        <v>8284</v>
      </c>
      <c r="E903" s="96" t="s">
        <v>134</v>
      </c>
      <c r="F903" s="96" t="s">
        <v>93</v>
      </c>
      <c r="G903" s="96" t="s">
        <v>53</v>
      </c>
      <c r="H903" s="101">
        <v>581.05</v>
      </c>
      <c r="I903" s="99">
        <v>45918.0</v>
      </c>
      <c r="J903" s="96">
        <v>9.6660254E7</v>
      </c>
      <c r="K903" s="100">
        <v>45940.0</v>
      </c>
      <c r="L903" s="96">
        <v>10.0</v>
      </c>
      <c r="M903" s="97"/>
      <c r="N903" s="100">
        <v>45933.0</v>
      </c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>
      <c r="A904" s="96" t="s">
        <v>4193</v>
      </c>
      <c r="B904" s="96">
        <v>2.1964595833E10</v>
      </c>
      <c r="C904" s="96" t="s">
        <v>8285</v>
      </c>
      <c r="D904" s="97"/>
      <c r="E904" s="96" t="s">
        <v>85</v>
      </c>
      <c r="F904" s="96" t="s">
        <v>1088</v>
      </c>
      <c r="G904" s="96" t="s">
        <v>94</v>
      </c>
      <c r="H904" s="101">
        <v>1529.75</v>
      </c>
      <c r="I904" s="99"/>
      <c r="J904" s="97"/>
      <c r="K904" s="99"/>
      <c r="L904" s="97"/>
      <c r="M904" s="96" t="s">
        <v>8286</v>
      </c>
      <c r="N904" s="100">
        <v>45918.0</v>
      </c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>
      <c r="A905" s="96" t="s">
        <v>89</v>
      </c>
      <c r="B905" s="96">
        <v>2.2997353055E10</v>
      </c>
      <c r="C905" s="96" t="s">
        <v>8287</v>
      </c>
      <c r="D905" s="97"/>
      <c r="E905" s="96" t="s">
        <v>85</v>
      </c>
      <c r="F905" s="96" t="s">
        <v>278</v>
      </c>
      <c r="G905" s="96" t="s">
        <v>94</v>
      </c>
      <c r="H905" s="101">
        <v>313.72</v>
      </c>
      <c r="I905" s="99"/>
      <c r="J905" s="97"/>
      <c r="K905" s="99"/>
      <c r="L905" s="97"/>
      <c r="M905" s="96" t="s">
        <v>8288</v>
      </c>
      <c r="N905" s="100">
        <v>45918.0</v>
      </c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>
      <c r="A906" s="96" t="s">
        <v>8289</v>
      </c>
      <c r="B906" s="96">
        <v>2.1970051762E10</v>
      </c>
      <c r="C906" s="96" t="s">
        <v>8290</v>
      </c>
      <c r="D906" s="97"/>
      <c r="E906" s="96" t="s">
        <v>85</v>
      </c>
      <c r="F906" s="97"/>
      <c r="G906" s="96" t="s">
        <v>150</v>
      </c>
      <c r="H906" s="98"/>
      <c r="I906" s="99"/>
      <c r="J906" s="97"/>
      <c r="K906" s="99"/>
      <c r="L906" s="97"/>
      <c r="M906" s="96" t="s">
        <v>8291</v>
      </c>
      <c r="N906" s="100">
        <v>45918.0</v>
      </c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>
      <c r="A907" s="96" t="s">
        <v>8292</v>
      </c>
      <c r="B907" s="96">
        <v>2.1988792914E10</v>
      </c>
      <c r="C907" s="96" t="s">
        <v>8293</v>
      </c>
      <c r="D907" s="97"/>
      <c r="E907" s="96" t="s">
        <v>85</v>
      </c>
      <c r="F907" s="97"/>
      <c r="G907" s="96" t="s">
        <v>86</v>
      </c>
      <c r="H907" s="98"/>
      <c r="I907" s="99"/>
      <c r="J907" s="97"/>
      <c r="K907" s="99"/>
      <c r="L907" s="97"/>
      <c r="M907" s="97"/>
      <c r="N907" s="100">
        <v>45918.0</v>
      </c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>
      <c r="A908" s="96" t="s">
        <v>8294</v>
      </c>
      <c r="B908" s="96">
        <v>2.1986532161E10</v>
      </c>
      <c r="C908" s="96" t="s">
        <v>7832</v>
      </c>
      <c r="D908" s="97"/>
      <c r="E908" s="96" t="s">
        <v>85</v>
      </c>
      <c r="F908" s="97"/>
      <c r="G908" s="96" t="s">
        <v>86</v>
      </c>
      <c r="H908" s="98"/>
      <c r="I908" s="99"/>
      <c r="J908" s="97"/>
      <c r="K908" s="99"/>
      <c r="L908" s="97"/>
      <c r="M908" s="97"/>
      <c r="N908" s="100">
        <v>45918.0</v>
      </c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>
      <c r="A909" s="96" t="s">
        <v>4057</v>
      </c>
      <c r="B909" s="96">
        <v>2.2988273967E10</v>
      </c>
      <c r="C909" s="96" t="s">
        <v>8295</v>
      </c>
      <c r="D909" s="97"/>
      <c r="E909" s="96" t="s">
        <v>85</v>
      </c>
      <c r="F909" s="96" t="s">
        <v>278</v>
      </c>
      <c r="G909" s="96" t="s">
        <v>94</v>
      </c>
      <c r="H909" s="101">
        <v>1458.22</v>
      </c>
      <c r="I909" s="99"/>
      <c r="J909" s="97"/>
      <c r="K909" s="99"/>
      <c r="L909" s="97"/>
      <c r="M909" s="96" t="s">
        <v>8296</v>
      </c>
      <c r="N909" s="100">
        <v>45918.0</v>
      </c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>
      <c r="A910" s="96" t="s">
        <v>8297</v>
      </c>
      <c r="B910" s="96">
        <v>2.1983573914E10</v>
      </c>
      <c r="C910" s="96" t="s">
        <v>8298</v>
      </c>
      <c r="D910" s="97"/>
      <c r="E910" s="96" t="s">
        <v>85</v>
      </c>
      <c r="F910" s="97"/>
      <c r="G910" s="96" t="s">
        <v>86</v>
      </c>
      <c r="H910" s="98"/>
      <c r="I910" s="99"/>
      <c r="J910" s="97"/>
      <c r="K910" s="99"/>
      <c r="L910" s="97"/>
      <c r="M910" s="97"/>
      <c r="N910" s="100">
        <v>45918.0</v>
      </c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>
      <c r="A911" s="96" t="s">
        <v>4121</v>
      </c>
      <c r="B911" s="96">
        <v>2.1996056383E10</v>
      </c>
      <c r="C911" s="96" t="s">
        <v>8299</v>
      </c>
      <c r="D911" s="97"/>
      <c r="E911" s="96" t="s">
        <v>85</v>
      </c>
      <c r="F911" s="97"/>
      <c r="G911" s="96" t="s">
        <v>86</v>
      </c>
      <c r="H911" s="98"/>
      <c r="I911" s="99"/>
      <c r="J911" s="97"/>
      <c r="K911" s="99"/>
      <c r="L911" s="97"/>
      <c r="M911" s="97"/>
      <c r="N911" s="100">
        <v>45918.0</v>
      </c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>
      <c r="A912" s="96" t="s">
        <v>4904</v>
      </c>
      <c r="B912" s="96">
        <v>2.1991308768E10</v>
      </c>
      <c r="C912" s="96" t="s">
        <v>8300</v>
      </c>
      <c r="D912" s="97"/>
      <c r="E912" s="96" t="s">
        <v>85</v>
      </c>
      <c r="F912" s="97"/>
      <c r="G912" s="96" t="s">
        <v>150</v>
      </c>
      <c r="H912" s="98"/>
      <c r="I912" s="99"/>
      <c r="J912" s="97"/>
      <c r="K912" s="99"/>
      <c r="L912" s="97"/>
      <c r="M912" s="96" t="s">
        <v>8291</v>
      </c>
      <c r="N912" s="100">
        <v>45918.0</v>
      </c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>
      <c r="A913" s="96" t="s">
        <v>4535</v>
      </c>
      <c r="B913" s="96">
        <v>2.1983854144E10</v>
      </c>
      <c r="C913" s="96" t="s">
        <v>8301</v>
      </c>
      <c r="D913" s="97"/>
      <c r="E913" s="96" t="s">
        <v>85</v>
      </c>
      <c r="F913" s="96" t="s">
        <v>1088</v>
      </c>
      <c r="G913" s="96" t="s">
        <v>94</v>
      </c>
      <c r="H913" s="101">
        <v>3656.86</v>
      </c>
      <c r="I913" s="99"/>
      <c r="J913" s="97"/>
      <c r="K913" s="99"/>
      <c r="L913" s="97"/>
      <c r="M913" s="96" t="s">
        <v>8302</v>
      </c>
      <c r="N913" s="100">
        <v>45918.0</v>
      </c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>
      <c r="A914" s="96" t="s">
        <v>526</v>
      </c>
      <c r="B914" s="96">
        <v>2.1967752414E10</v>
      </c>
      <c r="C914" s="96" t="s">
        <v>8303</v>
      </c>
      <c r="D914" s="97"/>
      <c r="E914" s="96" t="s">
        <v>85</v>
      </c>
      <c r="F914" s="96" t="s">
        <v>1088</v>
      </c>
      <c r="G914" s="96" t="s">
        <v>94</v>
      </c>
      <c r="H914" s="101">
        <v>1162.6</v>
      </c>
      <c r="I914" s="99"/>
      <c r="J914" s="97"/>
      <c r="K914" s="99"/>
      <c r="L914" s="97"/>
      <c r="M914" s="96" t="s">
        <v>8304</v>
      </c>
      <c r="N914" s="100">
        <v>45918.0</v>
      </c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>
      <c r="A915" s="96" t="s">
        <v>8305</v>
      </c>
      <c r="B915" s="96">
        <v>2.1995283748E10</v>
      </c>
      <c r="C915" s="96" t="s">
        <v>8306</v>
      </c>
      <c r="D915" s="97"/>
      <c r="E915" s="96" t="s">
        <v>85</v>
      </c>
      <c r="F915" s="96" t="s">
        <v>2141</v>
      </c>
      <c r="G915" s="96" t="s">
        <v>94</v>
      </c>
      <c r="H915" s="101">
        <v>498.7</v>
      </c>
      <c r="I915" s="99"/>
      <c r="J915" s="97"/>
      <c r="K915" s="99"/>
      <c r="L915" s="97"/>
      <c r="M915" s="96" t="s">
        <v>8307</v>
      </c>
      <c r="N915" s="100">
        <v>45918.0</v>
      </c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>
      <c r="A916" s="96" t="s">
        <v>8308</v>
      </c>
      <c r="B916" s="96">
        <v>2.1996992849E10</v>
      </c>
      <c r="C916" s="96" t="s">
        <v>8309</v>
      </c>
      <c r="D916" s="97"/>
      <c r="E916" s="96" t="s">
        <v>85</v>
      </c>
      <c r="F916" s="97"/>
      <c r="G916" s="96" t="s">
        <v>86</v>
      </c>
      <c r="H916" s="98"/>
      <c r="I916" s="99"/>
      <c r="J916" s="97"/>
      <c r="K916" s="99"/>
      <c r="L916" s="97"/>
      <c r="M916" s="97"/>
      <c r="N916" s="100">
        <v>45918.0</v>
      </c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>
      <c r="A917" s="96" t="s">
        <v>4065</v>
      </c>
      <c r="B917" s="96">
        <v>2.1964046415E10</v>
      </c>
      <c r="C917" s="96" t="s">
        <v>8310</v>
      </c>
      <c r="D917" s="97"/>
      <c r="E917" s="96" t="s">
        <v>85</v>
      </c>
      <c r="F917" s="96" t="s">
        <v>718</v>
      </c>
      <c r="G917" s="96" t="s">
        <v>94</v>
      </c>
      <c r="H917" s="101">
        <v>1772.36</v>
      </c>
      <c r="I917" s="99"/>
      <c r="J917" s="97"/>
      <c r="K917" s="99"/>
      <c r="L917" s="97"/>
      <c r="M917" s="96" t="s">
        <v>8311</v>
      </c>
      <c r="N917" s="100">
        <v>45922.0</v>
      </c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>
      <c r="A918" s="96" t="s">
        <v>8312</v>
      </c>
      <c r="B918" s="96">
        <v>2.2998269814E10</v>
      </c>
      <c r="C918" s="96" t="s">
        <v>8313</v>
      </c>
      <c r="D918" s="97"/>
      <c r="E918" s="96" t="s">
        <v>85</v>
      </c>
      <c r="F918" s="97"/>
      <c r="G918" s="96" t="s">
        <v>86</v>
      </c>
      <c r="H918" s="98"/>
      <c r="I918" s="99"/>
      <c r="J918" s="97"/>
      <c r="K918" s="99"/>
      <c r="L918" s="97"/>
      <c r="M918" s="97"/>
      <c r="N918" s="100">
        <v>45922.0</v>
      </c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>
      <c r="A919" s="96" t="s">
        <v>7712</v>
      </c>
      <c r="B919" s="96">
        <v>2.1971799324E10</v>
      </c>
      <c r="C919" s="96" t="s">
        <v>8314</v>
      </c>
      <c r="D919" s="97"/>
      <c r="E919" s="96" t="s">
        <v>85</v>
      </c>
      <c r="F919" s="96" t="s">
        <v>93</v>
      </c>
      <c r="G919" s="96" t="s">
        <v>94</v>
      </c>
      <c r="H919" s="101">
        <v>1757.89</v>
      </c>
      <c r="I919" s="99"/>
      <c r="J919" s="97"/>
      <c r="K919" s="99"/>
      <c r="L919" s="97"/>
      <c r="M919" s="96" t="s">
        <v>8315</v>
      </c>
      <c r="N919" s="100">
        <v>45922.0</v>
      </c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>
      <c r="A920" s="96" t="s">
        <v>8316</v>
      </c>
      <c r="B920" s="96">
        <v>2.1982915582E10</v>
      </c>
      <c r="C920" s="96" t="s">
        <v>8317</v>
      </c>
      <c r="D920" s="97"/>
      <c r="E920" s="96" t="s">
        <v>85</v>
      </c>
      <c r="F920" s="97"/>
      <c r="G920" s="96" t="s">
        <v>94</v>
      </c>
      <c r="H920" s="101">
        <v>693.23</v>
      </c>
      <c r="I920" s="99"/>
      <c r="J920" s="97"/>
      <c r="K920" s="99"/>
      <c r="L920" s="97"/>
      <c r="M920" s="96" t="s">
        <v>8318</v>
      </c>
      <c r="N920" s="100">
        <v>45922.0</v>
      </c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>
      <c r="A921" s="96" t="s">
        <v>8319</v>
      </c>
      <c r="B921" s="96">
        <v>2.1964419879E10</v>
      </c>
      <c r="C921" s="96" t="s">
        <v>8320</v>
      </c>
      <c r="D921" s="96" t="s">
        <v>326</v>
      </c>
      <c r="E921" s="96" t="s">
        <v>85</v>
      </c>
      <c r="F921" s="96" t="s">
        <v>140</v>
      </c>
      <c r="G921" s="96" t="s">
        <v>53</v>
      </c>
      <c r="H921" s="101">
        <v>1895.7</v>
      </c>
      <c r="I921" s="99">
        <v>45914.0</v>
      </c>
      <c r="J921" s="96">
        <v>1586979.0</v>
      </c>
      <c r="K921" s="100">
        <v>45925.0</v>
      </c>
      <c r="L921" s="96">
        <v>9.0</v>
      </c>
      <c r="M921" s="97"/>
      <c r="N921" s="100">
        <v>45922.0</v>
      </c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>
      <c r="A922" s="96" t="s">
        <v>628</v>
      </c>
      <c r="B922" s="96">
        <v>2.1996613763E10</v>
      </c>
      <c r="C922" s="96" t="s">
        <v>8321</v>
      </c>
      <c r="D922" s="97"/>
      <c r="E922" s="96" t="s">
        <v>85</v>
      </c>
      <c r="F922" s="96" t="s">
        <v>718</v>
      </c>
      <c r="G922" s="96" t="s">
        <v>94</v>
      </c>
      <c r="H922" s="101">
        <v>628.89</v>
      </c>
      <c r="I922" s="99"/>
      <c r="J922" s="97"/>
      <c r="K922" s="99"/>
      <c r="L922" s="97"/>
      <c r="M922" s="96" t="s">
        <v>8322</v>
      </c>
      <c r="N922" s="100">
        <v>45922.0</v>
      </c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>
      <c r="A923" s="96" t="s">
        <v>4602</v>
      </c>
      <c r="B923" s="96">
        <v>2.1993143838E10</v>
      </c>
      <c r="C923" s="96" t="s">
        <v>8323</v>
      </c>
      <c r="D923" s="97"/>
      <c r="E923" s="96" t="s">
        <v>85</v>
      </c>
      <c r="F923" s="96" t="s">
        <v>703</v>
      </c>
      <c r="G923" s="96" t="s">
        <v>131</v>
      </c>
      <c r="H923" s="101">
        <v>5091.51</v>
      </c>
      <c r="I923" s="99"/>
      <c r="J923" s="97"/>
      <c r="K923" s="99"/>
      <c r="L923" s="97"/>
      <c r="M923" s="96" t="s">
        <v>8324</v>
      </c>
      <c r="N923" s="100">
        <v>45922.0</v>
      </c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>
      <c r="A924" s="96" t="s">
        <v>1197</v>
      </c>
      <c r="B924" s="96">
        <v>2.1986342298E10</v>
      </c>
      <c r="C924" s="96" t="s">
        <v>8325</v>
      </c>
      <c r="D924" s="97"/>
      <c r="E924" s="96" t="s">
        <v>85</v>
      </c>
      <c r="F924" s="96" t="s">
        <v>140</v>
      </c>
      <c r="G924" s="96" t="s">
        <v>94</v>
      </c>
      <c r="H924" s="101">
        <v>1895.7</v>
      </c>
      <c r="I924" s="99"/>
      <c r="J924" s="97"/>
      <c r="K924" s="99"/>
      <c r="L924" s="97"/>
      <c r="M924" s="96" t="s">
        <v>8326</v>
      </c>
      <c r="N924" s="100">
        <v>45922.0</v>
      </c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>
      <c r="A925" s="96" t="s">
        <v>8327</v>
      </c>
      <c r="B925" s="96">
        <v>2.1988632161E10</v>
      </c>
      <c r="C925" s="96" t="s">
        <v>8328</v>
      </c>
      <c r="D925" s="97"/>
      <c r="E925" s="96" t="s">
        <v>85</v>
      </c>
      <c r="F925" s="97"/>
      <c r="G925" s="96" t="s">
        <v>150</v>
      </c>
      <c r="H925" s="98"/>
      <c r="I925" s="99"/>
      <c r="J925" s="97"/>
      <c r="K925" s="99"/>
      <c r="L925" s="97"/>
      <c r="M925" s="96" t="s">
        <v>8329</v>
      </c>
      <c r="N925" s="100">
        <v>45922.0</v>
      </c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>
      <c r="A926" s="96" t="s">
        <v>8330</v>
      </c>
      <c r="B926" s="96">
        <v>2.1997132338E10</v>
      </c>
      <c r="C926" s="96" t="s">
        <v>8331</v>
      </c>
      <c r="D926" s="97"/>
      <c r="E926" s="96" t="s">
        <v>85</v>
      </c>
      <c r="F926" s="96" t="s">
        <v>1088</v>
      </c>
      <c r="G926" s="96" t="s">
        <v>94</v>
      </c>
      <c r="H926" s="101">
        <v>883.53</v>
      </c>
      <c r="I926" s="99"/>
      <c r="J926" s="97"/>
      <c r="K926" s="99"/>
      <c r="L926" s="97"/>
      <c r="M926" s="96" t="s">
        <v>8332</v>
      </c>
      <c r="N926" s="100">
        <v>45922.0</v>
      </c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>
      <c r="A927" s="96" t="s">
        <v>4132</v>
      </c>
      <c r="B927" s="96">
        <v>2.4999469428E10</v>
      </c>
      <c r="C927" s="96" t="s">
        <v>8333</v>
      </c>
      <c r="D927" s="97"/>
      <c r="E927" s="96" t="s">
        <v>85</v>
      </c>
      <c r="F927" s="97"/>
      <c r="G927" s="96" t="s">
        <v>86</v>
      </c>
      <c r="H927" s="98"/>
      <c r="I927" s="99"/>
      <c r="J927" s="97"/>
      <c r="K927" s="99"/>
      <c r="L927" s="97"/>
      <c r="M927" s="97"/>
      <c r="N927" s="100">
        <v>45923.0</v>
      </c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>
      <c r="A928" s="96" t="s">
        <v>8334</v>
      </c>
      <c r="B928" s="96">
        <v>2.1975236996E10</v>
      </c>
      <c r="C928" s="96" t="s">
        <v>8335</v>
      </c>
      <c r="D928" s="97"/>
      <c r="E928" s="96" t="s">
        <v>85</v>
      </c>
      <c r="F928" s="96" t="s">
        <v>289</v>
      </c>
      <c r="G928" s="96" t="s">
        <v>94</v>
      </c>
      <c r="H928" s="101">
        <v>1581.1</v>
      </c>
      <c r="I928" s="99"/>
      <c r="J928" s="97"/>
      <c r="K928" s="99"/>
      <c r="L928" s="97"/>
      <c r="M928" s="96" t="s">
        <v>8336</v>
      </c>
      <c r="N928" s="100">
        <v>45923.0</v>
      </c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>
      <c r="A929" s="96" t="s">
        <v>8337</v>
      </c>
      <c r="B929" s="96">
        <v>2.4992923443E10</v>
      </c>
      <c r="C929" s="96" t="s">
        <v>8338</v>
      </c>
      <c r="D929" s="97"/>
      <c r="E929" s="96" t="s">
        <v>85</v>
      </c>
      <c r="F929" s="96" t="s">
        <v>278</v>
      </c>
      <c r="G929" s="96" t="s">
        <v>94</v>
      </c>
      <c r="H929" s="101">
        <v>429.88</v>
      </c>
      <c r="I929" s="99"/>
      <c r="J929" s="97"/>
      <c r="K929" s="99"/>
      <c r="L929" s="97"/>
      <c r="M929" s="96" t="s">
        <v>8339</v>
      </c>
      <c r="N929" s="100">
        <v>45923.0</v>
      </c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>
      <c r="A930" s="96" t="s">
        <v>4168</v>
      </c>
      <c r="B930" s="96">
        <v>2.4992361715E10</v>
      </c>
      <c r="C930" s="96" t="s">
        <v>8340</v>
      </c>
      <c r="D930" s="97"/>
      <c r="E930" s="96" t="s">
        <v>85</v>
      </c>
      <c r="F930" s="97"/>
      <c r="G930" s="96" t="s">
        <v>150</v>
      </c>
      <c r="H930" s="98"/>
      <c r="I930" s="99"/>
      <c r="J930" s="97"/>
      <c r="K930" s="99"/>
      <c r="L930" s="97"/>
      <c r="M930" s="96" t="s">
        <v>8341</v>
      </c>
      <c r="N930" s="100">
        <v>45923.0</v>
      </c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>
      <c r="A931" s="96" t="s">
        <v>4931</v>
      </c>
      <c r="B931" s="96">
        <v>2.1964113203E10</v>
      </c>
      <c r="C931" s="96" t="s">
        <v>8342</v>
      </c>
      <c r="D931" s="97"/>
      <c r="E931" s="96" t="s">
        <v>85</v>
      </c>
      <c r="F931" s="97"/>
      <c r="G931" s="96" t="s">
        <v>86</v>
      </c>
      <c r="H931" s="98"/>
      <c r="I931" s="99"/>
      <c r="J931" s="97"/>
      <c r="K931" s="99"/>
      <c r="L931" s="97"/>
      <c r="M931" s="97"/>
      <c r="N931" s="100">
        <v>45923.0</v>
      </c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>
      <c r="A932" s="96" t="s">
        <v>4985</v>
      </c>
      <c r="B932" s="96">
        <v>2.2998861224E10</v>
      </c>
      <c r="C932" s="96" t="s">
        <v>8343</v>
      </c>
      <c r="D932" s="97"/>
      <c r="E932" s="96" t="s">
        <v>85</v>
      </c>
      <c r="F932" s="97"/>
      <c r="G932" s="96" t="s">
        <v>86</v>
      </c>
      <c r="H932" s="98"/>
      <c r="I932" s="99"/>
      <c r="J932" s="97"/>
      <c r="K932" s="99"/>
      <c r="L932" s="97"/>
      <c r="M932" s="97"/>
      <c r="N932" s="99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>
      <c r="A933" s="96" t="s">
        <v>570</v>
      </c>
      <c r="B933" s="96">
        <v>2.1992699393E10</v>
      </c>
      <c r="C933" s="96" t="s">
        <v>8344</v>
      </c>
      <c r="D933" s="97"/>
      <c r="E933" s="96" t="s">
        <v>85</v>
      </c>
      <c r="F933" s="96" t="s">
        <v>278</v>
      </c>
      <c r="G933" s="96" t="s">
        <v>150</v>
      </c>
      <c r="H933" s="101">
        <v>376.48</v>
      </c>
      <c r="I933" s="99"/>
      <c r="J933" s="97"/>
      <c r="K933" s="99"/>
      <c r="L933" s="97"/>
      <c r="M933" s="96" t="s">
        <v>8345</v>
      </c>
      <c r="N933" s="100">
        <v>45923.0</v>
      </c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>
      <c r="A934" s="96" t="s">
        <v>8346</v>
      </c>
      <c r="B934" s="96">
        <v>2.1966179332E10</v>
      </c>
      <c r="C934" s="96" t="s">
        <v>8347</v>
      </c>
      <c r="D934" s="97"/>
      <c r="E934" s="96" t="s">
        <v>85</v>
      </c>
      <c r="F934" s="97"/>
      <c r="G934" s="96" t="s">
        <v>86</v>
      </c>
      <c r="H934" s="98"/>
      <c r="I934" s="99"/>
      <c r="J934" s="97"/>
      <c r="K934" s="99"/>
      <c r="L934" s="97"/>
      <c r="M934" s="97"/>
      <c r="N934" s="100">
        <v>45923.0</v>
      </c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>
      <c r="A935" s="96" t="s">
        <v>8348</v>
      </c>
      <c r="B935" s="96">
        <v>2.1992741559E10</v>
      </c>
      <c r="C935" s="96" t="s">
        <v>8349</v>
      </c>
      <c r="D935" s="97"/>
      <c r="E935" s="96" t="s">
        <v>85</v>
      </c>
      <c r="F935" s="97"/>
      <c r="G935" s="96" t="s">
        <v>86</v>
      </c>
      <c r="H935" s="98"/>
      <c r="I935" s="99"/>
      <c r="J935" s="97"/>
      <c r="K935" s="99"/>
      <c r="L935" s="97"/>
      <c r="M935" s="97"/>
      <c r="N935" s="100">
        <v>45923.0</v>
      </c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>
      <c r="A936" s="96" t="s">
        <v>8350</v>
      </c>
      <c r="B936" s="96">
        <v>2.198347102E10</v>
      </c>
      <c r="C936" s="96" t="s">
        <v>8351</v>
      </c>
      <c r="D936" s="97"/>
      <c r="E936" s="96" t="s">
        <v>85</v>
      </c>
      <c r="F936" s="97"/>
      <c r="G936" s="96" t="s">
        <v>86</v>
      </c>
      <c r="H936" s="98"/>
      <c r="I936" s="99"/>
      <c r="J936" s="97"/>
      <c r="K936" s="99"/>
      <c r="L936" s="97"/>
      <c r="M936" s="97"/>
      <c r="N936" s="100">
        <v>45923.0</v>
      </c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>
      <c r="A937" s="96" t="s">
        <v>576</v>
      </c>
      <c r="B937" s="96">
        <v>2.2999974959E10</v>
      </c>
      <c r="C937" s="96" t="s">
        <v>8352</v>
      </c>
      <c r="D937" s="97"/>
      <c r="E937" s="96" t="s">
        <v>85</v>
      </c>
      <c r="F937" s="97"/>
      <c r="G937" s="96" t="s">
        <v>86</v>
      </c>
      <c r="H937" s="98"/>
      <c r="I937" s="99"/>
      <c r="J937" s="97"/>
      <c r="K937" s="99"/>
      <c r="L937" s="97"/>
      <c r="M937" s="97"/>
      <c r="N937" s="100">
        <v>45923.0</v>
      </c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>
      <c r="A938" s="96" t="s">
        <v>4424</v>
      </c>
      <c r="B938" s="96">
        <v>2.2992359893E10</v>
      </c>
      <c r="C938" s="96" t="s">
        <v>8353</v>
      </c>
      <c r="D938" s="97"/>
      <c r="E938" s="96" t="s">
        <v>85</v>
      </c>
      <c r="F938" s="97"/>
      <c r="G938" s="96" t="s">
        <v>86</v>
      </c>
      <c r="H938" s="98"/>
      <c r="I938" s="99"/>
      <c r="J938" s="97"/>
      <c r="K938" s="99"/>
      <c r="L938" s="97"/>
      <c r="M938" s="97"/>
      <c r="N938" s="100">
        <v>45923.0</v>
      </c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>
      <c r="A939" s="96" t="s">
        <v>7278</v>
      </c>
      <c r="B939" s="96">
        <v>2.1983399058E10</v>
      </c>
      <c r="C939" s="96" t="s">
        <v>8354</v>
      </c>
      <c r="D939" s="97"/>
      <c r="E939" s="96" t="s">
        <v>85</v>
      </c>
      <c r="F939" s="97"/>
      <c r="G939" s="96" t="s">
        <v>86</v>
      </c>
      <c r="H939" s="98"/>
      <c r="I939" s="99"/>
      <c r="J939" s="97"/>
      <c r="K939" s="99"/>
      <c r="L939" s="97"/>
      <c r="M939" s="97"/>
      <c r="N939" s="100">
        <v>45923.0</v>
      </c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>
      <c r="A940" s="96" t="s">
        <v>4121</v>
      </c>
      <c r="B940" s="96">
        <v>2.1983246633E10</v>
      </c>
      <c r="C940" s="96" t="s">
        <v>8355</v>
      </c>
      <c r="D940" s="97"/>
      <c r="E940" s="96" t="s">
        <v>85</v>
      </c>
      <c r="F940" s="96" t="s">
        <v>718</v>
      </c>
      <c r="G940" s="96" t="s">
        <v>94</v>
      </c>
      <c r="H940" s="101">
        <v>1182.79</v>
      </c>
      <c r="I940" s="99"/>
      <c r="J940" s="97"/>
      <c r="K940" s="99"/>
      <c r="L940" s="97"/>
      <c r="M940" s="96" t="s">
        <v>8356</v>
      </c>
      <c r="N940" s="100">
        <v>45923.0</v>
      </c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>
      <c r="A941" s="96" t="s">
        <v>8357</v>
      </c>
      <c r="B941" s="96">
        <v>2.1992872513E10</v>
      </c>
      <c r="C941" s="96" t="s">
        <v>8358</v>
      </c>
      <c r="D941" s="96" t="s">
        <v>8359</v>
      </c>
      <c r="E941" s="96" t="s">
        <v>134</v>
      </c>
      <c r="F941" s="96" t="s">
        <v>289</v>
      </c>
      <c r="G941" s="96" t="s">
        <v>94</v>
      </c>
      <c r="H941" s="101">
        <v>1198.15</v>
      </c>
      <c r="I941" s="99"/>
      <c r="J941" s="97"/>
      <c r="K941" s="99"/>
      <c r="L941" s="97"/>
      <c r="M941" s="97"/>
      <c r="N941" s="100">
        <v>45923.0</v>
      </c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>
      <c r="A942" s="96" t="s">
        <v>8360</v>
      </c>
      <c r="B942" s="96">
        <v>2.1997877133E10</v>
      </c>
      <c r="C942" s="96" t="s">
        <v>8361</v>
      </c>
      <c r="D942" s="97"/>
      <c r="E942" s="96" t="s">
        <v>85</v>
      </c>
      <c r="F942" s="96" t="s">
        <v>1088</v>
      </c>
      <c r="G942" s="96" t="s">
        <v>94</v>
      </c>
      <c r="H942" s="101">
        <v>1529.75</v>
      </c>
      <c r="I942" s="99"/>
      <c r="J942" s="97"/>
      <c r="K942" s="99"/>
      <c r="L942" s="97"/>
      <c r="M942" s="97"/>
      <c r="N942" s="100">
        <v>45923.0</v>
      </c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>
      <c r="A943" s="96" t="s">
        <v>8362</v>
      </c>
      <c r="B943" s="96">
        <v>2.1988182084E10</v>
      </c>
      <c r="C943" s="96" t="s">
        <v>8363</v>
      </c>
      <c r="D943" s="97"/>
      <c r="E943" s="96" t="s">
        <v>85</v>
      </c>
      <c r="F943" s="97"/>
      <c r="G943" s="96" t="s">
        <v>86</v>
      </c>
      <c r="H943" s="98"/>
      <c r="I943" s="99"/>
      <c r="J943" s="97"/>
      <c r="K943" s="99"/>
      <c r="L943" s="97"/>
      <c r="M943" s="97"/>
      <c r="N943" s="100">
        <v>45925.0</v>
      </c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>
      <c r="A944" s="96" t="s">
        <v>225</v>
      </c>
      <c r="B944" s="96">
        <v>2.1991505823E10</v>
      </c>
      <c r="C944" s="96" t="s">
        <v>8364</v>
      </c>
      <c r="D944" s="97"/>
      <c r="E944" s="96" t="s">
        <v>85</v>
      </c>
      <c r="F944" s="96" t="s">
        <v>93</v>
      </c>
      <c r="G944" s="96" t="s">
        <v>94</v>
      </c>
      <c r="H944" s="101">
        <v>648.24</v>
      </c>
      <c r="I944" s="99"/>
      <c r="J944" s="97"/>
      <c r="K944" s="99"/>
      <c r="L944" s="97"/>
      <c r="M944" s="96" t="s">
        <v>8365</v>
      </c>
      <c r="N944" s="100">
        <v>45925.0</v>
      </c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>
      <c r="A945" s="96" t="s">
        <v>8366</v>
      </c>
      <c r="B945" s="96">
        <v>2.1965104435E10</v>
      </c>
      <c r="C945" s="96" t="s">
        <v>8367</v>
      </c>
      <c r="D945" s="97"/>
      <c r="E945" s="96" t="s">
        <v>85</v>
      </c>
      <c r="F945" s="96" t="s">
        <v>153</v>
      </c>
      <c r="G945" s="96" t="s">
        <v>94</v>
      </c>
      <c r="H945" s="101">
        <v>497.42</v>
      </c>
      <c r="I945" s="99"/>
      <c r="J945" s="97"/>
      <c r="K945" s="99"/>
      <c r="L945" s="97"/>
      <c r="M945" s="96" t="s">
        <v>8368</v>
      </c>
      <c r="N945" s="100">
        <v>45925.0</v>
      </c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>
      <c r="A946" s="96" t="s">
        <v>3976</v>
      </c>
      <c r="B946" s="96">
        <v>2.2999368332E10</v>
      </c>
      <c r="C946" s="96" t="s">
        <v>8369</v>
      </c>
      <c r="D946" s="97"/>
      <c r="E946" s="96" t="s">
        <v>85</v>
      </c>
      <c r="F946" s="96" t="s">
        <v>153</v>
      </c>
      <c r="G946" s="96" t="s">
        <v>131</v>
      </c>
      <c r="H946" s="101">
        <v>732.3</v>
      </c>
      <c r="I946" s="99"/>
      <c r="J946" s="97"/>
      <c r="K946" s="99"/>
      <c r="L946" s="97"/>
      <c r="M946" s="96" t="s">
        <v>8370</v>
      </c>
      <c r="N946" s="100">
        <v>45925.0</v>
      </c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>
      <c r="A947" s="96" t="s">
        <v>4575</v>
      </c>
      <c r="B947" s="96">
        <v>2.2992235106E10</v>
      </c>
      <c r="C947" s="96" t="s">
        <v>8371</v>
      </c>
      <c r="D947" s="97"/>
      <c r="E947" s="96" t="s">
        <v>85</v>
      </c>
      <c r="F947" s="97"/>
      <c r="G947" s="96" t="s">
        <v>86</v>
      </c>
      <c r="H947" s="98"/>
      <c r="I947" s="99"/>
      <c r="J947" s="97"/>
      <c r="K947" s="99"/>
      <c r="L947" s="97"/>
      <c r="M947" s="97"/>
      <c r="N947" s="100">
        <v>45925.0</v>
      </c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>
      <c r="A948" s="96" t="s">
        <v>8372</v>
      </c>
      <c r="B948" s="96">
        <v>2.4999199491E10</v>
      </c>
      <c r="C948" s="96" t="s">
        <v>8373</v>
      </c>
      <c r="D948" s="97"/>
      <c r="E948" s="96" t="s">
        <v>85</v>
      </c>
      <c r="F948" s="97"/>
      <c r="G948" s="96" t="s">
        <v>150</v>
      </c>
      <c r="H948" s="98"/>
      <c r="I948" s="99"/>
      <c r="J948" s="97"/>
      <c r="K948" s="99"/>
      <c r="L948" s="97"/>
      <c r="M948" s="96" t="s">
        <v>8374</v>
      </c>
      <c r="N948" s="100">
        <v>45925.0</v>
      </c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>
      <c r="A949" s="96" t="s">
        <v>8375</v>
      </c>
      <c r="B949" s="96">
        <v>2.1967375308E10</v>
      </c>
      <c r="C949" s="96" t="s">
        <v>8376</v>
      </c>
      <c r="D949" s="97"/>
      <c r="E949" s="96" t="s">
        <v>85</v>
      </c>
      <c r="F949" s="96" t="s">
        <v>93</v>
      </c>
      <c r="G949" s="96" t="s">
        <v>94</v>
      </c>
      <c r="H949" s="101">
        <v>996.85</v>
      </c>
      <c r="I949" s="99"/>
      <c r="J949" s="97"/>
      <c r="K949" s="99"/>
      <c r="L949" s="97"/>
      <c r="M949" s="96" t="s">
        <v>8377</v>
      </c>
      <c r="N949" s="100">
        <v>45925.0</v>
      </c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>
      <c r="A950" s="96" t="s">
        <v>4132</v>
      </c>
      <c r="B950" s="96">
        <v>2.1993038448E10</v>
      </c>
      <c r="C950" s="96" t="s">
        <v>8378</v>
      </c>
      <c r="D950" s="97"/>
      <c r="E950" s="96" t="s">
        <v>85</v>
      </c>
      <c r="F950" s="96" t="s">
        <v>93</v>
      </c>
      <c r="G950" s="96" t="s">
        <v>94</v>
      </c>
      <c r="H950" s="101">
        <v>1759.89</v>
      </c>
      <c r="I950" s="99"/>
      <c r="J950" s="97"/>
      <c r="K950" s="99"/>
      <c r="L950" s="97"/>
      <c r="M950" s="96" t="s">
        <v>8379</v>
      </c>
      <c r="N950" s="100">
        <v>45925.0</v>
      </c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>
      <c r="A951" s="96" t="s">
        <v>8380</v>
      </c>
      <c r="B951" s="96">
        <v>2.1976441776E10</v>
      </c>
      <c r="C951" s="96" t="s">
        <v>8381</v>
      </c>
      <c r="D951" s="97"/>
      <c r="E951" s="96" t="s">
        <v>85</v>
      </c>
      <c r="F951" s="96" t="s">
        <v>718</v>
      </c>
      <c r="G951" s="96" t="s">
        <v>94</v>
      </c>
      <c r="H951" s="101">
        <v>1179.04</v>
      </c>
      <c r="I951" s="99"/>
      <c r="J951" s="97"/>
      <c r="K951" s="99"/>
      <c r="L951" s="97"/>
      <c r="M951" s="96" t="s">
        <v>8382</v>
      </c>
      <c r="N951" s="100">
        <v>45925.0</v>
      </c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>
      <c r="A952" s="96" t="s">
        <v>8383</v>
      </c>
      <c r="B952" s="96">
        <v>2.1970749588E10</v>
      </c>
      <c r="C952" s="96" t="s">
        <v>8384</v>
      </c>
      <c r="D952" s="97"/>
      <c r="E952" s="96" t="s">
        <v>85</v>
      </c>
      <c r="F952" s="96" t="s">
        <v>970</v>
      </c>
      <c r="G952" s="96" t="s">
        <v>94</v>
      </c>
      <c r="H952" s="101">
        <v>189.0</v>
      </c>
      <c r="I952" s="99"/>
      <c r="J952" s="97"/>
      <c r="K952" s="99"/>
      <c r="L952" s="97"/>
      <c r="M952" s="96" t="s">
        <v>8385</v>
      </c>
      <c r="N952" s="100">
        <v>45925.0</v>
      </c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>
      <c r="A953" s="96" t="s">
        <v>4804</v>
      </c>
      <c r="B953" s="96">
        <v>2.1990539208E10</v>
      </c>
      <c r="C953" s="96" t="s">
        <v>8386</v>
      </c>
      <c r="D953" s="97"/>
      <c r="E953" s="96" t="s">
        <v>85</v>
      </c>
      <c r="F953" s="96" t="s">
        <v>718</v>
      </c>
      <c r="G953" s="96" t="s">
        <v>94</v>
      </c>
      <c r="H953" s="101">
        <v>1945.07</v>
      </c>
      <c r="I953" s="99"/>
      <c r="J953" s="97"/>
      <c r="K953" s="99"/>
      <c r="L953" s="97"/>
      <c r="M953" s="96" t="s">
        <v>8387</v>
      </c>
      <c r="N953" s="100">
        <v>45925.0</v>
      </c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>
      <c r="A954" s="96" t="s">
        <v>5039</v>
      </c>
      <c r="B954" s="96">
        <v>2.1979702632E10</v>
      </c>
      <c r="C954" s="96" t="s">
        <v>8388</v>
      </c>
      <c r="D954" s="97"/>
      <c r="E954" s="96" t="s">
        <v>85</v>
      </c>
      <c r="F954" s="96" t="s">
        <v>93</v>
      </c>
      <c r="G954" s="96" t="s">
        <v>94</v>
      </c>
      <c r="H954" s="101">
        <v>1076.02</v>
      </c>
      <c r="I954" s="99"/>
      <c r="J954" s="97"/>
      <c r="K954" s="99"/>
      <c r="L954" s="97"/>
      <c r="M954" s="96" t="s">
        <v>8389</v>
      </c>
      <c r="N954" s="100">
        <v>45925.0</v>
      </c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>
      <c r="A955" s="96" t="s">
        <v>8390</v>
      </c>
      <c r="B955" s="96">
        <v>2.1988970933E10</v>
      </c>
      <c r="C955" s="96" t="s">
        <v>8391</v>
      </c>
      <c r="D955" s="97"/>
      <c r="E955" s="96" t="s">
        <v>85</v>
      </c>
      <c r="F955" s="96" t="s">
        <v>93</v>
      </c>
      <c r="G955" s="96" t="s">
        <v>94</v>
      </c>
      <c r="H955" s="101">
        <v>756.08</v>
      </c>
      <c r="I955" s="99"/>
      <c r="J955" s="97"/>
      <c r="K955" s="99"/>
      <c r="L955" s="97"/>
      <c r="M955" s="96" t="s">
        <v>8392</v>
      </c>
      <c r="N955" s="100">
        <v>45925.0</v>
      </c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>
      <c r="A956" s="96" t="s">
        <v>1041</v>
      </c>
      <c r="B956" s="96" t="s">
        <v>8393</v>
      </c>
      <c r="C956" s="96" t="s">
        <v>8394</v>
      </c>
      <c r="D956" s="96" t="s">
        <v>8395</v>
      </c>
      <c r="E956" s="96" t="s">
        <v>134</v>
      </c>
      <c r="F956" s="96" t="s">
        <v>1146</v>
      </c>
      <c r="G956" s="96" t="s">
        <v>53</v>
      </c>
      <c r="H956" s="101">
        <v>379.76</v>
      </c>
      <c r="I956" s="99">
        <v>45925.0</v>
      </c>
      <c r="J956" s="96">
        <v>1.7588348166978E13</v>
      </c>
      <c r="K956" s="100">
        <v>45929.0</v>
      </c>
      <c r="L956" s="96">
        <v>9.0</v>
      </c>
      <c r="M956" s="97"/>
      <c r="N956" s="100">
        <v>45926.0</v>
      </c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>
      <c r="A957" s="96" t="s">
        <v>518</v>
      </c>
      <c r="B957" s="96">
        <v>2.1992872513E10</v>
      </c>
      <c r="C957" s="96" t="s">
        <v>8358</v>
      </c>
      <c r="D957" s="96" t="s">
        <v>8359</v>
      </c>
      <c r="E957" s="96" t="s">
        <v>134</v>
      </c>
      <c r="F957" s="96" t="s">
        <v>289</v>
      </c>
      <c r="G957" s="96" t="s">
        <v>53</v>
      </c>
      <c r="H957" s="101">
        <v>1198.15</v>
      </c>
      <c r="I957" s="99">
        <v>45923.0</v>
      </c>
      <c r="J957" s="96">
        <v>1.7586395791777E13</v>
      </c>
      <c r="K957" s="100">
        <v>45929.0</v>
      </c>
      <c r="L957" s="96">
        <v>9.0</v>
      </c>
      <c r="M957" s="97"/>
      <c r="N957" s="100">
        <v>45926.0</v>
      </c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>
      <c r="A958" s="96" t="s">
        <v>8200</v>
      </c>
      <c r="B958" s="96">
        <v>2.1986013107E10</v>
      </c>
      <c r="C958" s="96" t="s">
        <v>8202</v>
      </c>
      <c r="D958" s="97"/>
      <c r="E958" s="96"/>
      <c r="F958" s="97"/>
      <c r="G958" s="96" t="s">
        <v>86</v>
      </c>
      <c r="H958" s="98"/>
      <c r="I958" s="99"/>
      <c r="J958" s="97"/>
      <c r="K958" s="99"/>
      <c r="L958" s="97"/>
      <c r="M958" s="97"/>
      <c r="N958" s="100">
        <v>45929.0</v>
      </c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>
      <c r="A959" s="96" t="s">
        <v>8396</v>
      </c>
      <c r="B959" s="96">
        <v>2.1986671205E10</v>
      </c>
      <c r="C959" s="96" t="s">
        <v>8397</v>
      </c>
      <c r="D959" s="97"/>
      <c r="E959" s="96"/>
      <c r="F959" s="96"/>
      <c r="G959" s="96" t="s">
        <v>86</v>
      </c>
      <c r="H959" s="101"/>
      <c r="I959" s="99"/>
      <c r="J959" s="97"/>
      <c r="K959" s="99"/>
      <c r="L959" s="97"/>
      <c r="M959" s="96"/>
      <c r="N959" s="100">
        <v>45929.0</v>
      </c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>
      <c r="A960" s="96" t="s">
        <v>8398</v>
      </c>
      <c r="B960" s="96">
        <v>2.1976023482E10</v>
      </c>
      <c r="C960" s="96" t="s">
        <v>8399</v>
      </c>
      <c r="D960" s="97"/>
      <c r="E960" s="96"/>
      <c r="F960" s="97"/>
      <c r="G960" s="96" t="s">
        <v>86</v>
      </c>
      <c r="H960" s="98"/>
      <c r="I960" s="99"/>
      <c r="J960" s="97"/>
      <c r="K960" s="99"/>
      <c r="L960" s="97"/>
      <c r="M960" s="97"/>
      <c r="N960" s="100">
        <v>45929.0</v>
      </c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>
      <c r="A961" s="96" t="s">
        <v>8400</v>
      </c>
      <c r="B961" s="96">
        <v>2.1998828744E10</v>
      </c>
      <c r="C961" s="96" t="s">
        <v>6852</v>
      </c>
      <c r="D961" s="97"/>
      <c r="E961" s="96"/>
      <c r="F961" s="97"/>
      <c r="G961" s="96" t="s">
        <v>86</v>
      </c>
      <c r="H961" s="98"/>
      <c r="I961" s="99"/>
      <c r="J961" s="97"/>
      <c r="K961" s="99"/>
      <c r="L961" s="97"/>
      <c r="M961" s="97"/>
      <c r="N961" s="100">
        <v>45929.0</v>
      </c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>
      <c r="A962" s="96" t="s">
        <v>8401</v>
      </c>
      <c r="B962" s="96">
        <v>2.1964082646E10</v>
      </c>
      <c r="C962" s="96" t="s">
        <v>6849</v>
      </c>
      <c r="D962" s="97"/>
      <c r="E962" s="96" t="s">
        <v>671</v>
      </c>
      <c r="F962" s="97"/>
      <c r="G962" s="96" t="s">
        <v>86</v>
      </c>
      <c r="H962" s="98"/>
      <c r="I962" s="99"/>
      <c r="J962" s="97"/>
      <c r="K962" s="99"/>
      <c r="L962" s="97"/>
      <c r="M962" s="97"/>
      <c r="N962" s="100">
        <v>45929.0</v>
      </c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>
      <c r="A963" s="96" t="s">
        <v>8402</v>
      </c>
      <c r="B963" s="96">
        <v>2.1981144771E10</v>
      </c>
      <c r="C963" s="96" t="s">
        <v>6846</v>
      </c>
      <c r="D963" s="97"/>
      <c r="E963" s="96" t="s">
        <v>671</v>
      </c>
      <c r="F963" s="96" t="s">
        <v>140</v>
      </c>
      <c r="G963" s="96" t="s">
        <v>150</v>
      </c>
      <c r="H963" s="101">
        <v>1895.71</v>
      </c>
      <c r="I963" s="99"/>
      <c r="J963" s="97"/>
      <c r="K963" s="99"/>
      <c r="L963" s="97"/>
      <c r="M963" s="96" t="s">
        <v>8403</v>
      </c>
      <c r="N963" s="100">
        <v>45929.0</v>
      </c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>
      <c r="A964" s="96" t="s">
        <v>8404</v>
      </c>
      <c r="B964" s="96">
        <v>2.1999425881E10</v>
      </c>
      <c r="C964" s="96" t="s">
        <v>6841</v>
      </c>
      <c r="D964" s="97"/>
      <c r="E964" s="96" t="s">
        <v>649</v>
      </c>
      <c r="F964" s="96"/>
      <c r="G964" s="96" t="s">
        <v>86</v>
      </c>
      <c r="H964" s="101"/>
      <c r="I964" s="99"/>
      <c r="J964" s="97"/>
      <c r="K964" s="99"/>
      <c r="L964" s="97"/>
      <c r="M964" s="96"/>
      <c r="N964" s="100">
        <v>45929.0</v>
      </c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>
      <c r="A965" s="96" t="s">
        <v>7333</v>
      </c>
      <c r="B965" s="96">
        <v>2.1996193597E10</v>
      </c>
      <c r="C965" s="96" t="s">
        <v>8405</v>
      </c>
      <c r="D965" s="97"/>
      <c r="E965" s="96" t="s">
        <v>649</v>
      </c>
      <c r="F965" s="96"/>
      <c r="G965" s="96" t="s">
        <v>86</v>
      </c>
      <c r="H965" s="101"/>
      <c r="I965" s="99"/>
      <c r="J965" s="97"/>
      <c r="K965" s="99"/>
      <c r="L965" s="97"/>
      <c r="M965" s="97"/>
      <c r="N965" s="100">
        <v>45929.0</v>
      </c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>
      <c r="A966" s="96" t="s">
        <v>8406</v>
      </c>
      <c r="B966" s="96">
        <v>2.1974041797E10</v>
      </c>
      <c r="C966" s="96" t="s">
        <v>8407</v>
      </c>
      <c r="D966" s="97"/>
      <c r="E966" s="96" t="s">
        <v>671</v>
      </c>
      <c r="F966" s="96"/>
      <c r="G966" s="96" t="s">
        <v>86</v>
      </c>
      <c r="H966" s="101"/>
      <c r="I966" s="99"/>
      <c r="J966" s="97"/>
      <c r="K966" s="99"/>
      <c r="L966" s="97"/>
      <c r="M966" s="96"/>
      <c r="N966" s="100">
        <v>45929.0</v>
      </c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>
      <c r="A967" s="96"/>
      <c r="B967" s="96">
        <v>6.8981048304E10</v>
      </c>
      <c r="C967" s="96"/>
      <c r="D967" s="97"/>
      <c r="E967" s="96" t="s">
        <v>4734</v>
      </c>
      <c r="F967" s="97"/>
      <c r="G967" s="96" t="s">
        <v>86</v>
      </c>
      <c r="H967" s="98"/>
      <c r="I967" s="99"/>
      <c r="J967" s="97"/>
      <c r="K967" s="99"/>
      <c r="L967" s="97"/>
      <c r="M967" s="96"/>
      <c r="N967" s="100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>
      <c r="A968" s="96" t="s">
        <v>8408</v>
      </c>
      <c r="B968" s="96">
        <v>2.1988815414E10</v>
      </c>
      <c r="C968" s="96"/>
      <c r="D968" s="97"/>
      <c r="E968" s="96" t="s">
        <v>4734</v>
      </c>
      <c r="F968" s="96" t="s">
        <v>289</v>
      </c>
      <c r="G968" s="96" t="s">
        <v>131</v>
      </c>
      <c r="H968" s="101">
        <v>1986.66</v>
      </c>
      <c r="I968" s="99"/>
      <c r="J968" s="97"/>
      <c r="K968" s="99"/>
      <c r="L968" s="97"/>
      <c r="M968" s="96" t="s">
        <v>8409</v>
      </c>
      <c r="N968" s="100">
        <v>45929.0</v>
      </c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>
      <c r="A969" s="96" t="s">
        <v>7852</v>
      </c>
      <c r="B969" s="96">
        <v>2.1985500906E10</v>
      </c>
      <c r="C969" s="96" t="s">
        <v>8410</v>
      </c>
      <c r="D969" s="97"/>
      <c r="E969" s="96" t="s">
        <v>671</v>
      </c>
      <c r="F969" s="96" t="s">
        <v>137</v>
      </c>
      <c r="G969" s="96" t="s">
        <v>94</v>
      </c>
      <c r="H969" s="101">
        <v>2325.67</v>
      </c>
      <c r="I969" s="99"/>
      <c r="J969" s="97"/>
      <c r="K969" s="99"/>
      <c r="L969" s="97"/>
      <c r="M969" s="96"/>
      <c r="N969" s="100">
        <v>45929.0</v>
      </c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>
      <c r="A970" s="96" t="s">
        <v>8411</v>
      </c>
      <c r="B970" s="96">
        <v>2.1983709609E10</v>
      </c>
      <c r="C970" s="96" t="s">
        <v>8412</v>
      </c>
      <c r="D970" s="97"/>
      <c r="E970" s="96" t="s">
        <v>671</v>
      </c>
      <c r="F970" s="96" t="s">
        <v>278</v>
      </c>
      <c r="G970" s="96" t="s">
        <v>94</v>
      </c>
      <c r="H970" s="101">
        <v>535.12</v>
      </c>
      <c r="I970" s="99"/>
      <c r="J970" s="97"/>
      <c r="K970" s="99"/>
      <c r="L970" s="97"/>
      <c r="M970" s="96" t="s">
        <v>8413</v>
      </c>
      <c r="N970" s="100">
        <v>45929.0</v>
      </c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>
      <c r="A971" s="96" t="s">
        <v>8414</v>
      </c>
      <c r="B971" s="96">
        <v>5.384353601E9</v>
      </c>
      <c r="C971" s="96" t="s">
        <v>8415</v>
      </c>
      <c r="D971" s="97"/>
      <c r="E971" s="96" t="s">
        <v>671</v>
      </c>
      <c r="F971" s="96"/>
      <c r="G971" s="96" t="s">
        <v>150</v>
      </c>
      <c r="H971" s="101"/>
      <c r="I971" s="99"/>
      <c r="J971" s="97"/>
      <c r="K971" s="99"/>
      <c r="L971" s="97"/>
      <c r="M971" s="96" t="s">
        <v>8416</v>
      </c>
      <c r="N971" s="100">
        <v>45929.0</v>
      </c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>
      <c r="A972" s="96" t="s">
        <v>8417</v>
      </c>
      <c r="B972" s="96">
        <v>2.1998770801E10</v>
      </c>
      <c r="C972" s="96" t="s">
        <v>8418</v>
      </c>
      <c r="D972" s="97"/>
      <c r="E972" s="96" t="s">
        <v>85</v>
      </c>
      <c r="F972" s="96" t="s">
        <v>93</v>
      </c>
      <c r="G972" s="96" t="s">
        <v>94</v>
      </c>
      <c r="H972" s="101">
        <v>1397.25</v>
      </c>
      <c r="I972" s="99"/>
      <c r="J972" s="97"/>
      <c r="K972" s="99"/>
      <c r="L972" s="97"/>
      <c r="M972" s="96" t="s">
        <v>8419</v>
      </c>
      <c r="N972" s="100">
        <v>45929.0</v>
      </c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>
      <c r="A973" s="96" t="s">
        <v>8420</v>
      </c>
      <c r="B973" s="96">
        <v>2.4998577004E10</v>
      </c>
      <c r="C973" s="96"/>
      <c r="D973" s="97"/>
      <c r="E973" s="96" t="s">
        <v>85</v>
      </c>
      <c r="F973" s="97"/>
      <c r="G973" s="96" t="s">
        <v>150</v>
      </c>
      <c r="H973" s="98"/>
      <c r="I973" s="99"/>
      <c r="J973" s="97"/>
      <c r="K973" s="99"/>
      <c r="L973" s="97"/>
      <c r="M973" s="96" t="s">
        <v>8421</v>
      </c>
      <c r="N973" s="100">
        <v>45929.0</v>
      </c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>
      <c r="A974" s="96" t="s">
        <v>4728</v>
      </c>
      <c r="B974" s="96">
        <v>2.1972020873E10</v>
      </c>
      <c r="C974" s="96" t="s">
        <v>8422</v>
      </c>
      <c r="D974" s="97"/>
      <c r="E974" s="96" t="s">
        <v>85</v>
      </c>
      <c r="F974" s="97"/>
      <c r="G974" s="96" t="s">
        <v>86</v>
      </c>
      <c r="H974" s="98"/>
      <c r="I974" s="99"/>
      <c r="J974" s="97"/>
      <c r="K974" s="99"/>
      <c r="L974" s="97"/>
      <c r="M974" s="96" t="s">
        <v>8423</v>
      </c>
      <c r="N974" s="100">
        <v>45929.0</v>
      </c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>
      <c r="A975" s="96" t="s">
        <v>8424</v>
      </c>
      <c r="B975" s="96">
        <v>2.1997700608E10</v>
      </c>
      <c r="C975" s="96" t="s">
        <v>8425</v>
      </c>
      <c r="D975" s="97"/>
      <c r="E975" s="96" t="s">
        <v>85</v>
      </c>
      <c r="F975" s="96" t="s">
        <v>718</v>
      </c>
      <c r="G975" s="96" t="s">
        <v>94</v>
      </c>
      <c r="H975" s="101">
        <v>2834.82</v>
      </c>
      <c r="I975" s="99"/>
      <c r="J975" s="97"/>
      <c r="K975" s="99"/>
      <c r="L975" s="97"/>
      <c r="M975" s="96" t="s">
        <v>8426</v>
      </c>
      <c r="N975" s="100">
        <v>45929.0</v>
      </c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>
      <c r="A976" s="96" t="s">
        <v>4547</v>
      </c>
      <c r="B976" s="96">
        <v>2.1995232847E10</v>
      </c>
      <c r="C976" s="96" t="s">
        <v>8427</v>
      </c>
      <c r="D976" s="97"/>
      <c r="E976" s="96" t="s">
        <v>85</v>
      </c>
      <c r="F976" s="96" t="s">
        <v>103</v>
      </c>
      <c r="G976" s="96" t="s">
        <v>94</v>
      </c>
      <c r="H976" s="101">
        <v>240.0</v>
      </c>
      <c r="I976" s="99"/>
      <c r="J976" s="97"/>
      <c r="K976" s="99"/>
      <c r="L976" s="97"/>
      <c r="M976" s="96" t="s">
        <v>8428</v>
      </c>
      <c r="N976" s="100">
        <v>45929.0</v>
      </c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>
      <c r="A977" s="96" t="s">
        <v>8429</v>
      </c>
      <c r="B977" s="96">
        <v>2.1999828135E10</v>
      </c>
      <c r="C977" s="96" t="s">
        <v>8430</v>
      </c>
      <c r="D977" s="97"/>
      <c r="E977" s="96" t="s">
        <v>85</v>
      </c>
      <c r="F977" s="97"/>
      <c r="G977" s="96" t="s">
        <v>86</v>
      </c>
      <c r="H977" s="98"/>
      <c r="I977" s="99"/>
      <c r="J977" s="97"/>
      <c r="K977" s="99"/>
      <c r="L977" s="97"/>
      <c r="M977" s="97"/>
      <c r="N977" s="100">
        <v>45929.0</v>
      </c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>
      <c r="A978" s="96" t="s">
        <v>8431</v>
      </c>
      <c r="B978" s="96">
        <v>2.2998200075E10</v>
      </c>
      <c r="C978" s="96" t="s">
        <v>8432</v>
      </c>
      <c r="D978" s="97"/>
      <c r="E978" s="96" t="s">
        <v>85</v>
      </c>
      <c r="F978" s="96"/>
      <c r="G978" s="96" t="s">
        <v>86</v>
      </c>
      <c r="H978" s="101"/>
      <c r="I978" s="99"/>
      <c r="J978" s="97"/>
      <c r="K978" s="99"/>
      <c r="L978" s="97"/>
      <c r="M978" s="96"/>
      <c r="N978" s="100">
        <v>45930.0</v>
      </c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>
      <c r="A979" s="96" t="s">
        <v>8433</v>
      </c>
      <c r="B979" s="96">
        <v>2.198442586E9</v>
      </c>
      <c r="C979" s="96" t="s">
        <v>8434</v>
      </c>
      <c r="D979" s="97"/>
      <c r="E979" s="96" t="s">
        <v>85</v>
      </c>
      <c r="F979" s="97"/>
      <c r="G979" s="96" t="s">
        <v>150</v>
      </c>
      <c r="H979" s="98"/>
      <c r="I979" s="99"/>
      <c r="J979" s="97"/>
      <c r="K979" s="99"/>
      <c r="L979" s="97"/>
      <c r="M979" s="96" t="s">
        <v>8435</v>
      </c>
      <c r="N979" s="100">
        <v>45930.0</v>
      </c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>
      <c r="A980" s="96" t="s">
        <v>8436</v>
      </c>
      <c r="B980" s="96">
        <v>2.197801849E10</v>
      </c>
      <c r="C980" s="96" t="s">
        <v>8437</v>
      </c>
      <c r="D980" s="97"/>
      <c r="E980" s="96" t="s">
        <v>85</v>
      </c>
      <c r="F980" s="97"/>
      <c r="G980" s="96" t="s">
        <v>86</v>
      </c>
      <c r="H980" s="98"/>
      <c r="I980" s="99"/>
      <c r="J980" s="97"/>
      <c r="K980" s="99"/>
      <c r="L980" s="97"/>
      <c r="M980" s="97"/>
      <c r="N980" s="100">
        <v>45930.0</v>
      </c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>
      <c r="A981" s="96" t="s">
        <v>8438</v>
      </c>
      <c r="B981" s="96">
        <v>2.1987957349E10</v>
      </c>
      <c r="C981" s="96" t="s">
        <v>8439</v>
      </c>
      <c r="D981" s="97"/>
      <c r="E981" s="96" t="s">
        <v>85</v>
      </c>
      <c r="F981" s="97"/>
      <c r="G981" s="96" t="s">
        <v>86</v>
      </c>
      <c r="H981" s="98"/>
      <c r="I981" s="99"/>
      <c r="J981" s="97"/>
      <c r="K981" s="99"/>
      <c r="L981" s="97"/>
      <c r="M981" s="97"/>
      <c r="N981" s="100">
        <v>45930.0</v>
      </c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>
      <c r="A982" s="96" t="s">
        <v>4245</v>
      </c>
      <c r="B982" s="96">
        <v>2.1995171169E10</v>
      </c>
      <c r="C982" s="96" t="s">
        <v>8440</v>
      </c>
      <c r="D982" s="97"/>
      <c r="E982" s="96" t="s">
        <v>85</v>
      </c>
      <c r="F982" s="96" t="s">
        <v>143</v>
      </c>
      <c r="G982" s="96" t="s">
        <v>94</v>
      </c>
      <c r="H982" s="101">
        <v>1767.65</v>
      </c>
      <c r="I982" s="99"/>
      <c r="J982" s="97"/>
      <c r="K982" s="99"/>
      <c r="L982" s="97"/>
      <c r="M982" s="96" t="s">
        <v>8441</v>
      </c>
      <c r="N982" s="100">
        <v>45930.0</v>
      </c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>
      <c r="A983" s="96" t="s">
        <v>4350</v>
      </c>
      <c r="B983" s="96">
        <v>2.4992319229E10</v>
      </c>
      <c r="C983" s="96" t="s">
        <v>8442</v>
      </c>
      <c r="D983" s="97"/>
      <c r="E983" s="96" t="s">
        <v>85</v>
      </c>
      <c r="F983" s="97"/>
      <c r="G983" s="96" t="s">
        <v>86</v>
      </c>
      <c r="H983" s="98"/>
      <c r="I983" s="99"/>
      <c r="J983" s="97"/>
      <c r="K983" s="99"/>
      <c r="L983" s="97"/>
      <c r="M983" s="97"/>
      <c r="N983" s="100">
        <v>45930.0</v>
      </c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>
      <c r="A984" s="96" t="s">
        <v>8443</v>
      </c>
      <c r="B984" s="96">
        <v>2.1965511351E10</v>
      </c>
      <c r="C984" s="96" t="s">
        <v>8444</v>
      </c>
      <c r="D984" s="97"/>
      <c r="E984" s="96" t="s">
        <v>85</v>
      </c>
      <c r="F984" s="96"/>
      <c r="G984" s="96" t="s">
        <v>86</v>
      </c>
      <c r="H984" s="101"/>
      <c r="I984" s="99"/>
      <c r="J984" s="97"/>
      <c r="K984" s="99"/>
      <c r="L984" s="97"/>
      <c r="M984" s="96"/>
      <c r="N984" s="100">
        <v>45930.0</v>
      </c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>
      <c r="A985" s="96" t="s">
        <v>8445</v>
      </c>
      <c r="B985" s="96">
        <v>2.1965715884E10</v>
      </c>
      <c r="C985" s="96" t="s">
        <v>8446</v>
      </c>
      <c r="D985" s="97"/>
      <c r="E985" s="96" t="s">
        <v>85</v>
      </c>
      <c r="F985" s="96"/>
      <c r="G985" s="96" t="s">
        <v>86</v>
      </c>
      <c r="H985" s="101"/>
      <c r="I985" s="99"/>
      <c r="J985" s="97"/>
      <c r="K985" s="99"/>
      <c r="L985" s="97"/>
      <c r="M985" s="96"/>
      <c r="N985" s="100">
        <v>45930.0</v>
      </c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>
      <c r="A986" s="96" t="s">
        <v>8447</v>
      </c>
      <c r="B986" s="96">
        <v>2.1982639496E10</v>
      </c>
      <c r="C986" s="96" t="s">
        <v>8448</v>
      </c>
      <c r="D986" s="97"/>
      <c r="E986" s="96" t="s">
        <v>85</v>
      </c>
      <c r="F986" s="96"/>
      <c r="G986" s="96" t="s">
        <v>150</v>
      </c>
      <c r="H986" s="98"/>
      <c r="I986" s="99"/>
      <c r="J986" s="97"/>
      <c r="K986" s="99"/>
      <c r="L986" s="97"/>
      <c r="M986" s="96" t="s">
        <v>8449</v>
      </c>
      <c r="N986" s="100">
        <v>45930.0</v>
      </c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>
      <c r="A987" s="96" t="s">
        <v>5270</v>
      </c>
      <c r="B987" s="96">
        <v>2.299601986E10</v>
      </c>
      <c r="C987" s="96" t="s">
        <v>8450</v>
      </c>
      <c r="D987" s="97"/>
      <c r="E987" s="96" t="s">
        <v>85</v>
      </c>
      <c r="F987" s="96"/>
      <c r="G987" s="96" t="s">
        <v>86</v>
      </c>
      <c r="H987" s="101"/>
      <c r="I987" s="99"/>
      <c r="J987" s="97"/>
      <c r="K987" s="99"/>
      <c r="L987" s="97"/>
      <c r="M987" s="96"/>
      <c r="N987" s="100">
        <v>45930.0</v>
      </c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>
      <c r="A988" s="96" t="s">
        <v>8451</v>
      </c>
      <c r="B988" s="96">
        <v>2.1999819442E10</v>
      </c>
      <c r="C988" s="96" t="s">
        <v>8452</v>
      </c>
      <c r="D988" s="97"/>
      <c r="E988" s="96" t="s">
        <v>85</v>
      </c>
      <c r="F988" s="96" t="s">
        <v>436</v>
      </c>
      <c r="G988" s="96" t="s">
        <v>94</v>
      </c>
      <c r="H988" s="101">
        <v>1752.76</v>
      </c>
      <c r="I988" s="99"/>
      <c r="J988" s="97"/>
      <c r="K988" s="99"/>
      <c r="L988" s="97"/>
      <c r="M988" s="96" t="s">
        <v>8453</v>
      </c>
      <c r="N988" s="100">
        <v>45930.0</v>
      </c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>
      <c r="A989" s="96" t="s">
        <v>8454</v>
      </c>
      <c r="B989" s="96">
        <v>2.1975356874E10</v>
      </c>
      <c r="C989" s="96" t="s">
        <v>8455</v>
      </c>
      <c r="D989" s="97"/>
      <c r="E989" s="96" t="s">
        <v>85</v>
      </c>
      <c r="F989" s="96" t="s">
        <v>93</v>
      </c>
      <c r="G989" s="96" t="s">
        <v>131</v>
      </c>
      <c r="H989" s="101">
        <v>1413.54</v>
      </c>
      <c r="I989" s="99"/>
      <c r="J989" s="97"/>
      <c r="K989" s="99"/>
      <c r="L989" s="97"/>
      <c r="M989" s="96" t="s">
        <v>8456</v>
      </c>
      <c r="N989" s="100">
        <v>45930.0</v>
      </c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>
      <c r="A990" s="96" t="s">
        <v>8457</v>
      </c>
      <c r="B990" s="96">
        <v>2.1966188826E10</v>
      </c>
      <c r="C990" s="96" t="s">
        <v>8458</v>
      </c>
      <c r="D990" s="97"/>
      <c r="E990" s="96" t="s">
        <v>85</v>
      </c>
      <c r="F990" s="96" t="s">
        <v>915</v>
      </c>
      <c r="G990" s="96" t="s">
        <v>94</v>
      </c>
      <c r="H990" s="101"/>
      <c r="I990" s="99"/>
      <c r="J990" s="97"/>
      <c r="K990" s="99"/>
      <c r="L990" s="97"/>
      <c r="M990" s="96" t="s">
        <v>8459</v>
      </c>
      <c r="N990" s="100">
        <v>45930.0</v>
      </c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>
      <c r="A991" s="96" t="s">
        <v>8460</v>
      </c>
      <c r="B991" s="96">
        <v>2.1986453515E10</v>
      </c>
      <c r="C991" s="96" t="s">
        <v>8461</v>
      </c>
      <c r="D991" s="97"/>
      <c r="E991" s="96" t="s">
        <v>85</v>
      </c>
      <c r="F991" s="96" t="s">
        <v>137</v>
      </c>
      <c r="G991" s="96" t="s">
        <v>94</v>
      </c>
      <c r="H991" s="101">
        <v>1199.04</v>
      </c>
      <c r="I991" s="99"/>
      <c r="J991" s="97"/>
      <c r="K991" s="99"/>
      <c r="L991" s="97"/>
      <c r="M991" s="96" t="s">
        <v>8462</v>
      </c>
      <c r="N991" s="100">
        <v>45930.0</v>
      </c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>
      <c r="A992" s="96" t="s">
        <v>4022</v>
      </c>
      <c r="B992" s="96">
        <v>2.1964978256E10</v>
      </c>
      <c r="C992" s="96" t="s">
        <v>8463</v>
      </c>
      <c r="D992" s="97"/>
      <c r="E992" s="96" t="s">
        <v>85</v>
      </c>
      <c r="F992" s="97"/>
      <c r="G992" s="96" t="s">
        <v>86</v>
      </c>
      <c r="H992" s="98"/>
      <c r="I992" s="99"/>
      <c r="J992" s="97"/>
      <c r="K992" s="99"/>
      <c r="L992" s="97"/>
      <c r="M992" s="97"/>
      <c r="N992" s="100">
        <v>45930.0</v>
      </c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>
      <c r="A993" s="96" t="s">
        <v>8464</v>
      </c>
      <c r="B993" s="96">
        <v>2.1981528012E10</v>
      </c>
      <c r="C993" s="96" t="s">
        <v>8465</v>
      </c>
      <c r="D993" s="97"/>
      <c r="E993" s="96" t="s">
        <v>85</v>
      </c>
      <c r="F993" s="97"/>
      <c r="G993" s="96" t="s">
        <v>86</v>
      </c>
      <c r="H993" s="98"/>
      <c r="I993" s="99"/>
      <c r="J993" s="97"/>
      <c r="K993" s="99"/>
      <c r="L993" s="97"/>
      <c r="M993" s="96"/>
      <c r="N993" s="100">
        <v>45930.0</v>
      </c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>
      <c r="A994" s="96" t="s">
        <v>8466</v>
      </c>
      <c r="B994" s="96">
        <v>2.1986147474E10</v>
      </c>
      <c r="C994" s="96" t="s">
        <v>8467</v>
      </c>
      <c r="D994" s="97"/>
      <c r="E994" s="96" t="s">
        <v>85</v>
      </c>
      <c r="F994" s="96" t="s">
        <v>718</v>
      </c>
      <c r="G994" s="96" t="s">
        <v>94</v>
      </c>
      <c r="H994" s="101">
        <v>3230.72</v>
      </c>
      <c r="I994" s="99"/>
      <c r="J994" s="97"/>
      <c r="K994" s="99"/>
      <c r="L994" s="97"/>
      <c r="M994" s="96"/>
      <c r="N994" s="100">
        <v>45930.0</v>
      </c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>
      <c r="A995" s="96" t="s">
        <v>8468</v>
      </c>
      <c r="B995" s="96">
        <v>2.1993088835E10</v>
      </c>
      <c r="C995" s="96" t="s">
        <v>8469</v>
      </c>
      <c r="D995" s="97"/>
      <c r="E995" s="96" t="s">
        <v>85</v>
      </c>
      <c r="F995" s="96"/>
      <c r="G995" s="96" t="s">
        <v>86</v>
      </c>
      <c r="H995" s="101"/>
      <c r="I995" s="99"/>
      <c r="J995" s="97"/>
      <c r="K995" s="99"/>
      <c r="L995" s="97"/>
      <c r="M995" s="96"/>
      <c r="N995" s="100">
        <v>45930.0</v>
      </c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>
      <c r="A996" s="96" t="s">
        <v>4286</v>
      </c>
      <c r="B996" s="96">
        <v>2.1973941574E10</v>
      </c>
      <c r="C996" s="96" t="s">
        <v>8470</v>
      </c>
      <c r="D996" s="97"/>
      <c r="E996" s="96" t="s">
        <v>85</v>
      </c>
      <c r="F996" s="96"/>
      <c r="G996" s="96" t="s">
        <v>86</v>
      </c>
      <c r="H996" s="101"/>
      <c r="I996" s="99"/>
      <c r="J996" s="97"/>
      <c r="K996" s="99"/>
      <c r="L996" s="97"/>
      <c r="M996" s="96"/>
      <c r="N996" s="100">
        <v>45930.0</v>
      </c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>
      <c r="A997" s="96" t="s">
        <v>8471</v>
      </c>
      <c r="B997" s="96">
        <v>2.1964176707E10</v>
      </c>
      <c r="C997" s="96" t="s">
        <v>8472</v>
      </c>
      <c r="D997" s="97"/>
      <c r="E997" s="96" t="s">
        <v>1167</v>
      </c>
      <c r="F997" s="96"/>
      <c r="G997" s="96" t="s">
        <v>86</v>
      </c>
      <c r="H997" s="101"/>
      <c r="I997" s="99"/>
      <c r="J997" s="97"/>
      <c r="K997" s="99"/>
      <c r="L997" s="97"/>
      <c r="M997" s="96"/>
      <c r="N997" s="100">
        <v>45930.0</v>
      </c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>
      <c r="A998" s="96" t="s">
        <v>8473</v>
      </c>
      <c r="B998" s="96">
        <v>2.2981365207E10</v>
      </c>
      <c r="C998" s="96" t="s">
        <v>8474</v>
      </c>
      <c r="D998" s="97"/>
      <c r="E998" s="96" t="s">
        <v>1167</v>
      </c>
      <c r="F998" s="96"/>
      <c r="G998" s="96" t="s">
        <v>86</v>
      </c>
      <c r="H998" s="101"/>
      <c r="I998" s="99"/>
      <c r="J998" s="97"/>
      <c r="K998" s="99"/>
      <c r="L998" s="97"/>
      <c r="M998" s="96"/>
      <c r="N998" s="100">
        <v>45930.0</v>
      </c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>
      <c r="A999" s="96" t="s">
        <v>8475</v>
      </c>
      <c r="B999" s="96">
        <v>2.1979594157E10</v>
      </c>
      <c r="C999" s="96" t="s">
        <v>8476</v>
      </c>
      <c r="D999" s="97"/>
      <c r="E999" s="96" t="s">
        <v>1167</v>
      </c>
      <c r="F999" s="96"/>
      <c r="G999" s="96" t="s">
        <v>86</v>
      </c>
      <c r="H999" s="101"/>
      <c r="I999" s="99"/>
      <c r="J999" s="97"/>
      <c r="K999" s="99"/>
      <c r="L999" s="97"/>
      <c r="M999" s="96"/>
      <c r="N999" s="100">
        <v>45930.0</v>
      </c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>
      <c r="A1000" s="96" t="s">
        <v>8477</v>
      </c>
      <c r="B1000" s="96">
        <v>2.19741171719E11</v>
      </c>
      <c r="C1000" s="96" t="s">
        <v>7640</v>
      </c>
      <c r="D1000" s="97"/>
      <c r="E1000" s="96" t="s">
        <v>1167</v>
      </c>
      <c r="F1000" s="96"/>
      <c r="G1000" s="96" t="s">
        <v>86</v>
      </c>
      <c r="H1000" s="101"/>
      <c r="I1000" s="99"/>
      <c r="J1000" s="97"/>
      <c r="K1000" s="99"/>
      <c r="L1000" s="97"/>
      <c r="M1000" s="96"/>
      <c r="N1000" s="100">
        <v>45930.0</v>
      </c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  <row r="1001">
      <c r="A1001" s="115" t="s">
        <v>7926</v>
      </c>
      <c r="B1001" s="115">
        <v>2.7981905606E10</v>
      </c>
      <c r="C1001" s="115" t="s">
        <v>8478</v>
      </c>
      <c r="D1001" s="121"/>
      <c r="E1001" s="115" t="s">
        <v>1167</v>
      </c>
      <c r="F1001" s="121"/>
      <c r="G1001" s="115" t="s">
        <v>86</v>
      </c>
      <c r="H1001" s="130"/>
      <c r="I1001" s="131"/>
      <c r="J1001" s="121"/>
      <c r="K1001" s="131"/>
      <c r="L1001" s="121"/>
      <c r="M1001" s="121"/>
      <c r="N1001" s="132">
        <v>45930.0</v>
      </c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</row>
    <row r="1002">
      <c r="A1002" s="115" t="s">
        <v>8479</v>
      </c>
      <c r="B1002" s="115">
        <v>2.1993242728E10</v>
      </c>
      <c r="C1002" s="115" t="s">
        <v>8480</v>
      </c>
      <c r="D1002" s="121"/>
      <c r="E1002" s="115" t="s">
        <v>1167</v>
      </c>
      <c r="F1002" s="115"/>
      <c r="G1002" s="115" t="s">
        <v>86</v>
      </c>
      <c r="H1002" s="133"/>
      <c r="I1002" s="131"/>
      <c r="J1002" s="121"/>
      <c r="K1002" s="131"/>
      <c r="L1002" s="121"/>
      <c r="M1002" s="115"/>
      <c r="N1002" s="132">
        <v>45930.0</v>
      </c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</row>
    <row r="1003">
      <c r="A1003" s="115" t="s">
        <v>8481</v>
      </c>
      <c r="B1003" s="115">
        <v>2.1998343547E10</v>
      </c>
      <c r="C1003" s="115" t="s">
        <v>8482</v>
      </c>
      <c r="D1003" s="121"/>
      <c r="E1003" s="115" t="s">
        <v>1167</v>
      </c>
      <c r="F1003" s="115"/>
      <c r="G1003" s="115" t="s">
        <v>86</v>
      </c>
      <c r="H1003" s="133"/>
      <c r="I1003" s="131"/>
      <c r="J1003" s="121"/>
      <c r="K1003" s="131"/>
      <c r="L1003" s="121"/>
      <c r="M1003" s="115"/>
      <c r="N1003" s="132">
        <v>45930.0</v>
      </c>
      <c r="O1003" s="93"/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</row>
    <row r="1004">
      <c r="A1004" s="115" t="s">
        <v>8483</v>
      </c>
      <c r="B1004" s="115">
        <v>2.1999799041E10</v>
      </c>
      <c r="C1004" s="115" t="s">
        <v>8484</v>
      </c>
      <c r="D1004" s="121"/>
      <c r="E1004" s="115" t="s">
        <v>1167</v>
      </c>
      <c r="F1004" s="115"/>
      <c r="G1004" s="115" t="s">
        <v>86</v>
      </c>
      <c r="H1004" s="133"/>
      <c r="I1004" s="131"/>
      <c r="J1004" s="121"/>
      <c r="K1004" s="131"/>
      <c r="L1004" s="121"/>
      <c r="M1004" s="115"/>
      <c r="N1004" s="132">
        <v>45930.0</v>
      </c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</row>
    <row r="1005">
      <c r="A1005" s="115" t="s">
        <v>8485</v>
      </c>
      <c r="B1005" s="115">
        <v>2.2998691288E10</v>
      </c>
      <c r="C1005" s="115" t="s">
        <v>8486</v>
      </c>
      <c r="D1005" s="121"/>
      <c r="E1005" s="115" t="s">
        <v>1167</v>
      </c>
      <c r="F1005" s="121"/>
      <c r="G1005" s="115" t="s">
        <v>86</v>
      </c>
      <c r="H1005" s="130"/>
      <c r="I1005" s="131"/>
      <c r="J1005" s="121"/>
      <c r="K1005" s="131"/>
      <c r="L1005" s="121"/>
      <c r="M1005" s="115"/>
      <c r="N1005" s="132">
        <v>45930.0</v>
      </c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</row>
    <row r="1006">
      <c r="A1006" s="115" t="s">
        <v>8487</v>
      </c>
      <c r="B1006" s="115">
        <v>2.1984174234E10</v>
      </c>
      <c r="C1006" s="115" t="s">
        <v>7642</v>
      </c>
      <c r="D1006" s="121"/>
      <c r="E1006" s="115" t="s">
        <v>1167</v>
      </c>
      <c r="F1006" s="121"/>
      <c r="G1006" s="115" t="s">
        <v>86</v>
      </c>
      <c r="H1006" s="130"/>
      <c r="I1006" s="131"/>
      <c r="J1006" s="121"/>
      <c r="K1006" s="131"/>
      <c r="L1006" s="121"/>
      <c r="M1006" s="121"/>
      <c r="N1006" s="132">
        <v>45930.0</v>
      </c>
      <c r="O1006" s="93"/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</row>
    <row r="1007">
      <c r="A1007" s="115" t="s">
        <v>8488</v>
      </c>
      <c r="B1007" s="115">
        <v>2.1970633764E10</v>
      </c>
      <c r="C1007" s="115" t="s">
        <v>8489</v>
      </c>
      <c r="D1007" s="121"/>
      <c r="E1007" s="115" t="s">
        <v>1167</v>
      </c>
      <c r="F1007" s="121"/>
      <c r="G1007" s="115" t="s">
        <v>86</v>
      </c>
      <c r="H1007" s="130"/>
      <c r="I1007" s="131"/>
      <c r="J1007" s="121"/>
      <c r="K1007" s="131"/>
      <c r="L1007" s="121"/>
      <c r="M1007" s="121"/>
      <c r="N1007" s="132">
        <v>45930.0</v>
      </c>
      <c r="O1007" s="93"/>
      <c r="P1007" s="93"/>
      <c r="Q1007" s="93"/>
      <c r="R1007" s="93"/>
      <c r="S1007" s="93"/>
      <c r="T1007" s="93"/>
      <c r="U1007" s="93"/>
      <c r="V1007" s="93"/>
      <c r="W1007" s="93"/>
      <c r="X1007" s="93"/>
      <c r="Y1007" s="93"/>
      <c r="Z1007" s="93"/>
    </row>
    <row r="1008">
      <c r="A1008" s="115" t="s">
        <v>8490</v>
      </c>
      <c r="B1008" s="115">
        <v>2.1996328115E10</v>
      </c>
      <c r="C1008" s="115" t="s">
        <v>8491</v>
      </c>
      <c r="D1008" s="121"/>
      <c r="E1008" s="115" t="s">
        <v>1167</v>
      </c>
      <c r="F1008" s="115" t="s">
        <v>93</v>
      </c>
      <c r="G1008" s="115" t="s">
        <v>150</v>
      </c>
      <c r="H1008" s="133"/>
      <c r="I1008" s="131"/>
      <c r="J1008" s="121"/>
      <c r="K1008" s="131"/>
      <c r="L1008" s="121"/>
      <c r="M1008" s="115" t="s">
        <v>8492</v>
      </c>
      <c r="N1008" s="132">
        <v>45930.0</v>
      </c>
      <c r="O1008" s="93"/>
      <c r="P1008" s="93"/>
      <c r="Q1008" s="93"/>
      <c r="R1008" s="93"/>
      <c r="S1008" s="93"/>
      <c r="T1008" s="93"/>
      <c r="U1008" s="93"/>
      <c r="V1008" s="93"/>
      <c r="W1008" s="93"/>
      <c r="X1008" s="93"/>
      <c r="Y1008" s="93"/>
      <c r="Z1008" s="93"/>
    </row>
    <row r="1009">
      <c r="A1009" s="115" t="s">
        <v>4667</v>
      </c>
      <c r="B1009" s="115">
        <v>2.1990903785E10</v>
      </c>
      <c r="C1009" s="115" t="s">
        <v>8493</v>
      </c>
      <c r="D1009" s="121"/>
      <c r="E1009" s="115" t="s">
        <v>85</v>
      </c>
      <c r="F1009" s="115"/>
      <c r="G1009" s="115" t="s">
        <v>150</v>
      </c>
      <c r="H1009" s="133"/>
      <c r="I1009" s="131"/>
      <c r="J1009" s="121"/>
      <c r="K1009" s="131"/>
      <c r="L1009" s="121"/>
      <c r="M1009" s="115" t="s">
        <v>8494</v>
      </c>
      <c r="N1009" s="132">
        <v>45933.0</v>
      </c>
      <c r="O1009" s="93"/>
      <c r="P1009" s="93"/>
      <c r="Q1009" s="93"/>
      <c r="R1009" s="93"/>
      <c r="S1009" s="93"/>
      <c r="T1009" s="93"/>
      <c r="U1009" s="93"/>
      <c r="V1009" s="93"/>
      <c r="W1009" s="93"/>
      <c r="X1009" s="93"/>
      <c r="Y1009" s="93"/>
      <c r="Z1009" s="93"/>
    </row>
    <row r="1010">
      <c r="A1010" s="115" t="s">
        <v>8495</v>
      </c>
      <c r="B1010" s="115">
        <v>2.2988483581E10</v>
      </c>
      <c r="C1010" s="115" t="s">
        <v>8496</v>
      </c>
      <c r="D1010" s="121"/>
      <c r="E1010" s="115" t="s">
        <v>85</v>
      </c>
      <c r="F1010" s="115" t="s">
        <v>93</v>
      </c>
      <c r="G1010" s="115" t="s">
        <v>94</v>
      </c>
      <c r="H1010" s="133">
        <v>407.08</v>
      </c>
      <c r="I1010" s="131"/>
      <c r="J1010" s="121"/>
      <c r="K1010" s="131"/>
      <c r="L1010" s="121"/>
      <c r="M1010" s="115" t="s">
        <v>8497</v>
      </c>
      <c r="N1010" s="132">
        <v>45933.0</v>
      </c>
      <c r="O1010" s="93"/>
      <c r="P1010" s="93"/>
      <c r="Q1010" s="93"/>
      <c r="R1010" s="93"/>
      <c r="S1010" s="93"/>
      <c r="T1010" s="93"/>
      <c r="U1010" s="93"/>
      <c r="V1010" s="93"/>
      <c r="W1010" s="93"/>
      <c r="X1010" s="93"/>
      <c r="Y1010" s="93"/>
      <c r="Z1010" s="93"/>
    </row>
    <row r="1011">
      <c r="A1011" s="115" t="s">
        <v>8498</v>
      </c>
      <c r="B1011" s="115">
        <v>2.1984570245E10</v>
      </c>
      <c r="C1011" s="115" t="s">
        <v>8499</v>
      </c>
      <c r="D1011" s="121"/>
      <c r="E1011" s="115" t="s">
        <v>85</v>
      </c>
      <c r="F1011" s="115" t="s">
        <v>93</v>
      </c>
      <c r="G1011" s="115" t="s">
        <v>94</v>
      </c>
      <c r="H1011" s="133">
        <v>383.1</v>
      </c>
      <c r="I1011" s="131"/>
      <c r="J1011" s="121"/>
      <c r="K1011" s="131"/>
      <c r="L1011" s="121"/>
      <c r="M1011" s="115" t="s">
        <v>8500</v>
      </c>
      <c r="N1011" s="132">
        <v>45933.0</v>
      </c>
      <c r="O1011" s="93"/>
      <c r="P1011" s="93"/>
      <c r="Q1011" s="93"/>
      <c r="R1011" s="93"/>
      <c r="S1011" s="93"/>
      <c r="T1011" s="93"/>
      <c r="U1011" s="93"/>
      <c r="V1011" s="93"/>
      <c r="W1011" s="93"/>
      <c r="X1011" s="93"/>
      <c r="Y1011" s="93"/>
      <c r="Z1011" s="93"/>
    </row>
    <row r="1012">
      <c r="A1012" s="115" t="s">
        <v>8501</v>
      </c>
      <c r="B1012" s="115">
        <v>2.1990481387E10</v>
      </c>
      <c r="C1012" s="115" t="s">
        <v>8502</v>
      </c>
      <c r="D1012" s="121"/>
      <c r="E1012" s="115" t="s">
        <v>85</v>
      </c>
      <c r="F1012" s="115" t="s">
        <v>970</v>
      </c>
      <c r="G1012" s="115" t="s">
        <v>94</v>
      </c>
      <c r="H1012" s="133">
        <v>189.0</v>
      </c>
      <c r="I1012" s="131"/>
      <c r="J1012" s="121"/>
      <c r="K1012" s="131"/>
      <c r="L1012" s="121"/>
      <c r="M1012" s="115" t="s">
        <v>8503</v>
      </c>
      <c r="N1012" s="132">
        <v>45933.0</v>
      </c>
      <c r="O1012" s="93"/>
      <c r="P1012" s="93"/>
      <c r="Q1012" s="93"/>
      <c r="R1012" s="93"/>
      <c r="S1012" s="93"/>
      <c r="T1012" s="93"/>
      <c r="U1012" s="93"/>
      <c r="V1012" s="93"/>
      <c r="W1012" s="93"/>
      <c r="X1012" s="93"/>
      <c r="Y1012" s="93"/>
      <c r="Z1012" s="93"/>
    </row>
    <row r="1013">
      <c r="A1013" s="115" t="s">
        <v>7926</v>
      </c>
      <c r="B1013" s="115">
        <v>2.2998254137E10</v>
      </c>
      <c r="C1013" s="115" t="s">
        <v>8504</v>
      </c>
      <c r="D1013" s="121"/>
      <c r="E1013" s="115" t="s">
        <v>85</v>
      </c>
      <c r="F1013" s="115" t="s">
        <v>278</v>
      </c>
      <c r="G1013" s="115" t="s">
        <v>94</v>
      </c>
      <c r="H1013" s="133">
        <v>616.44</v>
      </c>
      <c r="I1013" s="131"/>
      <c r="J1013" s="121"/>
      <c r="K1013" s="131"/>
      <c r="L1013" s="121"/>
      <c r="M1013" s="115" t="s">
        <v>8505</v>
      </c>
      <c r="N1013" s="132">
        <v>45933.0</v>
      </c>
      <c r="O1013" s="93"/>
      <c r="P1013" s="93"/>
      <c r="Q1013" s="93"/>
      <c r="R1013" s="93"/>
      <c r="S1013" s="93"/>
      <c r="T1013" s="93"/>
      <c r="U1013" s="93"/>
      <c r="V1013" s="93"/>
      <c r="W1013" s="93"/>
      <c r="X1013" s="93"/>
      <c r="Y1013" s="93"/>
      <c r="Z1013" s="93"/>
    </row>
    <row r="1014">
      <c r="A1014" s="115" t="s">
        <v>8506</v>
      </c>
      <c r="B1014" s="115">
        <v>2.199268232E10</v>
      </c>
      <c r="C1014" s="115" t="s">
        <v>8507</v>
      </c>
      <c r="D1014" s="121"/>
      <c r="E1014" s="115" t="s">
        <v>85</v>
      </c>
      <c r="F1014" s="115" t="s">
        <v>93</v>
      </c>
      <c r="G1014" s="115" t="s">
        <v>94</v>
      </c>
      <c r="H1014" s="133">
        <v>916.32</v>
      </c>
      <c r="I1014" s="131"/>
      <c r="J1014" s="121"/>
      <c r="K1014" s="131"/>
      <c r="L1014" s="121"/>
      <c r="M1014" s="115" t="s">
        <v>8508</v>
      </c>
      <c r="N1014" s="132">
        <v>45933.0</v>
      </c>
      <c r="O1014" s="93"/>
      <c r="P1014" s="93"/>
      <c r="Q1014" s="93"/>
      <c r="R1014" s="93"/>
      <c r="S1014" s="93"/>
      <c r="T1014" s="93"/>
      <c r="U1014" s="93"/>
      <c r="V1014" s="93"/>
      <c r="W1014" s="93"/>
      <c r="X1014" s="93"/>
      <c r="Y1014" s="93"/>
      <c r="Z1014" s="93"/>
    </row>
    <row r="1015">
      <c r="A1015" s="115" t="s">
        <v>4274</v>
      </c>
      <c r="B1015" s="115">
        <v>2.199056256E10</v>
      </c>
      <c r="C1015" s="115" t="s">
        <v>8509</v>
      </c>
      <c r="D1015" s="121"/>
      <c r="E1015" s="115" t="s">
        <v>85</v>
      </c>
      <c r="F1015" s="115" t="s">
        <v>103</v>
      </c>
      <c r="G1015" s="115" t="s">
        <v>94</v>
      </c>
      <c r="H1015" s="133">
        <v>342.88</v>
      </c>
      <c r="I1015" s="131"/>
      <c r="J1015" s="121"/>
      <c r="K1015" s="131"/>
      <c r="L1015" s="121"/>
      <c r="M1015" s="115" t="s">
        <v>8510</v>
      </c>
      <c r="N1015" s="132">
        <v>45933.0</v>
      </c>
      <c r="O1015" s="93"/>
      <c r="P1015" s="93"/>
      <c r="Q1015" s="93"/>
      <c r="R1015" s="93"/>
      <c r="S1015" s="93"/>
      <c r="T1015" s="93"/>
      <c r="U1015" s="93"/>
      <c r="V1015" s="93"/>
      <c r="W1015" s="93"/>
      <c r="X1015" s="93"/>
      <c r="Y1015" s="93"/>
      <c r="Z1015" s="93"/>
    </row>
    <row r="1016">
      <c r="A1016" s="115" t="s">
        <v>4503</v>
      </c>
      <c r="B1016" s="115">
        <v>2.4999586835E10</v>
      </c>
      <c r="C1016" s="115" t="s">
        <v>8511</v>
      </c>
      <c r="D1016" s="121"/>
      <c r="E1016" s="115" t="s">
        <v>85</v>
      </c>
      <c r="F1016" s="115" t="s">
        <v>703</v>
      </c>
      <c r="G1016" s="115" t="s">
        <v>94</v>
      </c>
      <c r="H1016" s="133">
        <v>1708.47</v>
      </c>
      <c r="I1016" s="131"/>
      <c r="J1016" s="121"/>
      <c r="K1016" s="131"/>
      <c r="L1016" s="121"/>
      <c r="M1016" s="115" t="s">
        <v>8512</v>
      </c>
      <c r="N1016" s="132">
        <v>45933.0</v>
      </c>
      <c r="O1016" s="93"/>
      <c r="P1016" s="93"/>
      <c r="Q1016" s="93"/>
      <c r="R1016" s="93"/>
      <c r="S1016" s="93"/>
      <c r="T1016" s="93"/>
      <c r="U1016" s="93"/>
      <c r="V1016" s="93"/>
      <c r="W1016" s="93"/>
      <c r="X1016" s="93"/>
      <c r="Y1016" s="93"/>
      <c r="Z1016" s="93"/>
    </row>
    <row r="1017">
      <c r="A1017" s="115" t="s">
        <v>8513</v>
      </c>
      <c r="B1017" s="115">
        <v>2.4999404509E10</v>
      </c>
      <c r="C1017" s="115" t="s">
        <v>8514</v>
      </c>
      <c r="D1017" s="121"/>
      <c r="E1017" s="115" t="s">
        <v>85</v>
      </c>
      <c r="F1017" s="115"/>
      <c r="G1017" s="115" t="s">
        <v>86</v>
      </c>
      <c r="H1017" s="133"/>
      <c r="I1017" s="131"/>
      <c r="J1017" s="121"/>
      <c r="K1017" s="131"/>
      <c r="L1017" s="121"/>
      <c r="M1017" s="115"/>
      <c r="N1017" s="132">
        <v>45933.0</v>
      </c>
      <c r="O1017" s="93"/>
      <c r="P1017" s="93"/>
      <c r="Q1017" s="93"/>
      <c r="R1017" s="93"/>
      <c r="S1017" s="93"/>
      <c r="T1017" s="93"/>
      <c r="U1017" s="93"/>
      <c r="V1017" s="93"/>
      <c r="W1017" s="93"/>
      <c r="X1017" s="93"/>
      <c r="Y1017" s="93"/>
      <c r="Z1017" s="93"/>
    </row>
    <row r="1018">
      <c r="A1018" s="115" t="s">
        <v>4919</v>
      </c>
      <c r="B1018" s="115">
        <v>2.1970357962E10</v>
      </c>
      <c r="C1018" s="115" t="s">
        <v>8515</v>
      </c>
      <c r="D1018" s="121"/>
      <c r="E1018" s="115" t="s">
        <v>85</v>
      </c>
      <c r="F1018" s="115" t="s">
        <v>137</v>
      </c>
      <c r="G1018" s="115" t="s">
        <v>94</v>
      </c>
      <c r="H1018" s="133">
        <v>802.64</v>
      </c>
      <c r="I1018" s="131"/>
      <c r="J1018" s="121"/>
      <c r="K1018" s="131"/>
      <c r="L1018" s="121"/>
      <c r="M1018" s="115" t="s">
        <v>8516</v>
      </c>
      <c r="N1018" s="132">
        <v>45933.0</v>
      </c>
      <c r="O1018" s="93"/>
      <c r="P1018" s="93"/>
      <c r="Q1018" s="93"/>
      <c r="R1018" s="93"/>
      <c r="S1018" s="93"/>
      <c r="T1018" s="93"/>
      <c r="U1018" s="93"/>
      <c r="V1018" s="93"/>
      <c r="W1018" s="93"/>
      <c r="X1018" s="93"/>
      <c r="Y1018" s="93"/>
      <c r="Z1018" s="93"/>
    </row>
    <row r="1019">
      <c r="A1019" s="115" t="s">
        <v>8517</v>
      </c>
      <c r="B1019" s="115">
        <v>2.1993918602E10</v>
      </c>
      <c r="C1019" s="115" t="s">
        <v>8518</v>
      </c>
      <c r="D1019" s="121"/>
      <c r="E1019" s="115" t="s">
        <v>85</v>
      </c>
      <c r="F1019" s="115" t="s">
        <v>182</v>
      </c>
      <c r="G1019" s="115" t="s">
        <v>94</v>
      </c>
      <c r="H1019" s="133">
        <v>577.07</v>
      </c>
      <c r="I1019" s="131"/>
      <c r="J1019" s="121"/>
      <c r="K1019" s="131"/>
      <c r="L1019" s="121"/>
      <c r="M1019" s="115" t="s">
        <v>8519</v>
      </c>
      <c r="N1019" s="132">
        <v>45937.0</v>
      </c>
      <c r="O1019" s="93"/>
      <c r="P1019" s="93"/>
      <c r="Q1019" s="93"/>
      <c r="R1019" s="93"/>
      <c r="S1019" s="93"/>
      <c r="T1019" s="93"/>
      <c r="U1019" s="93"/>
      <c r="V1019" s="93"/>
      <c r="W1019" s="93"/>
      <c r="X1019" s="93"/>
      <c r="Y1019" s="93"/>
      <c r="Z1019" s="93"/>
    </row>
    <row r="1020">
      <c r="A1020" s="115" t="s">
        <v>8520</v>
      </c>
      <c r="B1020" s="115">
        <v>2.1977648405E10</v>
      </c>
      <c r="C1020" s="115" t="s">
        <v>8521</v>
      </c>
      <c r="D1020" s="121"/>
      <c r="E1020" s="115" t="s">
        <v>85</v>
      </c>
      <c r="F1020" s="115" t="s">
        <v>289</v>
      </c>
      <c r="G1020" s="115" t="s">
        <v>94</v>
      </c>
      <c r="H1020" s="133">
        <v>457.71</v>
      </c>
      <c r="I1020" s="131"/>
      <c r="J1020" s="121"/>
      <c r="K1020" s="131"/>
      <c r="L1020" s="121"/>
      <c r="M1020" s="115" t="s">
        <v>8522</v>
      </c>
      <c r="N1020" s="132">
        <v>45937.0</v>
      </c>
      <c r="O1020" s="93"/>
      <c r="P1020" s="93"/>
      <c r="Q1020" s="93"/>
      <c r="R1020" s="93"/>
      <c r="S1020" s="93"/>
      <c r="T1020" s="93"/>
      <c r="U1020" s="93"/>
      <c r="V1020" s="93"/>
      <c r="W1020" s="93"/>
      <c r="X1020" s="93"/>
      <c r="Y1020" s="93"/>
      <c r="Z1020" s="93"/>
    </row>
    <row r="1021">
      <c r="A1021" s="115" t="s">
        <v>8523</v>
      </c>
      <c r="B1021" s="115">
        <v>2.4981499446E10</v>
      </c>
      <c r="C1021" s="115" t="s">
        <v>8524</v>
      </c>
      <c r="D1021" s="121"/>
      <c r="E1021" s="115" t="s">
        <v>85</v>
      </c>
      <c r="F1021" s="115"/>
      <c r="G1021" s="115" t="s">
        <v>150</v>
      </c>
      <c r="H1021" s="133"/>
      <c r="I1021" s="131"/>
      <c r="J1021" s="121"/>
      <c r="K1021" s="131"/>
      <c r="L1021" s="121"/>
      <c r="M1021" s="115" t="s">
        <v>8525</v>
      </c>
      <c r="N1021" s="132">
        <v>45937.0</v>
      </c>
      <c r="O1021" s="93"/>
      <c r="P1021" s="93"/>
      <c r="Q1021" s="93"/>
      <c r="R1021" s="93"/>
      <c r="S1021" s="93"/>
      <c r="T1021" s="93"/>
      <c r="U1021" s="93"/>
      <c r="V1021" s="93"/>
      <c r="W1021" s="93"/>
      <c r="X1021" s="93"/>
      <c r="Y1021" s="93"/>
      <c r="Z1021" s="93"/>
    </row>
    <row r="1022">
      <c r="A1022" s="115" t="s">
        <v>8526</v>
      </c>
      <c r="B1022" s="115">
        <v>2.1997886416E10</v>
      </c>
      <c r="C1022" s="115" t="s">
        <v>8527</v>
      </c>
      <c r="D1022" s="121"/>
      <c r="E1022" s="115" t="s">
        <v>85</v>
      </c>
      <c r="F1022" s="115"/>
      <c r="G1022" s="115" t="s">
        <v>86</v>
      </c>
      <c r="H1022" s="133"/>
      <c r="I1022" s="131"/>
      <c r="J1022" s="121"/>
      <c r="K1022" s="131"/>
      <c r="L1022" s="121"/>
      <c r="M1022" s="115"/>
      <c r="N1022" s="132">
        <v>45937.0</v>
      </c>
      <c r="O1022" s="93"/>
      <c r="P1022" s="93"/>
      <c r="Q1022" s="93"/>
      <c r="R1022" s="93"/>
      <c r="S1022" s="93"/>
      <c r="T1022" s="93"/>
      <c r="U1022" s="93"/>
      <c r="V1022" s="93"/>
      <c r="W1022" s="93"/>
      <c r="X1022" s="93"/>
      <c r="Y1022" s="93"/>
      <c r="Z1022" s="93"/>
    </row>
    <row r="1023">
      <c r="A1023" s="115" t="s">
        <v>4274</v>
      </c>
      <c r="B1023" s="115">
        <v>2.4988265141E10</v>
      </c>
      <c r="C1023" s="115" t="s">
        <v>8528</v>
      </c>
      <c r="D1023" s="121"/>
      <c r="E1023" s="115" t="s">
        <v>85</v>
      </c>
      <c r="F1023" s="115"/>
      <c r="G1023" s="115" t="s">
        <v>86</v>
      </c>
      <c r="H1023" s="133"/>
      <c r="I1023" s="131"/>
      <c r="J1023" s="121"/>
      <c r="K1023" s="131"/>
      <c r="L1023" s="121"/>
      <c r="M1023" s="115"/>
      <c r="N1023" s="132">
        <v>45937.0</v>
      </c>
      <c r="O1023" s="93"/>
      <c r="P1023" s="93"/>
      <c r="Q1023" s="93"/>
      <c r="R1023" s="93"/>
      <c r="S1023" s="93"/>
      <c r="T1023" s="93"/>
      <c r="U1023" s="93"/>
      <c r="V1023" s="93"/>
      <c r="W1023" s="93"/>
      <c r="X1023" s="93"/>
      <c r="Y1023" s="93"/>
      <c r="Z1023" s="93"/>
    </row>
    <row r="1024">
      <c r="A1024" s="115" t="s">
        <v>8529</v>
      </c>
      <c r="B1024" s="115">
        <v>2.1997006373E10</v>
      </c>
      <c r="C1024" s="115" t="s">
        <v>8530</v>
      </c>
      <c r="D1024" s="121"/>
      <c r="E1024" s="115" t="s">
        <v>85</v>
      </c>
      <c r="F1024" s="115" t="s">
        <v>140</v>
      </c>
      <c r="G1024" s="115" t="s">
        <v>94</v>
      </c>
      <c r="H1024" s="133">
        <v>1895.71</v>
      </c>
      <c r="I1024" s="131"/>
      <c r="J1024" s="121"/>
      <c r="K1024" s="131"/>
      <c r="L1024" s="121"/>
      <c r="M1024" s="115" t="s">
        <v>8531</v>
      </c>
      <c r="N1024" s="132">
        <v>45937.0</v>
      </c>
      <c r="O1024" s="93"/>
      <c r="P1024" s="93"/>
      <c r="Q1024" s="93"/>
      <c r="R1024" s="93"/>
      <c r="S1024" s="93"/>
      <c r="T1024" s="93"/>
      <c r="U1024" s="93"/>
      <c r="V1024" s="93"/>
      <c r="W1024" s="93"/>
      <c r="X1024" s="93"/>
      <c r="Y1024" s="93"/>
      <c r="Z1024" s="93"/>
    </row>
    <row r="1025">
      <c r="A1025" s="115" t="s">
        <v>8532</v>
      </c>
      <c r="B1025" s="115">
        <v>2.2999055748E10</v>
      </c>
      <c r="C1025" s="115" t="s">
        <v>8533</v>
      </c>
      <c r="D1025" s="121"/>
      <c r="E1025" s="115" t="s">
        <v>85</v>
      </c>
      <c r="F1025" s="115" t="s">
        <v>278</v>
      </c>
      <c r="G1025" s="115" t="s">
        <v>94</v>
      </c>
      <c r="H1025" s="133">
        <v>1016.99</v>
      </c>
      <c r="I1025" s="131"/>
      <c r="J1025" s="121"/>
      <c r="K1025" s="131"/>
      <c r="L1025" s="121"/>
      <c r="M1025" s="115" t="s">
        <v>8534</v>
      </c>
      <c r="N1025" s="132">
        <v>45937.0</v>
      </c>
      <c r="O1025" s="93"/>
      <c r="P1025" s="93"/>
      <c r="Q1025" s="93"/>
      <c r="R1025" s="93"/>
      <c r="S1025" s="93"/>
      <c r="T1025" s="93"/>
      <c r="U1025" s="93"/>
      <c r="V1025" s="93"/>
      <c r="W1025" s="93"/>
      <c r="X1025" s="93"/>
      <c r="Y1025" s="93"/>
      <c r="Z1025" s="93"/>
    </row>
    <row r="1026">
      <c r="A1026" s="115" t="s">
        <v>3982</v>
      </c>
      <c r="B1026" s="115">
        <v>2.2981079119E10</v>
      </c>
      <c r="C1026" s="115" t="s">
        <v>8535</v>
      </c>
      <c r="D1026" s="121"/>
      <c r="E1026" s="115" t="s">
        <v>85</v>
      </c>
      <c r="F1026" s="115"/>
      <c r="G1026" s="115" t="s">
        <v>86</v>
      </c>
      <c r="H1026" s="133"/>
      <c r="I1026" s="131"/>
      <c r="J1026" s="121"/>
      <c r="K1026" s="131"/>
      <c r="L1026" s="121"/>
      <c r="M1026" s="115"/>
      <c r="N1026" s="132">
        <v>45937.0</v>
      </c>
      <c r="O1026" s="93"/>
      <c r="P1026" s="93"/>
      <c r="Q1026" s="93"/>
      <c r="R1026" s="93"/>
      <c r="S1026" s="93"/>
      <c r="T1026" s="93"/>
      <c r="U1026" s="93"/>
      <c r="V1026" s="93"/>
      <c r="W1026" s="93"/>
      <c r="X1026" s="93"/>
      <c r="Y1026" s="93"/>
      <c r="Z1026" s="93"/>
    </row>
    <row r="1027">
      <c r="A1027" s="115" t="s">
        <v>4087</v>
      </c>
      <c r="B1027" s="115">
        <v>2.1975701925E10</v>
      </c>
      <c r="C1027" s="115" t="s">
        <v>8536</v>
      </c>
      <c r="D1027" s="115"/>
      <c r="E1027" s="115" t="s">
        <v>85</v>
      </c>
      <c r="F1027" s="115" t="s">
        <v>103</v>
      </c>
      <c r="G1027" s="115" t="s">
        <v>94</v>
      </c>
      <c r="H1027" s="133">
        <v>342.88</v>
      </c>
      <c r="I1027" s="132"/>
      <c r="J1027" s="115"/>
      <c r="K1027" s="131"/>
      <c r="L1027" s="121"/>
      <c r="M1027" s="115" t="s">
        <v>8537</v>
      </c>
      <c r="N1027" s="132">
        <v>45937.0</v>
      </c>
      <c r="O1027" s="93"/>
      <c r="P1027" s="93"/>
      <c r="Q1027" s="93"/>
      <c r="R1027" s="93"/>
      <c r="S1027" s="93"/>
      <c r="T1027" s="93"/>
      <c r="U1027" s="93"/>
      <c r="V1027" s="93"/>
      <c r="W1027" s="93"/>
      <c r="X1027" s="93"/>
      <c r="Y1027" s="93"/>
      <c r="Z1027" s="93"/>
    </row>
    <row r="1028">
      <c r="A1028" s="115" t="s">
        <v>8538</v>
      </c>
      <c r="B1028" s="115">
        <v>2.1982827506E10</v>
      </c>
      <c r="C1028" s="115" t="s">
        <v>8539</v>
      </c>
      <c r="D1028" s="115"/>
      <c r="E1028" s="115" t="s">
        <v>85</v>
      </c>
      <c r="F1028" s="115"/>
      <c r="G1028" s="115" t="s">
        <v>86</v>
      </c>
      <c r="H1028" s="133"/>
      <c r="I1028" s="132"/>
      <c r="J1028" s="115"/>
      <c r="K1028" s="132"/>
      <c r="L1028" s="121"/>
      <c r="M1028" s="134">
        <v>45938.0</v>
      </c>
      <c r="N1028" s="132">
        <v>45937.0</v>
      </c>
      <c r="O1028" s="93"/>
      <c r="P1028" s="93"/>
      <c r="Q1028" s="93"/>
      <c r="R1028" s="93"/>
      <c r="S1028" s="93"/>
      <c r="T1028" s="93"/>
      <c r="U1028" s="93"/>
      <c r="V1028" s="93"/>
      <c r="W1028" s="93"/>
      <c r="X1028" s="93"/>
      <c r="Y1028" s="93"/>
      <c r="Z1028" s="93"/>
    </row>
    <row r="1029">
      <c r="A1029" s="115" t="s">
        <v>8540</v>
      </c>
      <c r="B1029" s="115">
        <v>2.2992693936E10</v>
      </c>
      <c r="C1029" s="115" t="s">
        <v>8541</v>
      </c>
      <c r="D1029" s="115"/>
      <c r="E1029" s="115" t="s">
        <v>85</v>
      </c>
      <c r="F1029" s="115"/>
      <c r="G1029" s="115" t="s">
        <v>150</v>
      </c>
      <c r="H1029" s="133"/>
      <c r="I1029" s="132"/>
      <c r="J1029" s="115"/>
      <c r="K1029" s="131"/>
      <c r="L1029" s="121"/>
      <c r="M1029" s="115" t="s">
        <v>8542</v>
      </c>
      <c r="N1029" s="132">
        <v>45937.0</v>
      </c>
      <c r="O1029" s="93"/>
      <c r="P1029" s="93"/>
      <c r="Q1029" s="93"/>
      <c r="R1029" s="93"/>
      <c r="S1029" s="93"/>
      <c r="T1029" s="93"/>
      <c r="U1029" s="93"/>
      <c r="V1029" s="93"/>
      <c r="W1029" s="93"/>
      <c r="X1029" s="93"/>
      <c r="Y1029" s="93"/>
      <c r="Z1029" s="93"/>
    </row>
    <row r="1030">
      <c r="A1030" s="115" t="s">
        <v>8543</v>
      </c>
      <c r="B1030" s="115">
        <v>2.1968461441E10</v>
      </c>
      <c r="C1030" s="115" t="s">
        <v>8544</v>
      </c>
      <c r="D1030" s="121"/>
      <c r="E1030" s="115" t="s">
        <v>85</v>
      </c>
      <c r="F1030" s="115"/>
      <c r="G1030" s="115" t="s">
        <v>86</v>
      </c>
      <c r="H1030" s="133"/>
      <c r="I1030" s="131"/>
      <c r="J1030" s="121"/>
      <c r="K1030" s="131"/>
      <c r="L1030" s="121"/>
      <c r="M1030" s="115"/>
      <c r="N1030" s="132">
        <v>45937.0</v>
      </c>
      <c r="O1030" s="93"/>
      <c r="P1030" s="93"/>
      <c r="Q1030" s="93"/>
      <c r="R1030" s="93"/>
      <c r="S1030" s="93"/>
      <c r="T1030" s="93"/>
      <c r="U1030" s="93"/>
      <c r="V1030" s="93"/>
      <c r="W1030" s="93"/>
      <c r="X1030" s="93"/>
      <c r="Y1030" s="93"/>
      <c r="Z1030" s="93"/>
    </row>
    <row r="1031">
      <c r="A1031" s="115" t="s">
        <v>8545</v>
      </c>
      <c r="B1031" s="115">
        <v>2.1992995141E10</v>
      </c>
      <c r="C1031" s="115" t="s">
        <v>8546</v>
      </c>
      <c r="D1031" s="121"/>
      <c r="E1031" s="115" t="s">
        <v>85</v>
      </c>
      <c r="F1031" s="115" t="s">
        <v>1088</v>
      </c>
      <c r="G1031" s="115" t="s">
        <v>150</v>
      </c>
      <c r="H1031" s="133">
        <v>3656.86</v>
      </c>
      <c r="I1031" s="131"/>
      <c r="J1031" s="121"/>
      <c r="K1031" s="131"/>
      <c r="L1031" s="121"/>
      <c r="M1031" s="115" t="s">
        <v>8547</v>
      </c>
      <c r="N1031" s="132">
        <v>45937.0</v>
      </c>
      <c r="O1031" s="93"/>
      <c r="P1031" s="93"/>
      <c r="Q1031" s="93"/>
      <c r="R1031" s="93"/>
      <c r="S1031" s="93"/>
      <c r="T1031" s="93"/>
      <c r="U1031" s="93"/>
      <c r="V1031" s="93"/>
      <c r="W1031" s="93"/>
      <c r="X1031" s="93"/>
      <c r="Y1031" s="93"/>
      <c r="Z1031" s="93"/>
    </row>
    <row r="1032">
      <c r="A1032" s="115" t="s">
        <v>8548</v>
      </c>
      <c r="B1032" s="115">
        <v>2.1980302071E10</v>
      </c>
      <c r="C1032" s="115" t="s">
        <v>8549</v>
      </c>
      <c r="D1032" s="121"/>
      <c r="E1032" s="115" t="s">
        <v>85</v>
      </c>
      <c r="F1032" s="115" t="s">
        <v>103</v>
      </c>
      <c r="G1032" s="115" t="s">
        <v>94</v>
      </c>
      <c r="H1032" s="133">
        <v>307.07</v>
      </c>
      <c r="I1032" s="131"/>
      <c r="J1032" s="121"/>
      <c r="K1032" s="131"/>
      <c r="L1032" s="121"/>
      <c r="M1032" s="115" t="s">
        <v>8550</v>
      </c>
      <c r="N1032" s="132">
        <v>45937.0</v>
      </c>
      <c r="O1032" s="93"/>
      <c r="P1032" s="93"/>
      <c r="Q1032" s="93"/>
      <c r="R1032" s="93"/>
      <c r="S1032" s="93"/>
      <c r="T1032" s="93"/>
      <c r="U1032" s="93"/>
      <c r="V1032" s="93"/>
      <c r="W1032" s="93"/>
      <c r="X1032" s="93"/>
      <c r="Y1032" s="93"/>
      <c r="Z1032" s="93"/>
    </row>
    <row r="1033">
      <c r="A1033" s="115" t="s">
        <v>3990</v>
      </c>
      <c r="B1033" s="115">
        <v>2.1985357666E10</v>
      </c>
      <c r="C1033" s="115" t="s">
        <v>8551</v>
      </c>
      <c r="D1033" s="121"/>
      <c r="E1033" s="115" t="s">
        <v>85</v>
      </c>
      <c r="F1033" s="115" t="s">
        <v>436</v>
      </c>
      <c r="G1033" s="115" t="s">
        <v>94</v>
      </c>
      <c r="H1033" s="133">
        <v>1276.58</v>
      </c>
      <c r="I1033" s="131"/>
      <c r="J1033" s="121"/>
      <c r="K1033" s="131"/>
      <c r="L1033" s="121"/>
      <c r="M1033" s="115" t="s">
        <v>8552</v>
      </c>
      <c r="N1033" s="132">
        <v>45937.0</v>
      </c>
      <c r="O1033" s="93"/>
      <c r="P1033" s="93"/>
      <c r="Q1033" s="93"/>
      <c r="R1033" s="93"/>
      <c r="S1033" s="93"/>
      <c r="T1033" s="93"/>
      <c r="U1033" s="93"/>
      <c r="V1033" s="93"/>
      <c r="W1033" s="93"/>
      <c r="X1033" s="93"/>
      <c r="Y1033" s="93"/>
      <c r="Z1033" s="93"/>
    </row>
    <row r="1034">
      <c r="A1034" s="115" t="s">
        <v>5170</v>
      </c>
      <c r="B1034" s="115">
        <v>2.2996172696E10</v>
      </c>
      <c r="C1034" s="115" t="s">
        <v>8553</v>
      </c>
      <c r="D1034" s="121"/>
      <c r="E1034" s="115" t="s">
        <v>85</v>
      </c>
      <c r="F1034" s="115" t="s">
        <v>137</v>
      </c>
      <c r="G1034" s="115" t="s">
        <v>94</v>
      </c>
      <c r="H1034" s="133">
        <v>1342.74</v>
      </c>
      <c r="I1034" s="131"/>
      <c r="J1034" s="121"/>
      <c r="K1034" s="131"/>
      <c r="L1034" s="121"/>
      <c r="M1034" s="115" t="s">
        <v>8554</v>
      </c>
      <c r="N1034" s="132">
        <v>45937.0</v>
      </c>
      <c r="O1034" s="93"/>
      <c r="P1034" s="93"/>
      <c r="Q1034" s="93"/>
      <c r="R1034" s="93"/>
      <c r="S1034" s="93"/>
      <c r="T1034" s="93"/>
      <c r="U1034" s="93"/>
      <c r="V1034" s="93"/>
      <c r="W1034" s="93"/>
      <c r="X1034" s="93"/>
      <c r="Y1034" s="93"/>
      <c r="Z1034" s="93"/>
    </row>
    <row r="1035">
      <c r="A1035" s="115" t="s">
        <v>4274</v>
      </c>
      <c r="B1035" s="115">
        <v>2.2999794455E10</v>
      </c>
      <c r="C1035" s="115" t="s">
        <v>8555</v>
      </c>
      <c r="D1035" s="121"/>
      <c r="E1035" s="115" t="s">
        <v>85</v>
      </c>
      <c r="F1035" s="115" t="s">
        <v>137</v>
      </c>
      <c r="G1035" s="115" t="s">
        <v>94</v>
      </c>
      <c r="H1035" s="133">
        <v>4207.88</v>
      </c>
      <c r="I1035" s="131"/>
      <c r="J1035" s="121"/>
      <c r="K1035" s="131"/>
      <c r="L1035" s="121"/>
      <c r="M1035" s="115" t="s">
        <v>8556</v>
      </c>
      <c r="N1035" s="132">
        <v>45937.0</v>
      </c>
      <c r="O1035" s="93"/>
      <c r="P1035" s="93"/>
      <c r="Q1035" s="93"/>
      <c r="R1035" s="93"/>
      <c r="S1035" s="93"/>
      <c r="T1035" s="93"/>
      <c r="U1035" s="93"/>
      <c r="V1035" s="93"/>
      <c r="W1035" s="93"/>
      <c r="X1035" s="93"/>
      <c r="Y1035" s="93"/>
      <c r="Z1035" s="93"/>
    </row>
    <row r="1036">
      <c r="A1036" s="115" t="s">
        <v>4282</v>
      </c>
      <c r="B1036" s="115">
        <v>2.19925018E9</v>
      </c>
      <c r="C1036" s="115" t="s">
        <v>8557</v>
      </c>
      <c r="D1036" s="121"/>
      <c r="E1036" s="115" t="s">
        <v>85</v>
      </c>
      <c r="F1036" s="115" t="s">
        <v>93</v>
      </c>
      <c r="G1036" s="115" t="s">
        <v>94</v>
      </c>
      <c r="H1036" s="133">
        <v>756.08</v>
      </c>
      <c r="I1036" s="131"/>
      <c r="J1036" s="121"/>
      <c r="K1036" s="131"/>
      <c r="L1036" s="121"/>
      <c r="M1036" s="115" t="s">
        <v>8558</v>
      </c>
      <c r="N1036" s="132">
        <v>45937.0</v>
      </c>
      <c r="O1036" s="93"/>
      <c r="P1036" s="93"/>
      <c r="Q1036" s="93"/>
      <c r="R1036" s="93"/>
      <c r="S1036" s="93"/>
      <c r="T1036" s="93"/>
      <c r="U1036" s="93"/>
      <c r="V1036" s="93"/>
      <c r="W1036" s="93"/>
      <c r="X1036" s="93"/>
      <c r="Y1036" s="93"/>
      <c r="Z1036" s="93"/>
    </row>
    <row r="1037">
      <c r="A1037" s="115" t="s">
        <v>4959</v>
      </c>
      <c r="B1037" s="115">
        <v>2.1999429783E10</v>
      </c>
      <c r="C1037" s="115" t="s">
        <v>8559</v>
      </c>
      <c r="D1037" s="121"/>
      <c r="E1037" s="115" t="s">
        <v>85</v>
      </c>
      <c r="F1037" s="115" t="s">
        <v>1088</v>
      </c>
      <c r="G1037" s="115" t="s">
        <v>94</v>
      </c>
      <c r="H1037" s="133">
        <v>1389.6</v>
      </c>
      <c r="I1037" s="131"/>
      <c r="J1037" s="121"/>
      <c r="K1037" s="131"/>
      <c r="L1037" s="121"/>
      <c r="M1037" s="115" t="s">
        <v>8560</v>
      </c>
      <c r="N1037" s="132">
        <v>45937.0</v>
      </c>
      <c r="O1037" s="93"/>
      <c r="P1037" s="93"/>
      <c r="Q1037" s="93"/>
      <c r="R1037" s="93"/>
      <c r="S1037" s="93"/>
      <c r="T1037" s="93"/>
      <c r="U1037" s="93"/>
      <c r="V1037" s="93"/>
      <c r="W1037" s="93"/>
      <c r="X1037" s="93"/>
      <c r="Y1037" s="93"/>
      <c r="Z1037" s="93"/>
    </row>
    <row r="1038">
      <c r="A1038" s="115" t="s">
        <v>5075</v>
      </c>
      <c r="B1038" s="115">
        <v>2.1995998323E10</v>
      </c>
      <c r="C1038" s="115" t="s">
        <v>8561</v>
      </c>
      <c r="D1038" s="121"/>
      <c r="E1038" s="115" t="s">
        <v>85</v>
      </c>
      <c r="F1038" s="115" t="s">
        <v>718</v>
      </c>
      <c r="G1038" s="115" t="s">
        <v>94</v>
      </c>
      <c r="H1038" s="133">
        <v>1423.47</v>
      </c>
      <c r="I1038" s="131"/>
      <c r="J1038" s="121"/>
      <c r="K1038" s="131"/>
      <c r="L1038" s="121"/>
      <c r="M1038" s="115" t="s">
        <v>8562</v>
      </c>
      <c r="N1038" s="132">
        <v>45937.0</v>
      </c>
      <c r="O1038" s="93"/>
      <c r="P1038" s="93"/>
      <c r="Q1038" s="93"/>
      <c r="R1038" s="93"/>
      <c r="S1038" s="93"/>
      <c r="T1038" s="93"/>
      <c r="U1038" s="93"/>
      <c r="V1038" s="93"/>
      <c r="W1038" s="93"/>
      <c r="X1038" s="93"/>
      <c r="Y1038" s="93"/>
      <c r="Z1038" s="93"/>
    </row>
    <row r="1039">
      <c r="A1039" s="115" t="s">
        <v>8563</v>
      </c>
      <c r="B1039" s="115">
        <v>2.1999147699E10</v>
      </c>
      <c r="C1039" s="115" t="s">
        <v>8564</v>
      </c>
      <c r="D1039" s="121"/>
      <c r="E1039" s="115" t="s">
        <v>85</v>
      </c>
      <c r="F1039" s="115" t="s">
        <v>1088</v>
      </c>
      <c r="G1039" s="115" t="s">
        <v>94</v>
      </c>
      <c r="H1039" s="133">
        <v>1828.43</v>
      </c>
      <c r="I1039" s="131"/>
      <c r="J1039" s="121"/>
      <c r="K1039" s="131"/>
      <c r="L1039" s="121"/>
      <c r="M1039" s="115" t="s">
        <v>8565</v>
      </c>
      <c r="N1039" s="132">
        <v>45937.0</v>
      </c>
      <c r="O1039" s="93"/>
      <c r="P1039" s="93"/>
      <c r="Q1039" s="93"/>
      <c r="R1039" s="93"/>
      <c r="S1039" s="93"/>
      <c r="T1039" s="93"/>
      <c r="U1039" s="93"/>
      <c r="V1039" s="93"/>
      <c r="W1039" s="93"/>
      <c r="X1039" s="93"/>
      <c r="Y1039" s="93"/>
      <c r="Z1039" s="93"/>
    </row>
    <row r="1040">
      <c r="A1040" s="115" t="s">
        <v>5069</v>
      </c>
      <c r="B1040" s="115">
        <v>2.1999183557E10</v>
      </c>
      <c r="C1040" s="115" t="s">
        <v>8566</v>
      </c>
      <c r="D1040" s="121"/>
      <c r="E1040" s="115" t="s">
        <v>85</v>
      </c>
      <c r="F1040" s="115"/>
      <c r="G1040" s="115" t="s">
        <v>86</v>
      </c>
      <c r="H1040" s="133"/>
      <c r="I1040" s="131"/>
      <c r="J1040" s="121"/>
      <c r="K1040" s="131"/>
      <c r="L1040" s="121"/>
      <c r="M1040" s="115"/>
      <c r="N1040" s="132">
        <v>45937.0</v>
      </c>
      <c r="O1040" s="93"/>
      <c r="P1040" s="93"/>
      <c r="Q1040" s="93"/>
      <c r="R1040" s="93"/>
      <c r="S1040" s="93"/>
      <c r="T1040" s="93"/>
      <c r="U1040" s="93"/>
      <c r="V1040" s="93"/>
      <c r="W1040" s="93"/>
      <c r="X1040" s="93"/>
      <c r="Y1040" s="93"/>
      <c r="Z1040" s="93"/>
    </row>
    <row r="1041">
      <c r="A1041" s="115" t="s">
        <v>8567</v>
      </c>
      <c r="B1041" s="115">
        <v>2.1971639388E10</v>
      </c>
      <c r="C1041" s="115" t="s">
        <v>8568</v>
      </c>
      <c r="D1041" s="121"/>
      <c r="E1041" s="115" t="s">
        <v>85</v>
      </c>
      <c r="F1041" s="115" t="s">
        <v>718</v>
      </c>
      <c r="G1041" s="115" t="s">
        <v>94</v>
      </c>
      <c r="H1041" s="133">
        <v>1751.13</v>
      </c>
      <c r="I1041" s="131"/>
      <c r="J1041" s="121"/>
      <c r="K1041" s="131"/>
      <c r="L1041" s="121"/>
      <c r="M1041" s="115" t="s">
        <v>8569</v>
      </c>
      <c r="N1041" s="132">
        <v>45937.0</v>
      </c>
      <c r="O1041" s="93"/>
      <c r="P1041" s="93"/>
      <c r="Q1041" s="93"/>
      <c r="R1041" s="93"/>
      <c r="S1041" s="93"/>
      <c r="T1041" s="93"/>
      <c r="U1041" s="93"/>
      <c r="V1041" s="93"/>
      <c r="W1041" s="93"/>
      <c r="X1041" s="93"/>
      <c r="Y1041" s="93"/>
      <c r="Z1041" s="93"/>
    </row>
    <row r="1042">
      <c r="A1042" s="115" t="s">
        <v>7863</v>
      </c>
      <c r="B1042" s="115">
        <v>2.1971091062E10</v>
      </c>
      <c r="C1042" s="115" t="s">
        <v>8570</v>
      </c>
      <c r="D1042" s="121"/>
      <c r="E1042" s="115" t="s">
        <v>85</v>
      </c>
      <c r="F1042" s="115" t="s">
        <v>93</v>
      </c>
      <c r="G1042" s="115" t="s">
        <v>94</v>
      </c>
      <c r="H1042" s="133">
        <v>383.1</v>
      </c>
      <c r="I1042" s="131"/>
      <c r="J1042" s="121"/>
      <c r="K1042" s="131"/>
      <c r="L1042" s="121"/>
      <c r="M1042" s="115" t="s">
        <v>8571</v>
      </c>
      <c r="N1042" s="132">
        <v>45937.0</v>
      </c>
      <c r="O1042" s="93"/>
      <c r="P1042" s="93"/>
      <c r="Q1042" s="93"/>
      <c r="R1042" s="93"/>
      <c r="S1042" s="93"/>
      <c r="T1042" s="93"/>
      <c r="U1042" s="93"/>
      <c r="V1042" s="93"/>
      <c r="W1042" s="93"/>
      <c r="X1042" s="93"/>
      <c r="Y1042" s="93"/>
      <c r="Z1042" s="93"/>
    </row>
    <row r="1043">
      <c r="A1043" s="96" t="s">
        <v>8572</v>
      </c>
      <c r="B1043" s="97">
        <v>2.19652971E10</v>
      </c>
      <c r="C1043" s="96" t="s">
        <v>8573</v>
      </c>
      <c r="D1043" s="96" t="s">
        <v>8574</v>
      </c>
      <c r="E1043" s="96" t="s">
        <v>134</v>
      </c>
      <c r="F1043" s="96" t="s">
        <v>137</v>
      </c>
      <c r="G1043" s="96" t="s">
        <v>53</v>
      </c>
      <c r="H1043" s="101">
        <v>2120.65</v>
      </c>
      <c r="I1043" s="99">
        <v>45916.0</v>
      </c>
      <c r="J1043" s="96">
        <v>9.6657362E7</v>
      </c>
      <c r="K1043" s="100">
        <v>45956.0</v>
      </c>
      <c r="L1043" s="96">
        <v>10.0</v>
      </c>
      <c r="M1043" s="97"/>
      <c r="N1043" s="100">
        <v>45937.0</v>
      </c>
      <c r="O1043" s="93"/>
      <c r="P1043" s="93"/>
      <c r="Q1043" s="93"/>
      <c r="R1043" s="93"/>
      <c r="S1043" s="93"/>
      <c r="T1043" s="93"/>
      <c r="U1043" s="93"/>
      <c r="V1043" s="93"/>
      <c r="W1043" s="93"/>
      <c r="X1043" s="93"/>
      <c r="Y1043" s="93"/>
      <c r="Z1043" s="93"/>
    </row>
    <row r="1044">
      <c r="A1044" s="96" t="s">
        <v>8575</v>
      </c>
      <c r="B1044" s="96">
        <v>2.19838934E10</v>
      </c>
      <c r="C1044" s="96" t="s">
        <v>8576</v>
      </c>
      <c r="D1044" s="96" t="s">
        <v>595</v>
      </c>
      <c r="E1044" s="96" t="s">
        <v>134</v>
      </c>
      <c r="F1044" s="96" t="s">
        <v>137</v>
      </c>
      <c r="G1044" s="96" t="s">
        <v>53</v>
      </c>
      <c r="H1044" s="101">
        <v>6733.24</v>
      </c>
      <c r="I1044" s="99">
        <v>45930.0</v>
      </c>
      <c r="J1044" s="96">
        <v>9.668869E7</v>
      </c>
      <c r="K1044" s="100">
        <v>45945.0</v>
      </c>
      <c r="L1044" s="96">
        <v>10.0</v>
      </c>
      <c r="M1044" s="97"/>
      <c r="N1044" s="100">
        <v>45937.0</v>
      </c>
      <c r="O1044" s="93"/>
      <c r="P1044" s="93"/>
      <c r="Q1044" s="93"/>
      <c r="R1044" s="93"/>
      <c r="S1044" s="93"/>
      <c r="T1044" s="93"/>
      <c r="U1044" s="93"/>
      <c r="V1044" s="93"/>
      <c r="W1044" s="93"/>
      <c r="X1044" s="93"/>
      <c r="Y1044" s="93"/>
      <c r="Z1044" s="93"/>
    </row>
    <row r="1045">
      <c r="A1045" s="96" t="s">
        <v>8577</v>
      </c>
      <c r="B1045" s="96">
        <v>2.1967333506E10</v>
      </c>
      <c r="C1045" s="96" t="s">
        <v>8578</v>
      </c>
      <c r="D1045" s="96" t="s">
        <v>8579</v>
      </c>
      <c r="E1045" s="96" t="s">
        <v>134</v>
      </c>
      <c r="F1045" s="96" t="s">
        <v>703</v>
      </c>
      <c r="G1045" s="96" t="s">
        <v>55</v>
      </c>
      <c r="H1045" s="101">
        <v>5449.24</v>
      </c>
      <c r="I1045" s="99">
        <v>45933.0</v>
      </c>
      <c r="J1045" s="96">
        <v>1.4058928E7</v>
      </c>
      <c r="K1045" s="100"/>
      <c r="L1045" s="96">
        <v>11.0</v>
      </c>
      <c r="M1045" s="97"/>
      <c r="N1045" s="100">
        <v>45964.0</v>
      </c>
      <c r="O1045" s="93"/>
      <c r="P1045" s="93"/>
      <c r="Q1045" s="93"/>
      <c r="R1045" s="93"/>
      <c r="S1045" s="93"/>
      <c r="T1045" s="93"/>
      <c r="U1045" s="93"/>
      <c r="V1045" s="93"/>
      <c r="W1045" s="93"/>
      <c r="X1045" s="93"/>
      <c r="Y1045" s="93"/>
      <c r="Z1045" s="93"/>
    </row>
    <row r="1046">
      <c r="A1046" s="115" t="s">
        <v>5170</v>
      </c>
      <c r="B1046" s="115">
        <v>2.2996172696E10</v>
      </c>
      <c r="C1046" s="115" t="s">
        <v>8553</v>
      </c>
      <c r="D1046" s="121"/>
      <c r="E1046" s="115" t="s">
        <v>85</v>
      </c>
      <c r="F1046" s="115" t="s">
        <v>137</v>
      </c>
      <c r="G1046" s="115" t="s">
        <v>94</v>
      </c>
      <c r="H1046" s="133">
        <v>802.64</v>
      </c>
      <c r="I1046" s="131"/>
      <c r="J1046" s="121"/>
      <c r="K1046" s="131"/>
      <c r="L1046" s="121"/>
      <c r="M1046" s="115" t="s">
        <v>8580</v>
      </c>
      <c r="N1046" s="132">
        <v>45937.0</v>
      </c>
      <c r="O1046" s="93"/>
      <c r="P1046" s="93"/>
      <c r="Q1046" s="93"/>
      <c r="R1046" s="93"/>
      <c r="S1046" s="93"/>
      <c r="T1046" s="93"/>
      <c r="U1046" s="93"/>
      <c r="V1046" s="93"/>
      <c r="W1046" s="93"/>
      <c r="X1046" s="93"/>
      <c r="Y1046" s="93"/>
      <c r="Z1046" s="93"/>
    </row>
    <row r="1047">
      <c r="A1047" s="115" t="s">
        <v>4274</v>
      </c>
      <c r="B1047" s="115">
        <v>2.2999794455E10</v>
      </c>
      <c r="C1047" s="115" t="s">
        <v>8555</v>
      </c>
      <c r="D1047" s="121"/>
      <c r="E1047" s="115" t="s">
        <v>85</v>
      </c>
      <c r="F1047" s="115" t="s">
        <v>137</v>
      </c>
      <c r="G1047" s="115" t="s">
        <v>94</v>
      </c>
      <c r="H1047" s="133">
        <v>3896.84</v>
      </c>
      <c r="I1047" s="131"/>
      <c r="J1047" s="121"/>
      <c r="K1047" s="131"/>
      <c r="L1047" s="121"/>
      <c r="M1047" s="115" t="s">
        <v>8581</v>
      </c>
      <c r="N1047" s="132">
        <v>45937.0</v>
      </c>
      <c r="O1047" s="93"/>
      <c r="P1047" s="93"/>
      <c r="Q1047" s="93"/>
      <c r="R1047" s="93"/>
      <c r="S1047" s="93"/>
      <c r="T1047" s="93"/>
      <c r="U1047" s="93"/>
      <c r="V1047" s="93"/>
      <c r="W1047" s="93"/>
      <c r="X1047" s="93"/>
      <c r="Y1047" s="93"/>
      <c r="Z1047" s="93"/>
    </row>
    <row r="1048">
      <c r="A1048" s="115" t="s">
        <v>4282</v>
      </c>
      <c r="B1048" s="115">
        <v>2.19925018E9</v>
      </c>
      <c r="C1048" s="115" t="s">
        <v>8557</v>
      </c>
      <c r="D1048" s="121"/>
      <c r="E1048" s="115" t="s">
        <v>85</v>
      </c>
      <c r="F1048" s="115" t="s">
        <v>153</v>
      </c>
      <c r="G1048" s="115" t="s">
        <v>94</v>
      </c>
      <c r="H1048" s="133">
        <v>262.8</v>
      </c>
      <c r="I1048" s="131"/>
      <c r="J1048" s="121"/>
      <c r="K1048" s="131"/>
      <c r="L1048" s="121"/>
      <c r="M1048" s="115"/>
      <c r="N1048" s="132">
        <v>45937.0</v>
      </c>
      <c r="O1048" s="93"/>
      <c r="P1048" s="93"/>
      <c r="Q1048" s="93"/>
      <c r="R1048" s="93"/>
      <c r="S1048" s="93"/>
      <c r="T1048" s="93"/>
      <c r="U1048" s="93"/>
      <c r="V1048" s="93"/>
      <c r="W1048" s="93"/>
      <c r="X1048" s="93"/>
      <c r="Y1048" s="93"/>
      <c r="Z1048" s="93"/>
    </row>
    <row r="1049">
      <c r="A1049" s="115" t="s">
        <v>4959</v>
      </c>
      <c r="B1049" s="115">
        <v>2.1999429783E10</v>
      </c>
      <c r="C1049" s="115" t="s">
        <v>8559</v>
      </c>
      <c r="D1049" s="121"/>
      <c r="E1049" s="115" t="s">
        <v>85</v>
      </c>
      <c r="F1049" s="115" t="s">
        <v>93</v>
      </c>
      <c r="G1049" s="115" t="s">
        <v>94</v>
      </c>
      <c r="H1049" s="133">
        <v>1494.52</v>
      </c>
      <c r="I1049" s="131"/>
      <c r="J1049" s="121"/>
      <c r="K1049" s="131"/>
      <c r="L1049" s="121"/>
      <c r="M1049" s="115" t="s">
        <v>8582</v>
      </c>
      <c r="N1049" s="132">
        <v>45937.0</v>
      </c>
      <c r="O1049" s="93"/>
      <c r="P1049" s="93"/>
      <c r="Q1049" s="93"/>
      <c r="R1049" s="93"/>
      <c r="S1049" s="93"/>
      <c r="T1049" s="93"/>
      <c r="U1049" s="93"/>
      <c r="V1049" s="93"/>
      <c r="W1049" s="93"/>
      <c r="X1049" s="93"/>
      <c r="Y1049" s="93"/>
      <c r="Z1049" s="93"/>
    </row>
    <row r="1050">
      <c r="A1050" s="115" t="s">
        <v>5075</v>
      </c>
      <c r="B1050" s="115">
        <v>2.1995998323E10</v>
      </c>
      <c r="C1050" s="115" t="s">
        <v>8561</v>
      </c>
      <c r="D1050" s="121"/>
      <c r="E1050" s="115" t="s">
        <v>85</v>
      </c>
      <c r="F1050" s="115" t="s">
        <v>718</v>
      </c>
      <c r="G1050" s="115" t="s">
        <v>94</v>
      </c>
      <c r="H1050" s="133">
        <v>1423.47</v>
      </c>
      <c r="I1050" s="131"/>
      <c r="J1050" s="121"/>
      <c r="K1050" s="131"/>
      <c r="L1050" s="121"/>
      <c r="M1050" s="115" t="s">
        <v>8583</v>
      </c>
      <c r="N1050" s="132">
        <v>45937.0</v>
      </c>
      <c r="O1050" s="93"/>
      <c r="P1050" s="93"/>
      <c r="Q1050" s="93"/>
      <c r="R1050" s="93"/>
      <c r="S1050" s="93"/>
      <c r="T1050" s="93"/>
      <c r="U1050" s="93"/>
      <c r="V1050" s="93"/>
      <c r="W1050" s="93"/>
      <c r="X1050" s="93"/>
      <c r="Y1050" s="93"/>
      <c r="Z1050" s="93"/>
    </row>
    <row r="1051">
      <c r="A1051" s="115" t="s">
        <v>8563</v>
      </c>
      <c r="B1051" s="115">
        <v>2.1999147699E10</v>
      </c>
      <c r="C1051" s="115" t="s">
        <v>8564</v>
      </c>
      <c r="D1051" s="115"/>
      <c r="E1051" s="115" t="s">
        <v>85</v>
      </c>
      <c r="F1051" s="115" t="s">
        <v>1088</v>
      </c>
      <c r="G1051" s="115" t="s">
        <v>94</v>
      </c>
      <c r="H1051" s="133">
        <v>1828.43</v>
      </c>
      <c r="I1051" s="132"/>
      <c r="J1051" s="121"/>
      <c r="K1051" s="131"/>
      <c r="L1051" s="121"/>
      <c r="M1051" s="115" t="s">
        <v>8584</v>
      </c>
      <c r="N1051" s="132">
        <v>45937.0</v>
      </c>
      <c r="O1051" s="93"/>
      <c r="P1051" s="93"/>
      <c r="Q1051" s="93"/>
      <c r="R1051" s="93"/>
      <c r="S1051" s="93"/>
      <c r="T1051" s="93"/>
      <c r="U1051" s="93"/>
      <c r="V1051" s="93"/>
      <c r="W1051" s="93"/>
      <c r="X1051" s="93"/>
      <c r="Y1051" s="93"/>
      <c r="Z1051" s="93"/>
    </row>
    <row r="1052">
      <c r="A1052" s="115" t="s">
        <v>5069</v>
      </c>
      <c r="B1052" s="115">
        <v>2.1999183557E10</v>
      </c>
      <c r="C1052" s="115" t="s">
        <v>8566</v>
      </c>
      <c r="D1052" s="115"/>
      <c r="E1052" s="115" t="s">
        <v>85</v>
      </c>
      <c r="F1052" s="115"/>
      <c r="G1052" s="115" t="s">
        <v>86</v>
      </c>
      <c r="H1052" s="133"/>
      <c r="I1052" s="132"/>
      <c r="J1052" s="121"/>
      <c r="K1052" s="131"/>
      <c r="L1052" s="121"/>
      <c r="M1052" s="121"/>
      <c r="N1052" s="132">
        <v>45937.0</v>
      </c>
      <c r="O1052" s="93"/>
      <c r="P1052" s="93"/>
      <c r="Q1052" s="93"/>
      <c r="R1052" s="93"/>
      <c r="S1052" s="93"/>
      <c r="T1052" s="93"/>
      <c r="U1052" s="93"/>
      <c r="V1052" s="93"/>
      <c r="W1052" s="93"/>
      <c r="X1052" s="93"/>
      <c r="Y1052" s="93"/>
      <c r="Z1052" s="93"/>
    </row>
    <row r="1053">
      <c r="A1053" s="115" t="s">
        <v>8567</v>
      </c>
      <c r="B1053" s="115">
        <v>2.1971639388E10</v>
      </c>
      <c r="C1053" s="115" t="s">
        <v>8568</v>
      </c>
      <c r="D1053" s="121"/>
      <c r="E1053" s="115" t="s">
        <v>85</v>
      </c>
      <c r="F1053" s="115" t="s">
        <v>278</v>
      </c>
      <c r="G1053" s="115" t="s">
        <v>94</v>
      </c>
      <c r="H1053" s="133">
        <v>647.83</v>
      </c>
      <c r="I1053" s="131"/>
      <c r="J1053" s="121"/>
      <c r="K1053" s="131"/>
      <c r="L1053" s="121"/>
      <c r="M1053" s="115" t="s">
        <v>8585</v>
      </c>
      <c r="N1053" s="132">
        <v>45937.0</v>
      </c>
      <c r="O1053" s="93"/>
      <c r="P1053" s="93"/>
      <c r="Q1053" s="93"/>
      <c r="R1053" s="93"/>
      <c r="S1053" s="93"/>
      <c r="T1053" s="93"/>
      <c r="U1053" s="93"/>
      <c r="V1053" s="93"/>
      <c r="W1053" s="93"/>
      <c r="X1053" s="93"/>
      <c r="Y1053" s="93"/>
      <c r="Z1053" s="93"/>
    </row>
    <row r="1054">
      <c r="A1054" s="115" t="s">
        <v>7863</v>
      </c>
      <c r="B1054" s="115">
        <v>2.1971091062E10</v>
      </c>
      <c r="C1054" s="115" t="s">
        <v>8570</v>
      </c>
      <c r="D1054" s="121"/>
      <c r="E1054" s="115" t="s">
        <v>85</v>
      </c>
      <c r="F1054" s="115" t="s">
        <v>93</v>
      </c>
      <c r="G1054" s="115" t="s">
        <v>94</v>
      </c>
      <c r="H1054" s="133">
        <v>641.24</v>
      </c>
      <c r="I1054" s="131"/>
      <c r="J1054" s="121"/>
      <c r="K1054" s="131"/>
      <c r="L1054" s="121"/>
      <c r="M1054" s="115" t="s">
        <v>8586</v>
      </c>
      <c r="N1054" s="132">
        <v>45937.0</v>
      </c>
      <c r="O1054" s="93"/>
      <c r="P1054" s="93"/>
      <c r="Q1054" s="93"/>
      <c r="R1054" s="93"/>
      <c r="S1054" s="93"/>
      <c r="T1054" s="93"/>
      <c r="U1054" s="93"/>
      <c r="V1054" s="93"/>
      <c r="W1054" s="93"/>
      <c r="X1054" s="93"/>
      <c r="Y1054" s="93"/>
      <c r="Z1054" s="93"/>
    </row>
    <row r="1055">
      <c r="A1055" s="115" t="s">
        <v>4245</v>
      </c>
      <c r="B1055" s="115">
        <v>2.1991492729E10</v>
      </c>
      <c r="C1055" s="115" t="s">
        <v>8587</v>
      </c>
      <c r="D1055" s="121"/>
      <c r="E1055" s="115" t="s">
        <v>85</v>
      </c>
      <c r="F1055" s="115" t="s">
        <v>153</v>
      </c>
      <c r="G1055" s="115" t="s">
        <v>94</v>
      </c>
      <c r="H1055" s="133">
        <v>723.63</v>
      </c>
      <c r="I1055" s="131"/>
      <c r="J1055" s="121"/>
      <c r="K1055" s="131"/>
      <c r="L1055" s="121"/>
      <c r="M1055" s="115" t="s">
        <v>8588</v>
      </c>
      <c r="N1055" s="132">
        <v>45937.0</v>
      </c>
      <c r="O1055" s="93"/>
      <c r="P1055" s="93"/>
      <c r="Q1055" s="93"/>
      <c r="R1055" s="93"/>
      <c r="S1055" s="93"/>
      <c r="T1055" s="93"/>
      <c r="U1055" s="93"/>
      <c r="V1055" s="93"/>
      <c r="W1055" s="93"/>
      <c r="X1055" s="93"/>
      <c r="Y1055" s="93"/>
      <c r="Z1055" s="93"/>
    </row>
    <row r="1056">
      <c r="A1056" s="115" t="s">
        <v>8589</v>
      </c>
      <c r="B1056" s="115">
        <v>2.4998358503E10</v>
      </c>
      <c r="C1056" s="115" t="s">
        <v>8590</v>
      </c>
      <c r="D1056" s="121"/>
      <c r="E1056" s="115" t="s">
        <v>85</v>
      </c>
      <c r="F1056" s="115" t="s">
        <v>278</v>
      </c>
      <c r="G1056" s="115" t="s">
        <v>94</v>
      </c>
      <c r="H1056" s="133">
        <v>1439.78</v>
      </c>
      <c r="I1056" s="131"/>
      <c r="J1056" s="121"/>
      <c r="K1056" s="131"/>
      <c r="L1056" s="121"/>
      <c r="M1056" s="115" t="s">
        <v>8591</v>
      </c>
      <c r="N1056" s="132">
        <v>45937.0</v>
      </c>
      <c r="O1056" s="93"/>
      <c r="P1056" s="93"/>
      <c r="Q1056" s="93"/>
      <c r="R1056" s="93"/>
      <c r="S1056" s="93"/>
      <c r="T1056" s="93"/>
      <c r="U1056" s="93"/>
      <c r="V1056" s="93"/>
      <c r="W1056" s="93"/>
      <c r="X1056" s="93"/>
      <c r="Y1056" s="93"/>
      <c r="Z1056" s="93"/>
    </row>
    <row r="1057">
      <c r="A1057" s="115" t="s">
        <v>8592</v>
      </c>
      <c r="B1057" s="115">
        <v>2.2999366711E10</v>
      </c>
      <c r="C1057" s="115" t="s">
        <v>8593</v>
      </c>
      <c r="D1057" s="121"/>
      <c r="E1057" s="115" t="s">
        <v>85</v>
      </c>
      <c r="F1057" s="115" t="s">
        <v>93</v>
      </c>
      <c r="G1057" s="115" t="s">
        <v>94</v>
      </c>
      <c r="H1057" s="133">
        <v>1942.48</v>
      </c>
      <c r="I1057" s="131"/>
      <c r="J1057" s="121"/>
      <c r="K1057" s="131"/>
      <c r="L1057" s="121"/>
      <c r="M1057" s="115" t="s">
        <v>8594</v>
      </c>
      <c r="N1057" s="132">
        <v>45937.0</v>
      </c>
      <c r="O1057" s="93"/>
      <c r="P1057" s="93"/>
      <c r="Q1057" s="93"/>
      <c r="R1057" s="93"/>
      <c r="S1057" s="93"/>
      <c r="T1057" s="93"/>
      <c r="U1057" s="93"/>
      <c r="V1057" s="93"/>
      <c r="W1057" s="93"/>
      <c r="X1057" s="93"/>
      <c r="Y1057" s="93"/>
      <c r="Z1057" s="93"/>
    </row>
    <row r="1058">
      <c r="A1058" s="115" t="s">
        <v>719</v>
      </c>
      <c r="B1058" s="115">
        <v>2.2999781878E10</v>
      </c>
      <c r="C1058" s="115" t="s">
        <v>8595</v>
      </c>
      <c r="D1058" s="121"/>
      <c r="E1058" s="115" t="s">
        <v>85</v>
      </c>
      <c r="F1058" s="121"/>
      <c r="G1058" s="115" t="s">
        <v>86</v>
      </c>
      <c r="H1058" s="130"/>
      <c r="I1058" s="131"/>
      <c r="J1058" s="121"/>
      <c r="K1058" s="131"/>
      <c r="L1058" s="121"/>
      <c r="M1058" s="121"/>
      <c r="N1058" s="132">
        <v>45937.0</v>
      </c>
      <c r="O1058" s="93"/>
      <c r="P1058" s="93"/>
      <c r="Q1058" s="93"/>
      <c r="R1058" s="93"/>
      <c r="S1058" s="93"/>
      <c r="T1058" s="93"/>
      <c r="U1058" s="93"/>
      <c r="V1058" s="93"/>
      <c r="W1058" s="93"/>
      <c r="X1058" s="93"/>
      <c r="Y1058" s="93"/>
      <c r="Z1058" s="93"/>
    </row>
    <row r="1059">
      <c r="A1059" s="115" t="s">
        <v>4795</v>
      </c>
      <c r="B1059" s="115">
        <v>2.1998989898E10</v>
      </c>
      <c r="C1059" s="115" t="s">
        <v>8596</v>
      </c>
      <c r="D1059" s="121"/>
      <c r="E1059" s="115" t="s">
        <v>85</v>
      </c>
      <c r="F1059" s="115"/>
      <c r="G1059" s="115" t="s">
        <v>86</v>
      </c>
      <c r="H1059" s="130"/>
      <c r="I1059" s="131"/>
      <c r="J1059" s="121"/>
      <c r="K1059" s="131"/>
      <c r="L1059" s="121"/>
      <c r="M1059" s="115"/>
      <c r="N1059" s="132">
        <v>45937.0</v>
      </c>
      <c r="O1059" s="93"/>
      <c r="P1059" s="93"/>
      <c r="Q1059" s="93"/>
      <c r="R1059" s="93"/>
      <c r="S1059" s="93"/>
      <c r="T1059" s="93"/>
      <c r="U1059" s="93"/>
      <c r="V1059" s="93"/>
      <c r="W1059" s="93"/>
      <c r="X1059" s="93"/>
      <c r="Y1059" s="93"/>
      <c r="Z1059" s="93"/>
    </row>
    <row r="1060">
      <c r="A1060" s="115" t="s">
        <v>8597</v>
      </c>
      <c r="B1060" s="115">
        <v>2.4999754762E10</v>
      </c>
      <c r="C1060" s="115" t="s">
        <v>8598</v>
      </c>
      <c r="D1060" s="121"/>
      <c r="E1060" s="115" t="s">
        <v>85</v>
      </c>
      <c r="F1060" s="115"/>
      <c r="G1060" s="115" t="s">
        <v>86</v>
      </c>
      <c r="H1060" s="130"/>
      <c r="I1060" s="131"/>
      <c r="J1060" s="121"/>
      <c r="K1060" s="131"/>
      <c r="L1060" s="121"/>
      <c r="M1060" s="115"/>
      <c r="N1060" s="132">
        <v>45937.0</v>
      </c>
      <c r="O1060" s="93"/>
      <c r="P1060" s="93"/>
      <c r="Q1060" s="93"/>
      <c r="R1060" s="93"/>
      <c r="S1060" s="93"/>
      <c r="T1060" s="93"/>
      <c r="U1060" s="93"/>
      <c r="V1060" s="93"/>
      <c r="W1060" s="93"/>
      <c r="X1060" s="93"/>
      <c r="Y1060" s="93"/>
      <c r="Z1060" s="93"/>
    </row>
    <row r="1061">
      <c r="A1061" s="115" t="s">
        <v>8599</v>
      </c>
      <c r="B1061" s="115">
        <v>2.2981288677E10</v>
      </c>
      <c r="C1061" s="115" t="s">
        <v>8600</v>
      </c>
      <c r="D1061" s="121"/>
      <c r="E1061" s="115" t="s">
        <v>85</v>
      </c>
      <c r="F1061" s="115" t="s">
        <v>278</v>
      </c>
      <c r="G1061" s="115" t="s">
        <v>94</v>
      </c>
      <c r="H1061" s="133">
        <v>507.91</v>
      </c>
      <c r="I1061" s="131"/>
      <c r="J1061" s="121"/>
      <c r="K1061" s="131"/>
      <c r="L1061" s="121"/>
      <c r="M1061" s="115" t="s">
        <v>8601</v>
      </c>
      <c r="N1061" s="132">
        <v>45937.0</v>
      </c>
      <c r="O1061" s="93"/>
      <c r="P1061" s="93"/>
      <c r="Q1061" s="93"/>
      <c r="R1061" s="93"/>
      <c r="S1061" s="93"/>
      <c r="T1061" s="93"/>
      <c r="U1061" s="93"/>
      <c r="V1061" s="93"/>
      <c r="W1061" s="93"/>
      <c r="X1061" s="93"/>
      <c r="Y1061" s="93"/>
      <c r="Z1061" s="93"/>
    </row>
    <row r="1062">
      <c r="A1062" s="115" t="s">
        <v>8602</v>
      </c>
      <c r="B1062" s="115">
        <v>2.1976555668E10</v>
      </c>
      <c r="C1062" s="115" t="s">
        <v>8603</v>
      </c>
      <c r="D1062" s="121"/>
      <c r="E1062" s="115" t="s">
        <v>85</v>
      </c>
      <c r="F1062" s="115" t="s">
        <v>93</v>
      </c>
      <c r="G1062" s="115" t="s">
        <v>94</v>
      </c>
      <c r="H1062" s="133">
        <v>467.39</v>
      </c>
      <c r="I1062" s="131"/>
      <c r="J1062" s="121"/>
      <c r="K1062" s="131"/>
      <c r="L1062" s="121"/>
      <c r="M1062" s="115" t="s">
        <v>8604</v>
      </c>
      <c r="N1062" s="132">
        <v>45937.0</v>
      </c>
      <c r="O1062" s="93"/>
      <c r="P1062" s="93"/>
      <c r="Q1062" s="93"/>
      <c r="R1062" s="93"/>
      <c r="S1062" s="93"/>
      <c r="T1062" s="93"/>
      <c r="U1062" s="93"/>
      <c r="V1062" s="93"/>
      <c r="W1062" s="93"/>
      <c r="X1062" s="93"/>
      <c r="Y1062" s="93"/>
      <c r="Z1062" s="93"/>
    </row>
    <row r="1063">
      <c r="A1063" s="115" t="s">
        <v>8605</v>
      </c>
      <c r="B1063" s="115">
        <v>2.199472901E10</v>
      </c>
      <c r="C1063" s="115" t="s">
        <v>8606</v>
      </c>
      <c r="D1063" s="121"/>
      <c r="E1063" s="115" t="s">
        <v>85</v>
      </c>
      <c r="F1063" s="115" t="s">
        <v>103</v>
      </c>
      <c r="G1063" s="115" t="s">
        <v>94</v>
      </c>
      <c r="H1063" s="133">
        <v>230.86</v>
      </c>
      <c r="I1063" s="131"/>
      <c r="J1063" s="121"/>
      <c r="K1063" s="131"/>
      <c r="L1063" s="121"/>
      <c r="M1063" s="115" t="s">
        <v>8607</v>
      </c>
      <c r="N1063" s="132">
        <v>45937.0</v>
      </c>
      <c r="O1063" s="93"/>
      <c r="P1063" s="93"/>
      <c r="Q1063" s="93"/>
      <c r="R1063" s="93"/>
      <c r="S1063" s="93"/>
      <c r="T1063" s="93"/>
      <c r="U1063" s="93"/>
      <c r="V1063" s="93"/>
      <c r="W1063" s="93"/>
      <c r="X1063" s="93"/>
      <c r="Y1063" s="93"/>
      <c r="Z1063" s="93"/>
    </row>
    <row r="1064">
      <c r="A1064" s="115" t="s">
        <v>8608</v>
      </c>
      <c r="B1064" s="115">
        <v>2.4993082655E10</v>
      </c>
      <c r="C1064" s="115" t="s">
        <v>8609</v>
      </c>
      <c r="D1064" s="121"/>
      <c r="E1064" s="115" t="s">
        <v>85</v>
      </c>
      <c r="F1064" s="115"/>
      <c r="G1064" s="115" t="s">
        <v>150</v>
      </c>
      <c r="H1064" s="133"/>
      <c r="I1064" s="131"/>
      <c r="J1064" s="121"/>
      <c r="K1064" s="131"/>
      <c r="L1064" s="121"/>
      <c r="M1064" s="115" t="s">
        <v>8610</v>
      </c>
      <c r="N1064" s="132">
        <v>45937.0</v>
      </c>
      <c r="O1064" s="93"/>
      <c r="P1064" s="93"/>
      <c r="Q1064" s="93"/>
      <c r="R1064" s="93"/>
      <c r="S1064" s="93"/>
      <c r="T1064" s="93"/>
      <c r="U1064" s="93"/>
      <c r="V1064" s="93"/>
      <c r="W1064" s="93"/>
      <c r="X1064" s="93"/>
      <c r="Y1064" s="93"/>
      <c r="Z1064" s="93"/>
    </row>
    <row r="1065">
      <c r="A1065" s="115" t="s">
        <v>8611</v>
      </c>
      <c r="B1065" s="115"/>
      <c r="C1065" s="115" t="s">
        <v>8612</v>
      </c>
      <c r="D1065" s="121"/>
      <c r="E1065" s="115" t="s">
        <v>85</v>
      </c>
      <c r="F1065" s="115" t="s">
        <v>93</v>
      </c>
      <c r="G1065" s="115" t="s">
        <v>94</v>
      </c>
      <c r="H1065" s="133">
        <v>376.37</v>
      </c>
      <c r="I1065" s="131"/>
      <c r="J1065" s="121"/>
      <c r="K1065" s="131"/>
      <c r="L1065" s="121"/>
      <c r="M1065" s="135">
        <v>45943.0</v>
      </c>
      <c r="N1065" s="132">
        <v>45937.0</v>
      </c>
      <c r="O1065" s="93"/>
      <c r="P1065" s="93"/>
      <c r="Q1065" s="93"/>
      <c r="R1065" s="93"/>
      <c r="S1065" s="93"/>
      <c r="T1065" s="93"/>
      <c r="U1065" s="93"/>
      <c r="V1065" s="93"/>
      <c r="W1065" s="93"/>
      <c r="X1065" s="93"/>
      <c r="Y1065" s="93"/>
      <c r="Z1065" s="93"/>
    </row>
    <row r="1066">
      <c r="A1066" s="115" t="s">
        <v>8613</v>
      </c>
      <c r="B1066" s="115">
        <v>2.1974029439E10</v>
      </c>
      <c r="C1066" s="115" t="s">
        <v>8614</v>
      </c>
      <c r="D1066" s="121"/>
      <c r="E1066" s="115" t="s">
        <v>85</v>
      </c>
      <c r="F1066" s="115" t="s">
        <v>895</v>
      </c>
      <c r="G1066" s="115" t="s">
        <v>150</v>
      </c>
      <c r="H1066" s="133">
        <v>1231.11</v>
      </c>
      <c r="I1066" s="131"/>
      <c r="J1066" s="121"/>
      <c r="K1066" s="131"/>
      <c r="L1066" s="121"/>
      <c r="M1066" s="115" t="s">
        <v>8615</v>
      </c>
      <c r="N1066" s="132">
        <v>45937.0</v>
      </c>
      <c r="O1066" s="93"/>
      <c r="P1066" s="93"/>
      <c r="Q1066" s="93"/>
      <c r="R1066" s="93"/>
      <c r="S1066" s="93"/>
      <c r="T1066" s="93"/>
      <c r="U1066" s="93"/>
      <c r="V1066" s="93"/>
      <c r="W1066" s="93"/>
      <c r="X1066" s="93"/>
      <c r="Y1066" s="93"/>
      <c r="Z1066" s="93"/>
    </row>
    <row r="1067">
      <c r="A1067" s="115" t="s">
        <v>8616</v>
      </c>
      <c r="B1067" s="115">
        <v>2.199827454E10</v>
      </c>
      <c r="C1067" s="115" t="s">
        <v>8617</v>
      </c>
      <c r="D1067" s="115" t="s">
        <v>595</v>
      </c>
      <c r="E1067" s="115" t="s">
        <v>134</v>
      </c>
      <c r="F1067" s="115" t="s">
        <v>703</v>
      </c>
      <c r="G1067" s="115" t="s">
        <v>54</v>
      </c>
      <c r="H1067" s="133">
        <v>6153.41</v>
      </c>
      <c r="I1067" s="132">
        <v>45943.0</v>
      </c>
      <c r="J1067" s="121"/>
      <c r="K1067" s="131"/>
      <c r="L1067" s="115">
        <v>11.0</v>
      </c>
      <c r="M1067" s="115"/>
      <c r="N1067" s="132">
        <v>45964.0</v>
      </c>
      <c r="O1067" s="93"/>
      <c r="P1067" s="93"/>
      <c r="Q1067" s="93"/>
      <c r="R1067" s="93"/>
      <c r="S1067" s="93"/>
      <c r="T1067" s="93"/>
      <c r="U1067" s="93"/>
      <c r="V1067" s="93"/>
      <c r="W1067" s="93"/>
      <c r="X1067" s="93"/>
      <c r="Y1067" s="93"/>
      <c r="Z1067" s="93"/>
    </row>
    <row r="1068">
      <c r="A1068" s="96" t="s">
        <v>8618</v>
      </c>
      <c r="B1068" s="96">
        <v>2.1999911928E10</v>
      </c>
      <c r="C1068" s="96" t="s">
        <v>8619</v>
      </c>
      <c r="D1068" s="96" t="s">
        <v>8620</v>
      </c>
      <c r="E1068" s="96" t="s">
        <v>134</v>
      </c>
      <c r="F1068" s="96" t="s">
        <v>140</v>
      </c>
      <c r="G1068" s="96" t="s">
        <v>53</v>
      </c>
      <c r="H1068" s="101">
        <v>2598.52</v>
      </c>
      <c r="I1068" s="100">
        <v>45943.0</v>
      </c>
      <c r="J1068" s="96"/>
      <c r="K1068" s="136">
        <v>45952.0</v>
      </c>
      <c r="L1068" s="96">
        <v>10.0</v>
      </c>
      <c r="M1068" s="97"/>
      <c r="N1068" s="100">
        <v>45943.0</v>
      </c>
      <c r="O1068" s="93"/>
      <c r="P1068" s="93"/>
      <c r="Q1068" s="93"/>
      <c r="R1068" s="93"/>
      <c r="S1068" s="93"/>
      <c r="T1068" s="93"/>
      <c r="U1068" s="93"/>
      <c r="V1068" s="93"/>
      <c r="W1068" s="93"/>
      <c r="X1068" s="93"/>
      <c r="Y1068" s="93"/>
      <c r="Z1068" s="93"/>
    </row>
    <row r="1069">
      <c r="A1069" s="115" t="s">
        <v>8621</v>
      </c>
      <c r="B1069" s="115">
        <v>2.1982108843E10</v>
      </c>
      <c r="C1069" s="115" t="s">
        <v>8622</v>
      </c>
      <c r="D1069" s="121"/>
      <c r="E1069" s="115" t="s">
        <v>85</v>
      </c>
      <c r="F1069" s="121"/>
      <c r="G1069" s="115" t="s">
        <v>86</v>
      </c>
      <c r="H1069" s="130"/>
      <c r="I1069" s="131"/>
      <c r="J1069" s="121"/>
      <c r="K1069" s="131"/>
      <c r="L1069" s="121"/>
      <c r="M1069" s="121"/>
      <c r="N1069" s="132">
        <v>45943.0</v>
      </c>
      <c r="O1069" s="93"/>
      <c r="P1069" s="93"/>
      <c r="Q1069" s="93"/>
      <c r="R1069" s="93"/>
      <c r="S1069" s="93"/>
      <c r="T1069" s="93"/>
      <c r="U1069" s="93"/>
      <c r="V1069" s="93"/>
      <c r="W1069" s="93"/>
      <c r="X1069" s="93"/>
      <c r="Y1069" s="93"/>
      <c r="Z1069" s="93"/>
    </row>
    <row r="1070">
      <c r="A1070" s="115" t="s">
        <v>4159</v>
      </c>
      <c r="B1070" s="115">
        <v>2.1993284334E10</v>
      </c>
      <c r="C1070" s="115" t="s">
        <v>8623</v>
      </c>
      <c r="D1070" s="121"/>
      <c r="E1070" s="115" t="s">
        <v>85</v>
      </c>
      <c r="F1070" s="115"/>
      <c r="G1070" s="115" t="s">
        <v>150</v>
      </c>
      <c r="H1070" s="133"/>
      <c r="I1070" s="131"/>
      <c r="J1070" s="121"/>
      <c r="K1070" s="131"/>
      <c r="L1070" s="121"/>
      <c r="M1070" s="115" t="s">
        <v>8624</v>
      </c>
      <c r="N1070" s="132">
        <v>45943.0</v>
      </c>
      <c r="O1070" s="93"/>
      <c r="P1070" s="93"/>
      <c r="Q1070" s="93"/>
      <c r="R1070" s="93"/>
      <c r="S1070" s="93"/>
      <c r="T1070" s="93"/>
      <c r="U1070" s="93"/>
      <c r="V1070" s="93"/>
      <c r="W1070" s="93"/>
      <c r="X1070" s="93"/>
      <c r="Y1070" s="93"/>
      <c r="Z1070" s="93"/>
    </row>
    <row r="1071">
      <c r="A1071" s="115" t="s">
        <v>7204</v>
      </c>
      <c r="B1071" s="115">
        <v>2.2997210016E10</v>
      </c>
      <c r="C1071" s="115" t="s">
        <v>8625</v>
      </c>
      <c r="D1071" s="121"/>
      <c r="E1071" s="115" t="s">
        <v>85</v>
      </c>
      <c r="F1071" s="121"/>
      <c r="G1071" s="115" t="s">
        <v>86</v>
      </c>
      <c r="H1071" s="130"/>
      <c r="I1071" s="131"/>
      <c r="J1071" s="121"/>
      <c r="K1071" s="131"/>
      <c r="L1071" s="121"/>
      <c r="M1071" s="121"/>
      <c r="N1071" s="132">
        <v>45943.0</v>
      </c>
      <c r="O1071" s="93"/>
      <c r="P1071" s="93"/>
      <c r="Q1071" s="93"/>
      <c r="R1071" s="93"/>
      <c r="S1071" s="93"/>
      <c r="T1071" s="93"/>
      <c r="U1071" s="93"/>
      <c r="V1071" s="93"/>
      <c r="W1071" s="93"/>
      <c r="X1071" s="93"/>
      <c r="Y1071" s="93"/>
      <c r="Z1071" s="93"/>
    </row>
    <row r="1072">
      <c r="A1072" s="115" t="s">
        <v>5200</v>
      </c>
      <c r="B1072" s="115">
        <v>2.1976123641E10</v>
      </c>
      <c r="C1072" s="115" t="s">
        <v>8626</v>
      </c>
      <c r="D1072" s="121"/>
      <c r="E1072" s="115" t="s">
        <v>85</v>
      </c>
      <c r="F1072" s="115" t="s">
        <v>278</v>
      </c>
      <c r="G1072" s="115" t="s">
        <v>94</v>
      </c>
      <c r="H1072" s="133">
        <v>590.99</v>
      </c>
      <c r="I1072" s="131"/>
      <c r="J1072" s="121"/>
      <c r="K1072" s="131"/>
      <c r="L1072" s="121"/>
      <c r="M1072" s="115" t="s">
        <v>8627</v>
      </c>
      <c r="N1072" s="132">
        <v>45943.0</v>
      </c>
      <c r="O1072" s="93"/>
      <c r="P1072" s="93"/>
      <c r="Q1072" s="93"/>
      <c r="R1072" s="93"/>
      <c r="S1072" s="93"/>
      <c r="T1072" s="93"/>
      <c r="U1072" s="93"/>
      <c r="V1072" s="93"/>
      <c r="W1072" s="93"/>
      <c r="X1072" s="93"/>
      <c r="Y1072" s="93"/>
      <c r="Z1072" s="93"/>
    </row>
    <row r="1073">
      <c r="A1073" s="115" t="s">
        <v>8628</v>
      </c>
      <c r="B1073" s="115">
        <v>2.1988544725E10</v>
      </c>
      <c r="C1073" s="115" t="s">
        <v>8629</v>
      </c>
      <c r="D1073" s="121"/>
      <c r="E1073" s="115" t="s">
        <v>85</v>
      </c>
      <c r="F1073" s="121"/>
      <c r="G1073" s="115" t="s">
        <v>86</v>
      </c>
      <c r="H1073" s="130"/>
      <c r="I1073" s="131"/>
      <c r="J1073" s="121"/>
      <c r="K1073" s="131"/>
      <c r="L1073" s="121"/>
      <c r="M1073" s="121"/>
      <c r="N1073" s="132">
        <v>45943.0</v>
      </c>
      <c r="O1073" s="93"/>
      <c r="P1073" s="93"/>
      <c r="Q1073" s="93"/>
      <c r="R1073" s="93"/>
      <c r="S1073" s="93"/>
      <c r="T1073" s="93"/>
      <c r="U1073" s="93"/>
      <c r="V1073" s="93"/>
      <c r="W1073" s="93"/>
      <c r="X1073" s="93"/>
      <c r="Y1073" s="93"/>
      <c r="Z1073" s="93"/>
    </row>
    <row r="1074">
      <c r="A1074" s="115" t="s">
        <v>4019</v>
      </c>
      <c r="B1074" s="115">
        <v>2.1992954087E10</v>
      </c>
      <c r="C1074" s="115" t="s">
        <v>8630</v>
      </c>
      <c r="D1074" s="121"/>
      <c r="E1074" s="115" t="s">
        <v>85</v>
      </c>
      <c r="F1074" s="121"/>
      <c r="G1074" s="115" t="s">
        <v>86</v>
      </c>
      <c r="H1074" s="130"/>
      <c r="I1074" s="131"/>
      <c r="J1074" s="121"/>
      <c r="K1074" s="131"/>
      <c r="L1074" s="121"/>
      <c r="M1074" s="121"/>
      <c r="N1074" s="132">
        <v>45943.0</v>
      </c>
      <c r="O1074" s="93"/>
      <c r="P1074" s="93"/>
      <c r="Q1074" s="93"/>
      <c r="R1074" s="93"/>
      <c r="S1074" s="93"/>
      <c r="T1074" s="93"/>
      <c r="U1074" s="93"/>
      <c r="V1074" s="93"/>
      <c r="W1074" s="93"/>
      <c r="X1074" s="93"/>
      <c r="Y1074" s="93"/>
      <c r="Z1074" s="93"/>
    </row>
    <row r="1075">
      <c r="A1075" s="115" t="s">
        <v>4935</v>
      </c>
      <c r="B1075" s="115">
        <v>2.1972892644E10</v>
      </c>
      <c r="C1075" s="115" t="s">
        <v>5521</v>
      </c>
      <c r="D1075" s="121"/>
      <c r="E1075" s="115" t="s">
        <v>85</v>
      </c>
      <c r="F1075" s="115" t="s">
        <v>703</v>
      </c>
      <c r="G1075" s="115" t="s">
        <v>94</v>
      </c>
      <c r="H1075" s="130"/>
      <c r="I1075" s="131"/>
      <c r="J1075" s="121"/>
      <c r="K1075" s="131"/>
      <c r="L1075" s="121"/>
      <c r="M1075" s="115" t="s">
        <v>8631</v>
      </c>
      <c r="N1075" s="132">
        <v>45943.0</v>
      </c>
      <c r="O1075" s="93"/>
      <c r="P1075" s="93"/>
      <c r="Q1075" s="93"/>
      <c r="R1075" s="93"/>
      <c r="S1075" s="93"/>
      <c r="T1075" s="93"/>
      <c r="U1075" s="93"/>
      <c r="V1075" s="93"/>
      <c r="W1075" s="93"/>
      <c r="X1075" s="93"/>
      <c r="Y1075" s="93"/>
      <c r="Z1075" s="93"/>
    </row>
    <row r="1076">
      <c r="A1076" s="115" t="s">
        <v>8632</v>
      </c>
      <c r="B1076" s="115">
        <v>2.2999779515E10</v>
      </c>
      <c r="C1076" s="115" t="s">
        <v>8633</v>
      </c>
      <c r="D1076" s="121"/>
      <c r="E1076" s="115" t="s">
        <v>85</v>
      </c>
      <c r="F1076" s="115" t="s">
        <v>278</v>
      </c>
      <c r="G1076" s="115" t="s">
        <v>94</v>
      </c>
      <c r="H1076" s="130"/>
      <c r="I1076" s="131"/>
      <c r="J1076" s="121"/>
      <c r="K1076" s="131"/>
      <c r="L1076" s="121"/>
      <c r="M1076" s="115" t="s">
        <v>8634</v>
      </c>
      <c r="N1076" s="132">
        <v>45943.0</v>
      </c>
      <c r="O1076" s="93"/>
      <c r="P1076" s="93"/>
      <c r="Q1076" s="93"/>
      <c r="R1076" s="93"/>
      <c r="S1076" s="93"/>
      <c r="T1076" s="93"/>
      <c r="U1076" s="93"/>
      <c r="V1076" s="93"/>
      <c r="W1076" s="93"/>
      <c r="X1076" s="93"/>
      <c r="Y1076" s="93"/>
      <c r="Z1076" s="93"/>
    </row>
    <row r="1077">
      <c r="A1077" s="115" t="s">
        <v>593</v>
      </c>
      <c r="B1077" s="115">
        <v>2.4998543321E10</v>
      </c>
      <c r="C1077" s="115" t="s">
        <v>8635</v>
      </c>
      <c r="D1077" s="121"/>
      <c r="E1077" s="115" t="s">
        <v>85</v>
      </c>
      <c r="F1077" s="115" t="s">
        <v>137</v>
      </c>
      <c r="G1077" s="115" t="s">
        <v>94</v>
      </c>
      <c r="H1077" s="133">
        <v>1676.64</v>
      </c>
      <c r="I1077" s="131"/>
      <c r="J1077" s="121"/>
      <c r="K1077" s="131"/>
      <c r="L1077" s="121"/>
      <c r="M1077" s="115" t="s">
        <v>8636</v>
      </c>
      <c r="N1077" s="132">
        <v>45943.0</v>
      </c>
      <c r="O1077" s="93"/>
      <c r="P1077" s="93"/>
      <c r="Q1077" s="93"/>
      <c r="R1077" s="93"/>
      <c r="S1077" s="93"/>
      <c r="T1077" s="93"/>
      <c r="U1077" s="93"/>
      <c r="V1077" s="93"/>
      <c r="W1077" s="93"/>
      <c r="X1077" s="93"/>
      <c r="Y1077" s="93"/>
      <c r="Z1077" s="93"/>
    </row>
    <row r="1078">
      <c r="A1078" s="115" t="s">
        <v>8637</v>
      </c>
      <c r="B1078" s="115">
        <v>2.1993809014E10</v>
      </c>
      <c r="C1078" s="115" t="s">
        <v>8638</v>
      </c>
      <c r="D1078" s="121"/>
      <c r="E1078" s="115" t="s">
        <v>85</v>
      </c>
      <c r="F1078" s="115" t="s">
        <v>289</v>
      </c>
      <c r="G1078" s="115" t="s">
        <v>94</v>
      </c>
      <c r="H1078" s="133">
        <v>2245.47</v>
      </c>
      <c r="I1078" s="131"/>
      <c r="J1078" s="121"/>
      <c r="K1078" s="131"/>
      <c r="L1078" s="121"/>
      <c r="M1078" s="115" t="s">
        <v>8639</v>
      </c>
      <c r="N1078" s="132">
        <v>45943.0</v>
      </c>
      <c r="O1078" s="93"/>
      <c r="P1078" s="93"/>
      <c r="Q1078" s="93"/>
      <c r="R1078" s="93"/>
      <c r="S1078" s="93"/>
      <c r="T1078" s="93"/>
      <c r="U1078" s="93"/>
      <c r="V1078" s="93"/>
      <c r="W1078" s="93"/>
      <c r="X1078" s="93"/>
      <c r="Y1078" s="93"/>
      <c r="Z1078" s="93"/>
    </row>
    <row r="1079">
      <c r="A1079" s="115" t="s">
        <v>8640</v>
      </c>
      <c r="B1079" s="115">
        <v>2.1975001303E10</v>
      </c>
      <c r="C1079" s="115" t="s">
        <v>8641</v>
      </c>
      <c r="D1079" s="121"/>
      <c r="E1079" s="115" t="s">
        <v>85</v>
      </c>
      <c r="F1079" s="115" t="s">
        <v>970</v>
      </c>
      <c r="G1079" s="115" t="s">
        <v>94</v>
      </c>
      <c r="H1079" s="133">
        <v>189.0</v>
      </c>
      <c r="I1079" s="131"/>
      <c r="J1079" s="121"/>
      <c r="K1079" s="131"/>
      <c r="L1079" s="121"/>
      <c r="M1079" s="115" t="s">
        <v>8642</v>
      </c>
      <c r="N1079" s="132">
        <v>45943.0</v>
      </c>
      <c r="O1079" s="93"/>
      <c r="P1079" s="93"/>
      <c r="Q1079" s="93"/>
      <c r="R1079" s="93"/>
      <c r="S1079" s="93"/>
      <c r="T1079" s="93"/>
      <c r="U1079" s="93"/>
      <c r="V1079" s="93"/>
      <c r="W1079" s="93"/>
      <c r="X1079" s="93"/>
      <c r="Y1079" s="93"/>
      <c r="Z1079" s="93"/>
    </row>
    <row r="1080">
      <c r="A1080" s="115" t="s">
        <v>8643</v>
      </c>
      <c r="B1080" s="115">
        <v>2.1996810797E10</v>
      </c>
      <c r="C1080" s="115" t="s">
        <v>8644</v>
      </c>
      <c r="D1080" s="121"/>
      <c r="E1080" s="115" t="s">
        <v>85</v>
      </c>
      <c r="F1080" s="115" t="s">
        <v>153</v>
      </c>
      <c r="G1080" s="115" t="s">
        <v>94</v>
      </c>
      <c r="H1080" s="133">
        <v>317.26</v>
      </c>
      <c r="I1080" s="131"/>
      <c r="J1080" s="121"/>
      <c r="K1080" s="131"/>
      <c r="L1080" s="121"/>
      <c r="M1080" s="115" t="s">
        <v>8645</v>
      </c>
      <c r="N1080" s="132">
        <v>45943.0</v>
      </c>
      <c r="O1080" s="93"/>
      <c r="P1080" s="93"/>
      <c r="Q1080" s="93"/>
      <c r="R1080" s="93"/>
      <c r="S1080" s="93"/>
      <c r="T1080" s="93"/>
      <c r="U1080" s="93"/>
      <c r="V1080" s="93"/>
      <c r="W1080" s="93"/>
      <c r="X1080" s="93"/>
      <c r="Y1080" s="93"/>
      <c r="Z1080" s="93"/>
    </row>
    <row r="1081">
      <c r="A1081" s="115" t="s">
        <v>8646</v>
      </c>
      <c r="B1081" s="115">
        <v>2.2997434546E10</v>
      </c>
      <c r="C1081" s="115" t="s">
        <v>8647</v>
      </c>
      <c r="D1081" s="121"/>
      <c r="E1081" s="115" t="s">
        <v>85</v>
      </c>
      <c r="F1081" s="115" t="s">
        <v>93</v>
      </c>
      <c r="G1081" s="115" t="s">
        <v>94</v>
      </c>
      <c r="H1081" s="133">
        <v>2692.09</v>
      </c>
      <c r="I1081" s="131"/>
      <c r="J1081" s="121"/>
      <c r="K1081" s="131"/>
      <c r="L1081" s="121"/>
      <c r="M1081" s="115" t="s">
        <v>8648</v>
      </c>
      <c r="N1081" s="132">
        <v>45943.0</v>
      </c>
      <c r="O1081" s="93"/>
      <c r="P1081" s="93"/>
      <c r="Q1081" s="93"/>
      <c r="R1081" s="93"/>
      <c r="S1081" s="93"/>
      <c r="T1081" s="93"/>
      <c r="U1081" s="93"/>
      <c r="V1081" s="93"/>
      <c r="W1081" s="93"/>
      <c r="X1081" s="93"/>
      <c r="Y1081" s="93"/>
      <c r="Z1081" s="93"/>
    </row>
    <row r="1082">
      <c r="A1082" s="115" t="s">
        <v>4951</v>
      </c>
      <c r="B1082" s="115">
        <v>2.198330379E10</v>
      </c>
      <c r="C1082" s="115" t="s">
        <v>8649</v>
      </c>
      <c r="D1082" s="121"/>
      <c r="E1082" s="115" t="s">
        <v>85</v>
      </c>
      <c r="F1082" s="115" t="s">
        <v>153</v>
      </c>
      <c r="G1082" s="115" t="s">
        <v>94</v>
      </c>
      <c r="H1082" s="133">
        <v>317.26</v>
      </c>
      <c r="I1082" s="131"/>
      <c r="J1082" s="121"/>
      <c r="K1082" s="131"/>
      <c r="L1082" s="121"/>
      <c r="M1082" s="115" t="s">
        <v>8650</v>
      </c>
      <c r="N1082" s="132">
        <v>45943.0</v>
      </c>
      <c r="O1082" s="93"/>
      <c r="P1082" s="93"/>
      <c r="Q1082" s="93"/>
      <c r="R1082" s="93"/>
      <c r="S1082" s="93"/>
      <c r="T1082" s="93"/>
      <c r="U1082" s="93"/>
      <c r="V1082" s="93"/>
      <c r="W1082" s="93"/>
      <c r="X1082" s="93"/>
      <c r="Y1082" s="93"/>
      <c r="Z1082" s="93"/>
    </row>
    <row r="1083">
      <c r="A1083" s="115" t="s">
        <v>5450</v>
      </c>
      <c r="B1083" s="115">
        <v>2.1991575994E10</v>
      </c>
      <c r="C1083" s="115" t="s">
        <v>8651</v>
      </c>
      <c r="D1083" s="121"/>
      <c r="E1083" s="115" t="s">
        <v>85</v>
      </c>
      <c r="F1083" s="115" t="s">
        <v>153</v>
      </c>
      <c r="G1083" s="115" t="s">
        <v>94</v>
      </c>
      <c r="H1083" s="133">
        <v>250.8</v>
      </c>
      <c r="I1083" s="131"/>
      <c r="J1083" s="121"/>
      <c r="K1083" s="131"/>
      <c r="L1083" s="121"/>
      <c r="M1083" s="115" t="s">
        <v>8652</v>
      </c>
      <c r="N1083" s="132">
        <v>45943.0</v>
      </c>
      <c r="O1083" s="93"/>
      <c r="P1083" s="93"/>
      <c r="Q1083" s="93"/>
      <c r="R1083" s="93"/>
      <c r="S1083" s="93"/>
      <c r="T1083" s="93"/>
      <c r="U1083" s="93"/>
      <c r="V1083" s="93"/>
      <c r="W1083" s="93"/>
      <c r="X1083" s="93"/>
      <c r="Y1083" s="93"/>
      <c r="Z1083" s="93"/>
    </row>
    <row r="1084">
      <c r="A1084" s="115" t="s">
        <v>6926</v>
      </c>
      <c r="B1084" s="115">
        <v>2.1987413195E10</v>
      </c>
      <c r="C1084" s="115" t="s">
        <v>8653</v>
      </c>
      <c r="D1084" s="121"/>
      <c r="E1084" s="115" t="s">
        <v>85</v>
      </c>
      <c r="F1084" s="121"/>
      <c r="G1084" s="115" t="s">
        <v>86</v>
      </c>
      <c r="H1084" s="130"/>
      <c r="I1084" s="131"/>
      <c r="J1084" s="121"/>
      <c r="K1084" s="131"/>
      <c r="L1084" s="121"/>
      <c r="M1084" s="121"/>
      <c r="N1084" s="132">
        <v>45943.0</v>
      </c>
      <c r="O1084" s="93"/>
      <c r="P1084" s="93"/>
      <c r="Q1084" s="93"/>
      <c r="R1084" s="93"/>
      <c r="S1084" s="93"/>
      <c r="T1084" s="93"/>
      <c r="U1084" s="93"/>
      <c r="V1084" s="93"/>
      <c r="W1084" s="93"/>
      <c r="X1084" s="93"/>
      <c r="Y1084" s="93"/>
      <c r="Z1084" s="93"/>
    </row>
    <row r="1085">
      <c r="A1085" s="115" t="s">
        <v>8654</v>
      </c>
      <c r="B1085" s="115">
        <v>2.4999853738E10</v>
      </c>
      <c r="C1085" s="115" t="s">
        <v>8655</v>
      </c>
      <c r="D1085" s="121"/>
      <c r="E1085" s="115" t="s">
        <v>85</v>
      </c>
      <c r="F1085" s="115"/>
      <c r="G1085" s="115" t="s">
        <v>86</v>
      </c>
      <c r="H1085" s="133"/>
      <c r="I1085" s="131"/>
      <c r="J1085" s="121"/>
      <c r="K1085" s="131"/>
      <c r="L1085" s="121"/>
      <c r="M1085" s="115"/>
      <c r="N1085" s="132">
        <v>45943.0</v>
      </c>
      <c r="O1085" s="93"/>
      <c r="P1085" s="93"/>
      <c r="Q1085" s="93"/>
      <c r="R1085" s="93"/>
      <c r="S1085" s="93"/>
      <c r="T1085" s="93"/>
      <c r="U1085" s="93"/>
      <c r="V1085" s="93"/>
      <c r="W1085" s="93"/>
      <c r="X1085" s="93"/>
      <c r="Y1085" s="93"/>
      <c r="Z1085" s="93"/>
    </row>
    <row r="1086">
      <c r="A1086" s="115" t="s">
        <v>8656</v>
      </c>
      <c r="B1086" s="115">
        <v>2.1999110804E10</v>
      </c>
      <c r="C1086" s="115" t="s">
        <v>8657</v>
      </c>
      <c r="D1086" s="121"/>
      <c r="E1086" s="115" t="s">
        <v>85</v>
      </c>
      <c r="F1086" s="115" t="s">
        <v>93</v>
      </c>
      <c r="G1086" s="115" t="s">
        <v>94</v>
      </c>
      <c r="H1086" s="133">
        <v>2945.28</v>
      </c>
      <c r="I1086" s="131"/>
      <c r="J1086" s="121"/>
      <c r="K1086" s="131"/>
      <c r="L1086" s="121"/>
      <c r="M1086" s="115" t="s">
        <v>8658</v>
      </c>
      <c r="N1086" s="132">
        <v>45943.0</v>
      </c>
      <c r="O1086" s="93"/>
      <c r="P1086" s="93"/>
      <c r="Q1086" s="93"/>
      <c r="R1086" s="93"/>
      <c r="S1086" s="93"/>
      <c r="T1086" s="93"/>
      <c r="U1086" s="93"/>
      <c r="V1086" s="93"/>
      <c r="W1086" s="93"/>
      <c r="X1086" s="93"/>
      <c r="Y1086" s="93"/>
      <c r="Z1086" s="93"/>
    </row>
    <row r="1087">
      <c r="A1087" s="115" t="s">
        <v>8659</v>
      </c>
      <c r="B1087" s="115">
        <v>2.1984114452E10</v>
      </c>
      <c r="C1087" s="115"/>
      <c r="D1087" s="121"/>
      <c r="E1087" s="115" t="s">
        <v>4734</v>
      </c>
      <c r="F1087" s="121"/>
      <c r="G1087" s="115" t="s">
        <v>86</v>
      </c>
      <c r="H1087" s="130"/>
      <c r="I1087" s="131"/>
      <c r="J1087" s="121"/>
      <c r="K1087" s="131"/>
      <c r="L1087" s="121"/>
      <c r="M1087" s="135"/>
      <c r="N1087" s="132">
        <v>45944.0</v>
      </c>
      <c r="O1087" s="93"/>
      <c r="P1087" s="93"/>
      <c r="Q1087" s="93"/>
      <c r="R1087" s="93"/>
      <c r="S1087" s="93"/>
      <c r="T1087" s="93"/>
      <c r="U1087" s="93"/>
      <c r="V1087" s="93"/>
      <c r="W1087" s="93"/>
      <c r="X1087" s="93"/>
      <c r="Y1087" s="93"/>
      <c r="Z1087" s="93"/>
    </row>
    <row r="1088">
      <c r="A1088" s="115" t="s">
        <v>8660</v>
      </c>
      <c r="B1088" s="115">
        <v>2.1965384391E10</v>
      </c>
      <c r="C1088" s="115" t="s">
        <v>8661</v>
      </c>
      <c r="D1088" s="121"/>
      <c r="E1088" s="115" t="s">
        <v>671</v>
      </c>
      <c r="F1088" s="121"/>
      <c r="G1088" s="115" t="s">
        <v>86</v>
      </c>
      <c r="H1088" s="130"/>
      <c r="I1088" s="131"/>
      <c r="J1088" s="121"/>
      <c r="K1088" s="131"/>
      <c r="L1088" s="121"/>
      <c r="M1088" s="135"/>
      <c r="N1088" s="132">
        <v>45944.0</v>
      </c>
      <c r="O1088" s="93"/>
      <c r="P1088" s="93"/>
      <c r="Q1088" s="93"/>
      <c r="R1088" s="93"/>
      <c r="S1088" s="93"/>
      <c r="T1088" s="93"/>
      <c r="U1088" s="93"/>
      <c r="V1088" s="93"/>
      <c r="W1088" s="93"/>
      <c r="X1088" s="93"/>
      <c r="Y1088" s="93"/>
      <c r="Z1088" s="93"/>
    </row>
    <row r="1089">
      <c r="A1089" s="115" t="s">
        <v>8662</v>
      </c>
      <c r="B1089" s="115">
        <v>2.1993682528E10</v>
      </c>
      <c r="C1089" s="115" t="s">
        <v>8663</v>
      </c>
      <c r="D1089" s="121"/>
      <c r="E1089" s="115" t="s">
        <v>671</v>
      </c>
      <c r="F1089" s="121"/>
      <c r="G1089" s="115" t="s">
        <v>86</v>
      </c>
      <c r="H1089" s="130"/>
      <c r="I1089" s="131"/>
      <c r="J1089" s="121"/>
      <c r="K1089" s="131"/>
      <c r="L1089" s="121"/>
      <c r="M1089" s="135"/>
      <c r="N1089" s="132">
        <v>45944.0</v>
      </c>
      <c r="O1089" s="93"/>
      <c r="P1089" s="93"/>
      <c r="Q1089" s="93"/>
      <c r="R1089" s="93"/>
      <c r="S1089" s="93"/>
      <c r="T1089" s="93"/>
      <c r="U1089" s="93"/>
      <c r="V1089" s="93"/>
      <c r="W1089" s="93"/>
      <c r="X1089" s="93"/>
      <c r="Y1089" s="93"/>
      <c r="Z1089" s="93"/>
    </row>
    <row r="1090">
      <c r="A1090" s="115" t="s">
        <v>8664</v>
      </c>
      <c r="B1090" s="115">
        <v>2.1967272811E10</v>
      </c>
      <c r="C1090" s="115" t="s">
        <v>8665</v>
      </c>
      <c r="D1090" s="121"/>
      <c r="E1090" s="115" t="s">
        <v>85</v>
      </c>
      <c r="F1090" s="121"/>
      <c r="G1090" s="115" t="s">
        <v>86</v>
      </c>
      <c r="H1090" s="130"/>
      <c r="I1090" s="131"/>
      <c r="J1090" s="121"/>
      <c r="K1090" s="131"/>
      <c r="L1090" s="121"/>
      <c r="M1090" s="135"/>
      <c r="N1090" s="132">
        <v>45944.0</v>
      </c>
      <c r="O1090" s="93"/>
      <c r="P1090" s="93"/>
      <c r="Q1090" s="93"/>
      <c r="R1090" s="93"/>
      <c r="S1090" s="93"/>
      <c r="T1090" s="93"/>
      <c r="U1090" s="93"/>
      <c r="V1090" s="93"/>
      <c r="W1090" s="93"/>
      <c r="X1090" s="93"/>
      <c r="Y1090" s="93"/>
      <c r="Z1090" s="93"/>
    </row>
    <row r="1091">
      <c r="A1091" s="115" t="s">
        <v>4366</v>
      </c>
      <c r="B1091" s="115">
        <v>2.2999032342E10</v>
      </c>
      <c r="C1091" s="115" t="s">
        <v>8666</v>
      </c>
      <c r="D1091" s="121"/>
      <c r="E1091" s="115" t="s">
        <v>85</v>
      </c>
      <c r="F1091" s="121"/>
      <c r="G1091" s="115" t="s">
        <v>86</v>
      </c>
      <c r="H1091" s="130"/>
      <c r="I1091" s="131"/>
      <c r="J1091" s="121"/>
      <c r="K1091" s="131"/>
      <c r="L1091" s="121"/>
      <c r="M1091" s="135"/>
      <c r="N1091" s="132">
        <v>45944.0</v>
      </c>
      <c r="O1091" s="93"/>
      <c r="P1091" s="93"/>
      <c r="Q1091" s="93"/>
      <c r="R1091" s="93"/>
      <c r="S1091" s="93"/>
      <c r="T1091" s="93"/>
      <c r="U1091" s="93"/>
      <c r="V1091" s="93"/>
      <c r="W1091" s="93"/>
      <c r="X1091" s="93"/>
      <c r="Y1091" s="93"/>
      <c r="Z1091" s="93"/>
    </row>
    <row r="1092">
      <c r="A1092" s="115" t="s">
        <v>8667</v>
      </c>
      <c r="B1092" s="115">
        <v>2.1973399375E10</v>
      </c>
      <c r="C1092" s="115" t="s">
        <v>8668</v>
      </c>
      <c r="D1092" s="121"/>
      <c r="E1092" s="115" t="s">
        <v>85</v>
      </c>
      <c r="F1092" s="121"/>
      <c r="G1092" s="115" t="s">
        <v>86</v>
      </c>
      <c r="H1092" s="130"/>
      <c r="I1092" s="131"/>
      <c r="J1092" s="121"/>
      <c r="K1092" s="131"/>
      <c r="L1092" s="121"/>
      <c r="M1092" s="135"/>
      <c r="N1092" s="132">
        <v>45944.0</v>
      </c>
      <c r="O1092" s="93"/>
      <c r="P1092" s="93"/>
      <c r="Q1092" s="93"/>
      <c r="R1092" s="93"/>
      <c r="S1092" s="93"/>
      <c r="T1092" s="93"/>
      <c r="U1092" s="93"/>
      <c r="V1092" s="93"/>
      <c r="W1092" s="93"/>
      <c r="X1092" s="93"/>
      <c r="Y1092" s="93"/>
      <c r="Z1092" s="93"/>
    </row>
    <row r="1093">
      <c r="A1093" s="115" t="s">
        <v>8669</v>
      </c>
      <c r="B1093" s="115">
        <v>2.2999212734E10</v>
      </c>
      <c r="C1093" s="115" t="s">
        <v>8670</v>
      </c>
      <c r="D1093" s="121"/>
      <c r="E1093" s="115" t="s">
        <v>85</v>
      </c>
      <c r="F1093" s="121"/>
      <c r="G1093" s="115" t="s">
        <v>86</v>
      </c>
      <c r="H1093" s="130"/>
      <c r="I1093" s="131"/>
      <c r="J1093" s="121"/>
      <c r="K1093" s="131"/>
      <c r="L1093" s="121"/>
      <c r="M1093" s="135"/>
      <c r="N1093" s="132">
        <v>45944.0</v>
      </c>
      <c r="O1093" s="93"/>
      <c r="P1093" s="93"/>
      <c r="Q1093" s="93"/>
      <c r="R1093" s="93"/>
      <c r="S1093" s="93"/>
      <c r="T1093" s="93"/>
      <c r="U1093" s="93"/>
      <c r="V1093" s="93"/>
      <c r="W1093" s="93"/>
      <c r="X1093" s="93"/>
      <c r="Y1093" s="93"/>
      <c r="Z1093" s="93"/>
    </row>
    <row r="1094">
      <c r="A1094" s="115" t="s">
        <v>4274</v>
      </c>
      <c r="B1094" s="115">
        <v>2.1983961287E10</v>
      </c>
      <c r="C1094" s="115" t="s">
        <v>8671</v>
      </c>
      <c r="D1094" s="121"/>
      <c r="E1094" s="115" t="s">
        <v>85</v>
      </c>
      <c r="F1094" s="115" t="s">
        <v>289</v>
      </c>
      <c r="G1094" s="115" t="s">
        <v>94</v>
      </c>
      <c r="H1094" s="133">
        <v>709.41</v>
      </c>
      <c r="I1094" s="131"/>
      <c r="J1094" s="121"/>
      <c r="K1094" s="131"/>
      <c r="L1094" s="121"/>
      <c r="M1094" s="115" t="s">
        <v>8672</v>
      </c>
      <c r="N1094" s="132">
        <v>45944.0</v>
      </c>
      <c r="O1094" s="93"/>
      <c r="P1094" s="93"/>
      <c r="Q1094" s="93"/>
      <c r="R1094" s="93"/>
      <c r="S1094" s="93"/>
      <c r="T1094" s="93"/>
      <c r="U1094" s="93"/>
      <c r="V1094" s="93"/>
      <c r="W1094" s="93"/>
      <c r="X1094" s="93"/>
      <c r="Y1094" s="93"/>
      <c r="Z1094" s="93"/>
    </row>
    <row r="1095">
      <c r="A1095" s="115" t="s">
        <v>4280</v>
      </c>
      <c r="B1095" s="115">
        <v>2.198586222E10</v>
      </c>
      <c r="C1095" s="115" t="s">
        <v>8673</v>
      </c>
      <c r="D1095" s="121"/>
      <c r="E1095" s="115" t="s">
        <v>85</v>
      </c>
      <c r="F1095" s="115" t="s">
        <v>289</v>
      </c>
      <c r="G1095" s="115" t="s">
        <v>94</v>
      </c>
      <c r="H1095" s="133">
        <v>4170.68</v>
      </c>
      <c r="I1095" s="131"/>
      <c r="J1095" s="121"/>
      <c r="K1095" s="131"/>
      <c r="L1095" s="121"/>
      <c r="M1095" s="115" t="s">
        <v>8674</v>
      </c>
      <c r="N1095" s="132">
        <v>45944.0</v>
      </c>
      <c r="O1095" s="93"/>
      <c r="P1095" s="93"/>
      <c r="Q1095" s="93"/>
      <c r="R1095" s="93"/>
      <c r="S1095" s="93"/>
      <c r="T1095" s="93"/>
      <c r="U1095" s="93"/>
      <c r="V1095" s="93"/>
      <c r="W1095" s="93"/>
      <c r="X1095" s="93"/>
      <c r="Y1095" s="93"/>
      <c r="Z1095" s="93"/>
    </row>
    <row r="1096">
      <c r="A1096" s="115" t="s">
        <v>5150</v>
      </c>
      <c r="B1096" s="115">
        <v>2.2996004432E10</v>
      </c>
      <c r="C1096" s="115" t="s">
        <v>8675</v>
      </c>
      <c r="D1096" s="121"/>
      <c r="E1096" s="115" t="s">
        <v>85</v>
      </c>
      <c r="F1096" s="115" t="s">
        <v>278</v>
      </c>
      <c r="G1096" s="115" t="s">
        <v>94</v>
      </c>
      <c r="H1096" s="133">
        <v>671.88</v>
      </c>
      <c r="I1096" s="131"/>
      <c r="J1096" s="121"/>
      <c r="K1096" s="131"/>
      <c r="L1096" s="121"/>
      <c r="M1096" s="115" t="s">
        <v>8676</v>
      </c>
      <c r="N1096" s="132">
        <v>45944.0</v>
      </c>
      <c r="O1096" s="93"/>
      <c r="P1096" s="93"/>
      <c r="Q1096" s="93"/>
      <c r="R1096" s="93"/>
      <c r="S1096" s="93"/>
      <c r="T1096" s="93"/>
      <c r="U1096" s="93"/>
      <c r="V1096" s="93"/>
      <c r="W1096" s="93"/>
      <c r="X1096" s="93"/>
      <c r="Y1096" s="93"/>
      <c r="Z1096" s="93"/>
    </row>
    <row r="1097">
      <c r="A1097" s="115" t="s">
        <v>4955</v>
      </c>
      <c r="B1097" s="115">
        <v>2.1984511924E10</v>
      </c>
      <c r="C1097" s="115" t="s">
        <v>8677</v>
      </c>
      <c r="D1097" s="121"/>
      <c r="E1097" s="115" t="s">
        <v>85</v>
      </c>
      <c r="F1097" s="115" t="s">
        <v>895</v>
      </c>
      <c r="G1097" s="115" t="s">
        <v>94</v>
      </c>
      <c r="H1097" s="133">
        <v>1257.97</v>
      </c>
      <c r="I1097" s="131"/>
      <c r="J1097" s="121"/>
      <c r="K1097" s="131"/>
      <c r="L1097" s="121"/>
      <c r="M1097" s="115" t="s">
        <v>8678</v>
      </c>
      <c r="N1097" s="132">
        <v>45944.0</v>
      </c>
      <c r="O1097" s="93"/>
      <c r="P1097" s="93"/>
      <c r="Q1097" s="93"/>
      <c r="R1097" s="93"/>
      <c r="S1097" s="93"/>
      <c r="T1097" s="93"/>
      <c r="U1097" s="93"/>
      <c r="V1097" s="93"/>
      <c r="W1097" s="93"/>
      <c r="X1097" s="93"/>
      <c r="Y1097" s="93"/>
      <c r="Z1097" s="93"/>
    </row>
    <row r="1098">
      <c r="A1098" s="115" t="s">
        <v>8679</v>
      </c>
      <c r="B1098" s="115">
        <v>2.4999662182E10</v>
      </c>
      <c r="C1098" s="115" t="s">
        <v>8680</v>
      </c>
      <c r="D1098" s="121"/>
      <c r="E1098" s="115" t="s">
        <v>85</v>
      </c>
      <c r="F1098" s="115" t="s">
        <v>93</v>
      </c>
      <c r="G1098" s="115" t="s">
        <v>94</v>
      </c>
      <c r="H1098" s="133">
        <v>5890.56</v>
      </c>
      <c r="I1098" s="131"/>
      <c r="J1098" s="121"/>
      <c r="K1098" s="131"/>
      <c r="L1098" s="121"/>
      <c r="M1098" s="115" t="s">
        <v>8681</v>
      </c>
      <c r="N1098" s="132">
        <v>45944.0</v>
      </c>
      <c r="O1098" s="93"/>
      <c r="P1098" s="93"/>
      <c r="Q1098" s="93"/>
      <c r="R1098" s="93"/>
      <c r="S1098" s="93"/>
      <c r="T1098" s="93"/>
      <c r="U1098" s="93"/>
      <c r="V1098" s="93"/>
      <c r="W1098" s="93"/>
      <c r="X1098" s="93"/>
      <c r="Y1098" s="93"/>
      <c r="Z1098" s="93"/>
    </row>
    <row r="1099">
      <c r="A1099" s="115" t="s">
        <v>8682</v>
      </c>
      <c r="B1099" s="115">
        <v>2.1978985593E10</v>
      </c>
      <c r="C1099" s="115" t="s">
        <v>8683</v>
      </c>
      <c r="D1099" s="121"/>
      <c r="E1099" s="115" t="s">
        <v>85</v>
      </c>
      <c r="F1099" s="121"/>
      <c r="G1099" s="115" t="s">
        <v>86</v>
      </c>
      <c r="H1099" s="130"/>
      <c r="I1099" s="131"/>
      <c r="J1099" s="121"/>
      <c r="K1099" s="131"/>
      <c r="L1099" s="121"/>
      <c r="M1099" s="135"/>
      <c r="N1099" s="132">
        <v>45944.0</v>
      </c>
      <c r="O1099" s="93"/>
      <c r="P1099" s="93"/>
      <c r="Q1099" s="93"/>
      <c r="R1099" s="93"/>
      <c r="S1099" s="93"/>
      <c r="T1099" s="93"/>
      <c r="U1099" s="93"/>
      <c r="V1099" s="93"/>
      <c r="W1099" s="93"/>
      <c r="X1099" s="93"/>
      <c r="Y1099" s="93"/>
      <c r="Z1099" s="93"/>
    </row>
    <row r="1100">
      <c r="A1100" s="115" t="s">
        <v>8684</v>
      </c>
      <c r="B1100" s="115">
        <v>2.4993478605E10</v>
      </c>
      <c r="C1100" s="115" t="s">
        <v>8685</v>
      </c>
      <c r="D1100" s="121"/>
      <c r="E1100" s="115" t="s">
        <v>85</v>
      </c>
      <c r="F1100" s="121"/>
      <c r="G1100" s="115" t="s">
        <v>86</v>
      </c>
      <c r="H1100" s="130"/>
      <c r="I1100" s="131"/>
      <c r="J1100" s="121"/>
      <c r="K1100" s="131"/>
      <c r="L1100" s="121"/>
      <c r="M1100" s="135"/>
      <c r="N1100" s="132">
        <v>45944.0</v>
      </c>
      <c r="O1100" s="93"/>
      <c r="P1100" s="93"/>
      <c r="Q1100" s="93"/>
      <c r="R1100" s="93"/>
      <c r="S1100" s="93"/>
      <c r="T1100" s="93"/>
      <c r="U1100" s="93"/>
      <c r="V1100" s="93"/>
      <c r="W1100" s="93"/>
      <c r="X1100" s="93"/>
      <c r="Y1100" s="93"/>
      <c r="Z1100" s="93"/>
    </row>
    <row r="1101">
      <c r="A1101" s="115" t="s">
        <v>8686</v>
      </c>
      <c r="B1101" s="115">
        <v>2.1976442957E10</v>
      </c>
      <c r="C1101" s="115" t="s">
        <v>8687</v>
      </c>
      <c r="D1101" s="121"/>
      <c r="E1101" s="115" t="s">
        <v>85</v>
      </c>
      <c r="F1101" s="115" t="s">
        <v>93</v>
      </c>
      <c r="G1101" s="115" t="s">
        <v>94</v>
      </c>
      <c r="H1101" s="133">
        <v>437.56</v>
      </c>
      <c r="I1101" s="131"/>
      <c r="J1101" s="121"/>
      <c r="K1101" s="131"/>
      <c r="L1101" s="121"/>
      <c r="M1101" s="115" t="s">
        <v>8688</v>
      </c>
      <c r="N1101" s="132">
        <v>45944.0</v>
      </c>
      <c r="O1101" s="93"/>
      <c r="P1101" s="93"/>
      <c r="Q1101" s="93"/>
      <c r="R1101" s="93"/>
      <c r="S1101" s="93"/>
      <c r="T1101" s="93"/>
      <c r="U1101" s="93"/>
      <c r="V1101" s="93"/>
      <c r="W1101" s="93"/>
      <c r="X1101" s="93"/>
      <c r="Y1101" s="93"/>
      <c r="Z1101" s="93"/>
    </row>
    <row r="1102">
      <c r="A1102" s="115" t="s">
        <v>8689</v>
      </c>
      <c r="B1102" s="115">
        <v>2.1970358363E10</v>
      </c>
      <c r="C1102" s="115" t="s">
        <v>8690</v>
      </c>
      <c r="D1102" s="121"/>
      <c r="E1102" s="115" t="s">
        <v>85</v>
      </c>
      <c r="F1102" s="121"/>
      <c r="G1102" s="115" t="s">
        <v>86</v>
      </c>
      <c r="H1102" s="130"/>
      <c r="I1102" s="131"/>
      <c r="J1102" s="121"/>
      <c r="K1102" s="131"/>
      <c r="L1102" s="121"/>
      <c r="M1102" s="135"/>
      <c r="N1102" s="135">
        <v>45944.0</v>
      </c>
      <c r="O1102" s="93"/>
      <c r="P1102" s="93"/>
      <c r="Q1102" s="93"/>
      <c r="R1102" s="93"/>
      <c r="S1102" s="93"/>
      <c r="T1102" s="93"/>
      <c r="U1102" s="93"/>
      <c r="V1102" s="93"/>
      <c r="W1102" s="93"/>
      <c r="X1102" s="93"/>
      <c r="Y1102" s="93"/>
      <c r="Z1102" s="93"/>
    </row>
    <row r="1103">
      <c r="A1103" s="115" t="s">
        <v>8691</v>
      </c>
      <c r="B1103" s="115">
        <v>2.1984200449E10</v>
      </c>
      <c r="C1103" s="115" t="s">
        <v>8692</v>
      </c>
      <c r="D1103" s="121"/>
      <c r="E1103" s="115" t="s">
        <v>85</v>
      </c>
      <c r="F1103" s="121"/>
      <c r="G1103" s="115" t="s">
        <v>86</v>
      </c>
      <c r="H1103" s="130"/>
      <c r="I1103" s="131"/>
      <c r="J1103" s="121"/>
      <c r="K1103" s="131"/>
      <c r="L1103" s="121"/>
      <c r="M1103" s="135"/>
      <c r="N1103" s="135">
        <v>45944.0</v>
      </c>
      <c r="O1103" s="93"/>
      <c r="P1103" s="93"/>
      <c r="Q1103" s="93"/>
      <c r="R1103" s="93"/>
      <c r="S1103" s="93"/>
      <c r="T1103" s="93"/>
      <c r="U1103" s="93"/>
      <c r="V1103" s="93"/>
      <c r="W1103" s="93"/>
      <c r="X1103" s="93"/>
      <c r="Y1103" s="93"/>
      <c r="Z1103" s="93"/>
    </row>
    <row r="1104">
      <c r="A1104" s="115" t="s">
        <v>8693</v>
      </c>
      <c r="B1104" s="115">
        <v>2.2999075203E10</v>
      </c>
      <c r="C1104" s="115" t="s">
        <v>8694</v>
      </c>
      <c r="D1104" s="115" t="s">
        <v>8695</v>
      </c>
      <c r="E1104" s="115" t="s">
        <v>85</v>
      </c>
      <c r="F1104" s="121"/>
      <c r="G1104" s="115" t="s">
        <v>94</v>
      </c>
      <c r="H1104" s="133">
        <v>847.79</v>
      </c>
      <c r="I1104" s="131"/>
      <c r="J1104" s="121"/>
      <c r="K1104" s="131"/>
      <c r="L1104" s="121"/>
      <c r="M1104" s="115" t="s">
        <v>8696</v>
      </c>
      <c r="N1104" s="135">
        <v>45946.0</v>
      </c>
      <c r="O1104" s="93"/>
      <c r="P1104" s="93"/>
      <c r="Q1104" s="93"/>
      <c r="R1104" s="93"/>
      <c r="S1104" s="93"/>
      <c r="T1104" s="93"/>
      <c r="U1104" s="93"/>
      <c r="V1104" s="93"/>
      <c r="W1104" s="93"/>
      <c r="X1104" s="93"/>
      <c r="Y1104" s="93"/>
      <c r="Z1104" s="93"/>
    </row>
    <row r="1105">
      <c r="A1105" s="115" t="s">
        <v>4267</v>
      </c>
      <c r="B1105" s="115">
        <v>2.1990420484E10</v>
      </c>
      <c r="C1105" s="115" t="s">
        <v>8697</v>
      </c>
      <c r="D1105" s="115" t="s">
        <v>8698</v>
      </c>
      <c r="E1105" s="115" t="s">
        <v>85</v>
      </c>
      <c r="F1105" s="115" t="s">
        <v>153</v>
      </c>
      <c r="G1105" s="115" t="s">
        <v>94</v>
      </c>
      <c r="H1105" s="133">
        <v>250.8</v>
      </c>
      <c r="I1105" s="131"/>
      <c r="J1105" s="121"/>
      <c r="K1105" s="131"/>
      <c r="L1105" s="121"/>
      <c r="M1105" s="115" t="s">
        <v>8699</v>
      </c>
      <c r="N1105" s="135">
        <v>45946.0</v>
      </c>
      <c r="O1105" s="93"/>
      <c r="P1105" s="93"/>
      <c r="Q1105" s="93"/>
      <c r="R1105" s="93"/>
      <c r="S1105" s="93"/>
      <c r="T1105" s="93"/>
      <c r="U1105" s="93"/>
      <c r="V1105" s="93"/>
      <c r="W1105" s="93"/>
      <c r="X1105" s="93"/>
      <c r="Y1105" s="93"/>
      <c r="Z1105" s="93"/>
    </row>
    <row r="1106">
      <c r="A1106" s="115" t="s">
        <v>8700</v>
      </c>
      <c r="B1106" s="115">
        <v>2.1973426336E10</v>
      </c>
      <c r="C1106" s="115" t="s">
        <v>8701</v>
      </c>
      <c r="D1106" s="121"/>
      <c r="E1106" s="115" t="s">
        <v>85</v>
      </c>
      <c r="F1106" s="115" t="s">
        <v>153</v>
      </c>
      <c r="G1106" s="115" t="s">
        <v>94</v>
      </c>
      <c r="H1106" s="133">
        <v>250.8</v>
      </c>
      <c r="I1106" s="131"/>
      <c r="J1106" s="121"/>
      <c r="K1106" s="131"/>
      <c r="L1106" s="121"/>
      <c r="M1106" s="115" t="s">
        <v>8702</v>
      </c>
      <c r="N1106" s="135">
        <v>45946.0</v>
      </c>
      <c r="O1106" s="93"/>
      <c r="P1106" s="93"/>
      <c r="Q1106" s="93"/>
      <c r="R1106" s="93"/>
      <c r="S1106" s="93"/>
      <c r="T1106" s="93"/>
      <c r="U1106" s="93"/>
      <c r="V1106" s="93"/>
      <c r="W1106" s="93"/>
      <c r="X1106" s="93"/>
      <c r="Y1106" s="93"/>
      <c r="Z1106" s="93"/>
    </row>
    <row r="1107">
      <c r="A1107" s="115" t="s">
        <v>5270</v>
      </c>
      <c r="B1107" s="115">
        <v>2.4974059212E10</v>
      </c>
      <c r="C1107" s="115" t="s">
        <v>8703</v>
      </c>
      <c r="D1107" s="121"/>
      <c r="E1107" s="115" t="s">
        <v>85</v>
      </c>
      <c r="F1107" s="121"/>
      <c r="G1107" s="115" t="s">
        <v>86</v>
      </c>
      <c r="H1107" s="130"/>
      <c r="I1107" s="131"/>
      <c r="J1107" s="121"/>
      <c r="K1107" s="131"/>
      <c r="L1107" s="121"/>
      <c r="M1107" s="135"/>
      <c r="N1107" s="135">
        <v>45946.0</v>
      </c>
      <c r="O1107" s="93"/>
      <c r="P1107" s="93"/>
      <c r="Q1107" s="93"/>
      <c r="R1107" s="93"/>
      <c r="S1107" s="93"/>
      <c r="T1107" s="93"/>
      <c r="U1107" s="93"/>
      <c r="V1107" s="93"/>
      <c r="W1107" s="93"/>
      <c r="X1107" s="93"/>
      <c r="Y1107" s="93"/>
      <c r="Z1107" s="93"/>
    </row>
    <row r="1108">
      <c r="A1108" s="115" t="s">
        <v>4350</v>
      </c>
      <c r="B1108" s="115">
        <v>2.1993348973E10</v>
      </c>
      <c r="C1108" s="115" t="s">
        <v>8704</v>
      </c>
      <c r="D1108" s="115" t="s">
        <v>8705</v>
      </c>
      <c r="E1108" s="115" t="s">
        <v>85</v>
      </c>
      <c r="F1108" s="115" t="s">
        <v>289</v>
      </c>
      <c r="G1108" s="115" t="s">
        <v>94</v>
      </c>
      <c r="H1108" s="133">
        <v>189.0</v>
      </c>
      <c r="I1108" s="131"/>
      <c r="J1108" s="121"/>
      <c r="K1108" s="131"/>
      <c r="L1108" s="121"/>
      <c r="M1108" s="115" t="s">
        <v>8706</v>
      </c>
      <c r="N1108" s="135">
        <v>45946.0</v>
      </c>
      <c r="O1108" s="93"/>
      <c r="P1108" s="93"/>
      <c r="Q1108" s="93"/>
      <c r="R1108" s="93"/>
      <c r="S1108" s="93"/>
      <c r="T1108" s="93"/>
      <c r="U1108" s="93"/>
      <c r="V1108" s="93"/>
      <c r="W1108" s="93"/>
      <c r="X1108" s="93"/>
      <c r="Y1108" s="93"/>
      <c r="Z1108" s="93"/>
    </row>
    <row r="1109">
      <c r="A1109" s="115" t="s">
        <v>7366</v>
      </c>
      <c r="B1109" s="115">
        <v>2.1974629862E10</v>
      </c>
      <c r="C1109" s="115" t="s">
        <v>8707</v>
      </c>
      <c r="D1109" s="121"/>
      <c r="E1109" s="115" t="s">
        <v>85</v>
      </c>
      <c r="F1109" s="121"/>
      <c r="G1109" s="115" t="s">
        <v>86</v>
      </c>
      <c r="H1109" s="130"/>
      <c r="I1109" s="131"/>
      <c r="J1109" s="121"/>
      <c r="K1109" s="131"/>
      <c r="L1109" s="121"/>
      <c r="M1109" s="135"/>
      <c r="N1109" s="135">
        <v>45946.0</v>
      </c>
      <c r="O1109" s="93"/>
      <c r="P1109" s="93"/>
      <c r="Q1109" s="93"/>
      <c r="R1109" s="93"/>
      <c r="S1109" s="93"/>
      <c r="T1109" s="93"/>
      <c r="U1109" s="93"/>
      <c r="V1109" s="93"/>
      <c r="W1109" s="93"/>
      <c r="X1109" s="93"/>
      <c r="Y1109" s="93"/>
      <c r="Z1109" s="93"/>
    </row>
    <row r="1110">
      <c r="A1110" s="115" t="s">
        <v>8372</v>
      </c>
      <c r="B1110" s="115">
        <v>2.1959471643E10</v>
      </c>
      <c r="C1110" s="115" t="s">
        <v>8708</v>
      </c>
      <c r="D1110" s="121"/>
      <c r="E1110" s="115" t="s">
        <v>85</v>
      </c>
      <c r="F1110" s="115" t="s">
        <v>289</v>
      </c>
      <c r="G1110" s="115" t="s">
        <v>94</v>
      </c>
      <c r="H1110" s="130"/>
      <c r="I1110" s="131"/>
      <c r="J1110" s="121"/>
      <c r="K1110" s="131"/>
      <c r="L1110" s="121"/>
      <c r="M1110" s="115" t="s">
        <v>8709</v>
      </c>
      <c r="N1110" s="135">
        <v>45946.0</v>
      </c>
      <c r="O1110" s="93"/>
      <c r="P1110" s="93"/>
      <c r="Q1110" s="93"/>
      <c r="R1110" s="93"/>
      <c r="S1110" s="93"/>
      <c r="T1110" s="93"/>
      <c r="U1110" s="93"/>
      <c r="V1110" s="93"/>
      <c r="W1110" s="93"/>
      <c r="X1110" s="93"/>
      <c r="Y1110" s="93"/>
      <c r="Z1110" s="93"/>
    </row>
    <row r="1111">
      <c r="A1111" s="115" t="s">
        <v>8710</v>
      </c>
      <c r="B1111" s="115">
        <v>2.1985945778E10</v>
      </c>
      <c r="C1111" s="115" t="s">
        <v>8711</v>
      </c>
      <c r="D1111" s="121"/>
      <c r="E1111" s="115" t="s">
        <v>85</v>
      </c>
      <c r="F1111" s="121"/>
      <c r="G1111" s="115" t="s">
        <v>86</v>
      </c>
      <c r="H1111" s="130"/>
      <c r="I1111" s="131"/>
      <c r="J1111" s="121"/>
      <c r="K1111" s="131"/>
      <c r="L1111" s="121"/>
      <c r="M1111" s="135"/>
      <c r="N1111" s="135">
        <v>45946.0</v>
      </c>
      <c r="O1111" s="93"/>
      <c r="P1111" s="93"/>
      <c r="Q1111" s="93"/>
      <c r="R1111" s="93"/>
      <c r="S1111" s="93"/>
      <c r="T1111" s="93"/>
      <c r="U1111" s="93"/>
      <c r="V1111" s="93"/>
      <c r="W1111" s="93"/>
      <c r="X1111" s="93"/>
      <c r="Y1111" s="93"/>
      <c r="Z1111" s="93"/>
    </row>
    <row r="1112">
      <c r="A1112" s="115" t="s">
        <v>5209</v>
      </c>
      <c r="B1112" s="115">
        <v>2.2996079897E10</v>
      </c>
      <c r="C1112" s="115" t="s">
        <v>8712</v>
      </c>
      <c r="D1112" s="115" t="s">
        <v>8713</v>
      </c>
      <c r="E1112" s="115" t="s">
        <v>85</v>
      </c>
      <c r="F1112" s="115" t="s">
        <v>278</v>
      </c>
      <c r="G1112" s="115" t="s">
        <v>94</v>
      </c>
      <c r="H1112" s="133">
        <v>537.3</v>
      </c>
      <c r="I1112" s="131"/>
      <c r="J1112" s="121"/>
      <c r="K1112" s="131"/>
      <c r="L1112" s="121"/>
      <c r="M1112" s="115" t="s">
        <v>8714</v>
      </c>
      <c r="N1112" s="135">
        <v>45946.0</v>
      </c>
      <c r="O1112" s="93"/>
      <c r="P1112" s="93"/>
      <c r="Q1112" s="93"/>
      <c r="R1112" s="93"/>
      <c r="S1112" s="93"/>
      <c r="T1112" s="93"/>
      <c r="U1112" s="93"/>
      <c r="V1112" s="93"/>
      <c r="W1112" s="93"/>
      <c r="X1112" s="93"/>
      <c r="Y1112" s="93"/>
      <c r="Z1112" s="93"/>
    </row>
    <row r="1113">
      <c r="A1113" s="115" t="s">
        <v>8715</v>
      </c>
      <c r="B1113" s="115">
        <v>2.2992778211E10</v>
      </c>
      <c r="C1113" s="115" t="s">
        <v>8716</v>
      </c>
      <c r="D1113" s="115" t="s">
        <v>8717</v>
      </c>
      <c r="E1113" s="115" t="s">
        <v>85</v>
      </c>
      <c r="F1113" s="121"/>
      <c r="G1113" s="115" t="s">
        <v>3462</v>
      </c>
      <c r="H1113" s="130"/>
      <c r="I1113" s="131"/>
      <c r="J1113" s="121"/>
      <c r="K1113" s="131"/>
      <c r="L1113" s="121"/>
      <c r="M1113" s="115" t="s">
        <v>8718</v>
      </c>
      <c r="N1113" s="135">
        <v>45946.0</v>
      </c>
      <c r="O1113" s="93"/>
      <c r="P1113" s="93"/>
      <c r="Q1113" s="93"/>
      <c r="R1113" s="93"/>
      <c r="S1113" s="93"/>
      <c r="T1113" s="93"/>
      <c r="U1113" s="93"/>
      <c r="V1113" s="93"/>
      <c r="W1113" s="93"/>
      <c r="X1113" s="93"/>
      <c r="Y1113" s="93"/>
      <c r="Z1113" s="93"/>
    </row>
    <row r="1114">
      <c r="A1114" s="115" t="s">
        <v>8719</v>
      </c>
      <c r="B1114" s="115">
        <v>2.1966120518E10</v>
      </c>
      <c r="C1114" s="115" t="s">
        <v>8720</v>
      </c>
      <c r="D1114" s="115" t="s">
        <v>8721</v>
      </c>
      <c r="E1114" s="115" t="s">
        <v>85</v>
      </c>
      <c r="F1114" s="115" t="s">
        <v>93</v>
      </c>
      <c r="G1114" s="115" t="s">
        <v>94</v>
      </c>
      <c r="H1114" s="133">
        <v>320.62</v>
      </c>
      <c r="I1114" s="131"/>
      <c r="J1114" s="121"/>
      <c r="K1114" s="131"/>
      <c r="L1114" s="121"/>
      <c r="M1114" s="115" t="s">
        <v>8722</v>
      </c>
      <c r="N1114" s="135">
        <v>45946.0</v>
      </c>
      <c r="O1114" s="93"/>
      <c r="P1114" s="93"/>
      <c r="Q1114" s="93"/>
      <c r="R1114" s="93"/>
      <c r="S1114" s="93"/>
      <c r="T1114" s="93"/>
      <c r="U1114" s="93"/>
      <c r="V1114" s="93"/>
      <c r="W1114" s="93"/>
      <c r="X1114" s="93"/>
      <c r="Y1114" s="93"/>
      <c r="Z1114" s="93"/>
    </row>
    <row r="1115">
      <c r="A1115" s="115" t="s">
        <v>4440</v>
      </c>
      <c r="B1115" s="115">
        <v>2.1990715488E10</v>
      </c>
      <c r="C1115" s="115" t="s">
        <v>8723</v>
      </c>
      <c r="D1115" s="121"/>
      <c r="E1115" s="115" t="s">
        <v>85</v>
      </c>
      <c r="F1115" s="121"/>
      <c r="G1115" s="115" t="s">
        <v>86</v>
      </c>
      <c r="H1115" s="130"/>
      <c r="I1115" s="131"/>
      <c r="J1115" s="121"/>
      <c r="K1115" s="131"/>
      <c r="L1115" s="121"/>
      <c r="M1115" s="135"/>
      <c r="N1115" s="135">
        <v>45946.0</v>
      </c>
      <c r="O1115" s="93"/>
      <c r="P1115" s="93"/>
      <c r="Q1115" s="93"/>
      <c r="R1115" s="93"/>
      <c r="S1115" s="93"/>
      <c r="T1115" s="93"/>
      <c r="U1115" s="93"/>
      <c r="V1115" s="93"/>
      <c r="W1115" s="93"/>
      <c r="X1115" s="93"/>
      <c r="Y1115" s="93"/>
      <c r="Z1115" s="93"/>
    </row>
    <row r="1116">
      <c r="A1116" s="115" t="s">
        <v>8724</v>
      </c>
      <c r="B1116" s="115">
        <v>2.4981203537E10</v>
      </c>
      <c r="C1116" s="115" t="s">
        <v>8725</v>
      </c>
      <c r="D1116" s="115" t="s">
        <v>8726</v>
      </c>
      <c r="E1116" s="115" t="s">
        <v>85</v>
      </c>
      <c r="F1116" s="115" t="s">
        <v>278</v>
      </c>
      <c r="G1116" s="115" t="s">
        <v>94</v>
      </c>
      <c r="H1116" s="133">
        <v>671.88</v>
      </c>
      <c r="I1116" s="131"/>
      <c r="J1116" s="121"/>
      <c r="K1116" s="131"/>
      <c r="L1116" s="121"/>
      <c r="M1116" s="135"/>
      <c r="N1116" s="135">
        <v>45946.0</v>
      </c>
      <c r="O1116" s="93"/>
      <c r="P1116" s="93"/>
      <c r="Q1116" s="93"/>
      <c r="R1116" s="93"/>
      <c r="S1116" s="93"/>
      <c r="T1116" s="93"/>
      <c r="U1116" s="93"/>
      <c r="V1116" s="93"/>
      <c r="W1116" s="93"/>
      <c r="X1116" s="93"/>
      <c r="Y1116" s="93"/>
      <c r="Z1116" s="93"/>
    </row>
    <row r="1117">
      <c r="A1117" s="96" t="s">
        <v>8080</v>
      </c>
      <c r="B1117" s="96">
        <v>2.1989193347E10</v>
      </c>
      <c r="C1117" s="96" t="s">
        <v>8081</v>
      </c>
      <c r="D1117" s="96" t="s">
        <v>8082</v>
      </c>
      <c r="E1117" s="96" t="s">
        <v>134</v>
      </c>
      <c r="F1117" s="96" t="s">
        <v>289</v>
      </c>
      <c r="G1117" s="96" t="s">
        <v>53</v>
      </c>
      <c r="H1117" s="101">
        <v>1682.73</v>
      </c>
      <c r="I1117" s="100">
        <v>45904.0</v>
      </c>
      <c r="J1117" s="96">
        <v>1.757005990298E13</v>
      </c>
      <c r="K1117" s="100">
        <v>45908.0</v>
      </c>
      <c r="L1117" s="96">
        <v>9.0</v>
      </c>
      <c r="M1117" s="97"/>
      <c r="N1117" s="100">
        <v>45904.0</v>
      </c>
      <c r="O1117" s="93"/>
      <c r="P1117" s="93"/>
      <c r="Q1117" s="93"/>
      <c r="R1117" s="93"/>
      <c r="S1117" s="93"/>
      <c r="T1117" s="93"/>
      <c r="U1117" s="93"/>
      <c r="V1117" s="93"/>
      <c r="W1117" s="93"/>
      <c r="X1117" s="93"/>
      <c r="Y1117" s="93"/>
      <c r="Z1117" s="93"/>
    </row>
    <row r="1118">
      <c r="A1118" s="115" t="s">
        <v>8727</v>
      </c>
      <c r="B1118" s="115">
        <v>2.1967644613E10</v>
      </c>
      <c r="C1118" s="115" t="s">
        <v>8728</v>
      </c>
      <c r="D1118" s="121"/>
      <c r="E1118" s="115" t="s">
        <v>85</v>
      </c>
      <c r="F1118" s="121"/>
      <c r="G1118" s="115" t="s">
        <v>86</v>
      </c>
      <c r="H1118" s="130"/>
      <c r="I1118" s="131"/>
      <c r="J1118" s="121"/>
      <c r="K1118" s="131"/>
      <c r="L1118" s="115"/>
      <c r="M1118" s="135"/>
      <c r="N1118" s="137">
        <v>45951.45741578704</v>
      </c>
      <c r="O1118" s="93"/>
      <c r="P1118" s="93"/>
      <c r="Q1118" s="93"/>
      <c r="R1118" s="93"/>
      <c r="S1118" s="93"/>
      <c r="T1118" s="93"/>
      <c r="U1118" s="93"/>
      <c r="V1118" s="93"/>
      <c r="W1118" s="93"/>
      <c r="X1118" s="93"/>
      <c r="Y1118" s="93"/>
      <c r="Z1118" s="93"/>
    </row>
    <row r="1119">
      <c r="A1119" s="96" t="s">
        <v>8729</v>
      </c>
      <c r="B1119" s="96">
        <v>2.1986065625E10</v>
      </c>
      <c r="C1119" s="96" t="s">
        <v>8730</v>
      </c>
      <c r="D1119" s="96" t="s">
        <v>8731</v>
      </c>
      <c r="E1119" s="96" t="s">
        <v>85</v>
      </c>
      <c r="F1119" s="96"/>
      <c r="G1119" s="96" t="s">
        <v>94</v>
      </c>
      <c r="H1119" s="101">
        <v>1389.6</v>
      </c>
      <c r="I1119" s="100"/>
      <c r="J1119" s="96"/>
      <c r="K1119" s="99"/>
      <c r="L1119" s="96"/>
      <c r="M1119" s="96" t="s">
        <v>8732</v>
      </c>
      <c r="N1119" s="105">
        <v>45951.45807129629</v>
      </c>
      <c r="O1119" s="93"/>
      <c r="P1119" s="93"/>
      <c r="Q1119" s="93"/>
      <c r="R1119" s="93"/>
      <c r="S1119" s="93"/>
      <c r="T1119" s="93"/>
      <c r="U1119" s="93"/>
      <c r="V1119" s="93"/>
      <c r="W1119" s="93"/>
      <c r="X1119" s="93"/>
      <c r="Y1119" s="93"/>
      <c r="Z1119" s="93"/>
    </row>
    <row r="1120">
      <c r="A1120" s="96" t="s">
        <v>8733</v>
      </c>
      <c r="B1120" s="96">
        <v>2.1965295865E10</v>
      </c>
      <c r="C1120" s="96" t="s">
        <v>8734</v>
      </c>
      <c r="D1120" s="96"/>
      <c r="E1120" s="96" t="s">
        <v>85</v>
      </c>
      <c r="F1120" s="96"/>
      <c r="G1120" s="96" t="s">
        <v>86</v>
      </c>
      <c r="H1120" s="101"/>
      <c r="I1120" s="100"/>
      <c r="J1120" s="96"/>
      <c r="K1120" s="100"/>
      <c r="L1120" s="96"/>
      <c r="M1120" s="97"/>
      <c r="N1120" s="105">
        <v>45951.45903871528</v>
      </c>
      <c r="O1120" s="93"/>
      <c r="P1120" s="93"/>
      <c r="Q1120" s="93"/>
      <c r="R1120" s="93"/>
      <c r="S1120" s="93"/>
      <c r="T1120" s="93"/>
      <c r="U1120" s="93"/>
      <c r="V1120" s="93"/>
      <c r="W1120" s="93"/>
      <c r="X1120" s="93"/>
      <c r="Y1120" s="93"/>
      <c r="Z1120" s="93"/>
    </row>
    <row r="1121">
      <c r="A1121" s="96" t="s">
        <v>8735</v>
      </c>
      <c r="B1121" s="96">
        <v>2.1993441951E10</v>
      </c>
      <c r="C1121" s="96" t="s">
        <v>8736</v>
      </c>
      <c r="D1121" s="96" t="s">
        <v>8737</v>
      </c>
      <c r="E1121" s="96" t="s">
        <v>85</v>
      </c>
      <c r="F1121" s="96" t="s">
        <v>93</v>
      </c>
      <c r="G1121" s="96" t="s">
        <v>94</v>
      </c>
      <c r="H1121" s="101">
        <v>376.37</v>
      </c>
      <c r="I1121" s="100"/>
      <c r="J1121" s="96"/>
      <c r="K1121" s="100"/>
      <c r="L1121" s="96"/>
      <c r="M1121" s="96" t="s">
        <v>8738</v>
      </c>
      <c r="N1121" s="105">
        <v>45951.45971039352</v>
      </c>
      <c r="O1121" s="93"/>
      <c r="P1121" s="93"/>
      <c r="Q1121" s="93"/>
      <c r="R1121" s="93"/>
      <c r="S1121" s="93"/>
      <c r="T1121" s="93"/>
      <c r="U1121" s="93"/>
      <c r="V1121" s="93"/>
      <c r="W1121" s="93"/>
      <c r="X1121" s="93"/>
      <c r="Y1121" s="93"/>
      <c r="Z1121" s="93"/>
    </row>
    <row r="1122">
      <c r="A1122" s="96" t="s">
        <v>8739</v>
      </c>
      <c r="B1122" s="96">
        <v>2.1974951919E10</v>
      </c>
      <c r="C1122" s="96" t="s">
        <v>8740</v>
      </c>
      <c r="D1122" s="96"/>
      <c r="E1122" s="96" t="s">
        <v>85</v>
      </c>
      <c r="F1122" s="96"/>
      <c r="G1122" s="96" t="s">
        <v>86</v>
      </c>
      <c r="H1122" s="101"/>
      <c r="I1122" s="100"/>
      <c r="J1122" s="96"/>
      <c r="K1122" s="99"/>
      <c r="L1122" s="96"/>
      <c r="M1122" s="97"/>
      <c r="N1122" s="105">
        <v>45951.46025646991</v>
      </c>
      <c r="O1122" s="93"/>
      <c r="P1122" s="93"/>
      <c r="Q1122" s="93"/>
      <c r="R1122" s="93"/>
      <c r="S1122" s="93"/>
      <c r="T1122" s="93"/>
      <c r="U1122" s="93"/>
      <c r="V1122" s="93"/>
      <c r="W1122" s="93"/>
      <c r="X1122" s="93"/>
      <c r="Y1122" s="93"/>
      <c r="Z1122" s="93"/>
    </row>
    <row r="1123">
      <c r="A1123" s="96" t="s">
        <v>5551</v>
      </c>
      <c r="B1123" s="96">
        <v>2.197009296E10</v>
      </c>
      <c r="C1123" s="96" t="s">
        <v>8741</v>
      </c>
      <c r="D1123" s="96"/>
      <c r="E1123" s="96" t="s">
        <v>85</v>
      </c>
      <c r="F1123" s="96" t="s">
        <v>289</v>
      </c>
      <c r="G1123" s="96" t="s">
        <v>94</v>
      </c>
      <c r="H1123" s="101">
        <v>1120.85</v>
      </c>
      <c r="I1123" s="100"/>
      <c r="J1123" s="96"/>
      <c r="K1123" s="100"/>
      <c r="L1123" s="96"/>
      <c r="M1123" s="96" t="s">
        <v>8742</v>
      </c>
      <c r="N1123" s="105">
        <v>45951.46092751157</v>
      </c>
      <c r="O1123" s="93"/>
      <c r="P1123" s="93"/>
      <c r="Q1123" s="93"/>
      <c r="R1123" s="93"/>
      <c r="S1123" s="93"/>
      <c r="T1123" s="93"/>
      <c r="U1123" s="93"/>
      <c r="V1123" s="93"/>
      <c r="W1123" s="93"/>
      <c r="X1123" s="93"/>
      <c r="Y1123" s="93"/>
      <c r="Z1123" s="93"/>
    </row>
    <row r="1124">
      <c r="A1124" s="96" t="s">
        <v>5133</v>
      </c>
      <c r="B1124" s="96">
        <v>2.1988526204E10</v>
      </c>
      <c r="C1124" s="96" t="s">
        <v>8743</v>
      </c>
      <c r="D1124" s="96" t="s">
        <v>8744</v>
      </c>
      <c r="E1124" s="96" t="s">
        <v>85</v>
      </c>
      <c r="F1124" s="96" t="s">
        <v>140</v>
      </c>
      <c r="G1124" s="96" t="s">
        <v>94</v>
      </c>
      <c r="H1124" s="101">
        <v>1895.71</v>
      </c>
      <c r="I1124" s="100"/>
      <c r="J1124" s="96"/>
      <c r="K1124" s="100"/>
      <c r="L1124" s="96"/>
      <c r="M1124" s="96" t="s">
        <v>8745</v>
      </c>
      <c r="N1124" s="105">
        <v>45951.46188554398</v>
      </c>
      <c r="O1124" s="93"/>
      <c r="P1124" s="93"/>
      <c r="Q1124" s="93"/>
      <c r="R1124" s="93"/>
      <c r="S1124" s="93"/>
      <c r="T1124" s="93"/>
      <c r="U1124" s="93"/>
      <c r="V1124" s="93"/>
      <c r="W1124" s="93"/>
      <c r="X1124" s="93"/>
      <c r="Y1124" s="93"/>
      <c r="Z1124" s="93"/>
    </row>
    <row r="1125">
      <c r="A1125" s="96" t="s">
        <v>32</v>
      </c>
      <c r="B1125" s="96">
        <v>2.4999914727E10</v>
      </c>
      <c r="C1125" s="96" t="s">
        <v>8746</v>
      </c>
      <c r="D1125" s="96" t="s">
        <v>8747</v>
      </c>
      <c r="E1125" s="96" t="s">
        <v>85</v>
      </c>
      <c r="F1125" s="96" t="s">
        <v>278</v>
      </c>
      <c r="G1125" s="96" t="s">
        <v>94</v>
      </c>
      <c r="H1125" s="101">
        <v>386.49</v>
      </c>
      <c r="I1125" s="100"/>
      <c r="J1125" s="96"/>
      <c r="K1125" s="100"/>
      <c r="L1125" s="96"/>
      <c r="M1125" s="96" t="s">
        <v>8748</v>
      </c>
      <c r="N1125" s="105">
        <v>45951.47032266203</v>
      </c>
      <c r="O1125" s="93"/>
      <c r="P1125" s="93"/>
      <c r="Q1125" s="93"/>
      <c r="R1125" s="93"/>
      <c r="S1125" s="93"/>
      <c r="T1125" s="93"/>
      <c r="U1125" s="93"/>
      <c r="V1125" s="93"/>
      <c r="W1125" s="93"/>
      <c r="X1125" s="93"/>
      <c r="Y1125" s="93"/>
      <c r="Z1125" s="93"/>
    </row>
    <row r="1126">
      <c r="A1126" s="96" t="s">
        <v>8749</v>
      </c>
      <c r="B1126" s="96">
        <v>2.1983300025E10</v>
      </c>
      <c r="C1126" s="96" t="s">
        <v>8750</v>
      </c>
      <c r="D1126" s="96" t="s">
        <v>8751</v>
      </c>
      <c r="E1126" s="96" t="s">
        <v>85</v>
      </c>
      <c r="F1126" s="96" t="s">
        <v>289</v>
      </c>
      <c r="G1126" s="96" t="s">
        <v>94</v>
      </c>
      <c r="H1126" s="101">
        <v>679.24</v>
      </c>
      <c r="I1126" s="100"/>
      <c r="J1126" s="96"/>
      <c r="K1126" s="100"/>
      <c r="L1126" s="96"/>
      <c r="M1126" s="96" t="s">
        <v>8752</v>
      </c>
      <c r="N1126" s="105">
        <v>45951.470760729164</v>
      </c>
      <c r="O1126" s="93"/>
      <c r="P1126" s="93"/>
      <c r="Q1126" s="93"/>
      <c r="R1126" s="93"/>
      <c r="S1126" s="93"/>
      <c r="T1126" s="93"/>
      <c r="U1126" s="93"/>
      <c r="V1126" s="93"/>
      <c r="W1126" s="93"/>
      <c r="X1126" s="93"/>
      <c r="Y1126" s="93"/>
      <c r="Z1126" s="93"/>
    </row>
    <row r="1127">
      <c r="A1127" s="96" t="s">
        <v>7530</v>
      </c>
      <c r="B1127" s="96">
        <v>2.1998551924E10</v>
      </c>
      <c r="C1127" s="96" t="s">
        <v>8753</v>
      </c>
      <c r="D1127" s="96"/>
      <c r="E1127" s="96" t="s">
        <v>85</v>
      </c>
      <c r="F1127" s="96"/>
      <c r="G1127" s="96" t="s">
        <v>86</v>
      </c>
      <c r="H1127" s="101"/>
      <c r="I1127" s="100"/>
      <c r="J1127" s="96"/>
      <c r="K1127" s="100"/>
      <c r="L1127" s="96"/>
      <c r="M1127" s="97"/>
      <c r="N1127" s="105">
        <v>45951.47138256945</v>
      </c>
      <c r="O1127" s="93"/>
      <c r="P1127" s="93"/>
      <c r="Q1127" s="93"/>
      <c r="R1127" s="93"/>
      <c r="S1127" s="93"/>
      <c r="T1127" s="93"/>
      <c r="U1127" s="93"/>
      <c r="V1127" s="93"/>
      <c r="W1127" s="93"/>
      <c r="X1127" s="93"/>
      <c r="Y1127" s="93"/>
      <c r="Z1127" s="93"/>
    </row>
    <row r="1128">
      <c r="A1128" s="96" t="s">
        <v>8754</v>
      </c>
      <c r="B1128" s="96">
        <v>2.1984402515E10</v>
      </c>
      <c r="C1128" s="96" t="s">
        <v>8755</v>
      </c>
      <c r="D1128" s="96"/>
      <c r="E1128" s="96" t="s">
        <v>85</v>
      </c>
      <c r="F1128" s="96"/>
      <c r="G1128" s="96" t="s">
        <v>86</v>
      </c>
      <c r="H1128" s="101"/>
      <c r="I1128" s="100"/>
      <c r="J1128" s="96"/>
      <c r="K1128" s="100"/>
      <c r="L1128" s="96"/>
      <c r="M1128" s="97"/>
      <c r="N1128" s="105">
        <v>45951.473547256945</v>
      </c>
      <c r="O1128" s="93"/>
      <c r="P1128" s="93"/>
      <c r="Q1128" s="93"/>
      <c r="R1128" s="93"/>
      <c r="S1128" s="93"/>
      <c r="T1128" s="93"/>
      <c r="U1128" s="93"/>
      <c r="V1128" s="93"/>
      <c r="W1128" s="93"/>
      <c r="X1128" s="93"/>
      <c r="Y1128" s="93"/>
      <c r="Z1128" s="93"/>
    </row>
    <row r="1129">
      <c r="A1129" s="96" t="s">
        <v>8756</v>
      </c>
      <c r="B1129" s="96">
        <v>2.19991591E10</v>
      </c>
      <c r="C1129" s="96" t="s">
        <v>8757</v>
      </c>
      <c r="D1129" s="96" t="s">
        <v>8758</v>
      </c>
      <c r="E1129" s="96" t="s">
        <v>85</v>
      </c>
      <c r="F1129" s="96" t="s">
        <v>137</v>
      </c>
      <c r="G1129" s="96" t="s">
        <v>94</v>
      </c>
      <c r="H1129" s="101"/>
      <c r="I1129" s="100"/>
      <c r="J1129" s="96"/>
      <c r="K1129" s="100"/>
      <c r="L1129" s="96"/>
      <c r="M1129" s="96" t="s">
        <v>8759</v>
      </c>
      <c r="N1129" s="105">
        <v>45951.474506342594</v>
      </c>
      <c r="O1129" s="93"/>
      <c r="P1129" s="93"/>
      <c r="Q1129" s="93"/>
      <c r="R1129" s="93"/>
      <c r="S1129" s="93"/>
      <c r="T1129" s="93"/>
      <c r="U1129" s="93"/>
      <c r="V1129" s="93"/>
      <c r="W1129" s="93"/>
      <c r="X1129" s="93"/>
      <c r="Y1129" s="93"/>
      <c r="Z1129" s="93"/>
    </row>
    <row r="1130">
      <c r="A1130" s="96" t="s">
        <v>8760</v>
      </c>
      <c r="B1130" s="96">
        <v>2.1998362343E10</v>
      </c>
      <c r="C1130" s="96" t="s">
        <v>8761</v>
      </c>
      <c r="D1130" s="96"/>
      <c r="E1130" s="96" t="s">
        <v>85</v>
      </c>
      <c r="F1130" s="96"/>
      <c r="G1130" s="96" t="s">
        <v>86</v>
      </c>
      <c r="H1130" s="101"/>
      <c r="I1130" s="100"/>
      <c r="J1130" s="96"/>
      <c r="K1130" s="100"/>
      <c r="L1130" s="96"/>
      <c r="M1130" s="97"/>
      <c r="N1130" s="105">
        <v>45951.47604674769</v>
      </c>
      <c r="O1130" s="93"/>
      <c r="P1130" s="93"/>
      <c r="Q1130" s="93"/>
      <c r="R1130" s="93"/>
      <c r="S1130" s="93"/>
      <c r="T1130" s="93"/>
      <c r="U1130" s="93"/>
      <c r="V1130" s="93"/>
      <c r="W1130" s="93"/>
      <c r="X1130" s="93"/>
      <c r="Y1130" s="93"/>
      <c r="Z1130" s="93"/>
    </row>
    <row r="1131">
      <c r="A1131" s="96" t="s">
        <v>8762</v>
      </c>
      <c r="B1131" s="96">
        <v>2.1969066138E10</v>
      </c>
      <c r="C1131" s="96" t="s">
        <v>8763</v>
      </c>
      <c r="D1131" s="96"/>
      <c r="E1131" s="96" t="s">
        <v>85</v>
      </c>
      <c r="F1131" s="96"/>
      <c r="G1131" s="96" t="s">
        <v>86</v>
      </c>
      <c r="H1131" s="101"/>
      <c r="I1131" s="100"/>
      <c r="J1131" s="96"/>
      <c r="K1131" s="99"/>
      <c r="L1131" s="96"/>
      <c r="M1131" s="97"/>
      <c r="N1131" s="105">
        <v>45951.47672976852</v>
      </c>
      <c r="O1131" s="93"/>
      <c r="P1131" s="93"/>
      <c r="Q1131" s="93"/>
      <c r="R1131" s="93"/>
      <c r="S1131" s="93"/>
      <c r="T1131" s="93"/>
      <c r="U1131" s="93"/>
      <c r="V1131" s="93"/>
      <c r="W1131" s="93"/>
      <c r="X1131" s="93"/>
      <c r="Y1131" s="93"/>
      <c r="Z1131" s="93"/>
    </row>
    <row r="1132">
      <c r="A1132" s="96" t="s">
        <v>8764</v>
      </c>
      <c r="B1132" s="96">
        <v>2.1965763178E10</v>
      </c>
      <c r="C1132" s="96" t="s">
        <v>8765</v>
      </c>
      <c r="D1132" s="96" t="s">
        <v>8766</v>
      </c>
      <c r="E1132" s="96" t="s">
        <v>85</v>
      </c>
      <c r="F1132" s="96" t="s">
        <v>93</v>
      </c>
      <c r="G1132" s="96" t="s">
        <v>94</v>
      </c>
      <c r="H1132" s="101">
        <v>941.04</v>
      </c>
      <c r="I1132" s="100"/>
      <c r="J1132" s="96"/>
      <c r="K1132" s="99"/>
      <c r="L1132" s="96"/>
      <c r="M1132" s="96" t="s">
        <v>8767</v>
      </c>
      <c r="N1132" s="105">
        <v>45951.47731482639</v>
      </c>
      <c r="O1132" s="93"/>
      <c r="P1132" s="93"/>
      <c r="Q1132" s="93"/>
      <c r="R1132" s="93"/>
      <c r="S1132" s="93"/>
      <c r="T1132" s="93"/>
      <c r="U1132" s="93"/>
      <c r="V1132" s="93"/>
      <c r="W1132" s="93"/>
      <c r="X1132" s="93"/>
      <c r="Y1132" s="93"/>
      <c r="Z1132" s="93"/>
    </row>
    <row r="1133">
      <c r="A1133" s="96" t="s">
        <v>8768</v>
      </c>
      <c r="B1133" s="96">
        <v>2.1999814265E10</v>
      </c>
      <c r="C1133" s="96" t="s">
        <v>8769</v>
      </c>
      <c r="D1133" s="97"/>
      <c r="E1133" s="96" t="s">
        <v>85</v>
      </c>
      <c r="F1133" s="96"/>
      <c r="G1133" s="96" t="s">
        <v>86</v>
      </c>
      <c r="H1133" s="101"/>
      <c r="I1133" s="100"/>
      <c r="J1133" s="96"/>
      <c r="K1133" s="100"/>
      <c r="L1133" s="96"/>
      <c r="M1133" s="97"/>
      <c r="N1133" s="105">
        <v>45951.48008587963</v>
      </c>
      <c r="O1133" s="93"/>
      <c r="P1133" s="93"/>
      <c r="Q1133" s="93"/>
      <c r="R1133" s="93"/>
      <c r="S1133" s="93"/>
      <c r="T1133" s="93"/>
      <c r="U1133" s="93"/>
      <c r="V1133" s="93"/>
      <c r="W1133" s="93"/>
      <c r="X1133" s="93"/>
      <c r="Y1133" s="93"/>
      <c r="Z1133" s="93"/>
    </row>
    <row r="1134">
      <c r="A1134" s="96" t="s">
        <v>8770</v>
      </c>
      <c r="B1134" s="96">
        <v>2.199426991E10</v>
      </c>
      <c r="C1134" s="96" t="s">
        <v>8771</v>
      </c>
      <c r="D1134" s="96"/>
      <c r="E1134" s="96" t="s">
        <v>85</v>
      </c>
      <c r="F1134" s="96" t="s">
        <v>93</v>
      </c>
      <c r="G1134" s="96" t="s">
        <v>94</v>
      </c>
      <c r="H1134" s="101">
        <v>3698.4</v>
      </c>
      <c r="I1134" s="100"/>
      <c r="J1134" s="96"/>
      <c r="K1134" s="100"/>
      <c r="L1134" s="96"/>
      <c r="M1134" s="96" t="s">
        <v>8772</v>
      </c>
      <c r="N1134" s="105">
        <v>45951.48122959491</v>
      </c>
      <c r="O1134" s="93"/>
      <c r="P1134" s="93"/>
      <c r="Q1134" s="93"/>
      <c r="R1134" s="93"/>
      <c r="S1134" s="93"/>
      <c r="T1134" s="93"/>
      <c r="U1134" s="93"/>
      <c r="V1134" s="93"/>
      <c r="W1134" s="93"/>
      <c r="X1134" s="93"/>
      <c r="Y1134" s="93"/>
      <c r="Z1134" s="93"/>
    </row>
    <row r="1135">
      <c r="A1135" s="96" t="s">
        <v>8773</v>
      </c>
      <c r="B1135" s="96">
        <v>2.1976913811E10</v>
      </c>
      <c r="C1135" s="96"/>
      <c r="D1135" s="96"/>
      <c r="E1135" s="96" t="s">
        <v>85</v>
      </c>
      <c r="F1135" s="96"/>
      <c r="G1135" s="96" t="s">
        <v>86</v>
      </c>
      <c r="H1135" s="101"/>
      <c r="I1135" s="100"/>
      <c r="J1135" s="96"/>
      <c r="K1135" s="100"/>
      <c r="L1135" s="96"/>
      <c r="M1135" s="97"/>
      <c r="N1135" s="105">
        <v>45951.48218371528</v>
      </c>
      <c r="O1135" s="93"/>
      <c r="P1135" s="93"/>
      <c r="Q1135" s="93"/>
      <c r="R1135" s="93"/>
      <c r="S1135" s="93"/>
      <c r="T1135" s="93"/>
      <c r="U1135" s="93"/>
      <c r="V1135" s="93"/>
      <c r="W1135" s="93"/>
      <c r="X1135" s="93"/>
      <c r="Y1135" s="93"/>
      <c r="Z1135" s="93"/>
    </row>
    <row r="1136">
      <c r="A1136" s="96" t="s">
        <v>8774</v>
      </c>
      <c r="B1136" s="96">
        <v>2.1969808131E10</v>
      </c>
      <c r="C1136" s="96" t="s">
        <v>8775</v>
      </c>
      <c r="D1136" s="96" t="s">
        <v>8776</v>
      </c>
      <c r="E1136" s="96" t="s">
        <v>85</v>
      </c>
      <c r="F1136" s="96" t="s">
        <v>93</v>
      </c>
      <c r="G1136" s="96" t="s">
        <v>94</v>
      </c>
      <c r="H1136" s="101">
        <v>612.46</v>
      </c>
      <c r="I1136" s="100"/>
      <c r="J1136" s="96"/>
      <c r="K1136" s="100"/>
      <c r="L1136" s="96"/>
      <c r="M1136" s="96" t="s">
        <v>8777</v>
      </c>
      <c r="N1136" s="105">
        <v>45951.482281585646</v>
      </c>
      <c r="O1136" s="93"/>
      <c r="P1136" s="93"/>
      <c r="Q1136" s="93"/>
      <c r="R1136" s="93"/>
      <c r="S1136" s="93"/>
      <c r="T1136" s="93"/>
      <c r="U1136" s="93"/>
      <c r="V1136" s="93"/>
      <c r="W1136" s="93"/>
      <c r="X1136" s="93"/>
      <c r="Y1136" s="93"/>
      <c r="Z1136" s="93"/>
    </row>
    <row r="1137">
      <c r="A1137" s="96" t="s">
        <v>4922</v>
      </c>
      <c r="B1137" s="96">
        <v>2.1969864319E10</v>
      </c>
      <c r="C1137" s="96" t="s">
        <v>8778</v>
      </c>
      <c r="D1137" s="96" t="s">
        <v>8779</v>
      </c>
      <c r="E1137" s="96" t="s">
        <v>85</v>
      </c>
      <c r="F1137" s="96" t="s">
        <v>970</v>
      </c>
      <c r="G1137" s="96" t="s">
        <v>94</v>
      </c>
      <c r="H1137" s="101">
        <v>189.0</v>
      </c>
      <c r="I1137" s="100"/>
      <c r="J1137" s="96"/>
      <c r="K1137" s="100"/>
      <c r="L1137" s="96"/>
      <c r="M1137" s="96" t="s">
        <v>8780</v>
      </c>
      <c r="N1137" s="105">
        <v>45951.4829134375</v>
      </c>
      <c r="O1137" s="93"/>
      <c r="P1137" s="93"/>
      <c r="Q1137" s="93"/>
      <c r="R1137" s="93"/>
      <c r="S1137" s="93"/>
      <c r="T1137" s="93"/>
      <c r="U1137" s="93"/>
      <c r="V1137" s="93"/>
      <c r="W1137" s="93"/>
      <c r="X1137" s="93"/>
      <c r="Y1137" s="93"/>
      <c r="Z1137" s="93"/>
    </row>
    <row r="1138">
      <c r="A1138" s="96" t="s">
        <v>8781</v>
      </c>
      <c r="B1138" s="96">
        <v>2.4992086136E10</v>
      </c>
      <c r="C1138" s="96" t="s">
        <v>8782</v>
      </c>
      <c r="D1138" s="96" t="s">
        <v>8783</v>
      </c>
      <c r="E1138" s="96" t="s">
        <v>85</v>
      </c>
      <c r="F1138" s="96" t="s">
        <v>93</v>
      </c>
      <c r="G1138" s="96" t="s">
        <v>94</v>
      </c>
      <c r="H1138" s="101">
        <v>847.79</v>
      </c>
      <c r="I1138" s="100"/>
      <c r="J1138" s="96"/>
      <c r="K1138" s="100"/>
      <c r="L1138" s="96"/>
      <c r="M1138" s="96" t="s">
        <v>8784</v>
      </c>
      <c r="N1138" s="105">
        <v>45951.48321731482</v>
      </c>
      <c r="O1138" s="93"/>
      <c r="P1138" s="93"/>
      <c r="Q1138" s="93"/>
      <c r="R1138" s="93"/>
      <c r="S1138" s="93"/>
      <c r="T1138" s="93"/>
      <c r="U1138" s="93"/>
      <c r="V1138" s="93"/>
      <c r="W1138" s="93"/>
      <c r="X1138" s="93"/>
      <c r="Y1138" s="93"/>
      <c r="Z1138" s="93"/>
    </row>
    <row r="1139">
      <c r="A1139" s="96" t="s">
        <v>8785</v>
      </c>
      <c r="B1139" s="96">
        <v>2.2997660297E10</v>
      </c>
      <c r="C1139" s="96" t="s">
        <v>8786</v>
      </c>
      <c r="D1139" s="96" t="s">
        <v>8713</v>
      </c>
      <c r="E1139" s="96" t="s">
        <v>85</v>
      </c>
      <c r="F1139" s="96" t="s">
        <v>278</v>
      </c>
      <c r="G1139" s="96" t="s">
        <v>94</v>
      </c>
      <c r="H1139" s="101">
        <v>1556.97</v>
      </c>
      <c r="I1139" s="100"/>
      <c r="J1139" s="96"/>
      <c r="K1139" s="100"/>
      <c r="L1139" s="96"/>
      <c r="M1139" s="96" t="s">
        <v>8787</v>
      </c>
      <c r="N1139" s="105">
        <v>45951.64332736111</v>
      </c>
      <c r="O1139" s="93"/>
      <c r="P1139" s="93"/>
      <c r="Q1139" s="93"/>
      <c r="R1139" s="93"/>
      <c r="S1139" s="93"/>
      <c r="T1139" s="93"/>
      <c r="U1139" s="93"/>
      <c r="V1139" s="93"/>
      <c r="W1139" s="93"/>
      <c r="X1139" s="93"/>
      <c r="Y1139" s="93"/>
      <c r="Z1139" s="93"/>
    </row>
    <row r="1140">
      <c r="A1140" s="96" t="s">
        <v>8788</v>
      </c>
      <c r="B1140" s="96">
        <v>2.1965167534E10</v>
      </c>
      <c r="C1140" s="96" t="s">
        <v>8789</v>
      </c>
      <c r="D1140" s="96" t="s">
        <v>727</v>
      </c>
      <c r="E1140" s="96" t="s">
        <v>85</v>
      </c>
      <c r="F1140" s="96" t="s">
        <v>1088</v>
      </c>
      <c r="G1140" s="96" t="s">
        <v>94</v>
      </c>
      <c r="H1140" s="101">
        <v>883.53</v>
      </c>
      <c r="I1140" s="99"/>
      <c r="J1140" s="96"/>
      <c r="K1140" s="100"/>
      <c r="L1140" s="96"/>
      <c r="M1140" s="96" t="s">
        <v>8790</v>
      </c>
      <c r="N1140" s="105">
        <v>45951.64381042824</v>
      </c>
      <c r="O1140" s="93"/>
      <c r="P1140" s="93"/>
      <c r="Q1140" s="93"/>
      <c r="R1140" s="93"/>
      <c r="S1140" s="93"/>
      <c r="T1140" s="93"/>
      <c r="U1140" s="93"/>
      <c r="V1140" s="93"/>
      <c r="W1140" s="93"/>
      <c r="X1140" s="93"/>
      <c r="Y1140" s="93"/>
      <c r="Z1140" s="93"/>
    </row>
    <row r="1141">
      <c r="A1141" s="96" t="s">
        <v>5262</v>
      </c>
      <c r="B1141" s="96">
        <v>2.198262752E10</v>
      </c>
      <c r="C1141" s="96" t="s">
        <v>8791</v>
      </c>
      <c r="D1141" s="96" t="s">
        <v>8792</v>
      </c>
      <c r="E1141" s="96" t="s">
        <v>85</v>
      </c>
      <c r="F1141" s="96" t="s">
        <v>289</v>
      </c>
      <c r="G1141" s="96" t="s">
        <v>94</v>
      </c>
      <c r="H1141" s="101">
        <v>2079.67</v>
      </c>
      <c r="I1141" s="99"/>
      <c r="J1141" s="96"/>
      <c r="K1141" s="100"/>
      <c r="L1141" s="96"/>
      <c r="M1141" s="96" t="s">
        <v>8793</v>
      </c>
      <c r="N1141" s="105">
        <v>45951.64457754629</v>
      </c>
      <c r="O1141" s="93"/>
      <c r="P1141" s="93"/>
      <c r="Q1141" s="93"/>
      <c r="R1141" s="93"/>
      <c r="S1141" s="93"/>
      <c r="T1141" s="93"/>
      <c r="U1141" s="93"/>
      <c r="V1141" s="93"/>
      <c r="W1141" s="93"/>
      <c r="X1141" s="93"/>
      <c r="Y1141" s="93"/>
      <c r="Z1141" s="93"/>
    </row>
    <row r="1142">
      <c r="A1142" s="96" t="s">
        <v>8794</v>
      </c>
      <c r="B1142" s="96">
        <v>2.4988544386E10</v>
      </c>
      <c r="C1142" s="96" t="s">
        <v>8795</v>
      </c>
      <c r="D1142" s="96"/>
      <c r="E1142" s="96" t="s">
        <v>85</v>
      </c>
      <c r="F1142" s="96"/>
      <c r="G1142" s="96" t="s">
        <v>3462</v>
      </c>
      <c r="H1142" s="101"/>
      <c r="I1142" s="99"/>
      <c r="J1142" s="96"/>
      <c r="K1142" s="100"/>
      <c r="L1142" s="96"/>
      <c r="M1142" s="96" t="s">
        <v>8796</v>
      </c>
      <c r="N1142" s="105">
        <v>45951.645109386576</v>
      </c>
      <c r="O1142" s="93"/>
      <c r="P1142" s="93"/>
      <c r="Q1142" s="93"/>
      <c r="R1142" s="93"/>
      <c r="S1142" s="93"/>
      <c r="T1142" s="93"/>
      <c r="U1142" s="93"/>
      <c r="V1142" s="93"/>
      <c r="W1142" s="93"/>
      <c r="X1142" s="93"/>
      <c r="Y1142" s="93"/>
      <c r="Z1142" s="93"/>
    </row>
    <row r="1143">
      <c r="A1143" s="96" t="s">
        <v>8797</v>
      </c>
      <c r="B1143" s="124" t="s">
        <v>8798</v>
      </c>
      <c r="C1143" s="96" t="s">
        <v>8799</v>
      </c>
      <c r="D1143" s="96"/>
      <c r="E1143" s="96" t="s">
        <v>671</v>
      </c>
      <c r="F1143" s="96"/>
      <c r="G1143" s="96" t="s">
        <v>86</v>
      </c>
      <c r="H1143" s="101"/>
      <c r="I1143" s="99"/>
      <c r="J1143" s="96"/>
      <c r="K1143" s="100"/>
      <c r="L1143" s="96"/>
      <c r="M1143" s="97"/>
      <c r="N1143" s="105">
        <v>45951.676486689816</v>
      </c>
      <c r="O1143" s="93"/>
      <c r="P1143" s="93"/>
      <c r="Q1143" s="93"/>
      <c r="R1143" s="93"/>
      <c r="S1143" s="93"/>
      <c r="T1143" s="93"/>
      <c r="U1143" s="93"/>
      <c r="V1143" s="93"/>
      <c r="W1143" s="93"/>
      <c r="X1143" s="93"/>
      <c r="Y1143" s="93"/>
      <c r="Z1143" s="93"/>
    </row>
    <row r="1144">
      <c r="A1144" s="96" t="s">
        <v>8800</v>
      </c>
      <c r="B1144" s="96" t="s">
        <v>8801</v>
      </c>
      <c r="C1144" s="96" t="s">
        <v>8802</v>
      </c>
      <c r="D1144" s="96"/>
      <c r="E1144" s="96" t="s">
        <v>134</v>
      </c>
      <c r="F1144" s="96" t="s">
        <v>970</v>
      </c>
      <c r="G1144" s="96" t="s">
        <v>53</v>
      </c>
      <c r="H1144" s="101">
        <v>27.44</v>
      </c>
      <c r="I1144" s="99"/>
      <c r="J1144" s="96"/>
      <c r="K1144" s="100"/>
      <c r="L1144" s="96">
        <v>10.0</v>
      </c>
      <c r="M1144" s="97"/>
      <c r="N1144" s="105">
        <v>45953.44436894676</v>
      </c>
      <c r="O1144" s="93"/>
      <c r="P1144" s="93"/>
      <c r="Q1144" s="93"/>
      <c r="R1144" s="93"/>
      <c r="S1144" s="93"/>
      <c r="T1144" s="93"/>
      <c r="U1144" s="93"/>
      <c r="V1144" s="93"/>
      <c r="W1144" s="93"/>
      <c r="X1144" s="93"/>
      <c r="Y1144" s="93"/>
      <c r="Z1144" s="93"/>
    </row>
    <row r="1145">
      <c r="A1145" s="96" t="s">
        <v>5087</v>
      </c>
      <c r="B1145" s="96">
        <v>2.1974613883E10</v>
      </c>
      <c r="C1145" s="96" t="s">
        <v>8803</v>
      </c>
      <c r="D1145" s="96" t="s">
        <v>8804</v>
      </c>
      <c r="E1145" s="96" t="s">
        <v>85</v>
      </c>
      <c r="F1145" s="96" t="s">
        <v>103</v>
      </c>
      <c r="G1145" s="96" t="s">
        <v>94</v>
      </c>
      <c r="H1145" s="101">
        <v>355.32</v>
      </c>
      <c r="I1145" s="99"/>
      <c r="J1145" s="96"/>
      <c r="K1145" s="100"/>
      <c r="L1145" s="96"/>
      <c r="M1145" s="96" t="s">
        <v>8805</v>
      </c>
      <c r="N1145" s="105">
        <v>45954.35543418981</v>
      </c>
      <c r="O1145" s="93"/>
      <c r="P1145" s="93"/>
      <c r="Q1145" s="93"/>
      <c r="R1145" s="93"/>
      <c r="S1145" s="93"/>
      <c r="T1145" s="93"/>
      <c r="U1145" s="93"/>
      <c r="V1145" s="93"/>
      <c r="W1145" s="93"/>
      <c r="X1145" s="93"/>
      <c r="Y1145" s="93"/>
      <c r="Z1145" s="93"/>
    </row>
    <row r="1146">
      <c r="A1146" s="96" t="s">
        <v>8806</v>
      </c>
      <c r="B1146" s="96">
        <v>2.2992815322E10</v>
      </c>
      <c r="C1146" s="96" t="s">
        <v>8807</v>
      </c>
      <c r="D1146" s="96"/>
      <c r="E1146" s="96" t="s">
        <v>85</v>
      </c>
      <c r="F1146" s="96"/>
      <c r="G1146" s="96" t="s">
        <v>3462</v>
      </c>
      <c r="H1146" s="101"/>
      <c r="I1146" s="99"/>
      <c r="J1146" s="96"/>
      <c r="K1146" s="100"/>
      <c r="L1146" s="96"/>
      <c r="M1146" s="96" t="s">
        <v>8808</v>
      </c>
      <c r="N1146" s="105">
        <v>45954.35582398148</v>
      </c>
      <c r="O1146" s="93"/>
      <c r="P1146" s="93"/>
      <c r="Q1146" s="93"/>
      <c r="R1146" s="93"/>
      <c r="S1146" s="93"/>
      <c r="T1146" s="93"/>
      <c r="U1146" s="93"/>
      <c r="V1146" s="93"/>
      <c r="W1146" s="93"/>
      <c r="X1146" s="93"/>
      <c r="Y1146" s="93"/>
      <c r="Z1146" s="93"/>
    </row>
    <row r="1147">
      <c r="A1147" s="96" t="s">
        <v>7504</v>
      </c>
      <c r="B1147" s="96">
        <v>2.1994038085E10</v>
      </c>
      <c r="C1147" s="96" t="s">
        <v>8809</v>
      </c>
      <c r="D1147" s="96"/>
      <c r="E1147" s="96" t="s">
        <v>85</v>
      </c>
      <c r="F1147" s="96"/>
      <c r="G1147" s="96" t="s">
        <v>86</v>
      </c>
      <c r="H1147" s="101"/>
      <c r="I1147" s="99"/>
      <c r="J1147" s="96"/>
      <c r="K1147" s="100"/>
      <c r="L1147" s="96"/>
      <c r="M1147" s="97"/>
      <c r="N1147" s="105">
        <v>45954.35676564815</v>
      </c>
      <c r="O1147" s="93"/>
      <c r="P1147" s="93"/>
      <c r="Q1147" s="93"/>
      <c r="R1147" s="93"/>
      <c r="S1147" s="93"/>
      <c r="T1147" s="93"/>
      <c r="U1147" s="93"/>
      <c r="V1147" s="93"/>
      <c r="W1147" s="93"/>
      <c r="X1147" s="93"/>
      <c r="Y1147" s="93"/>
      <c r="Z1147" s="93"/>
    </row>
    <row r="1148">
      <c r="A1148" s="96" t="s">
        <v>8810</v>
      </c>
      <c r="B1148" s="96">
        <v>2.1959160261E10</v>
      </c>
      <c r="C1148" s="96" t="s">
        <v>8811</v>
      </c>
      <c r="D1148" s="96"/>
      <c r="E1148" s="96" t="s">
        <v>85</v>
      </c>
      <c r="F1148" s="96"/>
      <c r="G1148" s="96" t="s">
        <v>3462</v>
      </c>
      <c r="H1148" s="101"/>
      <c r="I1148" s="99"/>
      <c r="J1148" s="96"/>
      <c r="K1148" s="100"/>
      <c r="L1148" s="96"/>
      <c r="M1148" s="96" t="s">
        <v>8812</v>
      </c>
      <c r="N1148" s="105">
        <v>45954.357260069446</v>
      </c>
      <c r="O1148" s="93"/>
      <c r="P1148" s="93"/>
      <c r="Q1148" s="93"/>
      <c r="R1148" s="93"/>
      <c r="S1148" s="93"/>
      <c r="T1148" s="93"/>
      <c r="U1148" s="93"/>
      <c r="V1148" s="93"/>
      <c r="W1148" s="93"/>
      <c r="X1148" s="93"/>
      <c r="Y1148" s="93"/>
      <c r="Z1148" s="93"/>
    </row>
    <row r="1149">
      <c r="A1149" s="96" t="s">
        <v>8813</v>
      </c>
      <c r="B1149" s="96">
        <v>2.1994487711E10</v>
      </c>
      <c r="C1149" s="96" t="s">
        <v>8814</v>
      </c>
      <c r="D1149" s="96" t="s">
        <v>326</v>
      </c>
      <c r="E1149" s="96" t="s">
        <v>85</v>
      </c>
      <c r="F1149" s="96" t="s">
        <v>140</v>
      </c>
      <c r="G1149" s="96" t="s">
        <v>131</v>
      </c>
      <c r="H1149" s="101">
        <v>1447.11</v>
      </c>
      <c r="I1149" s="99"/>
      <c r="J1149" s="96"/>
      <c r="K1149" s="100"/>
      <c r="L1149" s="96"/>
      <c r="M1149" s="96" t="s">
        <v>8815</v>
      </c>
      <c r="N1149" s="105">
        <v>45954.358825358795</v>
      </c>
      <c r="O1149" s="93"/>
      <c r="P1149" s="93"/>
      <c r="Q1149" s="93"/>
      <c r="R1149" s="93"/>
      <c r="S1149" s="93"/>
      <c r="T1149" s="93"/>
      <c r="U1149" s="93"/>
      <c r="V1149" s="93"/>
      <c r="W1149" s="93"/>
      <c r="X1149" s="93"/>
      <c r="Y1149" s="93"/>
      <c r="Z1149" s="93"/>
    </row>
    <row r="1150">
      <c r="A1150" s="96" t="s">
        <v>8816</v>
      </c>
      <c r="B1150" s="96">
        <v>2.1982122584E10</v>
      </c>
      <c r="C1150" s="96" t="s">
        <v>8817</v>
      </c>
      <c r="D1150" s="96"/>
      <c r="E1150" s="96" t="s">
        <v>85</v>
      </c>
      <c r="F1150" s="96"/>
      <c r="G1150" s="96" t="s">
        <v>86</v>
      </c>
      <c r="H1150" s="101"/>
      <c r="I1150" s="99"/>
      <c r="J1150" s="96"/>
      <c r="K1150" s="100"/>
      <c r="L1150" s="96"/>
      <c r="M1150" s="97"/>
      <c r="N1150" s="105">
        <v>45954.359718541666</v>
      </c>
      <c r="O1150" s="93"/>
      <c r="P1150" s="93"/>
      <c r="Q1150" s="93"/>
      <c r="R1150" s="93"/>
      <c r="S1150" s="93"/>
      <c r="T1150" s="93"/>
      <c r="U1150" s="93"/>
      <c r="V1150" s="93"/>
      <c r="W1150" s="93"/>
      <c r="X1150" s="93"/>
      <c r="Y1150" s="93"/>
      <c r="Z1150" s="93"/>
    </row>
    <row r="1151">
      <c r="A1151" s="96" t="s">
        <v>279</v>
      </c>
      <c r="B1151" s="96">
        <v>2.1981862694E10</v>
      </c>
      <c r="C1151" s="96" t="s">
        <v>8818</v>
      </c>
      <c r="D1151" s="96"/>
      <c r="E1151" s="96" t="s">
        <v>85</v>
      </c>
      <c r="F1151" s="96"/>
      <c r="G1151" s="96" t="s">
        <v>86</v>
      </c>
      <c r="H1151" s="101"/>
      <c r="I1151" s="99"/>
      <c r="J1151" s="96"/>
      <c r="K1151" s="100"/>
      <c r="L1151" s="96"/>
      <c r="M1151" s="97"/>
      <c r="N1151" s="105">
        <v>45954.3602768287</v>
      </c>
      <c r="O1151" s="93"/>
      <c r="P1151" s="93"/>
      <c r="Q1151" s="93"/>
      <c r="R1151" s="93"/>
      <c r="S1151" s="93"/>
      <c r="T1151" s="93"/>
      <c r="U1151" s="93"/>
      <c r="V1151" s="93"/>
      <c r="W1151" s="93"/>
      <c r="X1151" s="93"/>
      <c r="Y1151" s="93"/>
      <c r="Z1151" s="93"/>
    </row>
    <row r="1152">
      <c r="A1152" s="96" t="s">
        <v>4919</v>
      </c>
      <c r="B1152" s="96">
        <v>2.1985297323E10</v>
      </c>
      <c r="C1152" s="96" t="s">
        <v>8819</v>
      </c>
      <c r="D1152" s="96" t="s">
        <v>8820</v>
      </c>
      <c r="E1152" s="96" t="s">
        <v>85</v>
      </c>
      <c r="F1152" s="96" t="s">
        <v>93</v>
      </c>
      <c r="G1152" s="96" t="s">
        <v>94</v>
      </c>
      <c r="H1152" s="101">
        <v>1384.21</v>
      </c>
      <c r="I1152" s="100"/>
      <c r="J1152" s="96"/>
      <c r="K1152" s="100"/>
      <c r="L1152" s="96"/>
      <c r="M1152" s="96" t="s">
        <v>8821</v>
      </c>
      <c r="N1152" s="105">
        <v>45954.36094438657</v>
      </c>
      <c r="O1152" s="93"/>
      <c r="P1152" s="93"/>
      <c r="Q1152" s="93"/>
      <c r="R1152" s="93"/>
      <c r="S1152" s="93"/>
      <c r="T1152" s="93"/>
      <c r="U1152" s="93"/>
      <c r="V1152" s="93"/>
      <c r="W1152" s="93"/>
      <c r="X1152" s="93"/>
      <c r="Y1152" s="93"/>
      <c r="Z1152" s="93"/>
    </row>
    <row r="1153">
      <c r="A1153" s="96" t="s">
        <v>4458</v>
      </c>
      <c r="B1153" s="96">
        <v>2.1989494315E10</v>
      </c>
      <c r="C1153" s="96" t="s">
        <v>8822</v>
      </c>
      <c r="D1153" s="96"/>
      <c r="E1153" s="96" t="s">
        <v>85</v>
      </c>
      <c r="F1153" s="96"/>
      <c r="G1153" s="96" t="s">
        <v>86</v>
      </c>
      <c r="H1153" s="101"/>
      <c r="I1153" s="100"/>
      <c r="J1153" s="96"/>
      <c r="K1153" s="100"/>
      <c r="L1153" s="96"/>
      <c r="M1153" s="97"/>
      <c r="N1153" s="105">
        <v>45954.36139637731</v>
      </c>
      <c r="O1153" s="93"/>
      <c r="P1153" s="93"/>
      <c r="Q1153" s="93"/>
      <c r="R1153" s="93"/>
      <c r="S1153" s="93"/>
      <c r="T1153" s="93"/>
      <c r="U1153" s="93"/>
      <c r="V1153" s="93"/>
      <c r="W1153" s="93"/>
      <c r="X1153" s="93"/>
      <c r="Y1153" s="93"/>
      <c r="Z1153" s="93"/>
    </row>
    <row r="1154">
      <c r="A1154" s="96" t="s">
        <v>4274</v>
      </c>
      <c r="B1154" s="96">
        <v>2.1999165544E10</v>
      </c>
      <c r="C1154" s="96" t="s">
        <v>8823</v>
      </c>
      <c r="D1154" s="96"/>
      <c r="E1154" s="96" t="s">
        <v>85</v>
      </c>
      <c r="F1154" s="96"/>
      <c r="G1154" s="96" t="s">
        <v>86</v>
      </c>
      <c r="H1154" s="101"/>
      <c r="I1154" s="100"/>
      <c r="J1154" s="96"/>
      <c r="K1154" s="99"/>
      <c r="L1154" s="96"/>
      <c r="M1154" s="97"/>
      <c r="N1154" s="105">
        <v>45954.361857199074</v>
      </c>
      <c r="O1154" s="93"/>
      <c r="P1154" s="93"/>
      <c r="Q1154" s="93"/>
      <c r="R1154" s="93"/>
      <c r="S1154" s="93"/>
      <c r="T1154" s="93"/>
      <c r="U1154" s="93"/>
      <c r="V1154" s="93"/>
      <c r="W1154" s="93"/>
      <c r="X1154" s="93"/>
      <c r="Y1154" s="93"/>
      <c r="Z1154" s="93"/>
    </row>
    <row r="1155">
      <c r="A1155" s="96" t="s">
        <v>8824</v>
      </c>
      <c r="B1155" s="96">
        <v>2.2988327663E10</v>
      </c>
      <c r="C1155" s="96" t="s">
        <v>8825</v>
      </c>
      <c r="D1155" s="96" t="s">
        <v>8826</v>
      </c>
      <c r="E1155" s="96" t="s">
        <v>85</v>
      </c>
      <c r="F1155" s="96" t="s">
        <v>278</v>
      </c>
      <c r="G1155" s="96" t="s">
        <v>94</v>
      </c>
      <c r="H1155" s="101">
        <v>650.69</v>
      </c>
      <c r="I1155" s="100"/>
      <c r="J1155" s="96"/>
      <c r="K1155" s="100"/>
      <c r="L1155" s="96"/>
      <c r="M1155" s="96" t="s">
        <v>8827</v>
      </c>
      <c r="N1155" s="105">
        <v>45954.36272668981</v>
      </c>
      <c r="O1155" s="93"/>
      <c r="P1155" s="93"/>
      <c r="Q1155" s="93"/>
      <c r="R1155" s="93"/>
      <c r="S1155" s="93"/>
      <c r="T1155" s="93"/>
      <c r="U1155" s="93"/>
      <c r="V1155" s="93"/>
      <c r="W1155" s="93"/>
      <c r="X1155" s="93"/>
      <c r="Y1155" s="93"/>
      <c r="Z1155" s="93"/>
    </row>
    <row r="1156">
      <c r="A1156" s="96" t="s">
        <v>8828</v>
      </c>
      <c r="B1156" s="96">
        <v>2.1972836447E10</v>
      </c>
      <c r="C1156" s="96" t="s">
        <v>8829</v>
      </c>
      <c r="D1156" s="96"/>
      <c r="E1156" s="96" t="s">
        <v>85</v>
      </c>
      <c r="F1156" s="96"/>
      <c r="G1156" s="96" t="s">
        <v>86</v>
      </c>
      <c r="H1156" s="101"/>
      <c r="I1156" s="100"/>
      <c r="J1156" s="96"/>
      <c r="K1156" s="100"/>
      <c r="L1156" s="96"/>
      <c r="M1156" s="97"/>
      <c r="N1156" s="105">
        <v>45954.363078344904</v>
      </c>
      <c r="O1156" s="93"/>
      <c r="P1156" s="93"/>
      <c r="Q1156" s="93"/>
      <c r="R1156" s="93"/>
      <c r="S1156" s="93"/>
      <c r="T1156" s="93"/>
      <c r="U1156" s="93"/>
      <c r="V1156" s="93"/>
      <c r="W1156" s="93"/>
      <c r="X1156" s="93"/>
      <c r="Y1156" s="93"/>
      <c r="Z1156" s="93"/>
    </row>
    <row r="1157">
      <c r="A1157" s="96" t="s">
        <v>8830</v>
      </c>
      <c r="B1157" s="96">
        <v>2.1992459047E10</v>
      </c>
      <c r="C1157" s="96" t="s">
        <v>8831</v>
      </c>
      <c r="D1157" s="96" t="s">
        <v>185</v>
      </c>
      <c r="E1157" s="96" t="s">
        <v>85</v>
      </c>
      <c r="F1157" s="96" t="s">
        <v>93</v>
      </c>
      <c r="G1157" s="96" t="s">
        <v>94</v>
      </c>
      <c r="H1157" s="101">
        <v>376.37</v>
      </c>
      <c r="I1157" s="100"/>
      <c r="J1157" s="96"/>
      <c r="K1157" s="99"/>
      <c r="L1157" s="96"/>
      <c r="M1157" s="96" t="s">
        <v>8832</v>
      </c>
      <c r="N1157" s="105">
        <v>45954.36344615741</v>
      </c>
      <c r="O1157" s="93"/>
      <c r="P1157" s="93"/>
      <c r="Q1157" s="93"/>
      <c r="R1157" s="93"/>
      <c r="S1157" s="93"/>
      <c r="T1157" s="93"/>
      <c r="U1157" s="93"/>
      <c r="V1157" s="93"/>
      <c r="W1157" s="93"/>
      <c r="X1157" s="93"/>
      <c r="Y1157" s="93"/>
      <c r="Z1157" s="93"/>
    </row>
    <row r="1158">
      <c r="A1158" s="96" t="s">
        <v>8833</v>
      </c>
      <c r="B1158" s="96">
        <v>2.1992423169E10</v>
      </c>
      <c r="C1158" s="96" t="s">
        <v>8834</v>
      </c>
      <c r="D1158" s="96"/>
      <c r="E1158" s="96" t="s">
        <v>85</v>
      </c>
      <c r="F1158" s="96"/>
      <c r="G1158" s="96"/>
      <c r="H1158" s="101"/>
      <c r="I1158" s="100"/>
      <c r="J1158" s="96"/>
      <c r="K1158" s="100"/>
      <c r="L1158" s="96"/>
      <c r="M1158" s="97"/>
      <c r="N1158" s="105">
        <v>45957.649311493056</v>
      </c>
      <c r="O1158" s="93"/>
      <c r="P1158" s="93"/>
      <c r="Q1158" s="93"/>
      <c r="R1158" s="93"/>
      <c r="S1158" s="93"/>
      <c r="T1158" s="93"/>
      <c r="U1158" s="93"/>
      <c r="V1158" s="93"/>
      <c r="W1158" s="93"/>
      <c r="X1158" s="93"/>
      <c r="Y1158" s="93"/>
      <c r="Z1158" s="93"/>
    </row>
    <row r="1159">
      <c r="A1159" s="96" t="s">
        <v>8835</v>
      </c>
      <c r="B1159" s="96">
        <v>2.1973252202E10</v>
      </c>
      <c r="C1159" s="96" t="s">
        <v>8836</v>
      </c>
      <c r="D1159" s="96"/>
      <c r="E1159" s="96" t="s">
        <v>85</v>
      </c>
      <c r="F1159" s="96"/>
      <c r="G1159" s="96"/>
      <c r="H1159" s="101"/>
      <c r="I1159" s="100"/>
      <c r="J1159" s="96"/>
      <c r="K1159" s="100"/>
      <c r="L1159" s="96"/>
      <c r="M1159" s="97"/>
      <c r="N1159" s="105">
        <v>45957.651570104164</v>
      </c>
      <c r="O1159" s="93"/>
      <c r="P1159" s="93"/>
      <c r="Q1159" s="93"/>
      <c r="R1159" s="93"/>
      <c r="S1159" s="93"/>
      <c r="T1159" s="93"/>
      <c r="U1159" s="93"/>
      <c r="V1159" s="93"/>
      <c r="W1159" s="93"/>
      <c r="X1159" s="93"/>
      <c r="Y1159" s="93"/>
      <c r="Z1159" s="93"/>
    </row>
    <row r="1160">
      <c r="A1160" s="96" t="s">
        <v>8837</v>
      </c>
      <c r="B1160" s="96">
        <v>2.1996896102E10</v>
      </c>
      <c r="C1160" s="96" t="s">
        <v>8838</v>
      </c>
      <c r="D1160" s="96"/>
      <c r="E1160" s="96" t="s">
        <v>85</v>
      </c>
      <c r="F1160" s="96" t="s">
        <v>278</v>
      </c>
      <c r="G1160" s="96" t="s">
        <v>94</v>
      </c>
      <c r="H1160" s="101">
        <v>660.83</v>
      </c>
      <c r="I1160" s="100"/>
      <c r="J1160" s="96"/>
      <c r="K1160" s="100"/>
      <c r="L1160" s="96"/>
      <c r="M1160" s="96" t="s">
        <v>8839</v>
      </c>
      <c r="N1160" s="105">
        <v>45957.65412157407</v>
      </c>
      <c r="O1160" s="93"/>
      <c r="P1160" s="93"/>
      <c r="Q1160" s="93"/>
      <c r="R1160" s="93"/>
      <c r="S1160" s="93"/>
      <c r="T1160" s="93"/>
      <c r="U1160" s="93"/>
      <c r="V1160" s="93"/>
      <c r="W1160" s="93"/>
      <c r="X1160" s="93"/>
      <c r="Y1160" s="93"/>
      <c r="Z1160" s="93"/>
    </row>
    <row r="1161">
      <c r="A1161" s="96" t="s">
        <v>4507</v>
      </c>
      <c r="B1161" s="96">
        <v>2.2988389452E10</v>
      </c>
      <c r="C1161" s="96" t="s">
        <v>8840</v>
      </c>
      <c r="D1161" s="97"/>
      <c r="E1161" s="96" t="s">
        <v>85</v>
      </c>
      <c r="F1161" s="96" t="s">
        <v>278</v>
      </c>
      <c r="G1161" s="96" t="s">
        <v>94</v>
      </c>
      <c r="H1161" s="101">
        <v>1439.78</v>
      </c>
      <c r="I1161" s="100"/>
      <c r="J1161" s="96"/>
      <c r="K1161" s="100"/>
      <c r="L1161" s="96"/>
      <c r="M1161" s="96" t="s">
        <v>8841</v>
      </c>
      <c r="N1161" s="105">
        <v>45957.65454834491</v>
      </c>
      <c r="O1161" s="93"/>
      <c r="P1161" s="93"/>
      <c r="Q1161" s="93"/>
      <c r="R1161" s="93"/>
      <c r="S1161" s="93"/>
      <c r="T1161" s="93"/>
      <c r="U1161" s="93"/>
      <c r="V1161" s="93"/>
      <c r="W1161" s="93"/>
      <c r="X1161" s="93"/>
      <c r="Y1161" s="93"/>
      <c r="Z1161" s="93"/>
    </row>
    <row r="1162">
      <c r="A1162" s="96" t="s">
        <v>8842</v>
      </c>
      <c r="B1162" s="96">
        <v>2.1981057985E10</v>
      </c>
      <c r="C1162" s="96"/>
      <c r="D1162" s="96"/>
      <c r="E1162" s="96" t="s">
        <v>671</v>
      </c>
      <c r="F1162" s="96"/>
      <c r="G1162" s="96" t="s">
        <v>86</v>
      </c>
      <c r="H1162" s="101"/>
      <c r="I1162" s="100"/>
      <c r="J1162" s="96"/>
      <c r="K1162" s="100"/>
      <c r="L1162" s="96"/>
      <c r="M1162" s="97"/>
      <c r="N1162" s="105">
        <v>45957.65659385417</v>
      </c>
      <c r="O1162" s="93"/>
      <c r="P1162" s="93"/>
      <c r="Q1162" s="93"/>
      <c r="R1162" s="93"/>
      <c r="S1162" s="93"/>
      <c r="T1162" s="93"/>
      <c r="U1162" s="93"/>
      <c r="V1162" s="93"/>
      <c r="W1162" s="93"/>
      <c r="X1162" s="93"/>
      <c r="Y1162" s="93"/>
      <c r="Z1162" s="93"/>
    </row>
    <row r="1163">
      <c r="A1163" s="96" t="s">
        <v>20</v>
      </c>
      <c r="B1163" s="96">
        <v>2.1995144555E10</v>
      </c>
      <c r="C1163" s="96"/>
      <c r="D1163" s="96"/>
      <c r="E1163" s="96" t="s">
        <v>649</v>
      </c>
      <c r="F1163" s="96" t="s">
        <v>140</v>
      </c>
      <c r="G1163" s="96" t="s">
        <v>94</v>
      </c>
      <c r="H1163" s="101">
        <v>1895.71</v>
      </c>
      <c r="I1163" s="100"/>
      <c r="J1163" s="96"/>
      <c r="K1163" s="100"/>
      <c r="L1163" s="96"/>
      <c r="M1163" s="96" t="s">
        <v>8843</v>
      </c>
      <c r="N1163" s="105">
        <v>45957.65764160879</v>
      </c>
      <c r="O1163" s="93"/>
      <c r="P1163" s="93"/>
      <c r="Q1163" s="93"/>
      <c r="R1163" s="93"/>
      <c r="S1163" s="93"/>
      <c r="T1163" s="93"/>
      <c r="U1163" s="93"/>
      <c r="V1163" s="93"/>
      <c r="W1163" s="93"/>
      <c r="X1163" s="93"/>
      <c r="Y1163" s="93"/>
      <c r="Z1163" s="93"/>
    </row>
    <row r="1164">
      <c r="A1164" s="96"/>
      <c r="B1164" s="96">
        <v>2.197570733E10</v>
      </c>
      <c r="C1164" s="96"/>
      <c r="D1164" s="96"/>
      <c r="E1164" s="96" t="s">
        <v>671</v>
      </c>
      <c r="F1164" s="96" t="s">
        <v>970</v>
      </c>
      <c r="G1164" s="96" t="s">
        <v>94</v>
      </c>
      <c r="H1164" s="101">
        <v>189.0</v>
      </c>
      <c r="I1164" s="100"/>
      <c r="J1164" s="96"/>
      <c r="K1164" s="100"/>
      <c r="L1164" s="96"/>
      <c r="M1164" s="96" t="s">
        <v>8844</v>
      </c>
      <c r="N1164" s="100"/>
      <c r="O1164" s="93"/>
      <c r="P1164" s="93"/>
      <c r="Q1164" s="93"/>
      <c r="R1164" s="93"/>
      <c r="S1164" s="93"/>
      <c r="T1164" s="93"/>
      <c r="U1164" s="93"/>
      <c r="V1164" s="93"/>
      <c r="W1164" s="93"/>
      <c r="X1164" s="93"/>
      <c r="Y1164" s="93"/>
      <c r="Z1164" s="93"/>
    </row>
    <row r="1165">
      <c r="A1165" s="96" t="s">
        <v>8845</v>
      </c>
      <c r="B1165" s="96">
        <v>2.1987812043E10</v>
      </c>
      <c r="C1165" s="96" t="s">
        <v>8846</v>
      </c>
      <c r="D1165" s="96"/>
      <c r="E1165" s="96" t="s">
        <v>85</v>
      </c>
      <c r="F1165" s="96"/>
      <c r="G1165" s="96" t="s">
        <v>86</v>
      </c>
      <c r="H1165" s="101"/>
      <c r="I1165" s="100"/>
      <c r="J1165" s="96"/>
      <c r="K1165" s="100"/>
      <c r="L1165" s="96"/>
      <c r="M1165" s="97"/>
      <c r="N1165" s="105">
        <v>45957.65933326389</v>
      </c>
      <c r="O1165" s="93"/>
      <c r="P1165" s="93"/>
      <c r="Q1165" s="93"/>
      <c r="R1165" s="93"/>
      <c r="S1165" s="93"/>
      <c r="T1165" s="93"/>
      <c r="U1165" s="93"/>
      <c r="V1165" s="93"/>
      <c r="W1165" s="93"/>
      <c r="X1165" s="93"/>
      <c r="Y1165" s="93"/>
      <c r="Z1165" s="93"/>
    </row>
    <row r="1166">
      <c r="A1166" s="96" t="s">
        <v>8847</v>
      </c>
      <c r="B1166" s="96">
        <v>2.1994933222E10</v>
      </c>
      <c r="C1166" s="96" t="s">
        <v>8848</v>
      </c>
      <c r="D1166" s="96"/>
      <c r="E1166" s="96" t="s">
        <v>85</v>
      </c>
      <c r="F1166" s="96"/>
      <c r="G1166" s="96" t="s">
        <v>86</v>
      </c>
      <c r="H1166" s="101"/>
      <c r="I1166" s="100"/>
      <c r="J1166" s="96"/>
      <c r="K1166" s="99"/>
      <c r="L1166" s="96"/>
      <c r="M1166" s="97"/>
      <c r="N1166" s="105">
        <v>45957.66006173611</v>
      </c>
      <c r="O1166" s="93"/>
      <c r="P1166" s="93"/>
      <c r="Q1166" s="93"/>
      <c r="R1166" s="93"/>
      <c r="S1166" s="93"/>
      <c r="T1166" s="93"/>
      <c r="U1166" s="93"/>
      <c r="V1166" s="93"/>
      <c r="W1166" s="93"/>
      <c r="X1166" s="93"/>
      <c r="Y1166" s="93"/>
      <c r="Z1166" s="93"/>
    </row>
    <row r="1167">
      <c r="A1167" s="96" t="s">
        <v>8849</v>
      </c>
      <c r="B1167" s="96">
        <v>2.299889209E10</v>
      </c>
      <c r="C1167" s="96" t="s">
        <v>8850</v>
      </c>
      <c r="D1167" s="96"/>
      <c r="E1167" s="96" t="s">
        <v>85</v>
      </c>
      <c r="F1167" s="96" t="s">
        <v>153</v>
      </c>
      <c r="G1167" s="96" t="s">
        <v>94</v>
      </c>
      <c r="H1167" s="101">
        <v>322.02</v>
      </c>
      <c r="I1167" s="100"/>
      <c r="J1167" s="96"/>
      <c r="K1167" s="99"/>
      <c r="L1167" s="96"/>
      <c r="M1167" s="96" t="s">
        <v>8851</v>
      </c>
      <c r="N1167" s="105">
        <v>45957.66044503472</v>
      </c>
      <c r="O1167" s="93"/>
      <c r="P1167" s="93"/>
      <c r="Q1167" s="93"/>
      <c r="R1167" s="93"/>
      <c r="S1167" s="93"/>
      <c r="T1167" s="93"/>
      <c r="U1167" s="93"/>
      <c r="V1167" s="93"/>
      <c r="W1167" s="93"/>
      <c r="X1167" s="93"/>
      <c r="Y1167" s="93"/>
      <c r="Z1167" s="93"/>
    </row>
    <row r="1168">
      <c r="A1168" s="96" t="s">
        <v>8852</v>
      </c>
      <c r="B1168" s="96">
        <v>2.1970653709E10</v>
      </c>
      <c r="C1168" s="96" t="s">
        <v>8853</v>
      </c>
      <c r="D1168" s="97"/>
      <c r="E1168" s="96" t="s">
        <v>85</v>
      </c>
      <c r="F1168" s="96" t="s">
        <v>970</v>
      </c>
      <c r="G1168" s="96" t="s">
        <v>94</v>
      </c>
      <c r="H1168" s="101">
        <v>189.0</v>
      </c>
      <c r="I1168" s="100"/>
      <c r="J1168" s="96"/>
      <c r="K1168" s="100"/>
      <c r="L1168" s="96"/>
      <c r="M1168" s="96" t="s">
        <v>8854</v>
      </c>
      <c r="N1168" s="105">
        <v>45957.66079055556</v>
      </c>
      <c r="O1168" s="93"/>
      <c r="P1168" s="93"/>
      <c r="Q1168" s="93"/>
      <c r="R1168" s="93"/>
      <c r="S1168" s="93"/>
      <c r="T1168" s="93"/>
      <c r="U1168" s="93"/>
      <c r="V1168" s="93"/>
      <c r="W1168" s="93"/>
      <c r="X1168" s="93"/>
      <c r="Y1168" s="93"/>
      <c r="Z1168" s="93"/>
    </row>
    <row r="1169">
      <c r="A1169" s="96" t="s">
        <v>8855</v>
      </c>
      <c r="B1169" s="96">
        <v>2.499332314E10</v>
      </c>
      <c r="C1169" s="96" t="s">
        <v>8856</v>
      </c>
      <c r="D1169" s="96"/>
      <c r="E1169" s="96" t="s">
        <v>85</v>
      </c>
      <c r="F1169" s="96" t="s">
        <v>278</v>
      </c>
      <c r="G1169" s="96" t="s">
        <v>94</v>
      </c>
      <c r="H1169" s="101">
        <v>454.09</v>
      </c>
      <c r="I1169" s="100"/>
      <c r="J1169" s="96"/>
      <c r="K1169" s="100"/>
      <c r="L1169" s="96"/>
      <c r="M1169" s="96" t="s">
        <v>8857</v>
      </c>
      <c r="N1169" s="105">
        <v>45957.66127615741</v>
      </c>
      <c r="O1169" s="93"/>
      <c r="P1169" s="93"/>
      <c r="Q1169" s="93"/>
      <c r="R1169" s="93"/>
      <c r="S1169" s="93"/>
      <c r="T1169" s="93"/>
      <c r="U1169" s="93"/>
      <c r="V1169" s="93"/>
      <c r="W1169" s="93"/>
      <c r="X1169" s="93"/>
      <c r="Y1169" s="93"/>
      <c r="Z1169" s="93"/>
    </row>
    <row r="1170">
      <c r="A1170" s="96" t="s">
        <v>8858</v>
      </c>
      <c r="B1170" s="96">
        <v>2.2996071425E10</v>
      </c>
      <c r="C1170" s="96" t="s">
        <v>8859</v>
      </c>
      <c r="D1170" s="96"/>
      <c r="E1170" s="96" t="s">
        <v>85</v>
      </c>
      <c r="F1170" s="96"/>
      <c r="G1170" s="96" t="s">
        <v>3462</v>
      </c>
      <c r="H1170" s="101"/>
      <c r="I1170" s="100"/>
      <c r="J1170" s="96"/>
      <c r="K1170" s="100"/>
      <c r="L1170" s="96"/>
      <c r="M1170" s="96" t="s">
        <v>8860</v>
      </c>
      <c r="N1170" s="105">
        <v>45957.661752314816</v>
      </c>
      <c r="O1170" s="93"/>
      <c r="P1170" s="93"/>
      <c r="Q1170" s="93"/>
      <c r="R1170" s="93"/>
      <c r="S1170" s="93"/>
      <c r="T1170" s="93"/>
      <c r="U1170" s="93"/>
      <c r="V1170" s="93"/>
      <c r="W1170" s="93"/>
      <c r="X1170" s="93"/>
      <c r="Y1170" s="93"/>
      <c r="Z1170" s="93"/>
    </row>
    <row r="1171">
      <c r="A1171" s="96" t="s">
        <v>8861</v>
      </c>
      <c r="B1171" s="96">
        <v>2.4999992127E10</v>
      </c>
      <c r="C1171" s="96" t="s">
        <v>8862</v>
      </c>
      <c r="D1171" s="96"/>
      <c r="E1171" s="96" t="s">
        <v>85</v>
      </c>
      <c r="F1171" s="96" t="s">
        <v>278</v>
      </c>
      <c r="G1171" s="96" t="s">
        <v>94</v>
      </c>
      <c r="H1171" s="101">
        <v>3467.42</v>
      </c>
      <c r="I1171" s="100"/>
      <c r="J1171" s="96"/>
      <c r="K1171" s="100"/>
      <c r="L1171" s="96"/>
      <c r="M1171" s="96" t="s">
        <v>8863</v>
      </c>
      <c r="N1171" s="105">
        <v>45957.66213725695</v>
      </c>
      <c r="O1171" s="93"/>
      <c r="P1171" s="93"/>
      <c r="Q1171" s="93"/>
      <c r="R1171" s="93"/>
      <c r="S1171" s="93"/>
      <c r="T1171" s="93"/>
      <c r="U1171" s="93"/>
      <c r="V1171" s="93"/>
      <c r="W1171" s="93"/>
      <c r="X1171" s="93"/>
      <c r="Y1171" s="93"/>
      <c r="Z1171" s="93"/>
    </row>
    <row r="1172">
      <c r="A1172" s="96" t="s">
        <v>8864</v>
      </c>
      <c r="B1172" s="96">
        <v>2.1969572294E10</v>
      </c>
      <c r="C1172" s="96" t="s">
        <v>8865</v>
      </c>
      <c r="D1172" s="96"/>
      <c r="E1172" s="96" t="s">
        <v>85</v>
      </c>
      <c r="F1172" s="96"/>
      <c r="G1172" s="96" t="s">
        <v>86</v>
      </c>
      <c r="H1172" s="101"/>
      <c r="I1172" s="100"/>
      <c r="J1172" s="96"/>
      <c r="K1172" s="100"/>
      <c r="L1172" s="96"/>
      <c r="M1172" s="97"/>
      <c r="N1172" s="105">
        <v>45957.6624771875</v>
      </c>
      <c r="O1172" s="93"/>
      <c r="P1172" s="93"/>
      <c r="Q1172" s="93"/>
      <c r="R1172" s="93"/>
      <c r="S1172" s="93"/>
      <c r="T1172" s="93"/>
      <c r="U1172" s="93"/>
      <c r="V1172" s="93"/>
      <c r="W1172" s="93"/>
      <c r="X1172" s="93"/>
      <c r="Y1172" s="93"/>
      <c r="Z1172" s="93"/>
    </row>
    <row r="1173">
      <c r="A1173" s="96" t="s">
        <v>8866</v>
      </c>
      <c r="B1173" s="96">
        <v>2.1997374881E10</v>
      </c>
      <c r="C1173" s="96" t="s">
        <v>8867</v>
      </c>
      <c r="D1173" s="96"/>
      <c r="E1173" s="96" t="s">
        <v>85</v>
      </c>
      <c r="F1173" s="96" t="s">
        <v>93</v>
      </c>
      <c r="G1173" s="96" t="s">
        <v>94</v>
      </c>
      <c r="H1173" s="101">
        <v>4536.43</v>
      </c>
      <c r="I1173" s="100"/>
      <c r="J1173" s="96"/>
      <c r="K1173" s="100"/>
      <c r="L1173" s="96"/>
      <c r="M1173" s="96" t="s">
        <v>8868</v>
      </c>
      <c r="N1173" s="105">
        <v>45957.66297846065</v>
      </c>
      <c r="O1173" s="93"/>
      <c r="P1173" s="93"/>
      <c r="Q1173" s="93"/>
      <c r="R1173" s="93"/>
      <c r="S1173" s="93"/>
      <c r="T1173" s="93"/>
      <c r="U1173" s="93"/>
      <c r="V1173" s="93"/>
      <c r="W1173" s="93"/>
      <c r="X1173" s="93"/>
      <c r="Y1173" s="93"/>
      <c r="Z1173" s="93"/>
    </row>
    <row r="1174">
      <c r="A1174" s="96" t="s">
        <v>8768</v>
      </c>
      <c r="B1174" s="96">
        <v>2.1968004534E10</v>
      </c>
      <c r="C1174" s="96" t="s">
        <v>8869</v>
      </c>
      <c r="D1174" s="96"/>
      <c r="E1174" s="96" t="s">
        <v>85</v>
      </c>
      <c r="F1174" s="96" t="s">
        <v>278</v>
      </c>
      <c r="G1174" s="96" t="s">
        <v>94</v>
      </c>
      <c r="H1174" s="101">
        <v>711.02</v>
      </c>
      <c r="I1174" s="100"/>
      <c r="J1174" s="96"/>
      <c r="K1174" s="100"/>
      <c r="L1174" s="96"/>
      <c r="M1174" s="96" t="s">
        <v>8870</v>
      </c>
      <c r="N1174" s="105">
        <v>45957.66360908565</v>
      </c>
      <c r="O1174" s="93"/>
      <c r="P1174" s="93"/>
      <c r="Q1174" s="93"/>
      <c r="R1174" s="93"/>
      <c r="S1174" s="93"/>
      <c r="T1174" s="93"/>
      <c r="U1174" s="93"/>
      <c r="V1174" s="93"/>
      <c r="W1174" s="93"/>
      <c r="X1174" s="93"/>
      <c r="Y1174" s="93"/>
      <c r="Z1174" s="93"/>
    </row>
    <row r="1175">
      <c r="A1175" s="96" t="s">
        <v>4683</v>
      </c>
      <c r="B1175" s="96">
        <v>2.2999584031E10</v>
      </c>
      <c r="C1175" s="96" t="s">
        <v>8871</v>
      </c>
      <c r="D1175" s="96"/>
      <c r="E1175" s="96" t="s">
        <v>85</v>
      </c>
      <c r="F1175" s="96" t="s">
        <v>137</v>
      </c>
      <c r="G1175" s="96" t="s">
        <v>94</v>
      </c>
      <c r="H1175" s="101">
        <v>727.31</v>
      </c>
      <c r="I1175" s="100"/>
      <c r="J1175" s="96"/>
      <c r="K1175" s="100"/>
      <c r="L1175" s="96"/>
      <c r="M1175" s="96" t="s">
        <v>8872</v>
      </c>
      <c r="N1175" s="105">
        <v>45957.663983182865</v>
      </c>
      <c r="O1175" s="93"/>
      <c r="P1175" s="93"/>
      <c r="Q1175" s="93"/>
      <c r="R1175" s="93"/>
      <c r="S1175" s="93"/>
      <c r="T1175" s="93"/>
      <c r="U1175" s="93"/>
      <c r="V1175" s="93"/>
      <c r="W1175" s="93"/>
      <c r="X1175" s="93"/>
      <c r="Y1175" s="93"/>
      <c r="Z1175" s="93"/>
    </row>
    <row r="1176">
      <c r="A1176" s="96" t="s">
        <v>4000</v>
      </c>
      <c r="B1176" s="96">
        <v>2.299800171E10</v>
      </c>
      <c r="C1176" s="96" t="s">
        <v>8873</v>
      </c>
      <c r="D1176" s="96"/>
      <c r="E1176" s="96" t="s">
        <v>85</v>
      </c>
      <c r="F1176" s="96"/>
      <c r="G1176" s="96" t="s">
        <v>3462</v>
      </c>
      <c r="H1176" s="101"/>
      <c r="I1176" s="100"/>
      <c r="J1176" s="96"/>
      <c r="K1176" s="100"/>
      <c r="L1176" s="96"/>
      <c r="M1176" s="96" t="s">
        <v>8874</v>
      </c>
      <c r="N1176" s="105">
        <v>45957.6643424537</v>
      </c>
      <c r="O1176" s="93"/>
      <c r="P1176" s="93"/>
      <c r="Q1176" s="93"/>
      <c r="R1176" s="93"/>
      <c r="S1176" s="93"/>
      <c r="T1176" s="93"/>
      <c r="U1176" s="93"/>
      <c r="V1176" s="93"/>
      <c r="W1176" s="93"/>
      <c r="X1176" s="93"/>
      <c r="Y1176" s="93"/>
      <c r="Z1176" s="93"/>
    </row>
    <row r="1177">
      <c r="A1177" s="96" t="s">
        <v>8875</v>
      </c>
      <c r="B1177" s="96">
        <v>2.2988061765E10</v>
      </c>
      <c r="C1177" s="96" t="s">
        <v>8876</v>
      </c>
      <c r="D1177" s="96"/>
      <c r="E1177" s="96" t="s">
        <v>85</v>
      </c>
      <c r="F1177" s="96"/>
      <c r="G1177" s="96" t="s">
        <v>86</v>
      </c>
      <c r="H1177" s="101"/>
      <c r="I1177" s="100"/>
      <c r="J1177" s="96"/>
      <c r="K1177" s="100"/>
      <c r="L1177" s="96"/>
      <c r="M1177" s="97"/>
      <c r="N1177" s="105">
        <v>45957.664992314814</v>
      </c>
      <c r="O1177" s="93"/>
      <c r="P1177" s="93"/>
      <c r="Q1177" s="93"/>
      <c r="R1177" s="93"/>
      <c r="S1177" s="93"/>
      <c r="T1177" s="93"/>
      <c r="U1177" s="93"/>
      <c r="V1177" s="93"/>
      <c r="W1177" s="93"/>
      <c r="X1177" s="93"/>
      <c r="Y1177" s="93"/>
      <c r="Z1177" s="93"/>
    </row>
    <row r="1178">
      <c r="A1178" s="96" t="s">
        <v>8877</v>
      </c>
      <c r="B1178" s="96">
        <v>2.1999007243E10</v>
      </c>
      <c r="C1178" s="96" t="s">
        <v>8878</v>
      </c>
      <c r="D1178" s="96"/>
      <c r="E1178" s="96" t="s">
        <v>85</v>
      </c>
      <c r="F1178" s="96" t="s">
        <v>718</v>
      </c>
      <c r="G1178" s="96" t="s">
        <v>94</v>
      </c>
      <c r="H1178" s="101">
        <v>706.83</v>
      </c>
      <c r="I1178" s="99"/>
      <c r="J1178" s="96"/>
      <c r="K1178" s="100"/>
      <c r="L1178" s="96"/>
      <c r="M1178" s="96" t="s">
        <v>8879</v>
      </c>
      <c r="N1178" s="105">
        <v>45957.66530172454</v>
      </c>
      <c r="O1178" s="93"/>
      <c r="P1178" s="93"/>
      <c r="Q1178" s="93"/>
      <c r="R1178" s="93"/>
      <c r="S1178" s="93"/>
      <c r="T1178" s="93"/>
      <c r="U1178" s="93"/>
      <c r="V1178" s="93"/>
      <c r="W1178" s="93"/>
      <c r="X1178" s="93"/>
      <c r="Y1178" s="93"/>
      <c r="Z1178" s="93"/>
    </row>
    <row r="1179">
      <c r="A1179" s="96" t="s">
        <v>8880</v>
      </c>
      <c r="B1179" s="96">
        <v>2.1998263653E10</v>
      </c>
      <c r="C1179" s="96" t="s">
        <v>8881</v>
      </c>
      <c r="D1179" s="96"/>
      <c r="E1179" s="96" t="s">
        <v>85</v>
      </c>
      <c r="F1179" s="96" t="s">
        <v>93</v>
      </c>
      <c r="G1179" s="96" t="s">
        <v>94</v>
      </c>
      <c r="H1179" s="101">
        <v>1948.42</v>
      </c>
      <c r="I1179" s="99"/>
      <c r="J1179" s="96"/>
      <c r="K1179" s="100"/>
      <c r="L1179" s="96"/>
      <c r="M1179" s="96" t="s">
        <v>8882</v>
      </c>
      <c r="N1179" s="105">
        <v>45957.66589480324</v>
      </c>
      <c r="O1179" s="93"/>
      <c r="P1179" s="93"/>
      <c r="Q1179" s="93"/>
      <c r="R1179" s="93"/>
      <c r="S1179" s="93"/>
      <c r="T1179" s="93"/>
      <c r="U1179" s="93"/>
      <c r="V1179" s="93"/>
      <c r="W1179" s="93"/>
      <c r="X1179" s="93"/>
      <c r="Y1179" s="93"/>
      <c r="Z1179" s="93"/>
    </row>
    <row r="1180">
      <c r="A1180" s="96" t="s">
        <v>8883</v>
      </c>
      <c r="B1180" s="96">
        <v>2.1994438775E10</v>
      </c>
      <c r="C1180" s="96" t="s">
        <v>8884</v>
      </c>
      <c r="D1180" s="96"/>
      <c r="E1180" s="96" t="s">
        <v>85</v>
      </c>
      <c r="F1180" s="96" t="s">
        <v>718</v>
      </c>
      <c r="G1180" s="96" t="s">
        <v>94</v>
      </c>
      <c r="H1180" s="101">
        <v>1895.98</v>
      </c>
      <c r="I1180" s="99"/>
      <c r="J1180" s="96"/>
      <c r="K1180" s="100"/>
      <c r="L1180" s="96"/>
      <c r="M1180" s="96" t="s">
        <v>8885</v>
      </c>
      <c r="N1180" s="105">
        <v>45957.66631939815</v>
      </c>
      <c r="O1180" s="93"/>
      <c r="P1180" s="93"/>
      <c r="Q1180" s="93"/>
      <c r="R1180" s="93"/>
      <c r="S1180" s="93"/>
      <c r="T1180" s="93"/>
      <c r="U1180" s="93"/>
      <c r="V1180" s="93"/>
      <c r="W1180" s="93"/>
      <c r="X1180" s="93"/>
      <c r="Y1180" s="93"/>
      <c r="Z1180" s="93"/>
    </row>
    <row r="1181">
      <c r="A1181" s="96" t="s">
        <v>8886</v>
      </c>
      <c r="B1181" s="96">
        <v>2.4992196155E10</v>
      </c>
      <c r="C1181" s="96" t="s">
        <v>8887</v>
      </c>
      <c r="D1181" s="96"/>
      <c r="E1181" s="96" t="s">
        <v>85</v>
      </c>
      <c r="F1181" s="96"/>
      <c r="G1181" s="96" t="s">
        <v>3462</v>
      </c>
      <c r="H1181" s="101"/>
      <c r="I1181" s="99"/>
      <c r="J1181" s="96"/>
      <c r="K1181" s="100"/>
      <c r="L1181" s="96"/>
      <c r="M1181" s="96" t="s">
        <v>8888</v>
      </c>
      <c r="N1181" s="105">
        <v>45957.66677327546</v>
      </c>
      <c r="O1181" s="93"/>
      <c r="P1181" s="93"/>
      <c r="Q1181" s="93"/>
      <c r="R1181" s="93"/>
      <c r="S1181" s="93"/>
      <c r="T1181" s="93"/>
      <c r="U1181" s="93"/>
      <c r="V1181" s="93"/>
      <c r="W1181" s="93"/>
      <c r="X1181" s="93"/>
      <c r="Y1181" s="93"/>
      <c r="Z1181" s="93"/>
    </row>
    <row r="1182">
      <c r="A1182" s="96" t="s">
        <v>8889</v>
      </c>
      <c r="B1182" s="96">
        <v>2.1964242077E10</v>
      </c>
      <c r="C1182" s="96" t="s">
        <v>8890</v>
      </c>
      <c r="D1182" s="96"/>
      <c r="E1182" s="96" t="s">
        <v>85</v>
      </c>
      <c r="F1182" s="96"/>
      <c r="G1182" s="96" t="s">
        <v>86</v>
      </c>
      <c r="H1182" s="101"/>
      <c r="I1182" s="99"/>
      <c r="J1182" s="96"/>
      <c r="K1182" s="100"/>
      <c r="L1182" s="96"/>
      <c r="M1182" s="97"/>
      <c r="N1182" s="105">
        <v>45957.667097928235</v>
      </c>
      <c r="O1182" s="93"/>
      <c r="P1182" s="93"/>
      <c r="Q1182" s="93"/>
      <c r="R1182" s="93"/>
      <c r="S1182" s="93"/>
      <c r="T1182" s="93"/>
      <c r="U1182" s="93"/>
      <c r="V1182" s="93"/>
      <c r="W1182" s="93"/>
      <c r="X1182" s="93"/>
      <c r="Y1182" s="93"/>
      <c r="Z1182" s="93"/>
    </row>
    <row r="1183">
      <c r="A1183" s="96" t="s">
        <v>8891</v>
      </c>
      <c r="B1183" s="96">
        <v>2.1989193771E10</v>
      </c>
      <c r="C1183" s="96" t="s">
        <v>8892</v>
      </c>
      <c r="D1183" s="96" t="s">
        <v>8893</v>
      </c>
      <c r="E1183" s="96" t="s">
        <v>85</v>
      </c>
      <c r="F1183" s="96" t="s">
        <v>1088</v>
      </c>
      <c r="G1183" s="96" t="s">
        <v>54</v>
      </c>
      <c r="H1183" s="101">
        <v>1055.5</v>
      </c>
      <c r="I1183" s="100">
        <v>45958.0</v>
      </c>
      <c r="J1183" s="96"/>
      <c r="K1183" s="100"/>
      <c r="L1183" s="96">
        <v>11.0</v>
      </c>
      <c r="M1183" s="96" t="s">
        <v>8894</v>
      </c>
      <c r="N1183" s="105">
        <v>45958.58742165509</v>
      </c>
      <c r="O1183" s="93"/>
      <c r="P1183" s="93"/>
      <c r="Q1183" s="93"/>
      <c r="R1183" s="93"/>
      <c r="S1183" s="93"/>
      <c r="T1183" s="93"/>
      <c r="U1183" s="93"/>
      <c r="V1183" s="93"/>
      <c r="W1183" s="93"/>
      <c r="X1183" s="93"/>
      <c r="Y1183" s="93"/>
      <c r="Z1183" s="93"/>
    </row>
    <row r="1184">
      <c r="A1184" s="96" t="s">
        <v>8895</v>
      </c>
      <c r="B1184" s="96" t="s">
        <v>8896</v>
      </c>
      <c r="C1184" s="96" t="s">
        <v>8897</v>
      </c>
      <c r="D1184" s="96" t="s">
        <v>185</v>
      </c>
      <c r="E1184" s="96" t="s">
        <v>134</v>
      </c>
      <c r="F1184" s="96" t="s">
        <v>137</v>
      </c>
      <c r="G1184" s="96" t="s">
        <v>54</v>
      </c>
      <c r="H1184" s="101">
        <v>2106.1</v>
      </c>
      <c r="I1184" s="100">
        <v>45958.0</v>
      </c>
      <c r="J1184" s="96"/>
      <c r="K1184" s="100"/>
      <c r="L1184" s="96">
        <v>11.0</v>
      </c>
      <c r="M1184" s="97"/>
      <c r="N1184" s="105">
        <v>45958.59082960648</v>
      </c>
      <c r="O1184" s="93"/>
      <c r="P1184" s="93"/>
      <c r="Q1184" s="93"/>
      <c r="R1184" s="93"/>
      <c r="S1184" s="93"/>
      <c r="T1184" s="93"/>
      <c r="U1184" s="93"/>
      <c r="V1184" s="93"/>
      <c r="W1184" s="93"/>
      <c r="X1184" s="93"/>
      <c r="Y1184" s="93"/>
      <c r="Z1184" s="93"/>
    </row>
    <row r="1185">
      <c r="A1185" s="96" t="s">
        <v>8898</v>
      </c>
      <c r="B1185" s="96">
        <v>2.1964912751E10</v>
      </c>
      <c r="C1185" s="96" t="s">
        <v>8899</v>
      </c>
      <c r="D1185" s="96" t="s">
        <v>8900</v>
      </c>
      <c r="E1185" s="96" t="s">
        <v>134</v>
      </c>
      <c r="F1185" s="96" t="s">
        <v>93</v>
      </c>
      <c r="G1185" s="96" t="s">
        <v>54</v>
      </c>
      <c r="H1185" s="101">
        <v>975.21</v>
      </c>
      <c r="I1185" s="100">
        <v>45940.0</v>
      </c>
      <c r="J1185" s="96">
        <v>9.6702281E7</v>
      </c>
      <c r="K1185" s="100">
        <v>45971.0</v>
      </c>
      <c r="L1185" s="96">
        <v>11.0</v>
      </c>
      <c r="M1185" s="97"/>
      <c r="N1185" s="105">
        <v>45958.59421725695</v>
      </c>
      <c r="O1185" s="93"/>
      <c r="P1185" s="93"/>
      <c r="Q1185" s="93"/>
      <c r="R1185" s="93"/>
      <c r="S1185" s="93"/>
      <c r="T1185" s="93"/>
      <c r="U1185" s="93"/>
      <c r="V1185" s="93"/>
      <c r="W1185" s="93"/>
      <c r="X1185" s="93"/>
      <c r="Y1185" s="93"/>
      <c r="Z1185" s="93"/>
    </row>
    <row r="1186">
      <c r="A1186" s="96"/>
      <c r="B1186" s="96"/>
      <c r="C1186" s="96"/>
      <c r="D1186" s="96"/>
      <c r="E1186" s="96"/>
      <c r="F1186" s="96"/>
      <c r="G1186" s="96"/>
      <c r="H1186" s="101"/>
      <c r="I1186" s="99"/>
      <c r="J1186" s="96"/>
      <c r="K1186" s="100"/>
      <c r="L1186" s="96"/>
      <c r="M1186" s="97"/>
      <c r="N1186" s="100"/>
      <c r="O1186" s="93"/>
      <c r="P1186" s="93"/>
      <c r="Q1186" s="93"/>
      <c r="R1186" s="93"/>
      <c r="S1186" s="93"/>
      <c r="T1186" s="93"/>
      <c r="U1186" s="93"/>
      <c r="V1186" s="93"/>
      <c r="W1186" s="93"/>
      <c r="X1186" s="93"/>
      <c r="Y1186" s="93"/>
      <c r="Z1186" s="93"/>
    </row>
    <row r="1187">
      <c r="A1187" s="96"/>
      <c r="B1187" s="97"/>
      <c r="C1187" s="96"/>
      <c r="D1187" s="96"/>
      <c r="E1187" s="96"/>
      <c r="F1187" s="96"/>
      <c r="G1187" s="96"/>
      <c r="H1187" s="101"/>
      <c r="I1187" s="99"/>
      <c r="J1187" s="96"/>
      <c r="K1187" s="100"/>
      <c r="L1187" s="96"/>
      <c r="M1187" s="97"/>
      <c r="N1187" s="100"/>
      <c r="O1187" s="93"/>
      <c r="P1187" s="93"/>
      <c r="Q1187" s="93"/>
      <c r="R1187" s="93"/>
      <c r="S1187" s="93"/>
      <c r="T1187" s="93"/>
      <c r="U1187" s="93"/>
      <c r="V1187" s="93"/>
      <c r="W1187" s="93"/>
      <c r="X1187" s="93"/>
      <c r="Y1187" s="93"/>
      <c r="Z1187" s="93"/>
    </row>
    <row r="1188">
      <c r="A1188" s="96"/>
      <c r="B1188" s="96"/>
      <c r="C1188" s="96"/>
      <c r="D1188" s="96"/>
      <c r="E1188" s="96"/>
      <c r="F1188" s="96"/>
      <c r="G1188" s="96"/>
      <c r="H1188" s="101"/>
      <c r="I1188" s="99"/>
      <c r="J1188" s="96"/>
      <c r="K1188" s="100"/>
      <c r="L1188" s="96"/>
      <c r="M1188" s="97"/>
      <c r="N1188" s="100"/>
      <c r="O1188" s="93"/>
      <c r="P1188" s="93"/>
      <c r="Q1188" s="93"/>
      <c r="R1188" s="93"/>
      <c r="S1188" s="93"/>
      <c r="T1188" s="93"/>
      <c r="U1188" s="93"/>
      <c r="V1188" s="93"/>
      <c r="W1188" s="93"/>
      <c r="X1188" s="93"/>
      <c r="Y1188" s="93"/>
      <c r="Z1188" s="93"/>
    </row>
    <row r="1189">
      <c r="A1189" s="96"/>
      <c r="B1189" s="96"/>
      <c r="C1189" s="96"/>
      <c r="D1189" s="96"/>
      <c r="E1189" s="96"/>
      <c r="F1189" s="96"/>
      <c r="G1189" s="96"/>
      <c r="H1189" s="101"/>
      <c r="I1189" s="99"/>
      <c r="J1189" s="96"/>
      <c r="K1189" s="100"/>
      <c r="L1189" s="96"/>
      <c r="M1189" s="97"/>
      <c r="N1189" s="100"/>
      <c r="O1189" s="93"/>
      <c r="P1189" s="93"/>
      <c r="Q1189" s="93"/>
      <c r="R1189" s="93"/>
      <c r="S1189" s="93"/>
      <c r="T1189" s="93"/>
      <c r="U1189" s="93"/>
      <c r="V1189" s="93"/>
      <c r="W1189" s="93"/>
      <c r="X1189" s="93"/>
      <c r="Y1189" s="93"/>
      <c r="Z1189" s="93"/>
    </row>
    <row r="1190">
      <c r="A1190" s="96"/>
      <c r="B1190" s="96"/>
      <c r="C1190" s="96"/>
      <c r="D1190" s="96"/>
      <c r="E1190" s="96"/>
      <c r="F1190" s="96"/>
      <c r="G1190" s="96"/>
      <c r="H1190" s="101"/>
      <c r="I1190" s="100"/>
      <c r="J1190" s="96"/>
      <c r="K1190" s="100"/>
      <c r="L1190" s="96"/>
      <c r="M1190" s="97"/>
      <c r="N1190" s="100"/>
      <c r="O1190" s="93"/>
      <c r="P1190" s="93"/>
      <c r="Q1190" s="93"/>
      <c r="R1190" s="93"/>
      <c r="S1190" s="93"/>
      <c r="T1190" s="93"/>
      <c r="U1190" s="93"/>
      <c r="V1190" s="93"/>
      <c r="W1190" s="93"/>
      <c r="X1190" s="93"/>
      <c r="Y1190" s="93"/>
      <c r="Z1190" s="93"/>
    </row>
    <row r="1191">
      <c r="A1191" s="96"/>
      <c r="B1191" s="96"/>
      <c r="C1191" s="96"/>
      <c r="D1191" s="96"/>
      <c r="E1191" s="96"/>
      <c r="F1191" s="96"/>
      <c r="G1191" s="96"/>
      <c r="H1191" s="101"/>
      <c r="I1191" s="100"/>
      <c r="J1191" s="96"/>
      <c r="K1191" s="100"/>
      <c r="L1191" s="96"/>
      <c r="M1191" s="97"/>
      <c r="N1191" s="100"/>
      <c r="O1191" s="93"/>
      <c r="P1191" s="93"/>
      <c r="Q1191" s="93"/>
      <c r="R1191" s="93"/>
      <c r="S1191" s="93"/>
      <c r="T1191" s="93"/>
      <c r="U1191" s="93"/>
      <c r="V1191" s="93"/>
      <c r="W1191" s="93"/>
      <c r="X1191" s="93"/>
      <c r="Y1191" s="93"/>
      <c r="Z1191" s="93"/>
    </row>
    <row r="1192">
      <c r="A1192" s="96"/>
      <c r="B1192" s="96"/>
      <c r="C1192" s="96"/>
      <c r="D1192" s="96"/>
      <c r="E1192" s="96"/>
      <c r="F1192" s="96"/>
      <c r="G1192" s="96"/>
      <c r="H1192" s="101"/>
      <c r="I1192" s="100"/>
      <c r="J1192" s="96"/>
      <c r="K1192" s="99"/>
      <c r="L1192" s="96"/>
      <c r="M1192" s="97"/>
      <c r="N1192" s="100"/>
      <c r="O1192" s="93"/>
      <c r="P1192" s="93"/>
      <c r="Q1192" s="93"/>
      <c r="R1192" s="93"/>
      <c r="S1192" s="93"/>
      <c r="T1192" s="93"/>
      <c r="U1192" s="93"/>
      <c r="V1192" s="93"/>
      <c r="W1192" s="93"/>
      <c r="X1192" s="93"/>
      <c r="Y1192" s="93"/>
      <c r="Z1192" s="93"/>
    </row>
    <row r="1193">
      <c r="A1193" s="96"/>
      <c r="B1193" s="96"/>
      <c r="C1193" s="96"/>
      <c r="D1193" s="96"/>
      <c r="E1193" s="96"/>
      <c r="F1193" s="96"/>
      <c r="G1193" s="96"/>
      <c r="H1193" s="101"/>
      <c r="I1193" s="100"/>
      <c r="J1193" s="96"/>
      <c r="K1193" s="100"/>
      <c r="L1193" s="96"/>
      <c r="M1193" s="97"/>
      <c r="N1193" s="100"/>
      <c r="O1193" s="93"/>
      <c r="P1193" s="93"/>
      <c r="Q1193" s="93"/>
      <c r="R1193" s="93"/>
      <c r="S1193" s="93"/>
      <c r="T1193" s="93"/>
      <c r="U1193" s="93"/>
      <c r="V1193" s="93"/>
      <c r="W1193" s="93"/>
      <c r="X1193" s="93"/>
      <c r="Y1193" s="93"/>
      <c r="Z1193" s="93"/>
    </row>
    <row r="1194">
      <c r="A1194" s="96"/>
      <c r="B1194" s="96"/>
      <c r="C1194" s="96"/>
      <c r="D1194" s="96"/>
      <c r="E1194" s="96"/>
      <c r="F1194" s="96"/>
      <c r="G1194" s="96"/>
      <c r="H1194" s="101"/>
      <c r="I1194" s="100"/>
      <c r="J1194" s="96"/>
      <c r="K1194" s="100"/>
      <c r="L1194" s="96"/>
      <c r="M1194" s="97"/>
      <c r="N1194" s="100"/>
      <c r="O1194" s="93"/>
      <c r="P1194" s="93"/>
      <c r="Q1194" s="93"/>
      <c r="R1194" s="93"/>
      <c r="S1194" s="93"/>
      <c r="T1194" s="93"/>
      <c r="U1194" s="93"/>
      <c r="V1194" s="93"/>
      <c r="W1194" s="93"/>
      <c r="X1194" s="93"/>
      <c r="Y1194" s="93"/>
      <c r="Z1194" s="93"/>
    </row>
    <row r="1195">
      <c r="A1195" s="96"/>
      <c r="B1195" s="96"/>
      <c r="C1195" s="96"/>
      <c r="D1195" s="96"/>
      <c r="E1195" s="96"/>
      <c r="F1195" s="96"/>
      <c r="G1195" s="96"/>
      <c r="H1195" s="101"/>
      <c r="I1195" s="100"/>
      <c r="J1195" s="96"/>
      <c r="K1195" s="99"/>
      <c r="L1195" s="96"/>
      <c r="M1195" s="97"/>
      <c r="N1195" s="100"/>
      <c r="O1195" s="93"/>
      <c r="P1195" s="93"/>
      <c r="Q1195" s="93"/>
      <c r="R1195" s="93"/>
      <c r="S1195" s="93"/>
      <c r="T1195" s="93"/>
      <c r="U1195" s="93"/>
      <c r="V1195" s="93"/>
      <c r="W1195" s="93"/>
      <c r="X1195" s="93"/>
      <c r="Y1195" s="93"/>
      <c r="Z1195" s="93"/>
    </row>
    <row r="1196">
      <c r="A1196" s="96"/>
      <c r="B1196" s="96"/>
      <c r="C1196" s="96"/>
      <c r="D1196" s="96"/>
      <c r="E1196" s="96"/>
      <c r="F1196" s="96"/>
      <c r="G1196" s="96"/>
      <c r="H1196" s="101"/>
      <c r="I1196" s="100"/>
      <c r="J1196" s="96"/>
      <c r="K1196" s="100"/>
      <c r="L1196" s="96"/>
      <c r="M1196" s="97"/>
      <c r="N1196" s="100"/>
      <c r="O1196" s="93"/>
      <c r="P1196" s="93"/>
      <c r="Q1196" s="93"/>
      <c r="R1196" s="93"/>
      <c r="S1196" s="93"/>
      <c r="T1196" s="93"/>
      <c r="U1196" s="93"/>
      <c r="V1196" s="93"/>
      <c r="W1196" s="93"/>
      <c r="X1196" s="93"/>
      <c r="Y1196" s="93"/>
      <c r="Z1196" s="93"/>
    </row>
    <row r="1197">
      <c r="A1197" s="96"/>
      <c r="B1197" s="96"/>
      <c r="C1197" s="96"/>
      <c r="D1197" s="96"/>
      <c r="E1197" s="96"/>
      <c r="F1197" s="96"/>
      <c r="G1197" s="96"/>
      <c r="H1197" s="101"/>
      <c r="I1197" s="100"/>
      <c r="J1197" s="96"/>
      <c r="K1197" s="100"/>
      <c r="L1197" s="96"/>
      <c r="M1197" s="97"/>
      <c r="N1197" s="100"/>
      <c r="O1197" s="93"/>
      <c r="P1197" s="93"/>
      <c r="Q1197" s="93"/>
      <c r="R1197" s="93"/>
      <c r="S1197" s="93"/>
      <c r="T1197" s="93"/>
      <c r="U1197" s="93"/>
      <c r="V1197" s="93"/>
      <c r="W1197" s="93"/>
      <c r="X1197" s="93"/>
      <c r="Y1197" s="93"/>
      <c r="Z1197" s="93"/>
    </row>
    <row r="1198">
      <c r="A1198" s="96"/>
      <c r="B1198" s="96"/>
      <c r="C1198" s="96"/>
      <c r="D1198" s="96"/>
      <c r="E1198" s="96"/>
      <c r="F1198" s="96"/>
      <c r="G1198" s="96"/>
      <c r="H1198" s="101"/>
      <c r="I1198" s="100"/>
      <c r="J1198" s="96"/>
      <c r="K1198" s="100"/>
      <c r="L1198" s="96"/>
      <c r="M1198" s="97"/>
      <c r="N1198" s="100"/>
      <c r="O1198" s="93"/>
      <c r="P1198" s="93"/>
      <c r="Q1198" s="93"/>
      <c r="R1198" s="93"/>
      <c r="S1198" s="93"/>
      <c r="T1198" s="93"/>
      <c r="U1198" s="93"/>
      <c r="V1198" s="93"/>
      <c r="W1198" s="93"/>
      <c r="X1198" s="93"/>
      <c r="Y1198" s="93"/>
      <c r="Z1198" s="93"/>
    </row>
    <row r="1199">
      <c r="A1199" s="96"/>
      <c r="B1199" s="96"/>
      <c r="C1199" s="96"/>
      <c r="D1199" s="97"/>
      <c r="E1199" s="96"/>
      <c r="F1199" s="96"/>
      <c r="G1199" s="96"/>
      <c r="H1199" s="101"/>
      <c r="I1199" s="100"/>
      <c r="J1199" s="96"/>
      <c r="K1199" s="100"/>
      <c r="L1199" s="96"/>
      <c r="M1199" s="97"/>
      <c r="N1199" s="100"/>
      <c r="O1199" s="93"/>
      <c r="P1199" s="93"/>
      <c r="Q1199" s="93"/>
      <c r="R1199" s="93"/>
      <c r="S1199" s="93"/>
      <c r="T1199" s="93"/>
      <c r="U1199" s="93"/>
      <c r="V1199" s="93"/>
      <c r="W1199" s="93"/>
      <c r="X1199" s="93"/>
      <c r="Y1199" s="93"/>
      <c r="Z1199" s="93"/>
    </row>
    <row r="1200">
      <c r="A1200" s="96"/>
      <c r="B1200" s="96"/>
      <c r="C1200" s="96"/>
      <c r="D1200" s="96"/>
      <c r="E1200" s="96"/>
      <c r="F1200" s="96"/>
      <c r="G1200" s="96"/>
      <c r="H1200" s="101"/>
      <c r="I1200" s="100"/>
      <c r="J1200" s="96"/>
      <c r="K1200" s="100"/>
      <c r="L1200" s="96"/>
      <c r="M1200" s="97"/>
      <c r="N1200" s="100"/>
      <c r="O1200" s="93"/>
      <c r="P1200" s="93"/>
      <c r="Q1200" s="93"/>
      <c r="R1200" s="93"/>
      <c r="S1200" s="93"/>
      <c r="T1200" s="93"/>
      <c r="U1200" s="93"/>
      <c r="V1200" s="93"/>
      <c r="W1200" s="93"/>
      <c r="X1200" s="93"/>
      <c r="Y1200" s="93"/>
      <c r="Z1200" s="93"/>
    </row>
    <row r="1201">
      <c r="A1201" s="96"/>
      <c r="B1201" s="96"/>
      <c r="C1201" s="96"/>
      <c r="D1201" s="96"/>
      <c r="E1201" s="96"/>
      <c r="F1201" s="96"/>
      <c r="G1201" s="96"/>
      <c r="H1201" s="101"/>
      <c r="I1201" s="100"/>
      <c r="J1201" s="96"/>
      <c r="K1201" s="100"/>
      <c r="L1201" s="96"/>
      <c r="M1201" s="97"/>
      <c r="N1201" s="100"/>
      <c r="O1201" s="93"/>
      <c r="P1201" s="93"/>
      <c r="Q1201" s="93"/>
      <c r="R1201" s="93"/>
      <c r="S1201" s="93"/>
      <c r="T1201" s="93"/>
      <c r="U1201" s="93"/>
      <c r="V1201" s="93"/>
      <c r="W1201" s="93"/>
      <c r="X1201" s="93"/>
      <c r="Y1201" s="93"/>
      <c r="Z1201" s="93"/>
    </row>
    <row r="1202">
      <c r="A1202" s="96"/>
      <c r="B1202" s="96"/>
      <c r="C1202" s="96"/>
      <c r="D1202" s="96"/>
      <c r="E1202" s="96"/>
      <c r="F1202" s="96"/>
      <c r="G1202" s="96"/>
      <c r="H1202" s="101"/>
      <c r="I1202" s="100"/>
      <c r="J1202" s="96"/>
      <c r="K1202" s="100"/>
      <c r="L1202" s="96"/>
      <c r="M1202" s="97"/>
      <c r="N1202" s="100"/>
      <c r="O1202" s="93"/>
      <c r="P1202" s="93"/>
      <c r="Q1202" s="93"/>
      <c r="R1202" s="93"/>
      <c r="S1202" s="93"/>
      <c r="T1202" s="93"/>
      <c r="U1202" s="93"/>
      <c r="V1202" s="93"/>
      <c r="W1202" s="93"/>
      <c r="X1202" s="93"/>
      <c r="Y1202" s="93"/>
      <c r="Z1202" s="93"/>
    </row>
    <row r="1203">
      <c r="A1203" s="96"/>
      <c r="B1203" s="96"/>
      <c r="C1203" s="96"/>
      <c r="D1203" s="96"/>
      <c r="E1203" s="96"/>
      <c r="F1203" s="96"/>
      <c r="G1203" s="96"/>
      <c r="H1203" s="101"/>
      <c r="I1203" s="100"/>
      <c r="J1203" s="96"/>
      <c r="K1203" s="100"/>
      <c r="L1203" s="96"/>
      <c r="M1203" s="97"/>
      <c r="N1203" s="100"/>
      <c r="O1203" s="93"/>
      <c r="P1203" s="93"/>
      <c r="Q1203" s="93"/>
      <c r="R1203" s="93"/>
      <c r="S1203" s="93"/>
      <c r="T1203" s="93"/>
      <c r="U1203" s="93"/>
      <c r="V1203" s="93"/>
      <c r="W1203" s="93"/>
      <c r="X1203" s="93"/>
      <c r="Y1203" s="93"/>
      <c r="Z1203" s="93"/>
    </row>
    <row r="1204">
      <c r="A1204" s="96"/>
      <c r="B1204" s="96"/>
      <c r="C1204" s="96"/>
      <c r="D1204" s="96"/>
      <c r="E1204" s="96"/>
      <c r="F1204" s="96"/>
      <c r="G1204" s="96"/>
      <c r="H1204" s="101"/>
      <c r="I1204" s="100"/>
      <c r="J1204" s="96"/>
      <c r="K1204" s="99"/>
      <c r="L1204" s="96"/>
      <c r="M1204" s="97"/>
      <c r="N1204" s="100"/>
      <c r="O1204" s="93"/>
      <c r="P1204" s="93"/>
      <c r="Q1204" s="93"/>
      <c r="R1204" s="93"/>
      <c r="S1204" s="93"/>
      <c r="T1204" s="93"/>
      <c r="U1204" s="93"/>
      <c r="V1204" s="93"/>
      <c r="W1204" s="93"/>
      <c r="X1204" s="93"/>
      <c r="Y1204" s="93"/>
      <c r="Z1204" s="93"/>
    </row>
    <row r="1205">
      <c r="A1205" s="96"/>
      <c r="B1205" s="96"/>
      <c r="C1205" s="96"/>
      <c r="D1205" s="96"/>
      <c r="E1205" s="96"/>
      <c r="F1205" s="96"/>
      <c r="G1205" s="96"/>
      <c r="H1205" s="101"/>
      <c r="I1205" s="100"/>
      <c r="J1205" s="96"/>
      <c r="K1205" s="99"/>
      <c r="L1205" s="96"/>
      <c r="M1205" s="97"/>
      <c r="N1205" s="100"/>
      <c r="O1205" s="93"/>
      <c r="P1205" s="93"/>
      <c r="Q1205" s="93"/>
      <c r="R1205" s="93"/>
      <c r="S1205" s="93"/>
      <c r="T1205" s="93"/>
      <c r="U1205" s="93"/>
      <c r="V1205" s="93"/>
      <c r="W1205" s="93"/>
      <c r="X1205" s="93"/>
      <c r="Y1205" s="93"/>
      <c r="Z1205" s="93"/>
    </row>
    <row r="1206">
      <c r="A1206" s="96"/>
      <c r="B1206" s="96"/>
      <c r="C1206" s="96"/>
      <c r="D1206" s="97"/>
      <c r="E1206" s="96"/>
      <c r="F1206" s="96"/>
      <c r="G1206" s="96"/>
      <c r="H1206" s="101"/>
      <c r="I1206" s="100"/>
      <c r="J1206" s="96"/>
      <c r="K1206" s="100"/>
      <c r="L1206" s="96"/>
      <c r="M1206" s="97"/>
      <c r="N1206" s="100"/>
      <c r="O1206" s="93"/>
      <c r="P1206" s="93"/>
      <c r="Q1206" s="93"/>
      <c r="R1206" s="93"/>
      <c r="S1206" s="93"/>
      <c r="T1206" s="93"/>
      <c r="U1206" s="93"/>
      <c r="V1206" s="93"/>
      <c r="W1206" s="93"/>
      <c r="X1206" s="93"/>
      <c r="Y1206" s="93"/>
      <c r="Z1206" s="93"/>
    </row>
    <row r="1207">
      <c r="A1207" s="96"/>
      <c r="B1207" s="96"/>
      <c r="C1207" s="96"/>
      <c r="D1207" s="96"/>
      <c r="E1207" s="96"/>
      <c r="F1207" s="96"/>
      <c r="G1207" s="96"/>
      <c r="H1207" s="101"/>
      <c r="I1207" s="100"/>
      <c r="J1207" s="96"/>
      <c r="K1207" s="100"/>
      <c r="L1207" s="96"/>
      <c r="M1207" s="97"/>
      <c r="N1207" s="100"/>
      <c r="O1207" s="93"/>
      <c r="P1207" s="93"/>
      <c r="Q1207" s="93"/>
      <c r="R1207" s="93"/>
      <c r="S1207" s="93"/>
      <c r="T1207" s="93"/>
      <c r="U1207" s="93"/>
      <c r="V1207" s="93"/>
      <c r="W1207" s="93"/>
      <c r="X1207" s="93"/>
      <c r="Y1207" s="93"/>
      <c r="Z1207" s="93"/>
    </row>
    <row r="1208">
      <c r="A1208" s="96"/>
      <c r="B1208" s="96"/>
      <c r="C1208" s="96"/>
      <c r="D1208" s="96"/>
      <c r="E1208" s="96"/>
      <c r="F1208" s="96"/>
      <c r="G1208" s="96"/>
      <c r="H1208" s="101"/>
      <c r="I1208" s="100"/>
      <c r="J1208" s="96"/>
      <c r="K1208" s="100"/>
      <c r="L1208" s="96"/>
      <c r="M1208" s="97"/>
      <c r="N1208" s="100"/>
      <c r="O1208" s="93"/>
      <c r="P1208" s="93"/>
      <c r="Q1208" s="93"/>
      <c r="R1208" s="93"/>
      <c r="S1208" s="93"/>
      <c r="T1208" s="93"/>
      <c r="U1208" s="93"/>
      <c r="V1208" s="93"/>
      <c r="W1208" s="93"/>
      <c r="X1208" s="93"/>
      <c r="Y1208" s="93"/>
      <c r="Z1208" s="93"/>
    </row>
    <row r="1209">
      <c r="A1209" s="96"/>
      <c r="B1209" s="96"/>
      <c r="C1209" s="96"/>
      <c r="D1209" s="96"/>
      <c r="E1209" s="96"/>
      <c r="F1209" s="96"/>
      <c r="G1209" s="96"/>
      <c r="H1209" s="101"/>
      <c r="I1209" s="100"/>
      <c r="J1209" s="96"/>
      <c r="K1209" s="100"/>
      <c r="L1209" s="96"/>
      <c r="M1209" s="97"/>
      <c r="N1209" s="100"/>
      <c r="O1209" s="93"/>
      <c r="P1209" s="93"/>
      <c r="Q1209" s="93"/>
      <c r="R1209" s="93"/>
      <c r="S1209" s="93"/>
      <c r="T1209" s="93"/>
      <c r="U1209" s="93"/>
      <c r="V1209" s="93"/>
      <c r="W1209" s="93"/>
      <c r="X1209" s="93"/>
      <c r="Y1209" s="93"/>
      <c r="Z1209" s="93"/>
    </row>
    <row r="1210">
      <c r="A1210" s="96"/>
      <c r="B1210" s="96"/>
      <c r="C1210" s="96"/>
      <c r="D1210" s="96"/>
      <c r="E1210" s="96"/>
      <c r="F1210" s="96"/>
      <c r="G1210" s="96"/>
      <c r="H1210" s="101"/>
      <c r="I1210" s="100"/>
      <c r="J1210" s="96"/>
      <c r="K1210" s="100"/>
      <c r="L1210" s="96"/>
      <c r="M1210" s="97"/>
      <c r="N1210" s="100"/>
      <c r="O1210" s="93"/>
      <c r="P1210" s="93"/>
      <c r="Q1210" s="93"/>
      <c r="R1210" s="93"/>
      <c r="S1210" s="93"/>
      <c r="T1210" s="93"/>
      <c r="U1210" s="93"/>
      <c r="V1210" s="93"/>
      <c r="W1210" s="93"/>
      <c r="X1210" s="93"/>
      <c r="Y1210" s="93"/>
      <c r="Z1210" s="93"/>
    </row>
    <row r="1211">
      <c r="A1211" s="96"/>
      <c r="B1211" s="96"/>
      <c r="C1211" s="96"/>
      <c r="D1211" s="96"/>
      <c r="E1211" s="96"/>
      <c r="F1211" s="96"/>
      <c r="G1211" s="96"/>
      <c r="H1211" s="101"/>
      <c r="I1211" s="100"/>
      <c r="J1211" s="96"/>
      <c r="K1211" s="100"/>
      <c r="L1211" s="96"/>
      <c r="M1211" s="97"/>
      <c r="N1211" s="100"/>
      <c r="O1211" s="93"/>
      <c r="P1211" s="93"/>
      <c r="Q1211" s="93"/>
      <c r="R1211" s="93"/>
      <c r="S1211" s="93"/>
      <c r="T1211" s="93"/>
      <c r="U1211" s="93"/>
      <c r="V1211" s="93"/>
      <c r="W1211" s="93"/>
      <c r="X1211" s="93"/>
      <c r="Y1211" s="93"/>
      <c r="Z1211" s="93"/>
    </row>
    <row r="1212">
      <c r="A1212" s="96"/>
      <c r="B1212" s="96"/>
      <c r="C1212" s="96"/>
      <c r="D1212" s="96"/>
      <c r="E1212" s="96"/>
      <c r="F1212" s="96"/>
      <c r="G1212" s="96"/>
      <c r="H1212" s="101"/>
      <c r="I1212" s="100"/>
      <c r="J1212" s="96"/>
      <c r="K1212" s="100"/>
      <c r="L1212" s="96"/>
      <c r="M1212" s="97"/>
      <c r="N1212" s="100"/>
      <c r="O1212" s="93"/>
      <c r="P1212" s="93"/>
      <c r="Q1212" s="93"/>
      <c r="R1212" s="93"/>
      <c r="S1212" s="93"/>
      <c r="T1212" s="93"/>
      <c r="U1212" s="93"/>
      <c r="V1212" s="93"/>
      <c r="W1212" s="93"/>
      <c r="X1212" s="93"/>
      <c r="Y1212" s="93"/>
      <c r="Z1212" s="93"/>
    </row>
    <row r="1213">
      <c r="A1213" s="96"/>
      <c r="B1213" s="96"/>
      <c r="C1213" s="96"/>
      <c r="D1213" s="96"/>
      <c r="E1213" s="96"/>
      <c r="F1213" s="96"/>
      <c r="G1213" s="96"/>
      <c r="H1213" s="101"/>
      <c r="I1213" s="100"/>
      <c r="J1213" s="96"/>
      <c r="K1213" s="100"/>
      <c r="L1213" s="96"/>
      <c r="M1213" s="97"/>
      <c r="N1213" s="100"/>
      <c r="O1213" s="93"/>
      <c r="P1213" s="93"/>
      <c r="Q1213" s="93"/>
      <c r="R1213" s="93"/>
      <c r="S1213" s="93"/>
      <c r="T1213" s="93"/>
      <c r="U1213" s="93"/>
      <c r="V1213" s="93"/>
      <c r="W1213" s="93"/>
      <c r="X1213" s="93"/>
      <c r="Y1213" s="93"/>
      <c r="Z1213" s="93"/>
    </row>
    <row r="1214">
      <c r="A1214" s="96"/>
      <c r="B1214" s="96"/>
      <c r="C1214" s="96"/>
      <c r="D1214" s="96"/>
      <c r="E1214" s="96"/>
      <c r="F1214" s="96"/>
      <c r="G1214" s="96"/>
      <c r="H1214" s="101"/>
      <c r="I1214" s="100"/>
      <c r="J1214" s="96"/>
      <c r="K1214" s="100"/>
      <c r="L1214" s="96"/>
      <c r="M1214" s="97"/>
      <c r="N1214" s="100"/>
      <c r="O1214" s="93"/>
      <c r="P1214" s="93"/>
      <c r="Q1214" s="93"/>
      <c r="R1214" s="93"/>
      <c r="S1214" s="93"/>
      <c r="T1214" s="93"/>
      <c r="U1214" s="93"/>
      <c r="V1214" s="93"/>
      <c r="W1214" s="93"/>
      <c r="X1214" s="93"/>
      <c r="Y1214" s="93"/>
      <c r="Z1214" s="93"/>
    </row>
    <row r="1215">
      <c r="A1215" s="97"/>
      <c r="B1215" s="96"/>
      <c r="C1215" s="96"/>
      <c r="D1215" s="96"/>
      <c r="E1215" s="96"/>
      <c r="F1215" s="96"/>
      <c r="G1215" s="96"/>
      <c r="H1215" s="101"/>
      <c r="I1215" s="100"/>
      <c r="J1215" s="96"/>
      <c r="K1215" s="100"/>
      <c r="L1215" s="96"/>
      <c r="M1215" s="97"/>
      <c r="N1215" s="100"/>
      <c r="O1215" s="93"/>
      <c r="P1215" s="93"/>
      <c r="Q1215" s="93"/>
      <c r="R1215" s="93"/>
      <c r="S1215" s="93"/>
      <c r="T1215" s="93"/>
      <c r="U1215" s="93"/>
      <c r="V1215" s="93"/>
      <c r="W1215" s="93"/>
      <c r="X1215" s="93"/>
      <c r="Y1215" s="93"/>
      <c r="Z1215" s="93"/>
    </row>
    <row r="1216">
      <c r="A1216" s="96"/>
      <c r="B1216" s="96"/>
      <c r="C1216" s="96"/>
      <c r="D1216" s="96"/>
      <c r="E1216" s="96"/>
      <c r="F1216" s="96"/>
      <c r="G1216" s="96"/>
      <c r="H1216" s="101"/>
      <c r="I1216" s="99"/>
      <c r="J1216" s="96"/>
      <c r="K1216" s="100"/>
      <c r="L1216" s="96"/>
      <c r="M1216" s="97"/>
      <c r="N1216" s="100"/>
      <c r="O1216" s="93"/>
      <c r="P1216" s="93"/>
      <c r="Q1216" s="93"/>
      <c r="R1216" s="93"/>
      <c r="S1216" s="93"/>
      <c r="T1216" s="93"/>
      <c r="U1216" s="93"/>
      <c r="V1216" s="93"/>
      <c r="W1216" s="93"/>
      <c r="X1216" s="93"/>
      <c r="Y1216" s="93"/>
      <c r="Z1216" s="93"/>
    </row>
    <row r="1217">
      <c r="A1217" s="96"/>
      <c r="B1217" s="96"/>
      <c r="C1217" s="96"/>
      <c r="D1217" s="96"/>
      <c r="E1217" s="96"/>
      <c r="F1217" s="96"/>
      <c r="G1217" s="96"/>
      <c r="H1217" s="101"/>
      <c r="I1217" s="99"/>
      <c r="J1217" s="96"/>
      <c r="K1217" s="100"/>
      <c r="L1217" s="96"/>
      <c r="M1217" s="97"/>
      <c r="N1217" s="100"/>
      <c r="O1217" s="93"/>
      <c r="P1217" s="93"/>
      <c r="Q1217" s="93"/>
      <c r="R1217" s="93"/>
      <c r="S1217" s="93"/>
      <c r="T1217" s="93"/>
      <c r="U1217" s="93"/>
      <c r="V1217" s="93"/>
      <c r="W1217" s="93"/>
      <c r="X1217" s="93"/>
      <c r="Y1217" s="93"/>
      <c r="Z1217" s="93"/>
    </row>
    <row r="1218">
      <c r="A1218" s="96"/>
      <c r="B1218" s="96"/>
      <c r="C1218" s="96"/>
      <c r="D1218" s="96"/>
      <c r="E1218" s="96"/>
      <c r="F1218" s="96"/>
      <c r="G1218" s="96"/>
      <c r="H1218" s="101"/>
      <c r="I1218" s="99"/>
      <c r="J1218" s="96"/>
      <c r="K1218" s="100"/>
      <c r="L1218" s="96"/>
      <c r="M1218" s="97"/>
      <c r="N1218" s="100"/>
      <c r="O1218" s="93"/>
      <c r="P1218" s="93"/>
      <c r="Q1218" s="93"/>
      <c r="R1218" s="93"/>
      <c r="S1218" s="93"/>
      <c r="T1218" s="93"/>
      <c r="U1218" s="93"/>
      <c r="V1218" s="93"/>
      <c r="W1218" s="93"/>
      <c r="X1218" s="93"/>
      <c r="Y1218" s="93"/>
      <c r="Z1218" s="93"/>
    </row>
    <row r="1219">
      <c r="A1219" s="96"/>
      <c r="B1219" s="96"/>
      <c r="C1219" s="96"/>
      <c r="D1219" s="96"/>
      <c r="E1219" s="96"/>
      <c r="F1219" s="96"/>
      <c r="G1219" s="96"/>
      <c r="H1219" s="101"/>
      <c r="I1219" s="99"/>
      <c r="J1219" s="96"/>
      <c r="K1219" s="100"/>
      <c r="L1219" s="96"/>
      <c r="M1219" s="97"/>
      <c r="N1219" s="100"/>
      <c r="O1219" s="93"/>
      <c r="P1219" s="93"/>
      <c r="Q1219" s="93"/>
      <c r="R1219" s="93"/>
      <c r="S1219" s="93"/>
      <c r="T1219" s="93"/>
      <c r="U1219" s="93"/>
      <c r="V1219" s="93"/>
      <c r="W1219" s="93"/>
      <c r="X1219" s="93"/>
      <c r="Y1219" s="93"/>
      <c r="Z1219" s="93"/>
    </row>
    <row r="1220">
      <c r="A1220" s="96"/>
      <c r="B1220" s="96"/>
      <c r="C1220" s="96"/>
      <c r="D1220" s="96"/>
      <c r="E1220" s="96"/>
      <c r="F1220" s="96"/>
      <c r="G1220" s="96"/>
      <c r="H1220" s="101"/>
      <c r="I1220" s="99"/>
      <c r="J1220" s="96"/>
      <c r="K1220" s="100"/>
      <c r="L1220" s="96"/>
      <c r="M1220" s="97"/>
      <c r="N1220" s="100"/>
      <c r="O1220" s="93"/>
      <c r="P1220" s="93"/>
      <c r="Q1220" s="93"/>
      <c r="R1220" s="93"/>
      <c r="S1220" s="93"/>
      <c r="T1220" s="93"/>
      <c r="U1220" s="93"/>
      <c r="V1220" s="93"/>
      <c r="W1220" s="93"/>
      <c r="X1220" s="93"/>
      <c r="Y1220" s="93"/>
      <c r="Z1220" s="93"/>
    </row>
    <row r="1221">
      <c r="A1221" s="96"/>
      <c r="B1221" s="96"/>
      <c r="C1221" s="96"/>
      <c r="D1221" s="96"/>
      <c r="E1221" s="96"/>
      <c r="F1221" s="96"/>
      <c r="G1221" s="96"/>
      <c r="H1221" s="101"/>
      <c r="I1221" s="99"/>
      <c r="J1221" s="96"/>
      <c r="K1221" s="100"/>
      <c r="L1221" s="96"/>
      <c r="M1221" s="97"/>
      <c r="N1221" s="100"/>
      <c r="O1221" s="93"/>
      <c r="P1221" s="93"/>
      <c r="Q1221" s="93"/>
      <c r="R1221" s="93"/>
      <c r="S1221" s="93"/>
      <c r="T1221" s="93"/>
      <c r="U1221" s="93"/>
      <c r="V1221" s="93"/>
      <c r="W1221" s="93"/>
      <c r="X1221" s="93"/>
      <c r="Y1221" s="93"/>
      <c r="Z1221" s="93"/>
    </row>
    <row r="1222">
      <c r="A1222" s="96"/>
      <c r="B1222" s="96"/>
      <c r="C1222" s="96"/>
      <c r="D1222" s="96"/>
      <c r="E1222" s="96"/>
      <c r="F1222" s="96"/>
      <c r="G1222" s="96"/>
      <c r="H1222" s="101"/>
      <c r="I1222" s="99"/>
      <c r="J1222" s="96"/>
      <c r="K1222" s="100"/>
      <c r="L1222" s="96"/>
      <c r="M1222" s="97"/>
      <c r="N1222" s="100"/>
      <c r="O1222" s="93"/>
      <c r="P1222" s="93"/>
      <c r="Q1222" s="93"/>
      <c r="R1222" s="93"/>
      <c r="S1222" s="93"/>
      <c r="T1222" s="93"/>
      <c r="U1222" s="93"/>
      <c r="V1222" s="93"/>
      <c r="W1222" s="93"/>
      <c r="X1222" s="93"/>
      <c r="Y1222" s="93"/>
      <c r="Z1222" s="93"/>
    </row>
    <row r="1223">
      <c r="A1223" s="96"/>
      <c r="B1223" s="96"/>
      <c r="C1223" s="96"/>
      <c r="D1223" s="96"/>
      <c r="E1223" s="96"/>
      <c r="F1223" s="96"/>
      <c r="G1223" s="96"/>
      <c r="H1223" s="101"/>
      <c r="I1223" s="99"/>
      <c r="J1223" s="96"/>
      <c r="K1223" s="100"/>
      <c r="L1223" s="96"/>
      <c r="M1223" s="97"/>
      <c r="N1223" s="100"/>
      <c r="O1223" s="93"/>
      <c r="P1223" s="93"/>
      <c r="Q1223" s="93"/>
      <c r="R1223" s="93"/>
      <c r="S1223" s="93"/>
      <c r="T1223" s="93"/>
      <c r="U1223" s="93"/>
      <c r="V1223" s="93"/>
      <c r="W1223" s="93"/>
      <c r="X1223" s="93"/>
      <c r="Y1223" s="93"/>
      <c r="Z1223" s="93"/>
    </row>
    <row r="1224">
      <c r="A1224" s="96"/>
      <c r="B1224" s="96"/>
      <c r="C1224" s="96"/>
      <c r="D1224" s="96"/>
      <c r="E1224" s="96"/>
      <c r="F1224" s="96"/>
      <c r="G1224" s="96"/>
      <c r="H1224" s="101"/>
      <c r="I1224" s="99"/>
      <c r="J1224" s="96"/>
      <c r="K1224" s="100"/>
      <c r="L1224" s="96"/>
      <c r="M1224" s="97"/>
      <c r="N1224" s="100"/>
      <c r="O1224" s="93"/>
      <c r="P1224" s="93"/>
      <c r="Q1224" s="93"/>
      <c r="R1224" s="93"/>
      <c r="S1224" s="93"/>
      <c r="T1224" s="93"/>
      <c r="U1224" s="93"/>
      <c r="V1224" s="93"/>
      <c r="W1224" s="93"/>
      <c r="X1224" s="93"/>
      <c r="Y1224" s="93"/>
      <c r="Z1224" s="93"/>
    </row>
    <row r="1225">
      <c r="A1225" s="96"/>
      <c r="B1225" s="97"/>
      <c r="C1225" s="96"/>
      <c r="D1225" s="96"/>
      <c r="E1225" s="96"/>
      <c r="F1225" s="96"/>
      <c r="G1225" s="96"/>
      <c r="H1225" s="101"/>
      <c r="I1225" s="99"/>
      <c r="J1225" s="96"/>
      <c r="K1225" s="100"/>
      <c r="L1225" s="96"/>
      <c r="M1225" s="97"/>
      <c r="N1225" s="100"/>
      <c r="O1225" s="93"/>
      <c r="P1225" s="93"/>
      <c r="Q1225" s="93"/>
      <c r="R1225" s="93"/>
      <c r="S1225" s="93"/>
      <c r="T1225" s="93"/>
      <c r="U1225" s="93"/>
      <c r="V1225" s="93"/>
      <c r="W1225" s="93"/>
      <c r="X1225" s="93"/>
      <c r="Y1225" s="93"/>
      <c r="Z1225" s="93"/>
    </row>
    <row r="1226">
      <c r="A1226" s="96"/>
      <c r="B1226" s="96"/>
      <c r="C1226" s="96"/>
      <c r="D1226" s="96"/>
      <c r="E1226" s="96"/>
      <c r="F1226" s="96"/>
      <c r="G1226" s="96"/>
      <c r="H1226" s="101"/>
      <c r="I1226" s="99"/>
      <c r="J1226" s="96"/>
      <c r="K1226" s="100"/>
      <c r="L1226" s="96"/>
      <c r="M1226" s="97"/>
      <c r="N1226" s="100"/>
      <c r="O1226" s="93"/>
      <c r="P1226" s="93"/>
      <c r="Q1226" s="93"/>
      <c r="R1226" s="93"/>
      <c r="S1226" s="93"/>
      <c r="T1226" s="93"/>
      <c r="U1226" s="93"/>
      <c r="V1226" s="93"/>
      <c r="W1226" s="93"/>
      <c r="X1226" s="93"/>
      <c r="Y1226" s="93"/>
      <c r="Z1226" s="93"/>
    </row>
    <row r="1227">
      <c r="A1227" s="96"/>
      <c r="B1227" s="96"/>
      <c r="C1227" s="96"/>
      <c r="D1227" s="96"/>
      <c r="E1227" s="96"/>
      <c r="F1227" s="96"/>
      <c r="G1227" s="96"/>
      <c r="H1227" s="101"/>
      <c r="I1227" s="99"/>
      <c r="J1227" s="96"/>
      <c r="K1227" s="100"/>
      <c r="L1227" s="96"/>
      <c r="M1227" s="97"/>
      <c r="N1227" s="100"/>
      <c r="O1227" s="93"/>
      <c r="P1227" s="93"/>
      <c r="Q1227" s="93"/>
      <c r="R1227" s="93"/>
      <c r="S1227" s="93"/>
      <c r="T1227" s="93"/>
      <c r="U1227" s="93"/>
      <c r="V1227" s="93"/>
      <c r="W1227" s="93"/>
      <c r="X1227" s="93"/>
      <c r="Y1227" s="93"/>
      <c r="Z1227" s="93"/>
    </row>
    <row r="1228">
      <c r="A1228" s="96"/>
      <c r="B1228" s="96"/>
      <c r="C1228" s="96"/>
      <c r="D1228" s="96"/>
      <c r="E1228" s="96"/>
      <c r="F1228" s="96"/>
      <c r="G1228" s="96"/>
      <c r="H1228" s="101"/>
      <c r="I1228" s="100"/>
      <c r="J1228" s="96"/>
      <c r="K1228" s="100"/>
      <c r="L1228" s="96"/>
      <c r="M1228" s="97"/>
      <c r="N1228" s="100"/>
      <c r="O1228" s="93"/>
      <c r="P1228" s="93"/>
      <c r="Q1228" s="93"/>
      <c r="R1228" s="93"/>
      <c r="S1228" s="93"/>
      <c r="T1228" s="93"/>
      <c r="U1228" s="93"/>
      <c r="V1228" s="93"/>
      <c r="W1228" s="93"/>
      <c r="X1228" s="93"/>
      <c r="Y1228" s="93"/>
      <c r="Z1228" s="93"/>
    </row>
    <row r="1229">
      <c r="A1229" s="96"/>
      <c r="B1229" s="96"/>
      <c r="C1229" s="96"/>
      <c r="D1229" s="96"/>
      <c r="E1229" s="96"/>
      <c r="F1229" s="96"/>
      <c r="G1229" s="96"/>
      <c r="H1229" s="101"/>
      <c r="I1229" s="100"/>
      <c r="J1229" s="96"/>
      <c r="K1229" s="100"/>
      <c r="L1229" s="96"/>
      <c r="M1229" s="97"/>
      <c r="N1229" s="100"/>
      <c r="O1229" s="93"/>
      <c r="P1229" s="93"/>
      <c r="Q1229" s="93"/>
      <c r="R1229" s="93"/>
      <c r="S1229" s="93"/>
      <c r="T1229" s="93"/>
      <c r="U1229" s="93"/>
      <c r="V1229" s="93"/>
      <c r="W1229" s="93"/>
      <c r="X1229" s="93"/>
      <c r="Y1229" s="93"/>
      <c r="Z1229" s="93"/>
    </row>
    <row r="1230">
      <c r="A1230" s="96"/>
      <c r="B1230" s="96"/>
      <c r="C1230" s="96"/>
      <c r="D1230" s="96"/>
      <c r="E1230" s="96"/>
      <c r="F1230" s="96"/>
      <c r="G1230" s="96"/>
      <c r="H1230" s="101"/>
      <c r="I1230" s="100"/>
      <c r="J1230" s="96"/>
      <c r="K1230" s="99"/>
      <c r="L1230" s="96"/>
      <c r="M1230" s="97"/>
      <c r="N1230" s="100"/>
      <c r="O1230" s="93"/>
      <c r="P1230" s="93"/>
      <c r="Q1230" s="93"/>
      <c r="R1230" s="93"/>
      <c r="S1230" s="93"/>
      <c r="T1230" s="93"/>
      <c r="U1230" s="93"/>
      <c r="V1230" s="93"/>
      <c r="W1230" s="93"/>
      <c r="X1230" s="93"/>
      <c r="Y1230" s="93"/>
      <c r="Z1230" s="93"/>
    </row>
    <row r="1231">
      <c r="A1231" s="96"/>
      <c r="B1231" s="96"/>
      <c r="C1231" s="96"/>
      <c r="D1231" s="96"/>
      <c r="E1231" s="96"/>
      <c r="F1231" s="96"/>
      <c r="G1231" s="96"/>
      <c r="H1231" s="101"/>
      <c r="I1231" s="100"/>
      <c r="J1231" s="96"/>
      <c r="K1231" s="100"/>
      <c r="L1231" s="96"/>
      <c r="M1231" s="97"/>
      <c r="N1231" s="100"/>
      <c r="O1231" s="93"/>
      <c r="P1231" s="93"/>
      <c r="Q1231" s="93"/>
      <c r="R1231" s="93"/>
      <c r="S1231" s="93"/>
      <c r="T1231" s="93"/>
      <c r="U1231" s="93"/>
      <c r="V1231" s="93"/>
      <c r="W1231" s="93"/>
      <c r="X1231" s="93"/>
      <c r="Y1231" s="93"/>
      <c r="Z1231" s="93"/>
    </row>
    <row r="1232">
      <c r="A1232" s="96"/>
      <c r="B1232" s="96"/>
      <c r="C1232" s="96"/>
      <c r="D1232" s="96"/>
      <c r="E1232" s="96"/>
      <c r="F1232" s="96"/>
      <c r="G1232" s="96"/>
      <c r="H1232" s="101"/>
      <c r="I1232" s="100"/>
      <c r="J1232" s="96"/>
      <c r="K1232" s="100"/>
      <c r="L1232" s="96"/>
      <c r="M1232" s="97"/>
      <c r="N1232" s="100"/>
      <c r="O1232" s="93"/>
      <c r="P1232" s="93"/>
      <c r="Q1232" s="93"/>
      <c r="R1232" s="93"/>
      <c r="S1232" s="93"/>
      <c r="T1232" s="93"/>
      <c r="U1232" s="93"/>
      <c r="V1232" s="93"/>
      <c r="W1232" s="93"/>
      <c r="X1232" s="93"/>
      <c r="Y1232" s="93"/>
      <c r="Z1232" s="93"/>
    </row>
    <row r="1233">
      <c r="A1233" s="96"/>
      <c r="B1233" s="96"/>
      <c r="C1233" s="96"/>
      <c r="D1233" s="96"/>
      <c r="E1233" s="96"/>
      <c r="F1233" s="96"/>
      <c r="G1233" s="96"/>
      <c r="H1233" s="101"/>
      <c r="I1233" s="100"/>
      <c r="J1233" s="96"/>
      <c r="K1233" s="99"/>
      <c r="L1233" s="96"/>
      <c r="M1233" s="97"/>
      <c r="N1233" s="100"/>
      <c r="O1233" s="93"/>
      <c r="P1233" s="93"/>
      <c r="Q1233" s="93"/>
      <c r="R1233" s="93"/>
      <c r="S1233" s="93"/>
      <c r="T1233" s="93"/>
      <c r="U1233" s="93"/>
      <c r="V1233" s="93"/>
      <c r="W1233" s="93"/>
      <c r="X1233" s="93"/>
      <c r="Y1233" s="93"/>
      <c r="Z1233" s="93"/>
    </row>
    <row r="1234">
      <c r="A1234" s="96"/>
      <c r="B1234" s="96"/>
      <c r="C1234" s="96"/>
      <c r="D1234" s="96"/>
      <c r="E1234" s="96"/>
      <c r="F1234" s="96"/>
      <c r="G1234" s="96"/>
      <c r="H1234" s="101"/>
      <c r="I1234" s="100"/>
      <c r="J1234" s="96"/>
      <c r="K1234" s="100"/>
      <c r="L1234" s="96"/>
      <c r="M1234" s="97"/>
      <c r="N1234" s="100"/>
      <c r="O1234" s="93"/>
      <c r="P1234" s="93"/>
      <c r="Q1234" s="93"/>
      <c r="R1234" s="93"/>
      <c r="S1234" s="93"/>
      <c r="T1234" s="93"/>
      <c r="U1234" s="93"/>
      <c r="V1234" s="93"/>
      <c r="W1234" s="93"/>
      <c r="X1234" s="93"/>
      <c r="Y1234" s="93"/>
      <c r="Z1234" s="93"/>
    </row>
    <row r="1235">
      <c r="A1235" s="96"/>
      <c r="B1235" s="96"/>
      <c r="C1235" s="96"/>
      <c r="D1235" s="96"/>
      <c r="E1235" s="96"/>
      <c r="F1235" s="96"/>
      <c r="G1235" s="96"/>
      <c r="H1235" s="101"/>
      <c r="I1235" s="100"/>
      <c r="J1235" s="96"/>
      <c r="K1235" s="100"/>
      <c r="L1235" s="96"/>
      <c r="M1235" s="97"/>
      <c r="N1235" s="100"/>
      <c r="O1235" s="93"/>
      <c r="P1235" s="93"/>
      <c r="Q1235" s="93"/>
      <c r="R1235" s="93"/>
      <c r="S1235" s="93"/>
      <c r="T1235" s="93"/>
      <c r="U1235" s="93"/>
      <c r="V1235" s="93"/>
      <c r="W1235" s="93"/>
      <c r="X1235" s="93"/>
      <c r="Y1235" s="93"/>
      <c r="Z1235" s="93"/>
    </row>
    <row r="1236">
      <c r="A1236" s="96"/>
      <c r="B1236" s="96"/>
      <c r="C1236" s="96"/>
      <c r="D1236" s="96"/>
      <c r="E1236" s="96"/>
      <c r="F1236" s="96"/>
      <c r="G1236" s="96"/>
      <c r="H1236" s="101"/>
      <c r="I1236" s="100"/>
      <c r="J1236" s="96"/>
      <c r="K1236" s="100"/>
      <c r="L1236" s="96"/>
      <c r="M1236" s="97"/>
      <c r="N1236" s="100"/>
      <c r="O1236" s="93"/>
      <c r="P1236" s="93"/>
      <c r="Q1236" s="93"/>
      <c r="R1236" s="93"/>
      <c r="S1236" s="93"/>
      <c r="T1236" s="93"/>
      <c r="U1236" s="93"/>
      <c r="V1236" s="93"/>
      <c r="W1236" s="93"/>
      <c r="X1236" s="93"/>
      <c r="Y1236" s="93"/>
      <c r="Z1236" s="93"/>
    </row>
    <row r="1237">
      <c r="A1237" s="96"/>
      <c r="B1237" s="96"/>
      <c r="C1237" s="96"/>
      <c r="D1237" s="97"/>
      <c r="E1237" s="96"/>
      <c r="F1237" s="96"/>
      <c r="G1237" s="96"/>
      <c r="H1237" s="101"/>
      <c r="I1237" s="100"/>
      <c r="J1237" s="96"/>
      <c r="K1237" s="100"/>
      <c r="L1237" s="96"/>
      <c r="M1237" s="97"/>
      <c r="N1237" s="100"/>
      <c r="O1237" s="93"/>
      <c r="P1237" s="93"/>
      <c r="Q1237" s="93"/>
      <c r="R1237" s="93"/>
      <c r="S1237" s="93"/>
      <c r="T1237" s="93"/>
      <c r="U1237" s="93"/>
      <c r="V1237" s="93"/>
      <c r="W1237" s="93"/>
      <c r="X1237" s="93"/>
      <c r="Y1237" s="93"/>
      <c r="Z1237" s="93"/>
    </row>
    <row r="1238">
      <c r="A1238" s="96"/>
      <c r="B1238" s="96"/>
      <c r="C1238" s="96"/>
      <c r="D1238" s="96"/>
      <c r="E1238" s="96"/>
      <c r="F1238" s="96"/>
      <c r="G1238" s="96"/>
      <c r="H1238" s="101"/>
      <c r="I1238" s="100"/>
      <c r="J1238" s="96"/>
      <c r="K1238" s="100"/>
      <c r="L1238" s="96"/>
      <c r="M1238" s="97"/>
      <c r="N1238" s="100"/>
      <c r="O1238" s="93"/>
      <c r="P1238" s="93"/>
      <c r="Q1238" s="93"/>
      <c r="R1238" s="93"/>
      <c r="S1238" s="93"/>
      <c r="T1238" s="93"/>
      <c r="U1238" s="93"/>
      <c r="V1238" s="93"/>
      <c r="W1238" s="93"/>
      <c r="X1238" s="93"/>
      <c r="Y1238" s="93"/>
      <c r="Z1238" s="93"/>
    </row>
    <row r="1239">
      <c r="A1239" s="96"/>
      <c r="B1239" s="96"/>
      <c r="C1239" s="96"/>
      <c r="D1239" s="96"/>
      <c r="E1239" s="96"/>
      <c r="F1239" s="96"/>
      <c r="G1239" s="96"/>
      <c r="H1239" s="101"/>
      <c r="I1239" s="100"/>
      <c r="J1239" s="96"/>
      <c r="K1239" s="100"/>
      <c r="L1239" s="96"/>
      <c r="M1239" s="97"/>
      <c r="N1239" s="100"/>
      <c r="O1239" s="93"/>
      <c r="P1239" s="93"/>
      <c r="Q1239" s="93"/>
      <c r="R1239" s="93"/>
      <c r="S1239" s="93"/>
      <c r="T1239" s="93"/>
      <c r="U1239" s="93"/>
      <c r="V1239" s="93"/>
      <c r="W1239" s="93"/>
      <c r="X1239" s="93"/>
      <c r="Y1239" s="93"/>
      <c r="Z1239" s="93"/>
    </row>
    <row r="1240">
      <c r="A1240" s="96"/>
      <c r="B1240" s="96"/>
      <c r="C1240" s="96"/>
      <c r="D1240" s="96"/>
      <c r="E1240" s="96"/>
      <c r="F1240" s="96"/>
      <c r="G1240" s="96"/>
      <c r="H1240" s="101"/>
      <c r="I1240" s="100"/>
      <c r="J1240" s="96"/>
      <c r="K1240" s="100"/>
      <c r="L1240" s="96"/>
      <c r="M1240" s="97"/>
      <c r="N1240" s="100"/>
      <c r="O1240" s="93"/>
      <c r="P1240" s="93"/>
      <c r="Q1240" s="93"/>
      <c r="R1240" s="93"/>
      <c r="S1240" s="93"/>
      <c r="T1240" s="93"/>
      <c r="U1240" s="93"/>
      <c r="V1240" s="93"/>
      <c r="W1240" s="93"/>
      <c r="X1240" s="93"/>
      <c r="Y1240" s="93"/>
      <c r="Z1240" s="93"/>
    </row>
    <row r="1241">
      <c r="A1241" s="96"/>
      <c r="B1241" s="96"/>
      <c r="C1241" s="96"/>
      <c r="D1241" s="96"/>
      <c r="E1241" s="96"/>
      <c r="F1241" s="96"/>
      <c r="G1241" s="96"/>
      <c r="H1241" s="101"/>
      <c r="I1241" s="100"/>
      <c r="J1241" s="96"/>
      <c r="K1241" s="100"/>
      <c r="L1241" s="96"/>
      <c r="M1241" s="97"/>
      <c r="N1241" s="100"/>
      <c r="O1241" s="93"/>
      <c r="P1241" s="93"/>
      <c r="Q1241" s="93"/>
      <c r="R1241" s="93"/>
      <c r="S1241" s="93"/>
      <c r="T1241" s="93"/>
      <c r="U1241" s="93"/>
      <c r="V1241" s="93"/>
      <c r="W1241" s="93"/>
      <c r="X1241" s="93"/>
      <c r="Y1241" s="93"/>
      <c r="Z1241" s="93"/>
    </row>
    <row r="1242">
      <c r="A1242" s="96"/>
      <c r="B1242" s="96"/>
      <c r="C1242" s="96"/>
      <c r="D1242" s="96"/>
      <c r="E1242" s="96"/>
      <c r="F1242" s="96"/>
      <c r="G1242" s="96"/>
      <c r="H1242" s="101"/>
      <c r="I1242" s="100"/>
      <c r="J1242" s="96"/>
      <c r="K1242" s="99"/>
      <c r="L1242" s="96"/>
      <c r="M1242" s="97"/>
      <c r="N1242" s="100"/>
      <c r="O1242" s="93"/>
      <c r="P1242" s="93"/>
      <c r="Q1242" s="93"/>
      <c r="R1242" s="93"/>
      <c r="S1242" s="93"/>
      <c r="T1242" s="93"/>
      <c r="U1242" s="93"/>
      <c r="V1242" s="93"/>
      <c r="W1242" s="93"/>
      <c r="X1242" s="93"/>
      <c r="Y1242" s="93"/>
      <c r="Z1242" s="93"/>
    </row>
    <row r="1243">
      <c r="A1243" s="96"/>
      <c r="B1243" s="96"/>
      <c r="C1243" s="96"/>
      <c r="D1243" s="96"/>
      <c r="E1243" s="96"/>
      <c r="F1243" s="96"/>
      <c r="G1243" s="96"/>
      <c r="H1243" s="101"/>
      <c r="I1243" s="100"/>
      <c r="J1243" s="96"/>
      <c r="K1243" s="99"/>
      <c r="L1243" s="96"/>
      <c r="M1243" s="97"/>
      <c r="N1243" s="100"/>
      <c r="O1243" s="93"/>
      <c r="P1243" s="93"/>
      <c r="Q1243" s="93"/>
      <c r="R1243" s="93"/>
      <c r="S1243" s="93"/>
      <c r="T1243" s="93"/>
      <c r="U1243" s="93"/>
      <c r="V1243" s="93"/>
      <c r="W1243" s="93"/>
      <c r="X1243" s="93"/>
      <c r="Y1243" s="93"/>
      <c r="Z1243" s="93"/>
    </row>
    <row r="1244">
      <c r="A1244" s="96"/>
      <c r="B1244" s="96"/>
      <c r="C1244" s="96"/>
      <c r="D1244" s="97"/>
      <c r="E1244" s="96"/>
      <c r="F1244" s="96"/>
      <c r="G1244" s="96"/>
      <c r="H1244" s="101"/>
      <c r="I1244" s="100"/>
      <c r="J1244" s="96"/>
      <c r="K1244" s="100"/>
      <c r="L1244" s="96"/>
      <c r="M1244" s="97"/>
      <c r="N1244" s="100"/>
      <c r="O1244" s="93"/>
      <c r="P1244" s="93"/>
      <c r="Q1244" s="93"/>
      <c r="R1244" s="93"/>
      <c r="S1244" s="93"/>
      <c r="T1244" s="93"/>
      <c r="U1244" s="93"/>
      <c r="V1244" s="93"/>
      <c r="W1244" s="93"/>
      <c r="X1244" s="93"/>
      <c r="Y1244" s="93"/>
      <c r="Z1244" s="93"/>
    </row>
    <row r="1245">
      <c r="A1245" s="96"/>
      <c r="B1245" s="96"/>
      <c r="C1245" s="96"/>
      <c r="D1245" s="96"/>
      <c r="E1245" s="96"/>
      <c r="F1245" s="96"/>
      <c r="G1245" s="96"/>
      <c r="H1245" s="101"/>
      <c r="I1245" s="100"/>
      <c r="J1245" s="96"/>
      <c r="K1245" s="100"/>
      <c r="L1245" s="96"/>
      <c r="M1245" s="97"/>
      <c r="N1245" s="100"/>
      <c r="O1245" s="93"/>
      <c r="P1245" s="93"/>
      <c r="Q1245" s="93"/>
      <c r="R1245" s="93"/>
      <c r="S1245" s="93"/>
      <c r="T1245" s="93"/>
      <c r="U1245" s="93"/>
      <c r="V1245" s="93"/>
      <c r="W1245" s="93"/>
      <c r="X1245" s="93"/>
      <c r="Y1245" s="93"/>
      <c r="Z1245" s="93"/>
    </row>
    <row r="1246">
      <c r="A1246" s="96"/>
      <c r="B1246" s="96"/>
      <c r="C1246" s="96"/>
      <c r="D1246" s="96"/>
      <c r="E1246" s="96"/>
      <c r="F1246" s="96"/>
      <c r="G1246" s="96"/>
      <c r="H1246" s="101"/>
      <c r="I1246" s="100"/>
      <c r="J1246" s="96"/>
      <c r="K1246" s="100"/>
      <c r="L1246" s="96"/>
      <c r="M1246" s="97"/>
      <c r="N1246" s="100"/>
      <c r="O1246" s="93"/>
      <c r="P1246" s="93"/>
      <c r="Q1246" s="93"/>
      <c r="R1246" s="93"/>
      <c r="S1246" s="93"/>
      <c r="T1246" s="93"/>
      <c r="U1246" s="93"/>
      <c r="V1246" s="93"/>
      <c r="W1246" s="93"/>
      <c r="X1246" s="93"/>
      <c r="Y1246" s="93"/>
      <c r="Z1246" s="93"/>
    </row>
    <row r="1247">
      <c r="A1247" s="96"/>
      <c r="B1247" s="96"/>
      <c r="C1247" s="96"/>
      <c r="D1247" s="96"/>
      <c r="E1247" s="96"/>
      <c r="F1247" s="96"/>
      <c r="G1247" s="96"/>
      <c r="H1247" s="101"/>
      <c r="I1247" s="100"/>
      <c r="J1247" s="96"/>
      <c r="K1247" s="100"/>
      <c r="L1247" s="96"/>
      <c r="M1247" s="97"/>
      <c r="N1247" s="100"/>
      <c r="O1247" s="93"/>
      <c r="P1247" s="93"/>
      <c r="Q1247" s="93"/>
      <c r="R1247" s="93"/>
      <c r="S1247" s="93"/>
      <c r="T1247" s="93"/>
      <c r="U1247" s="93"/>
      <c r="V1247" s="93"/>
      <c r="W1247" s="93"/>
      <c r="X1247" s="93"/>
      <c r="Y1247" s="93"/>
      <c r="Z1247" s="93"/>
    </row>
    <row r="1248">
      <c r="A1248" s="96"/>
      <c r="B1248" s="96"/>
      <c r="C1248" s="96"/>
      <c r="D1248" s="96"/>
      <c r="E1248" s="96"/>
      <c r="F1248" s="96"/>
      <c r="G1248" s="96"/>
      <c r="H1248" s="101"/>
      <c r="I1248" s="100"/>
      <c r="J1248" s="96"/>
      <c r="K1248" s="100"/>
      <c r="L1248" s="96"/>
      <c r="M1248" s="97"/>
      <c r="N1248" s="100"/>
      <c r="O1248" s="93"/>
      <c r="P1248" s="93"/>
      <c r="Q1248" s="93"/>
      <c r="R1248" s="93"/>
      <c r="S1248" s="93"/>
      <c r="T1248" s="93"/>
      <c r="U1248" s="93"/>
      <c r="V1248" s="93"/>
      <c r="W1248" s="93"/>
      <c r="X1248" s="93"/>
      <c r="Y1248" s="93"/>
      <c r="Z1248" s="93"/>
    </row>
    <row r="1249">
      <c r="A1249" s="96"/>
      <c r="B1249" s="96"/>
      <c r="C1249" s="96"/>
      <c r="D1249" s="96"/>
      <c r="E1249" s="96"/>
      <c r="F1249" s="96"/>
      <c r="G1249" s="96"/>
      <c r="H1249" s="101"/>
      <c r="I1249" s="100"/>
      <c r="J1249" s="96"/>
      <c r="K1249" s="100"/>
      <c r="L1249" s="96"/>
      <c r="M1249" s="97"/>
      <c r="N1249" s="100"/>
      <c r="O1249" s="93"/>
      <c r="P1249" s="93"/>
      <c r="Q1249" s="93"/>
      <c r="R1249" s="93"/>
      <c r="S1249" s="93"/>
      <c r="T1249" s="93"/>
      <c r="U1249" s="93"/>
      <c r="V1249" s="93"/>
      <c r="W1249" s="93"/>
      <c r="X1249" s="93"/>
      <c r="Y1249" s="93"/>
      <c r="Z1249" s="93"/>
    </row>
    <row r="1250">
      <c r="A1250" s="96"/>
      <c r="B1250" s="96"/>
      <c r="C1250" s="96"/>
      <c r="D1250" s="96"/>
      <c r="E1250" s="96"/>
      <c r="F1250" s="96"/>
      <c r="G1250" s="96"/>
      <c r="H1250" s="101"/>
      <c r="I1250" s="100"/>
      <c r="J1250" s="96"/>
      <c r="K1250" s="100"/>
      <c r="L1250" s="96"/>
      <c r="M1250" s="97"/>
      <c r="N1250" s="100"/>
      <c r="O1250" s="93"/>
      <c r="P1250" s="93"/>
      <c r="Q1250" s="93"/>
      <c r="R1250" s="93"/>
      <c r="S1250" s="93"/>
      <c r="T1250" s="93"/>
      <c r="U1250" s="93"/>
      <c r="V1250" s="93"/>
      <c r="W1250" s="93"/>
      <c r="X1250" s="93"/>
      <c r="Y1250" s="93"/>
      <c r="Z1250" s="93"/>
    </row>
    <row r="1251">
      <c r="A1251" s="96"/>
      <c r="B1251" s="96"/>
      <c r="C1251" s="96"/>
      <c r="D1251" s="96"/>
      <c r="E1251" s="96"/>
      <c r="F1251" s="96"/>
      <c r="G1251" s="96"/>
      <c r="H1251" s="101"/>
      <c r="I1251" s="100"/>
      <c r="J1251" s="96"/>
      <c r="K1251" s="100"/>
      <c r="L1251" s="96"/>
      <c r="M1251" s="97"/>
      <c r="N1251" s="100"/>
      <c r="O1251" s="93"/>
      <c r="P1251" s="93"/>
      <c r="Q1251" s="93"/>
      <c r="R1251" s="93"/>
      <c r="S1251" s="93"/>
      <c r="T1251" s="93"/>
      <c r="U1251" s="93"/>
      <c r="V1251" s="93"/>
      <c r="W1251" s="93"/>
      <c r="X1251" s="93"/>
      <c r="Y1251" s="93"/>
      <c r="Z1251" s="93"/>
    </row>
    <row r="1252">
      <c r="A1252" s="96"/>
      <c r="B1252" s="96"/>
      <c r="C1252" s="96"/>
      <c r="D1252" s="96"/>
      <c r="E1252" s="96"/>
      <c r="F1252" s="96"/>
      <c r="G1252" s="96"/>
      <c r="H1252" s="101"/>
      <c r="I1252" s="100"/>
      <c r="J1252" s="96"/>
      <c r="K1252" s="100"/>
      <c r="L1252" s="96"/>
      <c r="M1252" s="97"/>
      <c r="N1252" s="100"/>
      <c r="O1252" s="93"/>
      <c r="P1252" s="93"/>
      <c r="Q1252" s="93"/>
      <c r="R1252" s="93"/>
      <c r="S1252" s="93"/>
      <c r="T1252" s="93"/>
      <c r="U1252" s="93"/>
      <c r="V1252" s="93"/>
      <c r="W1252" s="93"/>
      <c r="X1252" s="93"/>
      <c r="Y1252" s="93"/>
      <c r="Z1252" s="93"/>
    </row>
    <row r="1253">
      <c r="A1253" s="97"/>
      <c r="B1253" s="96"/>
      <c r="C1253" s="96"/>
      <c r="D1253" s="96"/>
      <c r="E1253" s="96"/>
      <c r="F1253" s="96"/>
      <c r="G1253" s="96"/>
      <c r="H1253" s="101"/>
      <c r="I1253" s="100"/>
      <c r="J1253" s="96"/>
      <c r="K1253" s="100"/>
      <c r="L1253" s="96"/>
      <c r="M1253" s="97"/>
      <c r="N1253" s="100"/>
      <c r="O1253" s="93"/>
      <c r="P1253" s="93"/>
      <c r="Q1253" s="93"/>
      <c r="R1253" s="93"/>
      <c r="S1253" s="93"/>
      <c r="T1253" s="93"/>
      <c r="U1253" s="93"/>
      <c r="V1253" s="93"/>
      <c r="W1253" s="93"/>
      <c r="X1253" s="93"/>
      <c r="Y1253" s="93"/>
      <c r="Z1253" s="93"/>
    </row>
    <row r="1254">
      <c r="A1254" s="96"/>
      <c r="B1254" s="96"/>
      <c r="C1254" s="96"/>
      <c r="D1254" s="96"/>
      <c r="E1254" s="96"/>
      <c r="F1254" s="96"/>
      <c r="G1254" s="96"/>
      <c r="H1254" s="101"/>
      <c r="I1254" s="100"/>
      <c r="J1254" s="96"/>
      <c r="K1254" s="100"/>
      <c r="L1254" s="96"/>
      <c r="M1254" s="97"/>
      <c r="N1254" s="100"/>
      <c r="O1254" s="93"/>
      <c r="P1254" s="93"/>
      <c r="Q1254" s="93"/>
      <c r="R1254" s="93"/>
      <c r="S1254" s="93"/>
      <c r="T1254" s="93"/>
      <c r="U1254" s="93"/>
      <c r="V1254" s="93"/>
      <c r="W1254" s="93"/>
      <c r="X1254" s="93"/>
      <c r="Y1254" s="93"/>
      <c r="Z1254" s="93"/>
    </row>
    <row r="1255">
      <c r="A1255" s="96"/>
      <c r="B1255" s="96"/>
      <c r="C1255" s="96"/>
      <c r="D1255" s="96"/>
      <c r="E1255" s="96"/>
      <c r="F1255" s="96"/>
      <c r="G1255" s="96"/>
      <c r="H1255" s="101"/>
      <c r="I1255" s="100"/>
      <c r="J1255" s="96"/>
      <c r="K1255" s="100"/>
      <c r="L1255" s="96"/>
      <c r="M1255" s="97"/>
      <c r="N1255" s="100"/>
      <c r="O1255" s="93"/>
      <c r="P1255" s="93"/>
      <c r="Q1255" s="93"/>
      <c r="R1255" s="93"/>
      <c r="S1255" s="93"/>
      <c r="T1255" s="93"/>
      <c r="U1255" s="93"/>
      <c r="V1255" s="93"/>
      <c r="W1255" s="93"/>
      <c r="X1255" s="93"/>
      <c r="Y1255" s="93"/>
      <c r="Z1255" s="93"/>
    </row>
    <row r="1256">
      <c r="A1256" s="96"/>
      <c r="B1256" s="96"/>
      <c r="C1256" s="96"/>
      <c r="D1256" s="97"/>
      <c r="E1256" s="96"/>
      <c r="F1256" s="96"/>
      <c r="G1256" s="96"/>
      <c r="H1256" s="101"/>
      <c r="I1256" s="100"/>
      <c r="J1256" s="96"/>
      <c r="K1256" s="100"/>
      <c r="L1256" s="96"/>
      <c r="M1256" s="97"/>
      <c r="N1256" s="100"/>
      <c r="O1256" s="93"/>
      <c r="P1256" s="93"/>
      <c r="Q1256" s="93"/>
      <c r="R1256" s="93"/>
      <c r="S1256" s="93"/>
      <c r="T1256" s="93"/>
      <c r="U1256" s="93"/>
      <c r="V1256" s="93"/>
      <c r="W1256" s="93"/>
      <c r="X1256" s="93"/>
      <c r="Y1256" s="93"/>
      <c r="Z1256" s="93"/>
    </row>
    <row r="1257">
      <c r="A1257" s="96"/>
      <c r="B1257" s="96"/>
      <c r="C1257" s="96"/>
      <c r="D1257" s="96"/>
      <c r="E1257" s="96"/>
      <c r="F1257" s="96"/>
      <c r="G1257" s="96"/>
      <c r="H1257" s="101"/>
      <c r="I1257" s="100"/>
      <c r="J1257" s="96"/>
      <c r="K1257" s="100"/>
      <c r="L1257" s="96"/>
      <c r="M1257" s="97"/>
      <c r="N1257" s="100"/>
      <c r="O1257" s="93"/>
      <c r="P1257" s="93"/>
      <c r="Q1257" s="93"/>
      <c r="R1257" s="93"/>
      <c r="S1257" s="93"/>
      <c r="T1257" s="93"/>
      <c r="U1257" s="93"/>
      <c r="V1257" s="93"/>
      <c r="W1257" s="93"/>
      <c r="X1257" s="93"/>
      <c r="Y1257" s="93"/>
      <c r="Z1257" s="93"/>
    </row>
    <row r="1258">
      <c r="A1258" s="96"/>
      <c r="B1258" s="96"/>
      <c r="C1258" s="96"/>
      <c r="D1258" s="96"/>
      <c r="E1258" s="96"/>
      <c r="F1258" s="96"/>
      <c r="G1258" s="96"/>
      <c r="H1258" s="101"/>
      <c r="I1258" s="100"/>
      <c r="J1258" s="96"/>
      <c r="K1258" s="100"/>
      <c r="L1258" s="96"/>
      <c r="M1258" s="97"/>
      <c r="N1258" s="100"/>
      <c r="O1258" s="93"/>
      <c r="P1258" s="93"/>
      <c r="Q1258" s="93"/>
      <c r="R1258" s="93"/>
      <c r="S1258" s="93"/>
      <c r="T1258" s="93"/>
      <c r="U1258" s="93"/>
      <c r="V1258" s="93"/>
      <c r="W1258" s="93"/>
      <c r="X1258" s="93"/>
      <c r="Y1258" s="93"/>
      <c r="Z1258" s="93"/>
    </row>
    <row r="1259">
      <c r="A1259" s="96"/>
      <c r="B1259" s="96"/>
      <c r="C1259" s="96"/>
      <c r="D1259" s="96"/>
      <c r="E1259" s="96"/>
      <c r="F1259" s="96"/>
      <c r="G1259" s="96"/>
      <c r="H1259" s="101"/>
      <c r="I1259" s="100"/>
      <c r="J1259" s="96"/>
      <c r="K1259" s="100"/>
      <c r="L1259" s="96"/>
      <c r="M1259" s="97"/>
      <c r="N1259" s="100"/>
      <c r="O1259" s="93"/>
      <c r="P1259" s="93"/>
      <c r="Q1259" s="93"/>
      <c r="R1259" s="93"/>
      <c r="S1259" s="93"/>
      <c r="T1259" s="93"/>
      <c r="U1259" s="93"/>
      <c r="V1259" s="93"/>
      <c r="W1259" s="93"/>
      <c r="X1259" s="93"/>
      <c r="Y1259" s="93"/>
      <c r="Z1259" s="93"/>
    </row>
    <row r="1260">
      <c r="A1260" s="96"/>
      <c r="B1260" s="96"/>
      <c r="C1260" s="96"/>
      <c r="D1260" s="96"/>
      <c r="E1260" s="96"/>
      <c r="F1260" s="96"/>
      <c r="G1260" s="96"/>
      <c r="H1260" s="101"/>
      <c r="I1260" s="100"/>
      <c r="J1260" s="96"/>
      <c r="K1260" s="100"/>
      <c r="L1260" s="96"/>
      <c r="M1260" s="97"/>
      <c r="N1260" s="100"/>
      <c r="O1260" s="93"/>
      <c r="P1260" s="93"/>
      <c r="Q1260" s="93"/>
      <c r="R1260" s="93"/>
      <c r="S1260" s="93"/>
      <c r="T1260" s="93"/>
      <c r="U1260" s="93"/>
      <c r="V1260" s="93"/>
      <c r="W1260" s="93"/>
      <c r="X1260" s="93"/>
      <c r="Y1260" s="93"/>
      <c r="Z1260" s="93"/>
    </row>
    <row r="1261">
      <c r="A1261" s="96"/>
      <c r="B1261" s="96"/>
      <c r="C1261" s="96"/>
      <c r="D1261" s="96"/>
      <c r="E1261" s="96"/>
      <c r="F1261" s="96"/>
      <c r="G1261" s="96"/>
      <c r="H1261" s="101"/>
      <c r="I1261" s="100"/>
      <c r="J1261" s="96"/>
      <c r="K1261" s="99"/>
      <c r="L1261" s="96"/>
      <c r="M1261" s="97"/>
      <c r="N1261" s="100"/>
      <c r="O1261" s="93"/>
      <c r="P1261" s="93"/>
      <c r="Q1261" s="93"/>
      <c r="R1261" s="93"/>
      <c r="S1261" s="93"/>
      <c r="T1261" s="93"/>
      <c r="U1261" s="93"/>
      <c r="V1261" s="93"/>
      <c r="W1261" s="93"/>
      <c r="X1261" s="93"/>
      <c r="Y1261" s="93"/>
      <c r="Z1261" s="93"/>
    </row>
    <row r="1262">
      <c r="A1262" s="96"/>
      <c r="B1262" s="96"/>
      <c r="C1262" s="96"/>
      <c r="D1262" s="96"/>
      <c r="E1262" s="96"/>
      <c r="F1262" s="96"/>
      <c r="G1262" s="96"/>
      <c r="H1262" s="101"/>
      <c r="I1262" s="100"/>
      <c r="J1262" s="96"/>
      <c r="K1262" s="99"/>
      <c r="L1262" s="96"/>
      <c r="M1262" s="97"/>
      <c r="N1262" s="100"/>
      <c r="O1262" s="93"/>
      <c r="P1262" s="93"/>
      <c r="Q1262" s="93"/>
      <c r="R1262" s="93"/>
      <c r="S1262" s="93"/>
      <c r="T1262" s="93"/>
      <c r="U1262" s="93"/>
      <c r="V1262" s="93"/>
      <c r="W1262" s="93"/>
      <c r="X1262" s="93"/>
      <c r="Y1262" s="93"/>
      <c r="Z1262" s="93"/>
    </row>
    <row r="1263">
      <c r="A1263" s="96"/>
      <c r="B1263" s="96"/>
      <c r="C1263" s="96"/>
      <c r="D1263" s="97"/>
      <c r="E1263" s="96"/>
      <c r="F1263" s="96"/>
      <c r="G1263" s="96"/>
      <c r="H1263" s="101"/>
      <c r="I1263" s="100"/>
      <c r="J1263" s="96"/>
      <c r="K1263" s="100"/>
      <c r="L1263" s="96"/>
      <c r="M1263" s="97"/>
      <c r="N1263" s="100"/>
      <c r="O1263" s="93"/>
      <c r="P1263" s="93"/>
      <c r="Q1263" s="93"/>
      <c r="R1263" s="93"/>
      <c r="S1263" s="93"/>
      <c r="T1263" s="93"/>
      <c r="U1263" s="93"/>
      <c r="V1263" s="93"/>
      <c r="W1263" s="93"/>
      <c r="X1263" s="93"/>
      <c r="Y1263" s="93"/>
      <c r="Z1263" s="93"/>
    </row>
    <row r="1264">
      <c r="A1264" s="96"/>
      <c r="B1264" s="96"/>
      <c r="C1264" s="96"/>
      <c r="D1264" s="96"/>
      <c r="E1264" s="96"/>
      <c r="F1264" s="96"/>
      <c r="G1264" s="96"/>
      <c r="H1264" s="101"/>
      <c r="I1264" s="100"/>
      <c r="J1264" s="96"/>
      <c r="K1264" s="100"/>
      <c r="L1264" s="96"/>
      <c r="M1264" s="97"/>
      <c r="N1264" s="100"/>
      <c r="O1264" s="93"/>
      <c r="P1264" s="93"/>
      <c r="Q1264" s="93"/>
      <c r="R1264" s="93"/>
      <c r="S1264" s="93"/>
      <c r="T1264" s="93"/>
      <c r="U1264" s="93"/>
      <c r="V1264" s="93"/>
      <c r="W1264" s="93"/>
      <c r="X1264" s="93"/>
      <c r="Y1264" s="93"/>
      <c r="Z1264" s="93"/>
    </row>
    <row r="1265">
      <c r="A1265" s="96"/>
      <c r="B1265" s="96"/>
      <c r="C1265" s="96"/>
      <c r="D1265" s="96"/>
      <c r="E1265" s="96"/>
      <c r="F1265" s="96"/>
      <c r="G1265" s="96"/>
      <c r="H1265" s="101"/>
      <c r="I1265" s="100"/>
      <c r="J1265" s="96"/>
      <c r="K1265" s="100"/>
      <c r="L1265" s="96"/>
      <c r="M1265" s="97"/>
      <c r="N1265" s="100"/>
      <c r="O1265" s="93"/>
      <c r="P1265" s="93"/>
      <c r="Q1265" s="93"/>
      <c r="R1265" s="93"/>
      <c r="S1265" s="93"/>
      <c r="T1265" s="93"/>
      <c r="U1265" s="93"/>
      <c r="V1265" s="93"/>
      <c r="W1265" s="93"/>
      <c r="X1265" s="93"/>
      <c r="Y1265" s="93"/>
      <c r="Z1265" s="93"/>
    </row>
    <row r="1266">
      <c r="A1266" s="96"/>
      <c r="B1266" s="96"/>
      <c r="C1266" s="96"/>
      <c r="D1266" s="96"/>
      <c r="E1266" s="96"/>
      <c r="F1266" s="96"/>
      <c r="G1266" s="96"/>
      <c r="H1266" s="101"/>
      <c r="I1266" s="100"/>
      <c r="J1266" s="96"/>
      <c r="K1266" s="100"/>
      <c r="L1266" s="96"/>
      <c r="M1266" s="97"/>
      <c r="N1266" s="100"/>
      <c r="O1266" s="93"/>
      <c r="P1266" s="93"/>
      <c r="Q1266" s="93"/>
      <c r="R1266" s="93"/>
      <c r="S1266" s="93"/>
      <c r="T1266" s="93"/>
      <c r="U1266" s="93"/>
      <c r="V1266" s="93"/>
      <c r="W1266" s="93"/>
      <c r="X1266" s="93"/>
      <c r="Y1266" s="93"/>
      <c r="Z1266" s="93"/>
    </row>
    <row r="1267">
      <c r="A1267" s="96"/>
      <c r="B1267" s="96"/>
      <c r="C1267" s="96"/>
      <c r="D1267" s="96"/>
      <c r="E1267" s="96"/>
      <c r="F1267" s="96"/>
      <c r="G1267" s="96"/>
      <c r="H1267" s="101"/>
      <c r="I1267" s="100"/>
      <c r="J1267" s="96"/>
      <c r="K1267" s="100"/>
      <c r="L1267" s="96"/>
      <c r="M1267" s="97"/>
      <c r="N1267" s="100"/>
      <c r="O1267" s="93"/>
      <c r="P1267" s="93"/>
      <c r="Q1267" s="93"/>
      <c r="R1267" s="93"/>
      <c r="S1267" s="93"/>
      <c r="T1267" s="93"/>
      <c r="U1267" s="93"/>
      <c r="V1267" s="93"/>
      <c r="W1267" s="93"/>
      <c r="X1267" s="93"/>
      <c r="Y1267" s="93"/>
      <c r="Z1267" s="93"/>
    </row>
    <row r="1268">
      <c r="A1268" s="96"/>
      <c r="B1268" s="96"/>
      <c r="C1268" s="96"/>
      <c r="D1268" s="96"/>
      <c r="E1268" s="96"/>
      <c r="F1268" s="96"/>
      <c r="G1268" s="96"/>
      <c r="H1268" s="101"/>
      <c r="I1268" s="100"/>
      <c r="J1268" s="96"/>
      <c r="K1268" s="100"/>
      <c r="L1268" s="96"/>
      <c r="M1268" s="97"/>
      <c r="N1268" s="100"/>
      <c r="O1268" s="93"/>
      <c r="P1268" s="93"/>
      <c r="Q1268" s="93"/>
      <c r="R1268" s="93"/>
      <c r="S1268" s="93"/>
      <c r="T1268" s="93"/>
      <c r="U1268" s="93"/>
      <c r="V1268" s="93"/>
      <c r="W1268" s="93"/>
      <c r="X1268" s="93"/>
      <c r="Y1268" s="93"/>
      <c r="Z1268" s="93"/>
    </row>
    <row r="1269">
      <c r="A1269" s="96"/>
      <c r="B1269" s="96"/>
      <c r="C1269" s="96"/>
      <c r="D1269" s="96"/>
      <c r="E1269" s="96"/>
      <c r="F1269" s="96"/>
      <c r="G1269" s="96"/>
      <c r="H1269" s="101"/>
      <c r="I1269" s="100"/>
      <c r="J1269" s="96"/>
      <c r="K1269" s="100"/>
      <c r="L1269" s="96"/>
      <c r="M1269" s="97"/>
      <c r="N1269" s="100"/>
      <c r="O1269" s="93"/>
      <c r="P1269" s="93"/>
      <c r="Q1269" s="93"/>
      <c r="R1269" s="93"/>
      <c r="S1269" s="93"/>
      <c r="T1269" s="93"/>
      <c r="U1269" s="93"/>
      <c r="V1269" s="93"/>
      <c r="W1269" s="93"/>
      <c r="X1269" s="93"/>
      <c r="Y1269" s="93"/>
      <c r="Z1269" s="93"/>
    </row>
    <row r="1270">
      <c r="A1270" s="96"/>
      <c r="B1270" s="96"/>
      <c r="C1270" s="96"/>
      <c r="D1270" s="96"/>
      <c r="E1270" s="96"/>
      <c r="F1270" s="96"/>
      <c r="G1270" s="96"/>
      <c r="H1270" s="101"/>
      <c r="I1270" s="100"/>
      <c r="J1270" s="96"/>
      <c r="K1270" s="100"/>
      <c r="L1270" s="96"/>
      <c r="M1270" s="97"/>
      <c r="N1270" s="100"/>
      <c r="O1270" s="93"/>
      <c r="P1270" s="93"/>
      <c r="Q1270" s="93"/>
      <c r="R1270" s="93"/>
      <c r="S1270" s="93"/>
      <c r="T1270" s="93"/>
      <c r="U1270" s="93"/>
      <c r="V1270" s="93"/>
      <c r="W1270" s="93"/>
      <c r="X1270" s="93"/>
      <c r="Y1270" s="93"/>
      <c r="Z1270" s="93"/>
    </row>
    <row r="1271">
      <c r="A1271" s="96"/>
      <c r="B1271" s="96"/>
      <c r="C1271" s="96"/>
      <c r="D1271" s="96"/>
      <c r="E1271" s="96"/>
      <c r="F1271" s="96"/>
      <c r="G1271" s="96"/>
      <c r="H1271" s="101"/>
      <c r="I1271" s="100"/>
      <c r="J1271" s="96"/>
      <c r="K1271" s="100"/>
      <c r="L1271" s="96"/>
      <c r="M1271" s="97"/>
      <c r="N1271" s="100"/>
      <c r="O1271" s="93"/>
      <c r="P1271" s="93"/>
      <c r="Q1271" s="93"/>
      <c r="R1271" s="93"/>
      <c r="S1271" s="93"/>
      <c r="T1271" s="93"/>
      <c r="U1271" s="93"/>
      <c r="V1271" s="93"/>
      <c r="W1271" s="93"/>
      <c r="X1271" s="93"/>
      <c r="Y1271" s="93"/>
      <c r="Z1271" s="93"/>
    </row>
    <row r="1272">
      <c r="A1272" s="97"/>
      <c r="B1272" s="96"/>
      <c r="C1272" s="96"/>
      <c r="D1272" s="96"/>
      <c r="E1272" s="96"/>
      <c r="F1272" s="96"/>
      <c r="G1272" s="96"/>
      <c r="H1272" s="101"/>
      <c r="I1272" s="100"/>
      <c r="J1272" s="96"/>
      <c r="K1272" s="100"/>
      <c r="L1272" s="96"/>
      <c r="M1272" s="97"/>
      <c r="N1272" s="100"/>
      <c r="O1272" s="93"/>
      <c r="P1272" s="93"/>
      <c r="Q1272" s="93"/>
      <c r="R1272" s="93"/>
      <c r="S1272" s="93"/>
      <c r="T1272" s="93"/>
      <c r="U1272" s="93"/>
      <c r="V1272" s="93"/>
      <c r="W1272" s="93"/>
      <c r="X1272" s="93"/>
      <c r="Y1272" s="93"/>
      <c r="Z1272" s="93"/>
    </row>
    <row r="1273">
      <c r="A1273" s="96"/>
      <c r="B1273" s="96"/>
      <c r="C1273" s="96"/>
      <c r="D1273" s="96"/>
      <c r="E1273" s="96"/>
      <c r="F1273" s="96"/>
      <c r="G1273" s="96"/>
      <c r="H1273" s="101"/>
      <c r="I1273" s="99"/>
      <c r="J1273" s="96"/>
      <c r="K1273" s="100"/>
      <c r="L1273" s="96"/>
      <c r="M1273" s="97"/>
      <c r="N1273" s="100"/>
      <c r="O1273" s="93"/>
      <c r="P1273" s="93"/>
      <c r="Q1273" s="93"/>
      <c r="R1273" s="93"/>
      <c r="S1273" s="93"/>
      <c r="T1273" s="93"/>
      <c r="U1273" s="93"/>
      <c r="V1273" s="93"/>
      <c r="W1273" s="93"/>
      <c r="X1273" s="93"/>
      <c r="Y1273" s="93"/>
      <c r="Z1273" s="93"/>
    </row>
    <row r="1274">
      <c r="A1274" s="96"/>
      <c r="B1274" s="96"/>
      <c r="C1274" s="96"/>
      <c r="D1274" s="96"/>
      <c r="E1274" s="96"/>
      <c r="F1274" s="96"/>
      <c r="G1274" s="96"/>
      <c r="H1274" s="101"/>
      <c r="I1274" s="99"/>
      <c r="J1274" s="96"/>
      <c r="K1274" s="100"/>
      <c r="L1274" s="96"/>
      <c r="M1274" s="97"/>
      <c r="N1274" s="100"/>
      <c r="O1274" s="93"/>
      <c r="P1274" s="93"/>
      <c r="Q1274" s="93"/>
      <c r="R1274" s="93"/>
      <c r="S1274" s="93"/>
      <c r="T1274" s="93"/>
      <c r="U1274" s="93"/>
      <c r="V1274" s="93"/>
      <c r="W1274" s="93"/>
      <c r="X1274" s="93"/>
      <c r="Y1274" s="93"/>
      <c r="Z1274" s="93"/>
    </row>
    <row r="1275">
      <c r="A1275" s="96"/>
      <c r="B1275" s="96"/>
      <c r="C1275" s="96"/>
      <c r="D1275" s="96"/>
      <c r="E1275" s="96"/>
      <c r="F1275" s="96"/>
      <c r="G1275" s="96"/>
      <c r="H1275" s="101"/>
      <c r="I1275" s="99"/>
      <c r="J1275" s="96"/>
      <c r="K1275" s="100"/>
      <c r="L1275" s="96"/>
      <c r="M1275" s="97"/>
      <c r="N1275" s="100"/>
      <c r="O1275" s="93"/>
      <c r="P1275" s="93"/>
      <c r="Q1275" s="93"/>
      <c r="R1275" s="93"/>
      <c r="S1275" s="93"/>
      <c r="T1275" s="93"/>
      <c r="U1275" s="93"/>
      <c r="V1275" s="93"/>
      <c r="W1275" s="93"/>
      <c r="X1275" s="93"/>
      <c r="Y1275" s="93"/>
      <c r="Z1275" s="93"/>
    </row>
    <row r="1276">
      <c r="A1276" s="96"/>
      <c r="B1276" s="96"/>
      <c r="C1276" s="96"/>
      <c r="D1276" s="96"/>
      <c r="E1276" s="96"/>
      <c r="F1276" s="96"/>
      <c r="G1276" s="96"/>
      <c r="H1276" s="101"/>
      <c r="I1276" s="99"/>
      <c r="J1276" s="96"/>
      <c r="K1276" s="100"/>
      <c r="L1276" s="96"/>
      <c r="M1276" s="97"/>
      <c r="N1276" s="100"/>
      <c r="O1276" s="93"/>
      <c r="P1276" s="93"/>
      <c r="Q1276" s="93"/>
      <c r="R1276" s="93"/>
      <c r="S1276" s="93"/>
      <c r="T1276" s="93"/>
      <c r="U1276" s="93"/>
      <c r="V1276" s="93"/>
      <c r="W1276" s="93"/>
      <c r="X1276" s="93"/>
      <c r="Y1276" s="93"/>
      <c r="Z1276" s="93"/>
    </row>
    <row r="1277">
      <c r="A1277" s="96"/>
      <c r="B1277" s="96"/>
      <c r="C1277" s="96"/>
      <c r="D1277" s="96"/>
      <c r="E1277" s="96"/>
      <c r="F1277" s="96"/>
      <c r="G1277" s="96"/>
      <c r="H1277" s="101"/>
      <c r="I1277" s="99"/>
      <c r="J1277" s="96"/>
      <c r="K1277" s="100"/>
      <c r="L1277" s="96"/>
      <c r="M1277" s="97"/>
      <c r="N1277" s="100"/>
      <c r="O1277" s="93"/>
      <c r="P1277" s="93"/>
      <c r="Q1277" s="93"/>
      <c r="R1277" s="93"/>
      <c r="S1277" s="93"/>
      <c r="T1277" s="93"/>
      <c r="U1277" s="93"/>
      <c r="V1277" s="93"/>
      <c r="W1277" s="93"/>
      <c r="X1277" s="93"/>
      <c r="Y1277" s="93"/>
      <c r="Z1277" s="93"/>
    </row>
    <row r="1278">
      <c r="A1278" s="96"/>
      <c r="B1278" s="96"/>
      <c r="C1278" s="96"/>
      <c r="D1278" s="96"/>
      <c r="E1278" s="96"/>
      <c r="F1278" s="96"/>
      <c r="G1278" s="96"/>
      <c r="H1278" s="101"/>
      <c r="I1278" s="99"/>
      <c r="J1278" s="96"/>
      <c r="K1278" s="100"/>
      <c r="L1278" s="96"/>
      <c r="M1278" s="97"/>
      <c r="N1278" s="100"/>
      <c r="O1278" s="93"/>
      <c r="P1278" s="93"/>
      <c r="Q1278" s="93"/>
      <c r="R1278" s="93"/>
      <c r="S1278" s="93"/>
      <c r="T1278" s="93"/>
      <c r="U1278" s="93"/>
      <c r="V1278" s="93"/>
      <c r="W1278" s="93"/>
      <c r="X1278" s="93"/>
      <c r="Y1278" s="93"/>
      <c r="Z1278" s="93"/>
    </row>
    <row r="1279">
      <c r="A1279" s="96"/>
      <c r="B1279" s="96"/>
      <c r="C1279" s="96"/>
      <c r="D1279" s="96"/>
      <c r="E1279" s="96"/>
      <c r="F1279" s="96"/>
      <c r="G1279" s="96"/>
      <c r="H1279" s="101"/>
      <c r="I1279" s="99"/>
      <c r="J1279" s="96"/>
      <c r="K1279" s="100"/>
      <c r="L1279" s="96"/>
      <c r="M1279" s="97"/>
      <c r="N1279" s="100"/>
      <c r="O1279" s="93"/>
      <c r="P1279" s="93"/>
      <c r="Q1279" s="93"/>
      <c r="R1279" s="93"/>
      <c r="S1279" s="93"/>
      <c r="T1279" s="93"/>
      <c r="U1279" s="93"/>
      <c r="V1279" s="93"/>
      <c r="W1279" s="93"/>
      <c r="X1279" s="93"/>
      <c r="Y1279" s="93"/>
      <c r="Z1279" s="93"/>
    </row>
    <row r="1280">
      <c r="A1280" s="96"/>
      <c r="B1280" s="96"/>
      <c r="C1280" s="96"/>
      <c r="D1280" s="96"/>
      <c r="E1280" s="96"/>
      <c r="F1280" s="96"/>
      <c r="G1280" s="96"/>
      <c r="H1280" s="101"/>
      <c r="I1280" s="99"/>
      <c r="J1280" s="96"/>
      <c r="K1280" s="100"/>
      <c r="L1280" s="96"/>
      <c r="M1280" s="97"/>
      <c r="N1280" s="100"/>
      <c r="O1280" s="93"/>
      <c r="P1280" s="93"/>
      <c r="Q1280" s="93"/>
      <c r="R1280" s="93"/>
      <c r="S1280" s="93"/>
      <c r="T1280" s="93"/>
      <c r="U1280" s="93"/>
      <c r="V1280" s="93"/>
      <c r="W1280" s="93"/>
      <c r="X1280" s="93"/>
      <c r="Y1280" s="93"/>
      <c r="Z1280" s="93"/>
    </row>
    <row r="1281">
      <c r="A1281" s="96"/>
      <c r="B1281" s="96"/>
      <c r="C1281" s="96"/>
      <c r="D1281" s="96"/>
      <c r="E1281" s="96"/>
      <c r="F1281" s="96"/>
      <c r="G1281" s="96"/>
      <c r="H1281" s="101"/>
      <c r="I1281" s="99"/>
      <c r="J1281" s="96"/>
      <c r="K1281" s="100"/>
      <c r="L1281" s="96"/>
      <c r="M1281" s="97"/>
      <c r="N1281" s="100"/>
      <c r="O1281" s="93"/>
      <c r="P1281" s="93"/>
      <c r="Q1281" s="93"/>
      <c r="R1281" s="93"/>
      <c r="S1281" s="93"/>
      <c r="T1281" s="93"/>
      <c r="U1281" s="93"/>
      <c r="V1281" s="93"/>
      <c r="W1281" s="93"/>
      <c r="X1281" s="93"/>
      <c r="Y1281" s="93"/>
      <c r="Z1281" s="93"/>
    </row>
    <row r="1282">
      <c r="A1282" s="96"/>
      <c r="B1282" s="97"/>
      <c r="C1282" s="96"/>
      <c r="D1282" s="96"/>
      <c r="E1282" s="96"/>
      <c r="F1282" s="96"/>
      <c r="G1282" s="96"/>
      <c r="H1282" s="101"/>
      <c r="I1282" s="99"/>
      <c r="J1282" s="96"/>
      <c r="K1282" s="100"/>
      <c r="L1282" s="96"/>
      <c r="M1282" s="97"/>
      <c r="N1282" s="100"/>
      <c r="O1282" s="93"/>
      <c r="P1282" s="93"/>
      <c r="Q1282" s="93"/>
      <c r="R1282" s="93"/>
      <c r="S1282" s="93"/>
      <c r="T1282" s="93"/>
      <c r="U1282" s="93"/>
      <c r="V1282" s="93"/>
      <c r="W1282" s="93"/>
      <c r="X1282" s="93"/>
      <c r="Y1282" s="93"/>
      <c r="Z1282" s="93"/>
    </row>
    <row r="1283">
      <c r="A1283" s="96"/>
      <c r="B1283" s="96"/>
      <c r="C1283" s="96"/>
      <c r="D1283" s="96"/>
      <c r="E1283" s="96"/>
      <c r="F1283" s="96"/>
      <c r="G1283" s="96"/>
      <c r="H1283" s="101"/>
      <c r="I1283" s="99"/>
      <c r="J1283" s="96"/>
      <c r="K1283" s="100"/>
      <c r="L1283" s="96"/>
      <c r="M1283" s="97"/>
      <c r="N1283" s="100"/>
      <c r="O1283" s="93"/>
      <c r="P1283" s="93"/>
      <c r="Q1283" s="93"/>
      <c r="R1283" s="93"/>
      <c r="S1283" s="93"/>
      <c r="T1283" s="93"/>
      <c r="U1283" s="93"/>
      <c r="V1283" s="93"/>
      <c r="W1283" s="93"/>
      <c r="X1283" s="93"/>
      <c r="Y1283" s="93"/>
      <c r="Z1283" s="93"/>
    </row>
    <row r="1284">
      <c r="A1284" s="96"/>
      <c r="B1284" s="96"/>
      <c r="C1284" s="96"/>
      <c r="D1284" s="96"/>
      <c r="E1284" s="96"/>
      <c r="F1284" s="96"/>
      <c r="G1284" s="96"/>
      <c r="H1284" s="101"/>
      <c r="I1284" s="99"/>
      <c r="J1284" s="96"/>
      <c r="K1284" s="100"/>
      <c r="L1284" s="96"/>
      <c r="M1284" s="97"/>
      <c r="N1284" s="100"/>
      <c r="O1284" s="93"/>
      <c r="P1284" s="93"/>
      <c r="Q1284" s="93"/>
      <c r="R1284" s="93"/>
      <c r="S1284" s="93"/>
      <c r="T1284" s="93"/>
      <c r="U1284" s="93"/>
      <c r="V1284" s="93"/>
      <c r="W1284" s="93"/>
      <c r="X1284" s="93"/>
      <c r="Y1284" s="93"/>
      <c r="Z1284" s="93"/>
    </row>
    <row r="1285">
      <c r="A1285" s="96"/>
      <c r="B1285" s="96"/>
      <c r="C1285" s="96"/>
      <c r="D1285" s="96"/>
      <c r="E1285" s="96"/>
      <c r="F1285" s="96"/>
      <c r="G1285" s="96"/>
      <c r="H1285" s="101"/>
      <c r="I1285" s="100"/>
      <c r="J1285" s="96"/>
      <c r="K1285" s="100"/>
      <c r="L1285" s="96"/>
      <c r="M1285" s="97"/>
      <c r="N1285" s="100"/>
      <c r="O1285" s="93"/>
      <c r="P1285" s="93"/>
      <c r="Q1285" s="93"/>
      <c r="R1285" s="93"/>
      <c r="S1285" s="93"/>
      <c r="T1285" s="93"/>
      <c r="U1285" s="93"/>
      <c r="V1285" s="93"/>
      <c r="W1285" s="93"/>
      <c r="X1285" s="93"/>
      <c r="Y1285" s="93"/>
      <c r="Z1285" s="93"/>
    </row>
    <row r="1286">
      <c r="A1286" s="96"/>
      <c r="B1286" s="96"/>
      <c r="C1286" s="96"/>
      <c r="D1286" s="96"/>
      <c r="E1286" s="96"/>
      <c r="F1286" s="96"/>
      <c r="G1286" s="96"/>
      <c r="H1286" s="101"/>
      <c r="I1286" s="100"/>
      <c r="J1286" s="96"/>
      <c r="K1286" s="100"/>
      <c r="L1286" s="96"/>
      <c r="M1286" s="97"/>
      <c r="N1286" s="100"/>
      <c r="O1286" s="93"/>
      <c r="P1286" s="93"/>
      <c r="Q1286" s="93"/>
      <c r="R1286" s="93"/>
      <c r="S1286" s="93"/>
      <c r="T1286" s="93"/>
      <c r="U1286" s="93"/>
      <c r="V1286" s="93"/>
      <c r="W1286" s="93"/>
      <c r="X1286" s="93"/>
      <c r="Y1286" s="93"/>
      <c r="Z1286" s="93"/>
    </row>
    <row r="1287">
      <c r="A1287" s="96"/>
      <c r="B1287" s="96"/>
      <c r="C1287" s="96"/>
      <c r="D1287" s="96"/>
      <c r="E1287" s="96"/>
      <c r="F1287" s="96"/>
      <c r="G1287" s="96"/>
      <c r="H1287" s="101"/>
      <c r="I1287" s="100"/>
      <c r="J1287" s="96"/>
      <c r="K1287" s="99"/>
      <c r="L1287" s="96"/>
      <c r="M1287" s="97"/>
      <c r="N1287" s="100"/>
      <c r="O1287" s="93"/>
      <c r="P1287" s="93"/>
      <c r="Q1287" s="93"/>
      <c r="R1287" s="93"/>
      <c r="S1287" s="93"/>
      <c r="T1287" s="93"/>
      <c r="U1287" s="93"/>
      <c r="V1287" s="93"/>
      <c r="W1287" s="93"/>
      <c r="X1287" s="93"/>
      <c r="Y1287" s="93"/>
      <c r="Z1287" s="93"/>
    </row>
    <row r="1288">
      <c r="A1288" s="96"/>
      <c r="B1288" s="96"/>
      <c r="C1288" s="96"/>
      <c r="D1288" s="96"/>
      <c r="E1288" s="96"/>
      <c r="F1288" s="96"/>
      <c r="G1288" s="96"/>
      <c r="H1288" s="101"/>
      <c r="I1288" s="100"/>
      <c r="J1288" s="96"/>
      <c r="K1288" s="100"/>
      <c r="L1288" s="96"/>
      <c r="M1288" s="97"/>
      <c r="N1288" s="100"/>
      <c r="O1288" s="93"/>
      <c r="P1288" s="93"/>
      <c r="Q1288" s="93"/>
      <c r="R1288" s="93"/>
      <c r="S1288" s="93"/>
      <c r="T1288" s="93"/>
      <c r="U1288" s="93"/>
      <c r="V1288" s="93"/>
      <c r="W1288" s="93"/>
      <c r="X1288" s="93"/>
      <c r="Y1288" s="93"/>
      <c r="Z1288" s="93"/>
    </row>
    <row r="1289">
      <c r="A1289" s="96"/>
      <c r="B1289" s="96"/>
      <c r="C1289" s="96"/>
      <c r="D1289" s="96"/>
      <c r="E1289" s="96"/>
      <c r="F1289" s="96"/>
      <c r="G1289" s="96"/>
      <c r="H1289" s="101"/>
      <c r="I1289" s="100"/>
      <c r="J1289" s="96"/>
      <c r="K1289" s="100"/>
      <c r="L1289" s="96"/>
      <c r="M1289" s="97"/>
      <c r="N1289" s="100"/>
      <c r="O1289" s="93"/>
      <c r="P1289" s="93"/>
      <c r="Q1289" s="93"/>
      <c r="R1289" s="93"/>
      <c r="S1289" s="93"/>
      <c r="T1289" s="93"/>
      <c r="U1289" s="93"/>
      <c r="V1289" s="93"/>
      <c r="W1289" s="93"/>
      <c r="X1289" s="93"/>
      <c r="Y1289" s="93"/>
      <c r="Z1289" s="93"/>
    </row>
    <row r="1290">
      <c r="A1290" s="96"/>
      <c r="B1290" s="96"/>
      <c r="C1290" s="96"/>
      <c r="D1290" s="96"/>
      <c r="E1290" s="96"/>
      <c r="F1290" s="96"/>
      <c r="G1290" s="96"/>
      <c r="H1290" s="101"/>
      <c r="I1290" s="100"/>
      <c r="J1290" s="96"/>
      <c r="K1290" s="99"/>
      <c r="L1290" s="96"/>
      <c r="M1290" s="97"/>
      <c r="N1290" s="100"/>
      <c r="O1290" s="93"/>
      <c r="P1290" s="93"/>
      <c r="Q1290" s="93"/>
      <c r="R1290" s="93"/>
      <c r="S1290" s="93"/>
      <c r="T1290" s="93"/>
      <c r="U1290" s="93"/>
      <c r="V1290" s="93"/>
      <c r="W1290" s="93"/>
      <c r="X1290" s="93"/>
      <c r="Y1290" s="93"/>
      <c r="Z1290" s="93"/>
    </row>
    <row r="1291">
      <c r="A1291" s="96"/>
      <c r="B1291" s="96"/>
      <c r="C1291" s="96"/>
      <c r="D1291" s="96"/>
      <c r="E1291" s="96"/>
      <c r="F1291" s="96"/>
      <c r="G1291" s="96"/>
      <c r="H1291" s="101"/>
      <c r="I1291" s="100"/>
      <c r="J1291" s="96"/>
      <c r="K1291" s="100"/>
      <c r="L1291" s="96"/>
      <c r="M1291" s="97"/>
      <c r="N1291" s="100"/>
      <c r="O1291" s="93"/>
      <c r="P1291" s="93"/>
      <c r="Q1291" s="93"/>
      <c r="R1291" s="93"/>
      <c r="S1291" s="93"/>
      <c r="T1291" s="93"/>
      <c r="U1291" s="93"/>
      <c r="V1291" s="93"/>
      <c r="W1291" s="93"/>
      <c r="X1291" s="93"/>
      <c r="Y1291" s="93"/>
      <c r="Z1291" s="93"/>
    </row>
    <row r="1292">
      <c r="A1292" s="96"/>
      <c r="B1292" s="96"/>
      <c r="C1292" s="96"/>
      <c r="D1292" s="96"/>
      <c r="E1292" s="96"/>
      <c r="F1292" s="96"/>
      <c r="G1292" s="96"/>
      <c r="H1292" s="101"/>
      <c r="I1292" s="100"/>
      <c r="J1292" s="96"/>
      <c r="K1292" s="100"/>
      <c r="L1292" s="96"/>
      <c r="M1292" s="97"/>
      <c r="N1292" s="100"/>
      <c r="O1292" s="93"/>
      <c r="P1292" s="93"/>
      <c r="Q1292" s="93"/>
      <c r="R1292" s="93"/>
      <c r="S1292" s="93"/>
      <c r="T1292" s="93"/>
      <c r="U1292" s="93"/>
      <c r="V1292" s="93"/>
      <c r="W1292" s="93"/>
      <c r="X1292" s="93"/>
      <c r="Y1292" s="93"/>
      <c r="Z1292" s="93"/>
    </row>
    <row r="1293">
      <c r="A1293" s="96"/>
      <c r="B1293" s="96"/>
      <c r="C1293" s="96"/>
      <c r="D1293" s="96"/>
      <c r="E1293" s="96"/>
      <c r="F1293" s="96"/>
      <c r="G1293" s="96"/>
      <c r="H1293" s="101"/>
      <c r="I1293" s="100"/>
      <c r="J1293" s="96"/>
      <c r="K1293" s="100"/>
      <c r="L1293" s="96"/>
      <c r="M1293" s="97"/>
      <c r="N1293" s="100"/>
      <c r="O1293" s="93"/>
      <c r="P1293" s="93"/>
      <c r="Q1293" s="93"/>
      <c r="R1293" s="93"/>
      <c r="S1293" s="93"/>
      <c r="T1293" s="93"/>
      <c r="U1293" s="93"/>
      <c r="V1293" s="93"/>
      <c r="W1293" s="93"/>
      <c r="X1293" s="93"/>
      <c r="Y1293" s="93"/>
      <c r="Z1293" s="93"/>
    </row>
    <row r="1294">
      <c r="A1294" s="96"/>
      <c r="B1294" s="96"/>
      <c r="C1294" s="96"/>
      <c r="D1294" s="97"/>
      <c r="E1294" s="96"/>
      <c r="F1294" s="96"/>
      <c r="G1294" s="96"/>
      <c r="H1294" s="101"/>
      <c r="I1294" s="100"/>
      <c r="J1294" s="96"/>
      <c r="K1294" s="100"/>
      <c r="L1294" s="96"/>
      <c r="M1294" s="97"/>
      <c r="N1294" s="100"/>
      <c r="O1294" s="93"/>
      <c r="P1294" s="93"/>
      <c r="Q1294" s="93"/>
      <c r="R1294" s="93"/>
      <c r="S1294" s="93"/>
      <c r="T1294" s="93"/>
      <c r="U1294" s="93"/>
      <c r="V1294" s="93"/>
      <c r="W1294" s="93"/>
      <c r="X1294" s="93"/>
      <c r="Y1294" s="93"/>
      <c r="Z1294" s="93"/>
    </row>
    <row r="1295">
      <c r="A1295" s="96"/>
      <c r="B1295" s="96"/>
      <c r="C1295" s="96"/>
      <c r="D1295" s="96"/>
      <c r="E1295" s="96"/>
      <c r="F1295" s="96"/>
      <c r="G1295" s="96"/>
      <c r="H1295" s="101"/>
      <c r="I1295" s="100"/>
      <c r="J1295" s="96"/>
      <c r="K1295" s="100"/>
      <c r="L1295" s="96"/>
      <c r="M1295" s="97"/>
      <c r="N1295" s="100"/>
      <c r="O1295" s="93"/>
      <c r="P1295" s="93"/>
      <c r="Q1295" s="93"/>
      <c r="R1295" s="93"/>
      <c r="S1295" s="93"/>
      <c r="T1295" s="93"/>
      <c r="U1295" s="93"/>
      <c r="V1295" s="93"/>
      <c r="W1295" s="93"/>
      <c r="X1295" s="93"/>
      <c r="Y1295" s="93"/>
      <c r="Z1295" s="93"/>
    </row>
    <row r="1296">
      <c r="A1296" s="96"/>
      <c r="B1296" s="96"/>
      <c r="C1296" s="96"/>
      <c r="D1296" s="96"/>
      <c r="E1296" s="96"/>
      <c r="F1296" s="96"/>
      <c r="G1296" s="96"/>
      <c r="H1296" s="101"/>
      <c r="I1296" s="100"/>
      <c r="J1296" s="96"/>
      <c r="K1296" s="100"/>
      <c r="L1296" s="96"/>
      <c r="M1296" s="97"/>
      <c r="N1296" s="100"/>
      <c r="O1296" s="93"/>
      <c r="P1296" s="93"/>
      <c r="Q1296" s="93"/>
      <c r="R1296" s="93"/>
      <c r="S1296" s="93"/>
      <c r="T1296" s="93"/>
      <c r="U1296" s="93"/>
      <c r="V1296" s="93"/>
      <c r="W1296" s="93"/>
      <c r="X1296" s="93"/>
      <c r="Y1296" s="93"/>
      <c r="Z1296" s="93"/>
    </row>
    <row r="1297">
      <c r="A1297" s="96"/>
      <c r="B1297" s="96"/>
      <c r="C1297" s="96"/>
      <c r="D1297" s="96"/>
      <c r="E1297" s="96"/>
      <c r="F1297" s="96"/>
      <c r="G1297" s="96"/>
      <c r="H1297" s="101"/>
      <c r="I1297" s="100"/>
      <c r="J1297" s="96"/>
      <c r="K1297" s="100"/>
      <c r="L1297" s="96"/>
      <c r="M1297" s="97"/>
      <c r="N1297" s="100"/>
      <c r="O1297" s="93"/>
      <c r="P1297" s="93"/>
      <c r="Q1297" s="93"/>
      <c r="R1297" s="93"/>
      <c r="S1297" s="93"/>
      <c r="T1297" s="93"/>
      <c r="U1297" s="93"/>
      <c r="V1297" s="93"/>
      <c r="W1297" s="93"/>
      <c r="X1297" s="93"/>
      <c r="Y1297" s="93"/>
      <c r="Z1297" s="93"/>
    </row>
    <row r="1298">
      <c r="A1298" s="96"/>
      <c r="B1298" s="96"/>
      <c r="C1298" s="96"/>
      <c r="D1298" s="96"/>
      <c r="E1298" s="96"/>
      <c r="F1298" s="96"/>
      <c r="G1298" s="96"/>
      <c r="H1298" s="101"/>
      <c r="I1298" s="100"/>
      <c r="J1298" s="96"/>
      <c r="K1298" s="100"/>
      <c r="L1298" s="96"/>
      <c r="M1298" s="97"/>
      <c r="N1298" s="100"/>
      <c r="O1298" s="93"/>
      <c r="P1298" s="93"/>
      <c r="Q1298" s="93"/>
      <c r="R1298" s="93"/>
      <c r="S1298" s="93"/>
      <c r="T1298" s="93"/>
      <c r="U1298" s="93"/>
      <c r="V1298" s="93"/>
      <c r="W1298" s="93"/>
      <c r="X1298" s="93"/>
      <c r="Y1298" s="93"/>
      <c r="Z1298" s="93"/>
    </row>
    <row r="1299">
      <c r="A1299" s="96"/>
      <c r="B1299" s="96"/>
      <c r="C1299" s="96"/>
      <c r="D1299" s="96"/>
      <c r="E1299" s="96"/>
      <c r="F1299" s="96"/>
      <c r="G1299" s="96"/>
      <c r="H1299" s="101"/>
      <c r="I1299" s="100"/>
      <c r="J1299" s="96"/>
      <c r="K1299" s="99"/>
      <c r="L1299" s="96"/>
      <c r="M1299" s="97"/>
      <c r="N1299" s="100"/>
      <c r="O1299" s="93"/>
      <c r="P1299" s="93"/>
      <c r="Q1299" s="93"/>
      <c r="R1299" s="93"/>
      <c r="S1299" s="93"/>
      <c r="T1299" s="93"/>
      <c r="U1299" s="93"/>
      <c r="V1299" s="93"/>
      <c r="W1299" s="93"/>
      <c r="X1299" s="93"/>
      <c r="Y1299" s="93"/>
      <c r="Z1299" s="93"/>
    </row>
    <row r="1300">
      <c r="A1300" s="96"/>
      <c r="B1300" s="96"/>
      <c r="C1300" s="96"/>
      <c r="D1300" s="96"/>
      <c r="E1300" s="96"/>
      <c r="F1300" s="96"/>
      <c r="G1300" s="96"/>
      <c r="H1300" s="101"/>
      <c r="I1300" s="100"/>
      <c r="J1300" s="96"/>
      <c r="K1300" s="99"/>
      <c r="L1300" s="96"/>
      <c r="M1300" s="97"/>
      <c r="N1300" s="100"/>
      <c r="O1300" s="93"/>
      <c r="P1300" s="93"/>
      <c r="Q1300" s="93"/>
      <c r="R1300" s="93"/>
      <c r="S1300" s="93"/>
      <c r="T1300" s="93"/>
      <c r="U1300" s="93"/>
      <c r="V1300" s="93"/>
      <c r="W1300" s="93"/>
      <c r="X1300" s="93"/>
      <c r="Y1300" s="93"/>
      <c r="Z1300" s="93"/>
    </row>
    <row r="1301">
      <c r="A1301" s="96"/>
      <c r="B1301" s="96"/>
      <c r="C1301" s="96"/>
      <c r="D1301" s="97"/>
      <c r="E1301" s="96"/>
      <c r="F1301" s="96"/>
      <c r="G1301" s="96"/>
      <c r="H1301" s="101"/>
      <c r="I1301" s="100"/>
      <c r="J1301" s="96"/>
      <c r="K1301" s="100"/>
      <c r="L1301" s="96"/>
      <c r="M1301" s="97"/>
      <c r="N1301" s="100"/>
      <c r="O1301" s="93"/>
      <c r="P1301" s="93"/>
      <c r="Q1301" s="93"/>
      <c r="R1301" s="93"/>
      <c r="S1301" s="93"/>
      <c r="T1301" s="93"/>
      <c r="U1301" s="93"/>
      <c r="V1301" s="93"/>
      <c r="W1301" s="93"/>
      <c r="X1301" s="93"/>
      <c r="Y1301" s="93"/>
      <c r="Z1301" s="93"/>
    </row>
    <row r="1302">
      <c r="A1302" s="96"/>
      <c r="B1302" s="96"/>
      <c r="C1302" s="96"/>
      <c r="D1302" s="96"/>
      <c r="E1302" s="96"/>
      <c r="F1302" s="96"/>
      <c r="G1302" s="96"/>
      <c r="H1302" s="101"/>
      <c r="I1302" s="100"/>
      <c r="J1302" s="96"/>
      <c r="K1302" s="100"/>
      <c r="L1302" s="96"/>
      <c r="M1302" s="97"/>
      <c r="N1302" s="100"/>
      <c r="O1302" s="93"/>
      <c r="P1302" s="93"/>
      <c r="Q1302" s="93"/>
      <c r="R1302" s="93"/>
      <c r="S1302" s="93"/>
      <c r="T1302" s="93"/>
      <c r="U1302" s="93"/>
      <c r="V1302" s="93"/>
      <c r="W1302" s="93"/>
      <c r="X1302" s="93"/>
      <c r="Y1302" s="93"/>
      <c r="Z1302" s="93"/>
    </row>
    <row r="1303">
      <c r="A1303" s="96"/>
      <c r="B1303" s="96"/>
      <c r="C1303" s="96"/>
      <c r="D1303" s="96"/>
      <c r="E1303" s="96"/>
      <c r="F1303" s="96"/>
      <c r="G1303" s="96"/>
      <c r="H1303" s="101"/>
      <c r="I1303" s="100"/>
      <c r="J1303" s="96"/>
      <c r="K1303" s="100"/>
      <c r="L1303" s="96"/>
      <c r="M1303" s="97"/>
      <c r="N1303" s="100"/>
      <c r="O1303" s="93"/>
      <c r="P1303" s="93"/>
      <c r="Q1303" s="93"/>
      <c r="R1303" s="93"/>
      <c r="S1303" s="93"/>
      <c r="T1303" s="93"/>
      <c r="U1303" s="93"/>
      <c r="V1303" s="93"/>
      <c r="W1303" s="93"/>
      <c r="X1303" s="93"/>
      <c r="Y1303" s="93"/>
      <c r="Z1303" s="93"/>
    </row>
    <row r="1304">
      <c r="A1304" s="96"/>
      <c r="B1304" s="96"/>
      <c r="C1304" s="96"/>
      <c r="D1304" s="96"/>
      <c r="E1304" s="96"/>
      <c r="F1304" s="96"/>
      <c r="G1304" s="96"/>
      <c r="H1304" s="101"/>
      <c r="I1304" s="100"/>
      <c r="J1304" s="96"/>
      <c r="K1304" s="100"/>
      <c r="L1304" s="96"/>
      <c r="M1304" s="97"/>
      <c r="N1304" s="100"/>
      <c r="O1304" s="93"/>
      <c r="P1304" s="93"/>
      <c r="Q1304" s="93"/>
      <c r="R1304" s="93"/>
      <c r="S1304" s="93"/>
      <c r="T1304" s="93"/>
      <c r="U1304" s="93"/>
      <c r="V1304" s="93"/>
      <c r="W1304" s="93"/>
      <c r="X1304" s="93"/>
      <c r="Y1304" s="93"/>
      <c r="Z1304" s="93"/>
    </row>
    <row r="1305">
      <c r="A1305" s="96"/>
      <c r="B1305" s="96"/>
      <c r="C1305" s="96"/>
      <c r="D1305" s="96"/>
      <c r="E1305" s="96"/>
      <c r="F1305" s="96"/>
      <c r="G1305" s="96"/>
      <c r="H1305" s="101"/>
      <c r="I1305" s="100"/>
      <c r="J1305" s="96"/>
      <c r="K1305" s="100"/>
      <c r="L1305" s="96"/>
      <c r="M1305" s="97"/>
      <c r="N1305" s="100"/>
      <c r="O1305" s="93"/>
      <c r="P1305" s="93"/>
      <c r="Q1305" s="93"/>
      <c r="R1305" s="93"/>
      <c r="S1305" s="93"/>
      <c r="T1305" s="93"/>
      <c r="U1305" s="93"/>
      <c r="V1305" s="93"/>
      <c r="W1305" s="93"/>
      <c r="X1305" s="93"/>
      <c r="Y1305" s="93"/>
      <c r="Z1305" s="93"/>
    </row>
    <row r="1306">
      <c r="A1306" s="96"/>
      <c r="B1306" s="96"/>
      <c r="C1306" s="96"/>
      <c r="D1306" s="96"/>
      <c r="E1306" s="96"/>
      <c r="F1306" s="96"/>
      <c r="G1306" s="96"/>
      <c r="H1306" s="101"/>
      <c r="I1306" s="100"/>
      <c r="J1306" s="96"/>
      <c r="K1306" s="100"/>
      <c r="L1306" s="96"/>
      <c r="M1306" s="97"/>
      <c r="N1306" s="100"/>
      <c r="O1306" s="93"/>
      <c r="P1306" s="93"/>
      <c r="Q1306" s="93"/>
      <c r="R1306" s="93"/>
      <c r="S1306" s="93"/>
      <c r="T1306" s="93"/>
      <c r="U1306" s="93"/>
      <c r="V1306" s="93"/>
      <c r="W1306" s="93"/>
      <c r="X1306" s="93"/>
      <c r="Y1306" s="93"/>
      <c r="Z1306" s="93"/>
    </row>
    <row r="1307">
      <c r="A1307" s="96"/>
      <c r="B1307" s="96"/>
      <c r="C1307" s="96"/>
      <c r="D1307" s="96"/>
      <c r="E1307" s="96"/>
      <c r="F1307" s="96"/>
      <c r="G1307" s="96"/>
      <c r="H1307" s="101"/>
      <c r="I1307" s="100"/>
      <c r="J1307" s="96"/>
      <c r="K1307" s="100"/>
      <c r="L1307" s="96"/>
      <c r="M1307" s="97"/>
      <c r="N1307" s="100"/>
      <c r="O1307" s="93"/>
      <c r="P1307" s="93"/>
      <c r="Q1307" s="93"/>
      <c r="R1307" s="93"/>
      <c r="S1307" s="93"/>
      <c r="T1307" s="93"/>
      <c r="U1307" s="93"/>
      <c r="V1307" s="93"/>
      <c r="W1307" s="93"/>
      <c r="X1307" s="93"/>
      <c r="Y1307" s="93"/>
      <c r="Z1307" s="93"/>
    </row>
    <row r="1308">
      <c r="A1308" s="96"/>
      <c r="B1308" s="96"/>
      <c r="C1308" s="96"/>
      <c r="D1308" s="96"/>
      <c r="E1308" s="96"/>
      <c r="F1308" s="96"/>
      <c r="G1308" s="96"/>
      <c r="H1308" s="101"/>
      <c r="I1308" s="100"/>
      <c r="J1308" s="96"/>
      <c r="K1308" s="100"/>
      <c r="L1308" s="96"/>
      <c r="M1308" s="97"/>
      <c r="N1308" s="100"/>
      <c r="O1308" s="93"/>
      <c r="P1308" s="93"/>
      <c r="Q1308" s="93"/>
      <c r="R1308" s="93"/>
      <c r="S1308" s="93"/>
      <c r="T1308" s="93"/>
      <c r="U1308" s="93"/>
      <c r="V1308" s="93"/>
      <c r="W1308" s="93"/>
      <c r="X1308" s="93"/>
      <c r="Y1308" s="93"/>
      <c r="Z1308" s="93"/>
    </row>
    <row r="1309">
      <c r="A1309" s="96"/>
      <c r="B1309" s="96"/>
      <c r="C1309" s="96"/>
      <c r="D1309" s="96"/>
      <c r="E1309" s="96"/>
      <c r="F1309" s="96"/>
      <c r="G1309" s="96"/>
      <c r="H1309" s="101"/>
      <c r="I1309" s="100"/>
      <c r="J1309" s="96"/>
      <c r="K1309" s="100"/>
      <c r="L1309" s="96"/>
      <c r="M1309" s="97"/>
      <c r="N1309" s="100"/>
      <c r="O1309" s="93"/>
      <c r="P1309" s="93"/>
      <c r="Q1309" s="93"/>
      <c r="R1309" s="93"/>
      <c r="S1309" s="93"/>
      <c r="T1309" s="93"/>
      <c r="U1309" s="93"/>
      <c r="V1309" s="93"/>
      <c r="W1309" s="93"/>
      <c r="X1309" s="93"/>
      <c r="Y1309" s="93"/>
      <c r="Z1309" s="93"/>
    </row>
    <row r="1310">
      <c r="A1310" s="97"/>
      <c r="B1310" s="96"/>
      <c r="C1310" s="96"/>
      <c r="D1310" s="96"/>
      <c r="E1310" s="96"/>
      <c r="F1310" s="96"/>
      <c r="G1310" s="96"/>
      <c r="H1310" s="101"/>
      <c r="I1310" s="100"/>
      <c r="J1310" s="96"/>
      <c r="K1310" s="100"/>
      <c r="L1310" s="96"/>
      <c r="M1310" s="97"/>
      <c r="N1310" s="100"/>
      <c r="O1310" s="93"/>
      <c r="P1310" s="93"/>
      <c r="Q1310" s="93"/>
      <c r="R1310" s="93"/>
      <c r="S1310" s="93"/>
      <c r="T1310" s="93"/>
      <c r="U1310" s="93"/>
      <c r="V1310" s="93"/>
      <c r="W1310" s="93"/>
      <c r="X1310" s="93"/>
      <c r="Y1310" s="93"/>
      <c r="Z1310" s="93"/>
    </row>
    <row r="1311">
      <c r="A1311" s="96"/>
      <c r="B1311" s="96"/>
      <c r="C1311" s="96"/>
      <c r="D1311" s="96"/>
      <c r="E1311" s="96"/>
      <c r="F1311" s="96"/>
      <c r="G1311" s="96"/>
      <c r="H1311" s="101"/>
      <c r="I1311" s="99"/>
      <c r="J1311" s="96"/>
      <c r="K1311" s="100"/>
      <c r="L1311" s="96"/>
      <c r="M1311" s="97"/>
      <c r="N1311" s="100"/>
      <c r="O1311" s="93"/>
      <c r="P1311" s="93"/>
      <c r="Q1311" s="93"/>
      <c r="R1311" s="93"/>
      <c r="S1311" s="93"/>
      <c r="T1311" s="93"/>
      <c r="U1311" s="93"/>
      <c r="V1311" s="93"/>
      <c r="W1311" s="93"/>
      <c r="X1311" s="93"/>
      <c r="Y1311" s="93"/>
      <c r="Z1311" s="93"/>
    </row>
    <row r="1312">
      <c r="A1312" s="96"/>
      <c r="B1312" s="96"/>
      <c r="C1312" s="96"/>
      <c r="D1312" s="96"/>
      <c r="E1312" s="96"/>
      <c r="F1312" s="96"/>
      <c r="G1312" s="96"/>
      <c r="H1312" s="101"/>
      <c r="I1312" s="99"/>
      <c r="J1312" s="96"/>
      <c r="K1312" s="100"/>
      <c r="L1312" s="96"/>
      <c r="M1312" s="97"/>
      <c r="N1312" s="100"/>
      <c r="O1312" s="93"/>
      <c r="P1312" s="93"/>
      <c r="Q1312" s="93"/>
      <c r="R1312" s="93"/>
      <c r="S1312" s="93"/>
      <c r="T1312" s="93"/>
      <c r="U1312" s="93"/>
      <c r="V1312" s="93"/>
      <c r="W1312" s="93"/>
      <c r="X1312" s="93"/>
      <c r="Y1312" s="93"/>
      <c r="Z1312" s="93"/>
    </row>
    <row r="1313">
      <c r="A1313" s="96"/>
      <c r="B1313" s="96"/>
      <c r="C1313" s="96"/>
      <c r="D1313" s="96"/>
      <c r="E1313" s="96"/>
      <c r="F1313" s="96"/>
      <c r="G1313" s="96"/>
      <c r="H1313" s="101"/>
      <c r="I1313" s="99"/>
      <c r="J1313" s="96"/>
      <c r="K1313" s="100"/>
      <c r="L1313" s="96"/>
      <c r="M1313" s="97"/>
      <c r="N1313" s="100"/>
      <c r="O1313" s="93"/>
      <c r="P1313" s="93"/>
      <c r="Q1313" s="93"/>
      <c r="R1313" s="93"/>
      <c r="S1313" s="93"/>
      <c r="T1313" s="93"/>
      <c r="U1313" s="93"/>
      <c r="V1313" s="93"/>
      <c r="W1313" s="93"/>
      <c r="X1313" s="93"/>
      <c r="Y1313" s="93"/>
      <c r="Z1313" s="93"/>
    </row>
    <row r="1314">
      <c r="A1314" s="96"/>
      <c r="B1314" s="96"/>
      <c r="C1314" s="96"/>
      <c r="D1314" s="96"/>
      <c r="E1314" s="96"/>
      <c r="F1314" s="96"/>
      <c r="G1314" s="96"/>
      <c r="H1314" s="101"/>
      <c r="I1314" s="99"/>
      <c r="J1314" s="96"/>
      <c r="K1314" s="100"/>
      <c r="L1314" s="96"/>
      <c r="M1314" s="97"/>
      <c r="N1314" s="100"/>
      <c r="O1314" s="93"/>
      <c r="P1314" s="93"/>
      <c r="Q1314" s="93"/>
      <c r="R1314" s="93"/>
      <c r="S1314" s="93"/>
      <c r="T1314" s="93"/>
      <c r="U1314" s="93"/>
      <c r="V1314" s="93"/>
      <c r="W1314" s="93"/>
      <c r="X1314" s="93"/>
      <c r="Y1314" s="93"/>
      <c r="Z1314" s="93"/>
    </row>
    <row r="1315">
      <c r="A1315" s="96"/>
      <c r="B1315" s="96"/>
      <c r="C1315" s="96"/>
      <c r="D1315" s="96"/>
      <c r="E1315" s="96"/>
      <c r="F1315" s="96"/>
      <c r="G1315" s="96"/>
      <c r="H1315" s="101"/>
      <c r="I1315" s="99"/>
      <c r="J1315" s="96"/>
      <c r="K1315" s="100"/>
      <c r="L1315" s="96"/>
      <c r="M1315" s="97"/>
      <c r="N1315" s="100"/>
      <c r="O1315" s="93"/>
      <c r="P1315" s="93"/>
      <c r="Q1315" s="93"/>
      <c r="R1315" s="93"/>
      <c r="S1315" s="93"/>
      <c r="T1315" s="93"/>
      <c r="U1315" s="93"/>
      <c r="V1315" s="93"/>
      <c r="W1315" s="93"/>
      <c r="X1315" s="93"/>
      <c r="Y1315" s="93"/>
      <c r="Z1315" s="93"/>
    </row>
    <row r="1316">
      <c r="A1316" s="96"/>
      <c r="B1316" s="96"/>
      <c r="C1316" s="96"/>
      <c r="D1316" s="96"/>
      <c r="E1316" s="96"/>
      <c r="F1316" s="96"/>
      <c r="G1316" s="96"/>
      <c r="H1316" s="101"/>
      <c r="I1316" s="99"/>
      <c r="J1316" s="96"/>
      <c r="K1316" s="100"/>
      <c r="L1316" s="96"/>
      <c r="M1316" s="97"/>
      <c r="N1316" s="100"/>
      <c r="O1316" s="93"/>
      <c r="P1316" s="93"/>
      <c r="Q1316" s="93"/>
      <c r="R1316" s="93"/>
      <c r="S1316" s="93"/>
      <c r="T1316" s="93"/>
      <c r="U1316" s="93"/>
      <c r="V1316" s="93"/>
      <c r="W1316" s="93"/>
      <c r="X1316" s="93"/>
      <c r="Y1316" s="93"/>
      <c r="Z1316" s="93"/>
    </row>
    <row r="1317">
      <c r="A1317" s="96"/>
      <c r="B1317" s="96"/>
      <c r="C1317" s="96"/>
      <c r="D1317" s="96"/>
      <c r="E1317" s="96"/>
      <c r="F1317" s="96"/>
      <c r="G1317" s="96"/>
      <c r="H1317" s="101"/>
      <c r="I1317" s="99"/>
      <c r="J1317" s="96"/>
      <c r="K1317" s="100"/>
      <c r="L1317" s="96"/>
      <c r="M1317" s="97"/>
      <c r="N1317" s="100"/>
      <c r="O1317" s="93"/>
      <c r="P1317" s="93"/>
      <c r="Q1317" s="93"/>
      <c r="R1317" s="93"/>
      <c r="S1317" s="93"/>
      <c r="T1317" s="93"/>
      <c r="U1317" s="93"/>
      <c r="V1317" s="93"/>
      <c r="W1317" s="93"/>
      <c r="X1317" s="93"/>
      <c r="Y1317" s="93"/>
      <c r="Z1317" s="93"/>
    </row>
    <row r="1318">
      <c r="A1318" s="96"/>
      <c r="B1318" s="96"/>
      <c r="C1318" s="96"/>
      <c r="D1318" s="96"/>
      <c r="E1318" s="96"/>
      <c r="F1318" s="96"/>
      <c r="G1318" s="96"/>
      <c r="H1318" s="101"/>
      <c r="I1318" s="99"/>
      <c r="J1318" s="96"/>
      <c r="K1318" s="100"/>
      <c r="L1318" s="96"/>
      <c r="M1318" s="97"/>
      <c r="N1318" s="100"/>
      <c r="O1318" s="93"/>
      <c r="P1318" s="93"/>
      <c r="Q1318" s="93"/>
      <c r="R1318" s="93"/>
      <c r="S1318" s="93"/>
      <c r="T1318" s="93"/>
      <c r="U1318" s="93"/>
      <c r="V1318" s="93"/>
      <c r="W1318" s="93"/>
      <c r="X1318" s="93"/>
      <c r="Y1318" s="93"/>
      <c r="Z1318" s="93"/>
    </row>
    <row r="1319">
      <c r="A1319" s="96"/>
      <c r="B1319" s="96"/>
      <c r="C1319" s="96"/>
      <c r="D1319" s="96"/>
      <c r="E1319" s="96"/>
      <c r="F1319" s="96"/>
      <c r="G1319" s="96"/>
      <c r="H1319" s="101"/>
      <c r="I1319" s="99"/>
      <c r="J1319" s="96"/>
      <c r="K1319" s="100"/>
      <c r="L1319" s="96"/>
      <c r="M1319" s="97"/>
      <c r="N1319" s="100"/>
      <c r="O1319" s="93"/>
      <c r="P1319" s="93"/>
      <c r="Q1319" s="93"/>
      <c r="R1319" s="93"/>
      <c r="S1319" s="93"/>
      <c r="T1319" s="93"/>
      <c r="U1319" s="93"/>
      <c r="V1319" s="93"/>
      <c r="W1319" s="93"/>
      <c r="X1319" s="93"/>
      <c r="Y1319" s="93"/>
      <c r="Z1319" s="93"/>
    </row>
    <row r="1320">
      <c r="A1320" s="96"/>
      <c r="B1320" s="97"/>
      <c r="C1320" s="96"/>
      <c r="D1320" s="96"/>
      <c r="E1320" s="96"/>
      <c r="F1320" s="96"/>
      <c r="G1320" s="96"/>
      <c r="H1320" s="101"/>
      <c r="I1320" s="99"/>
      <c r="J1320" s="96"/>
      <c r="K1320" s="100"/>
      <c r="L1320" s="96"/>
      <c r="M1320" s="97"/>
      <c r="N1320" s="100"/>
      <c r="O1320" s="93"/>
      <c r="P1320" s="93"/>
      <c r="Q1320" s="93"/>
      <c r="R1320" s="93"/>
      <c r="S1320" s="93"/>
      <c r="T1320" s="93"/>
      <c r="U1320" s="93"/>
      <c r="V1320" s="93"/>
      <c r="W1320" s="93"/>
      <c r="X1320" s="93"/>
      <c r="Y1320" s="93"/>
      <c r="Z1320" s="93"/>
    </row>
    <row r="1321">
      <c r="A1321" s="96"/>
      <c r="B1321" s="96"/>
      <c r="C1321" s="96"/>
      <c r="D1321" s="96"/>
      <c r="E1321" s="96"/>
      <c r="F1321" s="96"/>
      <c r="G1321" s="96"/>
      <c r="H1321" s="101"/>
      <c r="I1321" s="99"/>
      <c r="J1321" s="96"/>
      <c r="K1321" s="100"/>
      <c r="L1321" s="96"/>
      <c r="M1321" s="97"/>
      <c r="N1321" s="100"/>
      <c r="O1321" s="93"/>
      <c r="P1321" s="93"/>
      <c r="Q1321" s="93"/>
      <c r="R1321" s="93"/>
      <c r="S1321" s="93"/>
      <c r="T1321" s="93"/>
      <c r="U1321" s="93"/>
      <c r="V1321" s="93"/>
      <c r="W1321" s="93"/>
      <c r="X1321" s="93"/>
      <c r="Y1321" s="93"/>
      <c r="Z1321" s="93"/>
    </row>
    <row r="1322">
      <c r="A1322" s="96"/>
      <c r="B1322" s="96"/>
      <c r="C1322" s="96"/>
      <c r="D1322" s="96"/>
      <c r="E1322" s="96"/>
      <c r="F1322" s="96"/>
      <c r="G1322" s="96"/>
      <c r="H1322" s="101"/>
      <c r="I1322" s="99"/>
      <c r="J1322" s="96"/>
      <c r="K1322" s="100"/>
      <c r="L1322" s="96"/>
      <c r="M1322" s="97"/>
      <c r="N1322" s="100"/>
      <c r="O1322" s="93"/>
      <c r="P1322" s="93"/>
      <c r="Q1322" s="93"/>
      <c r="R1322" s="93"/>
      <c r="S1322" s="93"/>
      <c r="T1322" s="93"/>
      <c r="U1322" s="93"/>
      <c r="V1322" s="93"/>
      <c r="W1322" s="93"/>
      <c r="X1322" s="93"/>
      <c r="Y1322" s="93"/>
      <c r="Z1322" s="93"/>
    </row>
    <row r="1323">
      <c r="A1323" s="96"/>
      <c r="B1323" s="96"/>
      <c r="C1323" s="96"/>
      <c r="D1323" s="96"/>
      <c r="E1323" s="96"/>
      <c r="F1323" s="96"/>
      <c r="G1323" s="96"/>
      <c r="H1323" s="101"/>
      <c r="I1323" s="100"/>
      <c r="J1323" s="96"/>
      <c r="K1323" s="100"/>
      <c r="L1323" s="96"/>
      <c r="M1323" s="97"/>
      <c r="N1323" s="100"/>
      <c r="O1323" s="93"/>
      <c r="P1323" s="93"/>
      <c r="Q1323" s="93"/>
      <c r="R1323" s="93"/>
      <c r="S1323" s="93"/>
      <c r="T1323" s="93"/>
      <c r="U1323" s="93"/>
      <c r="V1323" s="93"/>
      <c r="W1323" s="93"/>
      <c r="X1323" s="93"/>
      <c r="Y1323" s="93"/>
      <c r="Z1323" s="93"/>
    </row>
    <row r="1324">
      <c r="A1324" s="96"/>
      <c r="B1324" s="96"/>
      <c r="C1324" s="96"/>
      <c r="D1324" s="96"/>
      <c r="E1324" s="96"/>
      <c r="F1324" s="96"/>
      <c r="G1324" s="96"/>
      <c r="H1324" s="101"/>
      <c r="I1324" s="100"/>
      <c r="J1324" s="96"/>
      <c r="K1324" s="100"/>
      <c r="L1324" s="96"/>
      <c r="M1324" s="97"/>
      <c r="N1324" s="100"/>
      <c r="O1324" s="93"/>
      <c r="P1324" s="93"/>
      <c r="Q1324" s="93"/>
      <c r="R1324" s="93"/>
      <c r="S1324" s="93"/>
      <c r="T1324" s="93"/>
      <c r="U1324" s="93"/>
      <c r="V1324" s="93"/>
      <c r="W1324" s="93"/>
      <c r="X1324" s="93"/>
      <c r="Y1324" s="93"/>
      <c r="Z1324" s="93"/>
    </row>
    <row r="1325">
      <c r="A1325" s="96"/>
      <c r="B1325" s="96"/>
      <c r="C1325" s="96"/>
      <c r="D1325" s="96"/>
      <c r="E1325" s="96"/>
      <c r="F1325" s="96"/>
      <c r="G1325" s="96"/>
      <c r="H1325" s="101"/>
      <c r="I1325" s="100"/>
      <c r="J1325" s="96"/>
      <c r="K1325" s="99"/>
      <c r="L1325" s="96"/>
      <c r="M1325" s="97"/>
      <c r="N1325" s="100"/>
      <c r="O1325" s="93"/>
      <c r="P1325" s="93"/>
      <c r="Q1325" s="93"/>
      <c r="R1325" s="93"/>
      <c r="S1325" s="93"/>
      <c r="T1325" s="93"/>
      <c r="U1325" s="93"/>
      <c r="V1325" s="93"/>
      <c r="W1325" s="93"/>
      <c r="X1325" s="93"/>
      <c r="Y1325" s="93"/>
      <c r="Z1325" s="93"/>
    </row>
    <row r="1326">
      <c r="A1326" s="96"/>
      <c r="B1326" s="96"/>
      <c r="C1326" s="96"/>
      <c r="D1326" s="96"/>
      <c r="E1326" s="96"/>
      <c r="F1326" s="96"/>
      <c r="G1326" s="96"/>
      <c r="H1326" s="101"/>
      <c r="I1326" s="100"/>
      <c r="J1326" s="96"/>
      <c r="K1326" s="100"/>
      <c r="L1326" s="96"/>
      <c r="M1326" s="97"/>
      <c r="N1326" s="100"/>
      <c r="O1326" s="93"/>
      <c r="P1326" s="93"/>
      <c r="Q1326" s="93"/>
      <c r="R1326" s="93"/>
      <c r="S1326" s="93"/>
      <c r="T1326" s="93"/>
      <c r="U1326" s="93"/>
      <c r="V1326" s="93"/>
      <c r="W1326" s="93"/>
      <c r="X1326" s="93"/>
      <c r="Y1326" s="93"/>
      <c r="Z1326" s="93"/>
    </row>
    <row r="1327">
      <c r="A1327" s="96"/>
      <c r="B1327" s="96"/>
      <c r="C1327" s="96"/>
      <c r="D1327" s="96"/>
      <c r="E1327" s="96"/>
      <c r="F1327" s="96"/>
      <c r="G1327" s="96"/>
      <c r="H1327" s="101"/>
      <c r="I1327" s="100"/>
      <c r="J1327" s="96"/>
      <c r="K1327" s="100"/>
      <c r="L1327" s="96"/>
      <c r="M1327" s="97"/>
      <c r="N1327" s="100"/>
      <c r="O1327" s="93"/>
      <c r="P1327" s="93"/>
      <c r="Q1327" s="93"/>
      <c r="R1327" s="93"/>
      <c r="S1327" s="93"/>
      <c r="T1327" s="93"/>
      <c r="U1327" s="93"/>
      <c r="V1327" s="93"/>
      <c r="W1327" s="93"/>
      <c r="X1327" s="93"/>
      <c r="Y1327" s="93"/>
      <c r="Z1327" s="93"/>
    </row>
    <row r="1328">
      <c r="A1328" s="96"/>
      <c r="B1328" s="96"/>
      <c r="C1328" s="96"/>
      <c r="D1328" s="96"/>
      <c r="E1328" s="96"/>
      <c r="F1328" s="96"/>
      <c r="G1328" s="96"/>
      <c r="H1328" s="101"/>
      <c r="I1328" s="100"/>
      <c r="J1328" s="96"/>
      <c r="K1328" s="99"/>
      <c r="L1328" s="96"/>
      <c r="M1328" s="97"/>
      <c r="N1328" s="100"/>
      <c r="O1328" s="93"/>
      <c r="P1328" s="93"/>
      <c r="Q1328" s="93"/>
      <c r="R1328" s="93"/>
      <c r="S1328" s="93"/>
      <c r="T1328" s="93"/>
      <c r="U1328" s="93"/>
      <c r="V1328" s="93"/>
      <c r="W1328" s="93"/>
      <c r="X1328" s="93"/>
      <c r="Y1328" s="93"/>
      <c r="Z1328" s="93"/>
    </row>
    <row r="1329">
      <c r="A1329" s="96"/>
      <c r="B1329" s="96"/>
      <c r="C1329" s="96"/>
      <c r="D1329" s="96"/>
      <c r="E1329" s="96"/>
      <c r="F1329" s="96"/>
      <c r="G1329" s="96"/>
      <c r="H1329" s="101"/>
      <c r="I1329" s="100"/>
      <c r="J1329" s="96"/>
      <c r="K1329" s="100"/>
      <c r="L1329" s="96"/>
      <c r="M1329" s="97"/>
      <c r="N1329" s="100"/>
      <c r="O1329" s="93"/>
      <c r="P1329" s="93"/>
      <c r="Q1329" s="93"/>
      <c r="R1329" s="93"/>
      <c r="S1329" s="93"/>
      <c r="T1329" s="93"/>
      <c r="U1329" s="93"/>
      <c r="V1329" s="93"/>
      <c r="W1329" s="93"/>
      <c r="X1329" s="93"/>
      <c r="Y1329" s="93"/>
      <c r="Z1329" s="93"/>
    </row>
    <row r="1330">
      <c r="A1330" s="96"/>
      <c r="B1330" s="96"/>
      <c r="C1330" s="96"/>
      <c r="D1330" s="96"/>
      <c r="E1330" s="96"/>
      <c r="F1330" s="96"/>
      <c r="G1330" s="96"/>
      <c r="H1330" s="101"/>
      <c r="I1330" s="100"/>
      <c r="J1330" s="96"/>
      <c r="K1330" s="100"/>
      <c r="L1330" s="96"/>
      <c r="M1330" s="97"/>
      <c r="N1330" s="100"/>
      <c r="O1330" s="93"/>
      <c r="P1330" s="93"/>
      <c r="Q1330" s="93"/>
      <c r="R1330" s="93"/>
      <c r="S1330" s="93"/>
      <c r="T1330" s="93"/>
      <c r="U1330" s="93"/>
      <c r="V1330" s="93"/>
      <c r="W1330" s="93"/>
      <c r="X1330" s="93"/>
      <c r="Y1330" s="93"/>
      <c r="Z1330" s="93"/>
    </row>
    <row r="1331">
      <c r="A1331" s="96"/>
      <c r="B1331" s="96"/>
      <c r="C1331" s="96"/>
      <c r="D1331" s="96"/>
      <c r="E1331" s="96"/>
      <c r="F1331" s="96"/>
      <c r="G1331" s="96"/>
      <c r="H1331" s="101"/>
      <c r="I1331" s="100"/>
      <c r="J1331" s="96"/>
      <c r="K1331" s="100"/>
      <c r="L1331" s="96"/>
      <c r="M1331" s="97"/>
      <c r="N1331" s="100"/>
      <c r="O1331" s="93"/>
      <c r="P1331" s="93"/>
      <c r="Q1331" s="93"/>
      <c r="R1331" s="93"/>
      <c r="S1331" s="93"/>
      <c r="T1331" s="93"/>
      <c r="U1331" s="93"/>
      <c r="V1331" s="93"/>
      <c r="W1331" s="93"/>
      <c r="X1331" s="93"/>
      <c r="Y1331" s="93"/>
      <c r="Z1331" s="93"/>
    </row>
    <row r="1332">
      <c r="A1332" s="96"/>
      <c r="B1332" s="96"/>
      <c r="C1332" s="96"/>
      <c r="D1332" s="97"/>
      <c r="E1332" s="96"/>
      <c r="F1332" s="96"/>
      <c r="G1332" s="96"/>
      <c r="H1332" s="101"/>
      <c r="I1332" s="100"/>
      <c r="J1332" s="96"/>
      <c r="K1332" s="100"/>
      <c r="L1332" s="96"/>
      <c r="M1332" s="97"/>
      <c r="N1332" s="100"/>
      <c r="O1332" s="93"/>
      <c r="P1332" s="93"/>
      <c r="Q1332" s="93"/>
      <c r="R1332" s="93"/>
      <c r="S1332" s="93"/>
      <c r="T1332" s="93"/>
      <c r="U1332" s="93"/>
      <c r="V1332" s="93"/>
      <c r="W1332" s="93"/>
      <c r="X1332" s="93"/>
      <c r="Y1332" s="93"/>
      <c r="Z1332" s="93"/>
    </row>
    <row r="1333">
      <c r="A1333" s="96"/>
      <c r="B1333" s="96"/>
      <c r="C1333" s="96"/>
      <c r="D1333" s="96"/>
      <c r="E1333" s="96"/>
      <c r="F1333" s="96"/>
      <c r="G1333" s="96"/>
      <c r="H1333" s="101"/>
      <c r="I1333" s="100"/>
      <c r="J1333" s="96"/>
      <c r="K1333" s="100"/>
      <c r="L1333" s="96"/>
      <c r="M1333" s="97"/>
      <c r="N1333" s="100"/>
      <c r="O1333" s="93"/>
      <c r="P1333" s="93"/>
      <c r="Q1333" s="93"/>
      <c r="R1333" s="93"/>
      <c r="S1333" s="93"/>
      <c r="T1333" s="93"/>
      <c r="U1333" s="93"/>
      <c r="V1333" s="93"/>
      <c r="W1333" s="93"/>
      <c r="X1333" s="93"/>
      <c r="Y1333" s="93"/>
      <c r="Z1333" s="93"/>
    </row>
    <row r="1334">
      <c r="A1334" s="96"/>
      <c r="B1334" s="96"/>
      <c r="C1334" s="96"/>
      <c r="D1334" s="96"/>
      <c r="E1334" s="96"/>
      <c r="F1334" s="96"/>
      <c r="G1334" s="96"/>
      <c r="H1334" s="101"/>
      <c r="I1334" s="100"/>
      <c r="J1334" s="96"/>
      <c r="K1334" s="100"/>
      <c r="L1334" s="96"/>
      <c r="M1334" s="97"/>
      <c r="N1334" s="100"/>
      <c r="O1334" s="93"/>
      <c r="P1334" s="93"/>
      <c r="Q1334" s="93"/>
      <c r="R1334" s="93"/>
      <c r="S1334" s="93"/>
      <c r="T1334" s="93"/>
      <c r="U1334" s="93"/>
      <c r="V1334" s="93"/>
      <c r="W1334" s="93"/>
      <c r="X1334" s="93"/>
      <c r="Y1334" s="93"/>
      <c r="Z1334" s="93"/>
    </row>
    <row r="1335">
      <c r="A1335" s="96"/>
      <c r="B1335" s="96"/>
      <c r="C1335" s="96"/>
      <c r="D1335" s="96"/>
      <c r="E1335" s="96"/>
      <c r="F1335" s="96"/>
      <c r="G1335" s="96"/>
      <c r="H1335" s="101"/>
      <c r="I1335" s="100"/>
      <c r="J1335" s="96"/>
      <c r="K1335" s="100"/>
      <c r="L1335" s="96"/>
      <c r="M1335" s="97"/>
      <c r="N1335" s="100"/>
      <c r="O1335" s="93"/>
      <c r="P1335" s="93"/>
      <c r="Q1335" s="93"/>
      <c r="R1335" s="93"/>
      <c r="S1335" s="93"/>
      <c r="T1335" s="93"/>
      <c r="U1335" s="93"/>
      <c r="V1335" s="93"/>
      <c r="W1335" s="93"/>
      <c r="X1335" s="93"/>
      <c r="Y1335" s="93"/>
      <c r="Z1335" s="93"/>
    </row>
    <row r="1336">
      <c r="A1336" s="96"/>
      <c r="B1336" s="96"/>
      <c r="C1336" s="96"/>
      <c r="D1336" s="96"/>
      <c r="E1336" s="96"/>
      <c r="F1336" s="96"/>
      <c r="G1336" s="96"/>
      <c r="H1336" s="101"/>
      <c r="I1336" s="100"/>
      <c r="J1336" s="96"/>
      <c r="K1336" s="100"/>
      <c r="L1336" s="96"/>
      <c r="M1336" s="97"/>
      <c r="N1336" s="100"/>
      <c r="O1336" s="93"/>
      <c r="P1336" s="93"/>
      <c r="Q1336" s="93"/>
      <c r="R1336" s="93"/>
      <c r="S1336" s="93"/>
      <c r="T1336" s="93"/>
      <c r="U1336" s="93"/>
      <c r="V1336" s="93"/>
      <c r="W1336" s="93"/>
      <c r="X1336" s="93"/>
      <c r="Y1336" s="93"/>
      <c r="Z1336" s="93"/>
    </row>
    <row r="1337">
      <c r="A1337" s="96"/>
      <c r="B1337" s="96"/>
      <c r="C1337" s="96"/>
      <c r="D1337" s="96"/>
      <c r="E1337" s="96"/>
      <c r="F1337" s="96"/>
      <c r="G1337" s="96"/>
      <c r="H1337" s="101"/>
      <c r="I1337" s="100"/>
      <c r="J1337" s="96"/>
      <c r="K1337" s="99"/>
      <c r="L1337" s="96"/>
      <c r="M1337" s="97"/>
      <c r="N1337" s="100"/>
      <c r="O1337" s="93"/>
      <c r="P1337" s="93"/>
      <c r="Q1337" s="93"/>
      <c r="R1337" s="93"/>
      <c r="S1337" s="93"/>
      <c r="T1337" s="93"/>
      <c r="U1337" s="93"/>
      <c r="V1337" s="93"/>
      <c r="W1337" s="93"/>
      <c r="X1337" s="93"/>
      <c r="Y1337" s="93"/>
      <c r="Z1337" s="93"/>
    </row>
    <row r="1338">
      <c r="A1338" s="96"/>
      <c r="B1338" s="96"/>
      <c r="C1338" s="96"/>
      <c r="D1338" s="96"/>
      <c r="E1338" s="96"/>
      <c r="F1338" s="96"/>
      <c r="G1338" s="96"/>
      <c r="H1338" s="101"/>
      <c r="I1338" s="100"/>
      <c r="J1338" s="96"/>
      <c r="K1338" s="99"/>
      <c r="L1338" s="96"/>
      <c r="M1338" s="97"/>
      <c r="N1338" s="100"/>
      <c r="O1338" s="93"/>
      <c r="P1338" s="93"/>
      <c r="Q1338" s="93"/>
      <c r="R1338" s="93"/>
      <c r="S1338" s="93"/>
      <c r="T1338" s="93"/>
      <c r="U1338" s="93"/>
      <c r="V1338" s="93"/>
      <c r="W1338" s="93"/>
      <c r="X1338" s="93"/>
      <c r="Y1338" s="93"/>
      <c r="Z1338" s="93"/>
    </row>
    <row r="1339">
      <c r="A1339" s="96"/>
      <c r="B1339" s="96"/>
      <c r="C1339" s="96"/>
      <c r="D1339" s="97"/>
      <c r="E1339" s="96"/>
      <c r="F1339" s="96"/>
      <c r="G1339" s="96"/>
      <c r="H1339" s="101"/>
      <c r="I1339" s="100"/>
      <c r="J1339" s="96"/>
      <c r="K1339" s="100"/>
      <c r="L1339" s="96"/>
      <c r="M1339" s="97"/>
      <c r="N1339" s="100"/>
      <c r="O1339" s="93"/>
      <c r="P1339" s="93"/>
      <c r="Q1339" s="93"/>
      <c r="R1339" s="93"/>
      <c r="S1339" s="93"/>
      <c r="T1339" s="93"/>
      <c r="U1339" s="93"/>
      <c r="V1339" s="93"/>
      <c r="W1339" s="93"/>
      <c r="X1339" s="93"/>
      <c r="Y1339" s="93"/>
      <c r="Z1339" s="93"/>
    </row>
    <row r="1340">
      <c r="A1340" s="96"/>
      <c r="B1340" s="96"/>
      <c r="C1340" s="96"/>
      <c r="D1340" s="96"/>
      <c r="E1340" s="96"/>
      <c r="F1340" s="96"/>
      <c r="G1340" s="96"/>
      <c r="H1340" s="101"/>
      <c r="I1340" s="100"/>
      <c r="J1340" s="96"/>
      <c r="K1340" s="100"/>
      <c r="L1340" s="96"/>
      <c r="M1340" s="97"/>
      <c r="N1340" s="100"/>
      <c r="O1340" s="93"/>
      <c r="P1340" s="93"/>
      <c r="Q1340" s="93"/>
      <c r="R1340" s="93"/>
      <c r="S1340" s="93"/>
      <c r="T1340" s="93"/>
      <c r="U1340" s="93"/>
      <c r="V1340" s="93"/>
      <c r="W1340" s="93"/>
      <c r="X1340" s="93"/>
      <c r="Y1340" s="93"/>
      <c r="Z1340" s="93"/>
    </row>
    <row r="1341">
      <c r="A1341" s="96"/>
      <c r="B1341" s="96"/>
      <c r="C1341" s="96"/>
      <c r="D1341" s="96"/>
      <c r="E1341" s="96"/>
      <c r="F1341" s="96"/>
      <c r="G1341" s="96"/>
      <c r="H1341" s="101"/>
      <c r="I1341" s="100"/>
      <c r="J1341" s="96"/>
      <c r="K1341" s="100"/>
      <c r="L1341" s="96"/>
      <c r="M1341" s="97"/>
      <c r="N1341" s="100"/>
      <c r="O1341" s="93"/>
      <c r="P1341" s="93"/>
      <c r="Q1341" s="93"/>
      <c r="R1341" s="93"/>
      <c r="S1341" s="93"/>
      <c r="T1341" s="93"/>
      <c r="U1341" s="93"/>
      <c r="V1341" s="93"/>
      <c r="W1341" s="93"/>
      <c r="X1341" s="93"/>
      <c r="Y1341" s="93"/>
      <c r="Z1341" s="93"/>
    </row>
    <row r="1342">
      <c r="A1342" s="96"/>
      <c r="B1342" s="96"/>
      <c r="C1342" s="96"/>
      <c r="D1342" s="96"/>
      <c r="E1342" s="96"/>
      <c r="F1342" s="96"/>
      <c r="G1342" s="96"/>
      <c r="H1342" s="101"/>
      <c r="I1342" s="100"/>
      <c r="J1342" s="96"/>
      <c r="K1342" s="100"/>
      <c r="L1342" s="96"/>
      <c r="M1342" s="97"/>
      <c r="N1342" s="100"/>
      <c r="O1342" s="93"/>
      <c r="P1342" s="93"/>
      <c r="Q1342" s="93"/>
      <c r="R1342" s="93"/>
      <c r="S1342" s="93"/>
      <c r="T1342" s="93"/>
      <c r="U1342" s="93"/>
      <c r="V1342" s="93"/>
      <c r="W1342" s="93"/>
      <c r="X1342" s="93"/>
      <c r="Y1342" s="93"/>
      <c r="Z1342" s="93"/>
    </row>
    <row r="1343">
      <c r="A1343" s="96"/>
      <c r="B1343" s="96"/>
      <c r="C1343" s="96"/>
      <c r="D1343" s="96"/>
      <c r="E1343" s="96"/>
      <c r="F1343" s="96"/>
      <c r="G1343" s="96"/>
      <c r="H1343" s="101"/>
      <c r="I1343" s="100"/>
      <c r="J1343" s="96"/>
      <c r="K1343" s="100"/>
      <c r="L1343" s="96"/>
      <c r="M1343" s="97"/>
      <c r="N1343" s="100"/>
      <c r="O1343" s="93"/>
      <c r="P1343" s="93"/>
      <c r="Q1343" s="93"/>
      <c r="R1343" s="93"/>
      <c r="S1343" s="93"/>
      <c r="T1343" s="93"/>
      <c r="U1343" s="93"/>
      <c r="V1343" s="93"/>
      <c r="W1343" s="93"/>
      <c r="X1343" s="93"/>
      <c r="Y1343" s="93"/>
      <c r="Z1343" s="93"/>
    </row>
    <row r="1344">
      <c r="A1344" s="96"/>
      <c r="B1344" s="96"/>
      <c r="C1344" s="96"/>
      <c r="D1344" s="96"/>
      <c r="E1344" s="96"/>
      <c r="F1344" s="96"/>
      <c r="G1344" s="96"/>
      <c r="H1344" s="101"/>
      <c r="I1344" s="100"/>
      <c r="J1344" s="96"/>
      <c r="K1344" s="100"/>
      <c r="L1344" s="96"/>
      <c r="M1344" s="97"/>
      <c r="N1344" s="100"/>
      <c r="O1344" s="93"/>
      <c r="P1344" s="93"/>
      <c r="Q1344" s="93"/>
      <c r="R1344" s="93"/>
      <c r="S1344" s="93"/>
      <c r="T1344" s="93"/>
      <c r="U1344" s="93"/>
      <c r="V1344" s="93"/>
      <c r="W1344" s="93"/>
      <c r="X1344" s="93"/>
      <c r="Y1344" s="93"/>
      <c r="Z1344" s="93"/>
    </row>
    <row r="1345">
      <c r="A1345" s="96"/>
      <c r="B1345" s="96"/>
      <c r="C1345" s="96"/>
      <c r="D1345" s="96"/>
      <c r="E1345" s="96"/>
      <c r="F1345" s="96"/>
      <c r="G1345" s="96"/>
      <c r="H1345" s="101"/>
      <c r="I1345" s="100"/>
      <c r="J1345" s="96"/>
      <c r="K1345" s="100"/>
      <c r="L1345" s="96"/>
      <c r="M1345" s="97"/>
      <c r="N1345" s="100"/>
      <c r="O1345" s="93"/>
      <c r="P1345" s="93"/>
      <c r="Q1345" s="93"/>
      <c r="R1345" s="93"/>
      <c r="S1345" s="93"/>
      <c r="T1345" s="93"/>
      <c r="U1345" s="93"/>
      <c r="V1345" s="93"/>
      <c r="W1345" s="93"/>
      <c r="X1345" s="93"/>
      <c r="Y1345" s="93"/>
      <c r="Z1345" s="93"/>
    </row>
    <row r="1346">
      <c r="A1346" s="96"/>
      <c r="B1346" s="96"/>
      <c r="C1346" s="96"/>
      <c r="D1346" s="96"/>
      <c r="E1346" s="96"/>
      <c r="F1346" s="96"/>
      <c r="G1346" s="96"/>
      <c r="H1346" s="101"/>
      <c r="I1346" s="100"/>
      <c r="J1346" s="96"/>
      <c r="K1346" s="100"/>
      <c r="L1346" s="96"/>
      <c r="M1346" s="97"/>
      <c r="N1346" s="100"/>
      <c r="O1346" s="93"/>
      <c r="P1346" s="93"/>
      <c r="Q1346" s="93"/>
      <c r="R1346" s="93"/>
      <c r="S1346" s="93"/>
      <c r="T1346" s="93"/>
      <c r="U1346" s="93"/>
      <c r="V1346" s="93"/>
      <c r="W1346" s="93"/>
      <c r="X1346" s="93"/>
      <c r="Y1346" s="93"/>
      <c r="Z1346" s="93"/>
    </row>
    <row r="1347">
      <c r="A1347" s="96"/>
      <c r="B1347" s="96"/>
      <c r="C1347" s="96"/>
      <c r="D1347" s="96"/>
      <c r="E1347" s="96"/>
      <c r="F1347" s="96"/>
      <c r="G1347" s="96"/>
      <c r="H1347" s="101"/>
      <c r="I1347" s="100"/>
      <c r="J1347" s="96"/>
      <c r="K1347" s="100"/>
      <c r="L1347" s="96"/>
      <c r="M1347" s="97"/>
      <c r="N1347" s="100"/>
      <c r="O1347" s="93"/>
      <c r="P1347" s="93"/>
      <c r="Q1347" s="93"/>
      <c r="R1347" s="93"/>
      <c r="S1347" s="93"/>
      <c r="T1347" s="93"/>
      <c r="U1347" s="93"/>
      <c r="V1347" s="93"/>
      <c r="W1347" s="93"/>
      <c r="X1347" s="93"/>
      <c r="Y1347" s="93"/>
      <c r="Z1347" s="93"/>
    </row>
    <row r="1348">
      <c r="A1348" s="97"/>
      <c r="B1348" s="96"/>
      <c r="C1348" s="96"/>
      <c r="D1348" s="96"/>
      <c r="E1348" s="96"/>
      <c r="F1348" s="96"/>
      <c r="G1348" s="96"/>
      <c r="H1348" s="101"/>
      <c r="I1348" s="100"/>
      <c r="J1348" s="96"/>
      <c r="K1348" s="100"/>
      <c r="L1348" s="96"/>
      <c r="M1348" s="97"/>
      <c r="N1348" s="100"/>
      <c r="O1348" s="93"/>
      <c r="P1348" s="93"/>
      <c r="Q1348" s="93"/>
      <c r="R1348" s="93"/>
      <c r="S1348" s="93"/>
      <c r="T1348" s="93"/>
      <c r="U1348" s="93"/>
      <c r="V1348" s="93"/>
      <c r="W1348" s="93"/>
      <c r="X1348" s="93"/>
      <c r="Y1348" s="93"/>
      <c r="Z1348" s="93"/>
    </row>
    <row r="1349">
      <c r="A1349" s="96"/>
      <c r="B1349" s="96"/>
      <c r="C1349" s="96"/>
      <c r="D1349" s="96"/>
      <c r="E1349" s="96"/>
      <c r="F1349" s="96"/>
      <c r="G1349" s="96"/>
      <c r="H1349" s="101"/>
      <c r="I1349" s="99"/>
      <c r="J1349" s="96"/>
      <c r="K1349" s="100"/>
      <c r="L1349" s="96"/>
      <c r="M1349" s="97"/>
      <c r="N1349" s="100"/>
      <c r="O1349" s="93"/>
      <c r="P1349" s="93"/>
      <c r="Q1349" s="93"/>
      <c r="R1349" s="93"/>
      <c r="S1349" s="93"/>
      <c r="T1349" s="93"/>
      <c r="U1349" s="93"/>
      <c r="V1349" s="93"/>
      <c r="W1349" s="93"/>
      <c r="X1349" s="93"/>
      <c r="Y1349" s="93"/>
      <c r="Z1349" s="93"/>
    </row>
    <row r="1350">
      <c r="A1350" s="96"/>
      <c r="B1350" s="96"/>
      <c r="C1350" s="96"/>
      <c r="D1350" s="96"/>
      <c r="E1350" s="96"/>
      <c r="F1350" s="96"/>
      <c r="G1350" s="96"/>
      <c r="H1350" s="101"/>
      <c r="I1350" s="99"/>
      <c r="J1350" s="96"/>
      <c r="K1350" s="100"/>
      <c r="L1350" s="96"/>
      <c r="M1350" s="97"/>
      <c r="N1350" s="100"/>
      <c r="O1350" s="93"/>
      <c r="P1350" s="93"/>
      <c r="Q1350" s="93"/>
      <c r="R1350" s="93"/>
      <c r="S1350" s="93"/>
      <c r="T1350" s="93"/>
      <c r="U1350" s="93"/>
      <c r="V1350" s="93"/>
      <c r="W1350" s="93"/>
      <c r="X1350" s="93"/>
      <c r="Y1350" s="93"/>
      <c r="Z1350" s="93"/>
    </row>
    <row r="1351">
      <c r="A1351" s="96"/>
      <c r="B1351" s="96"/>
      <c r="C1351" s="96"/>
      <c r="D1351" s="96"/>
      <c r="E1351" s="96"/>
      <c r="F1351" s="96"/>
      <c r="G1351" s="96"/>
      <c r="H1351" s="101"/>
      <c r="I1351" s="99"/>
      <c r="J1351" s="96"/>
      <c r="K1351" s="100"/>
      <c r="L1351" s="96"/>
      <c r="M1351" s="97"/>
      <c r="N1351" s="100"/>
      <c r="O1351" s="93"/>
      <c r="P1351" s="93"/>
      <c r="Q1351" s="93"/>
      <c r="R1351" s="93"/>
      <c r="S1351" s="93"/>
      <c r="T1351" s="93"/>
      <c r="U1351" s="93"/>
      <c r="V1351" s="93"/>
      <c r="W1351" s="93"/>
      <c r="X1351" s="93"/>
      <c r="Y1351" s="93"/>
      <c r="Z1351" s="93"/>
    </row>
    <row r="1352">
      <c r="A1352" s="96"/>
      <c r="B1352" s="96"/>
      <c r="C1352" s="96"/>
      <c r="D1352" s="96"/>
      <c r="E1352" s="96"/>
      <c r="F1352" s="96"/>
      <c r="G1352" s="96"/>
      <c r="H1352" s="101"/>
      <c r="I1352" s="99"/>
      <c r="J1352" s="96"/>
      <c r="K1352" s="100"/>
      <c r="L1352" s="96"/>
      <c r="M1352" s="97"/>
      <c r="N1352" s="100"/>
      <c r="O1352" s="93"/>
      <c r="P1352" s="93"/>
      <c r="Q1352" s="93"/>
      <c r="R1352" s="93"/>
      <c r="S1352" s="93"/>
      <c r="T1352" s="93"/>
      <c r="U1352" s="93"/>
      <c r="V1352" s="93"/>
      <c r="W1352" s="93"/>
      <c r="X1352" s="93"/>
      <c r="Y1352" s="93"/>
      <c r="Z1352" s="93"/>
    </row>
    <row r="1353">
      <c r="A1353" s="96"/>
      <c r="B1353" s="96"/>
      <c r="C1353" s="96"/>
      <c r="D1353" s="96"/>
      <c r="E1353" s="96"/>
      <c r="F1353" s="96"/>
      <c r="G1353" s="96"/>
      <c r="H1353" s="101"/>
      <c r="I1353" s="99"/>
      <c r="J1353" s="96"/>
      <c r="K1353" s="100"/>
      <c r="L1353" s="96"/>
      <c r="M1353" s="97"/>
      <c r="N1353" s="100"/>
      <c r="O1353" s="93"/>
      <c r="P1353" s="93"/>
      <c r="Q1353" s="93"/>
      <c r="R1353" s="93"/>
      <c r="S1353" s="93"/>
      <c r="T1353" s="93"/>
      <c r="U1353" s="93"/>
      <c r="V1353" s="93"/>
      <c r="W1353" s="93"/>
      <c r="X1353" s="93"/>
      <c r="Y1353" s="93"/>
      <c r="Z1353" s="93"/>
    </row>
    <row r="1354">
      <c r="A1354" s="96"/>
      <c r="B1354" s="96"/>
      <c r="C1354" s="96"/>
      <c r="D1354" s="96"/>
      <c r="E1354" s="96"/>
      <c r="F1354" s="96"/>
      <c r="G1354" s="96"/>
      <c r="H1354" s="101"/>
      <c r="I1354" s="99"/>
      <c r="J1354" s="96"/>
      <c r="K1354" s="100"/>
      <c r="L1354" s="96"/>
      <c r="M1354" s="97"/>
      <c r="N1354" s="100"/>
      <c r="O1354" s="93"/>
      <c r="P1354" s="93"/>
      <c r="Q1354" s="93"/>
      <c r="R1354" s="93"/>
      <c r="S1354" s="93"/>
      <c r="T1354" s="93"/>
      <c r="U1354" s="93"/>
      <c r="V1354" s="93"/>
      <c r="W1354" s="93"/>
      <c r="X1354" s="93"/>
      <c r="Y1354" s="93"/>
      <c r="Z1354" s="93"/>
    </row>
    <row r="1355">
      <c r="A1355" s="96"/>
      <c r="B1355" s="96"/>
      <c r="C1355" s="96"/>
      <c r="D1355" s="96"/>
      <c r="E1355" s="96"/>
      <c r="F1355" s="96"/>
      <c r="G1355" s="96"/>
      <c r="H1355" s="101"/>
      <c r="I1355" s="99"/>
      <c r="J1355" s="96"/>
      <c r="K1355" s="100"/>
      <c r="L1355" s="96"/>
      <c r="M1355" s="97"/>
      <c r="N1355" s="100"/>
      <c r="O1355" s="93"/>
      <c r="P1355" s="93"/>
      <c r="Q1355" s="93"/>
      <c r="R1355" s="93"/>
      <c r="S1355" s="93"/>
      <c r="T1355" s="93"/>
      <c r="U1355" s="93"/>
      <c r="V1355" s="93"/>
      <c r="W1355" s="93"/>
      <c r="X1355" s="93"/>
      <c r="Y1355" s="93"/>
      <c r="Z1355" s="93"/>
    </row>
    <row r="1356">
      <c r="A1356" s="96"/>
      <c r="B1356" s="96"/>
      <c r="C1356" s="96"/>
      <c r="D1356" s="96"/>
      <c r="E1356" s="96"/>
      <c r="F1356" s="96"/>
      <c r="G1356" s="96"/>
      <c r="H1356" s="101"/>
      <c r="I1356" s="99"/>
      <c r="J1356" s="96"/>
      <c r="K1356" s="100"/>
      <c r="L1356" s="96"/>
      <c r="M1356" s="97"/>
      <c r="N1356" s="100"/>
      <c r="O1356" s="93"/>
      <c r="P1356" s="93"/>
      <c r="Q1356" s="93"/>
      <c r="R1356" s="93"/>
      <c r="S1356" s="93"/>
      <c r="T1356" s="93"/>
      <c r="U1356" s="93"/>
      <c r="V1356" s="93"/>
      <c r="W1356" s="93"/>
      <c r="X1356" s="93"/>
      <c r="Y1356" s="93"/>
      <c r="Z1356" s="93"/>
    </row>
    <row r="1357">
      <c r="A1357" s="96"/>
      <c r="B1357" s="96"/>
      <c r="C1357" s="96"/>
      <c r="D1357" s="96"/>
      <c r="E1357" s="96"/>
      <c r="F1357" s="96"/>
      <c r="G1357" s="96"/>
      <c r="H1357" s="101"/>
      <c r="I1357" s="99"/>
      <c r="J1357" s="96"/>
      <c r="K1357" s="100"/>
      <c r="L1357" s="96"/>
      <c r="M1357" s="97"/>
      <c r="N1357" s="100"/>
      <c r="O1357" s="93"/>
      <c r="P1357" s="93"/>
      <c r="Q1357" s="93"/>
      <c r="R1357" s="93"/>
      <c r="S1357" s="93"/>
      <c r="T1357" s="93"/>
      <c r="U1357" s="93"/>
      <c r="V1357" s="93"/>
      <c r="W1357" s="93"/>
      <c r="X1357" s="93"/>
      <c r="Y1357" s="93"/>
      <c r="Z1357" s="93"/>
    </row>
    <row r="1358">
      <c r="A1358" s="96"/>
      <c r="B1358" s="97"/>
      <c r="C1358" s="96"/>
      <c r="D1358" s="96"/>
      <c r="E1358" s="96"/>
      <c r="F1358" s="96"/>
      <c r="G1358" s="96"/>
      <c r="H1358" s="101"/>
      <c r="I1358" s="99"/>
      <c r="J1358" s="96"/>
      <c r="K1358" s="100"/>
      <c r="L1358" s="96"/>
      <c r="M1358" s="97"/>
      <c r="N1358" s="100"/>
      <c r="O1358" s="93"/>
      <c r="P1358" s="93"/>
      <c r="Q1358" s="93"/>
      <c r="R1358" s="93"/>
      <c r="S1358" s="93"/>
      <c r="T1358" s="93"/>
      <c r="U1358" s="93"/>
      <c r="V1358" s="93"/>
      <c r="W1358" s="93"/>
      <c r="X1358" s="93"/>
      <c r="Y1358" s="93"/>
      <c r="Z1358" s="93"/>
    </row>
    <row r="1359">
      <c r="A1359" s="96"/>
      <c r="B1359" s="96"/>
      <c r="C1359" s="96"/>
      <c r="D1359" s="96"/>
      <c r="E1359" s="96"/>
      <c r="F1359" s="96"/>
      <c r="G1359" s="96"/>
      <c r="H1359" s="101"/>
      <c r="I1359" s="99"/>
      <c r="J1359" s="96"/>
      <c r="K1359" s="100"/>
      <c r="L1359" s="96"/>
      <c r="M1359" s="97"/>
      <c r="N1359" s="100"/>
      <c r="O1359" s="93"/>
      <c r="P1359" s="93"/>
      <c r="Q1359" s="93"/>
      <c r="R1359" s="93"/>
      <c r="S1359" s="93"/>
      <c r="T1359" s="93"/>
      <c r="U1359" s="93"/>
      <c r="V1359" s="93"/>
      <c r="W1359" s="93"/>
      <c r="X1359" s="93"/>
      <c r="Y1359" s="93"/>
      <c r="Z1359" s="93"/>
    </row>
    <row r="1360">
      <c r="A1360" s="96"/>
      <c r="B1360" s="96"/>
      <c r="C1360" s="96"/>
      <c r="D1360" s="96"/>
      <c r="E1360" s="96"/>
      <c r="F1360" s="96"/>
      <c r="G1360" s="96"/>
      <c r="H1360" s="101"/>
      <c r="I1360" s="99"/>
      <c r="J1360" s="96"/>
      <c r="K1360" s="100"/>
      <c r="L1360" s="96"/>
      <c r="M1360" s="97"/>
      <c r="N1360" s="100"/>
      <c r="O1360" s="93"/>
      <c r="P1360" s="93"/>
      <c r="Q1360" s="93"/>
      <c r="R1360" s="93"/>
      <c r="S1360" s="93"/>
      <c r="T1360" s="93"/>
      <c r="U1360" s="93"/>
      <c r="V1360" s="93"/>
      <c r="W1360" s="93"/>
      <c r="X1360" s="93"/>
      <c r="Y1360" s="93"/>
      <c r="Z1360" s="93"/>
    </row>
    <row r="1361">
      <c r="A1361" s="96"/>
      <c r="B1361" s="96"/>
      <c r="C1361" s="96"/>
      <c r="D1361" s="96"/>
      <c r="E1361" s="96"/>
      <c r="F1361" s="96"/>
      <c r="G1361" s="96"/>
      <c r="H1361" s="101"/>
      <c r="I1361" s="100"/>
      <c r="J1361" s="96"/>
      <c r="K1361" s="100"/>
      <c r="L1361" s="96"/>
      <c r="M1361" s="97"/>
      <c r="N1361" s="100"/>
      <c r="O1361" s="93"/>
      <c r="P1361" s="93"/>
      <c r="Q1361" s="93"/>
      <c r="R1361" s="93"/>
      <c r="S1361" s="93"/>
      <c r="T1361" s="93"/>
      <c r="U1361" s="93"/>
      <c r="V1361" s="93"/>
      <c r="W1361" s="93"/>
      <c r="X1361" s="93"/>
      <c r="Y1361" s="93"/>
      <c r="Z1361" s="93"/>
    </row>
    <row r="1362">
      <c r="A1362" s="96"/>
      <c r="B1362" s="96"/>
      <c r="C1362" s="96"/>
      <c r="D1362" s="96"/>
      <c r="E1362" s="96"/>
      <c r="F1362" s="96"/>
      <c r="G1362" s="96"/>
      <c r="H1362" s="101"/>
      <c r="I1362" s="100"/>
      <c r="J1362" s="96"/>
      <c r="K1362" s="100"/>
      <c r="L1362" s="96"/>
      <c r="M1362" s="97"/>
      <c r="N1362" s="100"/>
      <c r="O1362" s="93"/>
      <c r="P1362" s="93"/>
      <c r="Q1362" s="93"/>
      <c r="R1362" s="93"/>
      <c r="S1362" s="93"/>
      <c r="T1362" s="93"/>
      <c r="U1362" s="93"/>
      <c r="V1362" s="93"/>
      <c r="W1362" s="93"/>
      <c r="X1362" s="93"/>
      <c r="Y1362" s="93"/>
      <c r="Z1362" s="93"/>
    </row>
    <row r="1363">
      <c r="A1363" s="96"/>
      <c r="B1363" s="96"/>
      <c r="C1363" s="96"/>
      <c r="D1363" s="96"/>
      <c r="E1363" s="96"/>
      <c r="F1363" s="96"/>
      <c r="G1363" s="96"/>
      <c r="H1363" s="101"/>
      <c r="I1363" s="100"/>
      <c r="J1363" s="96"/>
      <c r="K1363" s="99"/>
      <c r="L1363" s="96"/>
      <c r="M1363" s="97"/>
      <c r="N1363" s="100"/>
      <c r="O1363" s="93"/>
      <c r="P1363" s="93"/>
      <c r="Q1363" s="93"/>
      <c r="R1363" s="93"/>
      <c r="S1363" s="93"/>
      <c r="T1363" s="93"/>
      <c r="U1363" s="93"/>
      <c r="V1363" s="93"/>
      <c r="W1363" s="93"/>
      <c r="X1363" s="93"/>
      <c r="Y1363" s="93"/>
      <c r="Z1363" s="93"/>
    </row>
    <row r="1364">
      <c r="A1364" s="96"/>
      <c r="B1364" s="96"/>
      <c r="C1364" s="96"/>
      <c r="D1364" s="96"/>
      <c r="E1364" s="96"/>
      <c r="F1364" s="96"/>
      <c r="G1364" s="96"/>
      <c r="H1364" s="101"/>
      <c r="I1364" s="100"/>
      <c r="J1364" s="96"/>
      <c r="K1364" s="100"/>
      <c r="L1364" s="96"/>
      <c r="M1364" s="97"/>
      <c r="N1364" s="100"/>
      <c r="O1364" s="93"/>
      <c r="P1364" s="93"/>
      <c r="Q1364" s="93"/>
      <c r="R1364" s="93"/>
      <c r="S1364" s="93"/>
      <c r="T1364" s="93"/>
      <c r="U1364" s="93"/>
      <c r="V1364" s="93"/>
      <c r="W1364" s="93"/>
      <c r="X1364" s="93"/>
      <c r="Y1364" s="93"/>
      <c r="Z1364" s="93"/>
    </row>
    <row r="1365">
      <c r="A1365" s="96"/>
      <c r="B1365" s="96"/>
      <c r="C1365" s="96"/>
      <c r="D1365" s="96"/>
      <c r="E1365" s="96"/>
      <c r="F1365" s="96"/>
      <c r="G1365" s="96"/>
      <c r="H1365" s="101"/>
      <c r="I1365" s="100"/>
      <c r="J1365" s="96"/>
      <c r="K1365" s="100"/>
      <c r="L1365" s="96"/>
      <c r="M1365" s="97"/>
      <c r="N1365" s="100"/>
      <c r="O1365" s="93"/>
      <c r="P1365" s="93"/>
      <c r="Q1365" s="93"/>
      <c r="R1365" s="93"/>
      <c r="S1365" s="93"/>
      <c r="T1365" s="93"/>
      <c r="U1365" s="93"/>
      <c r="V1365" s="93"/>
      <c r="W1365" s="93"/>
      <c r="X1365" s="93"/>
      <c r="Y1365" s="93"/>
      <c r="Z1365" s="93"/>
    </row>
    <row r="1366">
      <c r="A1366" s="96"/>
      <c r="B1366" s="96"/>
      <c r="C1366" s="96"/>
      <c r="D1366" s="96"/>
      <c r="E1366" s="96"/>
      <c r="F1366" s="96"/>
      <c r="G1366" s="96"/>
      <c r="H1366" s="101"/>
      <c r="I1366" s="100"/>
      <c r="J1366" s="96"/>
      <c r="K1366" s="99"/>
      <c r="L1366" s="96"/>
      <c r="M1366" s="97"/>
      <c r="N1366" s="100"/>
      <c r="O1366" s="93"/>
      <c r="P1366" s="93"/>
      <c r="Q1366" s="93"/>
      <c r="R1366" s="93"/>
      <c r="S1366" s="93"/>
      <c r="T1366" s="93"/>
      <c r="U1366" s="93"/>
      <c r="V1366" s="93"/>
      <c r="W1366" s="93"/>
      <c r="X1366" s="93"/>
      <c r="Y1366" s="93"/>
      <c r="Z1366" s="93"/>
    </row>
    <row r="1367">
      <c r="A1367" s="96"/>
      <c r="B1367" s="96"/>
      <c r="C1367" s="96"/>
      <c r="D1367" s="96"/>
      <c r="E1367" s="96"/>
      <c r="F1367" s="96"/>
      <c r="G1367" s="96"/>
      <c r="H1367" s="101"/>
      <c r="I1367" s="100"/>
      <c r="J1367" s="96"/>
      <c r="K1367" s="100"/>
      <c r="L1367" s="96"/>
      <c r="M1367" s="97"/>
      <c r="N1367" s="100"/>
      <c r="O1367" s="93"/>
      <c r="P1367" s="93"/>
      <c r="Q1367" s="93"/>
      <c r="R1367" s="93"/>
      <c r="S1367" s="93"/>
      <c r="T1367" s="93"/>
      <c r="U1367" s="93"/>
      <c r="V1367" s="93"/>
      <c r="W1367" s="93"/>
      <c r="X1367" s="93"/>
      <c r="Y1367" s="93"/>
      <c r="Z1367" s="93"/>
    </row>
    <row r="1368">
      <c r="A1368" s="96"/>
      <c r="B1368" s="96"/>
      <c r="C1368" s="96"/>
      <c r="D1368" s="96"/>
      <c r="E1368" s="96"/>
      <c r="F1368" s="96"/>
      <c r="G1368" s="96"/>
      <c r="H1368" s="101"/>
      <c r="I1368" s="100"/>
      <c r="J1368" s="96"/>
      <c r="K1368" s="100"/>
      <c r="L1368" s="96"/>
      <c r="M1368" s="97"/>
      <c r="N1368" s="100"/>
      <c r="O1368" s="93"/>
      <c r="P1368" s="93"/>
      <c r="Q1368" s="93"/>
      <c r="R1368" s="93"/>
      <c r="S1368" s="93"/>
      <c r="T1368" s="93"/>
      <c r="U1368" s="93"/>
      <c r="V1368" s="93"/>
      <c r="W1368" s="93"/>
      <c r="X1368" s="93"/>
      <c r="Y1368" s="93"/>
      <c r="Z1368" s="93"/>
    </row>
    <row r="1369">
      <c r="A1369" s="96"/>
      <c r="B1369" s="96"/>
      <c r="C1369" s="96"/>
      <c r="D1369" s="96"/>
      <c r="E1369" s="96"/>
      <c r="F1369" s="96"/>
      <c r="G1369" s="96"/>
      <c r="H1369" s="101"/>
      <c r="I1369" s="100"/>
      <c r="J1369" s="96"/>
      <c r="K1369" s="100"/>
      <c r="L1369" s="96"/>
      <c r="M1369" s="97"/>
      <c r="N1369" s="100"/>
      <c r="O1369" s="93"/>
      <c r="P1369" s="93"/>
      <c r="Q1369" s="93"/>
      <c r="R1369" s="93"/>
      <c r="S1369" s="93"/>
      <c r="T1369" s="93"/>
      <c r="U1369" s="93"/>
      <c r="V1369" s="93"/>
      <c r="W1369" s="93"/>
      <c r="X1369" s="93"/>
      <c r="Y1369" s="93"/>
      <c r="Z1369" s="93"/>
    </row>
    <row r="1370">
      <c r="A1370" s="96"/>
      <c r="B1370" s="96"/>
      <c r="C1370" s="96"/>
      <c r="D1370" s="97"/>
      <c r="E1370" s="96"/>
      <c r="F1370" s="96"/>
      <c r="G1370" s="96"/>
      <c r="H1370" s="101"/>
      <c r="I1370" s="100"/>
      <c r="J1370" s="96"/>
      <c r="K1370" s="100"/>
      <c r="L1370" s="96"/>
      <c r="M1370" s="97"/>
      <c r="N1370" s="100"/>
      <c r="O1370" s="93"/>
      <c r="P1370" s="93"/>
      <c r="Q1370" s="93"/>
      <c r="R1370" s="93"/>
      <c r="S1370" s="93"/>
      <c r="T1370" s="93"/>
      <c r="U1370" s="93"/>
      <c r="V1370" s="93"/>
      <c r="W1370" s="93"/>
      <c r="X1370" s="93"/>
      <c r="Y1370" s="93"/>
      <c r="Z1370" s="93"/>
    </row>
    <row r="1371">
      <c r="A1371" s="96"/>
      <c r="B1371" s="96"/>
      <c r="C1371" s="96"/>
      <c r="D1371" s="96"/>
      <c r="E1371" s="96"/>
      <c r="F1371" s="96"/>
      <c r="G1371" s="96"/>
      <c r="H1371" s="101"/>
      <c r="I1371" s="100"/>
      <c r="J1371" s="96"/>
      <c r="K1371" s="100"/>
      <c r="L1371" s="96"/>
      <c r="M1371" s="97"/>
      <c r="N1371" s="100"/>
      <c r="O1371" s="93"/>
      <c r="P1371" s="93"/>
      <c r="Q1371" s="93"/>
      <c r="R1371" s="93"/>
      <c r="S1371" s="93"/>
      <c r="T1371" s="93"/>
      <c r="U1371" s="93"/>
      <c r="V1371" s="93"/>
      <c r="W1371" s="93"/>
      <c r="X1371" s="93"/>
      <c r="Y1371" s="93"/>
      <c r="Z1371" s="93"/>
    </row>
    <row r="1372">
      <c r="A1372" s="96"/>
      <c r="B1372" s="96"/>
      <c r="C1372" s="96"/>
      <c r="D1372" s="96"/>
      <c r="E1372" s="96"/>
      <c r="F1372" s="96"/>
      <c r="G1372" s="96"/>
      <c r="H1372" s="101"/>
      <c r="I1372" s="100"/>
      <c r="J1372" s="96"/>
      <c r="K1372" s="100"/>
      <c r="L1372" s="96"/>
      <c r="M1372" s="97"/>
      <c r="N1372" s="100"/>
      <c r="O1372" s="93"/>
      <c r="P1372" s="93"/>
      <c r="Q1372" s="93"/>
      <c r="R1372" s="93"/>
      <c r="S1372" s="93"/>
      <c r="T1372" s="93"/>
      <c r="U1372" s="93"/>
      <c r="V1372" s="93"/>
      <c r="W1372" s="93"/>
      <c r="X1372" s="93"/>
      <c r="Y1372" s="93"/>
      <c r="Z1372" s="93"/>
    </row>
    <row r="1373">
      <c r="A1373" s="96"/>
      <c r="B1373" s="96"/>
      <c r="C1373" s="96"/>
      <c r="D1373" s="96"/>
      <c r="E1373" s="96"/>
      <c r="F1373" s="96"/>
      <c r="G1373" s="96"/>
      <c r="H1373" s="101"/>
      <c r="I1373" s="100"/>
      <c r="J1373" s="96"/>
      <c r="K1373" s="100"/>
      <c r="L1373" s="96"/>
      <c r="M1373" s="97"/>
      <c r="N1373" s="100"/>
      <c r="O1373" s="93"/>
      <c r="P1373" s="93"/>
      <c r="Q1373" s="93"/>
      <c r="R1373" s="93"/>
      <c r="S1373" s="93"/>
      <c r="T1373" s="93"/>
      <c r="U1373" s="93"/>
      <c r="V1373" s="93"/>
      <c r="W1373" s="93"/>
      <c r="X1373" s="93"/>
      <c r="Y1373" s="93"/>
      <c r="Z1373" s="93"/>
    </row>
    <row r="1374">
      <c r="A1374" s="96"/>
      <c r="B1374" s="96"/>
      <c r="C1374" s="96"/>
      <c r="D1374" s="96"/>
      <c r="E1374" s="96"/>
      <c r="F1374" s="96"/>
      <c r="G1374" s="96"/>
      <c r="H1374" s="101"/>
      <c r="I1374" s="100"/>
      <c r="J1374" s="96"/>
      <c r="K1374" s="100"/>
      <c r="L1374" s="96"/>
      <c r="M1374" s="97"/>
      <c r="N1374" s="100"/>
      <c r="O1374" s="93"/>
      <c r="P1374" s="93"/>
      <c r="Q1374" s="93"/>
      <c r="R1374" s="93"/>
      <c r="S1374" s="93"/>
      <c r="T1374" s="93"/>
      <c r="U1374" s="93"/>
      <c r="V1374" s="93"/>
      <c r="W1374" s="93"/>
      <c r="X1374" s="93"/>
      <c r="Y1374" s="93"/>
      <c r="Z1374" s="93"/>
    </row>
    <row r="1375">
      <c r="A1375" s="96"/>
      <c r="B1375" s="96"/>
      <c r="C1375" s="96"/>
      <c r="D1375" s="96"/>
      <c r="E1375" s="96"/>
      <c r="F1375" s="96"/>
      <c r="G1375" s="96"/>
      <c r="H1375" s="101"/>
      <c r="I1375" s="100"/>
      <c r="J1375" s="96"/>
      <c r="K1375" s="99"/>
      <c r="L1375" s="96"/>
      <c r="M1375" s="97"/>
      <c r="N1375" s="100"/>
      <c r="O1375" s="93"/>
      <c r="P1375" s="93"/>
      <c r="Q1375" s="93"/>
      <c r="R1375" s="93"/>
      <c r="S1375" s="93"/>
      <c r="T1375" s="93"/>
      <c r="U1375" s="93"/>
      <c r="V1375" s="93"/>
      <c r="W1375" s="93"/>
      <c r="X1375" s="93"/>
      <c r="Y1375" s="93"/>
      <c r="Z1375" s="93"/>
    </row>
    <row r="1376">
      <c r="A1376" s="96"/>
      <c r="B1376" s="96"/>
      <c r="C1376" s="96"/>
      <c r="D1376" s="96"/>
      <c r="E1376" s="96"/>
      <c r="F1376" s="96"/>
      <c r="G1376" s="96"/>
      <c r="H1376" s="101"/>
      <c r="I1376" s="100"/>
      <c r="J1376" s="96"/>
      <c r="K1376" s="99"/>
      <c r="L1376" s="96"/>
      <c r="M1376" s="97"/>
      <c r="N1376" s="100"/>
      <c r="O1376" s="93"/>
      <c r="P1376" s="93"/>
      <c r="Q1376" s="93"/>
      <c r="R1376" s="93"/>
      <c r="S1376" s="93"/>
      <c r="T1376" s="93"/>
      <c r="U1376" s="93"/>
      <c r="V1376" s="93"/>
      <c r="W1376" s="93"/>
      <c r="X1376" s="93"/>
      <c r="Y1376" s="93"/>
      <c r="Z1376" s="93"/>
    </row>
    <row r="1377">
      <c r="A1377" s="96"/>
      <c r="B1377" s="96"/>
      <c r="C1377" s="96"/>
      <c r="D1377" s="97"/>
      <c r="E1377" s="96"/>
      <c r="F1377" s="96"/>
      <c r="G1377" s="96"/>
      <c r="H1377" s="101"/>
      <c r="I1377" s="100"/>
      <c r="J1377" s="96"/>
      <c r="K1377" s="100"/>
      <c r="L1377" s="96"/>
      <c r="M1377" s="97"/>
      <c r="N1377" s="100"/>
      <c r="O1377" s="93"/>
      <c r="P1377" s="93"/>
      <c r="Q1377" s="93"/>
      <c r="R1377" s="93"/>
      <c r="S1377" s="93"/>
      <c r="T1377" s="93"/>
      <c r="U1377" s="93"/>
      <c r="V1377" s="93"/>
      <c r="W1377" s="93"/>
      <c r="X1377" s="93"/>
      <c r="Y1377" s="93"/>
      <c r="Z1377" s="93"/>
    </row>
    <row r="1378">
      <c r="A1378" s="96"/>
      <c r="B1378" s="96"/>
      <c r="C1378" s="96"/>
      <c r="D1378" s="96"/>
      <c r="E1378" s="96"/>
      <c r="F1378" s="96"/>
      <c r="G1378" s="96"/>
      <c r="H1378" s="101"/>
      <c r="I1378" s="100"/>
      <c r="J1378" s="96"/>
      <c r="K1378" s="100"/>
      <c r="L1378" s="96"/>
      <c r="M1378" s="97"/>
      <c r="N1378" s="100"/>
      <c r="O1378" s="93"/>
      <c r="P1378" s="93"/>
      <c r="Q1378" s="93"/>
      <c r="R1378" s="93"/>
      <c r="S1378" s="93"/>
      <c r="T1378" s="93"/>
      <c r="U1378" s="93"/>
      <c r="V1378" s="93"/>
      <c r="W1378" s="93"/>
      <c r="X1378" s="93"/>
      <c r="Y1378" s="93"/>
      <c r="Z1378" s="93"/>
    </row>
    <row r="1379">
      <c r="A1379" s="96"/>
      <c r="B1379" s="96"/>
      <c r="C1379" s="96"/>
      <c r="D1379" s="96"/>
      <c r="E1379" s="96"/>
      <c r="F1379" s="96"/>
      <c r="G1379" s="96"/>
      <c r="H1379" s="101"/>
      <c r="I1379" s="100"/>
      <c r="J1379" s="96"/>
      <c r="K1379" s="100"/>
      <c r="L1379" s="96"/>
      <c r="M1379" s="97"/>
      <c r="N1379" s="100"/>
      <c r="O1379" s="93"/>
      <c r="P1379" s="93"/>
      <c r="Q1379" s="93"/>
      <c r="R1379" s="93"/>
      <c r="S1379" s="93"/>
      <c r="T1379" s="93"/>
      <c r="U1379" s="93"/>
      <c r="V1379" s="93"/>
      <c r="W1379" s="93"/>
      <c r="X1379" s="93"/>
      <c r="Y1379" s="93"/>
      <c r="Z1379" s="93"/>
    </row>
    <row r="1380">
      <c r="A1380" s="96"/>
      <c r="B1380" s="96"/>
      <c r="C1380" s="96"/>
      <c r="D1380" s="96"/>
      <c r="E1380" s="96"/>
      <c r="F1380" s="96"/>
      <c r="G1380" s="96"/>
      <c r="H1380" s="101"/>
      <c r="I1380" s="100"/>
      <c r="J1380" s="96"/>
      <c r="K1380" s="100"/>
      <c r="L1380" s="96"/>
      <c r="M1380" s="97"/>
      <c r="N1380" s="100"/>
      <c r="O1380" s="93"/>
      <c r="P1380" s="93"/>
      <c r="Q1380" s="93"/>
      <c r="R1380" s="93"/>
      <c r="S1380" s="93"/>
      <c r="T1380" s="93"/>
      <c r="U1380" s="93"/>
      <c r="V1380" s="93"/>
      <c r="W1380" s="93"/>
      <c r="X1380" s="93"/>
      <c r="Y1380" s="93"/>
      <c r="Z1380" s="93"/>
    </row>
    <row r="1381">
      <c r="A1381" s="96"/>
      <c r="B1381" s="96"/>
      <c r="C1381" s="96"/>
      <c r="D1381" s="96"/>
      <c r="E1381" s="96"/>
      <c r="F1381" s="96"/>
      <c r="G1381" s="96"/>
      <c r="H1381" s="101"/>
      <c r="I1381" s="100"/>
      <c r="J1381" s="96"/>
      <c r="K1381" s="100"/>
      <c r="L1381" s="96"/>
      <c r="M1381" s="97"/>
      <c r="N1381" s="100"/>
      <c r="O1381" s="93"/>
      <c r="P1381" s="93"/>
      <c r="Q1381" s="93"/>
      <c r="R1381" s="93"/>
      <c r="S1381" s="93"/>
      <c r="T1381" s="93"/>
      <c r="U1381" s="93"/>
      <c r="V1381" s="93"/>
      <c r="W1381" s="93"/>
      <c r="X1381" s="93"/>
      <c r="Y1381" s="93"/>
      <c r="Z1381" s="93"/>
    </row>
    <row r="1382">
      <c r="A1382" s="96"/>
      <c r="B1382" s="96"/>
      <c r="C1382" s="96"/>
      <c r="D1382" s="96"/>
      <c r="E1382" s="96"/>
      <c r="F1382" s="96"/>
      <c r="G1382" s="96"/>
      <c r="H1382" s="101"/>
      <c r="I1382" s="100"/>
      <c r="J1382" s="96"/>
      <c r="K1382" s="100"/>
      <c r="L1382" s="96"/>
      <c r="M1382" s="97"/>
      <c r="N1382" s="100"/>
      <c r="O1382" s="93"/>
      <c r="P1382" s="93"/>
      <c r="Q1382" s="93"/>
      <c r="R1382" s="93"/>
      <c r="S1382" s="93"/>
      <c r="T1382" s="93"/>
      <c r="U1382" s="93"/>
      <c r="V1382" s="93"/>
      <c r="W1382" s="93"/>
      <c r="X1382" s="93"/>
      <c r="Y1382" s="93"/>
      <c r="Z1382" s="93"/>
    </row>
    <row r="1383">
      <c r="A1383" s="96"/>
      <c r="B1383" s="96"/>
      <c r="C1383" s="96"/>
      <c r="D1383" s="96"/>
      <c r="E1383" s="96"/>
      <c r="F1383" s="96"/>
      <c r="G1383" s="96"/>
      <c r="H1383" s="101"/>
      <c r="I1383" s="100"/>
      <c r="J1383" s="96"/>
      <c r="K1383" s="100"/>
      <c r="L1383" s="96"/>
      <c r="M1383" s="97"/>
      <c r="N1383" s="100"/>
      <c r="O1383" s="93"/>
      <c r="P1383" s="93"/>
      <c r="Q1383" s="93"/>
      <c r="R1383" s="93"/>
      <c r="S1383" s="93"/>
      <c r="T1383" s="93"/>
      <c r="U1383" s="93"/>
      <c r="V1383" s="93"/>
      <c r="W1383" s="93"/>
      <c r="X1383" s="93"/>
      <c r="Y1383" s="93"/>
      <c r="Z1383" s="93"/>
    </row>
    <row r="1384">
      <c r="A1384" s="96"/>
      <c r="B1384" s="96"/>
      <c r="C1384" s="96"/>
      <c r="D1384" s="96"/>
      <c r="E1384" s="96"/>
      <c r="F1384" s="96"/>
      <c r="G1384" s="96"/>
      <c r="H1384" s="101"/>
      <c r="I1384" s="100"/>
      <c r="J1384" s="96"/>
      <c r="K1384" s="100"/>
      <c r="L1384" s="96"/>
      <c r="M1384" s="97"/>
      <c r="N1384" s="100"/>
      <c r="O1384" s="93"/>
      <c r="P1384" s="93"/>
      <c r="Q1384" s="93"/>
      <c r="R1384" s="93"/>
      <c r="S1384" s="93"/>
      <c r="T1384" s="93"/>
      <c r="U1384" s="93"/>
      <c r="V1384" s="93"/>
      <c r="W1384" s="93"/>
      <c r="X1384" s="93"/>
      <c r="Y1384" s="93"/>
      <c r="Z1384" s="93"/>
    </row>
    <row r="1385">
      <c r="A1385" s="96"/>
      <c r="B1385" s="96"/>
      <c r="C1385" s="96"/>
      <c r="D1385" s="96"/>
      <c r="E1385" s="96"/>
      <c r="F1385" s="96"/>
      <c r="G1385" s="96"/>
      <c r="H1385" s="101"/>
      <c r="I1385" s="100"/>
      <c r="J1385" s="96"/>
      <c r="K1385" s="100"/>
      <c r="L1385" s="96"/>
      <c r="M1385" s="97"/>
      <c r="N1385" s="100"/>
      <c r="O1385" s="93"/>
      <c r="P1385" s="93"/>
      <c r="Q1385" s="93"/>
      <c r="R1385" s="93"/>
      <c r="S1385" s="93"/>
      <c r="T1385" s="93"/>
      <c r="U1385" s="93"/>
      <c r="V1385" s="93"/>
      <c r="W1385" s="93"/>
      <c r="X1385" s="93"/>
      <c r="Y1385" s="93"/>
      <c r="Z1385" s="93"/>
    </row>
    <row r="1386">
      <c r="A1386" s="97"/>
      <c r="B1386" s="96"/>
      <c r="C1386" s="96"/>
      <c r="D1386" s="96"/>
      <c r="E1386" s="96"/>
      <c r="F1386" s="96"/>
      <c r="G1386" s="96"/>
      <c r="H1386" s="101"/>
      <c r="I1386" s="100"/>
      <c r="J1386" s="96"/>
      <c r="K1386" s="100"/>
      <c r="L1386" s="96"/>
      <c r="M1386" s="97"/>
      <c r="N1386" s="100"/>
      <c r="O1386" s="93"/>
      <c r="P1386" s="93"/>
      <c r="Q1386" s="93"/>
      <c r="R1386" s="93"/>
      <c r="S1386" s="93"/>
      <c r="T1386" s="93"/>
      <c r="U1386" s="93"/>
      <c r="V1386" s="93"/>
      <c r="W1386" s="93"/>
      <c r="X1386" s="93"/>
      <c r="Y1386" s="93"/>
      <c r="Z1386" s="93"/>
    </row>
    <row r="1387">
      <c r="A1387" s="96"/>
      <c r="B1387" s="96"/>
      <c r="C1387" s="96"/>
      <c r="D1387" s="96"/>
      <c r="E1387" s="96"/>
      <c r="F1387" s="96"/>
      <c r="G1387" s="96"/>
      <c r="H1387" s="101"/>
      <c r="I1387" s="100"/>
      <c r="J1387" s="96"/>
      <c r="K1387" s="100"/>
      <c r="L1387" s="96"/>
      <c r="M1387" s="97"/>
      <c r="N1387" s="100"/>
      <c r="O1387" s="93"/>
      <c r="P1387" s="93"/>
      <c r="Q1387" s="93"/>
      <c r="R1387" s="93"/>
      <c r="S1387" s="93"/>
      <c r="T1387" s="93"/>
      <c r="U1387" s="93"/>
      <c r="V1387" s="93"/>
      <c r="W1387" s="93"/>
      <c r="X1387" s="93"/>
      <c r="Y1387" s="93"/>
      <c r="Z1387" s="93"/>
    </row>
    <row r="1388">
      <c r="A1388" s="96"/>
      <c r="B1388" s="96"/>
      <c r="C1388" s="96"/>
      <c r="D1388" s="96"/>
      <c r="E1388" s="96"/>
      <c r="F1388" s="96"/>
      <c r="G1388" s="96"/>
      <c r="H1388" s="101"/>
      <c r="I1388" s="100"/>
      <c r="J1388" s="96"/>
      <c r="K1388" s="100"/>
      <c r="L1388" s="96"/>
      <c r="M1388" s="97"/>
      <c r="N1388" s="100"/>
      <c r="O1388" s="93"/>
      <c r="P1388" s="93"/>
      <c r="Q1388" s="93"/>
      <c r="R1388" s="93"/>
      <c r="S1388" s="93"/>
      <c r="T1388" s="93"/>
      <c r="U1388" s="93"/>
      <c r="V1388" s="93"/>
      <c r="W1388" s="93"/>
      <c r="X1388" s="93"/>
      <c r="Y1388" s="93"/>
      <c r="Z1388" s="93"/>
    </row>
    <row r="1389">
      <c r="A1389" s="96"/>
      <c r="B1389" s="96"/>
      <c r="C1389" s="96"/>
      <c r="D1389" s="97"/>
      <c r="E1389" s="96"/>
      <c r="F1389" s="96"/>
      <c r="G1389" s="96"/>
      <c r="H1389" s="101"/>
      <c r="I1389" s="100"/>
      <c r="J1389" s="96"/>
      <c r="K1389" s="100"/>
      <c r="L1389" s="96"/>
      <c r="M1389" s="97"/>
      <c r="N1389" s="100"/>
      <c r="O1389" s="93"/>
      <c r="P1389" s="93"/>
      <c r="Q1389" s="93"/>
      <c r="R1389" s="93"/>
      <c r="S1389" s="93"/>
      <c r="T1389" s="93"/>
      <c r="U1389" s="93"/>
      <c r="V1389" s="93"/>
      <c r="W1389" s="93"/>
      <c r="X1389" s="93"/>
      <c r="Y1389" s="93"/>
      <c r="Z1389" s="93"/>
    </row>
    <row r="1390">
      <c r="A1390" s="96"/>
      <c r="B1390" s="96"/>
      <c r="C1390" s="96"/>
      <c r="D1390" s="96"/>
      <c r="E1390" s="96"/>
      <c r="F1390" s="96"/>
      <c r="G1390" s="96"/>
      <c r="H1390" s="101"/>
      <c r="I1390" s="100"/>
      <c r="J1390" s="96"/>
      <c r="K1390" s="100"/>
      <c r="L1390" s="96"/>
      <c r="M1390" s="97"/>
      <c r="N1390" s="100"/>
      <c r="O1390" s="93"/>
      <c r="P1390" s="93"/>
      <c r="Q1390" s="93"/>
      <c r="R1390" s="93"/>
      <c r="S1390" s="93"/>
      <c r="T1390" s="93"/>
      <c r="U1390" s="93"/>
      <c r="V1390" s="93"/>
      <c r="W1390" s="93"/>
      <c r="X1390" s="93"/>
      <c r="Y1390" s="93"/>
      <c r="Z1390" s="93"/>
    </row>
    <row r="1391">
      <c r="A1391" s="96"/>
      <c r="B1391" s="96"/>
      <c r="C1391" s="96"/>
      <c r="D1391" s="96"/>
      <c r="E1391" s="96"/>
      <c r="F1391" s="96"/>
      <c r="G1391" s="96"/>
      <c r="H1391" s="101"/>
      <c r="I1391" s="100"/>
      <c r="J1391" s="96"/>
      <c r="K1391" s="100"/>
      <c r="L1391" s="96"/>
      <c r="M1391" s="97"/>
      <c r="N1391" s="100"/>
      <c r="O1391" s="93"/>
      <c r="P1391" s="93"/>
      <c r="Q1391" s="93"/>
      <c r="R1391" s="93"/>
      <c r="S1391" s="93"/>
      <c r="T1391" s="93"/>
      <c r="U1391" s="93"/>
      <c r="V1391" s="93"/>
      <c r="W1391" s="93"/>
      <c r="X1391" s="93"/>
      <c r="Y1391" s="93"/>
      <c r="Z1391" s="93"/>
    </row>
    <row r="1392">
      <c r="A1392" s="96"/>
      <c r="B1392" s="96"/>
      <c r="C1392" s="96"/>
      <c r="D1392" s="96"/>
      <c r="E1392" s="96"/>
      <c r="F1392" s="96"/>
      <c r="G1392" s="96"/>
      <c r="H1392" s="101"/>
      <c r="I1392" s="100"/>
      <c r="J1392" s="96"/>
      <c r="K1392" s="100"/>
      <c r="L1392" s="96"/>
      <c r="M1392" s="97"/>
      <c r="N1392" s="100"/>
      <c r="O1392" s="93"/>
      <c r="P1392" s="93"/>
      <c r="Q1392" s="93"/>
      <c r="R1392" s="93"/>
      <c r="S1392" s="93"/>
      <c r="T1392" s="93"/>
      <c r="U1392" s="93"/>
      <c r="V1392" s="93"/>
      <c r="W1392" s="93"/>
      <c r="X1392" s="93"/>
      <c r="Y1392" s="93"/>
      <c r="Z1392" s="93"/>
    </row>
    <row r="1393">
      <c r="A1393" s="96"/>
      <c r="B1393" s="96"/>
      <c r="C1393" s="96"/>
      <c r="D1393" s="96"/>
      <c r="E1393" s="96"/>
      <c r="F1393" s="96"/>
      <c r="G1393" s="96"/>
      <c r="H1393" s="101"/>
      <c r="I1393" s="100"/>
      <c r="J1393" s="96"/>
      <c r="K1393" s="100"/>
      <c r="L1393" s="96"/>
      <c r="M1393" s="97"/>
      <c r="N1393" s="100"/>
      <c r="O1393" s="93"/>
      <c r="P1393" s="93"/>
      <c r="Q1393" s="93"/>
      <c r="R1393" s="93"/>
      <c r="S1393" s="93"/>
      <c r="T1393" s="93"/>
      <c r="U1393" s="93"/>
      <c r="V1393" s="93"/>
      <c r="W1393" s="93"/>
      <c r="X1393" s="93"/>
      <c r="Y1393" s="93"/>
      <c r="Z1393" s="93"/>
    </row>
    <row r="1394">
      <c r="A1394" s="96"/>
      <c r="B1394" s="96"/>
      <c r="C1394" s="96"/>
      <c r="D1394" s="96"/>
      <c r="E1394" s="96"/>
      <c r="F1394" s="96"/>
      <c r="G1394" s="96"/>
      <c r="H1394" s="101"/>
      <c r="I1394" s="100"/>
      <c r="J1394" s="96"/>
      <c r="K1394" s="99"/>
      <c r="L1394" s="96"/>
      <c r="M1394" s="97"/>
      <c r="N1394" s="100"/>
      <c r="O1394" s="93"/>
      <c r="P1394" s="93"/>
      <c r="Q1394" s="93"/>
      <c r="R1394" s="93"/>
      <c r="S1394" s="93"/>
      <c r="T1394" s="93"/>
      <c r="U1394" s="93"/>
      <c r="V1394" s="93"/>
      <c r="W1394" s="93"/>
      <c r="X1394" s="93"/>
      <c r="Y1394" s="93"/>
      <c r="Z1394" s="93"/>
    </row>
    <row r="1395">
      <c r="A1395" s="96"/>
      <c r="B1395" s="96"/>
      <c r="C1395" s="96"/>
      <c r="D1395" s="96"/>
      <c r="E1395" s="96"/>
      <c r="F1395" s="96"/>
      <c r="G1395" s="96"/>
      <c r="H1395" s="101"/>
      <c r="I1395" s="100"/>
      <c r="J1395" s="96"/>
      <c r="K1395" s="99"/>
      <c r="L1395" s="96"/>
      <c r="M1395" s="97"/>
      <c r="N1395" s="100"/>
      <c r="O1395" s="93"/>
      <c r="P1395" s="93"/>
      <c r="Q1395" s="93"/>
      <c r="R1395" s="93"/>
      <c r="S1395" s="93"/>
      <c r="T1395" s="93"/>
      <c r="U1395" s="93"/>
      <c r="V1395" s="93"/>
      <c r="W1395" s="93"/>
      <c r="X1395" s="93"/>
      <c r="Y1395" s="93"/>
      <c r="Z1395" s="93"/>
    </row>
    <row r="1396">
      <c r="A1396" s="96"/>
      <c r="B1396" s="96"/>
      <c r="C1396" s="96"/>
      <c r="D1396" s="97"/>
      <c r="E1396" s="96"/>
      <c r="F1396" s="96"/>
      <c r="G1396" s="96"/>
      <c r="H1396" s="101"/>
      <c r="I1396" s="100"/>
      <c r="J1396" s="96"/>
      <c r="K1396" s="100"/>
      <c r="L1396" s="96"/>
      <c r="M1396" s="97"/>
      <c r="N1396" s="100"/>
      <c r="O1396" s="93"/>
      <c r="P1396" s="93"/>
      <c r="Q1396" s="93"/>
      <c r="R1396" s="93"/>
      <c r="S1396" s="93"/>
      <c r="T1396" s="93"/>
      <c r="U1396" s="93"/>
      <c r="V1396" s="93"/>
      <c r="W1396" s="93"/>
      <c r="X1396" s="93"/>
      <c r="Y1396" s="93"/>
      <c r="Z1396" s="93"/>
    </row>
    <row r="1397">
      <c r="A1397" s="96"/>
      <c r="B1397" s="96"/>
      <c r="C1397" s="96"/>
      <c r="D1397" s="96"/>
      <c r="E1397" s="96"/>
      <c r="F1397" s="96"/>
      <c r="G1397" s="96"/>
      <c r="H1397" s="101"/>
      <c r="I1397" s="100"/>
      <c r="J1397" s="96"/>
      <c r="K1397" s="100"/>
      <c r="L1397" s="96"/>
      <c r="M1397" s="97"/>
      <c r="N1397" s="100"/>
      <c r="O1397" s="93"/>
      <c r="P1397" s="93"/>
      <c r="Q1397" s="93"/>
      <c r="R1397" s="93"/>
      <c r="S1397" s="93"/>
      <c r="T1397" s="93"/>
      <c r="U1397" s="93"/>
      <c r="V1397" s="93"/>
      <c r="W1397" s="93"/>
      <c r="X1397" s="93"/>
      <c r="Y1397" s="93"/>
      <c r="Z1397" s="93"/>
    </row>
    <row r="1398">
      <c r="A1398" s="96"/>
      <c r="B1398" s="96"/>
      <c r="C1398" s="96"/>
      <c r="D1398" s="96"/>
      <c r="E1398" s="96"/>
      <c r="F1398" s="96"/>
      <c r="G1398" s="96"/>
      <c r="H1398" s="101"/>
      <c r="I1398" s="100"/>
      <c r="J1398" s="96"/>
      <c r="K1398" s="100"/>
      <c r="L1398" s="96"/>
      <c r="M1398" s="97"/>
      <c r="N1398" s="100"/>
      <c r="O1398" s="93"/>
      <c r="P1398" s="93"/>
      <c r="Q1398" s="93"/>
      <c r="R1398" s="93"/>
      <c r="S1398" s="93"/>
      <c r="T1398" s="93"/>
      <c r="U1398" s="93"/>
      <c r="V1398" s="93"/>
      <c r="W1398" s="93"/>
      <c r="X1398" s="93"/>
      <c r="Y1398" s="93"/>
      <c r="Z1398" s="93"/>
    </row>
    <row r="1399">
      <c r="A1399" s="96"/>
      <c r="B1399" s="96"/>
      <c r="C1399" s="96"/>
      <c r="D1399" s="96"/>
      <c r="E1399" s="96"/>
      <c r="F1399" s="96"/>
      <c r="G1399" s="96"/>
      <c r="H1399" s="101"/>
      <c r="I1399" s="100"/>
      <c r="J1399" s="96"/>
      <c r="K1399" s="100"/>
      <c r="L1399" s="96"/>
      <c r="M1399" s="97"/>
      <c r="N1399" s="100"/>
      <c r="O1399" s="93"/>
      <c r="P1399" s="93"/>
      <c r="Q1399" s="93"/>
      <c r="R1399" s="93"/>
      <c r="S1399" s="93"/>
      <c r="T1399" s="93"/>
      <c r="U1399" s="93"/>
      <c r="V1399" s="93"/>
      <c r="W1399" s="93"/>
      <c r="X1399" s="93"/>
      <c r="Y1399" s="93"/>
      <c r="Z1399" s="93"/>
    </row>
    <row r="1400">
      <c r="A1400" s="96"/>
      <c r="B1400" s="96"/>
      <c r="C1400" s="96"/>
      <c r="D1400" s="96"/>
      <c r="E1400" s="96"/>
      <c r="F1400" s="96"/>
      <c r="G1400" s="96"/>
      <c r="H1400" s="101"/>
      <c r="I1400" s="100"/>
      <c r="J1400" s="96"/>
      <c r="K1400" s="100"/>
      <c r="L1400" s="96"/>
      <c r="M1400" s="97"/>
      <c r="N1400" s="100"/>
      <c r="O1400" s="93"/>
      <c r="P1400" s="93"/>
      <c r="Q1400" s="93"/>
      <c r="R1400" s="93"/>
      <c r="S1400" s="93"/>
      <c r="T1400" s="93"/>
      <c r="U1400" s="93"/>
      <c r="V1400" s="93"/>
      <c r="W1400" s="93"/>
      <c r="X1400" s="93"/>
      <c r="Y1400" s="93"/>
      <c r="Z1400" s="93"/>
    </row>
    <row r="1401">
      <c r="A1401" s="96"/>
      <c r="B1401" s="96"/>
      <c r="C1401" s="96"/>
      <c r="D1401" s="96"/>
      <c r="E1401" s="96"/>
      <c r="F1401" s="96"/>
      <c r="G1401" s="96"/>
      <c r="H1401" s="101"/>
      <c r="I1401" s="100"/>
      <c r="J1401" s="96"/>
      <c r="K1401" s="100"/>
      <c r="L1401" s="96"/>
      <c r="M1401" s="97"/>
      <c r="N1401" s="100"/>
      <c r="O1401" s="93"/>
      <c r="P1401" s="93"/>
      <c r="Q1401" s="93"/>
      <c r="R1401" s="93"/>
      <c r="S1401" s="93"/>
      <c r="T1401" s="93"/>
      <c r="U1401" s="93"/>
      <c r="V1401" s="93"/>
      <c r="W1401" s="93"/>
      <c r="X1401" s="93"/>
      <c r="Y1401" s="93"/>
      <c r="Z1401" s="93"/>
    </row>
    <row r="1402">
      <c r="A1402" s="96"/>
      <c r="B1402" s="96"/>
      <c r="C1402" s="96"/>
      <c r="D1402" s="96"/>
      <c r="E1402" s="96"/>
      <c r="F1402" s="96"/>
      <c r="G1402" s="96"/>
      <c r="H1402" s="101"/>
      <c r="I1402" s="100"/>
      <c r="J1402" s="96"/>
      <c r="K1402" s="100"/>
      <c r="L1402" s="96"/>
      <c r="M1402" s="97"/>
      <c r="N1402" s="100"/>
      <c r="O1402" s="93"/>
      <c r="P1402" s="93"/>
      <c r="Q1402" s="93"/>
      <c r="R1402" s="93"/>
      <c r="S1402" s="93"/>
      <c r="T1402" s="93"/>
      <c r="U1402" s="93"/>
      <c r="V1402" s="93"/>
      <c r="W1402" s="93"/>
      <c r="X1402" s="93"/>
      <c r="Y1402" s="93"/>
      <c r="Z1402" s="93"/>
    </row>
    <row r="1403">
      <c r="A1403" s="96"/>
      <c r="B1403" s="96"/>
      <c r="C1403" s="96"/>
      <c r="D1403" s="96"/>
      <c r="E1403" s="96"/>
      <c r="F1403" s="96"/>
      <c r="G1403" s="96"/>
      <c r="H1403" s="101"/>
      <c r="I1403" s="100"/>
      <c r="J1403" s="96"/>
      <c r="K1403" s="100"/>
      <c r="L1403" s="96"/>
      <c r="M1403" s="97"/>
      <c r="N1403" s="100"/>
      <c r="O1403" s="93"/>
      <c r="P1403" s="93"/>
      <c r="Q1403" s="93"/>
      <c r="R1403" s="93"/>
      <c r="S1403" s="93"/>
      <c r="T1403" s="93"/>
      <c r="U1403" s="93"/>
      <c r="V1403" s="93"/>
      <c r="W1403" s="93"/>
      <c r="X1403" s="93"/>
      <c r="Y1403" s="93"/>
      <c r="Z1403" s="93"/>
    </row>
    <row r="1404">
      <c r="A1404" s="96"/>
      <c r="B1404" s="96"/>
      <c r="C1404" s="96"/>
      <c r="D1404" s="96"/>
      <c r="E1404" s="96"/>
      <c r="F1404" s="96"/>
      <c r="G1404" s="96"/>
      <c r="H1404" s="101"/>
      <c r="I1404" s="100"/>
      <c r="J1404" s="96"/>
      <c r="K1404" s="100"/>
      <c r="L1404" s="96"/>
      <c r="M1404" s="97"/>
      <c r="N1404" s="100"/>
      <c r="O1404" s="93"/>
      <c r="P1404" s="93"/>
      <c r="Q1404" s="93"/>
      <c r="R1404" s="93"/>
      <c r="S1404" s="93"/>
      <c r="T1404" s="93"/>
      <c r="U1404" s="93"/>
      <c r="V1404" s="93"/>
      <c r="W1404" s="93"/>
      <c r="X1404" s="93"/>
      <c r="Y1404" s="93"/>
      <c r="Z1404" s="93"/>
    </row>
    <row r="1405">
      <c r="A1405" s="97"/>
      <c r="B1405" s="96"/>
      <c r="C1405" s="96"/>
      <c r="D1405" s="96"/>
      <c r="E1405" s="96"/>
      <c r="F1405" s="96"/>
      <c r="G1405" s="96"/>
      <c r="H1405" s="101"/>
      <c r="I1405" s="100"/>
      <c r="J1405" s="96"/>
      <c r="K1405" s="100"/>
      <c r="L1405" s="96"/>
      <c r="M1405" s="97"/>
      <c r="N1405" s="100"/>
      <c r="O1405" s="93"/>
      <c r="P1405" s="93"/>
      <c r="Q1405" s="93"/>
      <c r="R1405" s="93"/>
      <c r="S1405" s="93"/>
      <c r="T1405" s="93"/>
      <c r="U1405" s="93"/>
      <c r="V1405" s="93"/>
      <c r="W1405" s="93"/>
      <c r="X1405" s="93"/>
      <c r="Y1405" s="93"/>
      <c r="Z1405" s="93"/>
    </row>
    <row r="1406">
      <c r="A1406" s="96"/>
      <c r="B1406" s="96"/>
      <c r="C1406" s="96"/>
      <c r="D1406" s="96"/>
      <c r="E1406" s="96"/>
      <c r="F1406" s="96"/>
      <c r="G1406" s="96"/>
      <c r="H1406" s="101"/>
      <c r="I1406" s="99"/>
      <c r="J1406" s="96"/>
      <c r="K1406" s="100"/>
      <c r="L1406" s="96"/>
      <c r="M1406" s="97"/>
      <c r="N1406" s="100"/>
      <c r="O1406" s="93"/>
      <c r="P1406" s="93"/>
      <c r="Q1406" s="93"/>
      <c r="R1406" s="93"/>
      <c r="S1406" s="93"/>
      <c r="T1406" s="93"/>
      <c r="U1406" s="93"/>
      <c r="V1406" s="93"/>
      <c r="W1406" s="93"/>
      <c r="X1406" s="93"/>
      <c r="Y1406" s="93"/>
      <c r="Z1406" s="93"/>
    </row>
    <row r="1407">
      <c r="A1407" s="96"/>
      <c r="B1407" s="96"/>
      <c r="C1407" s="96"/>
      <c r="D1407" s="96"/>
      <c r="E1407" s="96"/>
      <c r="F1407" s="96"/>
      <c r="G1407" s="96"/>
      <c r="H1407" s="101"/>
      <c r="I1407" s="99"/>
      <c r="J1407" s="96"/>
      <c r="K1407" s="100"/>
      <c r="L1407" s="96"/>
      <c r="M1407" s="97"/>
      <c r="N1407" s="100"/>
      <c r="O1407" s="93"/>
      <c r="P1407" s="93"/>
      <c r="Q1407" s="93"/>
      <c r="R1407" s="93"/>
      <c r="S1407" s="93"/>
      <c r="T1407" s="93"/>
      <c r="U1407" s="93"/>
      <c r="V1407" s="93"/>
      <c r="W1407" s="93"/>
      <c r="X1407" s="93"/>
      <c r="Y1407" s="93"/>
      <c r="Z1407" s="93"/>
    </row>
    <row r="1408">
      <c r="A1408" s="96"/>
      <c r="B1408" s="96"/>
      <c r="C1408" s="96"/>
      <c r="D1408" s="96"/>
      <c r="E1408" s="96"/>
      <c r="F1408" s="96"/>
      <c r="G1408" s="96"/>
      <c r="H1408" s="101"/>
      <c r="I1408" s="99"/>
      <c r="J1408" s="96"/>
      <c r="K1408" s="100"/>
      <c r="L1408" s="96"/>
      <c r="M1408" s="97"/>
      <c r="N1408" s="100"/>
      <c r="O1408" s="93"/>
      <c r="P1408" s="93"/>
      <c r="Q1408" s="93"/>
      <c r="R1408" s="93"/>
      <c r="S1408" s="93"/>
      <c r="T1408" s="93"/>
      <c r="U1408" s="93"/>
      <c r="V1408" s="93"/>
      <c r="W1408" s="93"/>
      <c r="X1408" s="93"/>
      <c r="Y1408" s="93"/>
      <c r="Z1408" s="93"/>
    </row>
    <row r="1409">
      <c r="A1409" s="96"/>
      <c r="B1409" s="96"/>
      <c r="C1409" s="96"/>
      <c r="D1409" s="96"/>
      <c r="E1409" s="96"/>
      <c r="F1409" s="96"/>
      <c r="G1409" s="96"/>
      <c r="H1409" s="101"/>
      <c r="I1409" s="99"/>
      <c r="J1409" s="96"/>
      <c r="K1409" s="100"/>
      <c r="L1409" s="96"/>
      <c r="M1409" s="97"/>
      <c r="N1409" s="100"/>
      <c r="O1409" s="93"/>
      <c r="P1409" s="93"/>
      <c r="Q1409" s="93"/>
      <c r="R1409" s="93"/>
      <c r="S1409" s="93"/>
      <c r="T1409" s="93"/>
      <c r="U1409" s="93"/>
      <c r="V1409" s="93"/>
      <c r="W1409" s="93"/>
      <c r="X1409" s="93"/>
      <c r="Y1409" s="93"/>
      <c r="Z1409" s="93"/>
    </row>
    <row r="1410">
      <c r="A1410" s="96"/>
      <c r="B1410" s="96"/>
      <c r="C1410" s="96"/>
      <c r="D1410" s="96"/>
      <c r="E1410" s="96"/>
      <c r="F1410" s="96"/>
      <c r="G1410" s="96"/>
      <c r="H1410" s="101"/>
      <c r="I1410" s="99"/>
      <c r="J1410" s="96"/>
      <c r="K1410" s="100"/>
      <c r="L1410" s="96"/>
      <c r="M1410" s="97"/>
      <c r="N1410" s="100"/>
      <c r="O1410" s="93"/>
      <c r="P1410" s="93"/>
      <c r="Q1410" s="93"/>
      <c r="R1410" s="93"/>
      <c r="S1410" s="93"/>
      <c r="T1410" s="93"/>
      <c r="U1410" s="93"/>
      <c r="V1410" s="93"/>
      <c r="W1410" s="93"/>
      <c r="X1410" s="93"/>
      <c r="Y1410" s="93"/>
      <c r="Z1410" s="93"/>
    </row>
    <row r="1411">
      <c r="A1411" s="96"/>
      <c r="B1411" s="96"/>
      <c r="C1411" s="96"/>
      <c r="D1411" s="96"/>
      <c r="E1411" s="96"/>
      <c r="F1411" s="96"/>
      <c r="G1411" s="96"/>
      <c r="H1411" s="101"/>
      <c r="I1411" s="99"/>
      <c r="J1411" s="96"/>
      <c r="K1411" s="100"/>
      <c r="L1411" s="96"/>
      <c r="M1411" s="97"/>
      <c r="N1411" s="100"/>
      <c r="O1411" s="93"/>
      <c r="P1411" s="93"/>
      <c r="Q1411" s="93"/>
      <c r="R1411" s="93"/>
      <c r="S1411" s="93"/>
      <c r="T1411" s="93"/>
      <c r="U1411" s="93"/>
      <c r="V1411" s="93"/>
      <c r="W1411" s="93"/>
      <c r="X1411" s="93"/>
      <c r="Y1411" s="93"/>
      <c r="Z1411" s="93"/>
    </row>
    <row r="1412">
      <c r="A1412" s="96"/>
      <c r="B1412" s="96"/>
      <c r="C1412" s="96"/>
      <c r="D1412" s="96"/>
      <c r="E1412" s="96"/>
      <c r="F1412" s="96"/>
      <c r="G1412" s="96"/>
      <c r="H1412" s="101"/>
      <c r="I1412" s="99"/>
      <c r="J1412" s="96"/>
      <c r="K1412" s="100"/>
      <c r="L1412" s="96"/>
      <c r="M1412" s="97"/>
      <c r="N1412" s="100"/>
      <c r="O1412" s="93"/>
      <c r="P1412" s="93"/>
      <c r="Q1412" s="93"/>
      <c r="R1412" s="93"/>
      <c r="S1412" s="93"/>
      <c r="T1412" s="93"/>
      <c r="U1412" s="93"/>
      <c r="V1412" s="93"/>
      <c r="W1412" s="93"/>
      <c r="X1412" s="93"/>
      <c r="Y1412" s="93"/>
      <c r="Z1412" s="93"/>
    </row>
    <row r="1413">
      <c r="A1413" s="96"/>
      <c r="B1413" s="96"/>
      <c r="C1413" s="96"/>
      <c r="D1413" s="96"/>
      <c r="E1413" s="96"/>
      <c r="F1413" s="96"/>
      <c r="G1413" s="96"/>
      <c r="H1413" s="101"/>
      <c r="I1413" s="99"/>
      <c r="J1413" s="96"/>
      <c r="K1413" s="100"/>
      <c r="L1413" s="96"/>
      <c r="M1413" s="97"/>
      <c r="N1413" s="100"/>
      <c r="O1413" s="93"/>
      <c r="P1413" s="93"/>
      <c r="Q1413" s="93"/>
      <c r="R1413" s="93"/>
      <c r="S1413" s="93"/>
      <c r="T1413" s="93"/>
      <c r="U1413" s="93"/>
      <c r="V1413" s="93"/>
      <c r="W1413" s="93"/>
      <c r="X1413" s="93"/>
      <c r="Y1413" s="93"/>
      <c r="Z1413" s="93"/>
    </row>
    <row r="1414">
      <c r="A1414" s="96"/>
      <c r="B1414" s="96"/>
      <c r="C1414" s="96"/>
      <c r="D1414" s="96"/>
      <c r="E1414" s="96"/>
      <c r="F1414" s="96"/>
      <c r="G1414" s="96"/>
      <c r="H1414" s="101"/>
      <c r="I1414" s="99"/>
      <c r="J1414" s="96"/>
      <c r="K1414" s="100"/>
      <c r="L1414" s="96"/>
      <c r="M1414" s="97"/>
      <c r="N1414" s="100"/>
      <c r="O1414" s="93"/>
      <c r="P1414" s="93"/>
      <c r="Q1414" s="93"/>
      <c r="R1414" s="93"/>
      <c r="S1414" s="93"/>
      <c r="T1414" s="93"/>
      <c r="U1414" s="93"/>
      <c r="V1414" s="93"/>
      <c r="W1414" s="93"/>
      <c r="X1414" s="93"/>
      <c r="Y1414" s="93"/>
      <c r="Z1414" s="93"/>
    </row>
    <row r="1415">
      <c r="A1415" s="96"/>
      <c r="B1415" s="97"/>
      <c r="C1415" s="96"/>
      <c r="D1415" s="96"/>
      <c r="E1415" s="96"/>
      <c r="F1415" s="96"/>
      <c r="G1415" s="96"/>
      <c r="H1415" s="101"/>
      <c r="I1415" s="99"/>
      <c r="J1415" s="96"/>
      <c r="K1415" s="100"/>
      <c r="L1415" s="96"/>
      <c r="M1415" s="97"/>
      <c r="N1415" s="100"/>
      <c r="O1415" s="93"/>
      <c r="P1415" s="93"/>
      <c r="Q1415" s="93"/>
      <c r="R1415" s="93"/>
      <c r="S1415" s="93"/>
      <c r="T1415" s="93"/>
      <c r="U1415" s="93"/>
      <c r="V1415" s="93"/>
      <c r="W1415" s="93"/>
      <c r="X1415" s="93"/>
      <c r="Y1415" s="93"/>
      <c r="Z1415" s="93"/>
    </row>
    <row r="1416">
      <c r="A1416" s="96"/>
      <c r="B1416" s="96"/>
      <c r="C1416" s="96"/>
      <c r="D1416" s="96"/>
      <c r="E1416" s="96"/>
      <c r="F1416" s="96"/>
      <c r="G1416" s="96"/>
      <c r="H1416" s="101"/>
      <c r="I1416" s="99"/>
      <c r="J1416" s="96"/>
      <c r="K1416" s="100"/>
      <c r="L1416" s="96"/>
      <c r="M1416" s="97"/>
      <c r="N1416" s="100"/>
      <c r="O1416" s="93"/>
      <c r="P1416" s="93"/>
      <c r="Q1416" s="93"/>
      <c r="R1416" s="93"/>
      <c r="S1416" s="93"/>
      <c r="T1416" s="93"/>
      <c r="U1416" s="93"/>
      <c r="V1416" s="93"/>
      <c r="W1416" s="93"/>
      <c r="X1416" s="93"/>
      <c r="Y1416" s="93"/>
      <c r="Z1416" s="93"/>
    </row>
    <row r="1417">
      <c r="A1417" s="96"/>
      <c r="B1417" s="96"/>
      <c r="C1417" s="96"/>
      <c r="D1417" s="96"/>
      <c r="E1417" s="96"/>
      <c r="F1417" s="96"/>
      <c r="G1417" s="96"/>
      <c r="H1417" s="101"/>
      <c r="I1417" s="99"/>
      <c r="J1417" s="96"/>
      <c r="K1417" s="100"/>
      <c r="L1417" s="96"/>
      <c r="M1417" s="97"/>
      <c r="N1417" s="100"/>
      <c r="O1417" s="93"/>
      <c r="P1417" s="93"/>
      <c r="Q1417" s="93"/>
      <c r="R1417" s="93"/>
      <c r="S1417" s="93"/>
      <c r="T1417" s="93"/>
      <c r="U1417" s="93"/>
      <c r="V1417" s="93"/>
      <c r="W1417" s="93"/>
      <c r="X1417" s="93"/>
      <c r="Y1417" s="93"/>
      <c r="Z1417" s="93"/>
    </row>
    <row r="1418">
      <c r="A1418" s="96"/>
      <c r="B1418" s="96"/>
      <c r="C1418" s="96"/>
      <c r="D1418" s="96"/>
      <c r="E1418" s="96"/>
      <c r="F1418" s="96"/>
      <c r="G1418" s="96"/>
      <c r="H1418" s="101"/>
      <c r="I1418" s="100"/>
      <c r="J1418" s="96"/>
      <c r="K1418" s="100"/>
      <c r="L1418" s="96"/>
      <c r="M1418" s="97"/>
      <c r="N1418" s="100"/>
      <c r="O1418" s="93"/>
      <c r="P1418" s="93"/>
      <c r="Q1418" s="93"/>
      <c r="R1418" s="93"/>
      <c r="S1418" s="93"/>
      <c r="T1418" s="93"/>
      <c r="U1418" s="93"/>
      <c r="V1418" s="93"/>
      <c r="W1418" s="93"/>
      <c r="X1418" s="93"/>
      <c r="Y1418" s="93"/>
      <c r="Z1418" s="93"/>
    </row>
    <row r="1419">
      <c r="A1419" s="96"/>
      <c r="B1419" s="96"/>
      <c r="C1419" s="96"/>
      <c r="D1419" s="96"/>
      <c r="E1419" s="96"/>
      <c r="F1419" s="96"/>
      <c r="G1419" s="96"/>
      <c r="H1419" s="101"/>
      <c r="I1419" s="100"/>
      <c r="J1419" s="96"/>
      <c r="K1419" s="100"/>
      <c r="L1419" s="96"/>
      <c r="M1419" s="97"/>
      <c r="N1419" s="100"/>
      <c r="O1419" s="93"/>
      <c r="P1419" s="93"/>
      <c r="Q1419" s="93"/>
      <c r="R1419" s="93"/>
      <c r="S1419" s="93"/>
      <c r="T1419" s="93"/>
      <c r="U1419" s="93"/>
      <c r="V1419" s="93"/>
      <c r="W1419" s="93"/>
      <c r="X1419" s="93"/>
      <c r="Y1419" s="93"/>
      <c r="Z1419" s="93"/>
    </row>
    <row r="1420">
      <c r="A1420" s="96"/>
      <c r="B1420" s="96"/>
      <c r="C1420" s="96"/>
      <c r="D1420" s="96"/>
      <c r="E1420" s="96"/>
      <c r="F1420" s="96"/>
      <c r="G1420" s="96"/>
      <c r="H1420" s="101"/>
      <c r="I1420" s="100"/>
      <c r="J1420" s="96"/>
      <c r="K1420" s="99"/>
      <c r="L1420" s="96"/>
      <c r="M1420" s="97"/>
      <c r="N1420" s="100"/>
      <c r="O1420" s="93"/>
      <c r="P1420" s="93"/>
      <c r="Q1420" s="93"/>
      <c r="R1420" s="93"/>
      <c r="S1420" s="93"/>
      <c r="T1420" s="93"/>
      <c r="U1420" s="93"/>
      <c r="V1420" s="93"/>
      <c r="W1420" s="93"/>
      <c r="X1420" s="93"/>
      <c r="Y1420" s="93"/>
      <c r="Z1420" s="93"/>
    </row>
    <row r="1421">
      <c r="A1421" s="96"/>
      <c r="B1421" s="96"/>
      <c r="C1421" s="96"/>
      <c r="D1421" s="96"/>
      <c r="E1421" s="96"/>
      <c r="F1421" s="96"/>
      <c r="G1421" s="96"/>
      <c r="H1421" s="101"/>
      <c r="I1421" s="100"/>
      <c r="J1421" s="96"/>
      <c r="K1421" s="100"/>
      <c r="L1421" s="96"/>
      <c r="M1421" s="97"/>
      <c r="N1421" s="100"/>
      <c r="O1421" s="93"/>
      <c r="P1421" s="93"/>
      <c r="Q1421" s="93"/>
      <c r="R1421" s="93"/>
      <c r="S1421" s="93"/>
      <c r="T1421" s="93"/>
      <c r="U1421" s="93"/>
      <c r="V1421" s="93"/>
      <c r="W1421" s="93"/>
      <c r="X1421" s="93"/>
      <c r="Y1421" s="93"/>
      <c r="Z1421" s="93"/>
    </row>
    <row r="1422">
      <c r="A1422" s="96"/>
      <c r="B1422" s="96"/>
      <c r="C1422" s="96"/>
      <c r="D1422" s="96"/>
      <c r="E1422" s="96"/>
      <c r="F1422" s="96"/>
      <c r="G1422" s="96"/>
      <c r="H1422" s="101"/>
      <c r="I1422" s="100"/>
      <c r="J1422" s="96"/>
      <c r="K1422" s="100"/>
      <c r="L1422" s="96"/>
      <c r="M1422" s="97"/>
      <c r="N1422" s="100"/>
      <c r="O1422" s="93"/>
      <c r="P1422" s="93"/>
      <c r="Q1422" s="93"/>
      <c r="R1422" s="93"/>
      <c r="S1422" s="93"/>
      <c r="T1422" s="93"/>
      <c r="U1422" s="93"/>
      <c r="V1422" s="93"/>
      <c r="W1422" s="93"/>
      <c r="X1422" s="93"/>
      <c r="Y1422" s="93"/>
      <c r="Z1422" s="93"/>
    </row>
    <row r="1423">
      <c r="A1423" s="96"/>
      <c r="B1423" s="96"/>
      <c r="C1423" s="96"/>
      <c r="D1423" s="96"/>
      <c r="E1423" s="96"/>
      <c r="F1423" s="96"/>
      <c r="G1423" s="96"/>
      <c r="H1423" s="101"/>
      <c r="I1423" s="100"/>
      <c r="J1423" s="96"/>
      <c r="K1423" s="99"/>
      <c r="L1423" s="96"/>
      <c r="M1423" s="97"/>
      <c r="N1423" s="100"/>
      <c r="O1423" s="93"/>
      <c r="P1423" s="93"/>
      <c r="Q1423" s="93"/>
      <c r="R1423" s="93"/>
      <c r="S1423" s="93"/>
      <c r="T1423" s="93"/>
      <c r="U1423" s="93"/>
      <c r="V1423" s="93"/>
      <c r="W1423" s="93"/>
      <c r="X1423" s="93"/>
      <c r="Y1423" s="93"/>
      <c r="Z1423" s="93"/>
    </row>
    <row r="1424">
      <c r="A1424" s="96"/>
      <c r="B1424" s="96"/>
      <c r="C1424" s="96"/>
      <c r="D1424" s="96"/>
      <c r="E1424" s="96"/>
      <c r="F1424" s="96"/>
      <c r="G1424" s="96"/>
      <c r="H1424" s="101"/>
      <c r="I1424" s="100"/>
      <c r="J1424" s="96"/>
      <c r="K1424" s="100"/>
      <c r="L1424" s="96"/>
      <c r="M1424" s="97"/>
      <c r="N1424" s="100"/>
      <c r="O1424" s="93"/>
      <c r="P1424" s="93"/>
      <c r="Q1424" s="93"/>
      <c r="R1424" s="93"/>
      <c r="S1424" s="93"/>
      <c r="T1424" s="93"/>
      <c r="U1424" s="93"/>
      <c r="V1424" s="93"/>
      <c r="W1424" s="93"/>
      <c r="X1424" s="93"/>
      <c r="Y1424" s="93"/>
      <c r="Z1424" s="93"/>
    </row>
    <row r="1425">
      <c r="A1425" s="96"/>
      <c r="B1425" s="96"/>
      <c r="C1425" s="96"/>
      <c r="D1425" s="96"/>
      <c r="E1425" s="96"/>
      <c r="F1425" s="96"/>
      <c r="G1425" s="96"/>
      <c r="H1425" s="101"/>
      <c r="I1425" s="100"/>
      <c r="J1425" s="96"/>
      <c r="K1425" s="100"/>
      <c r="L1425" s="96"/>
      <c r="M1425" s="97"/>
      <c r="N1425" s="100"/>
      <c r="O1425" s="93"/>
      <c r="P1425" s="93"/>
      <c r="Q1425" s="93"/>
      <c r="R1425" s="93"/>
      <c r="S1425" s="93"/>
      <c r="T1425" s="93"/>
      <c r="U1425" s="93"/>
      <c r="V1425" s="93"/>
      <c r="W1425" s="93"/>
      <c r="X1425" s="93"/>
      <c r="Y1425" s="93"/>
      <c r="Z1425" s="93"/>
    </row>
    <row r="1426">
      <c r="A1426" s="96"/>
      <c r="B1426" s="96"/>
      <c r="C1426" s="96"/>
      <c r="D1426" s="96"/>
      <c r="E1426" s="96"/>
      <c r="F1426" s="96"/>
      <c r="G1426" s="96"/>
      <c r="H1426" s="101"/>
      <c r="I1426" s="100"/>
      <c r="J1426" s="96"/>
      <c r="K1426" s="100"/>
      <c r="L1426" s="96"/>
      <c r="M1426" s="97"/>
      <c r="N1426" s="100"/>
      <c r="O1426" s="93"/>
      <c r="P1426" s="93"/>
      <c r="Q1426" s="93"/>
      <c r="R1426" s="93"/>
      <c r="S1426" s="93"/>
      <c r="T1426" s="93"/>
      <c r="U1426" s="93"/>
      <c r="V1426" s="93"/>
      <c r="W1426" s="93"/>
      <c r="X1426" s="93"/>
      <c r="Y1426" s="93"/>
      <c r="Z1426" s="93"/>
    </row>
    <row r="1427">
      <c r="A1427" s="96"/>
      <c r="B1427" s="96"/>
      <c r="C1427" s="96"/>
      <c r="D1427" s="97"/>
      <c r="E1427" s="96"/>
      <c r="F1427" s="96"/>
      <c r="G1427" s="96"/>
      <c r="H1427" s="101"/>
      <c r="I1427" s="100"/>
      <c r="J1427" s="96"/>
      <c r="K1427" s="100"/>
      <c r="L1427" s="96"/>
      <c r="M1427" s="97"/>
      <c r="N1427" s="100"/>
      <c r="O1427" s="93"/>
      <c r="P1427" s="93"/>
      <c r="Q1427" s="93"/>
      <c r="R1427" s="93"/>
      <c r="S1427" s="93"/>
      <c r="T1427" s="93"/>
      <c r="U1427" s="93"/>
      <c r="V1427" s="93"/>
      <c r="W1427" s="93"/>
      <c r="X1427" s="93"/>
      <c r="Y1427" s="93"/>
      <c r="Z1427" s="93"/>
    </row>
    <row r="1428">
      <c r="A1428" s="96"/>
      <c r="B1428" s="96"/>
      <c r="C1428" s="96"/>
      <c r="D1428" s="96"/>
      <c r="E1428" s="96"/>
      <c r="F1428" s="96"/>
      <c r="G1428" s="96"/>
      <c r="H1428" s="101"/>
      <c r="I1428" s="100"/>
      <c r="J1428" s="96"/>
      <c r="K1428" s="100"/>
      <c r="L1428" s="96"/>
      <c r="M1428" s="97"/>
      <c r="N1428" s="100"/>
      <c r="O1428" s="93"/>
      <c r="P1428" s="93"/>
      <c r="Q1428" s="93"/>
      <c r="R1428" s="93"/>
      <c r="S1428" s="93"/>
      <c r="T1428" s="93"/>
      <c r="U1428" s="93"/>
      <c r="V1428" s="93"/>
      <c r="W1428" s="93"/>
      <c r="X1428" s="93"/>
      <c r="Y1428" s="93"/>
      <c r="Z1428" s="93"/>
    </row>
    <row r="1429">
      <c r="A1429" s="96"/>
      <c r="B1429" s="96"/>
      <c r="C1429" s="96"/>
      <c r="D1429" s="96"/>
      <c r="E1429" s="96"/>
      <c r="F1429" s="96"/>
      <c r="G1429" s="96"/>
      <c r="H1429" s="101"/>
      <c r="I1429" s="100"/>
      <c r="J1429" s="96"/>
      <c r="K1429" s="100"/>
      <c r="L1429" s="96"/>
      <c r="M1429" s="97"/>
      <c r="N1429" s="100"/>
      <c r="O1429" s="93"/>
      <c r="P1429" s="93"/>
      <c r="Q1429" s="93"/>
      <c r="R1429" s="93"/>
      <c r="S1429" s="93"/>
      <c r="T1429" s="93"/>
      <c r="U1429" s="93"/>
      <c r="V1429" s="93"/>
      <c r="W1429" s="93"/>
      <c r="X1429" s="93"/>
      <c r="Y1429" s="93"/>
      <c r="Z1429" s="93"/>
    </row>
    <row r="1430">
      <c r="A1430" s="96"/>
      <c r="B1430" s="96"/>
      <c r="C1430" s="96"/>
      <c r="D1430" s="96"/>
      <c r="E1430" s="96"/>
      <c r="F1430" s="96"/>
      <c r="G1430" s="96"/>
      <c r="H1430" s="101"/>
      <c r="I1430" s="100"/>
      <c r="J1430" s="96"/>
      <c r="K1430" s="100"/>
      <c r="L1430" s="96"/>
      <c r="M1430" s="97"/>
      <c r="N1430" s="100"/>
      <c r="O1430" s="93"/>
      <c r="P1430" s="93"/>
      <c r="Q1430" s="93"/>
      <c r="R1430" s="93"/>
      <c r="S1430" s="93"/>
      <c r="T1430" s="93"/>
      <c r="U1430" s="93"/>
      <c r="V1430" s="93"/>
      <c r="W1430" s="93"/>
      <c r="X1430" s="93"/>
      <c r="Y1430" s="93"/>
      <c r="Z1430" s="93"/>
    </row>
    <row r="1431">
      <c r="A1431" s="96"/>
      <c r="B1431" s="96"/>
      <c r="C1431" s="96"/>
      <c r="D1431" s="96"/>
      <c r="E1431" s="96"/>
      <c r="F1431" s="96"/>
      <c r="G1431" s="96"/>
      <c r="H1431" s="101"/>
      <c r="I1431" s="100"/>
      <c r="J1431" s="96"/>
      <c r="K1431" s="100"/>
      <c r="L1431" s="96"/>
      <c r="M1431" s="97"/>
      <c r="N1431" s="100"/>
      <c r="O1431" s="93"/>
      <c r="P1431" s="93"/>
      <c r="Q1431" s="93"/>
      <c r="R1431" s="93"/>
      <c r="S1431" s="93"/>
      <c r="T1431" s="93"/>
      <c r="U1431" s="93"/>
      <c r="V1431" s="93"/>
      <c r="W1431" s="93"/>
      <c r="X1431" s="93"/>
      <c r="Y1431" s="93"/>
      <c r="Z1431" s="93"/>
    </row>
    <row r="1432">
      <c r="A1432" s="96"/>
      <c r="B1432" s="96"/>
      <c r="C1432" s="96"/>
      <c r="D1432" s="96"/>
      <c r="E1432" s="96"/>
      <c r="F1432" s="96"/>
      <c r="G1432" s="96"/>
      <c r="H1432" s="101"/>
      <c r="I1432" s="100"/>
      <c r="J1432" s="96"/>
      <c r="K1432" s="99"/>
      <c r="L1432" s="96"/>
      <c r="M1432" s="97"/>
      <c r="N1432" s="100"/>
      <c r="O1432" s="93"/>
      <c r="P1432" s="93"/>
      <c r="Q1432" s="93"/>
      <c r="R1432" s="93"/>
      <c r="S1432" s="93"/>
      <c r="T1432" s="93"/>
      <c r="U1432" s="93"/>
      <c r="V1432" s="93"/>
      <c r="W1432" s="93"/>
      <c r="X1432" s="93"/>
      <c r="Y1432" s="93"/>
      <c r="Z1432" s="93"/>
    </row>
    <row r="1433">
      <c r="A1433" s="96"/>
      <c r="B1433" s="96"/>
      <c r="C1433" s="96"/>
      <c r="D1433" s="96"/>
      <c r="E1433" s="96"/>
      <c r="F1433" s="96"/>
      <c r="G1433" s="96"/>
      <c r="H1433" s="101"/>
      <c r="I1433" s="100"/>
      <c r="J1433" s="96"/>
      <c r="K1433" s="99"/>
      <c r="L1433" s="96"/>
      <c r="M1433" s="97"/>
      <c r="N1433" s="100"/>
      <c r="O1433" s="93"/>
      <c r="P1433" s="93"/>
      <c r="Q1433" s="93"/>
      <c r="R1433" s="93"/>
      <c r="S1433" s="93"/>
      <c r="T1433" s="93"/>
      <c r="U1433" s="93"/>
      <c r="V1433" s="93"/>
      <c r="W1433" s="93"/>
      <c r="X1433" s="93"/>
      <c r="Y1433" s="93"/>
      <c r="Z1433" s="93"/>
    </row>
    <row r="1434">
      <c r="A1434" s="96"/>
      <c r="B1434" s="96"/>
      <c r="C1434" s="96"/>
      <c r="D1434" s="97"/>
      <c r="E1434" s="96"/>
      <c r="F1434" s="96"/>
      <c r="G1434" s="96"/>
      <c r="H1434" s="101"/>
      <c r="I1434" s="100"/>
      <c r="J1434" s="96"/>
      <c r="K1434" s="100"/>
      <c r="L1434" s="96"/>
      <c r="M1434" s="97"/>
      <c r="N1434" s="100"/>
      <c r="O1434" s="93"/>
      <c r="P1434" s="93"/>
      <c r="Q1434" s="93"/>
      <c r="R1434" s="93"/>
      <c r="S1434" s="93"/>
      <c r="T1434" s="93"/>
      <c r="U1434" s="93"/>
      <c r="V1434" s="93"/>
      <c r="W1434" s="93"/>
      <c r="X1434" s="93"/>
      <c r="Y1434" s="93"/>
      <c r="Z1434" s="93"/>
    </row>
    <row r="1435">
      <c r="A1435" s="96"/>
      <c r="B1435" s="96"/>
      <c r="C1435" s="96"/>
      <c r="D1435" s="96"/>
      <c r="E1435" s="96"/>
      <c r="F1435" s="96"/>
      <c r="G1435" s="96"/>
      <c r="H1435" s="101"/>
      <c r="I1435" s="100"/>
      <c r="J1435" s="96"/>
      <c r="K1435" s="100"/>
      <c r="L1435" s="96"/>
      <c r="M1435" s="97"/>
      <c r="N1435" s="100"/>
      <c r="O1435" s="93"/>
      <c r="P1435" s="93"/>
      <c r="Q1435" s="93"/>
      <c r="R1435" s="93"/>
      <c r="S1435" s="93"/>
      <c r="T1435" s="93"/>
      <c r="U1435" s="93"/>
      <c r="V1435" s="93"/>
      <c r="W1435" s="93"/>
      <c r="X1435" s="93"/>
      <c r="Y1435" s="93"/>
      <c r="Z1435" s="93"/>
    </row>
    <row r="1436">
      <c r="A1436" s="96"/>
      <c r="B1436" s="96"/>
      <c r="C1436" s="96"/>
      <c r="D1436" s="96"/>
      <c r="E1436" s="96"/>
      <c r="F1436" s="96"/>
      <c r="G1436" s="96"/>
      <c r="H1436" s="101"/>
      <c r="I1436" s="100"/>
      <c r="J1436" s="96"/>
      <c r="K1436" s="100"/>
      <c r="L1436" s="96"/>
      <c r="M1436" s="97"/>
      <c r="N1436" s="100"/>
      <c r="O1436" s="93"/>
      <c r="P1436" s="93"/>
      <c r="Q1436" s="93"/>
      <c r="R1436" s="93"/>
      <c r="S1436" s="93"/>
      <c r="T1436" s="93"/>
      <c r="U1436" s="93"/>
      <c r="V1436" s="93"/>
      <c r="W1436" s="93"/>
      <c r="X1436" s="93"/>
      <c r="Y1436" s="93"/>
      <c r="Z1436" s="93"/>
    </row>
    <row r="1437">
      <c r="A1437" s="96"/>
      <c r="B1437" s="96"/>
      <c r="C1437" s="96"/>
      <c r="D1437" s="96"/>
      <c r="E1437" s="96"/>
      <c r="F1437" s="96"/>
      <c r="G1437" s="96"/>
      <c r="H1437" s="101"/>
      <c r="I1437" s="100"/>
      <c r="J1437" s="96"/>
      <c r="K1437" s="100"/>
      <c r="L1437" s="96"/>
      <c r="M1437" s="97"/>
      <c r="N1437" s="100"/>
      <c r="O1437" s="93"/>
      <c r="P1437" s="93"/>
      <c r="Q1437" s="93"/>
      <c r="R1437" s="93"/>
      <c r="S1437" s="93"/>
      <c r="T1437" s="93"/>
      <c r="U1437" s="93"/>
      <c r="V1437" s="93"/>
      <c r="W1437" s="93"/>
      <c r="X1437" s="93"/>
      <c r="Y1437" s="93"/>
      <c r="Z1437" s="93"/>
    </row>
    <row r="1438">
      <c r="A1438" s="96"/>
      <c r="B1438" s="96"/>
      <c r="C1438" s="96"/>
      <c r="D1438" s="96"/>
      <c r="E1438" s="96"/>
      <c r="F1438" s="96"/>
      <c r="G1438" s="96"/>
      <c r="H1438" s="101"/>
      <c r="I1438" s="100"/>
      <c r="J1438" s="96"/>
      <c r="K1438" s="100"/>
      <c r="L1438" s="96"/>
      <c r="M1438" s="97"/>
      <c r="N1438" s="100"/>
      <c r="O1438" s="93"/>
      <c r="P1438" s="93"/>
      <c r="Q1438" s="93"/>
      <c r="R1438" s="93"/>
      <c r="S1438" s="93"/>
      <c r="T1438" s="93"/>
      <c r="U1438" s="93"/>
      <c r="V1438" s="93"/>
      <c r="W1438" s="93"/>
      <c r="X1438" s="93"/>
      <c r="Y1438" s="93"/>
      <c r="Z1438" s="93"/>
    </row>
    <row r="1439">
      <c r="A1439" s="96"/>
      <c r="B1439" s="96"/>
      <c r="C1439" s="96"/>
      <c r="D1439" s="96"/>
      <c r="E1439" s="96"/>
      <c r="F1439" s="96"/>
      <c r="G1439" s="96"/>
      <c r="H1439" s="101"/>
      <c r="I1439" s="100"/>
      <c r="J1439" s="96"/>
      <c r="K1439" s="100"/>
      <c r="L1439" s="96"/>
      <c r="M1439" s="97"/>
      <c r="N1439" s="100"/>
      <c r="O1439" s="93"/>
      <c r="P1439" s="93"/>
      <c r="Q1439" s="93"/>
      <c r="R1439" s="93"/>
      <c r="S1439" s="93"/>
      <c r="T1439" s="93"/>
      <c r="U1439" s="93"/>
      <c r="V1439" s="93"/>
      <c r="W1439" s="93"/>
      <c r="X1439" s="93"/>
      <c r="Y1439" s="93"/>
      <c r="Z1439" s="93"/>
    </row>
    <row r="1440">
      <c r="A1440" s="96"/>
      <c r="B1440" s="96"/>
      <c r="C1440" s="96"/>
      <c r="D1440" s="96"/>
      <c r="E1440" s="96"/>
      <c r="F1440" s="96"/>
      <c r="G1440" s="96"/>
      <c r="H1440" s="101"/>
      <c r="I1440" s="100"/>
      <c r="J1440" s="96"/>
      <c r="K1440" s="100"/>
      <c r="L1440" s="96"/>
      <c r="M1440" s="97"/>
      <c r="N1440" s="100"/>
      <c r="O1440" s="93"/>
      <c r="P1440" s="93"/>
      <c r="Q1440" s="93"/>
      <c r="R1440" s="93"/>
      <c r="S1440" s="93"/>
      <c r="T1440" s="93"/>
      <c r="U1440" s="93"/>
      <c r="V1440" s="93"/>
      <c r="W1440" s="93"/>
      <c r="X1440" s="93"/>
      <c r="Y1440" s="93"/>
      <c r="Z1440" s="93"/>
    </row>
    <row r="1441">
      <c r="A1441" s="96"/>
      <c r="B1441" s="96"/>
      <c r="C1441" s="96"/>
      <c r="D1441" s="96"/>
      <c r="E1441" s="96"/>
      <c r="F1441" s="96"/>
      <c r="G1441" s="96"/>
      <c r="H1441" s="101"/>
      <c r="I1441" s="100"/>
      <c r="J1441" s="96"/>
      <c r="K1441" s="100"/>
      <c r="L1441" s="96"/>
      <c r="M1441" s="97"/>
      <c r="N1441" s="100"/>
      <c r="O1441" s="93"/>
      <c r="P1441" s="93"/>
      <c r="Q1441" s="93"/>
      <c r="R1441" s="93"/>
      <c r="S1441" s="93"/>
      <c r="T1441" s="93"/>
      <c r="U1441" s="93"/>
      <c r="V1441" s="93"/>
      <c r="W1441" s="93"/>
      <c r="X1441" s="93"/>
      <c r="Y1441" s="93"/>
      <c r="Z1441" s="93"/>
    </row>
    <row r="1442">
      <c r="A1442" s="96"/>
      <c r="B1442" s="96"/>
      <c r="C1442" s="96"/>
      <c r="D1442" s="96"/>
      <c r="E1442" s="96"/>
      <c r="F1442" s="96"/>
      <c r="G1442" s="96"/>
      <c r="H1442" s="101"/>
      <c r="I1442" s="100"/>
      <c r="J1442" s="96"/>
      <c r="K1442" s="100"/>
      <c r="L1442" s="96"/>
      <c r="M1442" s="97"/>
      <c r="N1442" s="100"/>
      <c r="O1442" s="93"/>
      <c r="P1442" s="93"/>
      <c r="Q1442" s="93"/>
      <c r="R1442" s="93"/>
      <c r="S1442" s="93"/>
      <c r="T1442" s="93"/>
      <c r="U1442" s="93"/>
      <c r="V1442" s="93"/>
      <c r="W1442" s="93"/>
      <c r="X1442" s="93"/>
      <c r="Y1442" s="93"/>
      <c r="Z1442" s="93"/>
    </row>
    <row r="1443">
      <c r="A1443" s="97"/>
      <c r="B1443" s="96"/>
      <c r="C1443" s="96"/>
      <c r="D1443" s="96"/>
      <c r="E1443" s="96"/>
      <c r="F1443" s="96"/>
      <c r="G1443" s="96"/>
      <c r="H1443" s="101"/>
      <c r="I1443" s="100"/>
      <c r="J1443" s="96"/>
      <c r="K1443" s="100"/>
      <c r="L1443" s="96"/>
      <c r="M1443" s="97"/>
      <c r="N1443" s="100"/>
      <c r="O1443" s="93"/>
      <c r="P1443" s="93"/>
      <c r="Q1443" s="93"/>
      <c r="R1443" s="93"/>
      <c r="S1443" s="93"/>
      <c r="T1443" s="93"/>
      <c r="U1443" s="93"/>
      <c r="V1443" s="93"/>
      <c r="W1443" s="93"/>
      <c r="X1443" s="93"/>
      <c r="Y1443" s="93"/>
      <c r="Z1443" s="93"/>
    </row>
    <row r="1444">
      <c r="A1444" s="96"/>
      <c r="B1444" s="96"/>
      <c r="C1444" s="96"/>
      <c r="D1444" s="96"/>
      <c r="E1444" s="96"/>
      <c r="F1444" s="96"/>
      <c r="G1444" s="96"/>
      <c r="H1444" s="101"/>
      <c r="I1444" s="99"/>
      <c r="J1444" s="96"/>
      <c r="K1444" s="100"/>
      <c r="L1444" s="96"/>
      <c r="M1444" s="97"/>
      <c r="N1444" s="100"/>
      <c r="O1444" s="93"/>
      <c r="P1444" s="93"/>
      <c r="Q1444" s="93"/>
      <c r="R1444" s="93"/>
      <c r="S1444" s="93"/>
      <c r="T1444" s="93"/>
      <c r="U1444" s="93"/>
      <c r="V1444" s="93"/>
      <c r="W1444" s="93"/>
      <c r="X1444" s="93"/>
      <c r="Y1444" s="93"/>
      <c r="Z1444" s="93"/>
    </row>
    <row r="1445">
      <c r="A1445" s="96"/>
      <c r="B1445" s="96"/>
      <c r="C1445" s="96"/>
      <c r="D1445" s="96"/>
      <c r="E1445" s="96"/>
      <c r="F1445" s="96"/>
      <c r="G1445" s="96"/>
      <c r="H1445" s="101"/>
      <c r="I1445" s="99"/>
      <c r="J1445" s="96"/>
      <c r="K1445" s="100"/>
      <c r="L1445" s="96"/>
      <c r="M1445" s="97"/>
      <c r="N1445" s="100"/>
      <c r="O1445" s="93"/>
      <c r="P1445" s="93"/>
      <c r="Q1445" s="93"/>
      <c r="R1445" s="93"/>
      <c r="S1445" s="93"/>
      <c r="T1445" s="93"/>
      <c r="U1445" s="93"/>
      <c r="V1445" s="93"/>
      <c r="W1445" s="93"/>
      <c r="X1445" s="93"/>
      <c r="Y1445" s="93"/>
      <c r="Z1445" s="93"/>
    </row>
    <row r="1446">
      <c r="A1446" s="96"/>
      <c r="B1446" s="96"/>
      <c r="C1446" s="96"/>
      <c r="D1446" s="96"/>
      <c r="E1446" s="96"/>
      <c r="F1446" s="96"/>
      <c r="G1446" s="96"/>
      <c r="H1446" s="101"/>
      <c r="I1446" s="99"/>
      <c r="J1446" s="96"/>
      <c r="K1446" s="100"/>
      <c r="L1446" s="96"/>
      <c r="M1446" s="97"/>
      <c r="N1446" s="100"/>
      <c r="O1446" s="93"/>
      <c r="P1446" s="93"/>
      <c r="Q1446" s="93"/>
      <c r="R1446" s="93"/>
      <c r="S1446" s="93"/>
      <c r="T1446" s="93"/>
      <c r="U1446" s="93"/>
      <c r="V1446" s="93"/>
      <c r="W1446" s="93"/>
      <c r="X1446" s="93"/>
      <c r="Y1446" s="93"/>
      <c r="Z1446" s="93"/>
    </row>
    <row r="1447">
      <c r="A1447" s="96"/>
      <c r="B1447" s="96"/>
      <c r="C1447" s="96"/>
      <c r="D1447" s="96"/>
      <c r="E1447" s="96"/>
      <c r="F1447" s="96"/>
      <c r="G1447" s="96"/>
      <c r="H1447" s="101"/>
      <c r="I1447" s="99"/>
      <c r="J1447" s="96"/>
      <c r="K1447" s="100"/>
      <c r="L1447" s="96"/>
      <c r="M1447" s="97"/>
      <c r="N1447" s="100"/>
      <c r="O1447" s="93"/>
      <c r="P1447" s="93"/>
      <c r="Q1447" s="93"/>
      <c r="R1447" s="93"/>
      <c r="S1447" s="93"/>
      <c r="T1447" s="93"/>
      <c r="U1447" s="93"/>
      <c r="V1447" s="93"/>
      <c r="W1447" s="93"/>
      <c r="X1447" s="93"/>
      <c r="Y1447" s="93"/>
      <c r="Z1447" s="93"/>
    </row>
    <row r="1448">
      <c r="A1448" s="96"/>
      <c r="B1448" s="96"/>
      <c r="C1448" s="96"/>
      <c r="D1448" s="96"/>
      <c r="E1448" s="96"/>
      <c r="F1448" s="96"/>
      <c r="G1448" s="96"/>
      <c r="H1448" s="101"/>
      <c r="I1448" s="99"/>
      <c r="J1448" s="96"/>
      <c r="K1448" s="100"/>
      <c r="L1448" s="96"/>
      <c r="M1448" s="97"/>
      <c r="N1448" s="100"/>
      <c r="O1448" s="93"/>
      <c r="P1448" s="93"/>
      <c r="Q1448" s="93"/>
      <c r="R1448" s="93"/>
      <c r="S1448" s="93"/>
      <c r="T1448" s="93"/>
      <c r="U1448" s="93"/>
      <c r="V1448" s="93"/>
      <c r="W1448" s="93"/>
      <c r="X1448" s="93"/>
      <c r="Y1448" s="93"/>
      <c r="Z1448" s="93"/>
    </row>
    <row r="1449">
      <c r="A1449" s="96"/>
      <c r="B1449" s="96"/>
      <c r="C1449" s="96"/>
      <c r="D1449" s="96"/>
      <c r="E1449" s="96"/>
      <c r="F1449" s="96"/>
      <c r="G1449" s="96"/>
      <c r="H1449" s="101"/>
      <c r="I1449" s="99"/>
      <c r="J1449" s="96"/>
      <c r="K1449" s="100"/>
      <c r="L1449" s="96"/>
      <c r="M1449" s="97"/>
      <c r="N1449" s="100"/>
      <c r="O1449" s="93"/>
      <c r="P1449" s="93"/>
      <c r="Q1449" s="93"/>
      <c r="R1449" s="93"/>
      <c r="S1449" s="93"/>
      <c r="T1449" s="93"/>
      <c r="U1449" s="93"/>
      <c r="V1449" s="93"/>
      <c r="W1449" s="93"/>
      <c r="X1449" s="93"/>
      <c r="Y1449" s="93"/>
      <c r="Z1449" s="93"/>
    </row>
    <row r="1450">
      <c r="A1450" s="96"/>
      <c r="B1450" s="96"/>
      <c r="C1450" s="96"/>
      <c r="D1450" s="96"/>
      <c r="E1450" s="96"/>
      <c r="F1450" s="96"/>
      <c r="G1450" s="96"/>
      <c r="H1450" s="101"/>
      <c r="I1450" s="99"/>
      <c r="J1450" s="96"/>
      <c r="K1450" s="100"/>
      <c r="L1450" s="96"/>
      <c r="M1450" s="97"/>
      <c r="N1450" s="100"/>
      <c r="O1450" s="93"/>
      <c r="P1450" s="93"/>
      <c r="Q1450" s="93"/>
      <c r="R1450" s="93"/>
      <c r="S1450" s="93"/>
      <c r="T1450" s="93"/>
      <c r="U1450" s="93"/>
      <c r="V1450" s="93"/>
      <c r="W1450" s="93"/>
      <c r="X1450" s="93"/>
      <c r="Y1450" s="93"/>
      <c r="Z1450" s="93"/>
    </row>
    <row r="1451">
      <c r="A1451" s="96"/>
      <c r="B1451" s="96"/>
      <c r="C1451" s="96"/>
      <c r="D1451" s="96"/>
      <c r="E1451" s="96"/>
      <c r="F1451" s="96"/>
      <c r="G1451" s="96"/>
      <c r="H1451" s="101"/>
      <c r="I1451" s="99"/>
      <c r="J1451" s="96"/>
      <c r="K1451" s="100"/>
      <c r="L1451" s="96"/>
      <c r="M1451" s="97"/>
      <c r="N1451" s="100"/>
      <c r="O1451" s="93"/>
      <c r="P1451" s="93"/>
      <c r="Q1451" s="93"/>
      <c r="R1451" s="93"/>
      <c r="S1451" s="93"/>
      <c r="T1451" s="93"/>
      <c r="U1451" s="93"/>
      <c r="V1451" s="93"/>
      <c r="W1451" s="93"/>
      <c r="X1451" s="93"/>
      <c r="Y1451" s="93"/>
      <c r="Z1451" s="93"/>
    </row>
    <row r="1452">
      <c r="A1452" s="96"/>
      <c r="B1452" s="96"/>
      <c r="C1452" s="96"/>
      <c r="D1452" s="96"/>
      <c r="E1452" s="96"/>
      <c r="F1452" s="96"/>
      <c r="G1452" s="96"/>
      <c r="H1452" s="101"/>
      <c r="I1452" s="99"/>
      <c r="J1452" s="96"/>
      <c r="K1452" s="100"/>
      <c r="L1452" s="96"/>
      <c r="M1452" s="97"/>
      <c r="N1452" s="100"/>
      <c r="O1452" s="93"/>
      <c r="P1452" s="93"/>
      <c r="Q1452" s="93"/>
      <c r="R1452" s="93"/>
      <c r="S1452" s="93"/>
      <c r="T1452" s="93"/>
      <c r="U1452" s="93"/>
      <c r="V1452" s="93"/>
      <c r="W1452" s="93"/>
      <c r="X1452" s="93"/>
      <c r="Y1452" s="93"/>
      <c r="Z1452" s="93"/>
    </row>
    <row r="1453">
      <c r="A1453" s="96"/>
      <c r="B1453" s="97"/>
      <c r="C1453" s="96"/>
      <c r="D1453" s="96"/>
      <c r="E1453" s="96"/>
      <c r="F1453" s="96"/>
      <c r="G1453" s="96"/>
      <c r="H1453" s="101"/>
      <c r="I1453" s="99"/>
      <c r="J1453" s="96"/>
      <c r="K1453" s="100"/>
      <c r="L1453" s="96"/>
      <c r="M1453" s="97"/>
      <c r="N1453" s="100"/>
      <c r="O1453" s="93"/>
      <c r="P1453" s="93"/>
      <c r="Q1453" s="93"/>
      <c r="R1453" s="93"/>
      <c r="S1453" s="93"/>
      <c r="T1453" s="93"/>
      <c r="U1453" s="93"/>
      <c r="V1453" s="93"/>
      <c r="W1453" s="93"/>
      <c r="X1453" s="93"/>
      <c r="Y1453" s="93"/>
      <c r="Z1453" s="93"/>
    </row>
    <row r="1454">
      <c r="A1454" s="96"/>
      <c r="B1454" s="96"/>
      <c r="C1454" s="96"/>
      <c r="D1454" s="96"/>
      <c r="E1454" s="96"/>
      <c r="F1454" s="96"/>
      <c r="G1454" s="96"/>
      <c r="H1454" s="101"/>
      <c r="I1454" s="99"/>
      <c r="J1454" s="96"/>
      <c r="K1454" s="100"/>
      <c r="L1454" s="96"/>
      <c r="M1454" s="97"/>
      <c r="N1454" s="100"/>
      <c r="O1454" s="93"/>
      <c r="P1454" s="93"/>
      <c r="Q1454" s="93"/>
      <c r="R1454" s="93"/>
      <c r="S1454" s="93"/>
      <c r="T1454" s="93"/>
      <c r="U1454" s="93"/>
      <c r="V1454" s="93"/>
      <c r="W1454" s="93"/>
      <c r="X1454" s="93"/>
      <c r="Y1454" s="93"/>
      <c r="Z1454" s="93"/>
    </row>
    <row r="1455">
      <c r="A1455" s="96"/>
      <c r="B1455" s="96"/>
      <c r="C1455" s="96"/>
      <c r="D1455" s="96"/>
      <c r="E1455" s="96"/>
      <c r="F1455" s="96"/>
      <c r="G1455" s="96"/>
      <c r="H1455" s="101"/>
      <c r="I1455" s="99"/>
      <c r="J1455" s="96"/>
      <c r="K1455" s="100"/>
      <c r="L1455" s="96"/>
      <c r="M1455" s="97"/>
      <c r="N1455" s="100"/>
      <c r="O1455" s="93"/>
      <c r="P1455" s="93"/>
      <c r="Q1455" s="93"/>
      <c r="R1455" s="93"/>
      <c r="S1455" s="93"/>
      <c r="T1455" s="93"/>
      <c r="U1455" s="93"/>
      <c r="V1455" s="93"/>
      <c r="W1455" s="93"/>
      <c r="X1455" s="93"/>
      <c r="Y1455" s="93"/>
      <c r="Z1455" s="93"/>
    </row>
    <row r="1456">
      <c r="A1456" s="96"/>
      <c r="B1456" s="96"/>
      <c r="C1456" s="96"/>
      <c r="D1456" s="96"/>
      <c r="E1456" s="96"/>
      <c r="F1456" s="96"/>
      <c r="G1456" s="96"/>
      <c r="H1456" s="101"/>
      <c r="I1456" s="100"/>
      <c r="J1456" s="96"/>
      <c r="K1456" s="100"/>
      <c r="L1456" s="96"/>
      <c r="M1456" s="97"/>
      <c r="N1456" s="100"/>
      <c r="O1456" s="93"/>
      <c r="P1456" s="93"/>
      <c r="Q1456" s="93"/>
      <c r="R1456" s="93"/>
      <c r="S1456" s="93"/>
      <c r="T1456" s="93"/>
      <c r="U1456" s="93"/>
      <c r="V1456" s="93"/>
      <c r="W1456" s="93"/>
      <c r="X1456" s="93"/>
      <c r="Y1456" s="93"/>
      <c r="Z1456" s="93"/>
    </row>
    <row r="1457">
      <c r="A1457" s="96"/>
      <c r="B1457" s="96"/>
      <c r="C1457" s="96"/>
      <c r="D1457" s="96"/>
      <c r="E1457" s="96"/>
      <c r="F1457" s="96"/>
      <c r="G1457" s="96"/>
      <c r="H1457" s="101"/>
      <c r="I1457" s="100"/>
      <c r="J1457" s="96"/>
      <c r="K1457" s="100"/>
      <c r="L1457" s="96"/>
      <c r="M1457" s="97"/>
      <c r="N1457" s="100"/>
      <c r="O1457" s="93"/>
      <c r="P1457" s="93"/>
      <c r="Q1457" s="93"/>
      <c r="R1457" s="93"/>
      <c r="S1457" s="93"/>
      <c r="T1457" s="93"/>
      <c r="U1457" s="93"/>
      <c r="V1457" s="93"/>
      <c r="W1457" s="93"/>
      <c r="X1457" s="93"/>
      <c r="Y1457" s="93"/>
      <c r="Z1457" s="93"/>
    </row>
    <row r="1458">
      <c r="A1458" s="96"/>
      <c r="B1458" s="96"/>
      <c r="C1458" s="96"/>
      <c r="D1458" s="96"/>
      <c r="E1458" s="96"/>
      <c r="F1458" s="96"/>
      <c r="G1458" s="96"/>
      <c r="H1458" s="101"/>
      <c r="I1458" s="100"/>
      <c r="J1458" s="96"/>
      <c r="K1458" s="99"/>
      <c r="L1458" s="96"/>
      <c r="M1458" s="97"/>
      <c r="N1458" s="100"/>
      <c r="O1458" s="93"/>
      <c r="P1458" s="93"/>
      <c r="Q1458" s="93"/>
      <c r="R1458" s="93"/>
      <c r="S1458" s="93"/>
      <c r="T1458" s="93"/>
      <c r="U1458" s="93"/>
      <c r="V1458" s="93"/>
      <c r="W1458" s="93"/>
      <c r="X1458" s="93"/>
      <c r="Y1458" s="93"/>
      <c r="Z1458" s="93"/>
    </row>
    <row r="1459">
      <c r="A1459" s="96"/>
      <c r="B1459" s="96"/>
      <c r="C1459" s="96"/>
      <c r="D1459" s="96"/>
      <c r="E1459" s="96"/>
      <c r="F1459" s="96"/>
      <c r="G1459" s="96"/>
      <c r="H1459" s="101"/>
      <c r="I1459" s="100"/>
      <c r="J1459" s="96"/>
      <c r="K1459" s="100"/>
      <c r="L1459" s="96"/>
      <c r="M1459" s="97"/>
      <c r="N1459" s="100"/>
      <c r="O1459" s="93"/>
      <c r="P1459" s="93"/>
      <c r="Q1459" s="93"/>
      <c r="R1459" s="93"/>
      <c r="S1459" s="93"/>
      <c r="T1459" s="93"/>
      <c r="U1459" s="93"/>
      <c r="V1459" s="93"/>
      <c r="W1459" s="93"/>
      <c r="X1459" s="93"/>
      <c r="Y1459" s="93"/>
      <c r="Z1459" s="93"/>
    </row>
    <row r="1460">
      <c r="A1460" s="96"/>
      <c r="B1460" s="96"/>
      <c r="C1460" s="96"/>
      <c r="D1460" s="96"/>
      <c r="E1460" s="96"/>
      <c r="F1460" s="96"/>
      <c r="G1460" s="96"/>
      <c r="H1460" s="101"/>
      <c r="I1460" s="100"/>
      <c r="J1460" s="96"/>
      <c r="K1460" s="100"/>
      <c r="L1460" s="96"/>
      <c r="M1460" s="97"/>
      <c r="N1460" s="100"/>
      <c r="O1460" s="93"/>
      <c r="P1460" s="93"/>
      <c r="Q1460" s="93"/>
      <c r="R1460" s="93"/>
      <c r="S1460" s="93"/>
      <c r="T1460" s="93"/>
      <c r="U1460" s="93"/>
      <c r="V1460" s="93"/>
      <c r="W1460" s="93"/>
      <c r="X1460" s="93"/>
      <c r="Y1460" s="93"/>
      <c r="Z1460" s="93"/>
    </row>
    <row r="1461">
      <c r="A1461" s="96"/>
      <c r="B1461" s="96"/>
      <c r="C1461" s="96"/>
      <c r="D1461" s="96"/>
      <c r="E1461" s="96"/>
      <c r="F1461" s="96"/>
      <c r="G1461" s="96"/>
      <c r="H1461" s="101"/>
      <c r="I1461" s="100"/>
      <c r="J1461" s="96"/>
      <c r="K1461" s="99"/>
      <c r="L1461" s="96"/>
      <c r="M1461" s="97"/>
      <c r="N1461" s="100"/>
      <c r="O1461" s="93"/>
      <c r="P1461" s="93"/>
      <c r="Q1461" s="93"/>
      <c r="R1461" s="93"/>
      <c r="S1461" s="93"/>
      <c r="T1461" s="93"/>
      <c r="U1461" s="93"/>
      <c r="V1461" s="93"/>
      <c r="W1461" s="93"/>
      <c r="X1461" s="93"/>
      <c r="Y1461" s="93"/>
      <c r="Z1461" s="93"/>
    </row>
    <row r="1462">
      <c r="A1462" s="96"/>
      <c r="B1462" s="96"/>
      <c r="C1462" s="96"/>
      <c r="D1462" s="96"/>
      <c r="E1462" s="96"/>
      <c r="F1462" s="96"/>
      <c r="G1462" s="96"/>
      <c r="H1462" s="101"/>
      <c r="I1462" s="100"/>
      <c r="J1462" s="96"/>
      <c r="K1462" s="100"/>
      <c r="L1462" s="96"/>
      <c r="M1462" s="97"/>
      <c r="N1462" s="100"/>
      <c r="O1462" s="93"/>
      <c r="P1462" s="93"/>
      <c r="Q1462" s="93"/>
      <c r="R1462" s="93"/>
      <c r="S1462" s="93"/>
      <c r="T1462" s="93"/>
      <c r="U1462" s="93"/>
      <c r="V1462" s="93"/>
      <c r="W1462" s="93"/>
      <c r="X1462" s="93"/>
      <c r="Y1462" s="93"/>
      <c r="Z1462" s="93"/>
    </row>
    <row r="1463">
      <c r="A1463" s="96"/>
      <c r="B1463" s="96"/>
      <c r="C1463" s="96"/>
      <c r="D1463" s="96"/>
      <c r="E1463" s="96"/>
      <c r="F1463" s="96"/>
      <c r="G1463" s="96"/>
      <c r="H1463" s="101"/>
      <c r="I1463" s="100"/>
      <c r="J1463" s="96"/>
      <c r="K1463" s="100"/>
      <c r="L1463" s="96"/>
      <c r="M1463" s="97"/>
      <c r="N1463" s="100"/>
      <c r="O1463" s="93"/>
      <c r="P1463" s="93"/>
      <c r="Q1463" s="93"/>
      <c r="R1463" s="93"/>
      <c r="S1463" s="93"/>
      <c r="T1463" s="93"/>
      <c r="U1463" s="93"/>
      <c r="V1463" s="93"/>
      <c r="W1463" s="93"/>
      <c r="X1463" s="93"/>
      <c r="Y1463" s="93"/>
      <c r="Z1463" s="93"/>
    </row>
    <row r="1464">
      <c r="A1464" s="96"/>
      <c r="B1464" s="96"/>
      <c r="C1464" s="96"/>
      <c r="D1464" s="96"/>
      <c r="E1464" s="96"/>
      <c r="F1464" s="96"/>
      <c r="G1464" s="96"/>
      <c r="H1464" s="101"/>
      <c r="I1464" s="100"/>
      <c r="J1464" s="96"/>
      <c r="K1464" s="100"/>
      <c r="L1464" s="96"/>
      <c r="M1464" s="97"/>
      <c r="N1464" s="100"/>
      <c r="O1464" s="93"/>
      <c r="P1464" s="93"/>
      <c r="Q1464" s="93"/>
      <c r="R1464" s="93"/>
      <c r="S1464" s="93"/>
      <c r="T1464" s="93"/>
      <c r="U1464" s="93"/>
      <c r="V1464" s="93"/>
      <c r="W1464" s="93"/>
      <c r="X1464" s="93"/>
      <c r="Y1464" s="93"/>
      <c r="Z1464" s="93"/>
    </row>
    <row r="1465">
      <c r="A1465" s="96"/>
      <c r="B1465" s="96"/>
      <c r="C1465" s="96"/>
      <c r="D1465" s="97"/>
      <c r="E1465" s="96"/>
      <c r="F1465" s="96"/>
      <c r="G1465" s="96"/>
      <c r="H1465" s="101"/>
      <c r="I1465" s="100"/>
      <c r="J1465" s="96"/>
      <c r="K1465" s="100"/>
      <c r="L1465" s="96"/>
      <c r="M1465" s="97"/>
      <c r="N1465" s="100"/>
      <c r="O1465" s="93"/>
      <c r="P1465" s="93"/>
      <c r="Q1465" s="93"/>
      <c r="R1465" s="93"/>
      <c r="S1465" s="93"/>
      <c r="T1465" s="93"/>
      <c r="U1465" s="93"/>
      <c r="V1465" s="93"/>
      <c r="W1465" s="93"/>
      <c r="X1465" s="93"/>
      <c r="Y1465" s="93"/>
      <c r="Z1465" s="93"/>
    </row>
    <row r="1466">
      <c r="A1466" s="96"/>
      <c r="B1466" s="96"/>
      <c r="C1466" s="96"/>
      <c r="D1466" s="96"/>
      <c r="E1466" s="96"/>
      <c r="F1466" s="96"/>
      <c r="G1466" s="96"/>
      <c r="H1466" s="101"/>
      <c r="I1466" s="100"/>
      <c r="J1466" s="96"/>
      <c r="K1466" s="100"/>
      <c r="L1466" s="96"/>
      <c r="M1466" s="97"/>
      <c r="N1466" s="100"/>
      <c r="O1466" s="93"/>
      <c r="P1466" s="93"/>
      <c r="Q1466" s="93"/>
      <c r="R1466" s="93"/>
      <c r="S1466" s="93"/>
      <c r="T1466" s="93"/>
      <c r="U1466" s="93"/>
      <c r="V1466" s="93"/>
      <c r="W1466" s="93"/>
      <c r="X1466" s="93"/>
      <c r="Y1466" s="93"/>
      <c r="Z1466" s="93"/>
    </row>
    <row r="1467">
      <c r="A1467" s="96"/>
      <c r="B1467" s="96"/>
      <c r="C1467" s="96"/>
      <c r="D1467" s="96"/>
      <c r="E1467" s="96"/>
      <c r="F1467" s="96"/>
      <c r="G1467" s="96"/>
      <c r="H1467" s="101"/>
      <c r="I1467" s="100"/>
      <c r="J1467" s="96"/>
      <c r="K1467" s="100"/>
      <c r="L1467" s="96"/>
      <c r="M1467" s="97"/>
      <c r="N1467" s="100"/>
      <c r="O1467" s="93"/>
      <c r="P1467" s="93"/>
      <c r="Q1467" s="93"/>
      <c r="R1467" s="93"/>
      <c r="S1467" s="93"/>
      <c r="T1467" s="93"/>
      <c r="U1467" s="93"/>
      <c r="V1467" s="93"/>
      <c r="W1467" s="93"/>
      <c r="X1467" s="93"/>
      <c r="Y1467" s="93"/>
      <c r="Z1467" s="93"/>
    </row>
    <row r="1468">
      <c r="A1468" s="96"/>
      <c r="B1468" s="96"/>
      <c r="C1468" s="96"/>
      <c r="D1468" s="96"/>
      <c r="E1468" s="96"/>
      <c r="F1468" s="96"/>
      <c r="G1468" s="96"/>
      <c r="H1468" s="101"/>
      <c r="I1468" s="100"/>
      <c r="J1468" s="96"/>
      <c r="K1468" s="100"/>
      <c r="L1468" s="96"/>
      <c r="M1468" s="97"/>
      <c r="N1468" s="100"/>
      <c r="O1468" s="93"/>
      <c r="P1468" s="93"/>
      <c r="Q1468" s="93"/>
      <c r="R1468" s="93"/>
      <c r="S1468" s="93"/>
      <c r="T1468" s="93"/>
      <c r="U1468" s="93"/>
      <c r="V1468" s="93"/>
      <c r="W1468" s="93"/>
      <c r="X1468" s="93"/>
      <c r="Y1468" s="93"/>
      <c r="Z1468" s="93"/>
    </row>
    <row r="1469">
      <c r="A1469" s="96"/>
      <c r="B1469" s="96"/>
      <c r="C1469" s="96"/>
      <c r="D1469" s="96"/>
      <c r="E1469" s="96"/>
      <c r="F1469" s="96"/>
      <c r="G1469" s="96"/>
      <c r="H1469" s="101"/>
      <c r="I1469" s="100"/>
      <c r="J1469" s="96"/>
      <c r="K1469" s="100"/>
      <c r="L1469" s="96"/>
      <c r="M1469" s="97"/>
      <c r="N1469" s="100"/>
      <c r="O1469" s="93"/>
      <c r="P1469" s="93"/>
      <c r="Q1469" s="93"/>
      <c r="R1469" s="93"/>
      <c r="S1469" s="93"/>
      <c r="T1469" s="93"/>
      <c r="U1469" s="93"/>
      <c r="V1469" s="93"/>
      <c r="W1469" s="93"/>
      <c r="X1469" s="93"/>
      <c r="Y1469" s="93"/>
      <c r="Z1469" s="93"/>
    </row>
    <row r="1470">
      <c r="A1470" s="96"/>
      <c r="B1470" s="96"/>
      <c r="C1470" s="96"/>
      <c r="D1470" s="96"/>
      <c r="E1470" s="96"/>
      <c r="F1470" s="96"/>
      <c r="G1470" s="96"/>
      <c r="H1470" s="101"/>
      <c r="I1470" s="100"/>
      <c r="J1470" s="96"/>
      <c r="K1470" s="99"/>
      <c r="L1470" s="96"/>
      <c r="M1470" s="97"/>
      <c r="N1470" s="100"/>
      <c r="O1470" s="93"/>
      <c r="P1470" s="93"/>
      <c r="Q1470" s="93"/>
      <c r="R1470" s="93"/>
      <c r="S1470" s="93"/>
      <c r="T1470" s="93"/>
      <c r="U1470" s="93"/>
      <c r="V1470" s="93"/>
      <c r="W1470" s="93"/>
      <c r="X1470" s="93"/>
      <c r="Y1470" s="93"/>
      <c r="Z1470" s="93"/>
    </row>
    <row r="1471">
      <c r="A1471" s="96"/>
      <c r="B1471" s="96"/>
      <c r="C1471" s="96"/>
      <c r="D1471" s="96"/>
      <c r="E1471" s="96"/>
      <c r="F1471" s="96"/>
      <c r="G1471" s="96"/>
      <c r="H1471" s="101"/>
      <c r="I1471" s="100"/>
      <c r="J1471" s="96"/>
      <c r="K1471" s="99"/>
      <c r="L1471" s="96"/>
      <c r="M1471" s="97"/>
      <c r="N1471" s="100"/>
      <c r="O1471" s="93"/>
      <c r="P1471" s="93"/>
      <c r="Q1471" s="93"/>
      <c r="R1471" s="93"/>
      <c r="S1471" s="93"/>
      <c r="T1471" s="93"/>
      <c r="U1471" s="93"/>
      <c r="V1471" s="93"/>
      <c r="W1471" s="93"/>
      <c r="X1471" s="93"/>
      <c r="Y1471" s="93"/>
      <c r="Z1471" s="93"/>
    </row>
    <row r="1472">
      <c r="A1472" s="96"/>
      <c r="B1472" s="96"/>
      <c r="C1472" s="96"/>
      <c r="D1472" s="97"/>
      <c r="E1472" s="96"/>
      <c r="F1472" s="96"/>
      <c r="G1472" s="96"/>
      <c r="H1472" s="101"/>
      <c r="I1472" s="100"/>
      <c r="J1472" s="96"/>
      <c r="K1472" s="100"/>
      <c r="L1472" s="96"/>
      <c r="M1472" s="97"/>
      <c r="N1472" s="100"/>
      <c r="O1472" s="93"/>
      <c r="P1472" s="93"/>
      <c r="Q1472" s="93"/>
      <c r="R1472" s="93"/>
      <c r="S1472" s="93"/>
      <c r="T1472" s="93"/>
      <c r="U1472" s="93"/>
      <c r="V1472" s="93"/>
      <c r="W1472" s="93"/>
      <c r="X1472" s="93"/>
      <c r="Y1472" s="93"/>
      <c r="Z1472" s="93"/>
    </row>
    <row r="1473">
      <c r="A1473" s="96"/>
      <c r="B1473" s="96"/>
      <c r="C1473" s="96"/>
      <c r="D1473" s="96"/>
      <c r="E1473" s="96"/>
      <c r="F1473" s="96"/>
      <c r="G1473" s="96"/>
      <c r="H1473" s="101"/>
      <c r="I1473" s="100"/>
      <c r="J1473" s="96"/>
      <c r="K1473" s="100"/>
      <c r="L1473" s="96"/>
      <c r="M1473" s="97"/>
      <c r="N1473" s="100"/>
      <c r="O1473" s="93"/>
      <c r="P1473" s="93"/>
      <c r="Q1473" s="93"/>
      <c r="R1473" s="93"/>
      <c r="S1473" s="93"/>
      <c r="T1473" s="93"/>
      <c r="U1473" s="93"/>
      <c r="V1473" s="93"/>
      <c r="W1473" s="93"/>
      <c r="X1473" s="93"/>
      <c r="Y1473" s="93"/>
      <c r="Z1473" s="93"/>
    </row>
    <row r="1474">
      <c r="A1474" s="96"/>
      <c r="B1474" s="96"/>
      <c r="C1474" s="96"/>
      <c r="D1474" s="96"/>
      <c r="E1474" s="96"/>
      <c r="F1474" s="96"/>
      <c r="G1474" s="96"/>
      <c r="H1474" s="101"/>
      <c r="I1474" s="100"/>
      <c r="J1474" s="96"/>
      <c r="K1474" s="100"/>
      <c r="L1474" s="96"/>
      <c r="M1474" s="97"/>
      <c r="N1474" s="100"/>
      <c r="O1474" s="93"/>
      <c r="P1474" s="93"/>
      <c r="Q1474" s="93"/>
      <c r="R1474" s="93"/>
      <c r="S1474" s="93"/>
      <c r="T1474" s="93"/>
      <c r="U1474" s="93"/>
      <c r="V1474" s="93"/>
      <c r="W1474" s="93"/>
      <c r="X1474" s="93"/>
      <c r="Y1474" s="93"/>
      <c r="Z1474" s="93"/>
    </row>
    <row r="1475">
      <c r="A1475" s="96"/>
      <c r="B1475" s="96"/>
      <c r="C1475" s="96"/>
      <c r="D1475" s="96"/>
      <c r="E1475" s="96"/>
      <c r="F1475" s="96"/>
      <c r="G1475" s="96"/>
      <c r="H1475" s="101"/>
      <c r="I1475" s="100"/>
      <c r="J1475" s="96"/>
      <c r="K1475" s="100"/>
      <c r="L1475" s="96"/>
      <c r="M1475" s="97"/>
      <c r="N1475" s="100"/>
      <c r="O1475" s="93"/>
      <c r="P1475" s="93"/>
      <c r="Q1475" s="93"/>
      <c r="R1475" s="93"/>
      <c r="S1475" s="93"/>
      <c r="T1475" s="93"/>
      <c r="U1475" s="93"/>
      <c r="V1475" s="93"/>
      <c r="W1475" s="93"/>
      <c r="X1475" s="93"/>
      <c r="Y1475" s="93"/>
      <c r="Z1475" s="93"/>
    </row>
    <row r="1476">
      <c r="A1476" s="96"/>
      <c r="B1476" s="96"/>
      <c r="C1476" s="96"/>
      <c r="D1476" s="96"/>
      <c r="E1476" s="96"/>
      <c r="F1476" s="96"/>
      <c r="G1476" s="96"/>
      <c r="H1476" s="101"/>
      <c r="I1476" s="100"/>
      <c r="J1476" s="96"/>
      <c r="K1476" s="100"/>
      <c r="L1476" s="96"/>
      <c r="M1476" s="97"/>
      <c r="N1476" s="100"/>
      <c r="O1476" s="93"/>
      <c r="P1476" s="93"/>
      <c r="Q1476" s="93"/>
      <c r="R1476" s="93"/>
      <c r="S1476" s="93"/>
      <c r="T1476" s="93"/>
      <c r="U1476" s="93"/>
      <c r="V1476" s="93"/>
      <c r="W1476" s="93"/>
      <c r="X1476" s="93"/>
      <c r="Y1476" s="93"/>
      <c r="Z1476" s="93"/>
    </row>
    <row r="1477">
      <c r="A1477" s="96"/>
      <c r="B1477" s="96"/>
      <c r="C1477" s="96"/>
      <c r="D1477" s="96"/>
      <c r="E1477" s="96"/>
      <c r="F1477" s="96"/>
      <c r="G1477" s="96"/>
      <c r="H1477" s="101"/>
      <c r="I1477" s="100"/>
      <c r="J1477" s="96"/>
      <c r="K1477" s="100"/>
      <c r="L1477" s="96"/>
      <c r="M1477" s="97"/>
      <c r="N1477" s="100"/>
      <c r="O1477" s="93"/>
      <c r="P1477" s="93"/>
      <c r="Q1477" s="93"/>
      <c r="R1477" s="93"/>
      <c r="S1477" s="93"/>
      <c r="T1477" s="93"/>
      <c r="U1477" s="93"/>
      <c r="V1477" s="93"/>
      <c r="W1477" s="93"/>
      <c r="X1477" s="93"/>
      <c r="Y1477" s="93"/>
      <c r="Z1477" s="93"/>
    </row>
    <row r="1478">
      <c r="A1478" s="96"/>
      <c r="B1478" s="96"/>
      <c r="C1478" s="96"/>
      <c r="D1478" s="96"/>
      <c r="E1478" s="96"/>
      <c r="F1478" s="96"/>
      <c r="G1478" s="96"/>
      <c r="H1478" s="101"/>
      <c r="I1478" s="100"/>
      <c r="J1478" s="96"/>
      <c r="K1478" s="100"/>
      <c r="L1478" s="96"/>
      <c r="M1478" s="97"/>
      <c r="N1478" s="100"/>
      <c r="O1478" s="93"/>
      <c r="P1478" s="93"/>
      <c r="Q1478" s="93"/>
      <c r="R1478" s="93"/>
      <c r="S1478" s="93"/>
      <c r="T1478" s="93"/>
      <c r="U1478" s="93"/>
      <c r="V1478" s="93"/>
      <c r="W1478" s="93"/>
      <c r="X1478" s="93"/>
      <c r="Y1478" s="93"/>
      <c r="Z1478" s="93"/>
    </row>
    <row r="1479">
      <c r="A1479" s="96"/>
      <c r="B1479" s="96"/>
      <c r="C1479" s="96"/>
      <c r="D1479" s="96"/>
      <c r="E1479" s="96"/>
      <c r="F1479" s="96"/>
      <c r="G1479" s="96"/>
      <c r="H1479" s="101"/>
      <c r="I1479" s="100"/>
      <c r="J1479" s="96"/>
      <c r="K1479" s="100"/>
      <c r="L1479" s="96"/>
      <c r="M1479" s="97"/>
      <c r="N1479" s="100"/>
      <c r="O1479" s="93"/>
      <c r="P1479" s="93"/>
      <c r="Q1479" s="93"/>
      <c r="R1479" s="93"/>
      <c r="S1479" s="93"/>
      <c r="T1479" s="93"/>
      <c r="U1479" s="93"/>
      <c r="V1479" s="93"/>
      <c r="W1479" s="93"/>
      <c r="X1479" s="93"/>
      <c r="Y1479" s="93"/>
      <c r="Z1479" s="93"/>
    </row>
    <row r="1480">
      <c r="A1480" s="96"/>
      <c r="B1480" s="96"/>
      <c r="C1480" s="96"/>
      <c r="D1480" s="96"/>
      <c r="E1480" s="96"/>
      <c r="F1480" s="96"/>
      <c r="G1480" s="96"/>
      <c r="H1480" s="101"/>
      <c r="I1480" s="100"/>
      <c r="J1480" s="96"/>
      <c r="K1480" s="100"/>
      <c r="L1480" s="96"/>
      <c r="M1480" s="97"/>
      <c r="N1480" s="100"/>
      <c r="O1480" s="93"/>
      <c r="P1480" s="93"/>
      <c r="Q1480" s="93"/>
      <c r="R1480" s="93"/>
      <c r="S1480" s="93"/>
      <c r="T1480" s="93"/>
      <c r="U1480" s="93"/>
      <c r="V1480" s="93"/>
      <c r="W1480" s="93"/>
      <c r="X1480" s="93"/>
      <c r="Y1480" s="93"/>
      <c r="Z1480" s="93"/>
    </row>
    <row r="1481">
      <c r="A1481" s="97"/>
      <c r="B1481" s="96"/>
      <c r="C1481" s="96"/>
      <c r="D1481" s="96"/>
      <c r="E1481" s="96"/>
      <c r="F1481" s="96"/>
      <c r="G1481" s="96"/>
      <c r="H1481" s="101"/>
      <c r="I1481" s="100"/>
      <c r="J1481" s="96"/>
      <c r="K1481" s="100"/>
      <c r="L1481" s="96"/>
      <c r="M1481" s="97"/>
      <c r="N1481" s="100"/>
      <c r="O1481" s="93"/>
      <c r="P1481" s="93"/>
      <c r="Q1481" s="93"/>
      <c r="R1481" s="93"/>
      <c r="S1481" s="93"/>
      <c r="T1481" s="93"/>
      <c r="U1481" s="93"/>
      <c r="V1481" s="93"/>
      <c r="W1481" s="93"/>
      <c r="X1481" s="93"/>
      <c r="Y1481" s="93"/>
      <c r="Z1481" s="93"/>
    </row>
    <row r="1482">
      <c r="A1482" s="96"/>
      <c r="B1482" s="96"/>
      <c r="C1482" s="96"/>
      <c r="D1482" s="96"/>
      <c r="E1482" s="96"/>
      <c r="F1482" s="96"/>
      <c r="G1482" s="96"/>
      <c r="H1482" s="101"/>
      <c r="I1482" s="99"/>
      <c r="J1482" s="96"/>
      <c r="K1482" s="100"/>
      <c r="L1482" s="96"/>
      <c r="M1482" s="97"/>
      <c r="N1482" s="100"/>
      <c r="O1482" s="93"/>
      <c r="P1482" s="93"/>
      <c r="Q1482" s="93"/>
      <c r="R1482" s="93"/>
      <c r="S1482" s="93"/>
      <c r="T1482" s="93"/>
      <c r="U1482" s="93"/>
      <c r="V1482" s="93"/>
      <c r="W1482" s="93"/>
      <c r="X1482" s="93"/>
      <c r="Y1482" s="93"/>
      <c r="Z1482" s="93"/>
    </row>
    <row r="1483">
      <c r="A1483" s="96"/>
      <c r="B1483" s="96"/>
      <c r="C1483" s="96"/>
      <c r="D1483" s="96"/>
      <c r="E1483" s="96"/>
      <c r="F1483" s="96"/>
      <c r="G1483" s="96"/>
      <c r="H1483" s="101"/>
      <c r="I1483" s="99"/>
      <c r="J1483" s="96"/>
      <c r="K1483" s="100"/>
      <c r="L1483" s="96"/>
      <c r="M1483" s="97"/>
      <c r="N1483" s="100"/>
      <c r="O1483" s="93"/>
      <c r="P1483" s="93"/>
      <c r="Q1483" s="93"/>
      <c r="R1483" s="93"/>
      <c r="S1483" s="93"/>
      <c r="T1483" s="93"/>
      <c r="U1483" s="93"/>
      <c r="V1483" s="93"/>
      <c r="W1483" s="93"/>
      <c r="X1483" s="93"/>
      <c r="Y1483" s="93"/>
      <c r="Z1483" s="93"/>
    </row>
    <row r="1484">
      <c r="A1484" s="96"/>
      <c r="B1484" s="96"/>
      <c r="C1484" s="96"/>
      <c r="D1484" s="96"/>
      <c r="E1484" s="96"/>
      <c r="F1484" s="96"/>
      <c r="G1484" s="96"/>
      <c r="H1484" s="101"/>
      <c r="I1484" s="99"/>
      <c r="J1484" s="96"/>
      <c r="K1484" s="100"/>
      <c r="L1484" s="96"/>
      <c r="M1484" s="97"/>
      <c r="N1484" s="100"/>
      <c r="O1484" s="93"/>
      <c r="P1484" s="93"/>
      <c r="Q1484" s="93"/>
      <c r="R1484" s="93"/>
      <c r="S1484" s="93"/>
      <c r="T1484" s="93"/>
      <c r="U1484" s="93"/>
      <c r="V1484" s="93"/>
      <c r="W1484" s="93"/>
      <c r="X1484" s="93"/>
      <c r="Y1484" s="93"/>
      <c r="Z1484" s="93"/>
    </row>
    <row r="1485">
      <c r="A1485" s="96"/>
      <c r="B1485" s="96"/>
      <c r="C1485" s="96"/>
      <c r="D1485" s="96"/>
      <c r="E1485" s="96"/>
      <c r="F1485" s="96"/>
      <c r="G1485" s="96"/>
      <c r="H1485" s="101"/>
      <c r="I1485" s="99"/>
      <c r="J1485" s="96"/>
      <c r="K1485" s="100"/>
      <c r="L1485" s="96"/>
      <c r="M1485" s="97"/>
      <c r="N1485" s="100"/>
      <c r="O1485" s="93"/>
      <c r="P1485" s="93"/>
      <c r="Q1485" s="93"/>
      <c r="R1485" s="93"/>
      <c r="S1485" s="93"/>
      <c r="T1485" s="93"/>
      <c r="U1485" s="93"/>
      <c r="V1485" s="93"/>
      <c r="W1485" s="93"/>
      <c r="X1485" s="93"/>
      <c r="Y1485" s="93"/>
      <c r="Z1485" s="93"/>
    </row>
    <row r="1486">
      <c r="A1486" s="96"/>
      <c r="B1486" s="96"/>
      <c r="C1486" s="96"/>
      <c r="D1486" s="96"/>
      <c r="E1486" s="96"/>
      <c r="F1486" s="96"/>
      <c r="G1486" s="96"/>
      <c r="H1486" s="101"/>
      <c r="I1486" s="99"/>
      <c r="J1486" s="96"/>
      <c r="K1486" s="100"/>
      <c r="L1486" s="96"/>
      <c r="M1486" s="97"/>
      <c r="N1486" s="100"/>
      <c r="O1486" s="93"/>
      <c r="P1486" s="93"/>
      <c r="Q1486" s="93"/>
      <c r="R1486" s="93"/>
      <c r="S1486" s="93"/>
      <c r="T1486" s="93"/>
      <c r="U1486" s="93"/>
      <c r="V1486" s="93"/>
      <c r="W1486" s="93"/>
      <c r="X1486" s="93"/>
      <c r="Y1486" s="93"/>
      <c r="Z1486" s="93"/>
    </row>
    <row r="1487">
      <c r="A1487" s="96"/>
      <c r="B1487" s="96"/>
      <c r="C1487" s="96"/>
      <c r="D1487" s="96"/>
      <c r="E1487" s="96"/>
      <c r="F1487" s="96"/>
      <c r="G1487" s="96"/>
      <c r="H1487" s="101"/>
      <c r="I1487" s="99"/>
      <c r="J1487" s="96"/>
      <c r="K1487" s="100"/>
      <c r="L1487" s="96"/>
      <c r="M1487" s="97"/>
      <c r="N1487" s="100"/>
      <c r="O1487" s="93"/>
      <c r="P1487" s="93"/>
      <c r="Q1487" s="93"/>
      <c r="R1487" s="93"/>
      <c r="S1487" s="93"/>
      <c r="T1487" s="93"/>
      <c r="U1487" s="93"/>
      <c r="V1487" s="93"/>
      <c r="W1487" s="93"/>
      <c r="X1487" s="93"/>
      <c r="Y1487" s="93"/>
      <c r="Z1487" s="93"/>
    </row>
    <row r="1488">
      <c r="A1488" s="96"/>
      <c r="B1488" s="96"/>
      <c r="C1488" s="96"/>
      <c r="D1488" s="96"/>
      <c r="E1488" s="96"/>
      <c r="F1488" s="96"/>
      <c r="G1488" s="96"/>
      <c r="H1488" s="101"/>
      <c r="I1488" s="99"/>
      <c r="J1488" s="96"/>
      <c r="K1488" s="100"/>
      <c r="L1488" s="96"/>
      <c r="M1488" s="97"/>
      <c r="N1488" s="100"/>
      <c r="O1488" s="93"/>
      <c r="P1488" s="93"/>
      <c r="Q1488" s="93"/>
      <c r="R1488" s="93"/>
      <c r="S1488" s="93"/>
      <c r="T1488" s="93"/>
      <c r="U1488" s="93"/>
      <c r="V1488" s="93"/>
      <c r="W1488" s="93"/>
      <c r="X1488" s="93"/>
      <c r="Y1488" s="93"/>
      <c r="Z1488" s="93"/>
    </row>
    <row r="1489">
      <c r="A1489" s="96"/>
      <c r="B1489" s="96"/>
      <c r="C1489" s="96"/>
      <c r="D1489" s="96"/>
      <c r="E1489" s="96"/>
      <c r="F1489" s="96"/>
      <c r="G1489" s="96"/>
      <c r="H1489" s="101"/>
      <c r="I1489" s="99"/>
      <c r="J1489" s="96"/>
      <c r="K1489" s="100"/>
      <c r="L1489" s="96"/>
      <c r="M1489" s="97"/>
      <c r="N1489" s="100"/>
      <c r="O1489" s="93"/>
      <c r="P1489" s="93"/>
      <c r="Q1489" s="93"/>
      <c r="R1489" s="93"/>
      <c r="S1489" s="93"/>
      <c r="T1489" s="93"/>
      <c r="U1489" s="93"/>
      <c r="V1489" s="93"/>
      <c r="W1489" s="93"/>
      <c r="X1489" s="93"/>
      <c r="Y1489" s="93"/>
      <c r="Z1489" s="93"/>
    </row>
    <row r="1490">
      <c r="A1490" s="96"/>
      <c r="B1490" s="96"/>
      <c r="C1490" s="96"/>
      <c r="D1490" s="96"/>
      <c r="E1490" s="96"/>
      <c r="F1490" s="96"/>
      <c r="G1490" s="96"/>
      <c r="H1490" s="101"/>
      <c r="I1490" s="99"/>
      <c r="J1490" s="96"/>
      <c r="K1490" s="100"/>
      <c r="L1490" s="96"/>
      <c r="M1490" s="97"/>
      <c r="N1490" s="100"/>
      <c r="O1490" s="93"/>
      <c r="P1490" s="93"/>
      <c r="Q1490" s="93"/>
      <c r="R1490" s="93"/>
      <c r="S1490" s="93"/>
      <c r="T1490" s="93"/>
      <c r="U1490" s="93"/>
      <c r="V1490" s="93"/>
      <c r="W1490" s="93"/>
      <c r="X1490" s="93"/>
      <c r="Y1490" s="93"/>
      <c r="Z1490" s="93"/>
    </row>
    <row r="1491">
      <c r="A1491" s="96"/>
      <c r="B1491" s="97"/>
      <c r="C1491" s="96"/>
      <c r="D1491" s="96"/>
      <c r="E1491" s="96"/>
      <c r="F1491" s="96"/>
      <c r="G1491" s="96"/>
      <c r="H1491" s="101"/>
      <c r="I1491" s="99"/>
      <c r="J1491" s="96"/>
      <c r="K1491" s="100"/>
      <c r="L1491" s="96"/>
      <c r="M1491" s="97"/>
      <c r="N1491" s="100"/>
      <c r="O1491" s="93"/>
      <c r="P1491" s="93"/>
      <c r="Q1491" s="93"/>
      <c r="R1491" s="93"/>
      <c r="S1491" s="93"/>
      <c r="T1491" s="93"/>
      <c r="U1491" s="93"/>
      <c r="V1491" s="93"/>
      <c r="W1491" s="93"/>
      <c r="X1491" s="93"/>
      <c r="Y1491" s="93"/>
      <c r="Z1491" s="93"/>
    </row>
    <row r="1492">
      <c r="A1492" s="96"/>
      <c r="B1492" s="96"/>
      <c r="C1492" s="96"/>
      <c r="D1492" s="96"/>
      <c r="E1492" s="96"/>
      <c r="F1492" s="96"/>
      <c r="G1492" s="96"/>
      <c r="H1492" s="101"/>
      <c r="I1492" s="99"/>
      <c r="J1492" s="96"/>
      <c r="K1492" s="100"/>
      <c r="L1492" s="96"/>
      <c r="M1492" s="97"/>
      <c r="N1492" s="100"/>
      <c r="O1492" s="93"/>
      <c r="P1492" s="93"/>
      <c r="Q1492" s="93"/>
      <c r="R1492" s="93"/>
      <c r="S1492" s="93"/>
      <c r="T1492" s="93"/>
      <c r="U1492" s="93"/>
      <c r="V1492" s="93"/>
      <c r="W1492" s="93"/>
      <c r="X1492" s="93"/>
      <c r="Y1492" s="93"/>
      <c r="Z1492" s="93"/>
    </row>
    <row r="1493">
      <c r="A1493" s="96"/>
      <c r="B1493" s="96"/>
      <c r="C1493" s="96"/>
      <c r="D1493" s="96"/>
      <c r="E1493" s="96"/>
      <c r="F1493" s="96"/>
      <c r="G1493" s="96"/>
      <c r="H1493" s="101"/>
      <c r="I1493" s="99"/>
      <c r="J1493" s="96"/>
      <c r="K1493" s="100"/>
      <c r="L1493" s="96"/>
      <c r="M1493" s="97"/>
      <c r="N1493" s="100"/>
      <c r="O1493" s="93"/>
      <c r="P1493" s="93"/>
      <c r="Q1493" s="93"/>
      <c r="R1493" s="93"/>
      <c r="S1493" s="93"/>
      <c r="T1493" s="93"/>
      <c r="U1493" s="93"/>
      <c r="V1493" s="93"/>
      <c r="W1493" s="93"/>
      <c r="X1493" s="93"/>
      <c r="Y1493" s="93"/>
      <c r="Z1493" s="93"/>
    </row>
    <row r="1494">
      <c r="A1494" s="96"/>
      <c r="B1494" s="96"/>
      <c r="C1494" s="96"/>
      <c r="D1494" s="96"/>
      <c r="E1494" s="96"/>
      <c r="F1494" s="96"/>
      <c r="G1494" s="96"/>
      <c r="H1494" s="101"/>
      <c r="I1494" s="100"/>
      <c r="J1494" s="96"/>
      <c r="K1494" s="100"/>
      <c r="L1494" s="96"/>
      <c r="M1494" s="97"/>
      <c r="N1494" s="100"/>
      <c r="O1494" s="93"/>
      <c r="P1494" s="93"/>
      <c r="Q1494" s="93"/>
      <c r="R1494" s="93"/>
      <c r="S1494" s="93"/>
      <c r="T1494" s="93"/>
      <c r="U1494" s="93"/>
      <c r="V1494" s="93"/>
      <c r="W1494" s="93"/>
      <c r="X1494" s="93"/>
      <c r="Y1494" s="93"/>
      <c r="Z1494" s="93"/>
    </row>
    <row r="1495">
      <c r="A1495" s="96"/>
      <c r="B1495" s="96"/>
      <c r="C1495" s="96"/>
      <c r="D1495" s="96"/>
      <c r="E1495" s="96"/>
      <c r="F1495" s="96"/>
      <c r="G1495" s="96"/>
      <c r="H1495" s="101"/>
      <c r="I1495" s="100"/>
      <c r="J1495" s="96"/>
      <c r="K1495" s="100"/>
      <c r="L1495" s="96"/>
      <c r="M1495" s="97"/>
      <c r="N1495" s="100"/>
      <c r="O1495" s="93"/>
      <c r="P1495" s="93"/>
      <c r="Q1495" s="93"/>
      <c r="R1495" s="93"/>
      <c r="S1495" s="93"/>
      <c r="T1495" s="93"/>
      <c r="U1495" s="93"/>
      <c r="V1495" s="93"/>
      <c r="W1495" s="93"/>
      <c r="X1495" s="93"/>
      <c r="Y1495" s="93"/>
      <c r="Z1495" s="93"/>
    </row>
    <row r="1496">
      <c r="A1496" s="96"/>
      <c r="B1496" s="96"/>
      <c r="C1496" s="96"/>
      <c r="D1496" s="96"/>
      <c r="E1496" s="96"/>
      <c r="F1496" s="96"/>
      <c r="G1496" s="96"/>
      <c r="H1496" s="101"/>
      <c r="I1496" s="100"/>
      <c r="J1496" s="96"/>
      <c r="K1496" s="99"/>
      <c r="L1496" s="96"/>
      <c r="M1496" s="97"/>
      <c r="N1496" s="100"/>
      <c r="O1496" s="93"/>
      <c r="P1496" s="93"/>
      <c r="Q1496" s="93"/>
      <c r="R1496" s="93"/>
      <c r="S1496" s="93"/>
      <c r="T1496" s="93"/>
      <c r="U1496" s="93"/>
      <c r="V1496" s="93"/>
      <c r="W1496" s="93"/>
      <c r="X1496" s="93"/>
      <c r="Y1496" s="93"/>
      <c r="Z1496" s="93"/>
    </row>
    <row r="1497">
      <c r="A1497" s="96"/>
      <c r="B1497" s="96"/>
      <c r="C1497" s="96"/>
      <c r="D1497" s="96"/>
      <c r="E1497" s="96"/>
      <c r="F1497" s="96"/>
      <c r="G1497" s="96"/>
      <c r="H1497" s="101"/>
      <c r="I1497" s="100"/>
      <c r="J1497" s="96"/>
      <c r="K1497" s="100"/>
      <c r="L1497" s="96"/>
      <c r="M1497" s="97"/>
      <c r="N1497" s="100"/>
      <c r="O1497" s="93"/>
      <c r="P1497" s="93"/>
      <c r="Q1497" s="93"/>
      <c r="R1497" s="93"/>
      <c r="S1497" s="93"/>
      <c r="T1497" s="93"/>
      <c r="U1497" s="93"/>
      <c r="V1497" s="93"/>
      <c r="W1497" s="93"/>
      <c r="X1497" s="93"/>
      <c r="Y1497" s="93"/>
      <c r="Z1497" s="93"/>
    </row>
    <row r="1498">
      <c r="A1498" s="96"/>
      <c r="B1498" s="96"/>
      <c r="C1498" s="96"/>
      <c r="D1498" s="96"/>
      <c r="E1498" s="96"/>
      <c r="F1498" s="96"/>
      <c r="G1498" s="96"/>
      <c r="H1498" s="101"/>
      <c r="I1498" s="100"/>
      <c r="J1498" s="96"/>
      <c r="K1498" s="100"/>
      <c r="L1498" s="96"/>
      <c r="M1498" s="97"/>
      <c r="N1498" s="100"/>
      <c r="O1498" s="93"/>
      <c r="P1498" s="93"/>
      <c r="Q1498" s="93"/>
      <c r="R1498" s="93"/>
      <c r="S1498" s="93"/>
      <c r="T1498" s="93"/>
      <c r="U1498" s="93"/>
      <c r="V1498" s="93"/>
      <c r="W1498" s="93"/>
      <c r="X1498" s="93"/>
      <c r="Y1498" s="93"/>
      <c r="Z1498" s="93"/>
    </row>
    <row r="1499">
      <c r="A1499" s="96"/>
      <c r="B1499" s="96"/>
      <c r="C1499" s="96"/>
      <c r="D1499" s="96"/>
      <c r="E1499" s="96"/>
      <c r="F1499" s="96"/>
      <c r="G1499" s="96"/>
      <c r="H1499" s="101"/>
      <c r="I1499" s="100"/>
      <c r="J1499" s="96"/>
      <c r="K1499" s="99"/>
      <c r="L1499" s="96"/>
      <c r="M1499" s="97"/>
      <c r="N1499" s="100"/>
      <c r="O1499" s="93"/>
      <c r="P1499" s="93"/>
      <c r="Q1499" s="93"/>
      <c r="R1499" s="93"/>
      <c r="S1499" s="93"/>
      <c r="T1499" s="93"/>
      <c r="U1499" s="93"/>
      <c r="V1499" s="93"/>
      <c r="W1499" s="93"/>
      <c r="X1499" s="93"/>
      <c r="Y1499" s="93"/>
      <c r="Z1499" s="93"/>
    </row>
    <row r="1500">
      <c r="A1500" s="96"/>
      <c r="B1500" s="96"/>
      <c r="C1500" s="96"/>
      <c r="D1500" s="96"/>
      <c r="E1500" s="96"/>
      <c r="F1500" s="96"/>
      <c r="G1500" s="96"/>
      <c r="H1500" s="101"/>
      <c r="I1500" s="100"/>
      <c r="J1500" s="96"/>
      <c r="K1500" s="100"/>
      <c r="L1500" s="96"/>
      <c r="M1500" s="97"/>
      <c r="N1500" s="100"/>
      <c r="O1500" s="93"/>
      <c r="P1500" s="93"/>
      <c r="Q1500" s="93"/>
      <c r="R1500" s="93"/>
      <c r="S1500" s="93"/>
      <c r="T1500" s="93"/>
      <c r="U1500" s="93"/>
      <c r="V1500" s="93"/>
      <c r="W1500" s="93"/>
      <c r="X1500" s="93"/>
      <c r="Y1500" s="93"/>
      <c r="Z1500" s="93"/>
    </row>
    <row r="1501">
      <c r="A1501" s="96"/>
      <c r="B1501" s="96"/>
      <c r="C1501" s="96"/>
      <c r="D1501" s="96"/>
      <c r="E1501" s="96"/>
      <c r="F1501" s="96"/>
      <c r="G1501" s="96"/>
      <c r="H1501" s="101"/>
      <c r="I1501" s="100"/>
      <c r="J1501" s="96"/>
      <c r="K1501" s="100"/>
      <c r="L1501" s="96"/>
      <c r="M1501" s="97"/>
      <c r="N1501" s="100"/>
      <c r="O1501" s="93"/>
      <c r="P1501" s="93"/>
      <c r="Q1501" s="93"/>
      <c r="R1501" s="93"/>
      <c r="S1501" s="93"/>
      <c r="T1501" s="93"/>
      <c r="U1501" s="93"/>
      <c r="V1501" s="93"/>
      <c r="W1501" s="93"/>
      <c r="X1501" s="93"/>
      <c r="Y1501" s="93"/>
      <c r="Z1501" s="93"/>
    </row>
    <row r="1502">
      <c r="A1502" s="96"/>
      <c r="B1502" s="96"/>
      <c r="C1502" s="96"/>
      <c r="D1502" s="96"/>
      <c r="E1502" s="96"/>
      <c r="F1502" s="96"/>
      <c r="G1502" s="96"/>
      <c r="H1502" s="101"/>
      <c r="I1502" s="100"/>
      <c r="J1502" s="96"/>
      <c r="K1502" s="100"/>
      <c r="L1502" s="96"/>
      <c r="M1502" s="97"/>
      <c r="N1502" s="100"/>
      <c r="O1502" s="93"/>
      <c r="P1502" s="93"/>
      <c r="Q1502" s="93"/>
      <c r="R1502" s="93"/>
      <c r="S1502" s="93"/>
      <c r="T1502" s="93"/>
      <c r="U1502" s="93"/>
      <c r="V1502" s="93"/>
      <c r="W1502" s="93"/>
      <c r="X1502" s="93"/>
      <c r="Y1502" s="93"/>
      <c r="Z1502" s="93"/>
    </row>
    <row r="1503">
      <c r="A1503" s="96"/>
      <c r="B1503" s="96"/>
      <c r="C1503" s="96"/>
      <c r="D1503" s="97"/>
      <c r="E1503" s="96"/>
      <c r="F1503" s="96"/>
      <c r="G1503" s="96"/>
      <c r="H1503" s="101"/>
      <c r="I1503" s="100"/>
      <c r="J1503" s="96"/>
      <c r="K1503" s="100"/>
      <c r="L1503" s="96"/>
      <c r="M1503" s="97"/>
      <c r="N1503" s="100"/>
      <c r="O1503" s="93"/>
      <c r="P1503" s="93"/>
      <c r="Q1503" s="93"/>
      <c r="R1503" s="93"/>
      <c r="S1503" s="93"/>
      <c r="T1503" s="93"/>
      <c r="U1503" s="93"/>
      <c r="V1503" s="93"/>
      <c r="W1503" s="93"/>
      <c r="X1503" s="93"/>
      <c r="Y1503" s="93"/>
      <c r="Z1503" s="93"/>
    </row>
    <row r="1504">
      <c r="A1504" s="96"/>
      <c r="B1504" s="96"/>
      <c r="C1504" s="96"/>
      <c r="D1504" s="96"/>
      <c r="E1504" s="96"/>
      <c r="F1504" s="96"/>
      <c r="G1504" s="96"/>
      <c r="H1504" s="101"/>
      <c r="I1504" s="100"/>
      <c r="J1504" s="96"/>
      <c r="K1504" s="100"/>
      <c r="L1504" s="96"/>
      <c r="M1504" s="97"/>
      <c r="N1504" s="100"/>
      <c r="O1504" s="93"/>
      <c r="P1504" s="93"/>
      <c r="Q1504" s="93"/>
      <c r="R1504" s="93"/>
      <c r="S1504" s="93"/>
      <c r="T1504" s="93"/>
      <c r="U1504" s="93"/>
      <c r="V1504" s="93"/>
      <c r="W1504" s="93"/>
      <c r="X1504" s="93"/>
      <c r="Y1504" s="93"/>
      <c r="Z1504" s="93"/>
    </row>
    <row r="1505">
      <c r="A1505" s="96"/>
      <c r="B1505" s="96"/>
      <c r="C1505" s="96"/>
      <c r="D1505" s="96"/>
      <c r="E1505" s="96"/>
      <c r="F1505" s="96"/>
      <c r="G1505" s="96"/>
      <c r="H1505" s="101"/>
      <c r="I1505" s="100"/>
      <c r="J1505" s="96"/>
      <c r="K1505" s="100"/>
      <c r="L1505" s="96"/>
      <c r="M1505" s="97"/>
      <c r="N1505" s="100"/>
      <c r="O1505" s="93"/>
      <c r="P1505" s="93"/>
      <c r="Q1505" s="93"/>
      <c r="R1505" s="93"/>
      <c r="S1505" s="93"/>
      <c r="T1505" s="93"/>
      <c r="U1505" s="93"/>
      <c r="V1505" s="93"/>
      <c r="W1505" s="93"/>
      <c r="X1505" s="93"/>
      <c r="Y1505" s="93"/>
      <c r="Z1505" s="93"/>
    </row>
    <row r="1506">
      <c r="A1506" s="96"/>
      <c r="B1506" s="96"/>
      <c r="C1506" s="96"/>
      <c r="D1506" s="96"/>
      <c r="E1506" s="96"/>
      <c r="F1506" s="96"/>
      <c r="G1506" s="96"/>
      <c r="H1506" s="101"/>
      <c r="I1506" s="100"/>
      <c r="J1506" s="96"/>
      <c r="K1506" s="100"/>
      <c r="L1506" s="96"/>
      <c r="M1506" s="97"/>
      <c r="N1506" s="100"/>
      <c r="O1506" s="93"/>
      <c r="P1506" s="93"/>
      <c r="Q1506" s="93"/>
      <c r="R1506" s="93"/>
      <c r="S1506" s="93"/>
      <c r="T1506" s="93"/>
      <c r="U1506" s="93"/>
      <c r="V1506" s="93"/>
      <c r="W1506" s="93"/>
      <c r="X1506" s="93"/>
      <c r="Y1506" s="93"/>
      <c r="Z1506" s="93"/>
    </row>
    <row r="1507">
      <c r="A1507" s="96"/>
      <c r="B1507" s="96"/>
      <c r="C1507" s="96"/>
      <c r="D1507" s="96"/>
      <c r="E1507" s="96"/>
      <c r="F1507" s="96"/>
      <c r="G1507" s="96"/>
      <c r="H1507" s="101"/>
      <c r="I1507" s="100"/>
      <c r="J1507" s="96"/>
      <c r="K1507" s="100"/>
      <c r="L1507" s="96"/>
      <c r="M1507" s="97"/>
      <c r="N1507" s="100"/>
      <c r="O1507" s="93"/>
      <c r="P1507" s="93"/>
      <c r="Q1507" s="93"/>
      <c r="R1507" s="93"/>
      <c r="S1507" s="93"/>
      <c r="T1507" s="93"/>
      <c r="U1507" s="93"/>
      <c r="V1507" s="93"/>
      <c r="W1507" s="93"/>
      <c r="X1507" s="93"/>
      <c r="Y1507" s="93"/>
      <c r="Z1507" s="93"/>
    </row>
    <row r="1508">
      <c r="A1508" s="96"/>
      <c r="B1508" s="96"/>
      <c r="C1508" s="96"/>
      <c r="D1508" s="96"/>
      <c r="E1508" s="96"/>
      <c r="F1508" s="96"/>
      <c r="G1508" s="96"/>
      <c r="H1508" s="101"/>
      <c r="I1508" s="100"/>
      <c r="J1508" s="96"/>
      <c r="K1508" s="99"/>
      <c r="L1508" s="96"/>
      <c r="M1508" s="97"/>
      <c r="N1508" s="100"/>
      <c r="O1508" s="93"/>
      <c r="P1508" s="93"/>
      <c r="Q1508" s="93"/>
      <c r="R1508" s="93"/>
      <c r="S1508" s="93"/>
      <c r="T1508" s="93"/>
      <c r="U1508" s="93"/>
      <c r="V1508" s="93"/>
      <c r="W1508" s="93"/>
      <c r="X1508" s="93"/>
      <c r="Y1508" s="93"/>
      <c r="Z1508" s="93"/>
    </row>
    <row r="1509">
      <c r="A1509" s="96"/>
      <c r="B1509" s="96"/>
      <c r="C1509" s="96"/>
      <c r="D1509" s="96"/>
      <c r="E1509" s="96"/>
      <c r="F1509" s="96"/>
      <c r="G1509" s="96"/>
      <c r="H1509" s="101"/>
      <c r="I1509" s="100"/>
      <c r="J1509" s="96"/>
      <c r="K1509" s="99"/>
      <c r="L1509" s="96"/>
      <c r="M1509" s="97"/>
      <c r="N1509" s="100"/>
      <c r="O1509" s="93"/>
      <c r="P1509" s="93"/>
      <c r="Q1509" s="93"/>
      <c r="R1509" s="93"/>
      <c r="S1509" s="93"/>
      <c r="T1509" s="93"/>
      <c r="U1509" s="93"/>
      <c r="V1509" s="93"/>
      <c r="W1509" s="93"/>
      <c r="X1509" s="93"/>
      <c r="Y1509" s="93"/>
      <c r="Z1509" s="93"/>
    </row>
    <row r="1510">
      <c r="A1510" s="96"/>
      <c r="B1510" s="96"/>
      <c r="C1510" s="96"/>
      <c r="D1510" s="97"/>
      <c r="E1510" s="96"/>
      <c r="F1510" s="96"/>
      <c r="G1510" s="96"/>
      <c r="H1510" s="101"/>
      <c r="I1510" s="100"/>
      <c r="J1510" s="96"/>
      <c r="K1510" s="100"/>
      <c r="L1510" s="96"/>
      <c r="M1510" s="97"/>
      <c r="N1510" s="100"/>
      <c r="O1510" s="93"/>
      <c r="P1510" s="93"/>
      <c r="Q1510" s="93"/>
      <c r="R1510" s="93"/>
      <c r="S1510" s="93"/>
      <c r="T1510" s="93"/>
      <c r="U1510" s="93"/>
      <c r="V1510" s="93"/>
      <c r="W1510" s="93"/>
      <c r="X1510" s="93"/>
      <c r="Y1510" s="93"/>
      <c r="Z1510" s="93"/>
    </row>
    <row r="1511">
      <c r="A1511" s="96"/>
      <c r="B1511" s="96"/>
      <c r="C1511" s="96"/>
      <c r="D1511" s="96"/>
      <c r="E1511" s="96"/>
      <c r="F1511" s="96"/>
      <c r="G1511" s="96"/>
      <c r="H1511" s="101"/>
      <c r="I1511" s="100"/>
      <c r="J1511" s="96"/>
      <c r="K1511" s="100"/>
      <c r="L1511" s="96"/>
      <c r="M1511" s="97"/>
      <c r="N1511" s="100"/>
      <c r="O1511" s="93"/>
      <c r="P1511" s="93"/>
      <c r="Q1511" s="93"/>
      <c r="R1511" s="93"/>
      <c r="S1511" s="93"/>
      <c r="T1511" s="93"/>
      <c r="U1511" s="93"/>
      <c r="V1511" s="93"/>
      <c r="W1511" s="93"/>
      <c r="X1511" s="93"/>
      <c r="Y1511" s="93"/>
      <c r="Z1511" s="93"/>
    </row>
    <row r="1512">
      <c r="A1512" s="96"/>
      <c r="B1512" s="96"/>
      <c r="C1512" s="96"/>
      <c r="D1512" s="96"/>
      <c r="E1512" s="96"/>
      <c r="F1512" s="96"/>
      <c r="G1512" s="96"/>
      <c r="H1512" s="101"/>
      <c r="I1512" s="100"/>
      <c r="J1512" s="96"/>
      <c r="K1512" s="100"/>
      <c r="L1512" s="96"/>
      <c r="M1512" s="97"/>
      <c r="N1512" s="100"/>
      <c r="O1512" s="93"/>
      <c r="P1512" s="93"/>
      <c r="Q1512" s="93"/>
      <c r="R1512" s="93"/>
      <c r="S1512" s="93"/>
      <c r="T1512" s="93"/>
      <c r="U1512" s="93"/>
      <c r="V1512" s="93"/>
      <c r="W1512" s="93"/>
      <c r="X1512" s="93"/>
      <c r="Y1512" s="93"/>
      <c r="Z1512" s="93"/>
    </row>
    <row r="1513">
      <c r="A1513" s="96"/>
      <c r="B1513" s="96"/>
      <c r="C1513" s="96"/>
      <c r="D1513" s="96"/>
      <c r="E1513" s="96"/>
      <c r="F1513" s="96"/>
      <c r="G1513" s="96"/>
      <c r="H1513" s="101"/>
      <c r="I1513" s="100"/>
      <c r="J1513" s="96"/>
      <c r="K1513" s="100"/>
      <c r="L1513" s="96"/>
      <c r="M1513" s="97"/>
      <c r="N1513" s="100"/>
      <c r="O1513" s="93"/>
      <c r="P1513" s="93"/>
      <c r="Q1513" s="93"/>
      <c r="R1513" s="93"/>
      <c r="S1513" s="93"/>
      <c r="T1513" s="93"/>
      <c r="U1513" s="93"/>
      <c r="V1513" s="93"/>
      <c r="W1513" s="93"/>
      <c r="X1513" s="93"/>
      <c r="Y1513" s="93"/>
      <c r="Z1513" s="93"/>
    </row>
    <row r="1514">
      <c r="A1514" s="96"/>
      <c r="B1514" s="96"/>
      <c r="C1514" s="96"/>
      <c r="D1514" s="96"/>
      <c r="E1514" s="96"/>
      <c r="F1514" s="96"/>
      <c r="G1514" s="96"/>
      <c r="H1514" s="101"/>
      <c r="I1514" s="100"/>
      <c r="J1514" s="96"/>
      <c r="K1514" s="100"/>
      <c r="L1514" s="96"/>
      <c r="M1514" s="97"/>
      <c r="N1514" s="100"/>
      <c r="O1514" s="93"/>
      <c r="P1514" s="93"/>
      <c r="Q1514" s="93"/>
      <c r="R1514" s="93"/>
      <c r="S1514" s="93"/>
      <c r="T1514" s="93"/>
      <c r="U1514" s="93"/>
      <c r="V1514" s="93"/>
      <c r="W1514" s="93"/>
      <c r="X1514" s="93"/>
      <c r="Y1514" s="93"/>
      <c r="Z1514" s="93"/>
    </row>
    <row r="1515">
      <c r="A1515" s="96"/>
      <c r="B1515" s="96"/>
      <c r="C1515" s="96"/>
      <c r="D1515" s="96"/>
      <c r="E1515" s="96"/>
      <c r="F1515" s="96"/>
      <c r="G1515" s="96"/>
      <c r="H1515" s="101"/>
      <c r="I1515" s="100"/>
      <c r="J1515" s="96"/>
      <c r="K1515" s="100"/>
      <c r="L1515" s="96"/>
      <c r="M1515" s="97"/>
      <c r="N1515" s="100"/>
      <c r="O1515" s="93"/>
      <c r="P1515" s="93"/>
      <c r="Q1515" s="93"/>
      <c r="R1515" s="93"/>
      <c r="S1515" s="93"/>
      <c r="T1515" s="93"/>
      <c r="U1515" s="93"/>
      <c r="V1515" s="93"/>
      <c r="W1515" s="93"/>
      <c r="X1515" s="93"/>
      <c r="Y1515" s="93"/>
      <c r="Z1515" s="93"/>
    </row>
    <row r="1516">
      <c r="A1516" s="96"/>
      <c r="B1516" s="96"/>
      <c r="C1516" s="96"/>
      <c r="D1516" s="96"/>
      <c r="E1516" s="96"/>
      <c r="F1516" s="96"/>
      <c r="G1516" s="96"/>
      <c r="H1516" s="101"/>
      <c r="I1516" s="100"/>
      <c r="J1516" s="96"/>
      <c r="K1516" s="100"/>
      <c r="L1516" s="96"/>
      <c r="M1516" s="97"/>
      <c r="N1516" s="100"/>
      <c r="O1516" s="93"/>
      <c r="P1516" s="93"/>
      <c r="Q1516" s="93"/>
      <c r="R1516" s="93"/>
      <c r="S1516" s="93"/>
      <c r="T1516" s="93"/>
      <c r="U1516" s="93"/>
      <c r="V1516" s="93"/>
      <c r="W1516" s="93"/>
      <c r="X1516" s="93"/>
      <c r="Y1516" s="93"/>
      <c r="Z1516" s="93"/>
    </row>
    <row r="1517">
      <c r="A1517" s="96"/>
      <c r="B1517" s="96"/>
      <c r="C1517" s="96"/>
      <c r="D1517" s="96"/>
      <c r="E1517" s="96"/>
      <c r="F1517" s="96"/>
      <c r="G1517" s="96"/>
      <c r="H1517" s="101"/>
      <c r="I1517" s="100"/>
      <c r="J1517" s="96"/>
      <c r="K1517" s="100"/>
      <c r="L1517" s="96"/>
      <c r="M1517" s="97"/>
      <c r="N1517" s="100"/>
      <c r="O1517" s="93"/>
      <c r="P1517" s="93"/>
      <c r="Q1517" s="93"/>
      <c r="R1517" s="93"/>
      <c r="S1517" s="93"/>
      <c r="T1517" s="93"/>
      <c r="U1517" s="93"/>
      <c r="V1517" s="93"/>
      <c r="W1517" s="93"/>
      <c r="X1517" s="93"/>
      <c r="Y1517" s="93"/>
      <c r="Z1517" s="93"/>
    </row>
    <row r="1518">
      <c r="A1518" s="96"/>
      <c r="B1518" s="96"/>
      <c r="C1518" s="96"/>
      <c r="D1518" s="96"/>
      <c r="E1518" s="96"/>
      <c r="F1518" s="96"/>
      <c r="G1518" s="96"/>
      <c r="H1518" s="101"/>
      <c r="I1518" s="100"/>
      <c r="J1518" s="96"/>
      <c r="K1518" s="100"/>
      <c r="L1518" s="96"/>
      <c r="M1518" s="97"/>
      <c r="N1518" s="100"/>
      <c r="O1518" s="93"/>
      <c r="P1518" s="93"/>
      <c r="Q1518" s="93"/>
      <c r="R1518" s="93"/>
      <c r="S1518" s="93"/>
      <c r="T1518" s="93"/>
      <c r="U1518" s="93"/>
      <c r="V1518" s="93"/>
      <c r="W1518" s="93"/>
      <c r="X1518" s="93"/>
      <c r="Y1518" s="93"/>
      <c r="Z1518" s="93"/>
    </row>
    <row r="1519">
      <c r="A1519" s="97"/>
      <c r="B1519" s="96"/>
      <c r="C1519" s="96"/>
      <c r="D1519" s="96"/>
      <c r="E1519" s="96"/>
      <c r="F1519" s="96"/>
      <c r="G1519" s="96"/>
      <c r="H1519" s="101"/>
      <c r="I1519" s="100"/>
      <c r="J1519" s="96"/>
      <c r="K1519" s="100"/>
      <c r="L1519" s="96"/>
      <c r="M1519" s="97"/>
      <c r="N1519" s="100"/>
      <c r="O1519" s="93"/>
      <c r="P1519" s="93"/>
      <c r="Q1519" s="93"/>
      <c r="R1519" s="93"/>
      <c r="S1519" s="93"/>
      <c r="T1519" s="93"/>
      <c r="U1519" s="93"/>
      <c r="V1519" s="93"/>
      <c r="W1519" s="93"/>
      <c r="X1519" s="93"/>
      <c r="Y1519" s="93"/>
      <c r="Z1519" s="93"/>
    </row>
    <row r="1520">
      <c r="A1520" s="96"/>
      <c r="B1520" s="96"/>
      <c r="C1520" s="96"/>
      <c r="D1520" s="96"/>
      <c r="E1520" s="96"/>
      <c r="F1520" s="96"/>
      <c r="G1520" s="96"/>
      <c r="H1520" s="101"/>
      <c r="I1520" s="100"/>
      <c r="J1520" s="96"/>
      <c r="K1520" s="100"/>
      <c r="L1520" s="96"/>
      <c r="M1520" s="97"/>
      <c r="N1520" s="100"/>
      <c r="O1520" s="93"/>
      <c r="P1520" s="93"/>
      <c r="Q1520" s="93"/>
      <c r="R1520" s="93"/>
      <c r="S1520" s="93"/>
      <c r="T1520" s="93"/>
      <c r="U1520" s="93"/>
      <c r="V1520" s="93"/>
      <c r="W1520" s="93"/>
      <c r="X1520" s="93"/>
      <c r="Y1520" s="93"/>
      <c r="Z1520" s="93"/>
    </row>
    <row r="1521">
      <c r="A1521" s="96"/>
      <c r="B1521" s="96"/>
      <c r="C1521" s="96"/>
      <c r="D1521" s="96"/>
      <c r="E1521" s="96"/>
      <c r="F1521" s="96"/>
      <c r="G1521" s="96"/>
      <c r="H1521" s="101"/>
      <c r="I1521" s="100"/>
      <c r="J1521" s="96"/>
      <c r="K1521" s="100"/>
      <c r="L1521" s="96"/>
      <c r="M1521" s="97"/>
      <c r="N1521" s="100"/>
      <c r="O1521" s="93"/>
      <c r="P1521" s="93"/>
      <c r="Q1521" s="93"/>
      <c r="R1521" s="93"/>
      <c r="S1521" s="93"/>
      <c r="T1521" s="93"/>
      <c r="U1521" s="93"/>
      <c r="V1521" s="93"/>
      <c r="W1521" s="93"/>
      <c r="X1521" s="93"/>
      <c r="Y1521" s="93"/>
      <c r="Z1521" s="93"/>
    </row>
    <row r="1522">
      <c r="A1522" s="96"/>
      <c r="B1522" s="96"/>
      <c r="C1522" s="96"/>
      <c r="D1522" s="97"/>
      <c r="E1522" s="96"/>
      <c r="F1522" s="96"/>
      <c r="G1522" s="96"/>
      <c r="H1522" s="101"/>
      <c r="I1522" s="100"/>
      <c r="J1522" s="96"/>
      <c r="K1522" s="100"/>
      <c r="L1522" s="96"/>
      <c r="M1522" s="97"/>
      <c r="N1522" s="100"/>
      <c r="O1522" s="93"/>
      <c r="P1522" s="93"/>
      <c r="Q1522" s="93"/>
      <c r="R1522" s="93"/>
      <c r="S1522" s="93"/>
      <c r="T1522" s="93"/>
      <c r="U1522" s="93"/>
      <c r="V1522" s="93"/>
      <c r="W1522" s="93"/>
      <c r="X1522" s="93"/>
      <c r="Y1522" s="93"/>
      <c r="Z1522" s="93"/>
    </row>
    <row r="1523">
      <c r="A1523" s="96"/>
      <c r="B1523" s="96"/>
      <c r="C1523" s="96"/>
      <c r="D1523" s="96"/>
      <c r="E1523" s="96"/>
      <c r="F1523" s="96"/>
      <c r="G1523" s="96"/>
      <c r="H1523" s="101"/>
      <c r="I1523" s="100"/>
      <c r="J1523" s="96"/>
      <c r="K1523" s="100"/>
      <c r="L1523" s="96"/>
      <c r="M1523" s="97"/>
      <c r="N1523" s="100"/>
      <c r="O1523" s="93"/>
      <c r="P1523" s="93"/>
      <c r="Q1523" s="93"/>
      <c r="R1523" s="93"/>
      <c r="S1523" s="93"/>
      <c r="T1523" s="93"/>
      <c r="U1523" s="93"/>
      <c r="V1523" s="93"/>
      <c r="W1523" s="93"/>
      <c r="X1523" s="93"/>
      <c r="Y1523" s="93"/>
      <c r="Z1523" s="93"/>
    </row>
    <row r="1524">
      <c r="A1524" s="96"/>
      <c r="B1524" s="96"/>
      <c r="C1524" s="96"/>
      <c r="D1524" s="96"/>
      <c r="E1524" s="96"/>
      <c r="F1524" s="96"/>
      <c r="G1524" s="96"/>
      <c r="H1524" s="101"/>
      <c r="I1524" s="100"/>
      <c r="J1524" s="96"/>
      <c r="K1524" s="100"/>
      <c r="L1524" s="96"/>
      <c r="M1524" s="97"/>
      <c r="N1524" s="100"/>
      <c r="O1524" s="93"/>
      <c r="P1524" s="93"/>
      <c r="Q1524" s="93"/>
      <c r="R1524" s="93"/>
      <c r="S1524" s="93"/>
      <c r="T1524" s="93"/>
      <c r="U1524" s="93"/>
      <c r="V1524" s="93"/>
      <c r="W1524" s="93"/>
      <c r="X1524" s="93"/>
      <c r="Y1524" s="93"/>
      <c r="Z1524" s="93"/>
    </row>
    <row r="1525">
      <c r="A1525" s="96"/>
      <c r="B1525" s="96"/>
      <c r="C1525" s="96"/>
      <c r="D1525" s="96"/>
      <c r="E1525" s="96"/>
      <c r="F1525" s="96"/>
      <c r="G1525" s="96"/>
      <c r="H1525" s="101"/>
      <c r="I1525" s="100"/>
      <c r="J1525" s="96"/>
      <c r="K1525" s="100"/>
      <c r="L1525" s="96"/>
      <c r="M1525" s="97"/>
      <c r="N1525" s="100"/>
      <c r="O1525" s="93"/>
      <c r="P1525" s="93"/>
      <c r="Q1525" s="93"/>
      <c r="R1525" s="93"/>
      <c r="S1525" s="93"/>
      <c r="T1525" s="93"/>
      <c r="U1525" s="93"/>
      <c r="V1525" s="93"/>
      <c r="W1525" s="93"/>
      <c r="X1525" s="93"/>
      <c r="Y1525" s="93"/>
      <c r="Z1525" s="93"/>
    </row>
    <row r="1526">
      <c r="A1526" s="96"/>
      <c r="B1526" s="96"/>
      <c r="C1526" s="96"/>
      <c r="D1526" s="96"/>
      <c r="E1526" s="96"/>
      <c r="F1526" s="96"/>
      <c r="G1526" s="96"/>
      <c r="H1526" s="101"/>
      <c r="I1526" s="100"/>
      <c r="J1526" s="96"/>
      <c r="K1526" s="100"/>
      <c r="L1526" s="96"/>
      <c r="M1526" s="97"/>
      <c r="N1526" s="100"/>
      <c r="O1526" s="93"/>
      <c r="P1526" s="93"/>
      <c r="Q1526" s="93"/>
      <c r="R1526" s="93"/>
      <c r="S1526" s="93"/>
      <c r="T1526" s="93"/>
      <c r="U1526" s="93"/>
      <c r="V1526" s="93"/>
      <c r="W1526" s="93"/>
      <c r="X1526" s="93"/>
      <c r="Y1526" s="93"/>
      <c r="Z1526" s="93"/>
    </row>
    <row r="1527">
      <c r="A1527" s="96"/>
      <c r="B1527" s="96"/>
      <c r="C1527" s="96"/>
      <c r="D1527" s="96"/>
      <c r="E1527" s="96"/>
      <c r="F1527" s="96"/>
      <c r="G1527" s="96"/>
      <c r="H1527" s="101"/>
      <c r="I1527" s="100"/>
      <c r="J1527" s="96"/>
      <c r="K1527" s="99"/>
      <c r="L1527" s="96"/>
      <c r="M1527" s="97"/>
      <c r="N1527" s="100"/>
      <c r="O1527" s="93"/>
      <c r="P1527" s="93"/>
      <c r="Q1527" s="93"/>
      <c r="R1527" s="93"/>
      <c r="S1527" s="93"/>
      <c r="T1527" s="93"/>
      <c r="U1527" s="93"/>
      <c r="V1527" s="93"/>
      <c r="W1527" s="93"/>
      <c r="X1527" s="93"/>
      <c r="Y1527" s="93"/>
      <c r="Z1527" s="93"/>
    </row>
    <row r="1528">
      <c r="A1528" s="96"/>
      <c r="B1528" s="96"/>
      <c r="C1528" s="96"/>
      <c r="D1528" s="96"/>
      <c r="E1528" s="96"/>
      <c r="F1528" s="96"/>
      <c r="G1528" s="96"/>
      <c r="H1528" s="101"/>
      <c r="I1528" s="100"/>
      <c r="J1528" s="96"/>
      <c r="K1528" s="99"/>
      <c r="L1528" s="96"/>
      <c r="M1528" s="97"/>
      <c r="N1528" s="100"/>
      <c r="O1528" s="93"/>
      <c r="P1528" s="93"/>
      <c r="Q1528" s="93"/>
      <c r="R1528" s="93"/>
      <c r="S1528" s="93"/>
      <c r="T1528" s="93"/>
      <c r="U1528" s="93"/>
      <c r="V1528" s="93"/>
      <c r="W1528" s="93"/>
      <c r="X1528" s="93"/>
      <c r="Y1528" s="93"/>
      <c r="Z1528" s="93"/>
    </row>
    <row r="1529">
      <c r="A1529" s="96"/>
      <c r="B1529" s="96"/>
      <c r="C1529" s="96"/>
      <c r="D1529" s="97"/>
      <c r="E1529" s="96"/>
      <c r="F1529" s="96"/>
      <c r="G1529" s="96"/>
      <c r="H1529" s="101"/>
      <c r="I1529" s="100"/>
      <c r="J1529" s="96"/>
      <c r="K1529" s="100"/>
      <c r="L1529" s="96"/>
      <c r="M1529" s="97"/>
      <c r="N1529" s="100"/>
      <c r="O1529" s="93"/>
      <c r="P1529" s="93"/>
      <c r="Q1529" s="93"/>
      <c r="R1529" s="93"/>
      <c r="S1529" s="93"/>
      <c r="T1529" s="93"/>
      <c r="U1529" s="93"/>
      <c r="V1529" s="93"/>
      <c r="W1529" s="93"/>
      <c r="X1529" s="93"/>
      <c r="Y1529" s="93"/>
      <c r="Z1529" s="93"/>
    </row>
    <row r="1530">
      <c r="A1530" s="96"/>
      <c r="B1530" s="96"/>
      <c r="C1530" s="96"/>
      <c r="D1530" s="96"/>
      <c r="E1530" s="96"/>
      <c r="F1530" s="96"/>
      <c r="G1530" s="96"/>
      <c r="H1530" s="101"/>
      <c r="I1530" s="100"/>
      <c r="J1530" s="96"/>
      <c r="K1530" s="100"/>
      <c r="L1530" s="96"/>
      <c r="M1530" s="97"/>
      <c r="N1530" s="100"/>
      <c r="O1530" s="93"/>
      <c r="P1530" s="93"/>
      <c r="Q1530" s="93"/>
      <c r="R1530" s="93"/>
      <c r="S1530" s="93"/>
      <c r="T1530" s="93"/>
      <c r="U1530" s="93"/>
      <c r="V1530" s="93"/>
      <c r="W1530" s="93"/>
      <c r="X1530" s="93"/>
      <c r="Y1530" s="93"/>
      <c r="Z1530" s="93"/>
    </row>
    <row r="1531">
      <c r="A1531" s="96"/>
      <c r="B1531" s="96"/>
      <c r="C1531" s="96"/>
      <c r="D1531" s="96"/>
      <c r="E1531" s="96"/>
      <c r="F1531" s="96"/>
      <c r="G1531" s="96"/>
      <c r="H1531" s="101"/>
      <c r="I1531" s="100"/>
      <c r="J1531" s="96"/>
      <c r="K1531" s="100"/>
      <c r="L1531" s="96"/>
      <c r="M1531" s="97"/>
      <c r="N1531" s="100"/>
      <c r="O1531" s="93"/>
      <c r="P1531" s="93"/>
      <c r="Q1531" s="93"/>
      <c r="R1531" s="93"/>
      <c r="S1531" s="93"/>
      <c r="T1531" s="93"/>
      <c r="U1531" s="93"/>
      <c r="V1531" s="93"/>
      <c r="W1531" s="93"/>
      <c r="X1531" s="93"/>
      <c r="Y1531" s="93"/>
      <c r="Z1531" s="93"/>
    </row>
    <row r="1532">
      <c r="A1532" s="96"/>
      <c r="B1532" s="96"/>
      <c r="C1532" s="96"/>
      <c r="D1532" s="96"/>
      <c r="E1532" s="96"/>
      <c r="F1532" s="96"/>
      <c r="G1532" s="96"/>
      <c r="H1532" s="101"/>
      <c r="I1532" s="100"/>
      <c r="J1532" s="96"/>
      <c r="K1532" s="100"/>
      <c r="L1532" s="96"/>
      <c r="M1532" s="97"/>
      <c r="N1532" s="100"/>
      <c r="O1532" s="93"/>
      <c r="P1532" s="93"/>
      <c r="Q1532" s="93"/>
      <c r="R1532" s="93"/>
      <c r="S1532" s="93"/>
      <c r="T1532" s="93"/>
      <c r="U1532" s="93"/>
      <c r="V1532" s="93"/>
      <c r="W1532" s="93"/>
      <c r="X1532" s="93"/>
      <c r="Y1532" s="93"/>
      <c r="Z1532" s="93"/>
    </row>
    <row r="1533">
      <c r="A1533" s="96"/>
      <c r="B1533" s="96"/>
      <c r="C1533" s="96"/>
      <c r="D1533" s="96"/>
      <c r="E1533" s="96"/>
      <c r="F1533" s="96"/>
      <c r="G1533" s="96"/>
      <c r="H1533" s="101"/>
      <c r="I1533" s="100"/>
      <c r="J1533" s="96"/>
      <c r="K1533" s="100"/>
      <c r="L1533" s="96"/>
      <c r="M1533" s="97"/>
      <c r="N1533" s="100"/>
      <c r="O1533" s="93"/>
      <c r="P1533" s="93"/>
      <c r="Q1533" s="93"/>
      <c r="R1533" s="93"/>
      <c r="S1533" s="93"/>
      <c r="T1533" s="93"/>
      <c r="U1533" s="93"/>
      <c r="V1533" s="93"/>
      <c r="W1533" s="93"/>
      <c r="X1533" s="93"/>
      <c r="Y1533" s="93"/>
      <c r="Z1533" s="93"/>
    </row>
    <row r="1534">
      <c r="A1534" s="96"/>
      <c r="B1534" s="96"/>
      <c r="C1534" s="96"/>
      <c r="D1534" s="96"/>
      <c r="E1534" s="96"/>
      <c r="F1534" s="96"/>
      <c r="G1534" s="96"/>
      <c r="H1534" s="101"/>
      <c r="I1534" s="100"/>
      <c r="J1534" s="96"/>
      <c r="K1534" s="100"/>
      <c r="L1534" s="96"/>
      <c r="M1534" s="97"/>
      <c r="N1534" s="100"/>
      <c r="O1534" s="93"/>
      <c r="P1534" s="93"/>
      <c r="Q1534" s="93"/>
      <c r="R1534" s="93"/>
      <c r="S1534" s="93"/>
      <c r="T1534" s="93"/>
      <c r="U1534" s="93"/>
      <c r="V1534" s="93"/>
      <c r="W1534" s="93"/>
      <c r="X1534" s="93"/>
      <c r="Y1534" s="93"/>
      <c r="Z1534" s="93"/>
    </row>
    <row r="1535">
      <c r="A1535" s="96"/>
      <c r="B1535" s="96"/>
      <c r="C1535" s="96"/>
      <c r="D1535" s="96"/>
      <c r="E1535" s="96"/>
      <c r="F1535" s="96"/>
      <c r="G1535" s="96"/>
      <c r="H1535" s="101"/>
      <c r="I1535" s="100"/>
      <c r="J1535" s="96"/>
      <c r="K1535" s="100"/>
      <c r="L1535" s="96"/>
      <c r="M1535" s="97"/>
      <c r="N1535" s="100"/>
      <c r="O1535" s="93"/>
      <c r="P1535" s="93"/>
      <c r="Q1535" s="93"/>
      <c r="R1535" s="93"/>
      <c r="S1535" s="93"/>
      <c r="T1535" s="93"/>
      <c r="U1535" s="93"/>
      <c r="V1535" s="93"/>
      <c r="W1535" s="93"/>
      <c r="X1535" s="93"/>
      <c r="Y1535" s="93"/>
      <c r="Z1535" s="93"/>
    </row>
    <row r="1536">
      <c r="A1536" s="96"/>
      <c r="B1536" s="96"/>
      <c r="C1536" s="96"/>
      <c r="D1536" s="96"/>
      <c r="E1536" s="96"/>
      <c r="F1536" s="96"/>
      <c r="G1536" s="96"/>
      <c r="H1536" s="101"/>
      <c r="I1536" s="100"/>
      <c r="J1536" s="96"/>
      <c r="K1536" s="100"/>
      <c r="L1536" s="96"/>
      <c r="M1536" s="97"/>
      <c r="N1536" s="100"/>
      <c r="O1536" s="93"/>
      <c r="P1536" s="93"/>
      <c r="Q1536" s="93"/>
      <c r="R1536" s="93"/>
      <c r="S1536" s="93"/>
      <c r="T1536" s="93"/>
      <c r="U1536" s="93"/>
      <c r="V1536" s="93"/>
      <c r="W1536" s="93"/>
      <c r="X1536" s="93"/>
      <c r="Y1536" s="93"/>
      <c r="Z1536" s="93"/>
    </row>
    <row r="1537">
      <c r="A1537" s="96"/>
      <c r="B1537" s="96"/>
      <c r="C1537" s="96"/>
      <c r="D1537" s="96"/>
      <c r="E1537" s="96"/>
      <c r="F1537" s="96"/>
      <c r="G1537" s="96"/>
      <c r="H1537" s="101"/>
      <c r="I1537" s="100"/>
      <c r="J1537" s="96"/>
      <c r="K1537" s="100"/>
      <c r="L1537" s="96"/>
      <c r="M1537" s="97"/>
      <c r="N1537" s="100"/>
      <c r="O1537" s="93"/>
      <c r="P1537" s="93"/>
      <c r="Q1537" s="93"/>
      <c r="R1537" s="93"/>
      <c r="S1537" s="93"/>
      <c r="T1537" s="93"/>
      <c r="U1537" s="93"/>
      <c r="V1537" s="93"/>
      <c r="W1537" s="93"/>
      <c r="X1537" s="93"/>
      <c r="Y1537" s="93"/>
      <c r="Z1537" s="93"/>
    </row>
    <row r="1538">
      <c r="A1538" s="97"/>
      <c r="B1538" s="96"/>
      <c r="C1538" s="96"/>
      <c r="D1538" s="96"/>
      <c r="E1538" s="96"/>
      <c r="F1538" s="96"/>
      <c r="G1538" s="96"/>
      <c r="H1538" s="101"/>
      <c r="I1538" s="100"/>
      <c r="J1538" s="96"/>
      <c r="K1538" s="100"/>
      <c r="L1538" s="96"/>
      <c r="M1538" s="97"/>
      <c r="N1538" s="100"/>
      <c r="O1538" s="93"/>
      <c r="P1538" s="93"/>
      <c r="Q1538" s="93"/>
      <c r="R1538" s="93"/>
      <c r="S1538" s="93"/>
      <c r="T1538" s="93"/>
      <c r="U1538" s="93"/>
      <c r="V1538" s="93"/>
      <c r="W1538" s="93"/>
      <c r="X1538" s="93"/>
      <c r="Y1538" s="93"/>
      <c r="Z1538" s="93"/>
    </row>
    <row r="1539">
      <c r="A1539" s="96"/>
      <c r="B1539" s="96"/>
      <c r="C1539" s="96"/>
      <c r="D1539" s="96"/>
      <c r="E1539" s="96"/>
      <c r="F1539" s="96"/>
      <c r="G1539" s="96"/>
      <c r="H1539" s="101"/>
      <c r="I1539" s="99"/>
      <c r="J1539" s="96"/>
      <c r="K1539" s="100"/>
      <c r="L1539" s="96"/>
      <c r="M1539" s="97"/>
      <c r="N1539" s="100"/>
      <c r="O1539" s="93"/>
      <c r="P1539" s="93"/>
      <c r="Q1539" s="93"/>
      <c r="R1539" s="93"/>
      <c r="S1539" s="93"/>
      <c r="T1539" s="93"/>
      <c r="U1539" s="93"/>
      <c r="V1539" s="93"/>
      <c r="W1539" s="93"/>
      <c r="X1539" s="93"/>
      <c r="Y1539" s="93"/>
      <c r="Z1539" s="93"/>
    </row>
    <row r="1540">
      <c r="A1540" s="96"/>
      <c r="B1540" s="96"/>
      <c r="C1540" s="96"/>
      <c r="D1540" s="96"/>
      <c r="E1540" s="96"/>
      <c r="F1540" s="96"/>
      <c r="G1540" s="96"/>
      <c r="H1540" s="101"/>
      <c r="I1540" s="99"/>
      <c r="J1540" s="96"/>
      <c r="K1540" s="100"/>
      <c r="L1540" s="96"/>
      <c r="M1540" s="97"/>
      <c r="N1540" s="100"/>
      <c r="O1540" s="93"/>
      <c r="P1540" s="93"/>
      <c r="Q1540" s="93"/>
      <c r="R1540" s="93"/>
      <c r="S1540" s="93"/>
      <c r="T1540" s="93"/>
      <c r="U1540" s="93"/>
      <c r="V1540" s="93"/>
      <c r="W1540" s="93"/>
      <c r="X1540" s="93"/>
      <c r="Y1540" s="93"/>
      <c r="Z1540" s="93"/>
    </row>
    <row r="1541">
      <c r="A1541" s="96"/>
      <c r="B1541" s="96"/>
      <c r="C1541" s="96"/>
      <c r="D1541" s="96"/>
      <c r="E1541" s="96"/>
      <c r="F1541" s="96"/>
      <c r="G1541" s="96"/>
      <c r="H1541" s="101"/>
      <c r="I1541" s="99"/>
      <c r="J1541" s="96"/>
      <c r="K1541" s="100"/>
      <c r="L1541" s="96"/>
      <c r="M1541" s="97"/>
      <c r="N1541" s="100"/>
      <c r="O1541" s="93"/>
      <c r="P1541" s="93"/>
      <c r="Q1541" s="93"/>
      <c r="R1541" s="93"/>
      <c r="S1541" s="93"/>
      <c r="T1541" s="93"/>
      <c r="U1541" s="93"/>
      <c r="V1541" s="93"/>
      <c r="W1541" s="93"/>
      <c r="X1541" s="93"/>
      <c r="Y1541" s="93"/>
      <c r="Z1541" s="93"/>
    </row>
    <row r="1542">
      <c r="A1542" s="96"/>
      <c r="B1542" s="96"/>
      <c r="C1542" s="96"/>
      <c r="D1542" s="96"/>
      <c r="E1542" s="96"/>
      <c r="F1542" s="96"/>
      <c r="G1542" s="96"/>
      <c r="H1542" s="101"/>
      <c r="I1542" s="99"/>
      <c r="J1542" s="96"/>
      <c r="K1542" s="100"/>
      <c r="L1542" s="96"/>
      <c r="M1542" s="97"/>
      <c r="N1542" s="100"/>
      <c r="O1542" s="93"/>
      <c r="P1542" s="93"/>
      <c r="Q1542" s="93"/>
      <c r="R1542" s="93"/>
      <c r="S1542" s="93"/>
      <c r="T1542" s="93"/>
      <c r="U1542" s="93"/>
      <c r="V1542" s="93"/>
      <c r="W1542" s="93"/>
      <c r="X1542" s="93"/>
      <c r="Y1542" s="93"/>
      <c r="Z1542" s="93"/>
    </row>
    <row r="1543">
      <c r="A1543" s="96"/>
      <c r="B1543" s="96"/>
      <c r="C1543" s="96"/>
      <c r="D1543" s="96"/>
      <c r="E1543" s="96"/>
      <c r="F1543" s="96"/>
      <c r="G1543" s="96"/>
      <c r="H1543" s="101"/>
      <c r="I1543" s="99"/>
      <c r="J1543" s="96"/>
      <c r="K1543" s="100"/>
      <c r="L1543" s="96"/>
      <c r="M1543" s="97"/>
      <c r="N1543" s="100"/>
      <c r="O1543" s="93"/>
      <c r="P1543" s="93"/>
      <c r="Q1543" s="93"/>
      <c r="R1543" s="93"/>
      <c r="S1543" s="93"/>
      <c r="T1543" s="93"/>
      <c r="U1543" s="93"/>
      <c r="V1543" s="93"/>
      <c r="W1543" s="93"/>
      <c r="X1543" s="93"/>
      <c r="Y1543" s="93"/>
      <c r="Z1543" s="93"/>
    </row>
    <row r="1544">
      <c r="A1544" s="96"/>
      <c r="B1544" s="96"/>
      <c r="C1544" s="96"/>
      <c r="D1544" s="96"/>
      <c r="E1544" s="96"/>
      <c r="F1544" s="96"/>
      <c r="G1544" s="96"/>
      <c r="H1544" s="101"/>
      <c r="I1544" s="99"/>
      <c r="J1544" s="96"/>
      <c r="K1544" s="100"/>
      <c r="L1544" s="96"/>
      <c r="M1544" s="97"/>
      <c r="N1544" s="100"/>
      <c r="O1544" s="93"/>
      <c r="P1544" s="93"/>
      <c r="Q1544" s="93"/>
      <c r="R1544" s="93"/>
      <c r="S1544" s="93"/>
      <c r="T1544" s="93"/>
      <c r="U1544" s="93"/>
      <c r="V1544" s="93"/>
      <c r="W1544" s="93"/>
      <c r="X1544" s="93"/>
      <c r="Y1544" s="93"/>
      <c r="Z1544" s="93"/>
    </row>
    <row r="1545">
      <c r="A1545" s="96"/>
      <c r="B1545" s="96"/>
      <c r="C1545" s="96"/>
      <c r="D1545" s="96"/>
      <c r="E1545" s="96"/>
      <c r="F1545" s="96"/>
      <c r="G1545" s="96"/>
      <c r="H1545" s="101"/>
      <c r="I1545" s="99"/>
      <c r="J1545" s="96"/>
      <c r="K1545" s="100"/>
      <c r="L1545" s="96"/>
      <c r="M1545" s="97"/>
      <c r="N1545" s="100"/>
      <c r="O1545" s="93"/>
      <c r="P1545" s="93"/>
      <c r="Q1545" s="93"/>
      <c r="R1545" s="93"/>
      <c r="S1545" s="93"/>
      <c r="T1545" s="93"/>
      <c r="U1545" s="93"/>
      <c r="V1545" s="93"/>
      <c r="W1545" s="93"/>
      <c r="X1545" s="93"/>
      <c r="Y1545" s="93"/>
      <c r="Z1545" s="93"/>
    </row>
    <row r="1546">
      <c r="A1546" s="96"/>
      <c r="B1546" s="96"/>
      <c r="C1546" s="96"/>
      <c r="D1546" s="96"/>
      <c r="E1546" s="96"/>
      <c r="F1546" s="96"/>
      <c r="G1546" s="96"/>
      <c r="H1546" s="101"/>
      <c r="I1546" s="99"/>
      <c r="J1546" s="96"/>
      <c r="K1546" s="100"/>
      <c r="L1546" s="96"/>
      <c r="M1546" s="97"/>
      <c r="N1546" s="100"/>
      <c r="O1546" s="93"/>
      <c r="P1546" s="93"/>
      <c r="Q1546" s="93"/>
      <c r="R1546" s="93"/>
      <c r="S1546" s="93"/>
      <c r="T1546" s="93"/>
      <c r="U1546" s="93"/>
      <c r="V1546" s="93"/>
      <c r="W1546" s="93"/>
      <c r="X1546" s="93"/>
      <c r="Y1546" s="93"/>
      <c r="Z1546" s="93"/>
    </row>
    <row r="1547">
      <c r="A1547" s="96"/>
      <c r="B1547" s="96"/>
      <c r="C1547" s="96"/>
      <c r="D1547" s="96"/>
      <c r="E1547" s="96"/>
      <c r="F1547" s="96"/>
      <c r="G1547" s="96"/>
      <c r="H1547" s="101"/>
      <c r="I1547" s="99"/>
      <c r="J1547" s="96"/>
      <c r="K1547" s="100"/>
      <c r="L1547" s="96"/>
      <c r="M1547" s="97"/>
      <c r="N1547" s="100"/>
      <c r="O1547" s="93"/>
      <c r="P1547" s="93"/>
      <c r="Q1547" s="93"/>
      <c r="R1547" s="93"/>
      <c r="S1547" s="93"/>
      <c r="T1547" s="93"/>
      <c r="U1547" s="93"/>
      <c r="V1547" s="93"/>
      <c r="W1547" s="93"/>
      <c r="X1547" s="93"/>
      <c r="Y1547" s="93"/>
      <c r="Z1547" s="93"/>
    </row>
    <row r="1548">
      <c r="A1548" s="96"/>
      <c r="B1548" s="97"/>
      <c r="C1548" s="96"/>
      <c r="D1548" s="96"/>
      <c r="E1548" s="96"/>
      <c r="F1548" s="96"/>
      <c r="G1548" s="96"/>
      <c r="H1548" s="101"/>
      <c r="I1548" s="99"/>
      <c r="J1548" s="96"/>
      <c r="K1548" s="100"/>
      <c r="L1548" s="96"/>
      <c r="M1548" s="97"/>
      <c r="N1548" s="100"/>
      <c r="O1548" s="93"/>
      <c r="P1548" s="93"/>
      <c r="Q1548" s="93"/>
      <c r="R1548" s="93"/>
      <c r="S1548" s="93"/>
      <c r="T1548" s="93"/>
      <c r="U1548" s="93"/>
      <c r="V1548" s="93"/>
      <c r="W1548" s="93"/>
      <c r="X1548" s="93"/>
      <c r="Y1548" s="93"/>
      <c r="Z1548" s="93"/>
    </row>
    <row r="1549">
      <c r="A1549" s="96"/>
      <c r="B1549" s="96"/>
      <c r="C1549" s="96"/>
      <c r="D1549" s="96"/>
      <c r="E1549" s="96"/>
      <c r="F1549" s="96"/>
      <c r="G1549" s="96"/>
      <c r="H1549" s="101"/>
      <c r="I1549" s="99"/>
      <c r="J1549" s="96"/>
      <c r="K1549" s="100"/>
      <c r="L1549" s="96"/>
      <c r="M1549" s="97"/>
      <c r="N1549" s="100"/>
      <c r="O1549" s="93"/>
      <c r="P1549" s="93"/>
      <c r="Q1549" s="93"/>
      <c r="R1549" s="93"/>
      <c r="S1549" s="93"/>
      <c r="T1549" s="93"/>
      <c r="U1549" s="93"/>
      <c r="V1549" s="93"/>
      <c r="W1549" s="93"/>
      <c r="X1549" s="93"/>
      <c r="Y1549" s="93"/>
      <c r="Z1549" s="93"/>
    </row>
    <row r="1550">
      <c r="A1550" s="96"/>
      <c r="B1550" s="96"/>
      <c r="C1550" s="96"/>
      <c r="D1550" s="96"/>
      <c r="E1550" s="96"/>
      <c r="F1550" s="96"/>
      <c r="G1550" s="96"/>
      <c r="H1550" s="101"/>
      <c r="I1550" s="99"/>
      <c r="J1550" s="96"/>
      <c r="K1550" s="100"/>
      <c r="L1550" s="96"/>
      <c r="M1550" s="97"/>
      <c r="N1550" s="100"/>
      <c r="O1550" s="93"/>
      <c r="P1550" s="93"/>
      <c r="Q1550" s="93"/>
      <c r="R1550" s="93"/>
      <c r="S1550" s="93"/>
      <c r="T1550" s="93"/>
      <c r="U1550" s="93"/>
      <c r="V1550" s="93"/>
      <c r="W1550" s="93"/>
      <c r="X1550" s="93"/>
      <c r="Y1550" s="93"/>
      <c r="Z1550" s="93"/>
    </row>
    <row r="1551">
      <c r="A1551" s="96"/>
      <c r="B1551" s="96"/>
      <c r="C1551" s="96"/>
      <c r="D1551" s="96"/>
      <c r="E1551" s="96"/>
      <c r="F1551" s="96"/>
      <c r="G1551" s="96"/>
      <c r="H1551" s="101"/>
      <c r="I1551" s="100"/>
      <c r="J1551" s="96"/>
      <c r="K1551" s="100"/>
      <c r="L1551" s="96"/>
      <c r="M1551" s="97"/>
      <c r="N1551" s="100"/>
      <c r="O1551" s="93"/>
      <c r="P1551" s="93"/>
      <c r="Q1551" s="93"/>
      <c r="R1551" s="93"/>
      <c r="S1551" s="93"/>
      <c r="T1551" s="93"/>
      <c r="U1551" s="93"/>
      <c r="V1551" s="93"/>
      <c r="W1551" s="93"/>
      <c r="X1551" s="93"/>
      <c r="Y1551" s="93"/>
      <c r="Z1551" s="93"/>
    </row>
    <row r="1552">
      <c r="A1552" s="96"/>
      <c r="B1552" s="96"/>
      <c r="C1552" s="96"/>
      <c r="D1552" s="96"/>
      <c r="E1552" s="96"/>
      <c r="F1552" s="96"/>
      <c r="G1552" s="96"/>
      <c r="H1552" s="101"/>
      <c r="I1552" s="100"/>
      <c r="J1552" s="96"/>
      <c r="K1552" s="100"/>
      <c r="L1552" s="96"/>
      <c r="M1552" s="97"/>
      <c r="N1552" s="100"/>
      <c r="O1552" s="93"/>
      <c r="P1552" s="93"/>
      <c r="Q1552" s="93"/>
      <c r="R1552" s="93"/>
      <c r="S1552" s="93"/>
      <c r="T1552" s="93"/>
      <c r="U1552" s="93"/>
      <c r="V1552" s="93"/>
      <c r="W1552" s="93"/>
      <c r="X1552" s="93"/>
      <c r="Y1552" s="93"/>
      <c r="Z1552" s="93"/>
    </row>
    <row r="1553">
      <c r="A1553" s="96"/>
      <c r="B1553" s="96"/>
      <c r="C1553" s="96"/>
      <c r="D1553" s="96"/>
      <c r="E1553" s="96"/>
      <c r="F1553" s="96"/>
      <c r="G1553" s="96"/>
      <c r="H1553" s="101"/>
      <c r="I1553" s="100"/>
      <c r="J1553" s="96"/>
      <c r="K1553" s="99"/>
      <c r="L1553" s="96"/>
      <c r="M1553" s="97"/>
      <c r="N1553" s="100"/>
      <c r="O1553" s="93"/>
      <c r="P1553" s="93"/>
      <c r="Q1553" s="93"/>
      <c r="R1553" s="93"/>
      <c r="S1553" s="93"/>
      <c r="T1553" s="93"/>
      <c r="U1553" s="93"/>
      <c r="V1553" s="93"/>
      <c r="W1553" s="93"/>
      <c r="X1553" s="93"/>
      <c r="Y1553" s="93"/>
      <c r="Z1553" s="93"/>
    </row>
    <row r="1554">
      <c r="A1554" s="96"/>
      <c r="B1554" s="96"/>
      <c r="C1554" s="96"/>
      <c r="D1554" s="96"/>
      <c r="E1554" s="96"/>
      <c r="F1554" s="96"/>
      <c r="G1554" s="96"/>
      <c r="H1554" s="101"/>
      <c r="I1554" s="100"/>
      <c r="J1554" s="96"/>
      <c r="K1554" s="100"/>
      <c r="L1554" s="96"/>
      <c r="M1554" s="97"/>
      <c r="N1554" s="100"/>
      <c r="O1554" s="93"/>
      <c r="P1554" s="93"/>
      <c r="Q1554" s="93"/>
      <c r="R1554" s="93"/>
      <c r="S1554" s="93"/>
      <c r="T1554" s="93"/>
      <c r="U1554" s="93"/>
      <c r="V1554" s="93"/>
      <c r="W1554" s="93"/>
      <c r="X1554" s="93"/>
      <c r="Y1554" s="93"/>
      <c r="Z1554" s="93"/>
    </row>
    <row r="1555">
      <c r="A1555" s="96"/>
      <c r="B1555" s="96"/>
      <c r="C1555" s="96"/>
      <c r="D1555" s="96"/>
      <c r="E1555" s="96"/>
      <c r="F1555" s="96"/>
      <c r="G1555" s="96"/>
      <c r="H1555" s="101"/>
      <c r="I1555" s="100"/>
      <c r="J1555" s="96"/>
      <c r="K1555" s="100"/>
      <c r="L1555" s="96"/>
      <c r="M1555" s="97"/>
      <c r="N1555" s="100"/>
      <c r="O1555" s="93"/>
      <c r="P1555" s="93"/>
      <c r="Q1555" s="93"/>
      <c r="R1555" s="93"/>
      <c r="S1555" s="93"/>
      <c r="T1555" s="93"/>
      <c r="U1555" s="93"/>
      <c r="V1555" s="93"/>
      <c r="W1555" s="93"/>
      <c r="X1555" s="93"/>
      <c r="Y1555" s="93"/>
      <c r="Z1555" s="93"/>
    </row>
    <row r="1556">
      <c r="A1556" s="96"/>
      <c r="B1556" s="96"/>
      <c r="C1556" s="96"/>
      <c r="D1556" s="96"/>
      <c r="E1556" s="96"/>
      <c r="F1556" s="96"/>
      <c r="G1556" s="96"/>
      <c r="H1556" s="101"/>
      <c r="I1556" s="100"/>
      <c r="J1556" s="96"/>
      <c r="K1556" s="99"/>
      <c r="L1556" s="96"/>
      <c r="M1556" s="97"/>
      <c r="N1556" s="100"/>
      <c r="O1556" s="93"/>
      <c r="P1556" s="93"/>
      <c r="Q1556" s="93"/>
      <c r="R1556" s="93"/>
      <c r="S1556" s="93"/>
      <c r="T1556" s="93"/>
      <c r="U1556" s="93"/>
      <c r="V1556" s="93"/>
      <c r="W1556" s="93"/>
      <c r="X1556" s="93"/>
      <c r="Y1556" s="93"/>
      <c r="Z1556" s="93"/>
    </row>
    <row r="1557">
      <c r="A1557" s="96"/>
      <c r="B1557" s="96"/>
      <c r="C1557" s="96"/>
      <c r="D1557" s="96"/>
      <c r="E1557" s="96"/>
      <c r="F1557" s="96"/>
      <c r="G1557" s="96"/>
      <c r="H1557" s="101"/>
      <c r="I1557" s="100"/>
      <c r="J1557" s="96"/>
      <c r="K1557" s="100"/>
      <c r="L1557" s="96"/>
      <c r="M1557" s="97"/>
      <c r="N1557" s="100"/>
      <c r="O1557" s="93"/>
      <c r="P1557" s="93"/>
      <c r="Q1557" s="93"/>
      <c r="R1557" s="93"/>
      <c r="S1557" s="93"/>
      <c r="T1557" s="93"/>
      <c r="U1557" s="93"/>
      <c r="V1557" s="93"/>
      <c r="W1557" s="93"/>
      <c r="X1557" s="93"/>
      <c r="Y1557" s="93"/>
      <c r="Z1557" s="93"/>
    </row>
    <row r="1558">
      <c r="A1558" s="96"/>
      <c r="B1558" s="96"/>
      <c r="C1558" s="96"/>
      <c r="D1558" s="96"/>
      <c r="E1558" s="96"/>
      <c r="F1558" s="96"/>
      <c r="G1558" s="96"/>
      <c r="H1558" s="101"/>
      <c r="I1558" s="100"/>
      <c r="J1558" s="96"/>
      <c r="K1558" s="100"/>
      <c r="L1558" s="96"/>
      <c r="M1558" s="97"/>
      <c r="N1558" s="100"/>
      <c r="O1558" s="93"/>
      <c r="P1558" s="93"/>
      <c r="Q1558" s="93"/>
      <c r="R1558" s="93"/>
      <c r="S1558" s="93"/>
      <c r="T1558" s="93"/>
      <c r="U1558" s="93"/>
      <c r="V1558" s="93"/>
      <c r="W1558" s="93"/>
      <c r="X1558" s="93"/>
      <c r="Y1558" s="93"/>
      <c r="Z1558" s="93"/>
    </row>
    <row r="1559">
      <c r="A1559" s="96"/>
      <c r="B1559" s="96"/>
      <c r="C1559" s="96"/>
      <c r="D1559" s="96"/>
      <c r="E1559" s="96"/>
      <c r="F1559" s="96"/>
      <c r="G1559" s="96"/>
      <c r="H1559" s="101"/>
      <c r="I1559" s="100"/>
      <c r="J1559" s="96"/>
      <c r="K1559" s="100"/>
      <c r="L1559" s="96"/>
      <c r="M1559" s="97"/>
      <c r="N1559" s="100"/>
      <c r="O1559" s="93"/>
      <c r="P1559" s="93"/>
      <c r="Q1559" s="93"/>
      <c r="R1559" s="93"/>
      <c r="S1559" s="93"/>
      <c r="T1559" s="93"/>
      <c r="U1559" s="93"/>
      <c r="V1559" s="93"/>
      <c r="W1559" s="93"/>
      <c r="X1559" s="93"/>
      <c r="Y1559" s="93"/>
      <c r="Z1559" s="93"/>
    </row>
    <row r="1560">
      <c r="A1560" s="96"/>
      <c r="B1560" s="96"/>
      <c r="C1560" s="96"/>
      <c r="D1560" s="97"/>
      <c r="E1560" s="96"/>
      <c r="F1560" s="96"/>
      <c r="G1560" s="96"/>
      <c r="H1560" s="101"/>
      <c r="I1560" s="100"/>
      <c r="J1560" s="96"/>
      <c r="K1560" s="100"/>
      <c r="L1560" s="96"/>
      <c r="M1560" s="97"/>
      <c r="N1560" s="100"/>
      <c r="O1560" s="93"/>
      <c r="P1560" s="93"/>
      <c r="Q1560" s="93"/>
      <c r="R1560" s="93"/>
      <c r="S1560" s="93"/>
      <c r="T1560" s="93"/>
      <c r="U1560" s="93"/>
      <c r="V1560" s="93"/>
      <c r="W1560" s="93"/>
      <c r="X1560" s="93"/>
      <c r="Y1560" s="93"/>
      <c r="Z1560" s="93"/>
    </row>
    <row r="1561">
      <c r="A1561" s="96"/>
      <c r="B1561" s="96"/>
      <c r="C1561" s="96"/>
      <c r="D1561" s="96"/>
      <c r="E1561" s="96"/>
      <c r="F1561" s="96"/>
      <c r="G1561" s="96"/>
      <c r="H1561" s="101"/>
      <c r="I1561" s="100"/>
      <c r="J1561" s="96"/>
      <c r="K1561" s="100"/>
      <c r="L1561" s="96"/>
      <c r="M1561" s="97"/>
      <c r="N1561" s="100"/>
      <c r="O1561" s="93"/>
      <c r="P1561" s="93"/>
      <c r="Q1561" s="93"/>
      <c r="R1561" s="93"/>
      <c r="S1561" s="93"/>
      <c r="T1561" s="93"/>
      <c r="U1561" s="93"/>
      <c r="V1561" s="93"/>
      <c r="W1561" s="93"/>
      <c r="X1561" s="93"/>
      <c r="Y1561" s="93"/>
      <c r="Z1561" s="93"/>
    </row>
    <row r="1562">
      <c r="A1562" s="96"/>
      <c r="B1562" s="96"/>
      <c r="C1562" s="96"/>
      <c r="D1562" s="96"/>
      <c r="E1562" s="96"/>
      <c r="F1562" s="96"/>
      <c r="G1562" s="96"/>
      <c r="H1562" s="101"/>
      <c r="I1562" s="100"/>
      <c r="J1562" s="96"/>
      <c r="K1562" s="100"/>
      <c r="L1562" s="96"/>
      <c r="M1562" s="97"/>
      <c r="N1562" s="100"/>
      <c r="O1562" s="93"/>
      <c r="P1562" s="93"/>
      <c r="Q1562" s="93"/>
      <c r="R1562" s="93"/>
      <c r="S1562" s="93"/>
      <c r="T1562" s="93"/>
      <c r="U1562" s="93"/>
      <c r="V1562" s="93"/>
      <c r="W1562" s="93"/>
      <c r="X1562" s="93"/>
      <c r="Y1562" s="93"/>
      <c r="Z1562" s="93"/>
    </row>
    <row r="1563">
      <c r="A1563" s="96"/>
      <c r="B1563" s="96"/>
      <c r="C1563" s="96"/>
      <c r="D1563" s="96"/>
      <c r="E1563" s="96"/>
      <c r="F1563" s="96"/>
      <c r="G1563" s="96"/>
      <c r="H1563" s="101"/>
      <c r="I1563" s="100"/>
      <c r="J1563" s="96"/>
      <c r="K1563" s="100"/>
      <c r="L1563" s="96"/>
      <c r="M1563" s="97"/>
      <c r="N1563" s="100"/>
      <c r="O1563" s="93"/>
      <c r="P1563" s="93"/>
      <c r="Q1563" s="93"/>
      <c r="R1563" s="93"/>
      <c r="S1563" s="93"/>
      <c r="T1563" s="93"/>
      <c r="U1563" s="93"/>
      <c r="V1563" s="93"/>
      <c r="W1563" s="93"/>
      <c r="X1563" s="93"/>
      <c r="Y1563" s="93"/>
      <c r="Z1563" s="93"/>
    </row>
    <row r="1564">
      <c r="A1564" s="96"/>
      <c r="B1564" s="96"/>
      <c r="C1564" s="96"/>
      <c r="D1564" s="96"/>
      <c r="E1564" s="96"/>
      <c r="F1564" s="96"/>
      <c r="G1564" s="96"/>
      <c r="H1564" s="101"/>
      <c r="I1564" s="100"/>
      <c r="J1564" s="96"/>
      <c r="K1564" s="100"/>
      <c r="L1564" s="96"/>
      <c r="M1564" s="97"/>
      <c r="N1564" s="100"/>
      <c r="O1564" s="93"/>
      <c r="P1564" s="93"/>
      <c r="Q1564" s="93"/>
      <c r="R1564" s="93"/>
      <c r="S1564" s="93"/>
      <c r="T1564" s="93"/>
      <c r="U1564" s="93"/>
      <c r="V1564" s="93"/>
      <c r="W1564" s="93"/>
      <c r="X1564" s="93"/>
      <c r="Y1564" s="93"/>
      <c r="Z1564" s="93"/>
    </row>
    <row r="1565">
      <c r="A1565" s="96"/>
      <c r="B1565" s="96"/>
      <c r="C1565" s="96"/>
      <c r="D1565" s="96"/>
      <c r="E1565" s="96"/>
      <c r="F1565" s="96"/>
      <c r="G1565" s="96"/>
      <c r="H1565" s="101"/>
      <c r="I1565" s="100"/>
      <c r="J1565" s="96"/>
      <c r="K1565" s="99"/>
      <c r="L1565" s="96"/>
      <c r="M1565" s="97"/>
      <c r="N1565" s="100"/>
      <c r="O1565" s="93"/>
      <c r="P1565" s="93"/>
      <c r="Q1565" s="93"/>
      <c r="R1565" s="93"/>
      <c r="S1565" s="93"/>
      <c r="T1565" s="93"/>
      <c r="U1565" s="93"/>
      <c r="V1565" s="93"/>
      <c r="W1565" s="93"/>
      <c r="X1565" s="93"/>
      <c r="Y1565" s="93"/>
      <c r="Z1565" s="93"/>
    </row>
    <row r="1566">
      <c r="A1566" s="96"/>
      <c r="B1566" s="96"/>
      <c r="C1566" s="96"/>
      <c r="D1566" s="96"/>
      <c r="E1566" s="96"/>
      <c r="F1566" s="96"/>
      <c r="G1566" s="96"/>
      <c r="H1566" s="101"/>
      <c r="I1566" s="100"/>
      <c r="J1566" s="96"/>
      <c r="K1566" s="99"/>
      <c r="L1566" s="96"/>
      <c r="M1566" s="97"/>
      <c r="N1566" s="100"/>
      <c r="O1566" s="93"/>
      <c r="P1566" s="93"/>
      <c r="Q1566" s="93"/>
      <c r="R1566" s="93"/>
      <c r="S1566" s="93"/>
      <c r="T1566" s="93"/>
      <c r="U1566" s="93"/>
      <c r="V1566" s="93"/>
      <c r="W1566" s="93"/>
      <c r="X1566" s="93"/>
      <c r="Y1566" s="93"/>
      <c r="Z1566" s="93"/>
    </row>
    <row r="1567">
      <c r="A1567" s="96"/>
      <c r="B1567" s="96"/>
      <c r="C1567" s="96"/>
      <c r="D1567" s="97"/>
      <c r="E1567" s="96"/>
      <c r="F1567" s="96"/>
      <c r="G1567" s="96"/>
      <c r="H1567" s="101"/>
      <c r="I1567" s="100"/>
      <c r="J1567" s="96"/>
      <c r="K1567" s="100"/>
      <c r="L1567" s="96"/>
      <c r="M1567" s="97"/>
      <c r="N1567" s="100"/>
      <c r="O1567" s="93"/>
      <c r="P1567" s="93"/>
      <c r="Q1567" s="93"/>
      <c r="R1567" s="93"/>
      <c r="S1567" s="93"/>
      <c r="T1567" s="93"/>
      <c r="U1567" s="93"/>
      <c r="V1567" s="93"/>
      <c r="W1567" s="93"/>
      <c r="X1567" s="93"/>
      <c r="Y1567" s="93"/>
      <c r="Z1567" s="93"/>
    </row>
    <row r="1568">
      <c r="A1568" s="96"/>
      <c r="B1568" s="96"/>
      <c r="C1568" s="96"/>
      <c r="D1568" s="96"/>
      <c r="E1568" s="96"/>
      <c r="F1568" s="96"/>
      <c r="G1568" s="96"/>
      <c r="H1568" s="101"/>
      <c r="I1568" s="100"/>
      <c r="J1568" s="96"/>
      <c r="K1568" s="100"/>
      <c r="L1568" s="96"/>
      <c r="M1568" s="97"/>
      <c r="N1568" s="100"/>
      <c r="O1568" s="93"/>
      <c r="P1568" s="93"/>
      <c r="Q1568" s="93"/>
      <c r="R1568" s="93"/>
      <c r="S1568" s="93"/>
      <c r="T1568" s="93"/>
      <c r="U1568" s="93"/>
      <c r="V1568" s="93"/>
      <c r="W1568" s="93"/>
      <c r="X1568" s="93"/>
      <c r="Y1568" s="93"/>
      <c r="Z1568" s="93"/>
    </row>
    <row r="1569">
      <c r="A1569" s="96"/>
      <c r="B1569" s="96"/>
      <c r="C1569" s="96"/>
      <c r="D1569" s="96"/>
      <c r="E1569" s="96"/>
      <c r="F1569" s="96"/>
      <c r="G1569" s="96"/>
      <c r="H1569" s="101"/>
      <c r="I1569" s="100"/>
      <c r="J1569" s="96"/>
      <c r="K1569" s="100"/>
      <c r="L1569" s="96"/>
      <c r="M1569" s="97"/>
      <c r="N1569" s="100"/>
      <c r="O1569" s="93"/>
      <c r="P1569" s="93"/>
      <c r="Q1569" s="93"/>
      <c r="R1569" s="93"/>
      <c r="S1569" s="93"/>
      <c r="T1569" s="93"/>
      <c r="U1569" s="93"/>
      <c r="V1569" s="93"/>
      <c r="W1569" s="93"/>
      <c r="X1569" s="93"/>
      <c r="Y1569" s="93"/>
      <c r="Z1569" s="93"/>
    </row>
    <row r="1570">
      <c r="A1570" s="96"/>
      <c r="B1570" s="96"/>
      <c r="C1570" s="96"/>
      <c r="D1570" s="96"/>
      <c r="E1570" s="96"/>
      <c r="F1570" s="96"/>
      <c r="G1570" s="96"/>
      <c r="H1570" s="101"/>
      <c r="I1570" s="100"/>
      <c r="J1570" s="96"/>
      <c r="K1570" s="100"/>
      <c r="L1570" s="96"/>
      <c r="M1570" s="97"/>
      <c r="N1570" s="100"/>
      <c r="O1570" s="93"/>
      <c r="P1570" s="93"/>
      <c r="Q1570" s="93"/>
      <c r="R1570" s="93"/>
      <c r="S1570" s="93"/>
      <c r="T1570" s="93"/>
      <c r="U1570" s="93"/>
      <c r="V1570" s="93"/>
      <c r="W1570" s="93"/>
      <c r="X1570" s="93"/>
      <c r="Y1570" s="93"/>
      <c r="Z1570" s="93"/>
    </row>
    <row r="1571">
      <c r="A1571" s="96"/>
      <c r="B1571" s="96"/>
      <c r="C1571" s="96"/>
      <c r="D1571" s="96"/>
      <c r="E1571" s="96"/>
      <c r="F1571" s="96"/>
      <c r="G1571" s="96"/>
      <c r="H1571" s="101"/>
      <c r="I1571" s="100"/>
      <c r="J1571" s="96"/>
      <c r="K1571" s="100"/>
      <c r="L1571" s="96"/>
      <c r="M1571" s="97"/>
      <c r="N1571" s="100"/>
      <c r="O1571" s="93"/>
      <c r="P1571" s="93"/>
      <c r="Q1571" s="93"/>
      <c r="R1571" s="93"/>
      <c r="S1571" s="93"/>
      <c r="T1571" s="93"/>
      <c r="U1571" s="93"/>
      <c r="V1571" s="93"/>
      <c r="W1571" s="93"/>
      <c r="X1571" s="93"/>
      <c r="Y1571" s="93"/>
      <c r="Z1571" s="93"/>
    </row>
    <row r="1572">
      <c r="A1572" s="96"/>
      <c r="B1572" s="96"/>
      <c r="C1572" s="96"/>
      <c r="D1572" s="96"/>
      <c r="E1572" s="96"/>
      <c r="F1572" s="96"/>
      <c r="G1572" s="96"/>
      <c r="H1572" s="101"/>
      <c r="I1572" s="100"/>
      <c r="J1572" s="96"/>
      <c r="K1572" s="100"/>
      <c r="L1572" s="96"/>
      <c r="M1572" s="97"/>
      <c r="N1572" s="100"/>
      <c r="O1572" s="93"/>
      <c r="P1572" s="93"/>
      <c r="Q1572" s="93"/>
      <c r="R1572" s="93"/>
      <c r="S1572" s="93"/>
      <c r="T1572" s="93"/>
      <c r="U1572" s="93"/>
      <c r="V1572" s="93"/>
      <c r="W1572" s="93"/>
      <c r="X1572" s="93"/>
      <c r="Y1572" s="93"/>
      <c r="Z1572" s="93"/>
    </row>
    <row r="1573">
      <c r="A1573" s="96"/>
      <c r="B1573" s="96"/>
      <c r="C1573" s="96"/>
      <c r="D1573" s="96"/>
      <c r="E1573" s="96"/>
      <c r="F1573" s="96"/>
      <c r="G1573" s="96"/>
      <c r="H1573" s="101"/>
      <c r="I1573" s="100"/>
      <c r="J1573" s="96"/>
      <c r="K1573" s="100"/>
      <c r="L1573" s="96"/>
      <c r="M1573" s="97"/>
      <c r="N1573" s="100"/>
      <c r="O1573" s="93"/>
      <c r="P1573" s="93"/>
      <c r="Q1573" s="93"/>
      <c r="R1573" s="93"/>
      <c r="S1573" s="93"/>
      <c r="T1573" s="93"/>
      <c r="U1573" s="93"/>
      <c r="V1573" s="93"/>
      <c r="W1573" s="93"/>
      <c r="X1573" s="93"/>
      <c r="Y1573" s="93"/>
      <c r="Z1573" s="93"/>
    </row>
    <row r="1574">
      <c r="A1574" s="96"/>
      <c r="B1574" s="96"/>
      <c r="C1574" s="96"/>
      <c r="D1574" s="96"/>
      <c r="E1574" s="96"/>
      <c r="F1574" s="96"/>
      <c r="G1574" s="96"/>
      <c r="H1574" s="101"/>
      <c r="I1574" s="100"/>
      <c r="J1574" s="96"/>
      <c r="K1574" s="100"/>
      <c r="L1574" s="96"/>
      <c r="M1574" s="97"/>
      <c r="N1574" s="100"/>
      <c r="O1574" s="93"/>
      <c r="P1574" s="93"/>
      <c r="Q1574" s="93"/>
      <c r="R1574" s="93"/>
      <c r="S1574" s="93"/>
      <c r="T1574" s="93"/>
      <c r="U1574" s="93"/>
      <c r="V1574" s="93"/>
      <c r="W1574" s="93"/>
      <c r="X1574" s="93"/>
      <c r="Y1574" s="93"/>
      <c r="Z1574" s="93"/>
    </row>
    <row r="1575">
      <c r="A1575" s="96"/>
      <c r="B1575" s="96"/>
      <c r="C1575" s="96"/>
      <c r="D1575" s="96"/>
      <c r="E1575" s="96"/>
      <c r="F1575" s="96"/>
      <c r="G1575" s="96"/>
      <c r="H1575" s="101"/>
      <c r="I1575" s="100"/>
      <c r="J1575" s="96"/>
      <c r="K1575" s="100"/>
      <c r="L1575" s="96"/>
      <c r="M1575" s="97"/>
      <c r="N1575" s="100"/>
      <c r="O1575" s="93"/>
      <c r="P1575" s="93"/>
      <c r="Q1575" s="93"/>
      <c r="R1575" s="93"/>
      <c r="S1575" s="93"/>
      <c r="T1575" s="93"/>
      <c r="U1575" s="93"/>
      <c r="V1575" s="93"/>
      <c r="W1575" s="93"/>
      <c r="X1575" s="93"/>
      <c r="Y1575" s="93"/>
      <c r="Z1575" s="93"/>
    </row>
    <row r="1576">
      <c r="A1576" s="97"/>
      <c r="B1576" s="96"/>
      <c r="C1576" s="96"/>
      <c r="D1576" s="96"/>
      <c r="E1576" s="96"/>
      <c r="F1576" s="96"/>
      <c r="G1576" s="96"/>
      <c r="H1576" s="101"/>
      <c r="I1576" s="100"/>
      <c r="J1576" s="96"/>
      <c r="K1576" s="100"/>
      <c r="L1576" s="96"/>
      <c r="M1576" s="97"/>
      <c r="N1576" s="100"/>
      <c r="O1576" s="93"/>
      <c r="P1576" s="93"/>
      <c r="Q1576" s="93"/>
      <c r="R1576" s="93"/>
      <c r="S1576" s="93"/>
      <c r="T1576" s="93"/>
      <c r="U1576" s="93"/>
      <c r="V1576" s="93"/>
      <c r="W1576" s="93"/>
      <c r="X1576" s="93"/>
      <c r="Y1576" s="93"/>
      <c r="Z1576" s="93"/>
    </row>
    <row r="1577">
      <c r="A1577" s="96"/>
      <c r="B1577" s="96"/>
      <c r="C1577" s="96"/>
      <c r="D1577" s="96"/>
      <c r="E1577" s="96"/>
      <c r="F1577" s="96"/>
      <c r="G1577" s="96"/>
      <c r="H1577" s="101"/>
      <c r="I1577" s="99"/>
      <c r="J1577" s="96"/>
      <c r="K1577" s="100"/>
      <c r="L1577" s="96"/>
      <c r="M1577" s="97"/>
      <c r="N1577" s="100"/>
      <c r="O1577" s="93"/>
      <c r="P1577" s="93"/>
      <c r="Q1577" s="93"/>
      <c r="R1577" s="93"/>
      <c r="S1577" s="93"/>
      <c r="T1577" s="93"/>
      <c r="U1577" s="93"/>
      <c r="V1577" s="93"/>
      <c r="W1577" s="93"/>
      <c r="X1577" s="93"/>
      <c r="Y1577" s="93"/>
      <c r="Z1577" s="93"/>
    </row>
    <row r="1578">
      <c r="A1578" s="96"/>
      <c r="B1578" s="96"/>
      <c r="C1578" s="96"/>
      <c r="D1578" s="96"/>
      <c r="E1578" s="96"/>
      <c r="F1578" s="96"/>
      <c r="G1578" s="96"/>
      <c r="H1578" s="101"/>
      <c r="I1578" s="99"/>
      <c r="J1578" s="96"/>
      <c r="K1578" s="100"/>
      <c r="L1578" s="96"/>
      <c r="M1578" s="97"/>
      <c r="N1578" s="100"/>
      <c r="O1578" s="93"/>
      <c r="P1578" s="93"/>
      <c r="Q1578" s="93"/>
      <c r="R1578" s="93"/>
      <c r="S1578" s="93"/>
      <c r="T1578" s="93"/>
      <c r="U1578" s="93"/>
      <c r="V1578" s="93"/>
      <c r="W1578" s="93"/>
      <c r="X1578" s="93"/>
      <c r="Y1578" s="93"/>
      <c r="Z1578" s="93"/>
    </row>
    <row r="1579">
      <c r="A1579" s="96"/>
      <c r="B1579" s="96"/>
      <c r="C1579" s="96"/>
      <c r="D1579" s="96"/>
      <c r="E1579" s="96"/>
      <c r="F1579" s="96"/>
      <c r="G1579" s="96"/>
      <c r="H1579" s="101"/>
      <c r="I1579" s="99"/>
      <c r="J1579" s="96"/>
      <c r="K1579" s="100"/>
      <c r="L1579" s="96"/>
      <c r="M1579" s="97"/>
      <c r="N1579" s="100"/>
      <c r="O1579" s="93"/>
      <c r="P1579" s="93"/>
      <c r="Q1579" s="93"/>
      <c r="R1579" s="93"/>
      <c r="S1579" s="93"/>
      <c r="T1579" s="93"/>
      <c r="U1579" s="93"/>
      <c r="V1579" s="93"/>
      <c r="W1579" s="93"/>
      <c r="X1579" s="93"/>
      <c r="Y1579" s="93"/>
      <c r="Z1579" s="93"/>
    </row>
    <row r="1580">
      <c r="A1580" s="96"/>
      <c r="B1580" s="96"/>
      <c r="C1580" s="96"/>
      <c r="D1580" s="96"/>
      <c r="E1580" s="96"/>
      <c r="F1580" s="96"/>
      <c r="G1580" s="96"/>
      <c r="H1580" s="101"/>
      <c r="I1580" s="99"/>
      <c r="J1580" s="96"/>
      <c r="K1580" s="100"/>
      <c r="L1580" s="96"/>
      <c r="M1580" s="97"/>
      <c r="N1580" s="100"/>
      <c r="O1580" s="93"/>
      <c r="P1580" s="93"/>
      <c r="Q1580" s="93"/>
      <c r="R1580" s="93"/>
      <c r="S1580" s="93"/>
      <c r="T1580" s="93"/>
      <c r="U1580" s="93"/>
      <c r="V1580" s="93"/>
      <c r="W1580" s="93"/>
      <c r="X1580" s="93"/>
      <c r="Y1580" s="93"/>
      <c r="Z1580" s="93"/>
    </row>
    <row r="1581">
      <c r="A1581" s="96"/>
      <c r="B1581" s="96"/>
      <c r="C1581" s="96"/>
      <c r="D1581" s="96"/>
      <c r="E1581" s="96"/>
      <c r="F1581" s="96"/>
      <c r="G1581" s="96"/>
      <c r="H1581" s="101"/>
      <c r="I1581" s="99"/>
      <c r="J1581" s="96"/>
      <c r="K1581" s="100"/>
      <c r="L1581" s="96"/>
      <c r="M1581" s="97"/>
      <c r="N1581" s="100"/>
      <c r="O1581" s="93"/>
      <c r="P1581" s="93"/>
      <c r="Q1581" s="93"/>
      <c r="R1581" s="93"/>
      <c r="S1581" s="93"/>
      <c r="T1581" s="93"/>
      <c r="U1581" s="93"/>
      <c r="V1581" s="93"/>
      <c r="W1581" s="93"/>
      <c r="X1581" s="93"/>
      <c r="Y1581" s="93"/>
      <c r="Z1581" s="93"/>
    </row>
    <row r="1582">
      <c r="A1582" s="96"/>
      <c r="B1582" s="96"/>
      <c r="C1582" s="96"/>
      <c r="D1582" s="96"/>
      <c r="E1582" s="96"/>
      <c r="F1582" s="96"/>
      <c r="G1582" s="96"/>
      <c r="H1582" s="101"/>
      <c r="I1582" s="99"/>
      <c r="J1582" s="96"/>
      <c r="K1582" s="100"/>
      <c r="L1582" s="96"/>
      <c r="M1582" s="97"/>
      <c r="N1582" s="100"/>
      <c r="O1582" s="93"/>
      <c r="P1582" s="93"/>
      <c r="Q1582" s="93"/>
      <c r="R1582" s="93"/>
      <c r="S1582" s="93"/>
      <c r="T1582" s="93"/>
      <c r="U1582" s="93"/>
      <c r="V1582" s="93"/>
      <c r="W1582" s="93"/>
      <c r="X1582" s="93"/>
      <c r="Y1582" s="93"/>
      <c r="Z1582" s="93"/>
    </row>
    <row r="1583">
      <c r="A1583" s="96"/>
      <c r="B1583" s="96"/>
      <c r="C1583" s="96"/>
      <c r="D1583" s="96"/>
      <c r="E1583" s="96"/>
      <c r="F1583" s="96"/>
      <c r="G1583" s="96"/>
      <c r="H1583" s="101"/>
      <c r="I1583" s="99"/>
      <c r="J1583" s="96"/>
      <c r="K1583" s="100"/>
      <c r="L1583" s="96"/>
      <c r="M1583" s="97"/>
      <c r="N1583" s="100"/>
      <c r="O1583" s="93"/>
      <c r="P1583" s="93"/>
      <c r="Q1583" s="93"/>
      <c r="R1583" s="93"/>
      <c r="S1583" s="93"/>
      <c r="T1583" s="93"/>
      <c r="U1583" s="93"/>
      <c r="V1583" s="93"/>
      <c r="W1583" s="93"/>
      <c r="X1583" s="93"/>
      <c r="Y1583" s="93"/>
      <c r="Z1583" s="93"/>
    </row>
    <row r="1584">
      <c r="A1584" s="96"/>
      <c r="B1584" s="96"/>
      <c r="C1584" s="96"/>
      <c r="D1584" s="96"/>
      <c r="E1584" s="96"/>
      <c r="F1584" s="96"/>
      <c r="G1584" s="96"/>
      <c r="H1584" s="101"/>
      <c r="I1584" s="99"/>
      <c r="J1584" s="96"/>
      <c r="K1584" s="100"/>
      <c r="L1584" s="96"/>
      <c r="M1584" s="97"/>
      <c r="N1584" s="100"/>
      <c r="O1584" s="93"/>
      <c r="P1584" s="93"/>
      <c r="Q1584" s="93"/>
      <c r="R1584" s="93"/>
      <c r="S1584" s="93"/>
      <c r="T1584" s="93"/>
      <c r="U1584" s="93"/>
      <c r="V1584" s="93"/>
      <c r="W1584" s="93"/>
      <c r="X1584" s="93"/>
      <c r="Y1584" s="93"/>
      <c r="Z1584" s="93"/>
    </row>
    <row r="1585">
      <c r="A1585" s="96"/>
      <c r="B1585" s="96"/>
      <c r="C1585" s="96"/>
      <c r="D1585" s="96"/>
      <c r="E1585" s="96"/>
      <c r="F1585" s="96"/>
      <c r="G1585" s="96"/>
      <c r="H1585" s="101"/>
      <c r="I1585" s="99"/>
      <c r="J1585" s="96"/>
      <c r="K1585" s="100"/>
      <c r="L1585" s="96"/>
      <c r="M1585" s="97"/>
      <c r="N1585" s="100"/>
      <c r="O1585" s="93"/>
      <c r="P1585" s="93"/>
      <c r="Q1585" s="93"/>
      <c r="R1585" s="93"/>
      <c r="S1585" s="93"/>
      <c r="T1585" s="93"/>
      <c r="U1585" s="93"/>
      <c r="V1585" s="93"/>
      <c r="W1585" s="93"/>
      <c r="X1585" s="93"/>
      <c r="Y1585" s="93"/>
      <c r="Z1585" s="93"/>
    </row>
    <row r="1586">
      <c r="A1586" s="96"/>
      <c r="B1586" s="97"/>
      <c r="C1586" s="96"/>
      <c r="D1586" s="96"/>
      <c r="E1586" s="96"/>
      <c r="F1586" s="96"/>
      <c r="G1586" s="96"/>
      <c r="H1586" s="101"/>
      <c r="I1586" s="99"/>
      <c r="J1586" s="96"/>
      <c r="K1586" s="100"/>
      <c r="L1586" s="96"/>
      <c r="M1586" s="97"/>
      <c r="N1586" s="100"/>
      <c r="O1586" s="93"/>
      <c r="P1586" s="93"/>
      <c r="Q1586" s="93"/>
      <c r="R1586" s="93"/>
      <c r="S1586" s="93"/>
      <c r="T1586" s="93"/>
      <c r="U1586" s="93"/>
      <c r="V1586" s="93"/>
      <c r="W1586" s="93"/>
      <c r="X1586" s="93"/>
      <c r="Y1586" s="93"/>
      <c r="Z1586" s="93"/>
    </row>
    <row r="1587">
      <c r="A1587" s="96"/>
      <c r="B1587" s="96"/>
      <c r="C1587" s="96"/>
      <c r="D1587" s="96"/>
      <c r="E1587" s="96"/>
      <c r="F1587" s="96"/>
      <c r="G1587" s="96"/>
      <c r="H1587" s="101"/>
      <c r="I1587" s="99"/>
      <c r="J1587" s="96"/>
      <c r="K1587" s="100"/>
      <c r="L1587" s="96"/>
      <c r="M1587" s="97"/>
      <c r="N1587" s="100"/>
      <c r="O1587" s="93"/>
      <c r="P1587" s="93"/>
      <c r="Q1587" s="93"/>
      <c r="R1587" s="93"/>
      <c r="S1587" s="93"/>
      <c r="T1587" s="93"/>
      <c r="U1587" s="93"/>
      <c r="V1587" s="93"/>
      <c r="W1587" s="93"/>
      <c r="X1587" s="93"/>
      <c r="Y1587" s="93"/>
      <c r="Z1587" s="93"/>
    </row>
    <row r="1588">
      <c r="A1588" s="96"/>
      <c r="B1588" s="96"/>
      <c r="C1588" s="96"/>
      <c r="D1588" s="96"/>
      <c r="E1588" s="96"/>
      <c r="F1588" s="96"/>
      <c r="G1588" s="96"/>
      <c r="H1588" s="101"/>
      <c r="I1588" s="99"/>
      <c r="J1588" s="96"/>
      <c r="K1588" s="100"/>
      <c r="L1588" s="96"/>
      <c r="M1588" s="97"/>
      <c r="N1588" s="100"/>
      <c r="O1588" s="93"/>
      <c r="P1588" s="93"/>
      <c r="Q1588" s="93"/>
      <c r="R1588" s="93"/>
      <c r="S1588" s="93"/>
      <c r="T1588" s="93"/>
      <c r="U1588" s="93"/>
      <c r="V1588" s="93"/>
      <c r="W1588" s="93"/>
      <c r="X1588" s="93"/>
      <c r="Y1588" s="93"/>
      <c r="Z1588" s="93"/>
    </row>
    <row r="1589">
      <c r="A1589" s="96"/>
      <c r="B1589" s="96"/>
      <c r="C1589" s="96"/>
      <c r="D1589" s="96"/>
      <c r="E1589" s="96"/>
      <c r="F1589" s="96"/>
      <c r="G1589" s="96"/>
      <c r="H1589" s="101"/>
      <c r="I1589" s="100"/>
      <c r="J1589" s="96"/>
      <c r="K1589" s="100"/>
      <c r="L1589" s="96"/>
      <c r="M1589" s="97"/>
      <c r="N1589" s="100"/>
      <c r="O1589" s="93"/>
      <c r="P1589" s="93"/>
      <c r="Q1589" s="93"/>
      <c r="R1589" s="93"/>
      <c r="S1589" s="93"/>
      <c r="T1589" s="93"/>
      <c r="U1589" s="93"/>
      <c r="V1589" s="93"/>
      <c r="W1589" s="93"/>
      <c r="X1589" s="93"/>
      <c r="Y1589" s="93"/>
      <c r="Z1589" s="93"/>
    </row>
    <row r="1590">
      <c r="A1590" s="96"/>
      <c r="B1590" s="96"/>
      <c r="C1590" s="96"/>
      <c r="D1590" s="96"/>
      <c r="E1590" s="96"/>
      <c r="F1590" s="96"/>
      <c r="G1590" s="96"/>
      <c r="H1590" s="101"/>
      <c r="I1590" s="100"/>
      <c r="J1590" s="96"/>
      <c r="K1590" s="100"/>
      <c r="L1590" s="96"/>
      <c r="M1590" s="97"/>
      <c r="N1590" s="100"/>
      <c r="O1590" s="93"/>
      <c r="P1590" s="93"/>
      <c r="Q1590" s="93"/>
      <c r="R1590" s="93"/>
      <c r="S1590" s="93"/>
      <c r="T1590" s="93"/>
      <c r="U1590" s="93"/>
      <c r="V1590" s="93"/>
      <c r="W1590" s="93"/>
      <c r="X1590" s="93"/>
      <c r="Y1590" s="93"/>
      <c r="Z1590" s="93"/>
    </row>
    <row r="1591">
      <c r="A1591" s="96"/>
      <c r="B1591" s="96"/>
      <c r="C1591" s="96"/>
      <c r="D1591" s="96"/>
      <c r="E1591" s="96"/>
      <c r="F1591" s="96"/>
      <c r="G1591" s="96"/>
      <c r="H1591" s="101"/>
      <c r="I1591" s="100"/>
      <c r="J1591" s="96"/>
      <c r="K1591" s="99"/>
      <c r="L1591" s="96"/>
      <c r="M1591" s="97"/>
      <c r="N1591" s="100"/>
      <c r="O1591" s="93"/>
      <c r="P1591" s="93"/>
      <c r="Q1591" s="93"/>
      <c r="R1591" s="93"/>
      <c r="S1591" s="93"/>
      <c r="T1591" s="93"/>
      <c r="U1591" s="93"/>
      <c r="V1591" s="93"/>
      <c r="W1591" s="93"/>
      <c r="X1591" s="93"/>
      <c r="Y1591" s="93"/>
      <c r="Z1591" s="93"/>
    </row>
    <row r="1592">
      <c r="A1592" s="96"/>
      <c r="B1592" s="96"/>
      <c r="C1592" s="96"/>
      <c r="D1592" s="96"/>
      <c r="E1592" s="96"/>
      <c r="F1592" s="96"/>
      <c r="G1592" s="96"/>
      <c r="H1592" s="101"/>
      <c r="I1592" s="100"/>
      <c r="J1592" s="96"/>
      <c r="K1592" s="100"/>
      <c r="L1592" s="96"/>
      <c r="M1592" s="97"/>
      <c r="N1592" s="100"/>
      <c r="O1592" s="93"/>
      <c r="P1592" s="93"/>
      <c r="Q1592" s="93"/>
      <c r="R1592" s="93"/>
      <c r="S1592" s="93"/>
      <c r="T1592" s="93"/>
      <c r="U1592" s="93"/>
      <c r="V1592" s="93"/>
      <c r="W1592" s="93"/>
      <c r="X1592" s="93"/>
      <c r="Y1592" s="93"/>
      <c r="Z1592" s="93"/>
    </row>
    <row r="1593">
      <c r="A1593" s="96"/>
      <c r="B1593" s="96"/>
      <c r="C1593" s="96"/>
      <c r="D1593" s="96"/>
      <c r="E1593" s="96"/>
      <c r="F1593" s="96"/>
      <c r="G1593" s="96"/>
      <c r="H1593" s="101"/>
      <c r="I1593" s="100"/>
      <c r="J1593" s="96"/>
      <c r="K1593" s="100"/>
      <c r="L1593" s="96"/>
      <c r="M1593" s="97"/>
      <c r="N1593" s="100"/>
      <c r="O1593" s="93"/>
      <c r="P1593" s="93"/>
      <c r="Q1593" s="93"/>
      <c r="R1593" s="93"/>
      <c r="S1593" s="93"/>
      <c r="T1593" s="93"/>
      <c r="U1593" s="93"/>
      <c r="V1593" s="93"/>
      <c r="W1593" s="93"/>
      <c r="X1593" s="93"/>
      <c r="Y1593" s="93"/>
      <c r="Z1593" s="93"/>
    </row>
    <row r="1594">
      <c r="A1594" s="96"/>
      <c r="B1594" s="96"/>
      <c r="C1594" s="96"/>
      <c r="D1594" s="96"/>
      <c r="E1594" s="96"/>
      <c r="F1594" s="96"/>
      <c r="G1594" s="96"/>
      <c r="H1594" s="101"/>
      <c r="I1594" s="100"/>
      <c r="J1594" s="96"/>
      <c r="K1594" s="99"/>
      <c r="L1594" s="96"/>
      <c r="M1594" s="97"/>
      <c r="N1594" s="100"/>
      <c r="O1594" s="93"/>
      <c r="P1594" s="93"/>
      <c r="Q1594" s="93"/>
      <c r="R1594" s="93"/>
      <c r="S1594" s="93"/>
      <c r="T1594" s="93"/>
      <c r="U1594" s="93"/>
      <c r="V1594" s="93"/>
      <c r="W1594" s="93"/>
      <c r="X1594" s="93"/>
      <c r="Y1594" s="93"/>
      <c r="Z1594" s="93"/>
    </row>
    <row r="1595">
      <c r="A1595" s="96"/>
      <c r="B1595" s="96"/>
      <c r="C1595" s="96"/>
      <c r="D1595" s="96"/>
      <c r="E1595" s="96"/>
      <c r="F1595" s="96"/>
      <c r="G1595" s="96"/>
      <c r="H1595" s="101"/>
      <c r="I1595" s="100"/>
      <c r="J1595" s="96"/>
      <c r="K1595" s="100"/>
      <c r="L1595" s="96"/>
      <c r="M1595" s="97"/>
      <c r="N1595" s="100"/>
      <c r="O1595" s="93"/>
      <c r="P1595" s="93"/>
      <c r="Q1595" s="93"/>
      <c r="R1595" s="93"/>
      <c r="S1595" s="93"/>
      <c r="T1595" s="93"/>
      <c r="U1595" s="93"/>
      <c r="V1595" s="93"/>
      <c r="W1595" s="93"/>
      <c r="X1595" s="93"/>
      <c r="Y1595" s="93"/>
      <c r="Z1595" s="93"/>
    </row>
    <row r="1596">
      <c r="A1596" s="96"/>
      <c r="B1596" s="96"/>
      <c r="C1596" s="96"/>
      <c r="D1596" s="96"/>
      <c r="E1596" s="96"/>
      <c r="F1596" s="96"/>
      <c r="G1596" s="96"/>
      <c r="H1596" s="101"/>
      <c r="I1596" s="100"/>
      <c r="J1596" s="96"/>
      <c r="K1596" s="100"/>
      <c r="L1596" s="96"/>
      <c r="M1596" s="97"/>
      <c r="N1596" s="100"/>
      <c r="O1596" s="93"/>
      <c r="P1596" s="93"/>
      <c r="Q1596" s="93"/>
      <c r="R1596" s="93"/>
      <c r="S1596" s="93"/>
      <c r="T1596" s="93"/>
      <c r="U1596" s="93"/>
      <c r="V1596" s="93"/>
      <c r="W1596" s="93"/>
      <c r="X1596" s="93"/>
      <c r="Y1596" s="93"/>
      <c r="Z1596" s="93"/>
    </row>
    <row r="1597">
      <c r="A1597" s="96"/>
      <c r="B1597" s="96"/>
      <c r="C1597" s="96"/>
      <c r="D1597" s="96"/>
      <c r="E1597" s="96"/>
      <c r="F1597" s="96"/>
      <c r="G1597" s="96"/>
      <c r="H1597" s="101"/>
      <c r="I1597" s="100"/>
      <c r="J1597" s="96"/>
      <c r="K1597" s="100"/>
      <c r="L1597" s="96"/>
      <c r="M1597" s="97"/>
      <c r="N1597" s="100"/>
      <c r="O1597" s="93"/>
      <c r="P1597" s="93"/>
      <c r="Q1597" s="93"/>
      <c r="R1597" s="93"/>
      <c r="S1597" s="93"/>
      <c r="T1597" s="93"/>
      <c r="U1597" s="93"/>
      <c r="V1597" s="93"/>
      <c r="W1597" s="93"/>
      <c r="X1597" s="93"/>
      <c r="Y1597" s="93"/>
      <c r="Z1597" s="93"/>
    </row>
    <row r="1598">
      <c r="A1598" s="96"/>
      <c r="B1598" s="96"/>
      <c r="C1598" s="96"/>
      <c r="D1598" s="97"/>
      <c r="E1598" s="96"/>
      <c r="F1598" s="96"/>
      <c r="G1598" s="96"/>
      <c r="H1598" s="101"/>
      <c r="I1598" s="100"/>
      <c r="J1598" s="96"/>
      <c r="K1598" s="100"/>
      <c r="L1598" s="96"/>
      <c r="M1598" s="97"/>
      <c r="N1598" s="100"/>
      <c r="O1598" s="93"/>
      <c r="P1598" s="93"/>
      <c r="Q1598" s="93"/>
      <c r="R1598" s="93"/>
      <c r="S1598" s="93"/>
      <c r="T1598" s="93"/>
      <c r="U1598" s="93"/>
      <c r="V1598" s="93"/>
      <c r="W1598" s="93"/>
      <c r="X1598" s="93"/>
      <c r="Y1598" s="93"/>
      <c r="Z1598" s="93"/>
    </row>
    <row r="1599">
      <c r="A1599" s="96"/>
      <c r="B1599" s="96"/>
      <c r="C1599" s="96"/>
      <c r="D1599" s="96"/>
      <c r="E1599" s="96"/>
      <c r="F1599" s="96"/>
      <c r="G1599" s="96"/>
      <c r="H1599" s="101"/>
      <c r="I1599" s="100"/>
      <c r="J1599" s="96"/>
      <c r="K1599" s="100"/>
      <c r="L1599" s="96"/>
      <c r="M1599" s="97"/>
      <c r="N1599" s="100"/>
      <c r="O1599" s="93"/>
      <c r="P1599" s="93"/>
      <c r="Q1599" s="93"/>
      <c r="R1599" s="93"/>
      <c r="S1599" s="93"/>
      <c r="T1599" s="93"/>
      <c r="U1599" s="93"/>
      <c r="V1599" s="93"/>
      <c r="W1599" s="93"/>
      <c r="X1599" s="93"/>
      <c r="Y1599" s="93"/>
      <c r="Z1599" s="93"/>
    </row>
    <row r="1600">
      <c r="A1600" s="96"/>
      <c r="B1600" s="96"/>
      <c r="C1600" s="96"/>
      <c r="D1600" s="96"/>
      <c r="E1600" s="96"/>
      <c r="F1600" s="96"/>
      <c r="G1600" s="96"/>
      <c r="H1600" s="101"/>
      <c r="I1600" s="100"/>
      <c r="J1600" s="96"/>
      <c r="K1600" s="100"/>
      <c r="L1600" s="96"/>
      <c r="M1600" s="97"/>
      <c r="N1600" s="100"/>
      <c r="O1600" s="93"/>
      <c r="P1600" s="93"/>
      <c r="Q1600" s="93"/>
      <c r="R1600" s="93"/>
      <c r="S1600" s="93"/>
      <c r="T1600" s="93"/>
      <c r="U1600" s="93"/>
      <c r="V1600" s="93"/>
      <c r="W1600" s="93"/>
      <c r="X1600" s="93"/>
      <c r="Y1600" s="93"/>
      <c r="Z1600" s="93"/>
    </row>
    <row r="1601">
      <c r="A1601" s="96"/>
      <c r="B1601" s="96"/>
      <c r="C1601" s="96"/>
      <c r="D1601" s="96"/>
      <c r="E1601" s="96"/>
      <c r="F1601" s="96"/>
      <c r="G1601" s="96"/>
      <c r="H1601" s="101"/>
      <c r="I1601" s="100"/>
      <c r="J1601" s="96"/>
      <c r="K1601" s="100"/>
      <c r="L1601" s="96"/>
      <c r="M1601" s="97"/>
      <c r="N1601" s="100"/>
      <c r="O1601" s="93"/>
      <c r="P1601" s="93"/>
      <c r="Q1601" s="93"/>
      <c r="R1601" s="93"/>
      <c r="S1601" s="93"/>
      <c r="T1601" s="93"/>
      <c r="U1601" s="93"/>
      <c r="V1601" s="93"/>
      <c r="W1601" s="93"/>
      <c r="X1601" s="93"/>
      <c r="Y1601" s="93"/>
      <c r="Z1601" s="93"/>
    </row>
    <row r="1602">
      <c r="A1602" s="96"/>
      <c r="B1602" s="96"/>
      <c r="C1602" s="96"/>
      <c r="D1602" s="96"/>
      <c r="E1602" s="96"/>
      <c r="F1602" s="96"/>
      <c r="G1602" s="96"/>
      <c r="H1602" s="101"/>
      <c r="I1602" s="100"/>
      <c r="J1602" s="96"/>
      <c r="K1602" s="100"/>
      <c r="L1602" s="96"/>
      <c r="M1602" s="97"/>
      <c r="N1602" s="100"/>
      <c r="O1602" s="93"/>
      <c r="P1602" s="93"/>
      <c r="Q1602" s="93"/>
      <c r="R1602" s="93"/>
      <c r="S1602" s="93"/>
      <c r="T1602" s="93"/>
      <c r="U1602" s="93"/>
      <c r="V1602" s="93"/>
      <c r="W1602" s="93"/>
      <c r="X1602" s="93"/>
      <c r="Y1602" s="93"/>
      <c r="Z1602" s="93"/>
    </row>
    <row r="1603">
      <c r="A1603" s="96"/>
      <c r="B1603" s="96"/>
      <c r="C1603" s="96"/>
      <c r="D1603" s="96"/>
      <c r="E1603" s="96"/>
      <c r="F1603" s="96"/>
      <c r="G1603" s="96"/>
      <c r="H1603" s="101"/>
      <c r="I1603" s="100"/>
      <c r="J1603" s="96"/>
      <c r="K1603" s="99"/>
      <c r="L1603" s="96"/>
      <c r="M1603" s="97"/>
      <c r="N1603" s="100"/>
      <c r="O1603" s="93"/>
      <c r="P1603" s="93"/>
      <c r="Q1603" s="93"/>
      <c r="R1603" s="93"/>
      <c r="S1603" s="93"/>
      <c r="T1603" s="93"/>
      <c r="U1603" s="93"/>
      <c r="V1603" s="93"/>
      <c r="W1603" s="93"/>
      <c r="X1603" s="93"/>
      <c r="Y1603" s="93"/>
      <c r="Z1603" s="93"/>
    </row>
    <row r="1604">
      <c r="A1604" s="96"/>
      <c r="B1604" s="96"/>
      <c r="C1604" s="96"/>
      <c r="D1604" s="96"/>
      <c r="E1604" s="96"/>
      <c r="F1604" s="96"/>
      <c r="G1604" s="96"/>
      <c r="H1604" s="101"/>
      <c r="I1604" s="100"/>
      <c r="J1604" s="96"/>
      <c r="K1604" s="99"/>
      <c r="L1604" s="96"/>
      <c r="M1604" s="97"/>
      <c r="N1604" s="100"/>
      <c r="O1604" s="93"/>
      <c r="P1604" s="93"/>
      <c r="Q1604" s="93"/>
      <c r="R1604" s="93"/>
      <c r="S1604" s="93"/>
      <c r="T1604" s="93"/>
      <c r="U1604" s="93"/>
      <c r="V1604" s="93"/>
      <c r="W1604" s="93"/>
      <c r="X1604" s="93"/>
      <c r="Y1604" s="93"/>
      <c r="Z1604" s="93"/>
    </row>
    <row r="1605">
      <c r="A1605" s="96"/>
      <c r="B1605" s="96"/>
      <c r="C1605" s="96"/>
      <c r="D1605" s="97"/>
      <c r="E1605" s="96"/>
      <c r="F1605" s="96"/>
      <c r="G1605" s="96"/>
      <c r="H1605" s="101"/>
      <c r="I1605" s="100"/>
      <c r="J1605" s="96"/>
      <c r="K1605" s="100"/>
      <c r="L1605" s="96"/>
      <c r="M1605" s="97"/>
      <c r="N1605" s="100"/>
      <c r="O1605" s="93"/>
      <c r="P1605" s="93"/>
      <c r="Q1605" s="93"/>
      <c r="R1605" s="93"/>
      <c r="S1605" s="93"/>
      <c r="T1605" s="93"/>
      <c r="U1605" s="93"/>
      <c r="V1605" s="93"/>
      <c r="W1605" s="93"/>
      <c r="X1605" s="93"/>
      <c r="Y1605" s="93"/>
      <c r="Z1605" s="93"/>
    </row>
    <row r="1606">
      <c r="A1606" s="96"/>
      <c r="B1606" s="96"/>
      <c r="C1606" s="96"/>
      <c r="D1606" s="96"/>
      <c r="E1606" s="96"/>
      <c r="F1606" s="96"/>
      <c r="G1606" s="96"/>
      <c r="H1606" s="101"/>
      <c r="I1606" s="100"/>
      <c r="J1606" s="96"/>
      <c r="K1606" s="100"/>
      <c r="L1606" s="96"/>
      <c r="M1606" s="97"/>
      <c r="N1606" s="100"/>
      <c r="O1606" s="93"/>
      <c r="P1606" s="93"/>
      <c r="Q1606" s="93"/>
      <c r="R1606" s="93"/>
      <c r="S1606" s="93"/>
      <c r="T1606" s="93"/>
      <c r="U1606" s="93"/>
      <c r="V1606" s="93"/>
      <c r="W1606" s="93"/>
      <c r="X1606" s="93"/>
      <c r="Y1606" s="93"/>
      <c r="Z1606" s="93"/>
    </row>
    <row r="1607">
      <c r="A1607" s="96"/>
      <c r="B1607" s="96"/>
      <c r="C1607" s="96"/>
      <c r="D1607" s="96"/>
      <c r="E1607" s="96"/>
      <c r="F1607" s="96"/>
      <c r="G1607" s="96"/>
      <c r="H1607" s="101"/>
      <c r="I1607" s="100"/>
      <c r="J1607" s="96"/>
      <c r="K1607" s="100"/>
      <c r="L1607" s="96"/>
      <c r="M1607" s="97"/>
      <c r="N1607" s="100"/>
      <c r="O1607" s="93"/>
      <c r="P1607" s="93"/>
      <c r="Q1607" s="93"/>
      <c r="R1607" s="93"/>
      <c r="S1607" s="93"/>
      <c r="T1607" s="93"/>
      <c r="U1607" s="93"/>
      <c r="V1607" s="93"/>
      <c r="W1607" s="93"/>
      <c r="X1607" s="93"/>
      <c r="Y1607" s="93"/>
      <c r="Z1607" s="93"/>
    </row>
    <row r="1608">
      <c r="A1608" s="96"/>
      <c r="B1608" s="96"/>
      <c r="C1608" s="96"/>
      <c r="D1608" s="96"/>
      <c r="E1608" s="96"/>
      <c r="F1608" s="96"/>
      <c r="G1608" s="96"/>
      <c r="H1608" s="101"/>
      <c r="I1608" s="100"/>
      <c r="J1608" s="96"/>
      <c r="K1608" s="100"/>
      <c r="L1608" s="96"/>
      <c r="M1608" s="97"/>
      <c r="N1608" s="100"/>
      <c r="O1608" s="93"/>
      <c r="P1608" s="93"/>
      <c r="Q1608" s="93"/>
      <c r="R1608" s="93"/>
      <c r="S1608" s="93"/>
      <c r="T1608" s="93"/>
      <c r="U1608" s="93"/>
      <c r="V1608" s="93"/>
      <c r="W1608" s="93"/>
      <c r="X1608" s="93"/>
      <c r="Y1608" s="93"/>
      <c r="Z1608" s="93"/>
    </row>
    <row r="1609">
      <c r="A1609" s="96"/>
      <c r="B1609" s="96"/>
      <c r="C1609" s="96"/>
      <c r="D1609" s="96"/>
      <c r="E1609" s="96"/>
      <c r="F1609" s="96"/>
      <c r="G1609" s="96"/>
      <c r="H1609" s="101"/>
      <c r="I1609" s="100"/>
      <c r="J1609" s="96"/>
      <c r="K1609" s="100"/>
      <c r="L1609" s="96"/>
      <c r="M1609" s="97"/>
      <c r="N1609" s="100"/>
      <c r="O1609" s="93"/>
      <c r="P1609" s="93"/>
      <c r="Q1609" s="93"/>
      <c r="R1609" s="93"/>
      <c r="S1609" s="93"/>
      <c r="T1609" s="93"/>
      <c r="U1609" s="93"/>
      <c r="V1609" s="93"/>
      <c r="W1609" s="93"/>
      <c r="X1609" s="93"/>
      <c r="Y1609" s="93"/>
      <c r="Z1609" s="93"/>
    </row>
    <row r="1610">
      <c r="A1610" s="96"/>
      <c r="B1610" s="96"/>
      <c r="C1610" s="96"/>
      <c r="D1610" s="96"/>
      <c r="E1610" s="96"/>
      <c r="F1610" s="96"/>
      <c r="G1610" s="96"/>
      <c r="H1610" s="101"/>
      <c r="I1610" s="100"/>
      <c r="J1610" s="96"/>
      <c r="K1610" s="100"/>
      <c r="L1610" s="96"/>
      <c r="M1610" s="97"/>
      <c r="N1610" s="100"/>
      <c r="O1610" s="93"/>
      <c r="P1610" s="93"/>
      <c r="Q1610" s="93"/>
      <c r="R1610" s="93"/>
      <c r="S1610" s="93"/>
      <c r="T1610" s="93"/>
      <c r="U1610" s="93"/>
      <c r="V1610" s="93"/>
      <c r="W1610" s="93"/>
      <c r="X1610" s="93"/>
      <c r="Y1610" s="93"/>
      <c r="Z1610" s="93"/>
    </row>
    <row r="1611">
      <c r="A1611" s="96"/>
      <c r="B1611" s="96"/>
      <c r="C1611" s="96"/>
      <c r="D1611" s="96"/>
      <c r="E1611" s="96"/>
      <c r="F1611" s="96"/>
      <c r="G1611" s="96"/>
      <c r="H1611" s="101"/>
      <c r="I1611" s="100"/>
      <c r="J1611" s="96"/>
      <c r="K1611" s="100"/>
      <c r="L1611" s="96"/>
      <c r="M1611" s="97"/>
      <c r="N1611" s="100"/>
      <c r="O1611" s="93"/>
      <c r="P1611" s="93"/>
      <c r="Q1611" s="93"/>
      <c r="R1611" s="93"/>
      <c r="S1611" s="93"/>
      <c r="T1611" s="93"/>
      <c r="U1611" s="93"/>
      <c r="V1611" s="93"/>
      <c r="W1611" s="93"/>
      <c r="X1611" s="93"/>
      <c r="Y1611" s="93"/>
      <c r="Z1611" s="93"/>
    </row>
    <row r="1612">
      <c r="A1612" s="96"/>
      <c r="B1612" s="96"/>
      <c r="C1612" s="96"/>
      <c r="D1612" s="96"/>
      <c r="E1612" s="96"/>
      <c r="F1612" s="96"/>
      <c r="G1612" s="96"/>
      <c r="H1612" s="101"/>
      <c r="I1612" s="100"/>
      <c r="J1612" s="96"/>
      <c r="K1612" s="100"/>
      <c r="L1612" s="96"/>
      <c r="M1612" s="97"/>
      <c r="N1612" s="100"/>
      <c r="O1612" s="93"/>
      <c r="P1612" s="93"/>
      <c r="Q1612" s="93"/>
      <c r="R1612" s="93"/>
      <c r="S1612" s="93"/>
      <c r="T1612" s="93"/>
      <c r="U1612" s="93"/>
      <c r="V1612" s="93"/>
      <c r="W1612" s="93"/>
      <c r="X1612" s="93"/>
      <c r="Y1612" s="93"/>
      <c r="Z1612" s="93"/>
    </row>
    <row r="1613">
      <c r="A1613" s="96"/>
      <c r="B1613" s="96"/>
      <c r="C1613" s="96"/>
      <c r="D1613" s="96"/>
      <c r="E1613" s="96"/>
      <c r="F1613" s="96"/>
      <c r="G1613" s="96"/>
      <c r="H1613" s="101"/>
      <c r="I1613" s="100"/>
      <c r="J1613" s="96"/>
      <c r="K1613" s="100"/>
      <c r="L1613" s="96"/>
      <c r="M1613" s="97"/>
      <c r="N1613" s="100"/>
      <c r="O1613" s="93"/>
      <c r="P1613" s="93"/>
      <c r="Q1613" s="93"/>
      <c r="R1613" s="93"/>
      <c r="S1613" s="93"/>
      <c r="T1613" s="93"/>
      <c r="U1613" s="93"/>
      <c r="V1613" s="93"/>
      <c r="W1613" s="93"/>
      <c r="X1613" s="93"/>
      <c r="Y1613" s="93"/>
      <c r="Z1613" s="93"/>
    </row>
    <row r="1614">
      <c r="A1614" s="97"/>
      <c r="B1614" s="96"/>
      <c r="C1614" s="96"/>
      <c r="D1614" s="96"/>
      <c r="E1614" s="96"/>
      <c r="F1614" s="96"/>
      <c r="G1614" s="96"/>
      <c r="H1614" s="101"/>
      <c r="I1614" s="100"/>
      <c r="J1614" s="96"/>
      <c r="K1614" s="100"/>
      <c r="L1614" s="96"/>
      <c r="M1614" s="97"/>
      <c r="N1614" s="100"/>
      <c r="O1614" s="93"/>
      <c r="P1614" s="93"/>
      <c r="Q1614" s="93"/>
      <c r="R1614" s="93"/>
      <c r="S1614" s="93"/>
      <c r="T1614" s="93"/>
      <c r="U1614" s="93"/>
      <c r="V1614" s="93"/>
      <c r="W1614" s="93"/>
      <c r="X1614" s="93"/>
      <c r="Y1614" s="93"/>
      <c r="Z1614" s="93"/>
    </row>
    <row r="1615">
      <c r="A1615" s="96"/>
      <c r="B1615" s="96"/>
      <c r="C1615" s="96"/>
      <c r="D1615" s="96"/>
      <c r="E1615" s="96"/>
      <c r="F1615" s="96"/>
      <c r="G1615" s="96"/>
      <c r="H1615" s="101"/>
      <c r="I1615" s="99"/>
      <c r="J1615" s="96"/>
      <c r="K1615" s="100"/>
      <c r="L1615" s="96"/>
      <c r="M1615" s="97"/>
      <c r="N1615" s="100"/>
      <c r="O1615" s="93"/>
      <c r="P1615" s="93"/>
      <c r="Q1615" s="93"/>
      <c r="R1615" s="93"/>
      <c r="S1615" s="93"/>
      <c r="T1615" s="93"/>
      <c r="U1615" s="93"/>
      <c r="V1615" s="93"/>
      <c r="W1615" s="93"/>
      <c r="X1615" s="93"/>
      <c r="Y1615" s="93"/>
      <c r="Z1615" s="93"/>
    </row>
    <row r="1616">
      <c r="A1616" s="96"/>
      <c r="B1616" s="96"/>
      <c r="C1616" s="96"/>
      <c r="D1616" s="96"/>
      <c r="E1616" s="96"/>
      <c r="F1616" s="96"/>
      <c r="G1616" s="96"/>
      <c r="H1616" s="101"/>
      <c r="I1616" s="99"/>
      <c r="J1616" s="96"/>
      <c r="K1616" s="100"/>
      <c r="L1616" s="96"/>
      <c r="M1616" s="97"/>
      <c r="N1616" s="100"/>
      <c r="O1616" s="93"/>
      <c r="P1616" s="93"/>
      <c r="Q1616" s="93"/>
      <c r="R1616" s="93"/>
      <c r="S1616" s="93"/>
      <c r="T1616" s="93"/>
      <c r="U1616" s="93"/>
      <c r="V1616" s="93"/>
      <c r="W1616" s="93"/>
      <c r="X1616" s="93"/>
      <c r="Y1616" s="93"/>
      <c r="Z1616" s="93"/>
    </row>
    <row r="1617">
      <c r="A1617" s="96"/>
      <c r="B1617" s="96"/>
      <c r="C1617" s="96"/>
      <c r="D1617" s="96"/>
      <c r="E1617" s="96"/>
      <c r="F1617" s="96"/>
      <c r="G1617" s="96"/>
      <c r="H1617" s="101"/>
      <c r="I1617" s="99"/>
      <c r="J1617" s="96"/>
      <c r="K1617" s="100"/>
      <c r="L1617" s="96"/>
      <c r="M1617" s="97"/>
      <c r="N1617" s="100"/>
      <c r="O1617" s="93"/>
      <c r="P1617" s="93"/>
      <c r="Q1617" s="93"/>
      <c r="R1617" s="93"/>
      <c r="S1617" s="93"/>
      <c r="T1617" s="93"/>
      <c r="U1617" s="93"/>
      <c r="V1617" s="93"/>
      <c r="W1617" s="93"/>
      <c r="X1617" s="93"/>
      <c r="Y1617" s="93"/>
      <c r="Z1617" s="93"/>
    </row>
    <row r="1618">
      <c r="A1618" s="96"/>
      <c r="B1618" s="96"/>
      <c r="C1618" s="96"/>
      <c r="D1618" s="96"/>
      <c r="E1618" s="96"/>
      <c r="F1618" s="96"/>
      <c r="G1618" s="96"/>
      <c r="H1618" s="101"/>
      <c r="I1618" s="99"/>
      <c r="J1618" s="96"/>
      <c r="K1618" s="100"/>
      <c r="L1618" s="96"/>
      <c r="M1618" s="97"/>
      <c r="N1618" s="100"/>
      <c r="O1618" s="93"/>
      <c r="P1618" s="93"/>
      <c r="Q1618" s="93"/>
      <c r="R1618" s="93"/>
      <c r="S1618" s="93"/>
      <c r="T1618" s="93"/>
      <c r="U1618" s="93"/>
      <c r="V1618" s="93"/>
      <c r="W1618" s="93"/>
      <c r="X1618" s="93"/>
      <c r="Y1618" s="93"/>
      <c r="Z1618" s="93"/>
    </row>
    <row r="1619">
      <c r="A1619" s="96"/>
      <c r="B1619" s="96"/>
      <c r="C1619" s="96"/>
      <c r="D1619" s="96"/>
      <c r="E1619" s="96"/>
      <c r="F1619" s="96"/>
      <c r="G1619" s="96"/>
      <c r="H1619" s="101"/>
      <c r="I1619" s="99"/>
      <c r="J1619" s="96"/>
      <c r="K1619" s="100"/>
      <c r="L1619" s="96"/>
      <c r="M1619" s="97"/>
      <c r="N1619" s="100"/>
      <c r="O1619" s="93"/>
      <c r="P1619" s="93"/>
      <c r="Q1619" s="93"/>
      <c r="R1619" s="93"/>
      <c r="S1619" s="93"/>
      <c r="T1619" s="93"/>
      <c r="U1619" s="93"/>
      <c r="V1619" s="93"/>
      <c r="W1619" s="93"/>
      <c r="X1619" s="93"/>
      <c r="Y1619" s="93"/>
      <c r="Z1619" s="93"/>
    </row>
    <row r="1620">
      <c r="A1620" s="96"/>
      <c r="B1620" s="96"/>
      <c r="C1620" s="96"/>
      <c r="D1620" s="96"/>
      <c r="E1620" s="96"/>
      <c r="F1620" s="96"/>
      <c r="G1620" s="96"/>
      <c r="H1620" s="101"/>
      <c r="I1620" s="99"/>
      <c r="J1620" s="96"/>
      <c r="K1620" s="100"/>
      <c r="L1620" s="96"/>
      <c r="M1620" s="97"/>
      <c r="N1620" s="100"/>
      <c r="O1620" s="93"/>
      <c r="P1620" s="93"/>
      <c r="Q1620" s="93"/>
      <c r="R1620" s="93"/>
      <c r="S1620" s="93"/>
      <c r="T1620" s="93"/>
      <c r="U1620" s="93"/>
      <c r="V1620" s="93"/>
      <c r="W1620" s="93"/>
      <c r="X1620" s="93"/>
      <c r="Y1620" s="93"/>
      <c r="Z1620" s="93"/>
    </row>
    <row r="1621">
      <c r="A1621" s="96"/>
      <c r="B1621" s="96"/>
      <c r="C1621" s="96"/>
      <c r="D1621" s="96"/>
      <c r="E1621" s="96"/>
      <c r="F1621" s="96"/>
      <c r="G1621" s="96"/>
      <c r="H1621" s="101"/>
      <c r="I1621" s="99"/>
      <c r="J1621" s="96"/>
      <c r="K1621" s="100"/>
      <c r="L1621" s="96"/>
      <c r="M1621" s="97"/>
      <c r="N1621" s="100"/>
      <c r="O1621" s="93"/>
      <c r="P1621" s="93"/>
      <c r="Q1621" s="93"/>
      <c r="R1621" s="93"/>
      <c r="S1621" s="93"/>
      <c r="T1621" s="93"/>
      <c r="U1621" s="93"/>
      <c r="V1621" s="93"/>
      <c r="W1621" s="93"/>
      <c r="X1621" s="93"/>
      <c r="Y1621" s="93"/>
      <c r="Z1621" s="93"/>
    </row>
    <row r="1622">
      <c r="A1622" s="96"/>
      <c r="B1622" s="96"/>
      <c r="C1622" s="96"/>
      <c r="D1622" s="96"/>
      <c r="E1622" s="96"/>
      <c r="F1622" s="96"/>
      <c r="G1622" s="96"/>
      <c r="H1622" s="101"/>
      <c r="I1622" s="99"/>
      <c r="J1622" s="96"/>
      <c r="K1622" s="100"/>
      <c r="L1622" s="96"/>
      <c r="M1622" s="97"/>
      <c r="N1622" s="100"/>
      <c r="O1622" s="93"/>
      <c r="P1622" s="93"/>
      <c r="Q1622" s="93"/>
      <c r="R1622" s="93"/>
      <c r="S1622" s="93"/>
      <c r="T1622" s="93"/>
      <c r="U1622" s="93"/>
      <c r="V1622" s="93"/>
      <c r="W1622" s="93"/>
      <c r="X1622" s="93"/>
      <c r="Y1622" s="93"/>
      <c r="Z1622" s="93"/>
    </row>
    <row r="1623">
      <c r="A1623" s="96"/>
      <c r="B1623" s="96"/>
      <c r="C1623" s="96"/>
      <c r="D1623" s="96"/>
      <c r="E1623" s="96"/>
      <c r="F1623" s="96"/>
      <c r="G1623" s="96"/>
      <c r="H1623" s="101"/>
      <c r="I1623" s="99"/>
      <c r="J1623" s="96"/>
      <c r="K1623" s="100"/>
      <c r="L1623" s="96"/>
      <c r="M1623" s="97"/>
      <c r="N1623" s="100"/>
      <c r="O1623" s="93"/>
      <c r="P1623" s="93"/>
      <c r="Q1623" s="93"/>
      <c r="R1623" s="93"/>
      <c r="S1623" s="93"/>
      <c r="T1623" s="93"/>
      <c r="U1623" s="93"/>
      <c r="V1623" s="93"/>
      <c r="W1623" s="93"/>
      <c r="X1623" s="93"/>
      <c r="Y1623" s="93"/>
      <c r="Z1623" s="93"/>
    </row>
    <row r="1624">
      <c r="A1624" s="96"/>
      <c r="B1624" s="97"/>
      <c r="C1624" s="96"/>
      <c r="D1624" s="96"/>
      <c r="E1624" s="96"/>
      <c r="F1624" s="96"/>
      <c r="G1624" s="96"/>
      <c r="H1624" s="101"/>
      <c r="I1624" s="99"/>
      <c r="J1624" s="96"/>
      <c r="K1624" s="100"/>
      <c r="L1624" s="96"/>
      <c r="M1624" s="97"/>
      <c r="N1624" s="100"/>
      <c r="O1624" s="93"/>
      <c r="P1624" s="93"/>
      <c r="Q1624" s="93"/>
      <c r="R1624" s="93"/>
      <c r="S1624" s="93"/>
      <c r="T1624" s="93"/>
      <c r="U1624" s="93"/>
      <c r="V1624" s="93"/>
      <c r="W1624" s="93"/>
      <c r="X1624" s="93"/>
      <c r="Y1624" s="93"/>
      <c r="Z1624" s="93"/>
    </row>
    <row r="1625">
      <c r="A1625" s="96"/>
      <c r="B1625" s="96"/>
      <c r="C1625" s="96"/>
      <c r="D1625" s="96"/>
      <c r="E1625" s="96"/>
      <c r="F1625" s="96"/>
      <c r="G1625" s="96"/>
      <c r="H1625" s="101"/>
      <c r="I1625" s="99"/>
      <c r="J1625" s="96"/>
      <c r="K1625" s="100"/>
      <c r="L1625" s="96"/>
      <c r="M1625" s="97"/>
      <c r="N1625" s="100"/>
      <c r="O1625" s="93"/>
      <c r="P1625" s="93"/>
      <c r="Q1625" s="93"/>
      <c r="R1625" s="93"/>
      <c r="S1625" s="93"/>
      <c r="T1625" s="93"/>
      <c r="U1625" s="93"/>
      <c r="V1625" s="93"/>
      <c r="W1625" s="93"/>
      <c r="X1625" s="93"/>
      <c r="Y1625" s="93"/>
      <c r="Z1625" s="93"/>
    </row>
    <row r="1626">
      <c r="A1626" s="96"/>
      <c r="B1626" s="96"/>
      <c r="C1626" s="96"/>
      <c r="D1626" s="96"/>
      <c r="E1626" s="96"/>
      <c r="F1626" s="96"/>
      <c r="G1626" s="96"/>
      <c r="H1626" s="101"/>
      <c r="I1626" s="99"/>
      <c r="J1626" s="96"/>
      <c r="K1626" s="100"/>
      <c r="L1626" s="96"/>
      <c r="M1626" s="97"/>
      <c r="N1626" s="100"/>
      <c r="O1626" s="93"/>
      <c r="P1626" s="93"/>
      <c r="Q1626" s="93"/>
      <c r="R1626" s="93"/>
      <c r="S1626" s="93"/>
      <c r="T1626" s="93"/>
      <c r="U1626" s="93"/>
      <c r="V1626" s="93"/>
      <c r="W1626" s="93"/>
      <c r="X1626" s="93"/>
      <c r="Y1626" s="93"/>
      <c r="Z1626" s="93"/>
    </row>
    <row r="1627">
      <c r="A1627" s="96"/>
      <c r="B1627" s="96"/>
      <c r="C1627" s="96"/>
      <c r="D1627" s="96"/>
      <c r="E1627" s="96"/>
      <c r="F1627" s="96"/>
      <c r="G1627" s="96"/>
      <c r="H1627" s="101"/>
      <c r="I1627" s="100"/>
      <c r="J1627" s="96"/>
      <c r="K1627" s="100"/>
      <c r="L1627" s="96"/>
      <c r="M1627" s="97"/>
      <c r="N1627" s="100"/>
      <c r="O1627" s="93"/>
      <c r="P1627" s="93"/>
      <c r="Q1627" s="93"/>
      <c r="R1627" s="93"/>
      <c r="S1627" s="93"/>
      <c r="T1627" s="93"/>
      <c r="U1627" s="93"/>
      <c r="V1627" s="93"/>
      <c r="W1627" s="93"/>
      <c r="X1627" s="93"/>
      <c r="Y1627" s="93"/>
      <c r="Z1627" s="93"/>
    </row>
    <row r="1628">
      <c r="A1628" s="96"/>
      <c r="B1628" s="96"/>
      <c r="C1628" s="96"/>
      <c r="D1628" s="96"/>
      <c r="E1628" s="96"/>
      <c r="F1628" s="96"/>
      <c r="G1628" s="96"/>
      <c r="H1628" s="101"/>
      <c r="I1628" s="100"/>
      <c r="J1628" s="96"/>
      <c r="K1628" s="100"/>
      <c r="L1628" s="96"/>
      <c r="M1628" s="97"/>
      <c r="N1628" s="100"/>
      <c r="O1628" s="93"/>
      <c r="P1628" s="93"/>
      <c r="Q1628" s="93"/>
      <c r="R1628" s="93"/>
      <c r="S1628" s="93"/>
      <c r="T1628" s="93"/>
      <c r="U1628" s="93"/>
      <c r="V1628" s="93"/>
      <c r="W1628" s="93"/>
      <c r="X1628" s="93"/>
      <c r="Y1628" s="93"/>
      <c r="Z1628" s="93"/>
    </row>
    <row r="1629">
      <c r="A1629" s="96"/>
      <c r="B1629" s="96"/>
      <c r="C1629" s="96"/>
      <c r="D1629" s="96"/>
      <c r="E1629" s="96"/>
      <c r="F1629" s="96"/>
      <c r="G1629" s="96"/>
      <c r="H1629" s="101"/>
      <c r="I1629" s="100"/>
      <c r="J1629" s="96"/>
      <c r="K1629" s="99"/>
      <c r="L1629" s="96"/>
      <c r="M1629" s="97"/>
      <c r="N1629" s="100"/>
      <c r="O1629" s="93"/>
      <c r="P1629" s="93"/>
      <c r="Q1629" s="93"/>
      <c r="R1629" s="93"/>
      <c r="S1629" s="93"/>
      <c r="T1629" s="93"/>
      <c r="U1629" s="93"/>
      <c r="V1629" s="93"/>
      <c r="W1629" s="93"/>
      <c r="X1629" s="93"/>
      <c r="Y1629" s="93"/>
      <c r="Z1629" s="93"/>
    </row>
    <row r="1630">
      <c r="A1630" s="96"/>
      <c r="B1630" s="96"/>
      <c r="C1630" s="96"/>
      <c r="D1630" s="96"/>
      <c r="E1630" s="96"/>
      <c r="F1630" s="96"/>
      <c r="G1630" s="96"/>
      <c r="H1630" s="101"/>
      <c r="I1630" s="100"/>
      <c r="J1630" s="96"/>
      <c r="K1630" s="100"/>
      <c r="L1630" s="96"/>
      <c r="M1630" s="97"/>
      <c r="N1630" s="100"/>
      <c r="O1630" s="93"/>
      <c r="P1630" s="93"/>
      <c r="Q1630" s="93"/>
      <c r="R1630" s="93"/>
      <c r="S1630" s="93"/>
      <c r="T1630" s="93"/>
      <c r="U1630" s="93"/>
      <c r="V1630" s="93"/>
      <c r="W1630" s="93"/>
      <c r="X1630" s="93"/>
      <c r="Y1630" s="93"/>
      <c r="Z1630" s="93"/>
    </row>
    <row r="1631">
      <c r="A1631" s="96"/>
      <c r="B1631" s="96"/>
      <c r="C1631" s="96"/>
      <c r="D1631" s="96"/>
      <c r="E1631" s="96"/>
      <c r="F1631" s="96"/>
      <c r="G1631" s="96"/>
      <c r="H1631" s="101"/>
      <c r="I1631" s="100"/>
      <c r="J1631" s="96"/>
      <c r="K1631" s="100"/>
      <c r="L1631" s="96"/>
      <c r="M1631" s="97"/>
      <c r="N1631" s="100"/>
      <c r="O1631" s="93"/>
      <c r="P1631" s="93"/>
      <c r="Q1631" s="93"/>
      <c r="R1631" s="93"/>
      <c r="S1631" s="93"/>
      <c r="T1631" s="93"/>
      <c r="U1631" s="93"/>
      <c r="V1631" s="93"/>
      <c r="W1631" s="93"/>
      <c r="X1631" s="93"/>
      <c r="Y1631" s="93"/>
      <c r="Z1631" s="93"/>
    </row>
    <row r="1632">
      <c r="A1632" s="96"/>
      <c r="B1632" s="96"/>
      <c r="C1632" s="96"/>
      <c r="D1632" s="96"/>
      <c r="E1632" s="96"/>
      <c r="F1632" s="96"/>
      <c r="G1632" s="96"/>
      <c r="H1632" s="101"/>
      <c r="I1632" s="100"/>
      <c r="J1632" s="96"/>
      <c r="K1632" s="99"/>
      <c r="L1632" s="96"/>
      <c r="M1632" s="97"/>
      <c r="N1632" s="100"/>
      <c r="O1632" s="93"/>
      <c r="P1632" s="93"/>
      <c r="Q1632" s="93"/>
      <c r="R1632" s="93"/>
      <c r="S1632" s="93"/>
      <c r="T1632" s="93"/>
      <c r="U1632" s="93"/>
      <c r="V1632" s="93"/>
      <c r="W1632" s="93"/>
      <c r="X1632" s="93"/>
      <c r="Y1632" s="93"/>
      <c r="Z1632" s="93"/>
    </row>
    <row r="1633">
      <c r="A1633" s="96"/>
      <c r="B1633" s="96"/>
      <c r="C1633" s="96"/>
      <c r="D1633" s="96"/>
      <c r="E1633" s="96"/>
      <c r="F1633" s="96"/>
      <c r="G1633" s="96"/>
      <c r="H1633" s="101"/>
      <c r="I1633" s="100"/>
      <c r="J1633" s="96"/>
      <c r="K1633" s="100"/>
      <c r="L1633" s="96"/>
      <c r="M1633" s="97"/>
      <c r="N1633" s="100"/>
      <c r="O1633" s="93"/>
      <c r="P1633" s="93"/>
      <c r="Q1633" s="93"/>
      <c r="R1633" s="93"/>
      <c r="S1633" s="93"/>
      <c r="T1633" s="93"/>
      <c r="U1633" s="93"/>
      <c r="V1633" s="93"/>
      <c r="W1633" s="93"/>
      <c r="X1633" s="93"/>
      <c r="Y1633" s="93"/>
      <c r="Z1633" s="93"/>
    </row>
    <row r="1634">
      <c r="A1634" s="96"/>
      <c r="B1634" s="96"/>
      <c r="C1634" s="96"/>
      <c r="D1634" s="96"/>
      <c r="E1634" s="96"/>
      <c r="F1634" s="96"/>
      <c r="G1634" s="96"/>
      <c r="H1634" s="101"/>
      <c r="I1634" s="100"/>
      <c r="J1634" s="96"/>
      <c r="K1634" s="100"/>
      <c r="L1634" s="96"/>
      <c r="M1634" s="97"/>
      <c r="N1634" s="100"/>
      <c r="O1634" s="93"/>
      <c r="P1634" s="93"/>
      <c r="Q1634" s="93"/>
      <c r="R1634" s="93"/>
      <c r="S1634" s="93"/>
      <c r="T1634" s="93"/>
      <c r="U1634" s="93"/>
      <c r="V1634" s="93"/>
      <c r="W1634" s="93"/>
      <c r="X1634" s="93"/>
      <c r="Y1634" s="93"/>
      <c r="Z1634" s="93"/>
    </row>
    <row r="1635">
      <c r="A1635" s="96"/>
      <c r="B1635" s="96"/>
      <c r="C1635" s="96"/>
      <c r="D1635" s="96"/>
      <c r="E1635" s="96"/>
      <c r="F1635" s="96"/>
      <c r="G1635" s="96"/>
      <c r="H1635" s="101"/>
      <c r="I1635" s="100"/>
      <c r="J1635" s="96"/>
      <c r="K1635" s="100"/>
      <c r="L1635" s="96"/>
      <c r="M1635" s="97"/>
      <c r="N1635" s="100"/>
      <c r="O1635" s="93"/>
      <c r="P1635" s="93"/>
      <c r="Q1635" s="93"/>
      <c r="R1635" s="93"/>
      <c r="S1635" s="93"/>
      <c r="T1635" s="93"/>
      <c r="U1635" s="93"/>
      <c r="V1635" s="93"/>
      <c r="W1635" s="93"/>
      <c r="X1635" s="93"/>
      <c r="Y1635" s="93"/>
      <c r="Z1635" s="93"/>
    </row>
    <row r="1636">
      <c r="A1636" s="96"/>
      <c r="B1636" s="96"/>
      <c r="C1636" s="96"/>
      <c r="D1636" s="97"/>
      <c r="E1636" s="96"/>
      <c r="F1636" s="96"/>
      <c r="G1636" s="96"/>
      <c r="H1636" s="101"/>
      <c r="I1636" s="100"/>
      <c r="J1636" s="96"/>
      <c r="K1636" s="100"/>
      <c r="L1636" s="96"/>
      <c r="M1636" s="97"/>
      <c r="N1636" s="100"/>
      <c r="O1636" s="93"/>
      <c r="P1636" s="93"/>
      <c r="Q1636" s="93"/>
      <c r="R1636" s="93"/>
      <c r="S1636" s="93"/>
      <c r="T1636" s="93"/>
      <c r="U1636" s="93"/>
      <c r="V1636" s="93"/>
      <c r="W1636" s="93"/>
      <c r="X1636" s="93"/>
      <c r="Y1636" s="93"/>
      <c r="Z1636" s="93"/>
    </row>
    <row r="1637">
      <c r="A1637" s="96"/>
      <c r="B1637" s="96"/>
      <c r="C1637" s="96"/>
      <c r="D1637" s="96"/>
      <c r="E1637" s="96"/>
      <c r="F1637" s="96"/>
      <c r="G1637" s="96"/>
      <c r="H1637" s="101"/>
      <c r="I1637" s="100"/>
      <c r="J1637" s="96"/>
      <c r="K1637" s="100"/>
      <c r="L1637" s="96"/>
      <c r="M1637" s="97"/>
      <c r="N1637" s="100"/>
      <c r="O1637" s="93"/>
      <c r="P1637" s="93"/>
      <c r="Q1637" s="93"/>
      <c r="R1637" s="93"/>
      <c r="S1637" s="93"/>
      <c r="T1637" s="93"/>
      <c r="U1637" s="93"/>
      <c r="V1637" s="93"/>
      <c r="W1637" s="93"/>
      <c r="X1637" s="93"/>
      <c r="Y1637" s="93"/>
      <c r="Z1637" s="93"/>
    </row>
    <row r="1638">
      <c r="A1638" s="96"/>
      <c r="B1638" s="96"/>
      <c r="C1638" s="96"/>
      <c r="D1638" s="96"/>
      <c r="E1638" s="96"/>
      <c r="F1638" s="96"/>
      <c r="G1638" s="96"/>
      <c r="H1638" s="101"/>
      <c r="I1638" s="100"/>
      <c r="J1638" s="96"/>
      <c r="K1638" s="100"/>
      <c r="L1638" s="96"/>
      <c r="M1638" s="97"/>
      <c r="N1638" s="100"/>
      <c r="O1638" s="93"/>
      <c r="P1638" s="93"/>
      <c r="Q1638" s="93"/>
      <c r="R1638" s="93"/>
      <c r="S1638" s="93"/>
      <c r="T1638" s="93"/>
      <c r="U1638" s="93"/>
      <c r="V1638" s="93"/>
      <c r="W1638" s="93"/>
      <c r="X1638" s="93"/>
      <c r="Y1638" s="93"/>
      <c r="Z1638" s="93"/>
    </row>
    <row r="1639">
      <c r="A1639" s="96"/>
      <c r="B1639" s="96"/>
      <c r="C1639" s="96"/>
      <c r="D1639" s="96"/>
      <c r="E1639" s="96"/>
      <c r="F1639" s="96"/>
      <c r="G1639" s="96"/>
      <c r="H1639" s="101"/>
      <c r="I1639" s="100"/>
      <c r="J1639" s="96"/>
      <c r="K1639" s="100"/>
      <c r="L1639" s="96"/>
      <c r="M1639" s="97"/>
      <c r="N1639" s="100"/>
      <c r="O1639" s="93"/>
      <c r="P1639" s="93"/>
      <c r="Q1639" s="93"/>
      <c r="R1639" s="93"/>
      <c r="S1639" s="93"/>
      <c r="T1639" s="93"/>
      <c r="U1639" s="93"/>
      <c r="V1639" s="93"/>
      <c r="W1639" s="93"/>
      <c r="X1639" s="93"/>
      <c r="Y1639" s="93"/>
      <c r="Z1639" s="93"/>
    </row>
    <row r="1640">
      <c r="A1640" s="96"/>
      <c r="B1640" s="96"/>
      <c r="C1640" s="96"/>
      <c r="D1640" s="96"/>
      <c r="E1640" s="96"/>
      <c r="F1640" s="96"/>
      <c r="G1640" s="96"/>
      <c r="H1640" s="101"/>
      <c r="I1640" s="100"/>
      <c r="J1640" s="96"/>
      <c r="K1640" s="100"/>
      <c r="L1640" s="96"/>
      <c r="M1640" s="97"/>
      <c r="N1640" s="100"/>
      <c r="O1640" s="93"/>
      <c r="P1640" s="93"/>
      <c r="Q1640" s="93"/>
      <c r="R1640" s="93"/>
      <c r="S1640" s="93"/>
      <c r="T1640" s="93"/>
      <c r="U1640" s="93"/>
      <c r="V1640" s="93"/>
      <c r="W1640" s="93"/>
      <c r="X1640" s="93"/>
      <c r="Y1640" s="93"/>
      <c r="Z1640" s="93"/>
    </row>
    <row r="1641">
      <c r="A1641" s="96"/>
      <c r="B1641" s="96"/>
      <c r="C1641" s="96"/>
      <c r="D1641" s="96"/>
      <c r="E1641" s="96"/>
      <c r="F1641" s="96"/>
      <c r="G1641" s="96"/>
      <c r="H1641" s="101"/>
      <c r="I1641" s="100"/>
      <c r="J1641" s="96"/>
      <c r="K1641" s="99"/>
      <c r="L1641" s="96"/>
      <c r="M1641" s="97"/>
      <c r="N1641" s="100"/>
      <c r="O1641" s="93"/>
      <c r="P1641" s="93"/>
      <c r="Q1641" s="93"/>
      <c r="R1641" s="93"/>
      <c r="S1641" s="93"/>
      <c r="T1641" s="93"/>
      <c r="U1641" s="93"/>
      <c r="V1641" s="93"/>
      <c r="W1641" s="93"/>
      <c r="X1641" s="93"/>
      <c r="Y1641" s="93"/>
      <c r="Z1641" s="93"/>
    </row>
    <row r="1642">
      <c r="A1642" s="96"/>
      <c r="B1642" s="96"/>
      <c r="C1642" s="96"/>
      <c r="D1642" s="96"/>
      <c r="E1642" s="96"/>
      <c r="F1642" s="96"/>
      <c r="G1642" s="96"/>
      <c r="H1642" s="101"/>
      <c r="I1642" s="100"/>
      <c r="J1642" s="96"/>
      <c r="K1642" s="99"/>
      <c r="L1642" s="96"/>
      <c r="M1642" s="97"/>
      <c r="N1642" s="100"/>
      <c r="O1642" s="93"/>
      <c r="P1642" s="93"/>
      <c r="Q1642" s="93"/>
      <c r="R1642" s="93"/>
      <c r="S1642" s="93"/>
      <c r="T1642" s="93"/>
      <c r="U1642" s="93"/>
      <c r="V1642" s="93"/>
      <c r="W1642" s="93"/>
      <c r="X1642" s="93"/>
      <c r="Y1642" s="93"/>
      <c r="Z1642" s="93"/>
    </row>
    <row r="1643">
      <c r="A1643" s="96"/>
      <c r="B1643" s="96"/>
      <c r="C1643" s="96"/>
      <c r="D1643" s="97"/>
      <c r="E1643" s="96"/>
      <c r="F1643" s="96"/>
      <c r="G1643" s="96"/>
      <c r="H1643" s="101"/>
      <c r="I1643" s="100"/>
      <c r="J1643" s="96"/>
      <c r="K1643" s="100"/>
      <c r="L1643" s="96"/>
      <c r="M1643" s="97"/>
      <c r="N1643" s="100"/>
      <c r="O1643" s="93"/>
      <c r="P1643" s="93"/>
      <c r="Q1643" s="93"/>
      <c r="R1643" s="93"/>
      <c r="S1643" s="93"/>
      <c r="T1643" s="93"/>
      <c r="U1643" s="93"/>
      <c r="V1643" s="93"/>
      <c r="W1643" s="93"/>
      <c r="X1643" s="93"/>
      <c r="Y1643" s="93"/>
      <c r="Z1643" s="93"/>
    </row>
    <row r="1644">
      <c r="A1644" s="96"/>
      <c r="B1644" s="96"/>
      <c r="C1644" s="96"/>
      <c r="D1644" s="96"/>
      <c r="E1644" s="96"/>
      <c r="F1644" s="96"/>
      <c r="G1644" s="96"/>
      <c r="H1644" s="101"/>
      <c r="I1644" s="100"/>
      <c r="J1644" s="96"/>
      <c r="K1644" s="100"/>
      <c r="L1644" s="96"/>
      <c r="M1644" s="97"/>
      <c r="N1644" s="100"/>
      <c r="O1644" s="93"/>
      <c r="P1644" s="93"/>
      <c r="Q1644" s="93"/>
      <c r="R1644" s="93"/>
      <c r="S1644" s="93"/>
      <c r="T1644" s="93"/>
      <c r="U1644" s="93"/>
      <c r="V1644" s="93"/>
      <c r="W1644" s="93"/>
      <c r="X1644" s="93"/>
      <c r="Y1644" s="93"/>
      <c r="Z1644" s="93"/>
    </row>
    <row r="1645">
      <c r="A1645" s="96"/>
      <c r="B1645" s="96"/>
      <c r="C1645" s="96"/>
      <c r="D1645" s="96"/>
      <c r="E1645" s="96"/>
      <c r="F1645" s="96"/>
      <c r="G1645" s="96"/>
      <c r="H1645" s="101"/>
      <c r="I1645" s="100"/>
      <c r="J1645" s="96"/>
      <c r="K1645" s="100"/>
      <c r="L1645" s="96"/>
      <c r="M1645" s="97"/>
      <c r="N1645" s="100"/>
      <c r="O1645" s="93"/>
      <c r="P1645" s="93"/>
      <c r="Q1645" s="93"/>
      <c r="R1645" s="93"/>
      <c r="S1645" s="93"/>
      <c r="T1645" s="93"/>
      <c r="U1645" s="93"/>
      <c r="V1645" s="93"/>
      <c r="W1645" s="93"/>
      <c r="X1645" s="93"/>
      <c r="Y1645" s="93"/>
      <c r="Z1645" s="93"/>
    </row>
    <row r="1646">
      <c r="A1646" s="96"/>
      <c r="B1646" s="96"/>
      <c r="C1646" s="96"/>
      <c r="D1646" s="96"/>
      <c r="E1646" s="96"/>
      <c r="F1646" s="96"/>
      <c r="G1646" s="96"/>
      <c r="H1646" s="101"/>
      <c r="I1646" s="100"/>
      <c r="J1646" s="96"/>
      <c r="K1646" s="100"/>
      <c r="L1646" s="96"/>
      <c r="M1646" s="97"/>
      <c r="N1646" s="100"/>
      <c r="O1646" s="93"/>
      <c r="P1646" s="93"/>
      <c r="Q1646" s="93"/>
      <c r="R1646" s="93"/>
      <c r="S1646" s="93"/>
      <c r="T1646" s="93"/>
      <c r="U1646" s="93"/>
      <c r="V1646" s="93"/>
      <c r="W1646" s="93"/>
      <c r="X1646" s="93"/>
      <c r="Y1646" s="93"/>
      <c r="Z1646" s="93"/>
    </row>
    <row r="1647">
      <c r="A1647" s="96"/>
      <c r="B1647" s="96"/>
      <c r="C1647" s="96"/>
      <c r="D1647" s="96"/>
      <c r="E1647" s="96"/>
      <c r="F1647" s="96"/>
      <c r="G1647" s="96"/>
      <c r="H1647" s="101"/>
      <c r="I1647" s="100"/>
      <c r="J1647" s="96"/>
      <c r="K1647" s="100"/>
      <c r="L1647" s="96"/>
      <c r="M1647" s="97"/>
      <c r="N1647" s="100"/>
      <c r="O1647" s="93"/>
      <c r="P1647" s="93"/>
      <c r="Q1647" s="93"/>
      <c r="R1647" s="93"/>
      <c r="S1647" s="93"/>
      <c r="T1647" s="93"/>
      <c r="U1647" s="93"/>
      <c r="V1647" s="93"/>
      <c r="W1647" s="93"/>
      <c r="X1647" s="93"/>
      <c r="Y1647" s="93"/>
      <c r="Z1647" s="93"/>
    </row>
    <row r="1648">
      <c r="A1648" s="96"/>
      <c r="B1648" s="96"/>
      <c r="C1648" s="96"/>
      <c r="D1648" s="96"/>
      <c r="E1648" s="96"/>
      <c r="F1648" s="96"/>
      <c r="G1648" s="96"/>
      <c r="H1648" s="101"/>
      <c r="I1648" s="100"/>
      <c r="J1648" s="96"/>
      <c r="K1648" s="100"/>
      <c r="L1648" s="96"/>
      <c r="M1648" s="97"/>
      <c r="N1648" s="100"/>
      <c r="O1648" s="93"/>
      <c r="P1648" s="93"/>
      <c r="Q1648" s="93"/>
      <c r="R1648" s="93"/>
      <c r="S1648" s="93"/>
      <c r="T1648" s="93"/>
      <c r="U1648" s="93"/>
      <c r="V1648" s="93"/>
      <c r="W1648" s="93"/>
      <c r="X1648" s="93"/>
      <c r="Y1648" s="93"/>
      <c r="Z1648" s="93"/>
    </row>
    <row r="1649">
      <c r="A1649" s="96"/>
      <c r="B1649" s="96"/>
      <c r="C1649" s="96"/>
      <c r="D1649" s="96"/>
      <c r="E1649" s="96"/>
      <c r="F1649" s="96"/>
      <c r="G1649" s="96"/>
      <c r="H1649" s="101"/>
      <c r="I1649" s="100"/>
      <c r="J1649" s="96"/>
      <c r="K1649" s="100"/>
      <c r="L1649" s="96"/>
      <c r="M1649" s="97"/>
      <c r="N1649" s="100"/>
      <c r="O1649" s="93"/>
      <c r="P1649" s="93"/>
      <c r="Q1649" s="93"/>
      <c r="R1649" s="93"/>
      <c r="S1649" s="93"/>
      <c r="T1649" s="93"/>
      <c r="U1649" s="93"/>
      <c r="V1649" s="93"/>
      <c r="W1649" s="93"/>
      <c r="X1649" s="93"/>
      <c r="Y1649" s="93"/>
      <c r="Z1649" s="93"/>
    </row>
    <row r="1650">
      <c r="A1650" s="96"/>
      <c r="B1650" s="96"/>
      <c r="C1650" s="96"/>
      <c r="D1650" s="96"/>
      <c r="E1650" s="96"/>
      <c r="F1650" s="96"/>
      <c r="G1650" s="96"/>
      <c r="H1650" s="101"/>
      <c r="I1650" s="100"/>
      <c r="J1650" s="96"/>
      <c r="K1650" s="100"/>
      <c r="L1650" s="96"/>
      <c r="M1650" s="97"/>
      <c r="N1650" s="100"/>
      <c r="O1650" s="93"/>
      <c r="P1650" s="93"/>
      <c r="Q1650" s="93"/>
      <c r="R1650" s="93"/>
      <c r="S1650" s="93"/>
      <c r="T1650" s="93"/>
      <c r="U1650" s="93"/>
      <c r="V1650" s="93"/>
      <c r="W1650" s="93"/>
      <c r="X1650" s="93"/>
      <c r="Y1650" s="93"/>
      <c r="Z1650" s="93"/>
    </row>
    <row r="1651">
      <c r="A1651" s="96"/>
      <c r="B1651" s="96"/>
      <c r="C1651" s="96"/>
      <c r="D1651" s="96"/>
      <c r="E1651" s="96"/>
      <c r="F1651" s="96"/>
      <c r="G1651" s="96"/>
      <c r="H1651" s="101"/>
      <c r="I1651" s="100"/>
      <c r="J1651" s="96"/>
      <c r="K1651" s="100"/>
      <c r="L1651" s="96"/>
      <c r="M1651" s="97"/>
      <c r="N1651" s="100"/>
      <c r="O1651" s="93"/>
      <c r="P1651" s="93"/>
      <c r="Q1651" s="93"/>
      <c r="R1651" s="93"/>
      <c r="S1651" s="93"/>
      <c r="T1651" s="93"/>
      <c r="U1651" s="93"/>
      <c r="V1651" s="93"/>
      <c r="W1651" s="93"/>
      <c r="X1651" s="93"/>
      <c r="Y1651" s="93"/>
      <c r="Z1651" s="93"/>
    </row>
    <row r="1652">
      <c r="A1652" s="97"/>
      <c r="B1652" s="96"/>
      <c r="C1652" s="96"/>
      <c r="D1652" s="96"/>
      <c r="E1652" s="96"/>
      <c r="F1652" s="96"/>
      <c r="G1652" s="96"/>
      <c r="H1652" s="101"/>
      <c r="I1652" s="100"/>
      <c r="J1652" s="96"/>
      <c r="K1652" s="100"/>
      <c r="L1652" s="96"/>
      <c r="M1652" s="97"/>
      <c r="N1652" s="100"/>
      <c r="O1652" s="93"/>
      <c r="P1652" s="93"/>
      <c r="Q1652" s="93"/>
      <c r="R1652" s="93"/>
      <c r="S1652" s="93"/>
      <c r="T1652" s="93"/>
      <c r="U1652" s="93"/>
      <c r="V1652" s="93"/>
      <c r="W1652" s="93"/>
      <c r="X1652" s="93"/>
      <c r="Y1652" s="93"/>
      <c r="Z1652" s="93"/>
    </row>
    <row r="1653">
      <c r="A1653" s="96"/>
      <c r="B1653" s="96"/>
      <c r="C1653" s="96"/>
      <c r="D1653" s="96"/>
      <c r="E1653" s="96"/>
      <c r="F1653" s="96"/>
      <c r="G1653" s="96"/>
      <c r="H1653" s="101"/>
      <c r="I1653" s="100"/>
      <c r="J1653" s="96"/>
      <c r="K1653" s="100"/>
      <c r="L1653" s="96"/>
      <c r="M1653" s="97"/>
      <c r="N1653" s="100"/>
      <c r="O1653" s="93"/>
      <c r="P1653" s="93"/>
      <c r="Q1653" s="93"/>
      <c r="R1653" s="93"/>
      <c r="S1653" s="93"/>
      <c r="T1653" s="93"/>
      <c r="U1653" s="93"/>
      <c r="V1653" s="93"/>
      <c r="W1653" s="93"/>
      <c r="X1653" s="93"/>
      <c r="Y1653" s="93"/>
      <c r="Z1653" s="93"/>
    </row>
    <row r="1654">
      <c r="A1654" s="96"/>
      <c r="B1654" s="96"/>
      <c r="C1654" s="96"/>
      <c r="D1654" s="96"/>
      <c r="E1654" s="96"/>
      <c r="F1654" s="96"/>
      <c r="G1654" s="96"/>
      <c r="H1654" s="101"/>
      <c r="I1654" s="100"/>
      <c r="J1654" s="96"/>
      <c r="K1654" s="100"/>
      <c r="L1654" s="96"/>
      <c r="M1654" s="97"/>
      <c r="N1654" s="100"/>
      <c r="O1654" s="93"/>
      <c r="P1654" s="93"/>
      <c r="Q1654" s="93"/>
      <c r="R1654" s="93"/>
      <c r="S1654" s="93"/>
      <c r="T1654" s="93"/>
      <c r="U1654" s="93"/>
      <c r="V1654" s="93"/>
      <c r="W1654" s="93"/>
      <c r="X1654" s="93"/>
      <c r="Y1654" s="93"/>
      <c r="Z1654" s="93"/>
    </row>
    <row r="1655">
      <c r="A1655" s="96"/>
      <c r="B1655" s="96"/>
      <c r="C1655" s="96"/>
      <c r="D1655" s="97"/>
      <c r="E1655" s="96"/>
      <c r="F1655" s="96"/>
      <c r="G1655" s="96"/>
      <c r="H1655" s="101"/>
      <c r="I1655" s="100"/>
      <c r="J1655" s="96"/>
      <c r="K1655" s="100"/>
      <c r="L1655" s="96"/>
      <c r="M1655" s="97"/>
      <c r="N1655" s="100"/>
      <c r="O1655" s="93"/>
      <c r="P1655" s="93"/>
      <c r="Q1655" s="93"/>
      <c r="R1655" s="93"/>
      <c r="S1655" s="93"/>
      <c r="T1655" s="93"/>
      <c r="U1655" s="93"/>
      <c r="V1655" s="93"/>
      <c r="W1655" s="93"/>
      <c r="X1655" s="93"/>
      <c r="Y1655" s="93"/>
      <c r="Z1655" s="93"/>
    </row>
    <row r="1656">
      <c r="A1656" s="96"/>
      <c r="B1656" s="96"/>
      <c r="C1656" s="96"/>
      <c r="D1656" s="96"/>
      <c r="E1656" s="96"/>
      <c r="F1656" s="96"/>
      <c r="G1656" s="96"/>
      <c r="H1656" s="101"/>
      <c r="I1656" s="100"/>
      <c r="J1656" s="96"/>
      <c r="K1656" s="100"/>
      <c r="L1656" s="96"/>
      <c r="M1656" s="97"/>
      <c r="N1656" s="100"/>
      <c r="O1656" s="93"/>
      <c r="P1656" s="93"/>
      <c r="Q1656" s="93"/>
      <c r="R1656" s="93"/>
      <c r="S1656" s="93"/>
      <c r="T1656" s="93"/>
      <c r="U1656" s="93"/>
      <c r="V1656" s="93"/>
      <c r="W1656" s="93"/>
      <c r="X1656" s="93"/>
      <c r="Y1656" s="93"/>
      <c r="Z1656" s="93"/>
    </row>
    <row r="1657">
      <c r="A1657" s="96"/>
      <c r="B1657" s="96"/>
      <c r="C1657" s="96"/>
      <c r="D1657" s="96"/>
      <c r="E1657" s="96"/>
      <c r="F1657" s="96"/>
      <c r="G1657" s="96"/>
      <c r="H1657" s="101"/>
      <c r="I1657" s="100"/>
      <c r="J1657" s="96"/>
      <c r="K1657" s="100"/>
      <c r="L1657" s="96"/>
      <c r="M1657" s="97"/>
      <c r="N1657" s="100"/>
      <c r="O1657" s="93"/>
      <c r="P1657" s="93"/>
      <c r="Q1657" s="93"/>
      <c r="R1657" s="93"/>
      <c r="S1657" s="93"/>
      <c r="T1657" s="93"/>
      <c r="U1657" s="93"/>
      <c r="V1657" s="93"/>
      <c r="W1657" s="93"/>
      <c r="X1657" s="93"/>
      <c r="Y1657" s="93"/>
      <c r="Z1657" s="93"/>
    </row>
    <row r="1658">
      <c r="A1658" s="96"/>
      <c r="B1658" s="96"/>
      <c r="C1658" s="96"/>
      <c r="D1658" s="96"/>
      <c r="E1658" s="96"/>
      <c r="F1658" s="96"/>
      <c r="G1658" s="96"/>
      <c r="H1658" s="101"/>
      <c r="I1658" s="100"/>
      <c r="J1658" s="96"/>
      <c r="K1658" s="100"/>
      <c r="L1658" s="96"/>
      <c r="M1658" s="97"/>
      <c r="N1658" s="100"/>
      <c r="O1658" s="93"/>
      <c r="P1658" s="93"/>
      <c r="Q1658" s="93"/>
      <c r="R1658" s="93"/>
      <c r="S1658" s="93"/>
      <c r="T1658" s="93"/>
      <c r="U1658" s="93"/>
      <c r="V1658" s="93"/>
      <c r="W1658" s="93"/>
      <c r="X1658" s="93"/>
      <c r="Y1658" s="93"/>
      <c r="Z1658" s="93"/>
    </row>
    <row r="1659">
      <c r="A1659" s="96"/>
      <c r="B1659" s="96"/>
      <c r="C1659" s="96"/>
      <c r="D1659" s="96"/>
      <c r="E1659" s="96"/>
      <c r="F1659" s="96"/>
      <c r="G1659" s="96"/>
      <c r="H1659" s="101"/>
      <c r="I1659" s="100"/>
      <c r="J1659" s="96"/>
      <c r="K1659" s="100"/>
      <c r="L1659" s="96"/>
      <c r="M1659" s="97"/>
      <c r="N1659" s="100"/>
      <c r="O1659" s="93"/>
      <c r="P1659" s="93"/>
      <c r="Q1659" s="93"/>
      <c r="R1659" s="93"/>
      <c r="S1659" s="93"/>
      <c r="T1659" s="93"/>
      <c r="U1659" s="93"/>
      <c r="V1659" s="93"/>
      <c r="W1659" s="93"/>
      <c r="X1659" s="93"/>
      <c r="Y1659" s="93"/>
      <c r="Z1659" s="93"/>
    </row>
    <row r="1660">
      <c r="A1660" s="96"/>
      <c r="B1660" s="96"/>
      <c r="C1660" s="96"/>
      <c r="D1660" s="96"/>
      <c r="E1660" s="96"/>
      <c r="F1660" s="96"/>
      <c r="G1660" s="96"/>
      <c r="H1660" s="101"/>
      <c r="I1660" s="100"/>
      <c r="J1660" s="96"/>
      <c r="K1660" s="99"/>
      <c r="L1660" s="96"/>
      <c r="M1660" s="97"/>
      <c r="N1660" s="100"/>
      <c r="O1660" s="93"/>
      <c r="P1660" s="93"/>
      <c r="Q1660" s="93"/>
      <c r="R1660" s="93"/>
      <c r="S1660" s="93"/>
      <c r="T1660" s="93"/>
      <c r="U1660" s="93"/>
      <c r="V1660" s="93"/>
      <c r="W1660" s="93"/>
      <c r="X1660" s="93"/>
      <c r="Y1660" s="93"/>
      <c r="Z1660" s="93"/>
    </row>
    <row r="1661">
      <c r="A1661" s="96"/>
      <c r="B1661" s="96"/>
      <c r="C1661" s="96"/>
      <c r="D1661" s="96"/>
      <c r="E1661" s="96"/>
      <c r="F1661" s="96"/>
      <c r="G1661" s="96"/>
      <c r="H1661" s="101"/>
      <c r="I1661" s="100"/>
      <c r="J1661" s="96"/>
      <c r="K1661" s="99"/>
      <c r="L1661" s="96"/>
      <c r="M1661" s="97"/>
      <c r="N1661" s="100"/>
      <c r="O1661" s="93"/>
      <c r="P1661" s="93"/>
      <c r="Q1661" s="93"/>
      <c r="R1661" s="93"/>
      <c r="S1661" s="93"/>
      <c r="T1661" s="93"/>
      <c r="U1661" s="93"/>
      <c r="V1661" s="93"/>
      <c r="W1661" s="93"/>
      <c r="X1661" s="93"/>
      <c r="Y1661" s="93"/>
      <c r="Z1661" s="93"/>
    </row>
    <row r="1662">
      <c r="A1662" s="96"/>
      <c r="B1662" s="96"/>
      <c r="C1662" s="96"/>
      <c r="D1662" s="97"/>
      <c r="E1662" s="96"/>
      <c r="F1662" s="96"/>
      <c r="G1662" s="96"/>
      <c r="H1662" s="101"/>
      <c r="I1662" s="100"/>
      <c r="J1662" s="96"/>
      <c r="K1662" s="100"/>
      <c r="L1662" s="96"/>
      <c r="M1662" s="97"/>
      <c r="N1662" s="100"/>
      <c r="O1662" s="93"/>
      <c r="P1662" s="93"/>
      <c r="Q1662" s="93"/>
      <c r="R1662" s="93"/>
      <c r="S1662" s="93"/>
      <c r="T1662" s="93"/>
      <c r="U1662" s="93"/>
      <c r="V1662" s="93"/>
      <c r="W1662" s="93"/>
      <c r="X1662" s="93"/>
      <c r="Y1662" s="93"/>
      <c r="Z1662" s="93"/>
    </row>
    <row r="1663">
      <c r="A1663" s="96"/>
      <c r="B1663" s="96"/>
      <c r="C1663" s="96"/>
      <c r="D1663" s="96"/>
      <c r="E1663" s="96"/>
      <c r="F1663" s="96"/>
      <c r="G1663" s="96"/>
      <c r="H1663" s="101"/>
      <c r="I1663" s="100"/>
      <c r="J1663" s="96"/>
      <c r="K1663" s="100"/>
      <c r="L1663" s="96"/>
      <c r="M1663" s="97"/>
      <c r="N1663" s="100"/>
      <c r="O1663" s="93"/>
      <c r="P1663" s="93"/>
      <c r="Q1663" s="93"/>
      <c r="R1663" s="93"/>
      <c r="S1663" s="93"/>
      <c r="T1663" s="93"/>
      <c r="U1663" s="93"/>
      <c r="V1663" s="93"/>
      <c r="W1663" s="93"/>
      <c r="X1663" s="93"/>
      <c r="Y1663" s="93"/>
      <c r="Z1663" s="93"/>
    </row>
    <row r="1664">
      <c r="A1664" s="96"/>
      <c r="B1664" s="96"/>
      <c r="C1664" s="96"/>
      <c r="D1664" s="96"/>
      <c r="E1664" s="96"/>
      <c r="F1664" s="96"/>
      <c r="G1664" s="96"/>
      <c r="H1664" s="101"/>
      <c r="I1664" s="100"/>
      <c r="J1664" s="96"/>
      <c r="K1664" s="100"/>
      <c r="L1664" s="96"/>
      <c r="M1664" s="97"/>
      <c r="N1664" s="100"/>
      <c r="O1664" s="93"/>
      <c r="P1664" s="93"/>
      <c r="Q1664" s="93"/>
      <c r="R1664" s="93"/>
      <c r="S1664" s="93"/>
      <c r="T1664" s="93"/>
      <c r="U1664" s="93"/>
      <c r="V1664" s="93"/>
      <c r="W1664" s="93"/>
      <c r="X1664" s="93"/>
      <c r="Y1664" s="93"/>
      <c r="Z1664" s="93"/>
    </row>
    <row r="1665">
      <c r="A1665" s="96"/>
      <c r="B1665" s="96"/>
      <c r="C1665" s="96"/>
      <c r="D1665" s="96"/>
      <c r="E1665" s="96"/>
      <c r="F1665" s="96"/>
      <c r="G1665" s="96"/>
      <c r="H1665" s="101"/>
      <c r="I1665" s="100"/>
      <c r="J1665" s="96"/>
      <c r="K1665" s="100"/>
      <c r="L1665" s="96"/>
      <c r="M1665" s="97"/>
      <c r="N1665" s="100"/>
      <c r="O1665" s="93"/>
      <c r="P1665" s="93"/>
      <c r="Q1665" s="93"/>
      <c r="R1665" s="93"/>
      <c r="S1665" s="93"/>
      <c r="T1665" s="93"/>
      <c r="U1665" s="93"/>
      <c r="V1665" s="93"/>
      <c r="W1665" s="93"/>
      <c r="X1665" s="93"/>
      <c r="Y1665" s="93"/>
      <c r="Z1665" s="93"/>
    </row>
    <row r="1666">
      <c r="A1666" s="96"/>
      <c r="B1666" s="96"/>
      <c r="C1666" s="96"/>
      <c r="D1666" s="96"/>
      <c r="E1666" s="96"/>
      <c r="F1666" s="96"/>
      <c r="G1666" s="96"/>
      <c r="H1666" s="101"/>
      <c r="I1666" s="100"/>
      <c r="J1666" s="96"/>
      <c r="K1666" s="100"/>
      <c r="L1666" s="96"/>
      <c r="M1666" s="97"/>
      <c r="N1666" s="100"/>
      <c r="O1666" s="93"/>
      <c r="P1666" s="93"/>
      <c r="Q1666" s="93"/>
      <c r="R1666" s="93"/>
      <c r="S1666" s="93"/>
      <c r="T1666" s="93"/>
      <c r="U1666" s="93"/>
      <c r="V1666" s="93"/>
      <c r="W1666" s="93"/>
      <c r="X1666" s="93"/>
      <c r="Y1666" s="93"/>
      <c r="Z1666" s="93"/>
    </row>
    <row r="1667">
      <c r="A1667" s="96"/>
      <c r="B1667" s="96"/>
      <c r="C1667" s="96"/>
      <c r="D1667" s="96"/>
      <c r="E1667" s="96"/>
      <c r="F1667" s="96"/>
      <c r="G1667" s="96"/>
      <c r="H1667" s="101"/>
      <c r="I1667" s="100"/>
      <c r="J1667" s="96"/>
      <c r="K1667" s="100"/>
      <c r="L1667" s="96"/>
      <c r="M1667" s="97"/>
      <c r="N1667" s="100"/>
      <c r="O1667" s="93"/>
      <c r="P1667" s="93"/>
      <c r="Q1667" s="93"/>
      <c r="R1667" s="93"/>
      <c r="S1667" s="93"/>
      <c r="T1667" s="93"/>
      <c r="U1667" s="93"/>
      <c r="V1667" s="93"/>
      <c r="W1667" s="93"/>
      <c r="X1667" s="93"/>
      <c r="Y1667" s="93"/>
      <c r="Z1667" s="93"/>
    </row>
    <row r="1668">
      <c r="A1668" s="96"/>
      <c r="B1668" s="96"/>
      <c r="C1668" s="96"/>
      <c r="D1668" s="96"/>
      <c r="E1668" s="96"/>
      <c r="F1668" s="96"/>
      <c r="G1668" s="96"/>
      <c r="H1668" s="101"/>
      <c r="I1668" s="100"/>
      <c r="J1668" s="96"/>
      <c r="K1668" s="100"/>
      <c r="L1668" s="96"/>
      <c r="M1668" s="97"/>
      <c r="N1668" s="100"/>
      <c r="O1668" s="93"/>
      <c r="P1668" s="93"/>
      <c r="Q1668" s="93"/>
      <c r="R1668" s="93"/>
      <c r="S1668" s="93"/>
      <c r="T1668" s="93"/>
      <c r="U1668" s="93"/>
      <c r="V1668" s="93"/>
      <c r="W1668" s="93"/>
      <c r="X1668" s="93"/>
      <c r="Y1668" s="93"/>
      <c r="Z1668" s="93"/>
    </row>
    <row r="1669">
      <c r="A1669" s="96"/>
      <c r="B1669" s="96"/>
      <c r="C1669" s="96"/>
      <c r="D1669" s="96"/>
      <c r="E1669" s="96"/>
      <c r="F1669" s="96"/>
      <c r="G1669" s="96"/>
      <c r="H1669" s="101"/>
      <c r="I1669" s="100"/>
      <c r="J1669" s="96"/>
      <c r="K1669" s="100"/>
      <c r="L1669" s="96"/>
      <c r="M1669" s="97"/>
      <c r="N1669" s="100"/>
      <c r="O1669" s="93"/>
      <c r="P1669" s="93"/>
      <c r="Q1669" s="93"/>
      <c r="R1669" s="93"/>
      <c r="S1669" s="93"/>
      <c r="T1669" s="93"/>
      <c r="U1669" s="93"/>
      <c r="V1669" s="93"/>
      <c r="W1669" s="93"/>
      <c r="X1669" s="93"/>
      <c r="Y1669" s="93"/>
      <c r="Z1669" s="93"/>
    </row>
    <row r="1670">
      <c r="A1670" s="96"/>
      <c r="B1670" s="96"/>
      <c r="C1670" s="96"/>
      <c r="D1670" s="96"/>
      <c r="E1670" s="96"/>
      <c r="F1670" s="96"/>
      <c r="G1670" s="96"/>
      <c r="H1670" s="101"/>
      <c r="I1670" s="100"/>
      <c r="J1670" s="96"/>
      <c r="K1670" s="100"/>
      <c r="L1670" s="96"/>
      <c r="M1670" s="97"/>
      <c r="N1670" s="100"/>
      <c r="O1670" s="93"/>
      <c r="P1670" s="93"/>
      <c r="Q1670" s="93"/>
      <c r="R1670" s="93"/>
      <c r="S1670" s="93"/>
      <c r="T1670" s="93"/>
      <c r="U1670" s="93"/>
      <c r="V1670" s="93"/>
      <c r="W1670" s="93"/>
      <c r="X1670" s="93"/>
      <c r="Y1670" s="93"/>
      <c r="Z1670" s="93"/>
    </row>
    <row r="1671">
      <c r="A1671" s="97"/>
      <c r="B1671" s="96"/>
      <c r="C1671" s="96"/>
      <c r="D1671" s="96"/>
      <c r="E1671" s="96"/>
      <c r="F1671" s="96"/>
      <c r="G1671" s="96"/>
      <c r="H1671" s="101"/>
      <c r="I1671" s="100"/>
      <c r="J1671" s="96"/>
      <c r="K1671" s="100"/>
      <c r="L1671" s="96"/>
      <c r="M1671" s="97"/>
      <c r="N1671" s="100"/>
      <c r="O1671" s="93"/>
      <c r="P1671" s="93"/>
      <c r="Q1671" s="93"/>
      <c r="R1671" s="93"/>
      <c r="S1671" s="93"/>
      <c r="T1671" s="93"/>
      <c r="U1671" s="93"/>
      <c r="V1671" s="93"/>
      <c r="W1671" s="93"/>
      <c r="X1671" s="93"/>
      <c r="Y1671" s="93"/>
      <c r="Z1671" s="93"/>
    </row>
    <row r="1672">
      <c r="A1672" s="96"/>
      <c r="B1672" s="96"/>
      <c r="C1672" s="96"/>
      <c r="D1672" s="96"/>
      <c r="E1672" s="96"/>
      <c r="F1672" s="96"/>
      <c r="G1672" s="96"/>
      <c r="H1672" s="101"/>
      <c r="I1672" s="99"/>
      <c r="J1672" s="96"/>
      <c r="K1672" s="100"/>
      <c r="L1672" s="96"/>
      <c r="M1672" s="97"/>
      <c r="N1672" s="100"/>
      <c r="O1672" s="93"/>
      <c r="P1672" s="93"/>
      <c r="Q1672" s="93"/>
      <c r="R1672" s="93"/>
      <c r="S1672" s="93"/>
      <c r="T1672" s="93"/>
      <c r="U1672" s="93"/>
      <c r="V1672" s="93"/>
      <c r="W1672" s="93"/>
      <c r="X1672" s="93"/>
      <c r="Y1672" s="93"/>
      <c r="Z1672" s="93"/>
    </row>
    <row r="1673">
      <c r="A1673" s="96"/>
      <c r="B1673" s="96"/>
      <c r="C1673" s="96"/>
      <c r="D1673" s="96"/>
      <c r="E1673" s="96"/>
      <c r="F1673" s="96"/>
      <c r="G1673" s="96"/>
      <c r="H1673" s="101"/>
      <c r="I1673" s="99"/>
      <c r="J1673" s="96"/>
      <c r="K1673" s="100"/>
      <c r="L1673" s="96"/>
      <c r="M1673" s="97"/>
      <c r="N1673" s="100"/>
      <c r="O1673" s="93"/>
      <c r="P1673" s="93"/>
      <c r="Q1673" s="93"/>
      <c r="R1673" s="93"/>
      <c r="S1673" s="93"/>
      <c r="T1673" s="93"/>
      <c r="U1673" s="93"/>
      <c r="V1673" s="93"/>
      <c r="W1673" s="93"/>
      <c r="X1673" s="93"/>
      <c r="Y1673" s="93"/>
      <c r="Z1673" s="93"/>
    </row>
    <row r="1674">
      <c r="A1674" s="96"/>
      <c r="B1674" s="96"/>
      <c r="C1674" s="96"/>
      <c r="D1674" s="96"/>
      <c r="E1674" s="96"/>
      <c r="F1674" s="96"/>
      <c r="G1674" s="96"/>
      <c r="H1674" s="101"/>
      <c r="I1674" s="99"/>
      <c r="J1674" s="96"/>
      <c r="K1674" s="100"/>
      <c r="L1674" s="96"/>
      <c r="M1674" s="97"/>
      <c r="N1674" s="100"/>
      <c r="O1674" s="93"/>
      <c r="P1674" s="93"/>
      <c r="Q1674" s="93"/>
      <c r="R1674" s="93"/>
      <c r="S1674" s="93"/>
      <c r="T1674" s="93"/>
      <c r="U1674" s="93"/>
      <c r="V1674" s="93"/>
      <c r="W1674" s="93"/>
      <c r="X1674" s="93"/>
      <c r="Y1674" s="93"/>
      <c r="Z1674" s="93"/>
    </row>
    <row r="1675">
      <c r="A1675" s="96"/>
      <c r="B1675" s="96"/>
      <c r="C1675" s="96"/>
      <c r="D1675" s="96"/>
      <c r="E1675" s="96"/>
      <c r="F1675" s="96"/>
      <c r="G1675" s="96"/>
      <c r="H1675" s="101"/>
      <c r="I1675" s="99"/>
      <c r="J1675" s="96"/>
      <c r="K1675" s="100"/>
      <c r="L1675" s="96"/>
      <c r="M1675" s="97"/>
      <c r="N1675" s="100"/>
      <c r="O1675" s="93"/>
      <c r="P1675" s="93"/>
      <c r="Q1675" s="93"/>
      <c r="R1675" s="93"/>
      <c r="S1675" s="93"/>
      <c r="T1675" s="93"/>
      <c r="U1675" s="93"/>
      <c r="V1675" s="93"/>
      <c r="W1675" s="93"/>
      <c r="X1675" s="93"/>
      <c r="Y1675" s="93"/>
      <c r="Z1675" s="93"/>
    </row>
    <row r="1676">
      <c r="A1676" s="96"/>
      <c r="B1676" s="96"/>
      <c r="C1676" s="96"/>
      <c r="D1676" s="96"/>
      <c r="E1676" s="96"/>
      <c r="F1676" s="96"/>
      <c r="G1676" s="96"/>
      <c r="H1676" s="101"/>
      <c r="I1676" s="99"/>
      <c r="J1676" s="96"/>
      <c r="K1676" s="100"/>
      <c r="L1676" s="96"/>
      <c r="M1676" s="97"/>
      <c r="N1676" s="100"/>
      <c r="O1676" s="93"/>
      <c r="P1676" s="93"/>
      <c r="Q1676" s="93"/>
      <c r="R1676" s="93"/>
      <c r="S1676" s="93"/>
      <c r="T1676" s="93"/>
      <c r="U1676" s="93"/>
      <c r="V1676" s="93"/>
      <c r="W1676" s="93"/>
      <c r="X1676" s="93"/>
      <c r="Y1676" s="93"/>
      <c r="Z1676" s="93"/>
    </row>
    <row r="1677">
      <c r="A1677" s="96"/>
      <c r="B1677" s="96"/>
      <c r="C1677" s="96"/>
      <c r="D1677" s="96"/>
      <c r="E1677" s="96"/>
      <c r="F1677" s="96"/>
      <c r="G1677" s="96"/>
      <c r="H1677" s="101"/>
      <c r="I1677" s="99"/>
      <c r="J1677" s="96"/>
      <c r="K1677" s="100"/>
      <c r="L1677" s="96"/>
      <c r="M1677" s="97"/>
      <c r="N1677" s="100"/>
      <c r="O1677" s="93"/>
      <c r="P1677" s="93"/>
      <c r="Q1677" s="93"/>
      <c r="R1677" s="93"/>
      <c r="S1677" s="93"/>
      <c r="T1677" s="93"/>
      <c r="U1677" s="93"/>
      <c r="V1677" s="93"/>
      <c r="W1677" s="93"/>
      <c r="X1677" s="93"/>
      <c r="Y1677" s="93"/>
      <c r="Z1677" s="93"/>
    </row>
    <row r="1678">
      <c r="A1678" s="96"/>
      <c r="B1678" s="96"/>
      <c r="C1678" s="96"/>
      <c r="D1678" s="96"/>
      <c r="E1678" s="96"/>
      <c r="F1678" s="96"/>
      <c r="G1678" s="96"/>
      <c r="H1678" s="101"/>
      <c r="I1678" s="99"/>
      <c r="J1678" s="96"/>
      <c r="K1678" s="100"/>
      <c r="L1678" s="96"/>
      <c r="M1678" s="97"/>
      <c r="N1678" s="100"/>
      <c r="O1678" s="93"/>
      <c r="P1678" s="93"/>
      <c r="Q1678" s="93"/>
      <c r="R1678" s="93"/>
      <c r="S1678" s="93"/>
      <c r="T1678" s="93"/>
      <c r="U1678" s="93"/>
      <c r="V1678" s="93"/>
      <c r="W1678" s="93"/>
      <c r="X1678" s="93"/>
      <c r="Y1678" s="93"/>
      <c r="Z1678" s="93"/>
    </row>
    <row r="1679">
      <c r="A1679" s="96"/>
      <c r="B1679" s="96"/>
      <c r="C1679" s="96"/>
      <c r="D1679" s="96"/>
      <c r="E1679" s="96"/>
      <c r="F1679" s="96"/>
      <c r="G1679" s="96"/>
      <c r="H1679" s="101"/>
      <c r="I1679" s="99"/>
      <c r="J1679" s="96"/>
      <c r="K1679" s="100"/>
      <c r="L1679" s="96"/>
      <c r="M1679" s="97"/>
      <c r="N1679" s="100"/>
      <c r="O1679" s="93"/>
      <c r="P1679" s="93"/>
      <c r="Q1679" s="93"/>
      <c r="R1679" s="93"/>
      <c r="S1679" s="93"/>
      <c r="T1679" s="93"/>
      <c r="U1679" s="93"/>
      <c r="V1679" s="93"/>
      <c r="W1679" s="93"/>
      <c r="X1679" s="93"/>
      <c r="Y1679" s="93"/>
      <c r="Z1679" s="93"/>
    </row>
    <row r="1680">
      <c r="A1680" s="96"/>
      <c r="B1680" s="96"/>
      <c r="C1680" s="96"/>
      <c r="D1680" s="96"/>
      <c r="E1680" s="96"/>
      <c r="F1680" s="96"/>
      <c r="G1680" s="96"/>
      <c r="H1680" s="101"/>
      <c r="I1680" s="99"/>
      <c r="J1680" s="96"/>
      <c r="K1680" s="100"/>
      <c r="L1680" s="96"/>
      <c r="M1680" s="97"/>
      <c r="N1680" s="100"/>
      <c r="O1680" s="93"/>
      <c r="P1680" s="93"/>
      <c r="Q1680" s="93"/>
      <c r="R1680" s="93"/>
      <c r="S1680" s="93"/>
      <c r="T1680" s="93"/>
      <c r="U1680" s="93"/>
      <c r="V1680" s="93"/>
      <c r="W1680" s="93"/>
      <c r="X1680" s="93"/>
      <c r="Y1680" s="93"/>
      <c r="Z1680" s="93"/>
    </row>
    <row r="1681">
      <c r="A1681" s="96"/>
      <c r="B1681" s="97"/>
      <c r="C1681" s="96"/>
      <c r="D1681" s="96"/>
      <c r="E1681" s="96"/>
      <c r="F1681" s="96"/>
      <c r="G1681" s="96"/>
      <c r="H1681" s="101"/>
      <c r="I1681" s="99"/>
      <c r="J1681" s="96"/>
      <c r="K1681" s="100"/>
      <c r="L1681" s="96"/>
      <c r="M1681" s="97"/>
      <c r="N1681" s="100"/>
      <c r="O1681" s="93"/>
      <c r="P1681" s="93"/>
      <c r="Q1681" s="93"/>
      <c r="R1681" s="93"/>
      <c r="S1681" s="93"/>
      <c r="T1681" s="93"/>
      <c r="U1681" s="93"/>
      <c r="V1681" s="93"/>
      <c r="W1681" s="93"/>
      <c r="X1681" s="93"/>
      <c r="Y1681" s="93"/>
      <c r="Z1681" s="93"/>
    </row>
    <row r="1682">
      <c r="A1682" s="96"/>
      <c r="B1682" s="96"/>
      <c r="C1682" s="96"/>
      <c r="D1682" s="96"/>
      <c r="E1682" s="96"/>
      <c r="F1682" s="96"/>
      <c r="G1682" s="96"/>
      <c r="H1682" s="101"/>
      <c r="I1682" s="99"/>
      <c r="J1682" s="96"/>
      <c r="K1682" s="100"/>
      <c r="L1682" s="96"/>
      <c r="M1682" s="97"/>
      <c r="N1682" s="100"/>
      <c r="O1682" s="93"/>
      <c r="P1682" s="93"/>
      <c r="Q1682" s="93"/>
      <c r="R1682" s="93"/>
      <c r="S1682" s="93"/>
      <c r="T1682" s="93"/>
      <c r="U1682" s="93"/>
      <c r="V1682" s="93"/>
      <c r="W1682" s="93"/>
      <c r="X1682" s="93"/>
      <c r="Y1682" s="93"/>
      <c r="Z1682" s="93"/>
    </row>
    <row r="1683">
      <c r="A1683" s="96"/>
      <c r="B1683" s="96"/>
      <c r="C1683" s="96"/>
      <c r="D1683" s="96"/>
      <c r="E1683" s="96"/>
      <c r="F1683" s="96"/>
      <c r="G1683" s="96"/>
      <c r="H1683" s="101"/>
      <c r="I1683" s="99"/>
      <c r="J1683" s="96"/>
      <c r="K1683" s="100"/>
      <c r="L1683" s="96"/>
      <c r="M1683" s="97"/>
      <c r="N1683" s="100"/>
      <c r="O1683" s="93"/>
      <c r="P1683" s="93"/>
      <c r="Q1683" s="93"/>
      <c r="R1683" s="93"/>
      <c r="S1683" s="93"/>
      <c r="T1683" s="93"/>
      <c r="U1683" s="93"/>
      <c r="V1683" s="93"/>
      <c r="W1683" s="93"/>
      <c r="X1683" s="93"/>
      <c r="Y1683" s="93"/>
      <c r="Z1683" s="93"/>
    </row>
    <row r="1684">
      <c r="A1684" s="96"/>
      <c r="B1684" s="96"/>
      <c r="C1684" s="96"/>
      <c r="D1684" s="96"/>
      <c r="E1684" s="96"/>
      <c r="F1684" s="96"/>
      <c r="G1684" s="96"/>
      <c r="H1684" s="101"/>
      <c r="I1684" s="100"/>
      <c r="J1684" s="96"/>
      <c r="K1684" s="100"/>
      <c r="L1684" s="96"/>
      <c r="M1684" s="97"/>
      <c r="N1684" s="100"/>
      <c r="O1684" s="93"/>
      <c r="P1684" s="93"/>
      <c r="Q1684" s="93"/>
      <c r="R1684" s="93"/>
      <c r="S1684" s="93"/>
      <c r="T1684" s="93"/>
      <c r="U1684" s="93"/>
      <c r="V1684" s="93"/>
      <c r="W1684" s="93"/>
      <c r="X1684" s="93"/>
      <c r="Y1684" s="93"/>
      <c r="Z1684" s="93"/>
    </row>
    <row r="1685">
      <c r="A1685" s="96"/>
      <c r="B1685" s="96"/>
      <c r="C1685" s="96"/>
      <c r="D1685" s="96"/>
      <c r="E1685" s="96"/>
      <c r="F1685" s="96"/>
      <c r="G1685" s="96"/>
      <c r="H1685" s="101"/>
      <c r="I1685" s="100"/>
      <c r="J1685" s="96"/>
      <c r="K1685" s="100"/>
      <c r="L1685" s="96"/>
      <c r="M1685" s="97"/>
      <c r="N1685" s="100"/>
      <c r="O1685" s="93"/>
      <c r="P1685" s="93"/>
      <c r="Q1685" s="93"/>
      <c r="R1685" s="93"/>
      <c r="S1685" s="93"/>
      <c r="T1685" s="93"/>
      <c r="U1685" s="93"/>
      <c r="V1685" s="93"/>
      <c r="W1685" s="93"/>
      <c r="X1685" s="93"/>
      <c r="Y1685" s="93"/>
      <c r="Z1685" s="93"/>
    </row>
    <row r="1686">
      <c r="A1686" s="96"/>
      <c r="B1686" s="96"/>
      <c r="C1686" s="96"/>
      <c r="D1686" s="96"/>
      <c r="E1686" s="96"/>
      <c r="F1686" s="96"/>
      <c r="G1686" s="96"/>
      <c r="H1686" s="101"/>
      <c r="I1686" s="100"/>
      <c r="J1686" s="96"/>
      <c r="K1686" s="99"/>
      <c r="L1686" s="96"/>
      <c r="M1686" s="97"/>
      <c r="N1686" s="100"/>
      <c r="O1686" s="93"/>
      <c r="P1686" s="93"/>
      <c r="Q1686" s="93"/>
      <c r="R1686" s="93"/>
      <c r="S1686" s="93"/>
      <c r="T1686" s="93"/>
      <c r="U1686" s="93"/>
      <c r="V1686" s="93"/>
      <c r="W1686" s="93"/>
      <c r="X1686" s="93"/>
      <c r="Y1686" s="93"/>
      <c r="Z1686" s="93"/>
    </row>
    <row r="1687">
      <c r="A1687" s="96"/>
      <c r="B1687" s="96"/>
      <c r="C1687" s="96"/>
      <c r="D1687" s="96"/>
      <c r="E1687" s="96"/>
      <c r="F1687" s="96"/>
      <c r="G1687" s="96"/>
      <c r="H1687" s="101"/>
      <c r="I1687" s="100"/>
      <c r="J1687" s="96"/>
      <c r="K1687" s="100"/>
      <c r="L1687" s="96"/>
      <c r="M1687" s="97"/>
      <c r="N1687" s="100"/>
      <c r="O1687" s="93"/>
      <c r="P1687" s="93"/>
      <c r="Q1687" s="93"/>
      <c r="R1687" s="93"/>
      <c r="S1687" s="93"/>
      <c r="T1687" s="93"/>
      <c r="U1687" s="93"/>
      <c r="V1687" s="93"/>
      <c r="W1687" s="93"/>
      <c r="X1687" s="93"/>
      <c r="Y1687" s="93"/>
      <c r="Z1687" s="93"/>
    </row>
    <row r="1688">
      <c r="A1688" s="96"/>
      <c r="B1688" s="96"/>
      <c r="C1688" s="96"/>
      <c r="D1688" s="96"/>
      <c r="E1688" s="96"/>
      <c r="F1688" s="96"/>
      <c r="G1688" s="96"/>
      <c r="H1688" s="101"/>
      <c r="I1688" s="100"/>
      <c r="J1688" s="96"/>
      <c r="K1688" s="100"/>
      <c r="L1688" s="96"/>
      <c r="M1688" s="97"/>
      <c r="N1688" s="100"/>
      <c r="O1688" s="93"/>
      <c r="P1688" s="93"/>
      <c r="Q1688" s="93"/>
      <c r="R1688" s="93"/>
      <c r="S1688" s="93"/>
      <c r="T1688" s="93"/>
      <c r="U1688" s="93"/>
      <c r="V1688" s="93"/>
      <c r="W1688" s="93"/>
      <c r="X1688" s="93"/>
      <c r="Y1688" s="93"/>
      <c r="Z1688" s="93"/>
    </row>
    <row r="1689">
      <c r="A1689" s="96"/>
      <c r="B1689" s="96"/>
      <c r="C1689" s="96"/>
      <c r="D1689" s="96"/>
      <c r="E1689" s="96"/>
      <c r="F1689" s="96"/>
      <c r="G1689" s="96"/>
      <c r="H1689" s="101"/>
      <c r="I1689" s="100"/>
      <c r="J1689" s="96"/>
      <c r="K1689" s="99"/>
      <c r="L1689" s="96"/>
      <c r="M1689" s="97"/>
      <c r="N1689" s="100"/>
      <c r="O1689" s="93"/>
      <c r="P1689" s="93"/>
      <c r="Q1689" s="93"/>
      <c r="R1689" s="93"/>
      <c r="S1689" s="93"/>
      <c r="T1689" s="93"/>
      <c r="U1689" s="93"/>
      <c r="V1689" s="93"/>
      <c r="W1689" s="93"/>
      <c r="X1689" s="93"/>
      <c r="Y1689" s="93"/>
      <c r="Z1689" s="93"/>
    </row>
    <row r="1690">
      <c r="A1690" s="96"/>
      <c r="B1690" s="96"/>
      <c r="C1690" s="96"/>
      <c r="D1690" s="96"/>
      <c r="E1690" s="96"/>
      <c r="F1690" s="96"/>
      <c r="G1690" s="96"/>
      <c r="H1690" s="101"/>
      <c r="I1690" s="100"/>
      <c r="J1690" s="96"/>
      <c r="K1690" s="100"/>
      <c r="L1690" s="96"/>
      <c r="M1690" s="97"/>
      <c r="N1690" s="100"/>
      <c r="O1690" s="93"/>
      <c r="P1690" s="93"/>
      <c r="Q1690" s="93"/>
      <c r="R1690" s="93"/>
      <c r="S1690" s="93"/>
      <c r="T1690" s="93"/>
      <c r="U1690" s="93"/>
      <c r="V1690" s="93"/>
      <c r="W1690" s="93"/>
      <c r="X1690" s="93"/>
      <c r="Y1690" s="93"/>
      <c r="Z1690" s="93"/>
    </row>
    <row r="1691">
      <c r="A1691" s="96"/>
      <c r="B1691" s="96"/>
      <c r="C1691" s="96"/>
      <c r="D1691" s="96"/>
      <c r="E1691" s="96"/>
      <c r="F1691" s="96"/>
      <c r="G1691" s="96"/>
      <c r="H1691" s="101"/>
      <c r="I1691" s="100"/>
      <c r="J1691" s="96"/>
      <c r="K1691" s="100"/>
      <c r="L1691" s="96"/>
      <c r="M1691" s="97"/>
      <c r="N1691" s="100"/>
      <c r="O1691" s="93"/>
      <c r="P1691" s="93"/>
      <c r="Q1691" s="93"/>
      <c r="R1691" s="93"/>
      <c r="S1691" s="93"/>
      <c r="T1691" s="93"/>
      <c r="U1691" s="93"/>
      <c r="V1691" s="93"/>
      <c r="W1691" s="93"/>
      <c r="X1691" s="93"/>
      <c r="Y1691" s="93"/>
      <c r="Z1691" s="93"/>
    </row>
    <row r="1692">
      <c r="A1692" s="96"/>
      <c r="B1692" s="96"/>
      <c r="C1692" s="96"/>
      <c r="D1692" s="96"/>
      <c r="E1692" s="96"/>
      <c r="F1692" s="96"/>
      <c r="G1692" s="96"/>
      <c r="H1692" s="101"/>
      <c r="I1692" s="100"/>
      <c r="J1692" s="96"/>
      <c r="K1692" s="100"/>
      <c r="L1692" s="96"/>
      <c r="M1692" s="97"/>
      <c r="N1692" s="100"/>
      <c r="O1692" s="93"/>
      <c r="P1692" s="93"/>
      <c r="Q1692" s="93"/>
      <c r="R1692" s="93"/>
      <c r="S1692" s="93"/>
      <c r="T1692" s="93"/>
      <c r="U1692" s="93"/>
      <c r="V1692" s="93"/>
      <c r="W1692" s="93"/>
      <c r="X1692" s="93"/>
      <c r="Y1692" s="93"/>
      <c r="Z1692" s="93"/>
    </row>
    <row r="1693">
      <c r="A1693" s="96"/>
      <c r="B1693" s="96"/>
      <c r="C1693" s="96"/>
      <c r="D1693" s="97"/>
      <c r="E1693" s="96"/>
      <c r="F1693" s="96"/>
      <c r="G1693" s="96"/>
      <c r="H1693" s="101"/>
      <c r="I1693" s="100"/>
      <c r="J1693" s="96"/>
      <c r="K1693" s="100"/>
      <c r="L1693" s="96"/>
      <c r="M1693" s="97"/>
      <c r="N1693" s="100"/>
      <c r="O1693" s="93"/>
      <c r="P1693" s="93"/>
      <c r="Q1693" s="93"/>
      <c r="R1693" s="93"/>
      <c r="S1693" s="93"/>
      <c r="T1693" s="93"/>
      <c r="U1693" s="93"/>
      <c r="V1693" s="93"/>
      <c r="W1693" s="93"/>
      <c r="X1693" s="93"/>
      <c r="Y1693" s="93"/>
      <c r="Z1693" s="93"/>
    </row>
    <row r="1694">
      <c r="A1694" s="96"/>
      <c r="B1694" s="96"/>
      <c r="C1694" s="96"/>
      <c r="D1694" s="96"/>
      <c r="E1694" s="96"/>
      <c r="F1694" s="96"/>
      <c r="G1694" s="96"/>
      <c r="H1694" s="101"/>
      <c r="I1694" s="100"/>
      <c r="J1694" s="96"/>
      <c r="K1694" s="100"/>
      <c r="L1694" s="96"/>
      <c r="M1694" s="97"/>
      <c r="N1694" s="100"/>
      <c r="O1694" s="93"/>
      <c r="P1694" s="93"/>
      <c r="Q1694" s="93"/>
      <c r="R1694" s="93"/>
      <c r="S1694" s="93"/>
      <c r="T1694" s="93"/>
      <c r="U1694" s="93"/>
      <c r="V1694" s="93"/>
      <c r="W1694" s="93"/>
      <c r="X1694" s="93"/>
      <c r="Y1694" s="93"/>
      <c r="Z1694" s="93"/>
    </row>
    <row r="1695">
      <c r="A1695" s="96"/>
      <c r="B1695" s="96"/>
      <c r="C1695" s="96"/>
      <c r="D1695" s="96"/>
      <c r="E1695" s="96"/>
      <c r="F1695" s="96"/>
      <c r="G1695" s="96"/>
      <c r="H1695" s="101"/>
      <c r="I1695" s="100"/>
      <c r="J1695" s="96"/>
      <c r="K1695" s="100"/>
      <c r="L1695" s="96"/>
      <c r="M1695" s="97"/>
      <c r="N1695" s="100"/>
      <c r="O1695" s="93"/>
      <c r="P1695" s="93"/>
      <c r="Q1695" s="93"/>
      <c r="R1695" s="93"/>
      <c r="S1695" s="93"/>
      <c r="T1695" s="93"/>
      <c r="U1695" s="93"/>
      <c r="V1695" s="93"/>
      <c r="W1695" s="93"/>
      <c r="X1695" s="93"/>
      <c r="Y1695" s="93"/>
      <c r="Z1695" s="93"/>
    </row>
    <row r="1696">
      <c r="A1696" s="96"/>
      <c r="B1696" s="96"/>
      <c r="C1696" s="96"/>
      <c r="D1696" s="96"/>
      <c r="E1696" s="96"/>
      <c r="F1696" s="96"/>
      <c r="G1696" s="96"/>
      <c r="H1696" s="101"/>
      <c r="I1696" s="100"/>
      <c r="J1696" s="96"/>
      <c r="K1696" s="100"/>
      <c r="L1696" s="96"/>
      <c r="M1696" s="97"/>
      <c r="N1696" s="100"/>
      <c r="O1696" s="93"/>
      <c r="P1696" s="93"/>
      <c r="Q1696" s="93"/>
      <c r="R1696" s="93"/>
      <c r="S1696" s="93"/>
      <c r="T1696" s="93"/>
      <c r="U1696" s="93"/>
      <c r="V1696" s="93"/>
      <c r="W1696" s="93"/>
      <c r="X1696" s="93"/>
      <c r="Y1696" s="93"/>
      <c r="Z1696" s="93"/>
    </row>
    <row r="1697">
      <c r="A1697" s="96"/>
      <c r="B1697" s="96"/>
      <c r="C1697" s="96"/>
      <c r="D1697" s="96"/>
      <c r="E1697" s="96"/>
      <c r="F1697" s="96"/>
      <c r="G1697" s="96"/>
      <c r="H1697" s="101"/>
      <c r="I1697" s="100"/>
      <c r="J1697" s="96"/>
      <c r="K1697" s="100"/>
      <c r="L1697" s="96"/>
      <c r="M1697" s="97"/>
      <c r="N1697" s="100"/>
      <c r="O1697" s="93"/>
      <c r="P1697" s="93"/>
      <c r="Q1697" s="93"/>
      <c r="R1697" s="93"/>
      <c r="S1697" s="93"/>
      <c r="T1697" s="93"/>
      <c r="U1697" s="93"/>
      <c r="V1697" s="93"/>
      <c r="W1697" s="93"/>
      <c r="X1697" s="93"/>
      <c r="Y1697" s="93"/>
      <c r="Z1697" s="93"/>
    </row>
    <row r="1698">
      <c r="A1698" s="96"/>
      <c r="B1698" s="96"/>
      <c r="C1698" s="96"/>
      <c r="D1698" s="96"/>
      <c r="E1698" s="96"/>
      <c r="F1698" s="96"/>
      <c r="G1698" s="96"/>
      <c r="H1698" s="101"/>
      <c r="I1698" s="100"/>
      <c r="J1698" s="96"/>
      <c r="K1698" s="99"/>
      <c r="L1698" s="96"/>
      <c r="M1698" s="97"/>
      <c r="N1698" s="100"/>
      <c r="O1698" s="93"/>
      <c r="P1698" s="93"/>
      <c r="Q1698" s="93"/>
      <c r="R1698" s="93"/>
      <c r="S1698" s="93"/>
      <c r="T1698" s="93"/>
      <c r="U1698" s="93"/>
      <c r="V1698" s="93"/>
      <c r="W1698" s="93"/>
      <c r="X1698" s="93"/>
      <c r="Y1698" s="93"/>
      <c r="Z1698" s="93"/>
    </row>
    <row r="1699">
      <c r="A1699" s="96"/>
      <c r="B1699" s="96"/>
      <c r="C1699" s="96"/>
      <c r="D1699" s="96"/>
      <c r="E1699" s="96"/>
      <c r="F1699" s="96"/>
      <c r="G1699" s="96"/>
      <c r="H1699" s="101"/>
      <c r="I1699" s="100"/>
      <c r="J1699" s="96"/>
      <c r="K1699" s="99"/>
      <c r="L1699" s="96"/>
      <c r="M1699" s="97"/>
      <c r="N1699" s="100"/>
      <c r="O1699" s="93"/>
      <c r="P1699" s="93"/>
      <c r="Q1699" s="93"/>
      <c r="R1699" s="93"/>
      <c r="S1699" s="93"/>
      <c r="T1699" s="93"/>
      <c r="U1699" s="93"/>
      <c r="V1699" s="93"/>
      <c r="W1699" s="93"/>
      <c r="X1699" s="93"/>
      <c r="Y1699" s="93"/>
      <c r="Z1699" s="93"/>
    </row>
    <row r="1700">
      <c r="A1700" s="96"/>
      <c r="B1700" s="96"/>
      <c r="C1700" s="96"/>
      <c r="D1700" s="97"/>
      <c r="E1700" s="96"/>
      <c r="F1700" s="96"/>
      <c r="G1700" s="96"/>
      <c r="H1700" s="101"/>
      <c r="I1700" s="100"/>
      <c r="J1700" s="96"/>
      <c r="K1700" s="100"/>
      <c r="L1700" s="96"/>
      <c r="M1700" s="97"/>
      <c r="N1700" s="100"/>
      <c r="O1700" s="93"/>
      <c r="P1700" s="93"/>
      <c r="Q1700" s="93"/>
      <c r="R1700" s="93"/>
      <c r="S1700" s="93"/>
      <c r="T1700" s="93"/>
      <c r="U1700" s="93"/>
      <c r="V1700" s="93"/>
      <c r="W1700" s="93"/>
      <c r="X1700" s="93"/>
      <c r="Y1700" s="93"/>
      <c r="Z1700" s="93"/>
    </row>
    <row r="1701">
      <c r="A1701" s="96"/>
      <c r="B1701" s="96"/>
      <c r="C1701" s="96"/>
      <c r="D1701" s="96"/>
      <c r="E1701" s="96"/>
      <c r="F1701" s="96"/>
      <c r="G1701" s="96"/>
      <c r="H1701" s="101"/>
      <c r="I1701" s="100"/>
      <c r="J1701" s="96"/>
      <c r="K1701" s="100"/>
      <c r="L1701" s="96"/>
      <c r="M1701" s="97"/>
      <c r="N1701" s="100"/>
      <c r="O1701" s="93"/>
      <c r="P1701" s="93"/>
      <c r="Q1701" s="93"/>
      <c r="R1701" s="93"/>
      <c r="S1701" s="93"/>
      <c r="T1701" s="93"/>
      <c r="U1701" s="93"/>
      <c r="V1701" s="93"/>
      <c r="W1701" s="93"/>
      <c r="X1701" s="93"/>
      <c r="Y1701" s="93"/>
      <c r="Z1701" s="93"/>
    </row>
    <row r="1702">
      <c r="A1702" s="96"/>
      <c r="B1702" s="96"/>
      <c r="C1702" s="96"/>
      <c r="D1702" s="96"/>
      <c r="E1702" s="96"/>
      <c r="F1702" s="96"/>
      <c r="G1702" s="96"/>
      <c r="H1702" s="101"/>
      <c r="I1702" s="100"/>
      <c r="J1702" s="96"/>
      <c r="K1702" s="100"/>
      <c r="L1702" s="96"/>
      <c r="M1702" s="97"/>
      <c r="N1702" s="100"/>
      <c r="O1702" s="93"/>
      <c r="P1702" s="93"/>
      <c r="Q1702" s="93"/>
      <c r="R1702" s="93"/>
      <c r="S1702" s="93"/>
      <c r="T1702" s="93"/>
      <c r="U1702" s="93"/>
      <c r="V1702" s="93"/>
      <c r="W1702" s="93"/>
      <c r="X1702" s="93"/>
      <c r="Y1702" s="93"/>
      <c r="Z1702" s="93"/>
    </row>
    <row r="1703">
      <c r="A1703" s="96"/>
      <c r="B1703" s="96"/>
      <c r="C1703" s="96"/>
      <c r="D1703" s="96"/>
      <c r="E1703" s="96"/>
      <c r="F1703" s="96"/>
      <c r="G1703" s="96"/>
      <c r="H1703" s="101"/>
      <c r="I1703" s="100"/>
      <c r="J1703" s="96"/>
      <c r="K1703" s="100"/>
      <c r="L1703" s="96"/>
      <c r="M1703" s="97"/>
      <c r="N1703" s="100"/>
      <c r="O1703" s="93"/>
      <c r="P1703" s="93"/>
      <c r="Q1703" s="93"/>
      <c r="R1703" s="93"/>
      <c r="S1703" s="93"/>
      <c r="T1703" s="93"/>
      <c r="U1703" s="93"/>
      <c r="V1703" s="93"/>
      <c r="W1703" s="93"/>
      <c r="X1703" s="93"/>
      <c r="Y1703" s="93"/>
      <c r="Z1703" s="93"/>
    </row>
    <row r="1704">
      <c r="A1704" s="96"/>
      <c r="B1704" s="96"/>
      <c r="C1704" s="96"/>
      <c r="D1704" s="96"/>
      <c r="E1704" s="96"/>
      <c r="F1704" s="96"/>
      <c r="G1704" s="96"/>
      <c r="H1704" s="101"/>
      <c r="I1704" s="100"/>
      <c r="J1704" s="96"/>
      <c r="K1704" s="100"/>
      <c r="L1704" s="96"/>
      <c r="M1704" s="97"/>
      <c r="N1704" s="100"/>
      <c r="O1704" s="93"/>
      <c r="P1704" s="93"/>
      <c r="Q1704" s="93"/>
      <c r="R1704" s="93"/>
      <c r="S1704" s="93"/>
      <c r="T1704" s="93"/>
      <c r="U1704" s="93"/>
      <c r="V1704" s="93"/>
      <c r="W1704" s="93"/>
      <c r="X1704" s="93"/>
      <c r="Y1704" s="93"/>
      <c r="Z1704" s="93"/>
    </row>
    <row r="1705">
      <c r="A1705" s="96"/>
      <c r="B1705" s="96"/>
      <c r="C1705" s="96"/>
      <c r="D1705" s="96"/>
      <c r="E1705" s="96"/>
      <c r="F1705" s="96"/>
      <c r="G1705" s="96"/>
      <c r="H1705" s="101"/>
      <c r="I1705" s="100"/>
      <c r="J1705" s="96"/>
      <c r="K1705" s="100"/>
      <c r="L1705" s="96"/>
      <c r="M1705" s="97"/>
      <c r="N1705" s="100"/>
      <c r="O1705" s="93"/>
      <c r="P1705" s="93"/>
      <c r="Q1705" s="93"/>
      <c r="R1705" s="93"/>
      <c r="S1705" s="93"/>
      <c r="T1705" s="93"/>
      <c r="U1705" s="93"/>
      <c r="V1705" s="93"/>
      <c r="W1705" s="93"/>
      <c r="X1705" s="93"/>
      <c r="Y1705" s="93"/>
      <c r="Z1705" s="93"/>
    </row>
    <row r="1706">
      <c r="A1706" s="96"/>
      <c r="B1706" s="96"/>
      <c r="C1706" s="96"/>
      <c r="D1706" s="96"/>
      <c r="E1706" s="96"/>
      <c r="F1706" s="96"/>
      <c r="G1706" s="96"/>
      <c r="H1706" s="101"/>
      <c r="I1706" s="100"/>
      <c r="J1706" s="96"/>
      <c r="K1706" s="100"/>
      <c r="L1706" s="96"/>
      <c r="M1706" s="97"/>
      <c r="N1706" s="100"/>
      <c r="O1706" s="93"/>
      <c r="P1706" s="93"/>
      <c r="Q1706" s="93"/>
      <c r="R1706" s="93"/>
      <c r="S1706" s="93"/>
      <c r="T1706" s="93"/>
      <c r="U1706" s="93"/>
      <c r="V1706" s="93"/>
      <c r="W1706" s="93"/>
      <c r="X1706" s="93"/>
      <c r="Y1706" s="93"/>
      <c r="Z1706" s="93"/>
    </row>
    <row r="1707">
      <c r="A1707" s="96"/>
      <c r="B1707" s="96"/>
      <c r="C1707" s="96"/>
      <c r="D1707" s="96"/>
      <c r="E1707" s="96"/>
      <c r="F1707" s="96"/>
      <c r="G1707" s="96"/>
      <c r="H1707" s="101"/>
      <c r="I1707" s="100"/>
      <c r="J1707" s="96"/>
      <c r="K1707" s="100"/>
      <c r="L1707" s="96"/>
      <c r="M1707" s="97"/>
      <c r="N1707" s="100"/>
      <c r="O1707" s="93"/>
      <c r="P1707" s="93"/>
      <c r="Q1707" s="93"/>
      <c r="R1707" s="93"/>
      <c r="S1707" s="93"/>
      <c r="T1707" s="93"/>
      <c r="U1707" s="93"/>
      <c r="V1707" s="93"/>
      <c r="W1707" s="93"/>
      <c r="X1707" s="93"/>
      <c r="Y1707" s="93"/>
      <c r="Z1707" s="93"/>
    </row>
    <row r="1708">
      <c r="A1708" s="96"/>
      <c r="B1708" s="96"/>
      <c r="C1708" s="96"/>
      <c r="D1708" s="96"/>
      <c r="E1708" s="96"/>
      <c r="F1708" s="96"/>
      <c r="G1708" s="96"/>
      <c r="H1708" s="101"/>
      <c r="I1708" s="100"/>
      <c r="J1708" s="96"/>
      <c r="K1708" s="100"/>
      <c r="L1708" s="96"/>
      <c r="M1708" s="97"/>
      <c r="N1708" s="100"/>
      <c r="O1708" s="93"/>
      <c r="P1708" s="93"/>
      <c r="Q1708" s="93"/>
      <c r="R1708" s="93"/>
      <c r="S1708" s="93"/>
      <c r="T1708" s="93"/>
      <c r="U1708" s="93"/>
      <c r="V1708" s="93"/>
      <c r="W1708" s="93"/>
      <c r="X1708" s="93"/>
      <c r="Y1708" s="93"/>
      <c r="Z1708" s="93"/>
    </row>
    <row r="1709">
      <c r="A1709" s="97"/>
      <c r="B1709" s="96"/>
      <c r="C1709" s="96"/>
      <c r="D1709" s="96"/>
      <c r="E1709" s="96"/>
      <c r="F1709" s="96"/>
      <c r="G1709" s="96"/>
      <c r="H1709" s="101"/>
      <c r="I1709" s="100"/>
      <c r="J1709" s="96"/>
      <c r="K1709" s="100"/>
      <c r="L1709" s="96"/>
      <c r="M1709" s="97"/>
      <c r="N1709" s="100"/>
      <c r="O1709" s="93"/>
      <c r="P1709" s="93"/>
      <c r="Q1709" s="93"/>
      <c r="R1709" s="93"/>
      <c r="S1709" s="93"/>
      <c r="T1709" s="93"/>
      <c r="U1709" s="93"/>
      <c r="V1709" s="93"/>
      <c r="W1709" s="93"/>
      <c r="X1709" s="93"/>
      <c r="Y1709" s="93"/>
      <c r="Z1709" s="93"/>
    </row>
    <row r="1710">
      <c r="A1710" s="96"/>
      <c r="B1710" s="96"/>
      <c r="C1710" s="96"/>
      <c r="D1710" s="96"/>
      <c r="E1710" s="96"/>
      <c r="F1710" s="96"/>
      <c r="G1710" s="96"/>
      <c r="H1710" s="101"/>
      <c r="I1710" s="99"/>
      <c r="J1710" s="96"/>
      <c r="K1710" s="100"/>
      <c r="L1710" s="96"/>
      <c r="M1710" s="97"/>
      <c r="N1710" s="100"/>
      <c r="O1710" s="93"/>
      <c r="P1710" s="93"/>
      <c r="Q1710" s="93"/>
      <c r="R1710" s="93"/>
      <c r="S1710" s="93"/>
      <c r="T1710" s="93"/>
      <c r="U1710" s="93"/>
      <c r="V1710" s="93"/>
      <c r="W1710" s="93"/>
      <c r="X1710" s="93"/>
      <c r="Y1710" s="93"/>
      <c r="Z1710" s="93"/>
    </row>
    <row r="1711">
      <c r="A1711" s="96"/>
      <c r="B1711" s="96"/>
      <c r="C1711" s="96"/>
      <c r="D1711" s="96"/>
      <c r="E1711" s="96"/>
      <c r="F1711" s="96"/>
      <c r="G1711" s="96"/>
      <c r="H1711" s="101"/>
      <c r="I1711" s="99"/>
      <c r="J1711" s="96"/>
      <c r="K1711" s="100"/>
      <c r="L1711" s="96"/>
      <c r="M1711" s="97"/>
      <c r="N1711" s="100"/>
      <c r="O1711" s="93"/>
      <c r="P1711" s="93"/>
      <c r="Q1711" s="93"/>
      <c r="R1711" s="93"/>
      <c r="S1711" s="93"/>
      <c r="T1711" s="93"/>
      <c r="U1711" s="93"/>
      <c r="V1711" s="93"/>
      <c r="W1711" s="93"/>
      <c r="X1711" s="93"/>
      <c r="Y1711" s="93"/>
      <c r="Z1711" s="93"/>
    </row>
    <row r="1712">
      <c r="A1712" s="96"/>
      <c r="B1712" s="96"/>
      <c r="C1712" s="96"/>
      <c r="D1712" s="96"/>
      <c r="E1712" s="96"/>
      <c r="F1712" s="96"/>
      <c r="G1712" s="96"/>
      <c r="H1712" s="101"/>
      <c r="I1712" s="99"/>
      <c r="J1712" s="96"/>
      <c r="K1712" s="100"/>
      <c r="L1712" s="96"/>
      <c r="M1712" s="97"/>
      <c r="N1712" s="100"/>
      <c r="O1712" s="93"/>
      <c r="P1712" s="93"/>
      <c r="Q1712" s="93"/>
      <c r="R1712" s="93"/>
      <c r="S1712" s="93"/>
      <c r="T1712" s="93"/>
      <c r="U1712" s="93"/>
      <c r="V1712" s="93"/>
      <c r="W1712" s="93"/>
      <c r="X1712" s="93"/>
      <c r="Y1712" s="93"/>
      <c r="Z1712" s="93"/>
    </row>
    <row r="1713">
      <c r="A1713" s="96"/>
      <c r="B1713" s="96"/>
      <c r="C1713" s="96"/>
      <c r="D1713" s="96"/>
      <c r="E1713" s="96"/>
      <c r="F1713" s="96"/>
      <c r="G1713" s="96"/>
      <c r="H1713" s="101"/>
      <c r="I1713" s="99"/>
      <c r="J1713" s="96"/>
      <c r="K1713" s="100"/>
      <c r="L1713" s="96"/>
      <c r="M1713" s="97"/>
      <c r="N1713" s="100"/>
      <c r="O1713" s="93"/>
      <c r="P1713" s="93"/>
      <c r="Q1713" s="93"/>
      <c r="R1713" s="93"/>
      <c r="S1713" s="93"/>
      <c r="T1713" s="93"/>
      <c r="U1713" s="93"/>
      <c r="V1713" s="93"/>
      <c r="W1713" s="93"/>
      <c r="X1713" s="93"/>
      <c r="Y1713" s="93"/>
      <c r="Z1713" s="93"/>
    </row>
    <row r="1714">
      <c r="A1714" s="96"/>
      <c r="B1714" s="96"/>
      <c r="C1714" s="96"/>
      <c r="D1714" s="96"/>
      <c r="E1714" s="96"/>
      <c r="F1714" s="96"/>
      <c r="G1714" s="96"/>
      <c r="H1714" s="101"/>
      <c r="I1714" s="99"/>
      <c r="J1714" s="96"/>
      <c r="K1714" s="100"/>
      <c r="L1714" s="96"/>
      <c r="M1714" s="97"/>
      <c r="N1714" s="100"/>
      <c r="O1714" s="93"/>
      <c r="P1714" s="93"/>
      <c r="Q1714" s="93"/>
      <c r="R1714" s="93"/>
      <c r="S1714" s="93"/>
      <c r="T1714" s="93"/>
      <c r="U1714" s="93"/>
      <c r="V1714" s="93"/>
      <c r="W1714" s="93"/>
      <c r="X1714" s="93"/>
      <c r="Y1714" s="93"/>
      <c r="Z1714" s="93"/>
    </row>
    <row r="1715">
      <c r="A1715" s="96"/>
      <c r="B1715" s="96"/>
      <c r="C1715" s="96"/>
      <c r="D1715" s="96"/>
      <c r="E1715" s="96"/>
      <c r="F1715" s="96"/>
      <c r="G1715" s="96"/>
      <c r="H1715" s="101"/>
      <c r="I1715" s="99"/>
      <c r="J1715" s="96"/>
      <c r="K1715" s="100"/>
      <c r="L1715" s="96"/>
      <c r="M1715" s="97"/>
      <c r="N1715" s="100"/>
      <c r="O1715" s="93"/>
      <c r="P1715" s="93"/>
      <c r="Q1715" s="93"/>
      <c r="R1715" s="93"/>
      <c r="S1715" s="93"/>
      <c r="T1715" s="93"/>
      <c r="U1715" s="93"/>
      <c r="V1715" s="93"/>
      <c r="W1715" s="93"/>
      <c r="X1715" s="93"/>
      <c r="Y1715" s="93"/>
      <c r="Z1715" s="93"/>
    </row>
    <row r="1716">
      <c r="A1716" s="96"/>
      <c r="B1716" s="96"/>
      <c r="C1716" s="96"/>
      <c r="D1716" s="96"/>
      <c r="E1716" s="96"/>
      <c r="F1716" s="96"/>
      <c r="G1716" s="96"/>
      <c r="H1716" s="101"/>
      <c r="I1716" s="99"/>
      <c r="J1716" s="96"/>
      <c r="K1716" s="100"/>
      <c r="L1716" s="96"/>
      <c r="M1716" s="97"/>
      <c r="N1716" s="100"/>
      <c r="O1716" s="93"/>
      <c r="P1716" s="93"/>
      <c r="Q1716" s="93"/>
      <c r="R1716" s="93"/>
      <c r="S1716" s="93"/>
      <c r="T1716" s="93"/>
      <c r="U1716" s="93"/>
      <c r="V1716" s="93"/>
      <c r="W1716" s="93"/>
      <c r="X1716" s="93"/>
      <c r="Y1716" s="93"/>
      <c r="Z1716" s="93"/>
    </row>
    <row r="1717">
      <c r="A1717" s="96"/>
      <c r="B1717" s="96"/>
      <c r="C1717" s="96"/>
      <c r="D1717" s="96"/>
      <c r="E1717" s="96"/>
      <c r="F1717" s="96"/>
      <c r="G1717" s="96"/>
      <c r="H1717" s="101"/>
      <c r="I1717" s="99"/>
      <c r="J1717" s="96"/>
      <c r="K1717" s="100"/>
      <c r="L1717" s="96"/>
      <c r="M1717" s="97"/>
      <c r="N1717" s="100"/>
      <c r="O1717" s="93"/>
      <c r="P1717" s="93"/>
      <c r="Q1717" s="93"/>
      <c r="R1717" s="93"/>
      <c r="S1717" s="93"/>
      <c r="T1717" s="93"/>
      <c r="U1717" s="93"/>
      <c r="V1717" s="93"/>
      <c r="W1717" s="93"/>
      <c r="X1717" s="93"/>
      <c r="Y1717" s="93"/>
      <c r="Z1717" s="93"/>
    </row>
    <row r="1718">
      <c r="A1718" s="96"/>
      <c r="B1718" s="96"/>
      <c r="C1718" s="96"/>
      <c r="D1718" s="96"/>
      <c r="E1718" s="96"/>
      <c r="F1718" s="96"/>
      <c r="G1718" s="96"/>
      <c r="H1718" s="101"/>
      <c r="I1718" s="99"/>
      <c r="J1718" s="96"/>
      <c r="K1718" s="100"/>
      <c r="L1718" s="96"/>
      <c r="M1718" s="97"/>
      <c r="N1718" s="100"/>
      <c r="O1718" s="93"/>
      <c r="P1718" s="93"/>
      <c r="Q1718" s="93"/>
      <c r="R1718" s="93"/>
      <c r="S1718" s="93"/>
      <c r="T1718" s="93"/>
      <c r="U1718" s="93"/>
      <c r="V1718" s="93"/>
      <c r="W1718" s="93"/>
      <c r="X1718" s="93"/>
      <c r="Y1718" s="93"/>
      <c r="Z1718" s="93"/>
    </row>
    <row r="1719">
      <c r="A1719" s="96"/>
      <c r="B1719" s="97"/>
      <c r="C1719" s="96"/>
      <c r="D1719" s="96"/>
      <c r="E1719" s="96"/>
      <c r="F1719" s="96"/>
      <c r="G1719" s="96"/>
      <c r="H1719" s="101"/>
      <c r="I1719" s="99"/>
      <c r="J1719" s="96"/>
      <c r="K1719" s="100"/>
      <c r="L1719" s="96"/>
      <c r="M1719" s="97"/>
      <c r="N1719" s="100"/>
      <c r="O1719" s="93"/>
      <c r="P1719" s="93"/>
      <c r="Q1719" s="93"/>
      <c r="R1719" s="93"/>
      <c r="S1719" s="93"/>
      <c r="T1719" s="93"/>
      <c r="U1719" s="93"/>
      <c r="V1719" s="93"/>
      <c r="W1719" s="93"/>
      <c r="X1719" s="93"/>
      <c r="Y1719" s="93"/>
      <c r="Z1719" s="93"/>
    </row>
    <row r="1720">
      <c r="A1720" s="96"/>
      <c r="B1720" s="96"/>
      <c r="C1720" s="96"/>
      <c r="D1720" s="96"/>
      <c r="E1720" s="96"/>
      <c r="F1720" s="96"/>
      <c r="G1720" s="96"/>
      <c r="H1720" s="101"/>
      <c r="I1720" s="99"/>
      <c r="J1720" s="96"/>
      <c r="K1720" s="100"/>
      <c r="L1720" s="96"/>
      <c r="M1720" s="97"/>
      <c r="N1720" s="100"/>
      <c r="O1720" s="93"/>
      <c r="P1720" s="93"/>
      <c r="Q1720" s="93"/>
      <c r="R1720" s="93"/>
      <c r="S1720" s="93"/>
      <c r="T1720" s="93"/>
      <c r="U1720" s="93"/>
      <c r="V1720" s="93"/>
      <c r="W1720" s="93"/>
      <c r="X1720" s="93"/>
      <c r="Y1720" s="93"/>
      <c r="Z1720" s="93"/>
    </row>
    <row r="1721">
      <c r="A1721" s="96"/>
      <c r="B1721" s="96"/>
      <c r="C1721" s="96"/>
      <c r="D1721" s="96"/>
      <c r="E1721" s="96"/>
      <c r="F1721" s="96"/>
      <c r="G1721" s="96"/>
      <c r="H1721" s="101"/>
      <c r="I1721" s="99"/>
      <c r="J1721" s="96"/>
      <c r="K1721" s="100"/>
      <c r="L1721" s="96"/>
      <c r="M1721" s="97"/>
      <c r="N1721" s="100"/>
      <c r="O1721" s="93"/>
      <c r="P1721" s="93"/>
      <c r="Q1721" s="93"/>
      <c r="R1721" s="93"/>
      <c r="S1721" s="93"/>
      <c r="T1721" s="93"/>
      <c r="U1721" s="93"/>
      <c r="V1721" s="93"/>
      <c r="W1721" s="93"/>
      <c r="X1721" s="93"/>
      <c r="Y1721" s="93"/>
      <c r="Z1721" s="93"/>
    </row>
    <row r="1722">
      <c r="A1722" s="96"/>
      <c r="B1722" s="96"/>
      <c r="C1722" s="96"/>
      <c r="D1722" s="96"/>
      <c r="E1722" s="96"/>
      <c r="F1722" s="96"/>
      <c r="G1722" s="96"/>
      <c r="H1722" s="101"/>
      <c r="I1722" s="100"/>
      <c r="J1722" s="96"/>
      <c r="K1722" s="100"/>
      <c r="L1722" s="96"/>
      <c r="M1722" s="97"/>
      <c r="N1722" s="100"/>
      <c r="O1722" s="93"/>
      <c r="P1722" s="93"/>
      <c r="Q1722" s="93"/>
      <c r="R1722" s="93"/>
      <c r="S1722" s="93"/>
      <c r="T1722" s="93"/>
      <c r="U1722" s="93"/>
      <c r="V1722" s="93"/>
      <c r="W1722" s="93"/>
      <c r="X1722" s="93"/>
      <c r="Y1722" s="93"/>
      <c r="Z1722" s="93"/>
    </row>
    <row r="1723">
      <c r="A1723" s="96"/>
      <c r="B1723" s="96"/>
      <c r="C1723" s="96"/>
      <c r="D1723" s="96"/>
      <c r="E1723" s="96"/>
      <c r="F1723" s="96"/>
      <c r="G1723" s="96"/>
      <c r="H1723" s="101"/>
      <c r="I1723" s="100"/>
      <c r="J1723" s="96"/>
      <c r="K1723" s="100"/>
      <c r="L1723" s="96"/>
      <c r="M1723" s="97"/>
      <c r="N1723" s="100"/>
      <c r="O1723" s="93"/>
      <c r="P1723" s="93"/>
      <c r="Q1723" s="93"/>
      <c r="R1723" s="93"/>
      <c r="S1723" s="93"/>
      <c r="T1723" s="93"/>
      <c r="U1723" s="93"/>
      <c r="V1723" s="93"/>
      <c r="W1723" s="93"/>
      <c r="X1723" s="93"/>
      <c r="Y1723" s="93"/>
      <c r="Z1723" s="93"/>
    </row>
    <row r="1724">
      <c r="A1724" s="96"/>
      <c r="B1724" s="96"/>
      <c r="C1724" s="96"/>
      <c r="D1724" s="96"/>
      <c r="E1724" s="96"/>
      <c r="F1724" s="96"/>
      <c r="G1724" s="96"/>
      <c r="H1724" s="101"/>
      <c r="I1724" s="100"/>
      <c r="J1724" s="96"/>
      <c r="K1724" s="99"/>
      <c r="L1724" s="96"/>
      <c r="M1724" s="97"/>
      <c r="N1724" s="100"/>
      <c r="O1724" s="93"/>
      <c r="P1724" s="93"/>
      <c r="Q1724" s="93"/>
      <c r="R1724" s="93"/>
      <c r="S1724" s="93"/>
      <c r="T1724" s="93"/>
      <c r="U1724" s="93"/>
      <c r="V1724" s="93"/>
      <c r="W1724" s="93"/>
      <c r="X1724" s="93"/>
      <c r="Y1724" s="93"/>
      <c r="Z1724" s="93"/>
    </row>
    <row r="1725">
      <c r="A1725" s="96"/>
      <c r="B1725" s="96"/>
      <c r="C1725" s="96"/>
      <c r="D1725" s="96"/>
      <c r="E1725" s="96"/>
      <c r="F1725" s="96"/>
      <c r="G1725" s="96"/>
      <c r="H1725" s="101"/>
      <c r="I1725" s="100"/>
      <c r="J1725" s="96"/>
      <c r="K1725" s="100"/>
      <c r="L1725" s="96"/>
      <c r="M1725" s="97"/>
      <c r="N1725" s="100"/>
      <c r="O1725" s="93"/>
      <c r="P1725" s="93"/>
      <c r="Q1725" s="93"/>
      <c r="R1725" s="93"/>
      <c r="S1725" s="93"/>
      <c r="T1725" s="93"/>
      <c r="U1725" s="93"/>
      <c r="V1725" s="93"/>
      <c r="W1725" s="93"/>
      <c r="X1725" s="93"/>
      <c r="Y1725" s="93"/>
      <c r="Z1725" s="93"/>
    </row>
    <row r="1726">
      <c r="A1726" s="96"/>
      <c r="B1726" s="96"/>
      <c r="C1726" s="96"/>
      <c r="D1726" s="96"/>
      <c r="E1726" s="96"/>
      <c r="F1726" s="96"/>
      <c r="G1726" s="96"/>
      <c r="H1726" s="101"/>
      <c r="I1726" s="100"/>
      <c r="J1726" s="96"/>
      <c r="K1726" s="100"/>
      <c r="L1726" s="96"/>
      <c r="M1726" s="97"/>
      <c r="N1726" s="100"/>
      <c r="O1726" s="93"/>
      <c r="P1726" s="93"/>
      <c r="Q1726" s="93"/>
      <c r="R1726" s="93"/>
      <c r="S1726" s="93"/>
      <c r="T1726" s="93"/>
      <c r="U1726" s="93"/>
      <c r="V1726" s="93"/>
      <c r="W1726" s="93"/>
      <c r="X1726" s="93"/>
      <c r="Y1726" s="93"/>
      <c r="Z1726" s="93"/>
    </row>
    <row r="1727">
      <c r="A1727" s="96"/>
      <c r="B1727" s="96"/>
      <c r="C1727" s="96"/>
      <c r="D1727" s="96"/>
      <c r="E1727" s="96"/>
      <c r="F1727" s="96"/>
      <c r="G1727" s="96"/>
      <c r="H1727" s="101"/>
      <c r="I1727" s="100"/>
      <c r="J1727" s="96"/>
      <c r="K1727" s="99"/>
      <c r="L1727" s="96"/>
      <c r="M1727" s="97"/>
      <c r="N1727" s="100"/>
      <c r="O1727" s="93"/>
      <c r="P1727" s="93"/>
      <c r="Q1727" s="93"/>
      <c r="R1727" s="93"/>
      <c r="S1727" s="93"/>
      <c r="T1727" s="93"/>
      <c r="U1727" s="93"/>
      <c r="V1727" s="93"/>
      <c r="W1727" s="93"/>
      <c r="X1727" s="93"/>
      <c r="Y1727" s="93"/>
      <c r="Z1727" s="93"/>
    </row>
    <row r="1728">
      <c r="A1728" s="96"/>
      <c r="B1728" s="96"/>
      <c r="C1728" s="96"/>
      <c r="D1728" s="96"/>
      <c r="E1728" s="96"/>
      <c r="F1728" s="96"/>
      <c r="G1728" s="96"/>
      <c r="H1728" s="101"/>
      <c r="I1728" s="100"/>
      <c r="J1728" s="96"/>
      <c r="K1728" s="100"/>
      <c r="L1728" s="96"/>
      <c r="M1728" s="97"/>
      <c r="N1728" s="100"/>
      <c r="O1728" s="93"/>
      <c r="P1728" s="93"/>
      <c r="Q1728" s="93"/>
      <c r="R1728" s="93"/>
      <c r="S1728" s="93"/>
      <c r="T1728" s="93"/>
      <c r="U1728" s="93"/>
      <c r="V1728" s="93"/>
      <c r="W1728" s="93"/>
      <c r="X1728" s="93"/>
      <c r="Y1728" s="93"/>
      <c r="Z1728" s="93"/>
    </row>
    <row r="1729">
      <c r="A1729" s="96"/>
      <c r="B1729" s="96"/>
      <c r="C1729" s="96"/>
      <c r="D1729" s="96"/>
      <c r="E1729" s="96"/>
      <c r="F1729" s="96"/>
      <c r="G1729" s="96"/>
      <c r="H1729" s="101"/>
      <c r="I1729" s="100"/>
      <c r="J1729" s="96"/>
      <c r="K1729" s="100"/>
      <c r="L1729" s="96"/>
      <c r="M1729" s="97"/>
      <c r="N1729" s="100"/>
      <c r="O1729" s="93"/>
      <c r="P1729" s="93"/>
      <c r="Q1729" s="93"/>
      <c r="R1729" s="93"/>
      <c r="S1729" s="93"/>
      <c r="T1729" s="93"/>
      <c r="U1729" s="93"/>
      <c r="V1729" s="93"/>
      <c r="W1729" s="93"/>
      <c r="X1729" s="93"/>
      <c r="Y1729" s="93"/>
      <c r="Z1729" s="93"/>
    </row>
    <row r="1730">
      <c r="A1730" s="96"/>
      <c r="B1730" s="96"/>
      <c r="C1730" s="96"/>
      <c r="D1730" s="96"/>
      <c r="E1730" s="96"/>
      <c r="F1730" s="96"/>
      <c r="G1730" s="96"/>
      <c r="H1730" s="101"/>
      <c r="I1730" s="100"/>
      <c r="J1730" s="96"/>
      <c r="K1730" s="100"/>
      <c r="L1730" s="96"/>
      <c r="M1730" s="97"/>
      <c r="N1730" s="100"/>
      <c r="O1730" s="93"/>
      <c r="P1730" s="93"/>
      <c r="Q1730" s="93"/>
      <c r="R1730" s="93"/>
      <c r="S1730" s="93"/>
      <c r="T1730" s="93"/>
      <c r="U1730" s="93"/>
      <c r="V1730" s="93"/>
      <c r="W1730" s="93"/>
      <c r="X1730" s="93"/>
      <c r="Y1730" s="93"/>
      <c r="Z1730" s="93"/>
    </row>
    <row r="1731">
      <c r="A1731" s="96"/>
      <c r="B1731" s="96"/>
      <c r="C1731" s="96"/>
      <c r="D1731" s="97"/>
      <c r="E1731" s="96"/>
      <c r="F1731" s="96"/>
      <c r="G1731" s="96"/>
      <c r="H1731" s="101"/>
      <c r="I1731" s="100"/>
      <c r="J1731" s="96"/>
      <c r="K1731" s="100"/>
      <c r="L1731" s="96"/>
      <c r="M1731" s="97"/>
      <c r="N1731" s="100"/>
      <c r="O1731" s="93"/>
      <c r="P1731" s="93"/>
      <c r="Q1731" s="93"/>
      <c r="R1731" s="93"/>
      <c r="S1731" s="93"/>
      <c r="T1731" s="93"/>
      <c r="U1731" s="93"/>
      <c r="V1731" s="93"/>
      <c r="W1731" s="93"/>
      <c r="X1731" s="93"/>
      <c r="Y1731" s="93"/>
      <c r="Z1731" s="93"/>
    </row>
    <row r="1732">
      <c r="A1732" s="96"/>
      <c r="B1732" s="96"/>
      <c r="C1732" s="96"/>
      <c r="D1732" s="96"/>
      <c r="E1732" s="96"/>
      <c r="F1732" s="96"/>
      <c r="G1732" s="96"/>
      <c r="H1732" s="101"/>
      <c r="I1732" s="100"/>
      <c r="J1732" s="96"/>
      <c r="K1732" s="100"/>
      <c r="L1732" s="96"/>
      <c r="M1732" s="97"/>
      <c r="N1732" s="100"/>
      <c r="O1732" s="93"/>
      <c r="P1732" s="93"/>
      <c r="Q1732" s="93"/>
      <c r="R1732" s="93"/>
      <c r="S1732" s="93"/>
      <c r="T1732" s="93"/>
      <c r="U1732" s="93"/>
      <c r="V1732" s="93"/>
      <c r="W1732" s="93"/>
      <c r="X1732" s="93"/>
      <c r="Y1732" s="93"/>
      <c r="Z1732" s="93"/>
    </row>
    <row r="1733">
      <c r="A1733" s="96"/>
      <c r="B1733" s="96"/>
      <c r="C1733" s="96"/>
      <c r="D1733" s="96"/>
      <c r="E1733" s="96"/>
      <c r="F1733" s="96"/>
      <c r="G1733" s="96"/>
      <c r="H1733" s="101"/>
      <c r="I1733" s="100"/>
      <c r="J1733" s="96"/>
      <c r="K1733" s="100"/>
      <c r="L1733" s="96"/>
      <c r="M1733" s="97"/>
      <c r="N1733" s="100"/>
      <c r="O1733" s="93"/>
      <c r="P1733" s="93"/>
      <c r="Q1733" s="93"/>
      <c r="R1733" s="93"/>
      <c r="S1733" s="93"/>
      <c r="T1733" s="93"/>
      <c r="U1733" s="93"/>
      <c r="V1733" s="93"/>
      <c r="W1733" s="93"/>
      <c r="X1733" s="93"/>
      <c r="Y1733" s="93"/>
      <c r="Z1733" s="93"/>
    </row>
    <row r="1734">
      <c r="A1734" s="96"/>
      <c r="B1734" s="96"/>
      <c r="C1734" s="96"/>
      <c r="D1734" s="96"/>
      <c r="E1734" s="96"/>
      <c r="F1734" s="96"/>
      <c r="G1734" s="96"/>
      <c r="H1734" s="101"/>
      <c r="I1734" s="100"/>
      <c r="J1734" s="96"/>
      <c r="K1734" s="100"/>
      <c r="L1734" s="96"/>
      <c r="M1734" s="97"/>
      <c r="N1734" s="100"/>
      <c r="O1734" s="93"/>
      <c r="P1734" s="93"/>
      <c r="Q1734" s="93"/>
      <c r="R1734" s="93"/>
      <c r="S1734" s="93"/>
      <c r="T1734" s="93"/>
      <c r="U1734" s="93"/>
      <c r="V1734" s="93"/>
      <c r="W1734" s="93"/>
      <c r="X1734" s="93"/>
      <c r="Y1734" s="93"/>
      <c r="Z1734" s="93"/>
    </row>
    <row r="1735">
      <c r="A1735" s="96"/>
      <c r="B1735" s="96"/>
      <c r="C1735" s="96"/>
      <c r="D1735" s="96"/>
      <c r="E1735" s="96"/>
      <c r="F1735" s="96"/>
      <c r="G1735" s="96"/>
      <c r="H1735" s="101"/>
      <c r="I1735" s="100"/>
      <c r="J1735" s="96"/>
      <c r="K1735" s="100"/>
      <c r="L1735" s="96"/>
      <c r="M1735" s="97"/>
      <c r="N1735" s="100"/>
      <c r="O1735" s="93"/>
      <c r="P1735" s="93"/>
      <c r="Q1735" s="93"/>
      <c r="R1735" s="93"/>
      <c r="S1735" s="93"/>
      <c r="T1735" s="93"/>
      <c r="U1735" s="93"/>
      <c r="V1735" s="93"/>
      <c r="W1735" s="93"/>
      <c r="X1735" s="93"/>
      <c r="Y1735" s="93"/>
      <c r="Z1735" s="93"/>
    </row>
    <row r="1736">
      <c r="A1736" s="96"/>
      <c r="B1736" s="96"/>
      <c r="C1736" s="96"/>
      <c r="D1736" s="96"/>
      <c r="E1736" s="96"/>
      <c r="F1736" s="96"/>
      <c r="G1736" s="96"/>
      <c r="H1736" s="101"/>
      <c r="I1736" s="100"/>
      <c r="J1736" s="96"/>
      <c r="K1736" s="99"/>
      <c r="L1736" s="96"/>
      <c r="M1736" s="97"/>
      <c r="N1736" s="100"/>
      <c r="O1736" s="93"/>
      <c r="P1736" s="93"/>
      <c r="Q1736" s="93"/>
      <c r="R1736" s="93"/>
      <c r="S1736" s="93"/>
      <c r="T1736" s="93"/>
      <c r="U1736" s="93"/>
      <c r="V1736" s="93"/>
      <c r="W1736" s="93"/>
      <c r="X1736" s="93"/>
      <c r="Y1736" s="93"/>
      <c r="Z1736" s="93"/>
    </row>
    <row r="1737">
      <c r="A1737" s="96"/>
      <c r="B1737" s="96"/>
      <c r="C1737" s="96"/>
      <c r="D1737" s="96"/>
      <c r="E1737" s="96"/>
      <c r="F1737" s="96"/>
      <c r="G1737" s="96"/>
      <c r="H1737" s="101"/>
      <c r="I1737" s="100"/>
      <c r="J1737" s="96"/>
      <c r="K1737" s="99"/>
      <c r="L1737" s="96"/>
      <c r="M1737" s="97"/>
      <c r="N1737" s="100"/>
      <c r="O1737" s="93"/>
      <c r="P1737" s="93"/>
      <c r="Q1737" s="93"/>
      <c r="R1737" s="93"/>
      <c r="S1737" s="93"/>
      <c r="T1737" s="93"/>
      <c r="U1737" s="93"/>
      <c r="V1737" s="93"/>
      <c r="W1737" s="93"/>
      <c r="X1737" s="93"/>
      <c r="Y1737" s="93"/>
      <c r="Z1737" s="93"/>
    </row>
    <row r="1738">
      <c r="A1738" s="96"/>
      <c r="B1738" s="96"/>
      <c r="C1738" s="96"/>
      <c r="D1738" s="97"/>
      <c r="E1738" s="96"/>
      <c r="F1738" s="96"/>
      <c r="G1738" s="96"/>
      <c r="H1738" s="101"/>
      <c r="I1738" s="100"/>
      <c r="J1738" s="96"/>
      <c r="K1738" s="100"/>
      <c r="L1738" s="96"/>
      <c r="M1738" s="97"/>
      <c r="N1738" s="100"/>
      <c r="O1738" s="93"/>
      <c r="P1738" s="93"/>
      <c r="Q1738" s="93"/>
      <c r="R1738" s="93"/>
      <c r="S1738" s="93"/>
      <c r="T1738" s="93"/>
      <c r="U1738" s="93"/>
      <c r="V1738" s="93"/>
      <c r="W1738" s="93"/>
      <c r="X1738" s="93"/>
      <c r="Y1738" s="93"/>
      <c r="Z1738" s="93"/>
    </row>
    <row r="1739">
      <c r="A1739" s="96"/>
      <c r="B1739" s="96"/>
      <c r="C1739" s="96"/>
      <c r="D1739" s="96"/>
      <c r="E1739" s="96"/>
      <c r="F1739" s="96"/>
      <c r="G1739" s="96"/>
      <c r="H1739" s="101"/>
      <c r="I1739" s="100"/>
      <c r="J1739" s="96"/>
      <c r="K1739" s="100"/>
      <c r="L1739" s="96"/>
      <c r="M1739" s="97"/>
      <c r="N1739" s="100"/>
      <c r="O1739" s="93"/>
      <c r="P1739" s="93"/>
      <c r="Q1739" s="93"/>
      <c r="R1739" s="93"/>
      <c r="S1739" s="93"/>
      <c r="T1739" s="93"/>
      <c r="U1739" s="93"/>
      <c r="V1739" s="93"/>
      <c r="W1739" s="93"/>
      <c r="X1739" s="93"/>
      <c r="Y1739" s="93"/>
      <c r="Z1739" s="93"/>
    </row>
    <row r="1740">
      <c r="A1740" s="96"/>
      <c r="B1740" s="96"/>
      <c r="C1740" s="96"/>
      <c r="D1740" s="96"/>
      <c r="E1740" s="96"/>
      <c r="F1740" s="96"/>
      <c r="G1740" s="96"/>
      <c r="H1740" s="101"/>
      <c r="I1740" s="100"/>
      <c r="J1740" s="96"/>
      <c r="K1740" s="100"/>
      <c r="L1740" s="96"/>
      <c r="M1740" s="97"/>
      <c r="N1740" s="100"/>
      <c r="O1740" s="93"/>
      <c r="P1740" s="93"/>
      <c r="Q1740" s="93"/>
      <c r="R1740" s="93"/>
      <c r="S1740" s="93"/>
      <c r="T1740" s="93"/>
      <c r="U1740" s="93"/>
      <c r="V1740" s="93"/>
      <c r="W1740" s="93"/>
      <c r="X1740" s="93"/>
      <c r="Y1740" s="93"/>
      <c r="Z1740" s="93"/>
    </row>
    <row r="1741">
      <c r="A1741" s="96"/>
      <c r="B1741" s="96"/>
      <c r="C1741" s="96"/>
      <c r="D1741" s="96"/>
      <c r="E1741" s="96"/>
      <c r="F1741" s="96"/>
      <c r="G1741" s="96"/>
      <c r="H1741" s="101"/>
      <c r="I1741" s="100"/>
      <c r="J1741" s="96"/>
      <c r="K1741" s="100"/>
      <c r="L1741" s="96"/>
      <c r="M1741" s="97"/>
      <c r="N1741" s="100"/>
      <c r="O1741" s="93"/>
      <c r="P1741" s="93"/>
      <c r="Q1741" s="93"/>
      <c r="R1741" s="93"/>
      <c r="S1741" s="93"/>
      <c r="T1741" s="93"/>
      <c r="U1741" s="93"/>
      <c r="V1741" s="93"/>
      <c r="W1741" s="93"/>
      <c r="X1741" s="93"/>
      <c r="Y1741" s="93"/>
      <c r="Z1741" s="93"/>
    </row>
    <row r="1742">
      <c r="A1742" s="96"/>
      <c r="B1742" s="96"/>
      <c r="C1742" s="96"/>
      <c r="D1742" s="96"/>
      <c r="E1742" s="96"/>
      <c r="F1742" s="96"/>
      <c r="G1742" s="96"/>
      <c r="H1742" s="101"/>
      <c r="I1742" s="100"/>
      <c r="J1742" s="96"/>
      <c r="K1742" s="100"/>
      <c r="L1742" s="96"/>
      <c r="M1742" s="97"/>
      <c r="N1742" s="100"/>
      <c r="O1742" s="93"/>
      <c r="P1742" s="93"/>
      <c r="Q1742" s="93"/>
      <c r="R1742" s="93"/>
      <c r="S1742" s="93"/>
      <c r="T1742" s="93"/>
      <c r="U1742" s="93"/>
      <c r="V1742" s="93"/>
      <c r="W1742" s="93"/>
      <c r="X1742" s="93"/>
      <c r="Y1742" s="93"/>
      <c r="Z1742" s="93"/>
    </row>
    <row r="1743">
      <c r="A1743" s="96"/>
      <c r="B1743" s="96"/>
      <c r="C1743" s="96"/>
      <c r="D1743" s="96"/>
      <c r="E1743" s="96"/>
      <c r="F1743" s="96"/>
      <c r="G1743" s="96"/>
      <c r="H1743" s="101"/>
      <c r="I1743" s="100"/>
      <c r="J1743" s="96"/>
      <c r="K1743" s="100"/>
      <c r="L1743" s="96"/>
      <c r="M1743" s="97"/>
      <c r="N1743" s="100"/>
      <c r="O1743" s="93"/>
      <c r="P1743" s="93"/>
      <c r="Q1743" s="93"/>
      <c r="R1743" s="93"/>
      <c r="S1743" s="93"/>
      <c r="T1743" s="93"/>
      <c r="U1743" s="93"/>
      <c r="V1743" s="93"/>
      <c r="W1743" s="93"/>
      <c r="X1743" s="93"/>
      <c r="Y1743" s="93"/>
      <c r="Z1743" s="93"/>
    </row>
    <row r="1744">
      <c r="A1744" s="96"/>
      <c r="B1744" s="96"/>
      <c r="C1744" s="96"/>
      <c r="D1744" s="96"/>
      <c r="E1744" s="96"/>
      <c r="F1744" s="96"/>
      <c r="G1744" s="96"/>
      <c r="H1744" s="101"/>
      <c r="I1744" s="100"/>
      <c r="J1744" s="96"/>
      <c r="K1744" s="100"/>
      <c r="L1744" s="96"/>
      <c r="M1744" s="97"/>
      <c r="N1744" s="100"/>
      <c r="O1744" s="93"/>
      <c r="P1744" s="93"/>
      <c r="Q1744" s="93"/>
      <c r="R1744" s="93"/>
      <c r="S1744" s="93"/>
      <c r="T1744" s="93"/>
      <c r="U1744" s="93"/>
      <c r="V1744" s="93"/>
      <c r="W1744" s="93"/>
      <c r="X1744" s="93"/>
      <c r="Y1744" s="93"/>
      <c r="Z1744" s="93"/>
    </row>
    <row r="1745">
      <c r="A1745" s="96"/>
      <c r="B1745" s="96"/>
      <c r="C1745" s="96"/>
      <c r="D1745" s="96"/>
      <c r="E1745" s="96"/>
      <c r="F1745" s="96"/>
      <c r="G1745" s="96"/>
      <c r="H1745" s="101"/>
      <c r="I1745" s="100"/>
      <c r="J1745" s="96"/>
      <c r="K1745" s="100"/>
      <c r="L1745" s="96"/>
      <c r="M1745" s="97"/>
      <c r="N1745" s="100"/>
      <c r="O1745" s="93"/>
      <c r="P1745" s="93"/>
      <c r="Q1745" s="93"/>
      <c r="R1745" s="93"/>
      <c r="S1745" s="93"/>
      <c r="T1745" s="93"/>
      <c r="U1745" s="93"/>
      <c r="V1745" s="93"/>
      <c r="W1745" s="93"/>
      <c r="X1745" s="93"/>
      <c r="Y1745" s="93"/>
      <c r="Z1745" s="93"/>
    </row>
    <row r="1746">
      <c r="A1746" s="96"/>
      <c r="B1746" s="96"/>
      <c r="C1746" s="96"/>
      <c r="D1746" s="96"/>
      <c r="E1746" s="96"/>
      <c r="F1746" s="96"/>
      <c r="G1746" s="96"/>
      <c r="H1746" s="101"/>
      <c r="I1746" s="100"/>
      <c r="J1746" s="96"/>
      <c r="K1746" s="100"/>
      <c r="L1746" s="96"/>
      <c r="M1746" s="97"/>
      <c r="N1746" s="100"/>
      <c r="O1746" s="93"/>
      <c r="P1746" s="93"/>
      <c r="Q1746" s="93"/>
      <c r="R1746" s="93"/>
      <c r="S1746" s="93"/>
      <c r="T1746" s="93"/>
      <c r="U1746" s="93"/>
      <c r="V1746" s="93"/>
      <c r="W1746" s="93"/>
      <c r="X1746" s="93"/>
      <c r="Y1746" s="93"/>
      <c r="Z1746" s="93"/>
    </row>
    <row r="1747">
      <c r="A1747" s="97"/>
      <c r="B1747" s="96"/>
      <c r="C1747" s="96"/>
      <c r="D1747" s="96"/>
      <c r="E1747" s="96"/>
      <c r="F1747" s="96"/>
      <c r="G1747" s="96"/>
      <c r="H1747" s="101"/>
      <c r="I1747" s="100"/>
      <c r="J1747" s="96"/>
      <c r="K1747" s="100"/>
      <c r="L1747" s="96"/>
      <c r="M1747" s="97"/>
      <c r="N1747" s="100"/>
      <c r="O1747" s="93"/>
      <c r="P1747" s="93"/>
      <c r="Q1747" s="93"/>
      <c r="R1747" s="93"/>
      <c r="S1747" s="93"/>
      <c r="T1747" s="93"/>
      <c r="U1747" s="93"/>
      <c r="V1747" s="93"/>
      <c r="W1747" s="93"/>
      <c r="X1747" s="93"/>
      <c r="Y1747" s="93"/>
      <c r="Z1747" s="93"/>
    </row>
    <row r="1748">
      <c r="A1748" s="96"/>
      <c r="B1748" s="96"/>
      <c r="C1748" s="96"/>
      <c r="D1748" s="96"/>
      <c r="E1748" s="96"/>
      <c r="F1748" s="96"/>
      <c r="G1748" s="96"/>
      <c r="H1748" s="101"/>
      <c r="I1748" s="99"/>
      <c r="J1748" s="96"/>
      <c r="K1748" s="100"/>
      <c r="L1748" s="96"/>
      <c r="M1748" s="97"/>
      <c r="N1748" s="100"/>
      <c r="O1748" s="93"/>
      <c r="P1748" s="93"/>
      <c r="Q1748" s="93"/>
      <c r="R1748" s="93"/>
      <c r="S1748" s="93"/>
      <c r="T1748" s="93"/>
      <c r="U1748" s="93"/>
      <c r="V1748" s="93"/>
      <c r="W1748" s="93"/>
      <c r="X1748" s="93"/>
      <c r="Y1748" s="93"/>
      <c r="Z1748" s="93"/>
    </row>
    <row r="1749">
      <c r="A1749" s="96"/>
      <c r="B1749" s="96"/>
      <c r="C1749" s="96"/>
      <c r="D1749" s="96"/>
      <c r="E1749" s="96"/>
      <c r="F1749" s="96"/>
      <c r="G1749" s="96"/>
      <c r="H1749" s="101"/>
      <c r="I1749" s="99"/>
      <c r="J1749" s="96"/>
      <c r="K1749" s="100"/>
      <c r="L1749" s="96"/>
      <c r="M1749" s="97"/>
      <c r="N1749" s="100"/>
      <c r="O1749" s="93"/>
      <c r="P1749" s="93"/>
      <c r="Q1749" s="93"/>
      <c r="R1749" s="93"/>
      <c r="S1749" s="93"/>
      <c r="T1749" s="93"/>
      <c r="U1749" s="93"/>
      <c r="V1749" s="93"/>
      <c r="W1749" s="93"/>
      <c r="X1749" s="93"/>
      <c r="Y1749" s="93"/>
      <c r="Z1749" s="93"/>
    </row>
    <row r="1750">
      <c r="A1750" s="96"/>
      <c r="B1750" s="96"/>
      <c r="C1750" s="96"/>
      <c r="D1750" s="96"/>
      <c r="E1750" s="96"/>
      <c r="F1750" s="96"/>
      <c r="G1750" s="96"/>
      <c r="H1750" s="101"/>
      <c r="I1750" s="99"/>
      <c r="J1750" s="96"/>
      <c r="K1750" s="100"/>
      <c r="L1750" s="96"/>
      <c r="M1750" s="97"/>
      <c r="N1750" s="100"/>
      <c r="O1750" s="93"/>
      <c r="P1750" s="93"/>
      <c r="Q1750" s="93"/>
      <c r="R1750" s="93"/>
      <c r="S1750" s="93"/>
      <c r="T1750" s="93"/>
      <c r="U1750" s="93"/>
      <c r="V1750" s="93"/>
      <c r="W1750" s="93"/>
      <c r="X1750" s="93"/>
      <c r="Y1750" s="93"/>
      <c r="Z1750" s="93"/>
    </row>
    <row r="1751">
      <c r="A1751" s="96"/>
      <c r="B1751" s="96"/>
      <c r="C1751" s="96"/>
      <c r="D1751" s="96"/>
      <c r="E1751" s="96"/>
      <c r="F1751" s="96"/>
      <c r="G1751" s="96"/>
      <c r="H1751" s="101"/>
      <c r="I1751" s="99"/>
      <c r="J1751" s="96"/>
      <c r="K1751" s="100"/>
      <c r="L1751" s="96"/>
      <c r="M1751" s="97"/>
      <c r="N1751" s="100"/>
      <c r="O1751" s="93"/>
      <c r="P1751" s="93"/>
      <c r="Q1751" s="93"/>
      <c r="R1751" s="93"/>
      <c r="S1751" s="93"/>
      <c r="T1751" s="93"/>
      <c r="U1751" s="93"/>
      <c r="V1751" s="93"/>
      <c r="W1751" s="93"/>
      <c r="X1751" s="93"/>
      <c r="Y1751" s="93"/>
      <c r="Z1751" s="93"/>
    </row>
    <row r="1752">
      <c r="A1752" s="96"/>
      <c r="B1752" s="96"/>
      <c r="C1752" s="96"/>
      <c r="D1752" s="96"/>
      <c r="E1752" s="96"/>
      <c r="F1752" s="96"/>
      <c r="G1752" s="96"/>
      <c r="H1752" s="101"/>
      <c r="I1752" s="99"/>
      <c r="J1752" s="96"/>
      <c r="K1752" s="100"/>
      <c r="L1752" s="96"/>
      <c r="M1752" s="97"/>
      <c r="N1752" s="100"/>
      <c r="O1752" s="93"/>
      <c r="P1752" s="93"/>
      <c r="Q1752" s="93"/>
      <c r="R1752" s="93"/>
      <c r="S1752" s="93"/>
      <c r="T1752" s="93"/>
      <c r="U1752" s="93"/>
      <c r="V1752" s="93"/>
      <c r="W1752" s="93"/>
      <c r="X1752" s="93"/>
      <c r="Y1752" s="93"/>
      <c r="Z1752" s="93"/>
    </row>
    <row r="1753">
      <c r="A1753" s="96"/>
      <c r="B1753" s="96"/>
      <c r="C1753" s="96"/>
      <c r="D1753" s="96"/>
      <c r="E1753" s="96"/>
      <c r="F1753" s="96"/>
      <c r="G1753" s="96"/>
      <c r="H1753" s="101"/>
      <c r="I1753" s="99"/>
      <c r="J1753" s="96"/>
      <c r="K1753" s="100"/>
      <c r="L1753" s="96"/>
      <c r="M1753" s="97"/>
      <c r="N1753" s="100"/>
      <c r="O1753" s="93"/>
      <c r="P1753" s="93"/>
      <c r="Q1753" s="93"/>
      <c r="R1753" s="93"/>
      <c r="S1753" s="93"/>
      <c r="T1753" s="93"/>
      <c r="U1753" s="93"/>
      <c r="V1753" s="93"/>
      <c r="W1753" s="93"/>
      <c r="X1753" s="93"/>
      <c r="Y1753" s="93"/>
      <c r="Z1753" s="93"/>
    </row>
    <row r="1754">
      <c r="A1754" s="96"/>
      <c r="B1754" s="96"/>
      <c r="C1754" s="96"/>
      <c r="D1754" s="96"/>
      <c r="E1754" s="96"/>
      <c r="F1754" s="96"/>
      <c r="G1754" s="96"/>
      <c r="H1754" s="101"/>
      <c r="I1754" s="99"/>
      <c r="J1754" s="96"/>
      <c r="K1754" s="100"/>
      <c r="L1754" s="96"/>
      <c r="M1754" s="97"/>
      <c r="N1754" s="100"/>
      <c r="O1754" s="93"/>
      <c r="P1754" s="93"/>
      <c r="Q1754" s="93"/>
      <c r="R1754" s="93"/>
      <c r="S1754" s="93"/>
      <c r="T1754" s="93"/>
      <c r="U1754" s="93"/>
      <c r="V1754" s="93"/>
      <c r="W1754" s="93"/>
      <c r="X1754" s="93"/>
      <c r="Y1754" s="93"/>
      <c r="Z1754" s="93"/>
    </row>
    <row r="1755">
      <c r="A1755" s="96"/>
      <c r="B1755" s="96"/>
      <c r="C1755" s="96"/>
      <c r="D1755" s="96"/>
      <c r="E1755" s="96"/>
      <c r="F1755" s="96"/>
      <c r="G1755" s="96"/>
      <c r="H1755" s="101"/>
      <c r="I1755" s="99"/>
      <c r="J1755" s="96"/>
      <c r="K1755" s="100"/>
      <c r="L1755" s="96"/>
      <c r="M1755" s="97"/>
      <c r="N1755" s="100"/>
      <c r="O1755" s="93"/>
      <c r="P1755" s="93"/>
      <c r="Q1755" s="93"/>
      <c r="R1755" s="93"/>
      <c r="S1755" s="93"/>
      <c r="T1755" s="93"/>
      <c r="U1755" s="93"/>
      <c r="V1755" s="93"/>
      <c r="W1755" s="93"/>
      <c r="X1755" s="93"/>
      <c r="Y1755" s="93"/>
      <c r="Z1755" s="93"/>
    </row>
    <row r="1756">
      <c r="A1756" s="96"/>
      <c r="B1756" s="96"/>
      <c r="C1756" s="96"/>
      <c r="D1756" s="96"/>
      <c r="E1756" s="96"/>
      <c r="F1756" s="96"/>
      <c r="G1756" s="96"/>
      <c r="H1756" s="101"/>
      <c r="I1756" s="99"/>
      <c r="J1756" s="96"/>
      <c r="K1756" s="100"/>
      <c r="L1756" s="96"/>
      <c r="M1756" s="97"/>
      <c r="N1756" s="100"/>
      <c r="O1756" s="93"/>
      <c r="P1756" s="93"/>
      <c r="Q1756" s="93"/>
      <c r="R1756" s="93"/>
      <c r="S1756" s="93"/>
      <c r="T1756" s="93"/>
      <c r="U1756" s="93"/>
      <c r="V1756" s="93"/>
      <c r="W1756" s="93"/>
      <c r="X1756" s="93"/>
      <c r="Y1756" s="93"/>
      <c r="Z1756" s="93"/>
    </row>
    <row r="1757">
      <c r="A1757" s="96"/>
      <c r="B1757" s="97"/>
      <c r="C1757" s="96"/>
      <c r="D1757" s="96"/>
      <c r="E1757" s="96"/>
      <c r="F1757" s="96"/>
      <c r="G1757" s="96"/>
      <c r="H1757" s="101"/>
      <c r="I1757" s="99"/>
      <c r="J1757" s="96"/>
      <c r="K1757" s="100"/>
      <c r="L1757" s="96"/>
      <c r="M1757" s="97"/>
      <c r="N1757" s="100"/>
      <c r="O1757" s="93"/>
      <c r="P1757" s="93"/>
      <c r="Q1757" s="93"/>
      <c r="R1757" s="93"/>
      <c r="S1757" s="93"/>
      <c r="T1757" s="93"/>
      <c r="U1757" s="93"/>
      <c r="V1757" s="93"/>
      <c r="W1757" s="93"/>
      <c r="X1757" s="93"/>
      <c r="Y1757" s="93"/>
      <c r="Z1757" s="93"/>
    </row>
    <row r="1758">
      <c r="A1758" s="96"/>
      <c r="B1758" s="96"/>
      <c r="C1758" s="96"/>
      <c r="D1758" s="96"/>
      <c r="E1758" s="96"/>
      <c r="F1758" s="96"/>
      <c r="G1758" s="96"/>
      <c r="H1758" s="101"/>
      <c r="I1758" s="99"/>
      <c r="J1758" s="96"/>
      <c r="K1758" s="100"/>
      <c r="L1758" s="96"/>
      <c r="M1758" s="97"/>
      <c r="N1758" s="100"/>
      <c r="O1758" s="93"/>
      <c r="P1758" s="93"/>
      <c r="Q1758" s="93"/>
      <c r="R1758" s="93"/>
      <c r="S1758" s="93"/>
      <c r="T1758" s="93"/>
      <c r="U1758" s="93"/>
      <c r="V1758" s="93"/>
      <c r="W1758" s="93"/>
      <c r="X1758" s="93"/>
      <c r="Y1758" s="93"/>
      <c r="Z1758" s="93"/>
    </row>
    <row r="1759">
      <c r="A1759" s="96"/>
      <c r="B1759" s="96"/>
      <c r="C1759" s="96"/>
      <c r="D1759" s="96"/>
      <c r="E1759" s="96"/>
      <c r="F1759" s="96"/>
      <c r="G1759" s="96"/>
      <c r="H1759" s="101"/>
      <c r="I1759" s="99"/>
      <c r="J1759" s="96"/>
      <c r="K1759" s="100"/>
      <c r="L1759" s="96"/>
      <c r="M1759" s="97"/>
      <c r="N1759" s="100"/>
      <c r="O1759" s="93"/>
      <c r="P1759" s="93"/>
      <c r="Q1759" s="93"/>
      <c r="R1759" s="93"/>
      <c r="S1759" s="93"/>
      <c r="T1759" s="93"/>
      <c r="U1759" s="93"/>
      <c r="V1759" s="93"/>
      <c r="W1759" s="93"/>
      <c r="X1759" s="93"/>
      <c r="Y1759" s="93"/>
      <c r="Z1759" s="93"/>
    </row>
    <row r="1760">
      <c r="A1760" s="96"/>
      <c r="B1760" s="96"/>
      <c r="C1760" s="96"/>
      <c r="D1760" s="96"/>
      <c r="E1760" s="96"/>
      <c r="F1760" s="96"/>
      <c r="G1760" s="96"/>
      <c r="H1760" s="101"/>
      <c r="I1760" s="100"/>
      <c r="J1760" s="96"/>
      <c r="K1760" s="100"/>
      <c r="L1760" s="96"/>
      <c r="M1760" s="97"/>
      <c r="N1760" s="100"/>
      <c r="O1760" s="93"/>
      <c r="P1760" s="93"/>
      <c r="Q1760" s="93"/>
      <c r="R1760" s="93"/>
      <c r="S1760" s="93"/>
      <c r="T1760" s="93"/>
      <c r="U1760" s="93"/>
      <c r="V1760" s="93"/>
      <c r="W1760" s="93"/>
      <c r="X1760" s="93"/>
      <c r="Y1760" s="93"/>
      <c r="Z1760" s="93"/>
    </row>
    <row r="1761">
      <c r="A1761" s="96"/>
      <c r="B1761" s="96"/>
      <c r="C1761" s="96"/>
      <c r="D1761" s="96"/>
      <c r="E1761" s="96"/>
      <c r="F1761" s="96"/>
      <c r="G1761" s="96"/>
      <c r="H1761" s="101"/>
      <c r="I1761" s="100"/>
      <c r="J1761" s="96"/>
      <c r="K1761" s="100"/>
      <c r="L1761" s="96"/>
      <c r="M1761" s="97"/>
      <c r="N1761" s="100"/>
      <c r="O1761" s="93"/>
      <c r="P1761" s="93"/>
      <c r="Q1761" s="93"/>
      <c r="R1761" s="93"/>
      <c r="S1761" s="93"/>
      <c r="T1761" s="93"/>
      <c r="U1761" s="93"/>
      <c r="V1761" s="93"/>
      <c r="W1761" s="93"/>
      <c r="X1761" s="93"/>
      <c r="Y1761" s="93"/>
      <c r="Z1761" s="93"/>
    </row>
    <row r="1762">
      <c r="A1762" s="96"/>
      <c r="B1762" s="96"/>
      <c r="C1762" s="96"/>
      <c r="D1762" s="96"/>
      <c r="E1762" s="96"/>
      <c r="F1762" s="96"/>
      <c r="G1762" s="96"/>
      <c r="H1762" s="101"/>
      <c r="I1762" s="100"/>
      <c r="J1762" s="96"/>
      <c r="K1762" s="99"/>
      <c r="L1762" s="96"/>
      <c r="M1762" s="97"/>
      <c r="N1762" s="100"/>
      <c r="O1762" s="93"/>
      <c r="P1762" s="93"/>
      <c r="Q1762" s="93"/>
      <c r="R1762" s="93"/>
      <c r="S1762" s="93"/>
      <c r="T1762" s="93"/>
      <c r="U1762" s="93"/>
      <c r="V1762" s="93"/>
      <c r="W1762" s="93"/>
      <c r="X1762" s="93"/>
      <c r="Y1762" s="93"/>
      <c r="Z1762" s="93"/>
    </row>
    <row r="1763">
      <c r="A1763" s="96"/>
      <c r="B1763" s="96"/>
      <c r="C1763" s="96"/>
      <c r="D1763" s="96"/>
      <c r="E1763" s="96"/>
      <c r="F1763" s="96"/>
      <c r="G1763" s="96"/>
      <c r="H1763" s="101"/>
      <c r="I1763" s="100"/>
      <c r="J1763" s="96"/>
      <c r="K1763" s="100"/>
      <c r="L1763" s="96"/>
      <c r="M1763" s="97"/>
      <c r="N1763" s="100"/>
      <c r="O1763" s="93"/>
      <c r="P1763" s="93"/>
      <c r="Q1763" s="93"/>
      <c r="R1763" s="93"/>
      <c r="S1763" s="93"/>
      <c r="T1763" s="93"/>
      <c r="U1763" s="93"/>
      <c r="V1763" s="93"/>
      <c r="W1763" s="93"/>
      <c r="X1763" s="93"/>
      <c r="Y1763" s="93"/>
      <c r="Z1763" s="93"/>
    </row>
    <row r="1764">
      <c r="A1764" s="96"/>
      <c r="B1764" s="96"/>
      <c r="C1764" s="96"/>
      <c r="D1764" s="96"/>
      <c r="E1764" s="96"/>
      <c r="F1764" s="96"/>
      <c r="G1764" s="96"/>
      <c r="H1764" s="101"/>
      <c r="I1764" s="100"/>
      <c r="J1764" s="96"/>
      <c r="K1764" s="100"/>
      <c r="L1764" s="96"/>
      <c r="M1764" s="97"/>
      <c r="N1764" s="100"/>
      <c r="O1764" s="93"/>
      <c r="P1764" s="93"/>
      <c r="Q1764" s="93"/>
      <c r="R1764" s="93"/>
      <c r="S1764" s="93"/>
      <c r="T1764" s="93"/>
      <c r="U1764" s="93"/>
      <c r="V1764" s="93"/>
      <c r="W1764" s="93"/>
      <c r="X1764" s="93"/>
      <c r="Y1764" s="93"/>
      <c r="Z1764" s="93"/>
    </row>
    <row r="1765">
      <c r="A1765" s="96"/>
      <c r="B1765" s="96"/>
      <c r="C1765" s="96"/>
      <c r="D1765" s="96"/>
      <c r="E1765" s="96"/>
      <c r="F1765" s="96"/>
      <c r="G1765" s="96"/>
      <c r="H1765" s="101"/>
      <c r="I1765" s="100"/>
      <c r="J1765" s="96"/>
      <c r="K1765" s="99"/>
      <c r="L1765" s="96"/>
      <c r="M1765" s="97"/>
      <c r="N1765" s="100"/>
      <c r="O1765" s="93"/>
      <c r="P1765" s="93"/>
      <c r="Q1765" s="93"/>
      <c r="R1765" s="93"/>
      <c r="S1765" s="93"/>
      <c r="T1765" s="93"/>
      <c r="U1765" s="93"/>
      <c r="V1765" s="93"/>
      <c r="W1765" s="93"/>
      <c r="X1765" s="93"/>
      <c r="Y1765" s="93"/>
      <c r="Z1765" s="93"/>
    </row>
    <row r="1766">
      <c r="A1766" s="96"/>
      <c r="B1766" s="96"/>
      <c r="C1766" s="96"/>
      <c r="D1766" s="96"/>
      <c r="E1766" s="96"/>
      <c r="F1766" s="96"/>
      <c r="G1766" s="96"/>
      <c r="H1766" s="101"/>
      <c r="I1766" s="100"/>
      <c r="J1766" s="96"/>
      <c r="K1766" s="100"/>
      <c r="L1766" s="96"/>
      <c r="M1766" s="97"/>
      <c r="N1766" s="100"/>
      <c r="O1766" s="93"/>
      <c r="P1766" s="93"/>
      <c r="Q1766" s="93"/>
      <c r="R1766" s="93"/>
      <c r="S1766" s="93"/>
      <c r="T1766" s="93"/>
      <c r="U1766" s="93"/>
      <c r="V1766" s="93"/>
      <c r="W1766" s="93"/>
      <c r="X1766" s="93"/>
      <c r="Y1766" s="93"/>
      <c r="Z1766" s="93"/>
    </row>
    <row r="1767">
      <c r="A1767" s="96"/>
      <c r="B1767" s="96"/>
      <c r="C1767" s="96"/>
      <c r="D1767" s="96"/>
      <c r="E1767" s="96"/>
      <c r="F1767" s="96"/>
      <c r="G1767" s="96"/>
      <c r="H1767" s="101"/>
      <c r="I1767" s="100"/>
      <c r="J1767" s="96"/>
      <c r="K1767" s="100"/>
      <c r="L1767" s="96"/>
      <c r="M1767" s="97"/>
      <c r="N1767" s="100"/>
      <c r="O1767" s="93"/>
      <c r="P1767" s="93"/>
      <c r="Q1767" s="93"/>
      <c r="R1767" s="93"/>
      <c r="S1767" s="93"/>
      <c r="T1767" s="93"/>
      <c r="U1767" s="93"/>
      <c r="V1767" s="93"/>
      <c r="W1767" s="93"/>
      <c r="X1767" s="93"/>
      <c r="Y1767" s="93"/>
      <c r="Z1767" s="93"/>
    </row>
    <row r="1768">
      <c r="A1768" s="96"/>
      <c r="B1768" s="96"/>
      <c r="C1768" s="96"/>
      <c r="D1768" s="96"/>
      <c r="E1768" s="96"/>
      <c r="F1768" s="96"/>
      <c r="G1768" s="96"/>
      <c r="H1768" s="101"/>
      <c r="I1768" s="100"/>
      <c r="J1768" s="96"/>
      <c r="K1768" s="100"/>
      <c r="L1768" s="96"/>
      <c r="M1768" s="97"/>
      <c r="N1768" s="100"/>
      <c r="O1768" s="93"/>
      <c r="P1768" s="93"/>
      <c r="Q1768" s="93"/>
      <c r="R1768" s="93"/>
      <c r="S1768" s="93"/>
      <c r="T1768" s="93"/>
      <c r="U1768" s="93"/>
      <c r="V1768" s="93"/>
      <c r="W1768" s="93"/>
      <c r="X1768" s="93"/>
      <c r="Y1768" s="93"/>
      <c r="Z1768" s="93"/>
    </row>
    <row r="1769">
      <c r="A1769" s="96"/>
      <c r="B1769" s="96"/>
      <c r="C1769" s="96"/>
      <c r="D1769" s="97"/>
      <c r="E1769" s="96"/>
      <c r="F1769" s="96"/>
      <c r="G1769" s="96"/>
      <c r="H1769" s="101"/>
      <c r="I1769" s="100"/>
      <c r="J1769" s="96"/>
      <c r="K1769" s="100"/>
      <c r="L1769" s="96"/>
      <c r="M1769" s="97"/>
      <c r="N1769" s="100"/>
      <c r="O1769" s="93"/>
      <c r="P1769" s="93"/>
      <c r="Q1769" s="93"/>
      <c r="R1769" s="93"/>
      <c r="S1769" s="93"/>
      <c r="T1769" s="93"/>
      <c r="U1769" s="93"/>
      <c r="V1769" s="93"/>
      <c r="W1769" s="93"/>
      <c r="X1769" s="93"/>
      <c r="Y1769" s="93"/>
      <c r="Z1769" s="93"/>
    </row>
    <row r="1770">
      <c r="A1770" s="96"/>
      <c r="B1770" s="96"/>
      <c r="C1770" s="96"/>
      <c r="D1770" s="96"/>
      <c r="E1770" s="96"/>
      <c r="F1770" s="96"/>
      <c r="G1770" s="96"/>
      <c r="H1770" s="101"/>
      <c r="I1770" s="100"/>
      <c r="J1770" s="96"/>
      <c r="K1770" s="100"/>
      <c r="L1770" s="96"/>
      <c r="M1770" s="97"/>
      <c r="N1770" s="100"/>
      <c r="O1770" s="93"/>
      <c r="P1770" s="93"/>
      <c r="Q1770" s="93"/>
      <c r="R1770" s="93"/>
      <c r="S1770" s="93"/>
      <c r="T1770" s="93"/>
      <c r="U1770" s="93"/>
      <c r="V1770" s="93"/>
      <c r="W1770" s="93"/>
      <c r="X1770" s="93"/>
      <c r="Y1770" s="93"/>
      <c r="Z1770" s="93"/>
    </row>
    <row r="1771">
      <c r="A1771" s="96"/>
      <c r="B1771" s="96"/>
      <c r="C1771" s="96"/>
      <c r="D1771" s="96"/>
      <c r="E1771" s="96"/>
      <c r="F1771" s="96"/>
      <c r="G1771" s="96"/>
      <c r="H1771" s="101"/>
      <c r="I1771" s="100"/>
      <c r="J1771" s="96"/>
      <c r="K1771" s="100"/>
      <c r="L1771" s="96"/>
      <c r="M1771" s="97"/>
      <c r="N1771" s="100"/>
      <c r="O1771" s="93"/>
      <c r="P1771" s="93"/>
      <c r="Q1771" s="93"/>
      <c r="R1771" s="93"/>
      <c r="S1771" s="93"/>
      <c r="T1771" s="93"/>
      <c r="U1771" s="93"/>
      <c r="V1771" s="93"/>
      <c r="W1771" s="93"/>
      <c r="X1771" s="93"/>
      <c r="Y1771" s="93"/>
      <c r="Z1771" s="93"/>
    </row>
    <row r="1772">
      <c r="A1772" s="96"/>
      <c r="B1772" s="96"/>
      <c r="C1772" s="96"/>
      <c r="D1772" s="96"/>
      <c r="E1772" s="96"/>
      <c r="F1772" s="96"/>
      <c r="G1772" s="96"/>
      <c r="H1772" s="101"/>
      <c r="I1772" s="100"/>
      <c r="J1772" s="96"/>
      <c r="K1772" s="100"/>
      <c r="L1772" s="96"/>
      <c r="M1772" s="97"/>
      <c r="N1772" s="100"/>
      <c r="O1772" s="93"/>
      <c r="P1772" s="93"/>
      <c r="Q1772" s="93"/>
      <c r="R1772" s="93"/>
      <c r="S1772" s="93"/>
      <c r="T1772" s="93"/>
      <c r="U1772" s="93"/>
      <c r="V1772" s="93"/>
      <c r="W1772" s="93"/>
      <c r="X1772" s="93"/>
      <c r="Y1772" s="93"/>
      <c r="Z1772" s="93"/>
    </row>
    <row r="1773">
      <c r="A1773" s="96"/>
      <c r="B1773" s="96"/>
      <c r="C1773" s="96"/>
      <c r="D1773" s="96"/>
      <c r="E1773" s="96"/>
      <c r="F1773" s="96"/>
      <c r="G1773" s="96"/>
      <c r="H1773" s="101"/>
      <c r="I1773" s="100"/>
      <c r="J1773" s="96"/>
      <c r="K1773" s="100"/>
      <c r="L1773" s="96"/>
      <c r="M1773" s="97"/>
      <c r="N1773" s="100"/>
      <c r="O1773" s="93"/>
      <c r="P1773" s="93"/>
      <c r="Q1773" s="93"/>
      <c r="R1773" s="93"/>
      <c r="S1773" s="93"/>
      <c r="T1773" s="93"/>
      <c r="U1773" s="93"/>
      <c r="V1773" s="93"/>
      <c r="W1773" s="93"/>
      <c r="X1773" s="93"/>
      <c r="Y1773" s="93"/>
      <c r="Z1773" s="93"/>
    </row>
    <row r="1774">
      <c r="A1774" s="96"/>
      <c r="B1774" s="96"/>
      <c r="C1774" s="96"/>
      <c r="D1774" s="96"/>
      <c r="E1774" s="96"/>
      <c r="F1774" s="96"/>
      <c r="G1774" s="96"/>
      <c r="H1774" s="101"/>
      <c r="I1774" s="100"/>
      <c r="J1774" s="96"/>
      <c r="K1774" s="99"/>
      <c r="L1774" s="96"/>
      <c r="M1774" s="97"/>
      <c r="N1774" s="100"/>
      <c r="O1774" s="93"/>
      <c r="P1774" s="93"/>
      <c r="Q1774" s="93"/>
      <c r="R1774" s="93"/>
      <c r="S1774" s="93"/>
      <c r="T1774" s="93"/>
      <c r="U1774" s="93"/>
      <c r="V1774" s="93"/>
      <c r="W1774" s="93"/>
      <c r="X1774" s="93"/>
      <c r="Y1774" s="93"/>
      <c r="Z1774" s="93"/>
    </row>
    <row r="1775">
      <c r="A1775" s="96"/>
      <c r="B1775" s="96"/>
      <c r="C1775" s="96"/>
      <c r="D1775" s="96"/>
      <c r="E1775" s="96"/>
      <c r="F1775" s="96"/>
      <c r="G1775" s="96"/>
      <c r="H1775" s="101"/>
      <c r="I1775" s="100"/>
      <c r="J1775" s="96"/>
      <c r="K1775" s="99"/>
      <c r="L1775" s="96"/>
      <c r="M1775" s="97"/>
      <c r="N1775" s="100"/>
      <c r="O1775" s="93"/>
      <c r="P1775" s="93"/>
      <c r="Q1775" s="93"/>
      <c r="R1775" s="93"/>
      <c r="S1775" s="93"/>
      <c r="T1775" s="93"/>
      <c r="U1775" s="93"/>
      <c r="V1775" s="93"/>
      <c r="W1775" s="93"/>
      <c r="X1775" s="93"/>
      <c r="Y1775" s="93"/>
      <c r="Z1775" s="93"/>
    </row>
    <row r="1776">
      <c r="A1776" s="96"/>
      <c r="B1776" s="96"/>
      <c r="C1776" s="96"/>
      <c r="D1776" s="97"/>
      <c r="E1776" s="96"/>
      <c r="F1776" s="96"/>
      <c r="G1776" s="96"/>
      <c r="H1776" s="101"/>
      <c r="I1776" s="100"/>
      <c r="J1776" s="96"/>
      <c r="K1776" s="100"/>
      <c r="L1776" s="96"/>
      <c r="M1776" s="97"/>
      <c r="N1776" s="100"/>
      <c r="O1776" s="93"/>
      <c r="P1776" s="93"/>
      <c r="Q1776" s="93"/>
      <c r="R1776" s="93"/>
      <c r="S1776" s="93"/>
      <c r="T1776" s="93"/>
      <c r="U1776" s="93"/>
      <c r="V1776" s="93"/>
      <c r="W1776" s="93"/>
      <c r="X1776" s="93"/>
      <c r="Y1776" s="93"/>
      <c r="Z1776" s="93"/>
    </row>
    <row r="1777">
      <c r="A1777" s="96"/>
      <c r="B1777" s="96"/>
      <c r="C1777" s="96"/>
      <c r="D1777" s="96"/>
      <c r="E1777" s="96"/>
      <c r="F1777" s="96"/>
      <c r="G1777" s="96"/>
      <c r="H1777" s="101"/>
      <c r="I1777" s="100"/>
      <c r="J1777" s="96"/>
      <c r="K1777" s="100"/>
      <c r="L1777" s="96"/>
      <c r="M1777" s="97"/>
      <c r="N1777" s="100"/>
      <c r="O1777" s="93"/>
      <c r="P1777" s="93"/>
      <c r="Q1777" s="93"/>
      <c r="R1777" s="93"/>
      <c r="S1777" s="93"/>
      <c r="T1777" s="93"/>
      <c r="U1777" s="93"/>
      <c r="V1777" s="93"/>
      <c r="W1777" s="93"/>
      <c r="X1777" s="93"/>
      <c r="Y1777" s="93"/>
      <c r="Z1777" s="93"/>
    </row>
    <row r="1778">
      <c r="A1778" s="96"/>
      <c r="B1778" s="96"/>
      <c r="C1778" s="96"/>
      <c r="D1778" s="96"/>
      <c r="E1778" s="96"/>
      <c r="F1778" s="96"/>
      <c r="G1778" s="96"/>
      <c r="H1778" s="101"/>
      <c r="I1778" s="100"/>
      <c r="J1778" s="96"/>
      <c r="K1778" s="100"/>
      <c r="L1778" s="96"/>
      <c r="M1778" s="97"/>
      <c r="N1778" s="100"/>
      <c r="O1778" s="93"/>
      <c r="P1778" s="93"/>
      <c r="Q1778" s="93"/>
      <c r="R1778" s="93"/>
      <c r="S1778" s="93"/>
      <c r="T1778" s="93"/>
      <c r="U1778" s="93"/>
      <c r="V1778" s="93"/>
      <c r="W1778" s="93"/>
      <c r="X1778" s="93"/>
      <c r="Y1778" s="93"/>
      <c r="Z1778" s="93"/>
    </row>
    <row r="1779">
      <c r="A1779" s="96"/>
      <c r="B1779" s="96"/>
      <c r="C1779" s="96"/>
      <c r="D1779" s="96"/>
      <c r="E1779" s="96"/>
      <c r="F1779" s="96"/>
      <c r="G1779" s="96"/>
      <c r="H1779" s="101"/>
      <c r="I1779" s="100"/>
      <c r="J1779" s="96"/>
      <c r="K1779" s="100"/>
      <c r="L1779" s="96"/>
      <c r="M1779" s="97"/>
      <c r="N1779" s="100"/>
      <c r="O1779" s="93"/>
      <c r="P1779" s="93"/>
      <c r="Q1779" s="93"/>
      <c r="R1779" s="93"/>
      <c r="S1779" s="93"/>
      <c r="T1779" s="93"/>
      <c r="U1779" s="93"/>
      <c r="V1779" s="93"/>
      <c r="W1779" s="93"/>
      <c r="X1779" s="93"/>
      <c r="Y1779" s="93"/>
      <c r="Z1779" s="93"/>
    </row>
    <row r="1780">
      <c r="A1780" s="96"/>
      <c r="B1780" s="96"/>
      <c r="C1780" s="96"/>
      <c r="D1780" s="96"/>
      <c r="E1780" s="96"/>
      <c r="F1780" s="96"/>
      <c r="G1780" s="96"/>
      <c r="H1780" s="101"/>
      <c r="I1780" s="100"/>
      <c r="J1780" s="96"/>
      <c r="K1780" s="100"/>
      <c r="L1780" s="96"/>
      <c r="M1780" s="97"/>
      <c r="N1780" s="100"/>
      <c r="O1780" s="93"/>
      <c r="P1780" s="93"/>
      <c r="Q1780" s="93"/>
      <c r="R1780" s="93"/>
      <c r="S1780" s="93"/>
      <c r="T1780" s="93"/>
      <c r="U1780" s="93"/>
      <c r="V1780" s="93"/>
      <c r="W1780" s="93"/>
      <c r="X1780" s="93"/>
      <c r="Y1780" s="93"/>
      <c r="Z1780" s="93"/>
    </row>
    <row r="1781">
      <c r="A1781" s="96"/>
      <c r="B1781" s="96"/>
      <c r="C1781" s="96"/>
      <c r="D1781" s="96"/>
      <c r="E1781" s="96"/>
      <c r="F1781" s="96"/>
      <c r="G1781" s="96"/>
      <c r="H1781" s="101"/>
      <c r="I1781" s="100"/>
      <c r="J1781" s="96"/>
      <c r="K1781" s="100"/>
      <c r="L1781" s="96"/>
      <c r="M1781" s="97"/>
      <c r="N1781" s="100"/>
      <c r="O1781" s="93"/>
      <c r="P1781" s="93"/>
      <c r="Q1781" s="93"/>
      <c r="R1781" s="93"/>
      <c r="S1781" s="93"/>
      <c r="T1781" s="93"/>
      <c r="U1781" s="93"/>
      <c r="V1781" s="93"/>
      <c r="W1781" s="93"/>
      <c r="X1781" s="93"/>
      <c r="Y1781" s="93"/>
      <c r="Z1781" s="93"/>
    </row>
    <row r="1782">
      <c r="A1782" s="96"/>
      <c r="B1782" s="96"/>
      <c r="C1782" s="96"/>
      <c r="D1782" s="96"/>
      <c r="E1782" s="96"/>
      <c r="F1782" s="96"/>
      <c r="G1782" s="96"/>
      <c r="H1782" s="101"/>
      <c r="I1782" s="100"/>
      <c r="J1782" s="96"/>
      <c r="K1782" s="100"/>
      <c r="L1782" s="96"/>
      <c r="M1782" s="97"/>
      <c r="N1782" s="100"/>
      <c r="O1782" s="93"/>
      <c r="P1782" s="93"/>
      <c r="Q1782" s="93"/>
      <c r="R1782" s="93"/>
      <c r="S1782" s="93"/>
      <c r="T1782" s="93"/>
      <c r="U1782" s="93"/>
      <c r="V1782" s="93"/>
      <c r="W1782" s="93"/>
      <c r="X1782" s="93"/>
      <c r="Y1782" s="93"/>
      <c r="Z1782" s="93"/>
    </row>
    <row r="1783">
      <c r="A1783" s="96"/>
      <c r="B1783" s="96"/>
      <c r="C1783" s="96"/>
      <c r="D1783" s="96"/>
      <c r="E1783" s="96"/>
      <c r="F1783" s="96"/>
      <c r="G1783" s="96"/>
      <c r="H1783" s="101"/>
      <c r="I1783" s="100"/>
      <c r="J1783" s="96"/>
      <c r="K1783" s="100"/>
      <c r="L1783" s="96"/>
      <c r="M1783" s="97"/>
      <c r="N1783" s="100"/>
      <c r="O1783" s="93"/>
      <c r="P1783" s="93"/>
      <c r="Q1783" s="93"/>
      <c r="R1783" s="93"/>
      <c r="S1783" s="93"/>
      <c r="T1783" s="93"/>
      <c r="U1783" s="93"/>
      <c r="V1783" s="93"/>
      <c r="W1783" s="93"/>
      <c r="X1783" s="93"/>
      <c r="Y1783" s="93"/>
      <c r="Z1783" s="93"/>
    </row>
    <row r="1784">
      <c r="A1784" s="96"/>
      <c r="B1784" s="96"/>
      <c r="C1784" s="96"/>
      <c r="D1784" s="96"/>
      <c r="E1784" s="96"/>
      <c r="F1784" s="96"/>
      <c r="G1784" s="96"/>
      <c r="H1784" s="101"/>
      <c r="I1784" s="100"/>
      <c r="J1784" s="96"/>
      <c r="K1784" s="100"/>
      <c r="L1784" s="96"/>
      <c r="M1784" s="97"/>
      <c r="N1784" s="100"/>
      <c r="O1784" s="93"/>
      <c r="P1784" s="93"/>
      <c r="Q1784" s="93"/>
      <c r="R1784" s="93"/>
      <c r="S1784" s="93"/>
      <c r="T1784" s="93"/>
      <c r="U1784" s="93"/>
      <c r="V1784" s="93"/>
      <c r="W1784" s="93"/>
      <c r="X1784" s="93"/>
      <c r="Y1784" s="93"/>
      <c r="Z1784" s="93"/>
    </row>
    <row r="1785">
      <c r="A1785" s="97"/>
      <c r="B1785" s="96"/>
      <c r="C1785" s="96"/>
      <c r="D1785" s="96"/>
      <c r="E1785" s="96"/>
      <c r="F1785" s="96"/>
      <c r="G1785" s="96"/>
      <c r="H1785" s="101"/>
      <c r="I1785" s="100"/>
      <c r="J1785" s="96"/>
      <c r="K1785" s="100"/>
      <c r="L1785" s="96"/>
      <c r="M1785" s="97"/>
      <c r="N1785" s="100"/>
      <c r="O1785" s="93"/>
      <c r="P1785" s="93"/>
      <c r="Q1785" s="93"/>
      <c r="R1785" s="93"/>
      <c r="S1785" s="93"/>
      <c r="T1785" s="93"/>
      <c r="U1785" s="93"/>
      <c r="V1785" s="93"/>
      <c r="W1785" s="93"/>
      <c r="X1785" s="93"/>
      <c r="Y1785" s="93"/>
      <c r="Z1785" s="93"/>
    </row>
    <row r="1786">
      <c r="A1786" s="96"/>
      <c r="B1786" s="96"/>
      <c r="C1786" s="96"/>
      <c r="D1786" s="96"/>
      <c r="E1786" s="96"/>
      <c r="F1786" s="96"/>
      <c r="G1786" s="96"/>
      <c r="H1786" s="101"/>
      <c r="I1786" s="100"/>
      <c r="J1786" s="96"/>
      <c r="K1786" s="100"/>
      <c r="L1786" s="96"/>
      <c r="M1786" s="97"/>
      <c r="N1786" s="100"/>
      <c r="O1786" s="93"/>
      <c r="P1786" s="93"/>
      <c r="Q1786" s="93"/>
      <c r="R1786" s="93"/>
      <c r="S1786" s="93"/>
      <c r="T1786" s="93"/>
      <c r="U1786" s="93"/>
      <c r="V1786" s="93"/>
      <c r="W1786" s="93"/>
      <c r="X1786" s="93"/>
      <c r="Y1786" s="93"/>
      <c r="Z1786" s="93"/>
    </row>
    <row r="1787">
      <c r="A1787" s="96"/>
      <c r="B1787" s="96"/>
      <c r="C1787" s="96"/>
      <c r="D1787" s="96"/>
      <c r="E1787" s="96"/>
      <c r="F1787" s="96"/>
      <c r="G1787" s="96"/>
      <c r="H1787" s="101"/>
      <c r="I1787" s="100"/>
      <c r="J1787" s="96"/>
      <c r="K1787" s="100"/>
      <c r="L1787" s="96"/>
      <c r="M1787" s="97"/>
      <c r="N1787" s="100"/>
      <c r="O1787" s="93"/>
      <c r="P1787" s="93"/>
      <c r="Q1787" s="93"/>
      <c r="R1787" s="93"/>
      <c r="S1787" s="93"/>
      <c r="T1787" s="93"/>
      <c r="U1787" s="93"/>
      <c r="V1787" s="93"/>
      <c r="W1787" s="93"/>
      <c r="X1787" s="93"/>
      <c r="Y1787" s="93"/>
      <c r="Z1787" s="93"/>
    </row>
    <row r="1788">
      <c r="A1788" s="96"/>
      <c r="B1788" s="96"/>
      <c r="C1788" s="96"/>
      <c r="D1788" s="97"/>
      <c r="E1788" s="96"/>
      <c r="F1788" s="96"/>
      <c r="G1788" s="96"/>
      <c r="H1788" s="101"/>
      <c r="I1788" s="100"/>
      <c r="J1788" s="96"/>
      <c r="K1788" s="100"/>
      <c r="L1788" s="96"/>
      <c r="M1788" s="97"/>
      <c r="N1788" s="100"/>
      <c r="O1788" s="93"/>
      <c r="P1788" s="93"/>
      <c r="Q1788" s="93"/>
      <c r="R1788" s="93"/>
      <c r="S1788" s="93"/>
      <c r="T1788" s="93"/>
      <c r="U1788" s="93"/>
      <c r="V1788" s="93"/>
      <c r="W1788" s="93"/>
      <c r="X1788" s="93"/>
      <c r="Y1788" s="93"/>
      <c r="Z1788" s="93"/>
    </row>
    <row r="1789">
      <c r="A1789" s="96"/>
      <c r="B1789" s="96"/>
      <c r="C1789" s="96"/>
      <c r="D1789" s="96"/>
      <c r="E1789" s="96"/>
      <c r="F1789" s="96"/>
      <c r="G1789" s="96"/>
      <c r="H1789" s="101"/>
      <c r="I1789" s="100"/>
      <c r="J1789" s="96"/>
      <c r="K1789" s="100"/>
      <c r="L1789" s="96"/>
      <c r="M1789" s="97"/>
      <c r="N1789" s="100"/>
      <c r="O1789" s="93"/>
      <c r="P1789" s="93"/>
      <c r="Q1789" s="93"/>
      <c r="R1789" s="93"/>
      <c r="S1789" s="93"/>
      <c r="T1789" s="93"/>
      <c r="U1789" s="93"/>
      <c r="V1789" s="93"/>
      <c r="W1789" s="93"/>
      <c r="X1789" s="93"/>
      <c r="Y1789" s="93"/>
      <c r="Z1789" s="93"/>
    </row>
    <row r="1790">
      <c r="A1790" s="96"/>
      <c r="B1790" s="96"/>
      <c r="C1790" s="96"/>
      <c r="D1790" s="96"/>
      <c r="E1790" s="96"/>
      <c r="F1790" s="96"/>
      <c r="G1790" s="96"/>
      <c r="H1790" s="101"/>
      <c r="I1790" s="100"/>
      <c r="J1790" s="96"/>
      <c r="K1790" s="100"/>
      <c r="L1790" s="96"/>
      <c r="M1790" s="97"/>
      <c r="N1790" s="100"/>
      <c r="O1790" s="93"/>
      <c r="P1790" s="93"/>
      <c r="Q1790" s="93"/>
      <c r="R1790" s="93"/>
      <c r="S1790" s="93"/>
      <c r="T1790" s="93"/>
      <c r="U1790" s="93"/>
      <c r="V1790" s="93"/>
      <c r="W1790" s="93"/>
      <c r="X1790" s="93"/>
      <c r="Y1790" s="93"/>
      <c r="Z1790" s="93"/>
    </row>
    <row r="1791">
      <c r="A1791" s="96"/>
      <c r="B1791" s="96"/>
      <c r="C1791" s="96"/>
      <c r="D1791" s="96"/>
      <c r="E1791" s="96"/>
      <c r="F1791" s="96"/>
      <c r="G1791" s="96"/>
      <c r="H1791" s="101"/>
      <c r="I1791" s="100"/>
      <c r="J1791" s="96"/>
      <c r="K1791" s="100"/>
      <c r="L1791" s="96"/>
      <c r="M1791" s="97"/>
      <c r="N1791" s="100"/>
      <c r="O1791" s="93"/>
      <c r="P1791" s="93"/>
      <c r="Q1791" s="93"/>
      <c r="R1791" s="93"/>
      <c r="S1791" s="93"/>
      <c r="T1791" s="93"/>
      <c r="U1791" s="93"/>
      <c r="V1791" s="93"/>
      <c r="W1791" s="93"/>
      <c r="X1791" s="93"/>
      <c r="Y1791" s="93"/>
      <c r="Z1791" s="93"/>
    </row>
    <row r="1792">
      <c r="A1792" s="96"/>
      <c r="B1792" s="96"/>
      <c r="C1792" s="96"/>
      <c r="D1792" s="96"/>
      <c r="E1792" s="96"/>
      <c r="F1792" s="96"/>
      <c r="G1792" s="96"/>
      <c r="H1792" s="101"/>
      <c r="I1792" s="100"/>
      <c r="J1792" s="96"/>
      <c r="K1792" s="100"/>
      <c r="L1792" s="96"/>
      <c r="M1792" s="97"/>
      <c r="N1792" s="100"/>
      <c r="O1792" s="93"/>
      <c r="P1792" s="93"/>
      <c r="Q1792" s="93"/>
      <c r="R1792" s="93"/>
      <c r="S1792" s="93"/>
      <c r="T1792" s="93"/>
      <c r="U1792" s="93"/>
      <c r="V1792" s="93"/>
      <c r="W1792" s="93"/>
      <c r="X1792" s="93"/>
      <c r="Y1792" s="93"/>
      <c r="Z1792" s="93"/>
    </row>
    <row r="1793">
      <c r="A1793" s="96"/>
      <c r="B1793" s="96"/>
      <c r="C1793" s="96"/>
      <c r="D1793" s="96"/>
      <c r="E1793" s="96"/>
      <c r="F1793" s="96"/>
      <c r="G1793" s="96"/>
      <c r="H1793" s="101"/>
      <c r="I1793" s="100"/>
      <c r="J1793" s="96"/>
      <c r="K1793" s="99"/>
      <c r="L1793" s="96"/>
      <c r="M1793" s="97"/>
      <c r="N1793" s="100"/>
      <c r="O1793" s="93"/>
      <c r="P1793" s="93"/>
      <c r="Q1793" s="93"/>
      <c r="R1793" s="93"/>
      <c r="S1793" s="93"/>
      <c r="T1793" s="93"/>
      <c r="U1793" s="93"/>
      <c r="V1793" s="93"/>
      <c r="W1793" s="93"/>
      <c r="X1793" s="93"/>
      <c r="Y1793" s="93"/>
      <c r="Z1793" s="93"/>
    </row>
    <row r="1794">
      <c r="A1794" s="96"/>
      <c r="B1794" s="96"/>
      <c r="C1794" s="96"/>
      <c r="D1794" s="96"/>
      <c r="E1794" s="96"/>
      <c r="F1794" s="96"/>
      <c r="G1794" s="96"/>
      <c r="H1794" s="101"/>
      <c r="I1794" s="100"/>
      <c r="J1794" s="96"/>
      <c r="K1794" s="99"/>
      <c r="L1794" s="96"/>
      <c r="M1794" s="97"/>
      <c r="N1794" s="100"/>
      <c r="O1794" s="93"/>
      <c r="P1794" s="93"/>
      <c r="Q1794" s="93"/>
      <c r="R1794" s="93"/>
      <c r="S1794" s="93"/>
      <c r="T1794" s="93"/>
      <c r="U1794" s="93"/>
      <c r="V1794" s="93"/>
      <c r="W1794" s="93"/>
      <c r="X1794" s="93"/>
      <c r="Y1794" s="93"/>
      <c r="Z1794" s="93"/>
    </row>
    <row r="1795">
      <c r="A1795" s="96"/>
      <c r="B1795" s="96"/>
      <c r="C1795" s="96"/>
      <c r="D1795" s="97"/>
      <c r="E1795" s="96"/>
      <c r="F1795" s="96"/>
      <c r="G1795" s="96"/>
      <c r="H1795" s="101"/>
      <c r="I1795" s="100"/>
      <c r="J1795" s="96"/>
      <c r="K1795" s="100"/>
      <c r="L1795" s="96"/>
      <c r="M1795" s="97"/>
      <c r="N1795" s="100"/>
      <c r="O1795" s="93"/>
      <c r="P1795" s="93"/>
      <c r="Q1795" s="93"/>
      <c r="R1795" s="93"/>
      <c r="S1795" s="93"/>
      <c r="T1795" s="93"/>
      <c r="U1795" s="93"/>
      <c r="V1795" s="93"/>
      <c r="W1795" s="93"/>
      <c r="X1795" s="93"/>
      <c r="Y1795" s="93"/>
      <c r="Z1795" s="93"/>
    </row>
    <row r="1796">
      <c r="A1796" s="96"/>
      <c r="B1796" s="96"/>
      <c r="C1796" s="96"/>
      <c r="D1796" s="96"/>
      <c r="E1796" s="96"/>
      <c r="F1796" s="96"/>
      <c r="G1796" s="96"/>
      <c r="H1796" s="101"/>
      <c r="I1796" s="100"/>
      <c r="J1796" s="96"/>
      <c r="K1796" s="100"/>
      <c r="L1796" s="96"/>
      <c r="M1796" s="97"/>
      <c r="N1796" s="100"/>
      <c r="O1796" s="93"/>
      <c r="P1796" s="93"/>
      <c r="Q1796" s="93"/>
      <c r="R1796" s="93"/>
      <c r="S1796" s="93"/>
      <c r="T1796" s="93"/>
      <c r="U1796" s="93"/>
      <c r="V1796" s="93"/>
      <c r="W1796" s="93"/>
      <c r="X1796" s="93"/>
      <c r="Y1796" s="93"/>
      <c r="Z1796" s="93"/>
    </row>
    <row r="1797">
      <c r="A1797" s="96"/>
      <c r="B1797" s="96"/>
      <c r="C1797" s="96"/>
      <c r="D1797" s="96"/>
      <c r="E1797" s="96"/>
      <c r="F1797" s="96"/>
      <c r="G1797" s="96"/>
      <c r="H1797" s="101"/>
      <c r="I1797" s="100"/>
      <c r="J1797" s="96"/>
      <c r="K1797" s="100"/>
      <c r="L1797" s="96"/>
      <c r="M1797" s="97"/>
      <c r="N1797" s="100"/>
      <c r="O1797" s="93"/>
      <c r="P1797" s="93"/>
      <c r="Q1797" s="93"/>
      <c r="R1797" s="93"/>
      <c r="S1797" s="93"/>
      <c r="T1797" s="93"/>
      <c r="U1797" s="93"/>
      <c r="V1797" s="93"/>
      <c r="W1797" s="93"/>
      <c r="X1797" s="93"/>
      <c r="Y1797" s="93"/>
      <c r="Z1797" s="93"/>
    </row>
    <row r="1798">
      <c r="A1798" s="96"/>
      <c r="B1798" s="96"/>
      <c r="C1798" s="96"/>
      <c r="D1798" s="96"/>
      <c r="E1798" s="96"/>
      <c r="F1798" s="96"/>
      <c r="G1798" s="96"/>
      <c r="H1798" s="101"/>
      <c r="I1798" s="100"/>
      <c r="J1798" s="96"/>
      <c r="K1798" s="100"/>
      <c r="L1798" s="96"/>
      <c r="M1798" s="97"/>
      <c r="N1798" s="100"/>
      <c r="O1798" s="93"/>
      <c r="P1798" s="93"/>
      <c r="Q1798" s="93"/>
      <c r="R1798" s="93"/>
      <c r="S1798" s="93"/>
      <c r="T1798" s="93"/>
      <c r="U1798" s="93"/>
      <c r="V1798" s="93"/>
      <c r="W1798" s="93"/>
      <c r="X1798" s="93"/>
      <c r="Y1798" s="93"/>
      <c r="Z1798" s="93"/>
    </row>
    <row r="1799">
      <c r="A1799" s="96"/>
      <c r="B1799" s="96"/>
      <c r="C1799" s="96"/>
      <c r="D1799" s="96"/>
      <c r="E1799" s="96"/>
      <c r="F1799" s="96"/>
      <c r="G1799" s="96"/>
      <c r="H1799" s="101"/>
      <c r="I1799" s="100"/>
      <c r="J1799" s="96"/>
      <c r="K1799" s="100"/>
      <c r="L1799" s="96"/>
      <c r="M1799" s="97"/>
      <c r="N1799" s="100"/>
      <c r="O1799" s="93"/>
      <c r="P1799" s="93"/>
      <c r="Q1799" s="93"/>
      <c r="R1799" s="93"/>
      <c r="S1799" s="93"/>
      <c r="T1799" s="93"/>
      <c r="U1799" s="93"/>
      <c r="V1799" s="93"/>
      <c r="W1799" s="93"/>
      <c r="X1799" s="93"/>
      <c r="Y1799" s="93"/>
      <c r="Z1799" s="93"/>
    </row>
    <row r="1800">
      <c r="A1800" s="96"/>
      <c r="B1800" s="96"/>
      <c r="C1800" s="96"/>
      <c r="D1800" s="96"/>
      <c r="E1800" s="96"/>
      <c r="F1800" s="96"/>
      <c r="G1800" s="96"/>
      <c r="H1800" s="101"/>
      <c r="I1800" s="100"/>
      <c r="J1800" s="96"/>
      <c r="K1800" s="100"/>
      <c r="L1800" s="96"/>
      <c r="M1800" s="97"/>
      <c r="N1800" s="100"/>
      <c r="O1800" s="93"/>
      <c r="P1800" s="93"/>
      <c r="Q1800" s="93"/>
      <c r="R1800" s="93"/>
      <c r="S1800" s="93"/>
      <c r="T1800" s="93"/>
      <c r="U1800" s="93"/>
      <c r="V1800" s="93"/>
      <c r="W1800" s="93"/>
      <c r="X1800" s="93"/>
      <c r="Y1800" s="93"/>
      <c r="Z1800" s="93"/>
    </row>
    <row r="1801">
      <c r="A1801" s="96"/>
      <c r="B1801" s="96"/>
      <c r="C1801" s="96"/>
      <c r="D1801" s="96"/>
      <c r="E1801" s="96"/>
      <c r="F1801" s="96"/>
      <c r="G1801" s="96"/>
      <c r="H1801" s="101"/>
      <c r="I1801" s="100"/>
      <c r="J1801" s="96"/>
      <c r="K1801" s="100"/>
      <c r="L1801" s="96"/>
      <c r="M1801" s="97"/>
      <c r="N1801" s="100"/>
      <c r="O1801" s="93"/>
      <c r="P1801" s="93"/>
      <c r="Q1801" s="93"/>
      <c r="R1801" s="93"/>
      <c r="S1801" s="93"/>
      <c r="T1801" s="93"/>
      <c r="U1801" s="93"/>
      <c r="V1801" s="93"/>
      <c r="W1801" s="93"/>
      <c r="X1801" s="93"/>
      <c r="Y1801" s="93"/>
      <c r="Z1801" s="93"/>
    </row>
    <row r="1802">
      <c r="A1802" s="96"/>
      <c r="B1802" s="96"/>
      <c r="C1802" s="96"/>
      <c r="D1802" s="96"/>
      <c r="E1802" s="96"/>
      <c r="F1802" s="96"/>
      <c r="G1802" s="96"/>
      <c r="H1802" s="101"/>
      <c r="I1802" s="100"/>
      <c r="J1802" s="96"/>
      <c r="K1802" s="100"/>
      <c r="L1802" s="96"/>
      <c r="M1802" s="97"/>
      <c r="N1802" s="100"/>
      <c r="O1802" s="93"/>
      <c r="P1802" s="93"/>
      <c r="Q1802" s="93"/>
      <c r="R1802" s="93"/>
      <c r="S1802" s="93"/>
      <c r="T1802" s="93"/>
      <c r="U1802" s="93"/>
      <c r="V1802" s="93"/>
      <c r="W1802" s="93"/>
      <c r="X1802" s="93"/>
      <c r="Y1802" s="93"/>
      <c r="Z1802" s="93"/>
    </row>
    <row r="1803">
      <c r="A1803" s="96"/>
      <c r="B1803" s="96"/>
      <c r="C1803" s="96"/>
      <c r="D1803" s="96"/>
      <c r="E1803" s="96"/>
      <c r="F1803" s="96"/>
      <c r="G1803" s="96"/>
      <c r="H1803" s="101"/>
      <c r="I1803" s="100"/>
      <c r="J1803" s="96"/>
      <c r="K1803" s="100"/>
      <c r="L1803" s="96"/>
      <c r="M1803" s="97"/>
      <c r="N1803" s="100"/>
      <c r="O1803" s="93"/>
      <c r="P1803" s="93"/>
      <c r="Q1803" s="93"/>
      <c r="R1803" s="93"/>
      <c r="S1803" s="93"/>
      <c r="T1803" s="93"/>
      <c r="U1803" s="93"/>
      <c r="V1803" s="93"/>
      <c r="W1803" s="93"/>
      <c r="X1803" s="93"/>
      <c r="Y1803" s="93"/>
      <c r="Z1803" s="93"/>
    </row>
    <row r="1804">
      <c r="A1804" s="97"/>
      <c r="B1804" s="96"/>
      <c r="C1804" s="96"/>
      <c r="D1804" s="96"/>
      <c r="E1804" s="96"/>
      <c r="F1804" s="96"/>
      <c r="G1804" s="96"/>
      <c r="H1804" s="101"/>
      <c r="I1804" s="100"/>
      <c r="J1804" s="96"/>
      <c r="K1804" s="100"/>
      <c r="L1804" s="96"/>
      <c r="M1804" s="97"/>
      <c r="N1804" s="100"/>
      <c r="O1804" s="93"/>
      <c r="P1804" s="93"/>
      <c r="Q1804" s="93"/>
      <c r="R1804" s="93"/>
      <c r="S1804" s="93"/>
      <c r="T1804" s="93"/>
      <c r="U1804" s="93"/>
      <c r="V1804" s="93"/>
      <c r="W1804" s="93"/>
      <c r="X1804" s="93"/>
      <c r="Y1804" s="93"/>
      <c r="Z1804" s="93"/>
    </row>
    <row r="1805">
      <c r="A1805" s="96"/>
      <c r="B1805" s="96"/>
      <c r="C1805" s="96"/>
      <c r="D1805" s="96"/>
      <c r="E1805" s="96"/>
      <c r="F1805" s="96"/>
      <c r="G1805" s="96"/>
      <c r="H1805" s="101"/>
      <c r="I1805" s="99"/>
      <c r="J1805" s="96"/>
      <c r="K1805" s="100"/>
      <c r="L1805" s="96"/>
      <c r="M1805" s="97"/>
      <c r="N1805" s="100"/>
      <c r="O1805" s="93"/>
      <c r="P1805" s="93"/>
      <c r="Q1805" s="93"/>
      <c r="R1805" s="93"/>
      <c r="S1805" s="93"/>
      <c r="T1805" s="93"/>
      <c r="U1805" s="93"/>
      <c r="V1805" s="93"/>
      <c r="W1805" s="93"/>
      <c r="X1805" s="93"/>
      <c r="Y1805" s="93"/>
      <c r="Z1805" s="93"/>
    </row>
    <row r="1806">
      <c r="A1806" s="96"/>
      <c r="B1806" s="96"/>
      <c r="C1806" s="96"/>
      <c r="D1806" s="96"/>
      <c r="E1806" s="96"/>
      <c r="F1806" s="96"/>
      <c r="G1806" s="96"/>
      <c r="H1806" s="101"/>
      <c r="I1806" s="99"/>
      <c r="J1806" s="96"/>
      <c r="K1806" s="100"/>
      <c r="L1806" s="96"/>
      <c r="M1806" s="97"/>
      <c r="N1806" s="100"/>
      <c r="O1806" s="93"/>
      <c r="P1806" s="93"/>
      <c r="Q1806" s="93"/>
      <c r="R1806" s="93"/>
      <c r="S1806" s="93"/>
      <c r="T1806" s="93"/>
      <c r="U1806" s="93"/>
      <c r="V1806" s="93"/>
      <c r="W1806" s="93"/>
      <c r="X1806" s="93"/>
      <c r="Y1806" s="93"/>
      <c r="Z1806" s="93"/>
    </row>
    <row r="1807">
      <c r="A1807" s="96"/>
      <c r="B1807" s="96"/>
      <c r="C1807" s="96"/>
      <c r="D1807" s="96"/>
      <c r="E1807" s="96"/>
      <c r="F1807" s="96"/>
      <c r="G1807" s="96"/>
      <c r="H1807" s="101"/>
      <c r="I1807" s="99"/>
      <c r="J1807" s="96"/>
      <c r="K1807" s="100"/>
      <c r="L1807" s="96"/>
      <c r="M1807" s="97"/>
      <c r="N1807" s="100"/>
      <c r="O1807" s="93"/>
      <c r="P1807" s="93"/>
      <c r="Q1807" s="93"/>
      <c r="R1807" s="93"/>
      <c r="S1807" s="93"/>
      <c r="T1807" s="93"/>
      <c r="U1807" s="93"/>
      <c r="V1807" s="93"/>
      <c r="W1807" s="93"/>
      <c r="X1807" s="93"/>
      <c r="Y1807" s="93"/>
      <c r="Z1807" s="93"/>
    </row>
    <row r="1808">
      <c r="A1808" s="96"/>
      <c r="B1808" s="96"/>
      <c r="C1808" s="96"/>
      <c r="D1808" s="96"/>
      <c r="E1808" s="96"/>
      <c r="F1808" s="96"/>
      <c r="G1808" s="96"/>
      <c r="H1808" s="101"/>
      <c r="I1808" s="99"/>
      <c r="J1808" s="96"/>
      <c r="K1808" s="100"/>
      <c r="L1808" s="96"/>
      <c r="M1808" s="97"/>
      <c r="N1808" s="100"/>
      <c r="O1808" s="93"/>
      <c r="P1808" s="93"/>
      <c r="Q1808" s="93"/>
      <c r="R1808" s="93"/>
      <c r="S1808" s="93"/>
      <c r="T1808" s="93"/>
      <c r="U1808" s="93"/>
      <c r="V1808" s="93"/>
      <c r="W1808" s="93"/>
      <c r="X1808" s="93"/>
      <c r="Y1808" s="93"/>
      <c r="Z1808" s="93"/>
    </row>
    <row r="1809">
      <c r="A1809" s="96"/>
      <c r="B1809" s="96"/>
      <c r="C1809" s="96"/>
      <c r="D1809" s="96"/>
      <c r="E1809" s="96"/>
      <c r="F1809" s="96"/>
      <c r="G1809" s="96"/>
      <c r="H1809" s="101"/>
      <c r="I1809" s="99"/>
      <c r="J1809" s="96"/>
      <c r="K1809" s="100"/>
      <c r="L1809" s="96"/>
      <c r="M1809" s="97"/>
      <c r="N1809" s="100"/>
      <c r="O1809" s="93"/>
      <c r="P1809" s="93"/>
      <c r="Q1809" s="93"/>
      <c r="R1809" s="93"/>
      <c r="S1809" s="93"/>
      <c r="T1809" s="93"/>
      <c r="U1809" s="93"/>
      <c r="V1809" s="93"/>
      <c r="W1809" s="93"/>
      <c r="X1809" s="93"/>
      <c r="Y1809" s="93"/>
      <c r="Z1809" s="93"/>
    </row>
    <row r="1810">
      <c r="A1810" s="96"/>
      <c r="B1810" s="96"/>
      <c r="C1810" s="96"/>
      <c r="D1810" s="96"/>
      <c r="E1810" s="96"/>
      <c r="F1810" s="96"/>
      <c r="G1810" s="96"/>
      <c r="H1810" s="101"/>
      <c r="I1810" s="99"/>
      <c r="J1810" s="96"/>
      <c r="K1810" s="100"/>
      <c r="L1810" s="96"/>
      <c r="M1810" s="97"/>
      <c r="N1810" s="100"/>
      <c r="O1810" s="93"/>
      <c r="P1810" s="93"/>
      <c r="Q1810" s="93"/>
      <c r="R1810" s="93"/>
      <c r="S1810" s="93"/>
      <c r="T1810" s="93"/>
      <c r="U1810" s="93"/>
      <c r="V1810" s="93"/>
      <c r="W1810" s="93"/>
      <c r="X1810" s="93"/>
      <c r="Y1810" s="93"/>
      <c r="Z1810" s="93"/>
    </row>
    <row r="1811">
      <c r="A1811" s="96"/>
      <c r="B1811" s="96"/>
      <c r="C1811" s="96"/>
      <c r="D1811" s="96"/>
      <c r="E1811" s="96"/>
      <c r="F1811" s="96"/>
      <c r="G1811" s="96"/>
      <c r="H1811" s="101"/>
      <c r="I1811" s="99"/>
      <c r="J1811" s="96"/>
      <c r="K1811" s="100"/>
      <c r="L1811" s="96"/>
      <c r="M1811" s="97"/>
      <c r="N1811" s="100"/>
      <c r="O1811" s="93"/>
      <c r="P1811" s="93"/>
      <c r="Q1811" s="93"/>
      <c r="R1811" s="93"/>
      <c r="S1811" s="93"/>
      <c r="T1811" s="93"/>
      <c r="U1811" s="93"/>
      <c r="V1811" s="93"/>
      <c r="W1811" s="93"/>
      <c r="X1811" s="93"/>
      <c r="Y1811" s="93"/>
      <c r="Z1811" s="93"/>
    </row>
    <row r="1812">
      <c r="A1812" s="96"/>
      <c r="B1812" s="96"/>
      <c r="C1812" s="96"/>
      <c r="D1812" s="96"/>
      <c r="E1812" s="96"/>
      <c r="F1812" s="96"/>
      <c r="G1812" s="96"/>
      <c r="H1812" s="101"/>
      <c r="I1812" s="99"/>
      <c r="J1812" s="96"/>
      <c r="K1812" s="100"/>
      <c r="L1812" s="96"/>
      <c r="M1812" s="97"/>
      <c r="N1812" s="100"/>
      <c r="O1812" s="93"/>
      <c r="P1812" s="93"/>
      <c r="Q1812" s="93"/>
      <c r="R1812" s="93"/>
      <c r="S1812" s="93"/>
      <c r="T1812" s="93"/>
      <c r="U1812" s="93"/>
      <c r="V1812" s="93"/>
      <c r="W1812" s="93"/>
      <c r="X1812" s="93"/>
      <c r="Y1812" s="93"/>
      <c r="Z1812" s="93"/>
    </row>
    <row r="1813">
      <c r="A1813" s="96"/>
      <c r="B1813" s="96"/>
      <c r="C1813" s="96"/>
      <c r="D1813" s="96"/>
      <c r="E1813" s="96"/>
      <c r="F1813" s="96"/>
      <c r="G1813" s="96"/>
      <c r="H1813" s="101"/>
      <c r="I1813" s="99"/>
      <c r="J1813" s="96"/>
      <c r="K1813" s="100"/>
      <c r="L1813" s="96"/>
      <c r="M1813" s="97"/>
      <c r="N1813" s="100"/>
      <c r="O1813" s="93"/>
      <c r="P1813" s="93"/>
      <c r="Q1813" s="93"/>
      <c r="R1813" s="93"/>
      <c r="S1813" s="93"/>
      <c r="T1813" s="93"/>
      <c r="U1813" s="93"/>
      <c r="V1813" s="93"/>
      <c r="W1813" s="93"/>
      <c r="X1813" s="93"/>
      <c r="Y1813" s="93"/>
      <c r="Z1813" s="93"/>
    </row>
    <row r="1814">
      <c r="A1814" s="96"/>
      <c r="B1814" s="97"/>
      <c r="C1814" s="96"/>
      <c r="D1814" s="96"/>
      <c r="E1814" s="96"/>
      <c r="F1814" s="96"/>
      <c r="G1814" s="96"/>
      <c r="H1814" s="101"/>
      <c r="I1814" s="99"/>
      <c r="J1814" s="96"/>
      <c r="K1814" s="100"/>
      <c r="L1814" s="96"/>
      <c r="M1814" s="97"/>
      <c r="N1814" s="100"/>
      <c r="O1814" s="93"/>
      <c r="P1814" s="93"/>
      <c r="Q1814" s="93"/>
      <c r="R1814" s="93"/>
      <c r="S1814" s="93"/>
      <c r="T1814" s="93"/>
      <c r="U1814" s="93"/>
      <c r="V1814" s="93"/>
      <c r="W1814" s="93"/>
      <c r="X1814" s="93"/>
      <c r="Y1814" s="93"/>
      <c r="Z1814" s="93"/>
    </row>
    <row r="1815">
      <c r="A1815" s="96"/>
      <c r="B1815" s="96"/>
      <c r="C1815" s="96"/>
      <c r="D1815" s="96"/>
      <c r="E1815" s="96"/>
      <c r="F1815" s="96"/>
      <c r="G1815" s="96"/>
      <c r="H1815" s="101"/>
      <c r="I1815" s="99"/>
      <c r="J1815" s="96"/>
      <c r="K1815" s="100"/>
      <c r="L1815" s="96"/>
      <c r="M1815" s="97"/>
      <c r="N1815" s="100"/>
      <c r="O1815" s="93"/>
      <c r="P1815" s="93"/>
      <c r="Q1815" s="93"/>
      <c r="R1815" s="93"/>
      <c r="S1815" s="93"/>
      <c r="T1815" s="93"/>
      <c r="U1815" s="93"/>
      <c r="V1815" s="93"/>
      <c r="W1815" s="93"/>
      <c r="X1815" s="93"/>
      <c r="Y1815" s="93"/>
      <c r="Z1815" s="93"/>
    </row>
    <row r="1816">
      <c r="A1816" s="96"/>
      <c r="B1816" s="96"/>
      <c r="C1816" s="96"/>
      <c r="D1816" s="96"/>
      <c r="E1816" s="96"/>
      <c r="F1816" s="96"/>
      <c r="G1816" s="96"/>
      <c r="H1816" s="101"/>
      <c r="I1816" s="99"/>
      <c r="J1816" s="96"/>
      <c r="K1816" s="100"/>
      <c r="L1816" s="96"/>
      <c r="M1816" s="97"/>
      <c r="N1816" s="100"/>
      <c r="O1816" s="93"/>
      <c r="P1816" s="93"/>
      <c r="Q1816" s="93"/>
      <c r="R1816" s="93"/>
      <c r="S1816" s="93"/>
      <c r="T1816" s="93"/>
      <c r="U1816" s="93"/>
      <c r="V1816" s="93"/>
      <c r="W1816" s="93"/>
      <c r="X1816" s="93"/>
      <c r="Y1816" s="93"/>
      <c r="Z1816" s="93"/>
    </row>
    <row r="1817">
      <c r="A1817" s="96"/>
      <c r="B1817" s="96"/>
      <c r="C1817" s="96"/>
      <c r="D1817" s="96"/>
      <c r="E1817" s="96"/>
      <c r="F1817" s="96"/>
      <c r="G1817" s="96"/>
      <c r="H1817" s="101"/>
      <c r="I1817" s="100"/>
      <c r="J1817" s="96"/>
      <c r="K1817" s="100"/>
      <c r="L1817" s="96"/>
      <c r="M1817" s="97"/>
      <c r="N1817" s="100"/>
      <c r="O1817" s="93"/>
      <c r="P1817" s="93"/>
      <c r="Q1817" s="93"/>
      <c r="R1817" s="93"/>
      <c r="S1817" s="93"/>
      <c r="T1817" s="93"/>
      <c r="U1817" s="93"/>
      <c r="V1817" s="93"/>
      <c r="W1817" s="93"/>
      <c r="X1817" s="93"/>
      <c r="Y1817" s="93"/>
      <c r="Z1817" s="93"/>
    </row>
    <row r="1818">
      <c r="A1818" s="96"/>
      <c r="B1818" s="96"/>
      <c r="C1818" s="96"/>
      <c r="D1818" s="96"/>
      <c r="E1818" s="96"/>
      <c r="F1818" s="96"/>
      <c r="G1818" s="96"/>
      <c r="H1818" s="101"/>
      <c r="I1818" s="100"/>
      <c r="J1818" s="96"/>
      <c r="K1818" s="100"/>
      <c r="L1818" s="96"/>
      <c r="M1818" s="97"/>
      <c r="N1818" s="100"/>
      <c r="O1818" s="93"/>
      <c r="P1818" s="93"/>
      <c r="Q1818" s="93"/>
      <c r="R1818" s="93"/>
      <c r="S1818" s="93"/>
      <c r="T1818" s="93"/>
      <c r="U1818" s="93"/>
      <c r="V1818" s="93"/>
      <c r="W1818" s="93"/>
      <c r="X1818" s="93"/>
      <c r="Y1818" s="93"/>
      <c r="Z1818" s="93"/>
    </row>
    <row r="1819">
      <c r="A1819" s="96"/>
      <c r="B1819" s="96"/>
      <c r="C1819" s="96"/>
      <c r="D1819" s="96"/>
      <c r="E1819" s="96"/>
      <c r="F1819" s="96"/>
      <c r="G1819" s="96"/>
      <c r="H1819" s="101"/>
      <c r="I1819" s="100"/>
      <c r="J1819" s="96"/>
      <c r="K1819" s="99"/>
      <c r="L1819" s="96"/>
      <c r="M1819" s="97"/>
      <c r="N1819" s="100"/>
      <c r="O1819" s="93"/>
      <c r="P1819" s="93"/>
      <c r="Q1819" s="93"/>
      <c r="R1819" s="93"/>
      <c r="S1819" s="93"/>
      <c r="T1819" s="93"/>
      <c r="U1819" s="93"/>
      <c r="V1819" s="93"/>
      <c r="W1819" s="93"/>
      <c r="X1819" s="93"/>
      <c r="Y1819" s="93"/>
      <c r="Z1819" s="93"/>
    </row>
    <row r="1820">
      <c r="A1820" s="96"/>
      <c r="B1820" s="96"/>
      <c r="C1820" s="96"/>
      <c r="D1820" s="96"/>
      <c r="E1820" s="96"/>
      <c r="F1820" s="96"/>
      <c r="G1820" s="96"/>
      <c r="H1820" s="101"/>
      <c r="I1820" s="100"/>
      <c r="J1820" s="96"/>
      <c r="K1820" s="100"/>
      <c r="L1820" s="96"/>
      <c r="M1820" s="97"/>
      <c r="N1820" s="100"/>
      <c r="O1820" s="93"/>
      <c r="P1820" s="93"/>
      <c r="Q1820" s="93"/>
      <c r="R1820" s="93"/>
      <c r="S1820" s="93"/>
      <c r="T1820" s="93"/>
      <c r="U1820" s="93"/>
      <c r="V1820" s="93"/>
      <c r="W1820" s="93"/>
      <c r="X1820" s="93"/>
      <c r="Y1820" s="93"/>
      <c r="Z1820" s="93"/>
    </row>
    <row r="1821">
      <c r="A1821" s="96"/>
      <c r="B1821" s="96"/>
      <c r="C1821" s="96"/>
      <c r="D1821" s="96"/>
      <c r="E1821" s="96"/>
      <c r="F1821" s="96"/>
      <c r="G1821" s="96"/>
      <c r="H1821" s="101"/>
      <c r="I1821" s="100"/>
      <c r="J1821" s="96"/>
      <c r="K1821" s="100"/>
      <c r="L1821" s="96"/>
      <c r="M1821" s="97"/>
      <c r="N1821" s="100"/>
      <c r="O1821" s="93"/>
      <c r="P1821" s="93"/>
      <c r="Q1821" s="93"/>
      <c r="R1821" s="93"/>
      <c r="S1821" s="93"/>
      <c r="T1821" s="93"/>
      <c r="U1821" s="93"/>
      <c r="V1821" s="93"/>
      <c r="W1821" s="93"/>
      <c r="X1821" s="93"/>
      <c r="Y1821" s="93"/>
      <c r="Z1821" s="93"/>
    </row>
    <row r="1822">
      <c r="A1822" s="96"/>
      <c r="B1822" s="96"/>
      <c r="C1822" s="96"/>
      <c r="D1822" s="96"/>
      <c r="E1822" s="96"/>
      <c r="F1822" s="96"/>
      <c r="G1822" s="96"/>
      <c r="H1822" s="101"/>
      <c r="I1822" s="100"/>
      <c r="J1822" s="96"/>
      <c r="K1822" s="99"/>
      <c r="L1822" s="96"/>
      <c r="M1822" s="97"/>
      <c r="N1822" s="100"/>
      <c r="O1822" s="93"/>
      <c r="P1822" s="93"/>
      <c r="Q1822" s="93"/>
      <c r="R1822" s="93"/>
      <c r="S1822" s="93"/>
      <c r="T1822" s="93"/>
      <c r="U1822" s="93"/>
      <c r="V1822" s="93"/>
      <c r="W1822" s="93"/>
      <c r="X1822" s="93"/>
      <c r="Y1822" s="93"/>
      <c r="Z1822" s="93"/>
    </row>
    <row r="1823">
      <c r="A1823" s="96"/>
      <c r="B1823" s="96"/>
      <c r="C1823" s="96"/>
      <c r="D1823" s="96"/>
      <c r="E1823" s="96"/>
      <c r="F1823" s="96"/>
      <c r="G1823" s="96"/>
      <c r="H1823" s="101"/>
      <c r="I1823" s="100"/>
      <c r="J1823" s="96"/>
      <c r="K1823" s="100"/>
      <c r="L1823" s="96"/>
      <c r="M1823" s="97"/>
      <c r="N1823" s="100"/>
      <c r="O1823" s="93"/>
      <c r="P1823" s="93"/>
      <c r="Q1823" s="93"/>
      <c r="R1823" s="93"/>
      <c r="S1823" s="93"/>
      <c r="T1823" s="93"/>
      <c r="U1823" s="93"/>
      <c r="V1823" s="93"/>
      <c r="W1823" s="93"/>
      <c r="X1823" s="93"/>
      <c r="Y1823" s="93"/>
      <c r="Z1823" s="93"/>
    </row>
    <row r="1824">
      <c r="A1824" s="96"/>
      <c r="B1824" s="96"/>
      <c r="C1824" s="96"/>
      <c r="D1824" s="96"/>
      <c r="E1824" s="96"/>
      <c r="F1824" s="96"/>
      <c r="G1824" s="96"/>
      <c r="H1824" s="101"/>
      <c r="I1824" s="100"/>
      <c r="J1824" s="96"/>
      <c r="K1824" s="100"/>
      <c r="L1824" s="96"/>
      <c r="M1824" s="97"/>
      <c r="N1824" s="100"/>
      <c r="O1824" s="93"/>
      <c r="P1824" s="93"/>
      <c r="Q1824" s="93"/>
      <c r="R1824" s="93"/>
      <c r="S1824" s="93"/>
      <c r="T1824" s="93"/>
      <c r="U1824" s="93"/>
      <c r="V1824" s="93"/>
      <c r="W1824" s="93"/>
      <c r="X1824" s="93"/>
      <c r="Y1824" s="93"/>
      <c r="Z1824" s="93"/>
    </row>
    <row r="1825">
      <c r="A1825" s="96"/>
      <c r="B1825" s="96"/>
      <c r="C1825" s="96"/>
      <c r="D1825" s="96"/>
      <c r="E1825" s="96"/>
      <c r="F1825" s="96"/>
      <c r="G1825" s="96"/>
      <c r="H1825" s="101"/>
      <c r="I1825" s="100"/>
      <c r="J1825" s="96"/>
      <c r="K1825" s="100"/>
      <c r="L1825" s="96"/>
      <c r="M1825" s="97"/>
      <c r="N1825" s="100"/>
      <c r="O1825" s="93"/>
      <c r="P1825" s="93"/>
      <c r="Q1825" s="93"/>
      <c r="R1825" s="93"/>
      <c r="S1825" s="93"/>
      <c r="T1825" s="93"/>
      <c r="U1825" s="93"/>
      <c r="V1825" s="93"/>
      <c r="W1825" s="93"/>
      <c r="X1825" s="93"/>
      <c r="Y1825" s="93"/>
      <c r="Z1825" s="93"/>
    </row>
    <row r="1826">
      <c r="A1826" s="96"/>
      <c r="B1826" s="96"/>
      <c r="C1826" s="96"/>
      <c r="D1826" s="97"/>
      <c r="E1826" s="96"/>
      <c r="F1826" s="96"/>
      <c r="G1826" s="96"/>
      <c r="H1826" s="101"/>
      <c r="I1826" s="100"/>
      <c r="J1826" s="96"/>
      <c r="K1826" s="100"/>
      <c r="L1826" s="96"/>
      <c r="M1826" s="97"/>
      <c r="N1826" s="100"/>
      <c r="O1826" s="93"/>
      <c r="P1826" s="93"/>
      <c r="Q1826" s="93"/>
      <c r="R1826" s="93"/>
      <c r="S1826" s="93"/>
      <c r="T1826" s="93"/>
      <c r="U1826" s="93"/>
      <c r="V1826" s="93"/>
      <c r="W1826" s="93"/>
      <c r="X1826" s="93"/>
      <c r="Y1826" s="93"/>
      <c r="Z1826" s="93"/>
    </row>
    <row r="1827">
      <c r="A1827" s="96"/>
      <c r="B1827" s="96"/>
      <c r="C1827" s="96"/>
      <c r="D1827" s="96"/>
      <c r="E1827" s="96"/>
      <c r="F1827" s="96"/>
      <c r="G1827" s="96"/>
      <c r="H1827" s="101"/>
      <c r="I1827" s="100"/>
      <c r="J1827" s="96"/>
      <c r="K1827" s="100"/>
      <c r="L1827" s="96"/>
      <c r="M1827" s="97"/>
      <c r="N1827" s="100"/>
      <c r="O1827" s="93"/>
      <c r="P1827" s="93"/>
      <c r="Q1827" s="93"/>
      <c r="R1827" s="93"/>
      <c r="S1827" s="93"/>
      <c r="T1827" s="93"/>
      <c r="U1827" s="93"/>
      <c r="V1827" s="93"/>
      <c r="W1827" s="93"/>
      <c r="X1827" s="93"/>
      <c r="Y1827" s="93"/>
      <c r="Z1827" s="93"/>
    </row>
    <row r="1828">
      <c r="A1828" s="96"/>
      <c r="B1828" s="96"/>
      <c r="C1828" s="96"/>
      <c r="D1828" s="96"/>
      <c r="E1828" s="96"/>
      <c r="F1828" s="96"/>
      <c r="G1828" s="96"/>
      <c r="H1828" s="101"/>
      <c r="I1828" s="100"/>
      <c r="J1828" s="96"/>
      <c r="K1828" s="100"/>
      <c r="L1828" s="96"/>
      <c r="M1828" s="97"/>
      <c r="N1828" s="100"/>
      <c r="O1828" s="93"/>
      <c r="P1828" s="93"/>
      <c r="Q1828" s="93"/>
      <c r="R1828" s="93"/>
      <c r="S1828" s="93"/>
      <c r="T1828" s="93"/>
      <c r="U1828" s="93"/>
      <c r="V1828" s="93"/>
      <c r="W1828" s="93"/>
      <c r="X1828" s="93"/>
      <c r="Y1828" s="93"/>
      <c r="Z1828" s="93"/>
    </row>
    <row r="1829">
      <c r="A1829" s="96"/>
      <c r="B1829" s="96"/>
      <c r="C1829" s="96"/>
      <c r="D1829" s="96"/>
      <c r="E1829" s="96"/>
      <c r="F1829" s="96"/>
      <c r="G1829" s="96"/>
      <c r="H1829" s="101"/>
      <c r="I1829" s="100"/>
      <c r="J1829" s="96"/>
      <c r="K1829" s="100"/>
      <c r="L1829" s="96"/>
      <c r="M1829" s="97"/>
      <c r="N1829" s="100"/>
      <c r="O1829" s="93"/>
      <c r="P1829" s="93"/>
      <c r="Q1829" s="93"/>
      <c r="R1829" s="93"/>
      <c r="S1829" s="93"/>
      <c r="T1829" s="93"/>
      <c r="U1829" s="93"/>
      <c r="V1829" s="93"/>
      <c r="W1829" s="93"/>
      <c r="X1829" s="93"/>
      <c r="Y1829" s="93"/>
      <c r="Z1829" s="93"/>
    </row>
    <row r="1830">
      <c r="A1830" s="96"/>
      <c r="B1830" s="96"/>
      <c r="C1830" s="96"/>
      <c r="D1830" s="96"/>
      <c r="E1830" s="96"/>
      <c r="F1830" s="96"/>
      <c r="G1830" s="96"/>
      <c r="H1830" s="101"/>
      <c r="I1830" s="100"/>
      <c r="J1830" s="96"/>
      <c r="K1830" s="100"/>
      <c r="L1830" s="96"/>
      <c r="M1830" s="97"/>
      <c r="N1830" s="100"/>
      <c r="O1830" s="93"/>
      <c r="P1830" s="93"/>
      <c r="Q1830" s="93"/>
      <c r="R1830" s="93"/>
      <c r="S1830" s="93"/>
      <c r="T1830" s="93"/>
      <c r="U1830" s="93"/>
      <c r="V1830" s="93"/>
      <c r="W1830" s="93"/>
      <c r="X1830" s="93"/>
      <c r="Y1830" s="93"/>
      <c r="Z1830" s="93"/>
    </row>
    <row r="1831">
      <c r="A1831" s="96"/>
      <c r="B1831" s="96"/>
      <c r="C1831" s="96"/>
      <c r="D1831" s="96"/>
      <c r="E1831" s="96"/>
      <c r="F1831" s="96"/>
      <c r="G1831" s="96"/>
      <c r="H1831" s="101"/>
      <c r="I1831" s="100"/>
      <c r="J1831" s="96"/>
      <c r="K1831" s="99"/>
      <c r="L1831" s="96"/>
      <c r="M1831" s="97"/>
      <c r="N1831" s="100"/>
      <c r="O1831" s="93"/>
      <c r="P1831" s="93"/>
      <c r="Q1831" s="93"/>
      <c r="R1831" s="93"/>
      <c r="S1831" s="93"/>
      <c r="T1831" s="93"/>
      <c r="U1831" s="93"/>
      <c r="V1831" s="93"/>
      <c r="W1831" s="93"/>
      <c r="X1831" s="93"/>
      <c r="Y1831" s="93"/>
      <c r="Z1831" s="93"/>
    </row>
    <row r="1832">
      <c r="A1832" s="96"/>
      <c r="B1832" s="96"/>
      <c r="C1832" s="96"/>
      <c r="D1832" s="96"/>
      <c r="E1832" s="96"/>
      <c r="F1832" s="96"/>
      <c r="G1832" s="96"/>
      <c r="H1832" s="101"/>
      <c r="I1832" s="100"/>
      <c r="J1832" s="96"/>
      <c r="K1832" s="99"/>
      <c r="L1832" s="96"/>
      <c r="M1832" s="97"/>
      <c r="N1832" s="100"/>
      <c r="O1832" s="93"/>
      <c r="P1832" s="93"/>
      <c r="Q1832" s="93"/>
      <c r="R1832" s="93"/>
      <c r="S1832" s="93"/>
      <c r="T1832" s="93"/>
      <c r="U1832" s="93"/>
      <c r="V1832" s="93"/>
      <c r="W1832" s="93"/>
      <c r="X1832" s="93"/>
      <c r="Y1832" s="93"/>
      <c r="Z1832" s="93"/>
    </row>
    <row r="1833">
      <c r="A1833" s="96"/>
      <c r="B1833" s="96"/>
      <c r="C1833" s="96"/>
      <c r="D1833" s="97"/>
      <c r="E1833" s="96"/>
      <c r="F1833" s="96"/>
      <c r="G1833" s="96"/>
      <c r="H1833" s="101"/>
      <c r="I1833" s="100"/>
      <c r="J1833" s="96"/>
      <c r="K1833" s="100"/>
      <c r="L1833" s="96"/>
      <c r="M1833" s="97"/>
      <c r="N1833" s="100"/>
      <c r="O1833" s="93"/>
      <c r="P1833" s="93"/>
      <c r="Q1833" s="93"/>
      <c r="R1833" s="93"/>
      <c r="S1833" s="93"/>
      <c r="T1833" s="93"/>
      <c r="U1833" s="93"/>
      <c r="V1833" s="93"/>
      <c r="W1833" s="93"/>
      <c r="X1833" s="93"/>
      <c r="Y1833" s="93"/>
      <c r="Z1833" s="93"/>
    </row>
    <row r="1834">
      <c r="A1834" s="96"/>
      <c r="B1834" s="96"/>
      <c r="C1834" s="96"/>
      <c r="D1834" s="96"/>
      <c r="E1834" s="96"/>
      <c r="F1834" s="96"/>
      <c r="G1834" s="96"/>
      <c r="H1834" s="101"/>
      <c r="I1834" s="100"/>
      <c r="J1834" s="96"/>
      <c r="K1834" s="100"/>
      <c r="L1834" s="96"/>
      <c r="M1834" s="97"/>
      <c r="N1834" s="100"/>
      <c r="O1834" s="93"/>
      <c r="P1834" s="93"/>
      <c r="Q1834" s="93"/>
      <c r="R1834" s="93"/>
      <c r="S1834" s="93"/>
      <c r="T1834" s="93"/>
      <c r="U1834" s="93"/>
      <c r="V1834" s="93"/>
      <c r="W1834" s="93"/>
      <c r="X1834" s="93"/>
      <c r="Y1834" s="93"/>
      <c r="Z1834" s="93"/>
    </row>
    <row r="1835">
      <c r="A1835" s="96"/>
      <c r="B1835" s="96"/>
      <c r="C1835" s="96"/>
      <c r="D1835" s="96"/>
      <c r="E1835" s="96"/>
      <c r="F1835" s="96"/>
      <c r="G1835" s="96"/>
      <c r="H1835" s="101"/>
      <c r="I1835" s="100"/>
      <c r="J1835" s="96"/>
      <c r="K1835" s="100"/>
      <c r="L1835" s="96"/>
      <c r="M1835" s="97"/>
      <c r="N1835" s="100"/>
      <c r="O1835" s="93"/>
      <c r="P1835" s="93"/>
      <c r="Q1835" s="93"/>
      <c r="R1835" s="93"/>
      <c r="S1835" s="93"/>
      <c r="T1835" s="93"/>
      <c r="U1835" s="93"/>
      <c r="V1835" s="93"/>
      <c r="W1835" s="93"/>
      <c r="X1835" s="93"/>
      <c r="Y1835" s="93"/>
      <c r="Z1835" s="93"/>
    </row>
    <row r="1836">
      <c r="A1836" s="96"/>
      <c r="B1836" s="96"/>
      <c r="C1836" s="96"/>
      <c r="D1836" s="96"/>
      <c r="E1836" s="96"/>
      <c r="F1836" s="96"/>
      <c r="G1836" s="96"/>
      <c r="H1836" s="101"/>
      <c r="I1836" s="100"/>
      <c r="J1836" s="96"/>
      <c r="K1836" s="100"/>
      <c r="L1836" s="96"/>
      <c r="M1836" s="97"/>
      <c r="N1836" s="100"/>
      <c r="O1836" s="93"/>
      <c r="P1836" s="93"/>
      <c r="Q1836" s="93"/>
      <c r="R1836" s="93"/>
      <c r="S1836" s="93"/>
      <c r="T1836" s="93"/>
      <c r="U1836" s="93"/>
      <c r="V1836" s="93"/>
      <c r="W1836" s="93"/>
      <c r="X1836" s="93"/>
      <c r="Y1836" s="93"/>
      <c r="Z1836" s="93"/>
    </row>
    <row r="1837">
      <c r="A1837" s="96"/>
      <c r="B1837" s="96"/>
      <c r="C1837" s="96"/>
      <c r="D1837" s="96"/>
      <c r="E1837" s="96"/>
      <c r="F1837" s="96"/>
      <c r="G1837" s="96"/>
      <c r="H1837" s="101"/>
      <c r="I1837" s="100"/>
      <c r="J1837" s="96"/>
      <c r="K1837" s="100"/>
      <c r="L1837" s="96"/>
      <c r="M1837" s="97"/>
      <c r="N1837" s="100"/>
      <c r="O1837" s="93"/>
      <c r="P1837" s="93"/>
      <c r="Q1837" s="93"/>
      <c r="R1837" s="93"/>
      <c r="S1837" s="93"/>
      <c r="T1837" s="93"/>
      <c r="U1837" s="93"/>
      <c r="V1837" s="93"/>
      <c r="W1837" s="93"/>
      <c r="X1837" s="93"/>
      <c r="Y1837" s="93"/>
      <c r="Z1837" s="93"/>
    </row>
    <row r="1838">
      <c r="A1838" s="96"/>
      <c r="B1838" s="96"/>
      <c r="C1838" s="96"/>
      <c r="D1838" s="96"/>
      <c r="E1838" s="96"/>
      <c r="F1838" s="96"/>
      <c r="G1838" s="96"/>
      <c r="H1838" s="101"/>
      <c r="I1838" s="100"/>
      <c r="J1838" s="96"/>
      <c r="K1838" s="100"/>
      <c r="L1838" s="96"/>
      <c r="M1838" s="97"/>
      <c r="N1838" s="100"/>
      <c r="O1838" s="93"/>
      <c r="P1838" s="93"/>
      <c r="Q1838" s="93"/>
      <c r="R1838" s="93"/>
      <c r="S1838" s="93"/>
      <c r="T1838" s="93"/>
      <c r="U1838" s="93"/>
      <c r="V1838" s="93"/>
      <c r="W1838" s="93"/>
      <c r="X1838" s="93"/>
      <c r="Y1838" s="93"/>
      <c r="Z1838" s="93"/>
    </row>
    <row r="1839">
      <c r="A1839" s="96"/>
      <c r="B1839" s="96"/>
      <c r="C1839" s="96"/>
      <c r="D1839" s="96"/>
      <c r="E1839" s="96"/>
      <c r="F1839" s="96"/>
      <c r="G1839" s="96"/>
      <c r="H1839" s="101"/>
      <c r="I1839" s="100"/>
      <c r="J1839" s="96"/>
      <c r="K1839" s="100"/>
      <c r="L1839" s="96"/>
      <c r="M1839" s="97"/>
      <c r="N1839" s="100"/>
      <c r="O1839" s="93"/>
      <c r="P1839" s="93"/>
      <c r="Q1839" s="93"/>
      <c r="R1839" s="93"/>
      <c r="S1839" s="93"/>
      <c r="T1839" s="93"/>
      <c r="U1839" s="93"/>
      <c r="V1839" s="93"/>
      <c r="W1839" s="93"/>
      <c r="X1839" s="93"/>
      <c r="Y1839" s="93"/>
      <c r="Z1839" s="93"/>
    </row>
    <row r="1840">
      <c r="A1840" s="96"/>
      <c r="B1840" s="96"/>
      <c r="C1840" s="96"/>
      <c r="D1840" s="96"/>
      <c r="E1840" s="96"/>
      <c r="F1840" s="96"/>
      <c r="G1840" s="96"/>
      <c r="H1840" s="101"/>
      <c r="I1840" s="100"/>
      <c r="J1840" s="96"/>
      <c r="K1840" s="100"/>
      <c r="L1840" s="96"/>
      <c r="M1840" s="97"/>
      <c r="N1840" s="100"/>
      <c r="O1840" s="93"/>
      <c r="P1840" s="93"/>
      <c r="Q1840" s="93"/>
      <c r="R1840" s="93"/>
      <c r="S1840" s="93"/>
      <c r="T1840" s="93"/>
      <c r="U1840" s="93"/>
      <c r="V1840" s="93"/>
      <c r="W1840" s="93"/>
      <c r="X1840" s="93"/>
      <c r="Y1840" s="93"/>
      <c r="Z1840" s="93"/>
    </row>
    <row r="1841">
      <c r="A1841" s="96"/>
      <c r="B1841" s="96"/>
      <c r="C1841" s="96"/>
      <c r="D1841" s="96"/>
      <c r="E1841" s="96"/>
      <c r="F1841" s="96"/>
      <c r="G1841" s="96"/>
      <c r="H1841" s="101"/>
      <c r="I1841" s="100"/>
      <c r="J1841" s="96"/>
      <c r="K1841" s="100"/>
      <c r="L1841" s="96"/>
      <c r="M1841" s="97"/>
      <c r="N1841" s="100"/>
      <c r="O1841" s="93"/>
      <c r="P1841" s="93"/>
      <c r="Q1841" s="93"/>
      <c r="R1841" s="93"/>
      <c r="S1841" s="93"/>
      <c r="T1841" s="93"/>
      <c r="U1841" s="93"/>
      <c r="V1841" s="93"/>
      <c r="W1841" s="93"/>
      <c r="X1841" s="93"/>
      <c r="Y1841" s="93"/>
      <c r="Z1841" s="93"/>
    </row>
    <row r="1842">
      <c r="A1842" s="97"/>
      <c r="B1842" s="96"/>
      <c r="C1842" s="96"/>
      <c r="D1842" s="96"/>
      <c r="E1842" s="96"/>
      <c r="F1842" s="96"/>
      <c r="G1842" s="96"/>
      <c r="H1842" s="101"/>
      <c r="I1842" s="100"/>
      <c r="J1842" s="96"/>
      <c r="K1842" s="100"/>
      <c r="L1842" s="96"/>
      <c r="M1842" s="97"/>
      <c r="N1842" s="100"/>
      <c r="O1842" s="93"/>
      <c r="P1842" s="93"/>
      <c r="Q1842" s="93"/>
      <c r="R1842" s="93"/>
      <c r="S1842" s="93"/>
      <c r="T1842" s="93"/>
      <c r="U1842" s="93"/>
      <c r="V1842" s="93"/>
      <c r="W1842" s="93"/>
      <c r="X1842" s="93"/>
      <c r="Y1842" s="93"/>
      <c r="Z1842" s="93"/>
    </row>
    <row r="1843">
      <c r="A1843" s="96"/>
      <c r="B1843" s="96"/>
      <c r="C1843" s="96"/>
      <c r="D1843" s="96"/>
      <c r="E1843" s="96"/>
      <c r="F1843" s="96"/>
      <c r="G1843" s="96"/>
      <c r="H1843" s="101"/>
      <c r="I1843" s="99"/>
      <c r="J1843" s="96"/>
      <c r="K1843" s="100"/>
      <c r="L1843" s="96"/>
      <c r="M1843" s="97"/>
      <c r="N1843" s="100"/>
      <c r="O1843" s="93"/>
      <c r="P1843" s="93"/>
      <c r="Q1843" s="93"/>
      <c r="R1843" s="93"/>
      <c r="S1843" s="93"/>
      <c r="T1843" s="93"/>
      <c r="U1843" s="93"/>
      <c r="V1843" s="93"/>
      <c r="W1843" s="93"/>
      <c r="X1843" s="93"/>
      <c r="Y1843" s="93"/>
      <c r="Z1843" s="93"/>
    </row>
    <row r="1844">
      <c r="A1844" s="96"/>
      <c r="B1844" s="96"/>
      <c r="C1844" s="96"/>
      <c r="D1844" s="96"/>
      <c r="E1844" s="96"/>
      <c r="F1844" s="96"/>
      <c r="G1844" s="96"/>
      <c r="H1844" s="101"/>
      <c r="I1844" s="99"/>
      <c r="J1844" s="96"/>
      <c r="K1844" s="100"/>
      <c r="L1844" s="96"/>
      <c r="M1844" s="97"/>
      <c r="N1844" s="100"/>
      <c r="O1844" s="93"/>
      <c r="P1844" s="93"/>
      <c r="Q1844" s="93"/>
      <c r="R1844" s="93"/>
      <c r="S1844" s="93"/>
      <c r="T1844" s="93"/>
      <c r="U1844" s="93"/>
      <c r="V1844" s="93"/>
      <c r="W1844" s="93"/>
      <c r="X1844" s="93"/>
      <c r="Y1844" s="93"/>
      <c r="Z1844" s="93"/>
    </row>
    <row r="1845">
      <c r="A1845" s="96"/>
      <c r="B1845" s="96"/>
      <c r="C1845" s="96"/>
      <c r="D1845" s="96"/>
      <c r="E1845" s="96"/>
      <c r="F1845" s="96"/>
      <c r="G1845" s="96"/>
      <c r="H1845" s="101"/>
      <c r="I1845" s="99"/>
      <c r="J1845" s="96"/>
      <c r="K1845" s="100"/>
      <c r="L1845" s="96"/>
      <c r="M1845" s="97"/>
      <c r="N1845" s="100"/>
      <c r="O1845" s="93"/>
      <c r="P1845" s="93"/>
      <c r="Q1845" s="93"/>
      <c r="R1845" s="93"/>
      <c r="S1845" s="93"/>
      <c r="T1845" s="93"/>
      <c r="U1845" s="93"/>
      <c r="V1845" s="93"/>
      <c r="W1845" s="93"/>
      <c r="X1845" s="93"/>
      <c r="Y1845" s="93"/>
      <c r="Z1845" s="93"/>
    </row>
    <row r="1846">
      <c r="A1846" s="96"/>
      <c r="B1846" s="96"/>
      <c r="C1846" s="96"/>
      <c r="D1846" s="96"/>
      <c r="E1846" s="96"/>
      <c r="F1846" s="96"/>
      <c r="G1846" s="96"/>
      <c r="H1846" s="101"/>
      <c r="I1846" s="99"/>
      <c r="J1846" s="96"/>
      <c r="K1846" s="100"/>
      <c r="L1846" s="96"/>
      <c r="M1846" s="97"/>
      <c r="N1846" s="100"/>
      <c r="O1846" s="93"/>
      <c r="P1846" s="93"/>
      <c r="Q1846" s="93"/>
      <c r="R1846" s="93"/>
      <c r="S1846" s="93"/>
      <c r="T1846" s="93"/>
      <c r="U1846" s="93"/>
      <c r="V1846" s="93"/>
      <c r="W1846" s="93"/>
      <c r="X1846" s="93"/>
      <c r="Y1846" s="93"/>
      <c r="Z1846" s="93"/>
    </row>
    <row r="1847">
      <c r="A1847" s="96"/>
      <c r="B1847" s="96"/>
      <c r="C1847" s="96"/>
      <c r="D1847" s="96"/>
      <c r="E1847" s="96"/>
      <c r="F1847" s="96"/>
      <c r="G1847" s="96"/>
      <c r="H1847" s="101"/>
      <c r="I1847" s="99"/>
      <c r="J1847" s="96"/>
      <c r="K1847" s="100"/>
      <c r="L1847" s="96"/>
      <c r="M1847" s="97"/>
      <c r="N1847" s="100"/>
      <c r="O1847" s="93"/>
      <c r="P1847" s="93"/>
      <c r="Q1847" s="93"/>
      <c r="R1847" s="93"/>
      <c r="S1847" s="93"/>
      <c r="T1847" s="93"/>
      <c r="U1847" s="93"/>
      <c r="V1847" s="93"/>
      <c r="W1847" s="93"/>
      <c r="X1847" s="93"/>
      <c r="Y1847" s="93"/>
      <c r="Z1847" s="93"/>
    </row>
    <row r="1848">
      <c r="A1848" s="96"/>
      <c r="B1848" s="96"/>
      <c r="C1848" s="96"/>
      <c r="D1848" s="96"/>
      <c r="E1848" s="96"/>
      <c r="F1848" s="96"/>
      <c r="G1848" s="96"/>
      <c r="H1848" s="101"/>
      <c r="I1848" s="99"/>
      <c r="J1848" s="96"/>
      <c r="K1848" s="100"/>
      <c r="L1848" s="96"/>
      <c r="M1848" s="97"/>
      <c r="N1848" s="100"/>
      <c r="O1848" s="93"/>
      <c r="P1848" s="93"/>
      <c r="Q1848" s="93"/>
      <c r="R1848" s="93"/>
      <c r="S1848" s="93"/>
      <c r="T1848" s="93"/>
      <c r="U1848" s="93"/>
      <c r="V1848" s="93"/>
      <c r="W1848" s="93"/>
      <c r="X1848" s="93"/>
      <c r="Y1848" s="93"/>
      <c r="Z1848" s="93"/>
    </row>
    <row r="1849">
      <c r="A1849" s="96"/>
      <c r="B1849" s="96"/>
      <c r="C1849" s="96"/>
      <c r="D1849" s="96"/>
      <c r="E1849" s="96"/>
      <c r="F1849" s="96"/>
      <c r="G1849" s="96"/>
      <c r="H1849" s="101"/>
      <c r="I1849" s="99"/>
      <c r="J1849" s="96"/>
      <c r="K1849" s="100"/>
      <c r="L1849" s="96"/>
      <c r="M1849" s="97"/>
      <c r="N1849" s="100"/>
      <c r="O1849" s="93"/>
      <c r="P1849" s="93"/>
      <c r="Q1849" s="93"/>
      <c r="R1849" s="93"/>
      <c r="S1849" s="93"/>
      <c r="T1849" s="93"/>
      <c r="U1849" s="93"/>
      <c r="V1849" s="93"/>
      <c r="W1849" s="93"/>
      <c r="X1849" s="93"/>
      <c r="Y1849" s="93"/>
      <c r="Z1849" s="93"/>
    </row>
    <row r="1850">
      <c r="A1850" s="96"/>
      <c r="B1850" s="96"/>
      <c r="C1850" s="96"/>
      <c r="D1850" s="96"/>
      <c r="E1850" s="96"/>
      <c r="F1850" s="96"/>
      <c r="G1850" s="96"/>
      <c r="H1850" s="101"/>
      <c r="I1850" s="99"/>
      <c r="J1850" s="96"/>
      <c r="K1850" s="100"/>
      <c r="L1850" s="96"/>
      <c r="M1850" s="97"/>
      <c r="N1850" s="100"/>
      <c r="O1850" s="93"/>
      <c r="P1850" s="93"/>
      <c r="Q1850" s="93"/>
      <c r="R1850" s="93"/>
      <c r="S1850" s="93"/>
      <c r="T1850" s="93"/>
      <c r="U1850" s="93"/>
      <c r="V1850" s="93"/>
      <c r="W1850" s="93"/>
      <c r="X1850" s="93"/>
      <c r="Y1850" s="93"/>
      <c r="Z1850" s="93"/>
    </row>
    <row r="1851">
      <c r="A1851" s="96"/>
      <c r="B1851" s="96"/>
      <c r="C1851" s="96"/>
      <c r="D1851" s="96"/>
      <c r="E1851" s="96"/>
      <c r="F1851" s="96"/>
      <c r="G1851" s="96"/>
      <c r="H1851" s="101"/>
      <c r="I1851" s="99"/>
      <c r="J1851" s="96"/>
      <c r="K1851" s="100"/>
      <c r="L1851" s="96"/>
      <c r="M1851" s="97"/>
      <c r="N1851" s="100"/>
      <c r="O1851" s="93"/>
      <c r="P1851" s="93"/>
      <c r="Q1851" s="93"/>
      <c r="R1851" s="93"/>
      <c r="S1851" s="93"/>
      <c r="T1851" s="93"/>
      <c r="U1851" s="93"/>
      <c r="V1851" s="93"/>
      <c r="W1851" s="93"/>
      <c r="X1851" s="93"/>
      <c r="Y1851" s="93"/>
      <c r="Z1851" s="93"/>
    </row>
    <row r="1852">
      <c r="A1852" s="96"/>
      <c r="B1852" s="97"/>
      <c r="C1852" s="96"/>
      <c r="D1852" s="96"/>
      <c r="E1852" s="96"/>
      <c r="F1852" s="96"/>
      <c r="G1852" s="96"/>
      <c r="H1852" s="101"/>
      <c r="I1852" s="99"/>
      <c r="J1852" s="96"/>
      <c r="K1852" s="100"/>
      <c r="L1852" s="96"/>
      <c r="M1852" s="97"/>
      <c r="N1852" s="100"/>
      <c r="O1852" s="93"/>
      <c r="P1852" s="93"/>
      <c r="Q1852" s="93"/>
      <c r="R1852" s="93"/>
      <c r="S1852" s="93"/>
      <c r="T1852" s="93"/>
      <c r="U1852" s="93"/>
      <c r="V1852" s="93"/>
      <c r="W1852" s="93"/>
      <c r="X1852" s="93"/>
      <c r="Y1852" s="93"/>
      <c r="Z1852" s="93"/>
    </row>
    <row r="1853">
      <c r="A1853" s="96"/>
      <c r="B1853" s="96"/>
      <c r="C1853" s="96"/>
      <c r="D1853" s="96"/>
      <c r="E1853" s="96"/>
      <c r="F1853" s="96"/>
      <c r="G1853" s="96"/>
      <c r="H1853" s="101"/>
      <c r="I1853" s="99"/>
      <c r="J1853" s="96"/>
      <c r="K1853" s="100"/>
      <c r="L1853" s="96"/>
      <c r="M1853" s="97"/>
      <c r="N1853" s="100"/>
      <c r="O1853" s="93"/>
      <c r="P1853" s="93"/>
      <c r="Q1853" s="93"/>
      <c r="R1853" s="93"/>
      <c r="S1853" s="93"/>
      <c r="T1853" s="93"/>
      <c r="U1853" s="93"/>
      <c r="V1853" s="93"/>
      <c r="W1853" s="93"/>
      <c r="X1853" s="93"/>
      <c r="Y1853" s="93"/>
      <c r="Z1853" s="93"/>
    </row>
    <row r="1854">
      <c r="A1854" s="96"/>
      <c r="B1854" s="96"/>
      <c r="C1854" s="96"/>
      <c r="D1854" s="96"/>
      <c r="E1854" s="96"/>
      <c r="F1854" s="96"/>
      <c r="G1854" s="96"/>
      <c r="H1854" s="101"/>
      <c r="I1854" s="99"/>
      <c r="J1854" s="96"/>
      <c r="K1854" s="100"/>
      <c r="L1854" s="96"/>
      <c r="M1854" s="97"/>
      <c r="N1854" s="100"/>
      <c r="O1854" s="93"/>
      <c r="P1854" s="93"/>
      <c r="Q1854" s="93"/>
      <c r="R1854" s="93"/>
      <c r="S1854" s="93"/>
      <c r="T1854" s="93"/>
      <c r="U1854" s="93"/>
      <c r="V1854" s="93"/>
      <c r="W1854" s="93"/>
      <c r="X1854" s="93"/>
      <c r="Y1854" s="93"/>
      <c r="Z1854" s="93"/>
    </row>
    <row r="1855">
      <c r="A1855" s="96"/>
      <c r="B1855" s="96"/>
      <c r="C1855" s="96"/>
      <c r="D1855" s="96"/>
      <c r="E1855" s="96"/>
      <c r="F1855" s="96"/>
      <c r="G1855" s="96"/>
      <c r="H1855" s="101"/>
      <c r="I1855" s="100"/>
      <c r="J1855" s="96"/>
      <c r="K1855" s="100"/>
      <c r="L1855" s="96"/>
      <c r="M1855" s="97"/>
      <c r="N1855" s="100"/>
      <c r="O1855" s="93"/>
      <c r="P1855" s="93"/>
      <c r="Q1855" s="93"/>
      <c r="R1855" s="93"/>
      <c r="S1855" s="93"/>
      <c r="T1855" s="93"/>
      <c r="U1855" s="93"/>
      <c r="V1855" s="93"/>
      <c r="W1855" s="93"/>
      <c r="X1855" s="93"/>
      <c r="Y1855" s="93"/>
      <c r="Z1855" s="93"/>
    </row>
    <row r="1856">
      <c r="A1856" s="96"/>
      <c r="B1856" s="96"/>
      <c r="C1856" s="96"/>
      <c r="D1856" s="96"/>
      <c r="E1856" s="96"/>
      <c r="F1856" s="96"/>
      <c r="G1856" s="96"/>
      <c r="H1856" s="101"/>
      <c r="I1856" s="100"/>
      <c r="J1856" s="96"/>
      <c r="K1856" s="100"/>
      <c r="L1856" s="96"/>
      <c r="M1856" s="97"/>
      <c r="N1856" s="100"/>
      <c r="O1856" s="93"/>
      <c r="P1856" s="93"/>
      <c r="Q1856" s="93"/>
      <c r="R1856" s="93"/>
      <c r="S1856" s="93"/>
      <c r="T1856" s="93"/>
      <c r="U1856" s="93"/>
      <c r="V1856" s="93"/>
      <c r="W1856" s="93"/>
      <c r="X1856" s="93"/>
      <c r="Y1856" s="93"/>
      <c r="Z1856" s="93"/>
    </row>
    <row r="1857">
      <c r="A1857" s="96"/>
      <c r="B1857" s="96"/>
      <c r="C1857" s="96"/>
      <c r="D1857" s="96"/>
      <c r="E1857" s="96"/>
      <c r="F1857" s="96"/>
      <c r="G1857" s="96"/>
      <c r="H1857" s="101"/>
      <c r="I1857" s="100"/>
      <c r="J1857" s="96"/>
      <c r="K1857" s="99"/>
      <c r="L1857" s="96"/>
      <c r="M1857" s="97"/>
      <c r="N1857" s="100"/>
      <c r="O1857" s="93"/>
      <c r="P1857" s="93"/>
      <c r="Q1857" s="93"/>
      <c r="R1857" s="93"/>
      <c r="S1857" s="93"/>
      <c r="T1857" s="93"/>
      <c r="U1857" s="93"/>
      <c r="V1857" s="93"/>
      <c r="W1857" s="93"/>
      <c r="X1857" s="93"/>
      <c r="Y1857" s="93"/>
      <c r="Z1857" s="93"/>
    </row>
    <row r="1858">
      <c r="A1858" s="96"/>
      <c r="B1858" s="96"/>
      <c r="C1858" s="96"/>
      <c r="D1858" s="96"/>
      <c r="E1858" s="96"/>
      <c r="F1858" s="96"/>
      <c r="G1858" s="96"/>
      <c r="H1858" s="101"/>
      <c r="I1858" s="100"/>
      <c r="J1858" s="96"/>
      <c r="K1858" s="100"/>
      <c r="L1858" s="96"/>
      <c r="M1858" s="97"/>
      <c r="N1858" s="100"/>
      <c r="O1858" s="93"/>
      <c r="P1858" s="93"/>
      <c r="Q1858" s="93"/>
      <c r="R1858" s="93"/>
      <c r="S1858" s="93"/>
      <c r="T1858" s="93"/>
      <c r="U1858" s="93"/>
      <c r="V1858" s="93"/>
      <c r="W1858" s="93"/>
      <c r="X1858" s="93"/>
      <c r="Y1858" s="93"/>
      <c r="Z1858" s="93"/>
    </row>
    <row r="1859">
      <c r="A1859" s="96"/>
      <c r="B1859" s="96"/>
      <c r="C1859" s="96"/>
      <c r="D1859" s="96"/>
      <c r="E1859" s="96"/>
      <c r="F1859" s="96"/>
      <c r="G1859" s="96"/>
      <c r="H1859" s="101"/>
      <c r="I1859" s="100"/>
      <c r="J1859" s="96"/>
      <c r="K1859" s="100"/>
      <c r="L1859" s="96"/>
      <c r="M1859" s="97"/>
      <c r="N1859" s="100"/>
      <c r="O1859" s="93"/>
      <c r="P1859" s="93"/>
      <c r="Q1859" s="93"/>
      <c r="R1859" s="93"/>
      <c r="S1859" s="93"/>
      <c r="T1859" s="93"/>
      <c r="U1859" s="93"/>
      <c r="V1859" s="93"/>
      <c r="W1859" s="93"/>
      <c r="X1859" s="93"/>
      <c r="Y1859" s="93"/>
      <c r="Z1859" s="93"/>
    </row>
    <row r="1860">
      <c r="A1860" s="96"/>
      <c r="B1860" s="96"/>
      <c r="C1860" s="96"/>
      <c r="D1860" s="96"/>
      <c r="E1860" s="96"/>
      <c r="F1860" s="96"/>
      <c r="G1860" s="96"/>
      <c r="H1860" s="101"/>
      <c r="I1860" s="100"/>
      <c r="J1860" s="96"/>
      <c r="K1860" s="99"/>
      <c r="L1860" s="96"/>
      <c r="M1860" s="97"/>
      <c r="N1860" s="100"/>
      <c r="O1860" s="93"/>
      <c r="P1860" s="93"/>
      <c r="Q1860" s="93"/>
      <c r="R1860" s="93"/>
      <c r="S1860" s="93"/>
      <c r="T1860" s="93"/>
      <c r="U1860" s="93"/>
      <c r="V1860" s="93"/>
      <c r="W1860" s="93"/>
      <c r="X1860" s="93"/>
      <c r="Y1860" s="93"/>
      <c r="Z1860" s="93"/>
    </row>
    <row r="1861">
      <c r="A1861" s="96"/>
      <c r="B1861" s="96"/>
      <c r="C1861" s="96"/>
      <c r="D1861" s="96"/>
      <c r="E1861" s="96"/>
      <c r="F1861" s="96"/>
      <c r="G1861" s="96"/>
      <c r="H1861" s="101"/>
      <c r="I1861" s="100"/>
      <c r="J1861" s="96"/>
      <c r="K1861" s="100"/>
      <c r="L1861" s="96"/>
      <c r="M1861" s="97"/>
      <c r="N1861" s="100"/>
      <c r="O1861" s="93"/>
      <c r="P1861" s="93"/>
      <c r="Q1861" s="93"/>
      <c r="R1861" s="93"/>
      <c r="S1861" s="93"/>
      <c r="T1861" s="93"/>
      <c r="U1861" s="93"/>
      <c r="V1861" s="93"/>
      <c r="W1861" s="93"/>
      <c r="X1861" s="93"/>
      <c r="Y1861" s="93"/>
      <c r="Z1861" s="93"/>
    </row>
    <row r="1862">
      <c r="A1862" s="96"/>
      <c r="B1862" s="96"/>
      <c r="C1862" s="96"/>
      <c r="D1862" s="96"/>
      <c r="E1862" s="96"/>
      <c r="F1862" s="96"/>
      <c r="G1862" s="96"/>
      <c r="H1862" s="101"/>
      <c r="I1862" s="100"/>
      <c r="J1862" s="96"/>
      <c r="K1862" s="100"/>
      <c r="L1862" s="96"/>
      <c r="M1862" s="97"/>
      <c r="N1862" s="100"/>
      <c r="O1862" s="93"/>
      <c r="P1862" s="93"/>
      <c r="Q1862" s="93"/>
      <c r="R1862" s="93"/>
      <c r="S1862" s="93"/>
      <c r="T1862" s="93"/>
      <c r="U1862" s="93"/>
      <c r="V1862" s="93"/>
      <c r="W1862" s="93"/>
      <c r="X1862" s="93"/>
      <c r="Y1862" s="93"/>
      <c r="Z1862" s="93"/>
    </row>
    <row r="1863">
      <c r="A1863" s="96"/>
      <c r="B1863" s="96"/>
      <c r="C1863" s="96"/>
      <c r="D1863" s="96"/>
      <c r="E1863" s="96"/>
      <c r="F1863" s="96"/>
      <c r="G1863" s="96"/>
      <c r="H1863" s="101"/>
      <c r="I1863" s="100"/>
      <c r="J1863" s="96"/>
      <c r="K1863" s="100"/>
      <c r="L1863" s="96"/>
      <c r="M1863" s="97"/>
      <c r="N1863" s="100"/>
      <c r="O1863" s="93"/>
      <c r="P1863" s="93"/>
      <c r="Q1863" s="93"/>
      <c r="R1863" s="93"/>
      <c r="S1863" s="93"/>
      <c r="T1863" s="93"/>
      <c r="U1863" s="93"/>
      <c r="V1863" s="93"/>
      <c r="W1863" s="93"/>
      <c r="X1863" s="93"/>
      <c r="Y1863" s="93"/>
      <c r="Z1863" s="93"/>
    </row>
    <row r="1864">
      <c r="A1864" s="96"/>
      <c r="B1864" s="96"/>
      <c r="C1864" s="96"/>
      <c r="D1864" s="97"/>
      <c r="E1864" s="96"/>
      <c r="F1864" s="96"/>
      <c r="G1864" s="96"/>
      <c r="H1864" s="101"/>
      <c r="I1864" s="100"/>
      <c r="J1864" s="96"/>
      <c r="K1864" s="100"/>
      <c r="L1864" s="96"/>
      <c r="M1864" s="97"/>
      <c r="N1864" s="100"/>
      <c r="O1864" s="93"/>
      <c r="P1864" s="93"/>
      <c r="Q1864" s="93"/>
      <c r="R1864" s="93"/>
      <c r="S1864" s="93"/>
      <c r="T1864" s="93"/>
      <c r="U1864" s="93"/>
      <c r="V1864" s="93"/>
      <c r="W1864" s="93"/>
      <c r="X1864" s="93"/>
      <c r="Y1864" s="93"/>
      <c r="Z1864" s="93"/>
    </row>
    <row r="1865">
      <c r="A1865" s="96"/>
      <c r="B1865" s="96"/>
      <c r="C1865" s="96"/>
      <c r="D1865" s="96"/>
      <c r="E1865" s="96"/>
      <c r="F1865" s="96"/>
      <c r="G1865" s="96"/>
      <c r="H1865" s="101"/>
      <c r="I1865" s="100"/>
      <c r="J1865" s="96"/>
      <c r="K1865" s="100"/>
      <c r="L1865" s="96"/>
      <c r="M1865" s="97"/>
      <c r="N1865" s="100"/>
      <c r="O1865" s="93"/>
      <c r="P1865" s="93"/>
      <c r="Q1865" s="93"/>
      <c r="R1865" s="93"/>
      <c r="S1865" s="93"/>
      <c r="T1865" s="93"/>
      <c r="U1865" s="93"/>
      <c r="V1865" s="93"/>
      <c r="W1865" s="93"/>
      <c r="X1865" s="93"/>
      <c r="Y1865" s="93"/>
      <c r="Z1865" s="93"/>
    </row>
    <row r="1866">
      <c r="A1866" s="96"/>
      <c r="B1866" s="96"/>
      <c r="C1866" s="96"/>
      <c r="D1866" s="96"/>
      <c r="E1866" s="96"/>
      <c r="F1866" s="96"/>
      <c r="G1866" s="96"/>
      <c r="H1866" s="101"/>
      <c r="I1866" s="100"/>
      <c r="J1866" s="96"/>
      <c r="K1866" s="100"/>
      <c r="L1866" s="96"/>
      <c r="M1866" s="97"/>
      <c r="N1866" s="100"/>
      <c r="O1866" s="93"/>
      <c r="P1866" s="93"/>
      <c r="Q1866" s="93"/>
      <c r="R1866" s="93"/>
      <c r="S1866" s="93"/>
      <c r="T1866" s="93"/>
      <c r="U1866" s="93"/>
      <c r="V1866" s="93"/>
      <c r="W1866" s="93"/>
      <c r="X1866" s="93"/>
      <c r="Y1866" s="93"/>
      <c r="Z1866" s="93"/>
    </row>
    <row r="1867">
      <c r="A1867" s="96"/>
      <c r="B1867" s="96"/>
      <c r="C1867" s="96"/>
      <c r="D1867" s="96"/>
      <c r="E1867" s="96"/>
      <c r="F1867" s="96"/>
      <c r="G1867" s="96"/>
      <c r="H1867" s="101"/>
      <c r="I1867" s="100"/>
      <c r="J1867" s="96"/>
      <c r="K1867" s="100"/>
      <c r="L1867" s="96"/>
      <c r="M1867" s="97"/>
      <c r="N1867" s="100"/>
      <c r="O1867" s="93"/>
      <c r="P1867" s="93"/>
      <c r="Q1867" s="93"/>
      <c r="R1867" s="93"/>
      <c r="S1867" s="93"/>
      <c r="T1867" s="93"/>
      <c r="U1867" s="93"/>
      <c r="V1867" s="93"/>
      <c r="W1867" s="93"/>
      <c r="X1867" s="93"/>
      <c r="Y1867" s="93"/>
      <c r="Z1867" s="93"/>
    </row>
    <row r="1868">
      <c r="A1868" s="96"/>
      <c r="B1868" s="96"/>
      <c r="C1868" s="96"/>
      <c r="D1868" s="96"/>
      <c r="E1868" s="96"/>
      <c r="F1868" s="96"/>
      <c r="G1868" s="96"/>
      <c r="H1868" s="101"/>
      <c r="I1868" s="100"/>
      <c r="J1868" s="96"/>
      <c r="K1868" s="100"/>
      <c r="L1868" s="96"/>
      <c r="M1868" s="97"/>
      <c r="N1868" s="100"/>
      <c r="O1868" s="93"/>
      <c r="P1868" s="93"/>
      <c r="Q1868" s="93"/>
      <c r="R1868" s="93"/>
      <c r="S1868" s="93"/>
      <c r="T1868" s="93"/>
      <c r="U1868" s="93"/>
      <c r="V1868" s="93"/>
      <c r="W1868" s="93"/>
      <c r="X1868" s="93"/>
      <c r="Y1868" s="93"/>
      <c r="Z1868" s="93"/>
    </row>
    <row r="1869">
      <c r="A1869" s="96"/>
      <c r="B1869" s="96"/>
      <c r="C1869" s="96"/>
      <c r="D1869" s="96"/>
      <c r="E1869" s="96"/>
      <c r="F1869" s="96"/>
      <c r="G1869" s="96"/>
      <c r="H1869" s="101"/>
      <c r="I1869" s="100"/>
      <c r="J1869" s="96"/>
      <c r="K1869" s="99"/>
      <c r="L1869" s="96"/>
      <c r="M1869" s="97"/>
      <c r="N1869" s="100"/>
      <c r="O1869" s="93"/>
      <c r="P1869" s="93"/>
      <c r="Q1869" s="93"/>
      <c r="R1869" s="93"/>
      <c r="S1869" s="93"/>
      <c r="T1869" s="93"/>
      <c r="U1869" s="93"/>
      <c r="V1869" s="93"/>
      <c r="W1869" s="93"/>
      <c r="X1869" s="93"/>
      <c r="Y1869" s="93"/>
      <c r="Z1869" s="93"/>
    </row>
    <row r="1870">
      <c r="A1870" s="96"/>
      <c r="B1870" s="96"/>
      <c r="C1870" s="96"/>
      <c r="D1870" s="96"/>
      <c r="E1870" s="96"/>
      <c r="F1870" s="96"/>
      <c r="G1870" s="96"/>
      <c r="H1870" s="101"/>
      <c r="I1870" s="100"/>
      <c r="J1870" s="96"/>
      <c r="K1870" s="99"/>
      <c r="L1870" s="96"/>
      <c r="M1870" s="97"/>
      <c r="N1870" s="100"/>
      <c r="O1870" s="93"/>
      <c r="P1870" s="93"/>
      <c r="Q1870" s="93"/>
      <c r="R1870" s="93"/>
      <c r="S1870" s="93"/>
      <c r="T1870" s="93"/>
      <c r="U1870" s="93"/>
      <c r="V1870" s="93"/>
      <c r="W1870" s="93"/>
      <c r="X1870" s="93"/>
      <c r="Y1870" s="93"/>
      <c r="Z1870" s="93"/>
    </row>
    <row r="1871">
      <c r="A1871" s="96"/>
      <c r="B1871" s="96"/>
      <c r="C1871" s="96"/>
      <c r="D1871" s="97"/>
      <c r="E1871" s="96"/>
      <c r="F1871" s="96"/>
      <c r="G1871" s="96"/>
      <c r="H1871" s="101"/>
      <c r="I1871" s="100"/>
      <c r="J1871" s="96"/>
      <c r="K1871" s="100"/>
      <c r="L1871" s="96"/>
      <c r="M1871" s="97"/>
      <c r="N1871" s="100"/>
      <c r="O1871" s="93"/>
      <c r="P1871" s="93"/>
      <c r="Q1871" s="93"/>
      <c r="R1871" s="93"/>
      <c r="S1871" s="93"/>
      <c r="T1871" s="93"/>
      <c r="U1871" s="93"/>
      <c r="V1871" s="93"/>
      <c r="W1871" s="93"/>
      <c r="X1871" s="93"/>
      <c r="Y1871" s="93"/>
      <c r="Z1871" s="93"/>
    </row>
    <row r="1872">
      <c r="A1872" s="96"/>
      <c r="B1872" s="96"/>
      <c r="C1872" s="96"/>
      <c r="D1872" s="96"/>
      <c r="E1872" s="96"/>
      <c r="F1872" s="96"/>
      <c r="G1872" s="96"/>
      <c r="H1872" s="101"/>
      <c r="I1872" s="100"/>
      <c r="J1872" s="96"/>
      <c r="K1872" s="100"/>
      <c r="L1872" s="96"/>
      <c r="M1872" s="97"/>
      <c r="N1872" s="100"/>
      <c r="O1872" s="93"/>
      <c r="P1872" s="93"/>
      <c r="Q1872" s="93"/>
      <c r="R1872" s="93"/>
      <c r="S1872" s="93"/>
      <c r="T1872" s="93"/>
      <c r="U1872" s="93"/>
      <c r="V1872" s="93"/>
      <c r="W1872" s="93"/>
      <c r="X1872" s="93"/>
      <c r="Y1872" s="93"/>
      <c r="Z1872" s="93"/>
    </row>
    <row r="1873">
      <c r="A1873" s="96"/>
      <c r="B1873" s="96"/>
      <c r="C1873" s="96"/>
      <c r="D1873" s="96"/>
      <c r="E1873" s="96"/>
      <c r="F1873" s="96"/>
      <c r="G1873" s="96"/>
      <c r="H1873" s="101"/>
      <c r="I1873" s="100"/>
      <c r="J1873" s="96"/>
      <c r="K1873" s="100"/>
      <c r="L1873" s="96"/>
      <c r="M1873" s="97"/>
      <c r="N1873" s="100"/>
      <c r="O1873" s="93"/>
      <c r="P1873" s="93"/>
      <c r="Q1873" s="93"/>
      <c r="R1873" s="93"/>
      <c r="S1873" s="93"/>
      <c r="T1873" s="93"/>
      <c r="U1873" s="93"/>
      <c r="V1873" s="93"/>
      <c r="W1873" s="93"/>
      <c r="X1873" s="93"/>
      <c r="Y1873" s="93"/>
      <c r="Z1873" s="93"/>
    </row>
    <row r="1874">
      <c r="A1874" s="96"/>
      <c r="B1874" s="96"/>
      <c r="C1874" s="96"/>
      <c r="D1874" s="96"/>
      <c r="E1874" s="96"/>
      <c r="F1874" s="96"/>
      <c r="G1874" s="96"/>
      <c r="H1874" s="101"/>
      <c r="I1874" s="100"/>
      <c r="J1874" s="96"/>
      <c r="K1874" s="100"/>
      <c r="L1874" s="96"/>
      <c r="M1874" s="97"/>
      <c r="N1874" s="100"/>
      <c r="O1874" s="93"/>
      <c r="P1874" s="93"/>
      <c r="Q1874" s="93"/>
      <c r="R1874" s="93"/>
      <c r="S1874" s="93"/>
      <c r="T1874" s="93"/>
      <c r="U1874" s="93"/>
      <c r="V1874" s="93"/>
      <c r="W1874" s="93"/>
      <c r="X1874" s="93"/>
      <c r="Y1874" s="93"/>
      <c r="Z1874" s="93"/>
    </row>
    <row r="1875">
      <c r="A1875" s="96"/>
      <c r="B1875" s="96"/>
      <c r="C1875" s="96"/>
      <c r="D1875" s="96"/>
      <c r="E1875" s="96"/>
      <c r="F1875" s="96"/>
      <c r="G1875" s="96"/>
      <c r="H1875" s="101"/>
      <c r="I1875" s="100"/>
      <c r="J1875" s="96"/>
      <c r="K1875" s="100"/>
      <c r="L1875" s="96"/>
      <c r="M1875" s="97"/>
      <c r="N1875" s="100"/>
      <c r="O1875" s="93"/>
      <c r="P1875" s="93"/>
      <c r="Q1875" s="93"/>
      <c r="R1875" s="93"/>
      <c r="S1875" s="93"/>
      <c r="T1875" s="93"/>
      <c r="U1875" s="93"/>
      <c r="V1875" s="93"/>
      <c r="W1875" s="93"/>
      <c r="X1875" s="93"/>
      <c r="Y1875" s="93"/>
      <c r="Z1875" s="93"/>
    </row>
    <row r="1876">
      <c r="A1876" s="96"/>
      <c r="B1876" s="96"/>
      <c r="C1876" s="96"/>
      <c r="D1876" s="96"/>
      <c r="E1876" s="96"/>
      <c r="F1876" s="96"/>
      <c r="G1876" s="96"/>
      <c r="H1876" s="101"/>
      <c r="I1876" s="100"/>
      <c r="J1876" s="96"/>
      <c r="K1876" s="100"/>
      <c r="L1876" s="96"/>
      <c r="M1876" s="97"/>
      <c r="N1876" s="100"/>
      <c r="O1876" s="93"/>
      <c r="P1876" s="93"/>
      <c r="Q1876" s="93"/>
      <c r="R1876" s="93"/>
      <c r="S1876" s="93"/>
      <c r="T1876" s="93"/>
      <c r="U1876" s="93"/>
      <c r="V1876" s="93"/>
      <c r="W1876" s="93"/>
      <c r="X1876" s="93"/>
      <c r="Y1876" s="93"/>
      <c r="Z1876" s="93"/>
    </row>
    <row r="1877">
      <c r="A1877" s="96"/>
      <c r="B1877" s="96"/>
      <c r="C1877" s="96"/>
      <c r="D1877" s="96"/>
      <c r="E1877" s="96"/>
      <c r="F1877" s="96"/>
      <c r="G1877" s="96"/>
      <c r="H1877" s="101"/>
      <c r="I1877" s="100"/>
      <c r="J1877" s="96"/>
      <c r="K1877" s="100"/>
      <c r="L1877" s="96"/>
      <c r="M1877" s="97"/>
      <c r="N1877" s="100"/>
      <c r="O1877" s="93"/>
      <c r="P1877" s="93"/>
      <c r="Q1877" s="93"/>
      <c r="R1877" s="93"/>
      <c r="S1877" s="93"/>
      <c r="T1877" s="93"/>
      <c r="U1877" s="93"/>
      <c r="V1877" s="93"/>
      <c r="W1877" s="93"/>
      <c r="X1877" s="93"/>
      <c r="Y1877" s="93"/>
      <c r="Z1877" s="93"/>
    </row>
    <row r="1878">
      <c r="A1878" s="96"/>
      <c r="B1878" s="96"/>
      <c r="C1878" s="96"/>
      <c r="D1878" s="96"/>
      <c r="E1878" s="96"/>
      <c r="F1878" s="96"/>
      <c r="G1878" s="96"/>
      <c r="H1878" s="101"/>
      <c r="I1878" s="100"/>
      <c r="J1878" s="96"/>
      <c r="K1878" s="100"/>
      <c r="L1878" s="96"/>
      <c r="M1878" s="97"/>
      <c r="N1878" s="100"/>
      <c r="O1878" s="93"/>
      <c r="P1878" s="93"/>
      <c r="Q1878" s="93"/>
      <c r="R1878" s="93"/>
      <c r="S1878" s="93"/>
      <c r="T1878" s="93"/>
      <c r="U1878" s="93"/>
      <c r="V1878" s="93"/>
      <c r="W1878" s="93"/>
      <c r="X1878" s="93"/>
      <c r="Y1878" s="93"/>
      <c r="Z1878" s="93"/>
    </row>
    <row r="1879">
      <c r="A1879" s="96"/>
      <c r="B1879" s="96"/>
      <c r="C1879" s="96"/>
      <c r="D1879" s="96"/>
      <c r="E1879" s="96"/>
      <c r="F1879" s="96"/>
      <c r="G1879" s="96"/>
      <c r="H1879" s="101"/>
      <c r="I1879" s="100"/>
      <c r="J1879" s="96"/>
      <c r="K1879" s="100"/>
      <c r="L1879" s="96"/>
      <c r="M1879" s="97"/>
      <c r="N1879" s="100"/>
      <c r="O1879" s="93"/>
      <c r="P1879" s="93"/>
      <c r="Q1879" s="93"/>
      <c r="R1879" s="93"/>
      <c r="S1879" s="93"/>
      <c r="T1879" s="93"/>
      <c r="U1879" s="93"/>
      <c r="V1879" s="93"/>
      <c r="W1879" s="93"/>
      <c r="X1879" s="93"/>
      <c r="Y1879" s="93"/>
      <c r="Z1879" s="93"/>
    </row>
    <row r="1880">
      <c r="A1880" s="97"/>
      <c r="B1880" s="96"/>
      <c r="C1880" s="96"/>
      <c r="D1880" s="96"/>
      <c r="E1880" s="96"/>
      <c r="F1880" s="96"/>
      <c r="G1880" s="96"/>
      <c r="H1880" s="101"/>
      <c r="I1880" s="100"/>
      <c r="J1880" s="96"/>
      <c r="K1880" s="100"/>
      <c r="L1880" s="96"/>
      <c r="M1880" s="97"/>
      <c r="N1880" s="100"/>
      <c r="O1880" s="93"/>
      <c r="P1880" s="93"/>
      <c r="Q1880" s="93"/>
      <c r="R1880" s="93"/>
      <c r="S1880" s="93"/>
      <c r="T1880" s="93"/>
      <c r="U1880" s="93"/>
      <c r="V1880" s="93"/>
      <c r="W1880" s="93"/>
      <c r="X1880" s="93"/>
      <c r="Y1880" s="93"/>
      <c r="Z1880" s="93"/>
    </row>
    <row r="1881">
      <c r="A1881" s="96"/>
      <c r="B1881" s="96"/>
      <c r="C1881" s="96"/>
      <c r="D1881" s="96"/>
      <c r="E1881" s="96"/>
      <c r="F1881" s="96"/>
      <c r="G1881" s="96"/>
      <c r="H1881" s="101"/>
      <c r="I1881" s="99"/>
      <c r="J1881" s="96"/>
      <c r="K1881" s="100"/>
      <c r="L1881" s="96"/>
      <c r="M1881" s="97"/>
      <c r="N1881" s="100"/>
      <c r="O1881" s="93"/>
      <c r="P1881" s="93"/>
      <c r="Q1881" s="93"/>
      <c r="R1881" s="93"/>
      <c r="S1881" s="93"/>
      <c r="T1881" s="93"/>
      <c r="U1881" s="93"/>
      <c r="V1881" s="93"/>
      <c r="W1881" s="93"/>
      <c r="X1881" s="93"/>
      <c r="Y1881" s="93"/>
      <c r="Z1881" s="93"/>
    </row>
    <row r="1882">
      <c r="A1882" s="96"/>
      <c r="B1882" s="96"/>
      <c r="C1882" s="96"/>
      <c r="D1882" s="96"/>
      <c r="E1882" s="96"/>
      <c r="F1882" s="96"/>
      <c r="G1882" s="96"/>
      <c r="H1882" s="101"/>
      <c r="I1882" s="99"/>
      <c r="J1882" s="96"/>
      <c r="K1882" s="100"/>
      <c r="L1882" s="96"/>
      <c r="M1882" s="97"/>
      <c r="N1882" s="100"/>
      <c r="O1882" s="93"/>
      <c r="P1882" s="93"/>
      <c r="Q1882" s="93"/>
      <c r="R1882" s="93"/>
      <c r="S1882" s="93"/>
      <c r="T1882" s="93"/>
      <c r="U1882" s="93"/>
      <c r="V1882" s="93"/>
      <c r="W1882" s="93"/>
      <c r="X1882" s="93"/>
      <c r="Y1882" s="93"/>
      <c r="Z1882" s="93"/>
    </row>
    <row r="1883">
      <c r="A1883" s="96"/>
      <c r="B1883" s="96"/>
      <c r="C1883" s="96"/>
      <c r="D1883" s="96"/>
      <c r="E1883" s="96"/>
      <c r="F1883" s="96"/>
      <c r="G1883" s="96"/>
      <c r="H1883" s="101"/>
      <c r="I1883" s="99"/>
      <c r="J1883" s="96"/>
      <c r="K1883" s="100"/>
      <c r="L1883" s="96"/>
      <c r="M1883" s="97"/>
      <c r="N1883" s="100"/>
      <c r="O1883" s="93"/>
      <c r="P1883" s="93"/>
      <c r="Q1883" s="93"/>
      <c r="R1883" s="93"/>
      <c r="S1883" s="93"/>
      <c r="T1883" s="93"/>
      <c r="U1883" s="93"/>
      <c r="V1883" s="93"/>
      <c r="W1883" s="93"/>
      <c r="X1883" s="93"/>
      <c r="Y1883" s="93"/>
      <c r="Z1883" s="93"/>
    </row>
    <row r="1884">
      <c r="A1884" s="96"/>
      <c r="B1884" s="96"/>
      <c r="C1884" s="96"/>
      <c r="D1884" s="96"/>
      <c r="E1884" s="96"/>
      <c r="F1884" s="96"/>
      <c r="G1884" s="96"/>
      <c r="H1884" s="101"/>
      <c r="I1884" s="99"/>
      <c r="J1884" s="96"/>
      <c r="K1884" s="100"/>
      <c r="L1884" s="96"/>
      <c r="M1884" s="97"/>
      <c r="N1884" s="100"/>
      <c r="O1884" s="93"/>
      <c r="P1884" s="93"/>
      <c r="Q1884" s="93"/>
      <c r="R1884" s="93"/>
      <c r="S1884" s="93"/>
      <c r="T1884" s="93"/>
      <c r="U1884" s="93"/>
      <c r="V1884" s="93"/>
      <c r="W1884" s="93"/>
      <c r="X1884" s="93"/>
      <c r="Y1884" s="93"/>
      <c r="Z1884" s="93"/>
    </row>
    <row r="1885">
      <c r="A1885" s="96"/>
      <c r="B1885" s="96"/>
      <c r="C1885" s="96"/>
      <c r="D1885" s="96"/>
      <c r="E1885" s="96"/>
      <c r="F1885" s="96"/>
      <c r="G1885" s="96"/>
      <c r="H1885" s="101"/>
      <c r="I1885" s="99"/>
      <c r="J1885" s="96"/>
      <c r="K1885" s="100"/>
      <c r="L1885" s="96"/>
      <c r="M1885" s="97"/>
      <c r="N1885" s="100"/>
      <c r="O1885" s="93"/>
      <c r="P1885" s="93"/>
      <c r="Q1885" s="93"/>
      <c r="R1885" s="93"/>
      <c r="S1885" s="93"/>
      <c r="T1885" s="93"/>
      <c r="U1885" s="93"/>
      <c r="V1885" s="93"/>
      <c r="W1885" s="93"/>
      <c r="X1885" s="93"/>
      <c r="Y1885" s="93"/>
      <c r="Z1885" s="93"/>
    </row>
    <row r="1886">
      <c r="A1886" s="96"/>
      <c r="B1886" s="96"/>
      <c r="C1886" s="96"/>
      <c r="D1886" s="96"/>
      <c r="E1886" s="96"/>
      <c r="F1886" s="96"/>
      <c r="G1886" s="96"/>
      <c r="H1886" s="101"/>
      <c r="I1886" s="99"/>
      <c r="J1886" s="96"/>
      <c r="K1886" s="100"/>
      <c r="L1886" s="96"/>
      <c r="M1886" s="97"/>
      <c r="N1886" s="100"/>
      <c r="O1886" s="93"/>
      <c r="P1886" s="93"/>
      <c r="Q1886" s="93"/>
      <c r="R1886" s="93"/>
      <c r="S1886" s="93"/>
      <c r="T1886" s="93"/>
      <c r="U1886" s="93"/>
      <c r="V1886" s="93"/>
      <c r="W1886" s="93"/>
      <c r="X1886" s="93"/>
      <c r="Y1886" s="93"/>
      <c r="Z1886" s="93"/>
    </row>
    <row r="1887">
      <c r="A1887" s="96"/>
      <c r="B1887" s="96"/>
      <c r="C1887" s="96"/>
      <c r="D1887" s="96"/>
      <c r="E1887" s="96"/>
      <c r="F1887" s="96"/>
      <c r="G1887" s="96"/>
      <c r="H1887" s="101"/>
      <c r="I1887" s="99"/>
      <c r="J1887" s="96"/>
      <c r="K1887" s="100"/>
      <c r="L1887" s="96"/>
      <c r="M1887" s="97"/>
      <c r="N1887" s="100"/>
      <c r="O1887" s="93"/>
      <c r="P1887" s="93"/>
      <c r="Q1887" s="93"/>
      <c r="R1887" s="93"/>
      <c r="S1887" s="93"/>
      <c r="T1887" s="93"/>
      <c r="U1887" s="93"/>
      <c r="V1887" s="93"/>
      <c r="W1887" s="93"/>
      <c r="X1887" s="93"/>
      <c r="Y1887" s="93"/>
      <c r="Z1887" s="93"/>
    </row>
    <row r="1888">
      <c r="A1888" s="96"/>
      <c r="B1888" s="96"/>
      <c r="C1888" s="96"/>
      <c r="D1888" s="96"/>
      <c r="E1888" s="96"/>
      <c r="F1888" s="96"/>
      <c r="G1888" s="96"/>
      <c r="H1888" s="101"/>
      <c r="I1888" s="99"/>
      <c r="J1888" s="96"/>
      <c r="K1888" s="100"/>
      <c r="L1888" s="96"/>
      <c r="M1888" s="97"/>
      <c r="N1888" s="100"/>
      <c r="O1888" s="93"/>
      <c r="P1888" s="93"/>
      <c r="Q1888" s="93"/>
      <c r="R1888" s="93"/>
      <c r="S1888" s="93"/>
      <c r="T1888" s="93"/>
      <c r="U1888" s="93"/>
      <c r="V1888" s="93"/>
      <c r="W1888" s="93"/>
      <c r="X1888" s="93"/>
      <c r="Y1888" s="93"/>
      <c r="Z1888" s="93"/>
    </row>
    <row r="1889">
      <c r="A1889" s="96"/>
      <c r="B1889" s="96"/>
      <c r="C1889" s="96"/>
      <c r="D1889" s="96"/>
      <c r="E1889" s="96"/>
      <c r="F1889" s="96"/>
      <c r="G1889" s="96"/>
      <c r="H1889" s="101"/>
      <c r="I1889" s="99"/>
      <c r="J1889" s="96"/>
      <c r="K1889" s="100"/>
      <c r="L1889" s="96"/>
      <c r="M1889" s="97"/>
      <c r="N1889" s="100"/>
      <c r="O1889" s="93"/>
      <c r="P1889" s="93"/>
      <c r="Q1889" s="93"/>
      <c r="R1889" s="93"/>
      <c r="S1889" s="93"/>
      <c r="T1889" s="93"/>
      <c r="U1889" s="93"/>
      <c r="V1889" s="93"/>
      <c r="W1889" s="93"/>
      <c r="X1889" s="93"/>
      <c r="Y1889" s="93"/>
      <c r="Z1889" s="93"/>
    </row>
    <row r="1890">
      <c r="A1890" s="96"/>
      <c r="B1890" s="97"/>
      <c r="C1890" s="96"/>
      <c r="D1890" s="96"/>
      <c r="E1890" s="96"/>
      <c r="F1890" s="96"/>
      <c r="G1890" s="96"/>
      <c r="H1890" s="101"/>
      <c r="I1890" s="99"/>
      <c r="J1890" s="96"/>
      <c r="K1890" s="100"/>
      <c r="L1890" s="96"/>
      <c r="M1890" s="97"/>
      <c r="N1890" s="100"/>
      <c r="O1890" s="93"/>
      <c r="P1890" s="93"/>
      <c r="Q1890" s="93"/>
      <c r="R1890" s="93"/>
      <c r="S1890" s="93"/>
      <c r="T1890" s="93"/>
      <c r="U1890" s="93"/>
      <c r="V1890" s="93"/>
      <c r="W1890" s="93"/>
      <c r="X1890" s="93"/>
      <c r="Y1890" s="93"/>
      <c r="Z1890" s="93"/>
    </row>
    <row r="1891">
      <c r="A1891" s="96"/>
      <c r="B1891" s="96"/>
      <c r="C1891" s="96"/>
      <c r="D1891" s="96"/>
      <c r="E1891" s="96"/>
      <c r="F1891" s="96"/>
      <c r="G1891" s="96"/>
      <c r="H1891" s="101"/>
      <c r="I1891" s="99"/>
      <c r="J1891" s="96"/>
      <c r="K1891" s="100"/>
      <c r="L1891" s="96"/>
      <c r="M1891" s="97"/>
      <c r="N1891" s="100"/>
      <c r="O1891" s="93"/>
      <c r="P1891" s="93"/>
      <c r="Q1891" s="93"/>
      <c r="R1891" s="93"/>
      <c r="S1891" s="93"/>
      <c r="T1891" s="93"/>
      <c r="U1891" s="93"/>
      <c r="V1891" s="93"/>
      <c r="W1891" s="93"/>
      <c r="X1891" s="93"/>
      <c r="Y1891" s="93"/>
      <c r="Z1891" s="93"/>
    </row>
    <row r="1892">
      <c r="A1892" s="96"/>
      <c r="B1892" s="96"/>
      <c r="C1892" s="96"/>
      <c r="D1892" s="96"/>
      <c r="E1892" s="96"/>
      <c r="F1892" s="96"/>
      <c r="G1892" s="96"/>
      <c r="H1892" s="101"/>
      <c r="I1892" s="99"/>
      <c r="J1892" s="96"/>
      <c r="K1892" s="100"/>
      <c r="L1892" s="96"/>
      <c r="M1892" s="97"/>
      <c r="N1892" s="100"/>
      <c r="O1892" s="93"/>
      <c r="P1892" s="93"/>
      <c r="Q1892" s="93"/>
      <c r="R1892" s="93"/>
      <c r="S1892" s="93"/>
      <c r="T1892" s="93"/>
      <c r="U1892" s="93"/>
      <c r="V1892" s="93"/>
      <c r="W1892" s="93"/>
      <c r="X1892" s="93"/>
      <c r="Y1892" s="93"/>
      <c r="Z1892" s="93"/>
    </row>
    <row r="1893">
      <c r="A1893" s="96"/>
      <c r="B1893" s="96"/>
      <c r="C1893" s="96"/>
      <c r="D1893" s="96"/>
      <c r="E1893" s="96"/>
      <c r="F1893" s="96"/>
      <c r="G1893" s="96"/>
      <c r="H1893" s="101"/>
      <c r="I1893" s="100"/>
      <c r="J1893" s="96"/>
      <c r="K1893" s="100"/>
      <c r="L1893" s="96"/>
      <c r="M1893" s="97"/>
      <c r="N1893" s="100"/>
      <c r="O1893" s="93"/>
      <c r="P1893" s="93"/>
      <c r="Q1893" s="93"/>
      <c r="R1893" s="93"/>
      <c r="S1893" s="93"/>
      <c r="T1893" s="93"/>
      <c r="U1893" s="93"/>
      <c r="V1893" s="93"/>
      <c r="W1893" s="93"/>
      <c r="X1893" s="93"/>
      <c r="Y1893" s="93"/>
      <c r="Z1893" s="93"/>
    </row>
    <row r="1894">
      <c r="A1894" s="96"/>
      <c r="B1894" s="96"/>
      <c r="C1894" s="96"/>
      <c r="D1894" s="96"/>
      <c r="E1894" s="96"/>
      <c r="F1894" s="96"/>
      <c r="G1894" s="96"/>
      <c r="H1894" s="101"/>
      <c r="I1894" s="100"/>
      <c r="J1894" s="96"/>
      <c r="K1894" s="100"/>
      <c r="L1894" s="96"/>
      <c r="M1894" s="97"/>
      <c r="N1894" s="100"/>
      <c r="O1894" s="93"/>
      <c r="P1894" s="93"/>
      <c r="Q1894" s="93"/>
      <c r="R1894" s="93"/>
      <c r="S1894" s="93"/>
      <c r="T1894" s="93"/>
      <c r="U1894" s="93"/>
      <c r="V1894" s="93"/>
      <c r="W1894" s="93"/>
      <c r="X1894" s="93"/>
      <c r="Y1894" s="93"/>
      <c r="Z1894" s="93"/>
    </row>
    <row r="1895">
      <c r="A1895" s="96"/>
      <c r="B1895" s="96"/>
      <c r="C1895" s="96"/>
      <c r="D1895" s="96"/>
      <c r="E1895" s="96"/>
      <c r="F1895" s="96"/>
      <c r="G1895" s="96"/>
      <c r="H1895" s="101"/>
      <c r="I1895" s="100"/>
      <c r="J1895" s="96"/>
      <c r="K1895" s="99"/>
      <c r="L1895" s="96"/>
      <c r="M1895" s="97"/>
      <c r="N1895" s="100"/>
      <c r="O1895" s="93"/>
      <c r="P1895" s="93"/>
      <c r="Q1895" s="93"/>
      <c r="R1895" s="93"/>
      <c r="S1895" s="93"/>
      <c r="T1895" s="93"/>
      <c r="U1895" s="93"/>
      <c r="V1895" s="93"/>
      <c r="W1895" s="93"/>
      <c r="X1895" s="93"/>
      <c r="Y1895" s="93"/>
      <c r="Z1895" s="93"/>
    </row>
    <row r="1896">
      <c r="A1896" s="96"/>
      <c r="B1896" s="96"/>
      <c r="C1896" s="96"/>
      <c r="D1896" s="96"/>
      <c r="E1896" s="96"/>
      <c r="F1896" s="96"/>
      <c r="G1896" s="96"/>
      <c r="H1896" s="101"/>
      <c r="I1896" s="100"/>
      <c r="J1896" s="96"/>
      <c r="K1896" s="100"/>
      <c r="L1896" s="96"/>
      <c r="M1896" s="97"/>
      <c r="N1896" s="100"/>
      <c r="O1896" s="93"/>
      <c r="P1896" s="93"/>
      <c r="Q1896" s="93"/>
      <c r="R1896" s="93"/>
      <c r="S1896" s="93"/>
      <c r="T1896" s="93"/>
      <c r="U1896" s="93"/>
      <c r="V1896" s="93"/>
      <c r="W1896" s="93"/>
      <c r="X1896" s="93"/>
      <c r="Y1896" s="93"/>
      <c r="Z1896" s="93"/>
    </row>
    <row r="1897">
      <c r="A1897" s="96"/>
      <c r="B1897" s="96"/>
      <c r="C1897" s="96"/>
      <c r="D1897" s="96"/>
      <c r="E1897" s="96"/>
      <c r="F1897" s="96"/>
      <c r="G1897" s="96"/>
      <c r="H1897" s="101"/>
      <c r="I1897" s="100"/>
      <c r="J1897" s="96"/>
      <c r="K1897" s="100"/>
      <c r="L1897" s="96"/>
      <c r="M1897" s="97"/>
      <c r="N1897" s="100"/>
      <c r="O1897" s="93"/>
      <c r="P1897" s="93"/>
      <c r="Q1897" s="93"/>
      <c r="R1897" s="93"/>
      <c r="S1897" s="93"/>
      <c r="T1897" s="93"/>
      <c r="U1897" s="93"/>
      <c r="V1897" s="93"/>
      <c r="W1897" s="93"/>
      <c r="X1897" s="93"/>
      <c r="Y1897" s="93"/>
      <c r="Z1897" s="93"/>
    </row>
    <row r="1898">
      <c r="A1898" s="96"/>
      <c r="B1898" s="96"/>
      <c r="C1898" s="96"/>
      <c r="D1898" s="96"/>
      <c r="E1898" s="96"/>
      <c r="F1898" s="96"/>
      <c r="G1898" s="96"/>
      <c r="H1898" s="101"/>
      <c r="I1898" s="100"/>
      <c r="J1898" s="96"/>
      <c r="K1898" s="99"/>
      <c r="L1898" s="96"/>
      <c r="M1898" s="97"/>
      <c r="N1898" s="100"/>
      <c r="O1898" s="93"/>
      <c r="P1898" s="93"/>
      <c r="Q1898" s="93"/>
      <c r="R1898" s="93"/>
      <c r="S1898" s="93"/>
      <c r="T1898" s="93"/>
      <c r="U1898" s="93"/>
      <c r="V1898" s="93"/>
      <c r="W1898" s="93"/>
      <c r="X1898" s="93"/>
      <c r="Y1898" s="93"/>
      <c r="Z1898" s="93"/>
    </row>
    <row r="1899">
      <c r="A1899" s="96"/>
      <c r="B1899" s="96"/>
      <c r="C1899" s="96"/>
      <c r="D1899" s="96"/>
      <c r="E1899" s="96"/>
      <c r="F1899" s="96"/>
      <c r="G1899" s="96"/>
      <c r="H1899" s="101"/>
      <c r="I1899" s="100"/>
      <c r="J1899" s="96"/>
      <c r="K1899" s="100"/>
      <c r="L1899" s="96"/>
      <c r="M1899" s="97"/>
      <c r="N1899" s="100"/>
      <c r="O1899" s="93"/>
      <c r="P1899" s="93"/>
      <c r="Q1899" s="93"/>
      <c r="R1899" s="93"/>
      <c r="S1899" s="93"/>
      <c r="T1899" s="93"/>
      <c r="U1899" s="93"/>
      <c r="V1899" s="93"/>
      <c r="W1899" s="93"/>
      <c r="X1899" s="93"/>
      <c r="Y1899" s="93"/>
      <c r="Z1899" s="93"/>
    </row>
    <row r="1900">
      <c r="A1900" s="96"/>
      <c r="B1900" s="96"/>
      <c r="C1900" s="96"/>
      <c r="D1900" s="96"/>
      <c r="E1900" s="96"/>
      <c r="F1900" s="96"/>
      <c r="G1900" s="96"/>
      <c r="H1900" s="101"/>
      <c r="I1900" s="100"/>
      <c r="J1900" s="96"/>
      <c r="K1900" s="100"/>
      <c r="L1900" s="96"/>
      <c r="M1900" s="97"/>
      <c r="N1900" s="100"/>
      <c r="O1900" s="93"/>
      <c r="P1900" s="93"/>
      <c r="Q1900" s="93"/>
      <c r="R1900" s="93"/>
      <c r="S1900" s="93"/>
      <c r="T1900" s="93"/>
      <c r="U1900" s="93"/>
      <c r="V1900" s="93"/>
      <c r="W1900" s="93"/>
      <c r="X1900" s="93"/>
      <c r="Y1900" s="93"/>
      <c r="Z1900" s="93"/>
    </row>
    <row r="1901">
      <c r="A1901" s="96"/>
      <c r="B1901" s="96"/>
      <c r="C1901" s="96"/>
      <c r="D1901" s="96"/>
      <c r="E1901" s="96"/>
      <c r="F1901" s="96"/>
      <c r="G1901" s="96"/>
      <c r="H1901" s="101"/>
      <c r="I1901" s="100"/>
      <c r="J1901" s="96"/>
      <c r="K1901" s="100"/>
      <c r="L1901" s="96"/>
      <c r="M1901" s="97"/>
      <c r="N1901" s="100"/>
      <c r="O1901" s="93"/>
      <c r="P1901" s="93"/>
      <c r="Q1901" s="93"/>
      <c r="R1901" s="93"/>
      <c r="S1901" s="93"/>
      <c r="T1901" s="93"/>
      <c r="U1901" s="93"/>
      <c r="V1901" s="93"/>
      <c r="W1901" s="93"/>
      <c r="X1901" s="93"/>
      <c r="Y1901" s="93"/>
      <c r="Z1901" s="93"/>
    </row>
    <row r="1902">
      <c r="A1902" s="96"/>
      <c r="B1902" s="96"/>
      <c r="C1902" s="96"/>
      <c r="D1902" s="97"/>
      <c r="E1902" s="96"/>
      <c r="F1902" s="96"/>
      <c r="G1902" s="96"/>
      <c r="H1902" s="101"/>
      <c r="I1902" s="100"/>
      <c r="J1902" s="96"/>
      <c r="K1902" s="100"/>
      <c r="L1902" s="96"/>
      <c r="M1902" s="97"/>
      <c r="N1902" s="100"/>
      <c r="O1902" s="93"/>
      <c r="P1902" s="93"/>
      <c r="Q1902" s="93"/>
      <c r="R1902" s="93"/>
      <c r="S1902" s="93"/>
      <c r="T1902" s="93"/>
      <c r="U1902" s="93"/>
      <c r="V1902" s="93"/>
      <c r="W1902" s="93"/>
      <c r="X1902" s="93"/>
      <c r="Y1902" s="93"/>
      <c r="Z1902" s="93"/>
    </row>
    <row r="1903">
      <c r="A1903" s="96"/>
      <c r="B1903" s="96"/>
      <c r="C1903" s="96"/>
      <c r="D1903" s="96"/>
      <c r="E1903" s="96"/>
      <c r="F1903" s="96"/>
      <c r="G1903" s="96"/>
      <c r="H1903" s="101"/>
      <c r="I1903" s="100"/>
      <c r="J1903" s="96"/>
      <c r="K1903" s="100"/>
      <c r="L1903" s="96"/>
      <c r="M1903" s="97"/>
      <c r="N1903" s="100"/>
      <c r="O1903" s="93"/>
      <c r="P1903" s="93"/>
      <c r="Q1903" s="93"/>
      <c r="R1903" s="93"/>
      <c r="S1903" s="93"/>
      <c r="T1903" s="93"/>
      <c r="U1903" s="93"/>
      <c r="V1903" s="93"/>
      <c r="W1903" s="93"/>
      <c r="X1903" s="93"/>
      <c r="Y1903" s="93"/>
      <c r="Z1903" s="93"/>
    </row>
    <row r="1904">
      <c r="A1904" s="96"/>
      <c r="B1904" s="96"/>
      <c r="C1904" s="96"/>
      <c r="D1904" s="96"/>
      <c r="E1904" s="96"/>
      <c r="F1904" s="96"/>
      <c r="G1904" s="96"/>
      <c r="H1904" s="101"/>
      <c r="I1904" s="100"/>
      <c r="J1904" s="96"/>
      <c r="K1904" s="100"/>
      <c r="L1904" s="96"/>
      <c r="M1904" s="97"/>
      <c r="N1904" s="100"/>
      <c r="O1904" s="93"/>
      <c r="P1904" s="93"/>
      <c r="Q1904" s="93"/>
      <c r="R1904" s="93"/>
      <c r="S1904" s="93"/>
      <c r="T1904" s="93"/>
      <c r="U1904" s="93"/>
      <c r="V1904" s="93"/>
      <c r="W1904" s="93"/>
      <c r="X1904" s="93"/>
      <c r="Y1904" s="93"/>
      <c r="Z1904" s="93"/>
    </row>
    <row r="1905">
      <c r="A1905" s="96"/>
      <c r="B1905" s="96"/>
      <c r="C1905" s="96"/>
      <c r="D1905" s="96"/>
      <c r="E1905" s="96"/>
      <c r="F1905" s="96"/>
      <c r="G1905" s="96"/>
      <c r="H1905" s="101"/>
      <c r="I1905" s="100"/>
      <c r="J1905" s="96"/>
      <c r="K1905" s="100"/>
      <c r="L1905" s="96"/>
      <c r="M1905" s="97"/>
      <c r="N1905" s="100"/>
      <c r="O1905" s="93"/>
      <c r="P1905" s="93"/>
      <c r="Q1905" s="93"/>
      <c r="R1905" s="93"/>
      <c r="S1905" s="93"/>
      <c r="T1905" s="93"/>
      <c r="U1905" s="93"/>
      <c r="V1905" s="93"/>
      <c r="W1905" s="93"/>
      <c r="X1905" s="93"/>
      <c r="Y1905" s="93"/>
      <c r="Z1905" s="93"/>
    </row>
    <row r="1906">
      <c r="A1906" s="96"/>
      <c r="B1906" s="96"/>
      <c r="C1906" s="96"/>
      <c r="D1906" s="96"/>
      <c r="E1906" s="96"/>
      <c r="F1906" s="96"/>
      <c r="G1906" s="96"/>
      <c r="H1906" s="101"/>
      <c r="I1906" s="100"/>
      <c r="J1906" s="96"/>
      <c r="K1906" s="100"/>
      <c r="L1906" s="96"/>
      <c r="M1906" s="97"/>
      <c r="N1906" s="100"/>
      <c r="O1906" s="93"/>
      <c r="P1906" s="93"/>
      <c r="Q1906" s="93"/>
      <c r="R1906" s="93"/>
      <c r="S1906" s="93"/>
      <c r="T1906" s="93"/>
      <c r="U1906" s="93"/>
      <c r="V1906" s="93"/>
      <c r="W1906" s="93"/>
      <c r="X1906" s="93"/>
      <c r="Y1906" s="93"/>
      <c r="Z1906" s="93"/>
    </row>
    <row r="1907">
      <c r="A1907" s="96"/>
      <c r="B1907" s="96"/>
      <c r="C1907" s="96"/>
      <c r="D1907" s="96"/>
      <c r="E1907" s="96"/>
      <c r="F1907" s="96"/>
      <c r="G1907" s="96"/>
      <c r="H1907" s="101"/>
      <c r="I1907" s="100"/>
      <c r="J1907" s="96"/>
      <c r="K1907" s="99"/>
      <c r="L1907" s="96"/>
      <c r="M1907" s="97"/>
      <c r="N1907" s="100"/>
      <c r="O1907" s="93"/>
      <c r="P1907" s="93"/>
      <c r="Q1907" s="93"/>
      <c r="R1907" s="93"/>
      <c r="S1907" s="93"/>
      <c r="T1907" s="93"/>
      <c r="U1907" s="93"/>
      <c r="V1907" s="93"/>
      <c r="W1907" s="93"/>
      <c r="X1907" s="93"/>
      <c r="Y1907" s="93"/>
      <c r="Z1907" s="93"/>
    </row>
    <row r="1908">
      <c r="A1908" s="96"/>
      <c r="B1908" s="96"/>
      <c r="C1908" s="96"/>
      <c r="D1908" s="96"/>
      <c r="E1908" s="96"/>
      <c r="F1908" s="96"/>
      <c r="G1908" s="96"/>
      <c r="H1908" s="101"/>
      <c r="I1908" s="100"/>
      <c r="J1908" s="96"/>
      <c r="K1908" s="99"/>
      <c r="L1908" s="96"/>
      <c r="M1908" s="97"/>
      <c r="N1908" s="100"/>
      <c r="O1908" s="93"/>
      <c r="P1908" s="93"/>
      <c r="Q1908" s="93"/>
      <c r="R1908" s="93"/>
      <c r="S1908" s="93"/>
      <c r="T1908" s="93"/>
      <c r="U1908" s="93"/>
      <c r="V1908" s="93"/>
      <c r="W1908" s="93"/>
      <c r="X1908" s="93"/>
      <c r="Y1908" s="93"/>
      <c r="Z1908" s="93"/>
    </row>
    <row r="1909">
      <c r="A1909" s="96"/>
      <c r="B1909" s="96"/>
      <c r="C1909" s="96"/>
      <c r="D1909" s="97"/>
      <c r="E1909" s="96"/>
      <c r="F1909" s="96"/>
      <c r="G1909" s="96"/>
      <c r="H1909" s="101"/>
      <c r="I1909" s="100"/>
      <c r="J1909" s="96"/>
      <c r="K1909" s="100"/>
      <c r="L1909" s="96"/>
      <c r="M1909" s="97"/>
      <c r="N1909" s="100"/>
      <c r="O1909" s="93"/>
      <c r="P1909" s="93"/>
      <c r="Q1909" s="93"/>
      <c r="R1909" s="93"/>
      <c r="S1909" s="93"/>
      <c r="T1909" s="93"/>
      <c r="U1909" s="93"/>
      <c r="V1909" s="93"/>
      <c r="W1909" s="93"/>
      <c r="X1909" s="93"/>
      <c r="Y1909" s="93"/>
      <c r="Z1909" s="93"/>
    </row>
    <row r="1910">
      <c r="A1910" s="96"/>
      <c r="B1910" s="96"/>
      <c r="C1910" s="96"/>
      <c r="D1910" s="96"/>
      <c r="E1910" s="96"/>
      <c r="F1910" s="96"/>
      <c r="G1910" s="96"/>
      <c r="H1910" s="101"/>
      <c r="I1910" s="100"/>
      <c r="J1910" s="96"/>
      <c r="K1910" s="100"/>
      <c r="L1910" s="96"/>
      <c r="M1910" s="97"/>
      <c r="N1910" s="100"/>
      <c r="O1910" s="93"/>
      <c r="P1910" s="93"/>
      <c r="Q1910" s="93"/>
      <c r="R1910" s="93"/>
      <c r="S1910" s="93"/>
      <c r="T1910" s="93"/>
      <c r="U1910" s="93"/>
      <c r="V1910" s="93"/>
      <c r="W1910" s="93"/>
      <c r="X1910" s="93"/>
      <c r="Y1910" s="93"/>
      <c r="Z1910" s="93"/>
    </row>
    <row r="1911">
      <c r="A1911" s="96"/>
      <c r="B1911" s="96"/>
      <c r="C1911" s="96"/>
      <c r="D1911" s="96"/>
      <c r="E1911" s="96"/>
      <c r="F1911" s="96"/>
      <c r="G1911" s="96"/>
      <c r="H1911" s="101"/>
      <c r="I1911" s="100"/>
      <c r="J1911" s="96"/>
      <c r="K1911" s="100"/>
      <c r="L1911" s="96"/>
      <c r="M1911" s="97"/>
      <c r="N1911" s="100"/>
      <c r="O1911" s="93"/>
      <c r="P1911" s="93"/>
      <c r="Q1911" s="93"/>
      <c r="R1911" s="93"/>
      <c r="S1911" s="93"/>
      <c r="T1911" s="93"/>
      <c r="U1911" s="93"/>
      <c r="V1911" s="93"/>
      <c r="W1911" s="93"/>
      <c r="X1911" s="93"/>
      <c r="Y1911" s="93"/>
      <c r="Z1911" s="93"/>
    </row>
    <row r="1912">
      <c r="A1912" s="96"/>
      <c r="B1912" s="96"/>
      <c r="C1912" s="96"/>
      <c r="D1912" s="96"/>
      <c r="E1912" s="96"/>
      <c r="F1912" s="96"/>
      <c r="G1912" s="96"/>
      <c r="H1912" s="101"/>
      <c r="I1912" s="100"/>
      <c r="J1912" s="96"/>
      <c r="K1912" s="100"/>
      <c r="L1912" s="96"/>
      <c r="M1912" s="97"/>
      <c r="N1912" s="100"/>
      <c r="O1912" s="93"/>
      <c r="P1912" s="93"/>
      <c r="Q1912" s="93"/>
      <c r="R1912" s="93"/>
      <c r="S1912" s="93"/>
      <c r="T1912" s="93"/>
      <c r="U1912" s="93"/>
      <c r="V1912" s="93"/>
      <c r="W1912" s="93"/>
      <c r="X1912" s="93"/>
      <c r="Y1912" s="93"/>
      <c r="Z1912" s="93"/>
    </row>
    <row r="1913">
      <c r="A1913" s="96"/>
      <c r="B1913" s="96"/>
      <c r="C1913" s="96"/>
      <c r="D1913" s="96"/>
      <c r="E1913" s="96"/>
      <c r="F1913" s="96"/>
      <c r="G1913" s="96"/>
      <c r="H1913" s="101"/>
      <c r="I1913" s="100"/>
      <c r="J1913" s="96"/>
      <c r="K1913" s="100"/>
      <c r="L1913" s="96"/>
      <c r="M1913" s="97"/>
      <c r="N1913" s="100"/>
      <c r="O1913" s="93"/>
      <c r="P1913" s="93"/>
      <c r="Q1913" s="93"/>
      <c r="R1913" s="93"/>
      <c r="S1913" s="93"/>
      <c r="T1913" s="93"/>
      <c r="U1913" s="93"/>
      <c r="V1913" s="93"/>
      <c r="W1913" s="93"/>
      <c r="X1913" s="93"/>
      <c r="Y1913" s="93"/>
      <c r="Z1913" s="93"/>
    </row>
    <row r="1914">
      <c r="A1914" s="96"/>
      <c r="B1914" s="96"/>
      <c r="C1914" s="96"/>
      <c r="D1914" s="96"/>
      <c r="E1914" s="96"/>
      <c r="F1914" s="96"/>
      <c r="G1914" s="96"/>
      <c r="H1914" s="101"/>
      <c r="I1914" s="100"/>
      <c r="J1914" s="96"/>
      <c r="K1914" s="100"/>
      <c r="L1914" s="96"/>
      <c r="M1914" s="97"/>
      <c r="N1914" s="100"/>
      <c r="O1914" s="93"/>
      <c r="P1914" s="93"/>
      <c r="Q1914" s="93"/>
      <c r="R1914" s="93"/>
      <c r="S1914" s="93"/>
      <c r="T1914" s="93"/>
      <c r="U1914" s="93"/>
      <c r="V1914" s="93"/>
      <c r="W1914" s="93"/>
      <c r="X1914" s="93"/>
      <c r="Y1914" s="93"/>
      <c r="Z1914" s="93"/>
    </row>
    <row r="1915">
      <c r="A1915" s="96"/>
      <c r="B1915" s="96"/>
      <c r="C1915" s="96"/>
      <c r="D1915" s="96"/>
      <c r="E1915" s="96"/>
      <c r="F1915" s="96"/>
      <c r="G1915" s="96"/>
      <c r="H1915" s="101"/>
      <c r="I1915" s="100"/>
      <c r="J1915" s="96"/>
      <c r="K1915" s="100"/>
      <c r="L1915" s="96"/>
      <c r="M1915" s="97"/>
      <c r="N1915" s="100"/>
      <c r="O1915" s="93"/>
      <c r="P1915" s="93"/>
      <c r="Q1915" s="93"/>
      <c r="R1915" s="93"/>
      <c r="S1915" s="93"/>
      <c r="T1915" s="93"/>
      <c r="U1915" s="93"/>
      <c r="V1915" s="93"/>
      <c r="W1915" s="93"/>
      <c r="X1915" s="93"/>
      <c r="Y1915" s="93"/>
      <c r="Z1915" s="93"/>
    </row>
    <row r="1916">
      <c r="A1916" s="96"/>
      <c r="B1916" s="96"/>
      <c r="C1916" s="96"/>
      <c r="D1916" s="96"/>
      <c r="E1916" s="96"/>
      <c r="F1916" s="96"/>
      <c r="G1916" s="96"/>
      <c r="H1916" s="101"/>
      <c r="I1916" s="100"/>
      <c r="J1916" s="96"/>
      <c r="K1916" s="100"/>
      <c r="L1916" s="96"/>
      <c r="M1916" s="97"/>
      <c r="N1916" s="100"/>
      <c r="O1916" s="93"/>
      <c r="P1916" s="93"/>
      <c r="Q1916" s="93"/>
      <c r="R1916" s="93"/>
      <c r="S1916" s="93"/>
      <c r="T1916" s="93"/>
      <c r="U1916" s="93"/>
      <c r="V1916" s="93"/>
      <c r="W1916" s="93"/>
      <c r="X1916" s="93"/>
      <c r="Y1916" s="93"/>
      <c r="Z1916" s="93"/>
    </row>
    <row r="1917">
      <c r="A1917" s="96"/>
      <c r="B1917" s="96"/>
      <c r="C1917" s="96"/>
      <c r="D1917" s="96"/>
      <c r="E1917" s="96"/>
      <c r="F1917" s="96"/>
      <c r="G1917" s="96"/>
      <c r="H1917" s="101"/>
      <c r="I1917" s="100"/>
      <c r="J1917" s="96"/>
      <c r="K1917" s="100"/>
      <c r="L1917" s="96"/>
      <c r="M1917" s="97"/>
      <c r="N1917" s="100"/>
      <c r="O1917" s="93"/>
      <c r="P1917" s="93"/>
      <c r="Q1917" s="93"/>
      <c r="R1917" s="93"/>
      <c r="S1917" s="93"/>
      <c r="T1917" s="93"/>
      <c r="U1917" s="93"/>
      <c r="V1917" s="93"/>
      <c r="W1917" s="93"/>
      <c r="X1917" s="93"/>
      <c r="Y1917" s="93"/>
      <c r="Z1917" s="93"/>
    </row>
    <row r="1918">
      <c r="A1918" s="97"/>
      <c r="B1918" s="96"/>
      <c r="C1918" s="96"/>
      <c r="D1918" s="96"/>
      <c r="E1918" s="96"/>
      <c r="F1918" s="96"/>
      <c r="G1918" s="96"/>
      <c r="H1918" s="101"/>
      <c r="I1918" s="100"/>
      <c r="J1918" s="96"/>
      <c r="K1918" s="100"/>
      <c r="L1918" s="96"/>
      <c r="M1918" s="97"/>
      <c r="N1918" s="100"/>
      <c r="O1918" s="93"/>
      <c r="P1918" s="93"/>
      <c r="Q1918" s="93"/>
      <c r="R1918" s="93"/>
      <c r="S1918" s="93"/>
      <c r="T1918" s="93"/>
      <c r="U1918" s="93"/>
      <c r="V1918" s="93"/>
      <c r="W1918" s="93"/>
      <c r="X1918" s="93"/>
      <c r="Y1918" s="93"/>
      <c r="Z1918" s="93"/>
    </row>
    <row r="1919">
      <c r="A1919" s="96"/>
      <c r="B1919" s="96"/>
      <c r="C1919" s="96"/>
      <c r="D1919" s="96"/>
      <c r="E1919" s="96"/>
      <c r="F1919" s="96"/>
      <c r="G1919" s="96"/>
      <c r="H1919" s="101"/>
      <c r="I1919" s="100"/>
      <c r="J1919" s="96"/>
      <c r="K1919" s="100"/>
      <c r="L1919" s="96"/>
      <c r="M1919" s="97"/>
      <c r="N1919" s="100"/>
      <c r="O1919" s="93"/>
      <c r="P1919" s="93"/>
      <c r="Q1919" s="93"/>
      <c r="R1919" s="93"/>
      <c r="S1919" s="93"/>
      <c r="T1919" s="93"/>
      <c r="U1919" s="93"/>
      <c r="V1919" s="93"/>
      <c r="W1919" s="93"/>
      <c r="X1919" s="93"/>
      <c r="Y1919" s="93"/>
      <c r="Z1919" s="93"/>
    </row>
    <row r="1920">
      <c r="A1920" s="96"/>
      <c r="B1920" s="96"/>
      <c r="C1920" s="96"/>
      <c r="D1920" s="96"/>
      <c r="E1920" s="96"/>
      <c r="F1920" s="96"/>
      <c r="G1920" s="96"/>
      <c r="H1920" s="101"/>
      <c r="I1920" s="100"/>
      <c r="J1920" s="96"/>
      <c r="K1920" s="100"/>
      <c r="L1920" s="96"/>
      <c r="M1920" s="97"/>
      <c r="N1920" s="100"/>
      <c r="O1920" s="93"/>
      <c r="P1920" s="93"/>
      <c r="Q1920" s="93"/>
      <c r="R1920" s="93"/>
      <c r="S1920" s="93"/>
      <c r="T1920" s="93"/>
      <c r="U1920" s="93"/>
      <c r="V1920" s="93"/>
      <c r="W1920" s="93"/>
      <c r="X1920" s="93"/>
      <c r="Y1920" s="93"/>
      <c r="Z1920" s="93"/>
    </row>
    <row r="1921">
      <c r="A1921" s="96"/>
      <c r="B1921" s="96"/>
      <c r="C1921" s="96"/>
      <c r="D1921" s="97"/>
      <c r="E1921" s="96"/>
      <c r="F1921" s="96"/>
      <c r="G1921" s="96"/>
      <c r="H1921" s="101"/>
      <c r="I1921" s="100"/>
      <c r="J1921" s="96"/>
      <c r="K1921" s="100"/>
      <c r="L1921" s="96"/>
      <c r="M1921" s="97"/>
      <c r="N1921" s="100"/>
      <c r="O1921" s="93"/>
      <c r="P1921" s="93"/>
      <c r="Q1921" s="93"/>
      <c r="R1921" s="93"/>
      <c r="S1921" s="93"/>
      <c r="T1921" s="93"/>
      <c r="U1921" s="93"/>
      <c r="V1921" s="93"/>
      <c r="W1921" s="93"/>
      <c r="X1921" s="93"/>
      <c r="Y1921" s="93"/>
      <c r="Z1921" s="93"/>
    </row>
    <row r="1922">
      <c r="A1922" s="96"/>
      <c r="B1922" s="96"/>
      <c r="C1922" s="96"/>
      <c r="D1922" s="96"/>
      <c r="E1922" s="96"/>
      <c r="F1922" s="96"/>
      <c r="G1922" s="96"/>
      <c r="H1922" s="101"/>
      <c r="I1922" s="100"/>
      <c r="J1922" s="96"/>
      <c r="K1922" s="100"/>
      <c r="L1922" s="96"/>
      <c r="M1922" s="97"/>
      <c r="N1922" s="100"/>
      <c r="O1922" s="93"/>
      <c r="P1922" s="93"/>
      <c r="Q1922" s="93"/>
      <c r="R1922" s="93"/>
      <c r="S1922" s="93"/>
      <c r="T1922" s="93"/>
      <c r="U1922" s="93"/>
      <c r="V1922" s="93"/>
      <c r="W1922" s="93"/>
      <c r="X1922" s="93"/>
      <c r="Y1922" s="93"/>
      <c r="Z1922" s="93"/>
    </row>
    <row r="1923">
      <c r="A1923" s="96"/>
      <c r="B1923" s="96"/>
      <c r="C1923" s="96"/>
      <c r="D1923" s="96"/>
      <c r="E1923" s="96"/>
      <c r="F1923" s="96"/>
      <c r="G1923" s="96"/>
      <c r="H1923" s="101"/>
      <c r="I1923" s="100"/>
      <c r="J1923" s="96"/>
      <c r="K1923" s="100"/>
      <c r="L1923" s="96"/>
      <c r="M1923" s="97"/>
      <c r="N1923" s="100"/>
      <c r="O1923" s="93"/>
      <c r="P1923" s="93"/>
      <c r="Q1923" s="93"/>
      <c r="R1923" s="93"/>
      <c r="S1923" s="93"/>
      <c r="T1923" s="93"/>
      <c r="U1923" s="93"/>
      <c r="V1923" s="93"/>
      <c r="W1923" s="93"/>
      <c r="X1923" s="93"/>
      <c r="Y1923" s="93"/>
      <c r="Z1923" s="93"/>
    </row>
    <row r="1924">
      <c r="A1924" s="96"/>
      <c r="B1924" s="96"/>
      <c r="C1924" s="96"/>
      <c r="D1924" s="96"/>
      <c r="E1924" s="96"/>
      <c r="F1924" s="96"/>
      <c r="G1924" s="96"/>
      <c r="H1924" s="101"/>
      <c r="I1924" s="100"/>
      <c r="J1924" s="96"/>
      <c r="K1924" s="100"/>
      <c r="L1924" s="96"/>
      <c r="M1924" s="97"/>
      <c r="N1924" s="100"/>
      <c r="O1924" s="93"/>
      <c r="P1924" s="93"/>
      <c r="Q1924" s="93"/>
      <c r="R1924" s="93"/>
      <c r="S1924" s="93"/>
      <c r="T1924" s="93"/>
      <c r="U1924" s="93"/>
      <c r="V1924" s="93"/>
      <c r="W1924" s="93"/>
      <c r="X1924" s="93"/>
      <c r="Y1924" s="93"/>
      <c r="Z1924" s="93"/>
    </row>
    <row r="1925">
      <c r="A1925" s="96"/>
      <c r="B1925" s="96"/>
      <c r="C1925" s="96"/>
      <c r="D1925" s="96"/>
      <c r="E1925" s="96"/>
      <c r="F1925" s="96"/>
      <c r="G1925" s="96"/>
      <c r="H1925" s="101"/>
      <c r="I1925" s="100"/>
      <c r="J1925" s="96"/>
      <c r="K1925" s="100"/>
      <c r="L1925" s="96"/>
      <c r="M1925" s="97"/>
      <c r="N1925" s="100"/>
      <c r="O1925" s="93"/>
      <c r="P1925" s="93"/>
      <c r="Q1925" s="93"/>
      <c r="R1925" s="93"/>
      <c r="S1925" s="93"/>
      <c r="T1925" s="93"/>
      <c r="U1925" s="93"/>
      <c r="V1925" s="93"/>
      <c r="W1925" s="93"/>
      <c r="X1925" s="93"/>
      <c r="Y1925" s="93"/>
      <c r="Z1925" s="93"/>
    </row>
    <row r="1926">
      <c r="A1926" s="96"/>
      <c r="B1926" s="96"/>
      <c r="C1926" s="96"/>
      <c r="D1926" s="96"/>
      <c r="E1926" s="96"/>
      <c r="F1926" s="96"/>
      <c r="G1926" s="96"/>
      <c r="H1926" s="101"/>
      <c r="I1926" s="100"/>
      <c r="J1926" s="96"/>
      <c r="K1926" s="99"/>
      <c r="L1926" s="96"/>
      <c r="M1926" s="97"/>
      <c r="N1926" s="100"/>
      <c r="O1926" s="93"/>
      <c r="P1926" s="93"/>
      <c r="Q1926" s="93"/>
      <c r="R1926" s="93"/>
      <c r="S1926" s="93"/>
      <c r="T1926" s="93"/>
      <c r="U1926" s="93"/>
      <c r="V1926" s="93"/>
      <c r="W1926" s="93"/>
      <c r="X1926" s="93"/>
      <c r="Y1926" s="93"/>
      <c r="Z1926" s="93"/>
    </row>
    <row r="1927">
      <c r="A1927" s="96"/>
      <c r="B1927" s="96"/>
      <c r="C1927" s="96"/>
      <c r="D1927" s="96"/>
      <c r="E1927" s="96"/>
      <c r="F1927" s="96"/>
      <c r="G1927" s="96"/>
      <c r="H1927" s="101"/>
      <c r="I1927" s="100"/>
      <c r="J1927" s="96"/>
      <c r="K1927" s="99"/>
      <c r="L1927" s="96"/>
      <c r="M1927" s="97"/>
      <c r="N1927" s="100"/>
      <c r="O1927" s="93"/>
      <c r="P1927" s="93"/>
      <c r="Q1927" s="93"/>
      <c r="R1927" s="93"/>
      <c r="S1927" s="93"/>
      <c r="T1927" s="93"/>
      <c r="U1927" s="93"/>
      <c r="V1927" s="93"/>
      <c r="W1927" s="93"/>
      <c r="X1927" s="93"/>
      <c r="Y1927" s="93"/>
      <c r="Z1927" s="93"/>
    </row>
    <row r="1928">
      <c r="A1928" s="96"/>
      <c r="B1928" s="96"/>
      <c r="C1928" s="96"/>
      <c r="D1928" s="97"/>
      <c r="E1928" s="96"/>
      <c r="F1928" s="96"/>
      <c r="G1928" s="96"/>
      <c r="H1928" s="101"/>
      <c r="I1928" s="100"/>
      <c r="J1928" s="96"/>
      <c r="K1928" s="100"/>
      <c r="L1928" s="96"/>
      <c r="M1928" s="97"/>
      <c r="N1928" s="100"/>
      <c r="O1928" s="93"/>
      <c r="P1928" s="93"/>
      <c r="Q1928" s="93"/>
      <c r="R1928" s="93"/>
      <c r="S1928" s="93"/>
      <c r="T1928" s="93"/>
      <c r="U1928" s="93"/>
      <c r="V1928" s="93"/>
      <c r="W1928" s="93"/>
      <c r="X1928" s="93"/>
      <c r="Y1928" s="93"/>
      <c r="Z1928" s="93"/>
    </row>
    <row r="1929">
      <c r="A1929" s="96"/>
      <c r="B1929" s="96"/>
      <c r="C1929" s="96"/>
      <c r="D1929" s="96"/>
      <c r="E1929" s="96"/>
      <c r="F1929" s="96"/>
      <c r="G1929" s="96"/>
      <c r="H1929" s="101"/>
      <c r="I1929" s="100"/>
      <c r="J1929" s="96"/>
      <c r="K1929" s="100"/>
      <c r="L1929" s="96"/>
      <c r="M1929" s="97"/>
      <c r="N1929" s="100"/>
      <c r="O1929" s="93"/>
      <c r="P1929" s="93"/>
      <c r="Q1929" s="93"/>
      <c r="R1929" s="93"/>
      <c r="S1929" s="93"/>
      <c r="T1929" s="93"/>
      <c r="U1929" s="93"/>
      <c r="V1929" s="93"/>
      <c r="W1929" s="93"/>
      <c r="X1929" s="93"/>
      <c r="Y1929" s="93"/>
      <c r="Z1929" s="93"/>
    </row>
    <row r="1930">
      <c r="A1930" s="96"/>
      <c r="B1930" s="96"/>
      <c r="C1930" s="96"/>
      <c r="D1930" s="96"/>
      <c r="E1930" s="96"/>
      <c r="F1930" s="96"/>
      <c r="G1930" s="96"/>
      <c r="H1930" s="101"/>
      <c r="I1930" s="100"/>
      <c r="J1930" s="96"/>
      <c r="K1930" s="100"/>
      <c r="L1930" s="96"/>
      <c r="M1930" s="97"/>
      <c r="N1930" s="100"/>
      <c r="O1930" s="93"/>
      <c r="P1930" s="93"/>
      <c r="Q1930" s="93"/>
      <c r="R1930" s="93"/>
      <c r="S1930" s="93"/>
      <c r="T1930" s="93"/>
      <c r="U1930" s="93"/>
      <c r="V1930" s="93"/>
      <c r="W1930" s="93"/>
      <c r="X1930" s="93"/>
      <c r="Y1930" s="93"/>
      <c r="Z1930" s="93"/>
    </row>
    <row r="1931">
      <c r="A1931" s="96"/>
      <c r="B1931" s="96"/>
      <c r="C1931" s="96"/>
      <c r="D1931" s="96"/>
      <c r="E1931" s="96"/>
      <c r="F1931" s="96"/>
      <c r="G1931" s="96"/>
      <c r="H1931" s="101"/>
      <c r="I1931" s="100"/>
      <c r="J1931" s="96"/>
      <c r="K1931" s="100"/>
      <c r="L1931" s="96"/>
      <c r="M1931" s="97"/>
      <c r="N1931" s="100"/>
      <c r="O1931" s="93"/>
      <c r="P1931" s="93"/>
      <c r="Q1931" s="93"/>
      <c r="R1931" s="93"/>
      <c r="S1931" s="93"/>
      <c r="T1931" s="93"/>
      <c r="U1931" s="93"/>
      <c r="V1931" s="93"/>
      <c r="W1931" s="93"/>
      <c r="X1931" s="93"/>
      <c r="Y1931" s="93"/>
      <c r="Z1931" s="93"/>
    </row>
    <row r="1932">
      <c r="A1932" s="96"/>
      <c r="B1932" s="96"/>
      <c r="C1932" s="96"/>
      <c r="D1932" s="96"/>
      <c r="E1932" s="96"/>
      <c r="F1932" s="96"/>
      <c r="G1932" s="96"/>
      <c r="H1932" s="101"/>
      <c r="I1932" s="100"/>
      <c r="J1932" s="96"/>
      <c r="K1932" s="100"/>
      <c r="L1932" s="96"/>
      <c r="M1932" s="97"/>
      <c r="N1932" s="100"/>
      <c r="O1932" s="93"/>
      <c r="P1932" s="93"/>
      <c r="Q1932" s="93"/>
      <c r="R1932" s="93"/>
      <c r="S1932" s="93"/>
      <c r="T1932" s="93"/>
      <c r="U1932" s="93"/>
      <c r="V1932" s="93"/>
      <c r="W1932" s="93"/>
      <c r="X1932" s="93"/>
      <c r="Y1932" s="93"/>
      <c r="Z1932" s="93"/>
    </row>
    <row r="1933">
      <c r="A1933" s="96"/>
      <c r="B1933" s="96"/>
      <c r="C1933" s="96"/>
      <c r="D1933" s="96"/>
      <c r="E1933" s="96"/>
      <c r="F1933" s="96"/>
      <c r="G1933" s="96"/>
      <c r="H1933" s="101"/>
      <c r="I1933" s="100"/>
      <c r="J1933" s="96"/>
      <c r="K1933" s="100"/>
      <c r="L1933" s="96"/>
      <c r="M1933" s="97"/>
      <c r="N1933" s="100"/>
      <c r="O1933" s="93"/>
      <c r="P1933" s="93"/>
      <c r="Q1933" s="93"/>
      <c r="R1933" s="93"/>
      <c r="S1933" s="93"/>
      <c r="T1933" s="93"/>
      <c r="U1933" s="93"/>
      <c r="V1933" s="93"/>
      <c r="W1933" s="93"/>
      <c r="X1933" s="93"/>
      <c r="Y1933" s="93"/>
      <c r="Z1933" s="93"/>
    </row>
    <row r="1934">
      <c r="A1934" s="96"/>
      <c r="B1934" s="96"/>
      <c r="C1934" s="96"/>
      <c r="D1934" s="96"/>
      <c r="E1934" s="96"/>
      <c r="F1934" s="96"/>
      <c r="G1934" s="96"/>
      <c r="H1934" s="101"/>
      <c r="I1934" s="100"/>
      <c r="J1934" s="96"/>
      <c r="K1934" s="100"/>
      <c r="L1934" s="96"/>
      <c r="M1934" s="97"/>
      <c r="N1934" s="100"/>
      <c r="O1934" s="93"/>
      <c r="P1934" s="93"/>
      <c r="Q1934" s="93"/>
      <c r="R1934" s="93"/>
      <c r="S1934" s="93"/>
      <c r="T1934" s="93"/>
      <c r="U1934" s="93"/>
      <c r="V1934" s="93"/>
      <c r="W1934" s="93"/>
      <c r="X1934" s="93"/>
      <c r="Y1934" s="93"/>
      <c r="Z1934" s="93"/>
    </row>
    <row r="1935">
      <c r="A1935" s="96"/>
      <c r="B1935" s="96"/>
      <c r="C1935" s="96"/>
      <c r="D1935" s="96"/>
      <c r="E1935" s="96"/>
      <c r="F1935" s="96"/>
      <c r="G1935" s="96"/>
      <c r="H1935" s="101"/>
      <c r="I1935" s="100"/>
      <c r="J1935" s="96"/>
      <c r="K1935" s="100"/>
      <c r="L1935" s="96"/>
      <c r="M1935" s="97"/>
      <c r="N1935" s="100"/>
      <c r="O1935" s="93"/>
      <c r="P1935" s="93"/>
      <c r="Q1935" s="93"/>
      <c r="R1935" s="93"/>
      <c r="S1935" s="93"/>
      <c r="T1935" s="93"/>
      <c r="U1935" s="93"/>
      <c r="V1935" s="93"/>
      <c r="W1935" s="93"/>
      <c r="X1935" s="93"/>
      <c r="Y1935" s="93"/>
      <c r="Z1935" s="93"/>
    </row>
    <row r="1936">
      <c r="A1936" s="96"/>
      <c r="B1936" s="96"/>
      <c r="C1936" s="96"/>
      <c r="D1936" s="96"/>
      <c r="E1936" s="96"/>
      <c r="F1936" s="96"/>
      <c r="G1936" s="96"/>
      <c r="H1936" s="101"/>
      <c r="I1936" s="100"/>
      <c r="J1936" s="96"/>
      <c r="K1936" s="100"/>
      <c r="L1936" s="96"/>
      <c r="M1936" s="97"/>
      <c r="N1936" s="100"/>
      <c r="O1936" s="93"/>
      <c r="P1936" s="93"/>
      <c r="Q1936" s="93"/>
      <c r="R1936" s="93"/>
      <c r="S1936" s="93"/>
      <c r="T1936" s="93"/>
      <c r="U1936" s="93"/>
      <c r="V1936" s="93"/>
      <c r="W1936" s="93"/>
      <c r="X1936" s="93"/>
      <c r="Y1936" s="93"/>
      <c r="Z1936" s="93"/>
    </row>
    <row r="1937">
      <c r="A1937" s="97"/>
      <c r="B1937" s="96"/>
      <c r="C1937" s="96"/>
      <c r="D1937" s="96"/>
      <c r="E1937" s="96"/>
      <c r="F1937" s="96"/>
      <c r="G1937" s="96"/>
      <c r="H1937" s="101"/>
      <c r="I1937" s="100"/>
      <c r="J1937" s="96"/>
      <c r="K1937" s="100"/>
      <c r="L1937" s="96"/>
      <c r="M1937" s="97"/>
      <c r="N1937" s="100"/>
      <c r="O1937" s="93"/>
      <c r="P1937" s="93"/>
      <c r="Q1937" s="93"/>
      <c r="R1937" s="93"/>
      <c r="S1937" s="93"/>
      <c r="T1937" s="93"/>
      <c r="U1937" s="93"/>
      <c r="V1937" s="93"/>
      <c r="W1937" s="93"/>
      <c r="X1937" s="93"/>
      <c r="Y1937" s="93"/>
      <c r="Z1937" s="93"/>
    </row>
    <row r="1938">
      <c r="A1938" s="96"/>
      <c r="B1938" s="96"/>
      <c r="C1938" s="96"/>
      <c r="D1938" s="96"/>
      <c r="E1938" s="96"/>
      <c r="F1938" s="96"/>
      <c r="G1938" s="96"/>
      <c r="H1938" s="101"/>
      <c r="I1938" s="99"/>
      <c r="J1938" s="96"/>
      <c r="K1938" s="100"/>
      <c r="L1938" s="96"/>
      <c r="M1938" s="97"/>
      <c r="N1938" s="100"/>
      <c r="O1938" s="93"/>
      <c r="P1938" s="93"/>
      <c r="Q1938" s="93"/>
      <c r="R1938" s="93"/>
      <c r="S1938" s="93"/>
      <c r="T1938" s="93"/>
      <c r="U1938" s="93"/>
      <c r="V1938" s="93"/>
      <c r="W1938" s="93"/>
      <c r="X1938" s="93"/>
      <c r="Y1938" s="93"/>
      <c r="Z1938" s="93"/>
    </row>
    <row r="1939">
      <c r="A1939" s="96"/>
      <c r="B1939" s="96"/>
      <c r="C1939" s="96"/>
      <c r="D1939" s="96"/>
      <c r="E1939" s="96"/>
      <c r="F1939" s="96"/>
      <c r="G1939" s="96"/>
      <c r="H1939" s="101"/>
      <c r="I1939" s="99"/>
      <c r="J1939" s="96"/>
      <c r="K1939" s="100"/>
      <c r="L1939" s="96"/>
      <c r="M1939" s="97"/>
      <c r="N1939" s="100"/>
      <c r="O1939" s="93"/>
      <c r="P1939" s="93"/>
      <c r="Q1939" s="93"/>
      <c r="R1939" s="93"/>
      <c r="S1939" s="93"/>
      <c r="T1939" s="93"/>
      <c r="U1939" s="93"/>
      <c r="V1939" s="93"/>
      <c r="W1939" s="93"/>
      <c r="X1939" s="93"/>
      <c r="Y1939" s="93"/>
      <c r="Z1939" s="93"/>
    </row>
    <row r="1940">
      <c r="A1940" s="96"/>
      <c r="B1940" s="96"/>
      <c r="C1940" s="96"/>
      <c r="D1940" s="96"/>
      <c r="E1940" s="96"/>
      <c r="F1940" s="96"/>
      <c r="G1940" s="96"/>
      <c r="H1940" s="101"/>
      <c r="I1940" s="99"/>
      <c r="J1940" s="96"/>
      <c r="K1940" s="100"/>
      <c r="L1940" s="96"/>
      <c r="M1940" s="97"/>
      <c r="N1940" s="100"/>
      <c r="O1940" s="93"/>
      <c r="P1940" s="93"/>
      <c r="Q1940" s="93"/>
      <c r="R1940" s="93"/>
      <c r="S1940" s="93"/>
      <c r="T1940" s="93"/>
      <c r="U1940" s="93"/>
      <c r="V1940" s="93"/>
      <c r="W1940" s="93"/>
      <c r="X1940" s="93"/>
      <c r="Y1940" s="93"/>
      <c r="Z1940" s="93"/>
    </row>
    <row r="1941">
      <c r="A1941" s="96"/>
      <c r="B1941" s="96"/>
      <c r="C1941" s="96"/>
      <c r="D1941" s="96"/>
      <c r="E1941" s="96"/>
      <c r="F1941" s="96"/>
      <c r="G1941" s="96"/>
      <c r="H1941" s="101"/>
      <c r="I1941" s="99"/>
      <c r="J1941" s="96"/>
      <c r="K1941" s="100"/>
      <c r="L1941" s="96"/>
      <c r="M1941" s="97"/>
      <c r="N1941" s="100"/>
      <c r="O1941" s="93"/>
      <c r="P1941" s="93"/>
      <c r="Q1941" s="93"/>
      <c r="R1941" s="93"/>
      <c r="S1941" s="93"/>
      <c r="T1941" s="93"/>
      <c r="U1941" s="93"/>
      <c r="V1941" s="93"/>
      <c r="W1941" s="93"/>
      <c r="X1941" s="93"/>
      <c r="Y1941" s="93"/>
      <c r="Z1941" s="93"/>
    </row>
    <row r="1942">
      <c r="A1942" s="96"/>
      <c r="B1942" s="96"/>
      <c r="C1942" s="96"/>
      <c r="D1942" s="96"/>
      <c r="E1942" s="96"/>
      <c r="F1942" s="96"/>
      <c r="G1942" s="96"/>
      <c r="H1942" s="101"/>
      <c r="I1942" s="99"/>
      <c r="J1942" s="96"/>
      <c r="K1942" s="100"/>
      <c r="L1942" s="96"/>
      <c r="M1942" s="97"/>
      <c r="N1942" s="100"/>
      <c r="O1942" s="93"/>
      <c r="P1942" s="93"/>
      <c r="Q1942" s="93"/>
      <c r="R1942" s="93"/>
      <c r="S1942" s="93"/>
      <c r="T1942" s="93"/>
      <c r="U1942" s="93"/>
      <c r="V1942" s="93"/>
      <c r="W1942" s="93"/>
      <c r="X1942" s="93"/>
      <c r="Y1942" s="93"/>
      <c r="Z1942" s="93"/>
    </row>
    <row r="1943">
      <c r="A1943" s="96"/>
      <c r="B1943" s="96"/>
      <c r="C1943" s="96"/>
      <c r="D1943" s="96"/>
      <c r="E1943" s="96"/>
      <c r="F1943" s="96"/>
      <c r="G1943" s="96"/>
      <c r="H1943" s="101"/>
      <c r="I1943" s="99"/>
      <c r="J1943" s="96"/>
      <c r="K1943" s="100"/>
      <c r="L1943" s="96"/>
      <c r="M1943" s="97"/>
      <c r="N1943" s="100"/>
      <c r="O1943" s="93"/>
      <c r="P1943" s="93"/>
      <c r="Q1943" s="93"/>
      <c r="R1943" s="93"/>
      <c r="S1943" s="93"/>
      <c r="T1943" s="93"/>
      <c r="U1943" s="93"/>
      <c r="V1943" s="93"/>
      <c r="W1943" s="93"/>
      <c r="X1943" s="93"/>
      <c r="Y1943" s="93"/>
      <c r="Z1943" s="93"/>
    </row>
    <row r="1944">
      <c r="A1944" s="96"/>
      <c r="B1944" s="96"/>
      <c r="C1944" s="96"/>
      <c r="D1944" s="96"/>
      <c r="E1944" s="96"/>
      <c r="F1944" s="96"/>
      <c r="G1944" s="96"/>
      <c r="H1944" s="101"/>
      <c r="I1944" s="99"/>
      <c r="J1944" s="96"/>
      <c r="K1944" s="100"/>
      <c r="L1944" s="96"/>
      <c r="M1944" s="97"/>
      <c r="N1944" s="100"/>
      <c r="O1944" s="93"/>
      <c r="P1944" s="93"/>
      <c r="Q1944" s="93"/>
      <c r="R1944" s="93"/>
      <c r="S1944" s="93"/>
      <c r="T1944" s="93"/>
      <c r="U1944" s="93"/>
      <c r="V1944" s="93"/>
      <c r="W1944" s="93"/>
      <c r="X1944" s="93"/>
      <c r="Y1944" s="93"/>
      <c r="Z1944" s="93"/>
    </row>
    <row r="1945">
      <c r="A1945" s="96"/>
      <c r="B1945" s="96"/>
      <c r="C1945" s="96"/>
      <c r="D1945" s="96"/>
      <c r="E1945" s="96"/>
      <c r="F1945" s="96"/>
      <c r="G1945" s="96"/>
      <c r="H1945" s="101"/>
      <c r="I1945" s="99"/>
      <c r="J1945" s="96"/>
      <c r="K1945" s="100"/>
      <c r="L1945" s="96"/>
      <c r="M1945" s="97"/>
      <c r="N1945" s="100"/>
      <c r="O1945" s="93"/>
      <c r="P1945" s="93"/>
      <c r="Q1945" s="93"/>
      <c r="R1945" s="93"/>
      <c r="S1945" s="93"/>
      <c r="T1945" s="93"/>
      <c r="U1945" s="93"/>
      <c r="V1945" s="93"/>
      <c r="W1945" s="93"/>
      <c r="X1945" s="93"/>
      <c r="Y1945" s="93"/>
      <c r="Z1945" s="93"/>
    </row>
    <row r="1946">
      <c r="A1946" s="96"/>
      <c r="B1946" s="96"/>
      <c r="C1946" s="96"/>
      <c r="D1946" s="96"/>
      <c r="E1946" s="96"/>
      <c r="F1946" s="96"/>
      <c r="G1946" s="96"/>
      <c r="H1946" s="101"/>
      <c r="I1946" s="99"/>
      <c r="J1946" s="96"/>
      <c r="K1946" s="100"/>
      <c r="L1946" s="96"/>
      <c r="M1946" s="97"/>
      <c r="N1946" s="100"/>
      <c r="O1946" s="93"/>
      <c r="P1946" s="93"/>
      <c r="Q1946" s="93"/>
      <c r="R1946" s="93"/>
      <c r="S1946" s="93"/>
      <c r="T1946" s="93"/>
      <c r="U1946" s="93"/>
      <c r="V1946" s="93"/>
      <c r="W1946" s="93"/>
      <c r="X1946" s="93"/>
      <c r="Y1946" s="93"/>
      <c r="Z1946" s="93"/>
    </row>
    <row r="1947">
      <c r="A1947" s="96"/>
      <c r="B1947" s="97"/>
      <c r="C1947" s="96"/>
      <c r="D1947" s="96"/>
      <c r="E1947" s="96"/>
      <c r="F1947" s="96"/>
      <c r="G1947" s="96"/>
      <c r="H1947" s="101"/>
      <c r="I1947" s="99"/>
      <c r="J1947" s="96"/>
      <c r="K1947" s="100"/>
      <c r="L1947" s="96"/>
      <c r="M1947" s="97"/>
      <c r="N1947" s="100"/>
      <c r="O1947" s="93"/>
      <c r="P1947" s="93"/>
      <c r="Q1947" s="93"/>
      <c r="R1947" s="93"/>
      <c r="S1947" s="93"/>
      <c r="T1947" s="93"/>
      <c r="U1947" s="93"/>
      <c r="V1947" s="93"/>
      <c r="W1947" s="93"/>
      <c r="X1947" s="93"/>
      <c r="Y1947" s="93"/>
      <c r="Z1947" s="93"/>
    </row>
    <row r="1948">
      <c r="A1948" s="96"/>
      <c r="B1948" s="96"/>
      <c r="C1948" s="96"/>
      <c r="D1948" s="96"/>
      <c r="E1948" s="96"/>
      <c r="F1948" s="96"/>
      <c r="G1948" s="96"/>
      <c r="H1948" s="101"/>
      <c r="I1948" s="99"/>
      <c r="J1948" s="96"/>
      <c r="K1948" s="100"/>
      <c r="L1948" s="96"/>
      <c r="M1948" s="97"/>
      <c r="N1948" s="100"/>
      <c r="O1948" s="93"/>
      <c r="P1948" s="93"/>
      <c r="Q1948" s="93"/>
      <c r="R1948" s="93"/>
      <c r="S1948" s="93"/>
      <c r="T1948" s="93"/>
      <c r="U1948" s="93"/>
      <c r="V1948" s="93"/>
      <c r="W1948" s="93"/>
      <c r="X1948" s="93"/>
      <c r="Y1948" s="93"/>
      <c r="Z1948" s="93"/>
    </row>
    <row r="1949">
      <c r="A1949" s="96"/>
      <c r="B1949" s="96"/>
      <c r="C1949" s="96"/>
      <c r="D1949" s="96"/>
      <c r="E1949" s="96"/>
      <c r="F1949" s="96"/>
      <c r="G1949" s="96"/>
      <c r="H1949" s="101"/>
      <c r="I1949" s="99"/>
      <c r="J1949" s="96"/>
      <c r="K1949" s="100"/>
      <c r="L1949" s="96"/>
      <c r="M1949" s="97"/>
      <c r="N1949" s="100"/>
      <c r="O1949" s="93"/>
      <c r="P1949" s="93"/>
      <c r="Q1949" s="93"/>
      <c r="R1949" s="93"/>
      <c r="S1949" s="93"/>
      <c r="T1949" s="93"/>
      <c r="U1949" s="93"/>
      <c r="V1949" s="93"/>
      <c r="W1949" s="93"/>
      <c r="X1949" s="93"/>
      <c r="Y1949" s="93"/>
      <c r="Z1949" s="93"/>
    </row>
    <row r="1950">
      <c r="A1950" s="96"/>
      <c r="B1950" s="96"/>
      <c r="C1950" s="96"/>
      <c r="D1950" s="96"/>
      <c r="E1950" s="96"/>
      <c r="F1950" s="96"/>
      <c r="G1950" s="96"/>
      <c r="H1950" s="101"/>
      <c r="I1950" s="100"/>
      <c r="J1950" s="96"/>
      <c r="K1950" s="100"/>
      <c r="L1950" s="96"/>
      <c r="M1950" s="97"/>
      <c r="N1950" s="100"/>
      <c r="O1950" s="93"/>
      <c r="P1950" s="93"/>
      <c r="Q1950" s="93"/>
      <c r="R1950" s="93"/>
      <c r="S1950" s="93"/>
      <c r="T1950" s="93"/>
      <c r="U1950" s="93"/>
      <c r="V1950" s="93"/>
      <c r="W1950" s="93"/>
      <c r="X1950" s="93"/>
      <c r="Y1950" s="93"/>
      <c r="Z1950" s="93"/>
    </row>
    <row r="1951">
      <c r="A1951" s="96"/>
      <c r="B1951" s="96"/>
      <c r="C1951" s="96"/>
      <c r="D1951" s="96"/>
      <c r="E1951" s="96"/>
      <c r="F1951" s="96"/>
      <c r="G1951" s="96"/>
      <c r="H1951" s="101"/>
      <c r="I1951" s="100"/>
      <c r="J1951" s="96"/>
      <c r="K1951" s="100"/>
      <c r="L1951" s="96"/>
      <c r="M1951" s="97"/>
      <c r="N1951" s="100"/>
      <c r="O1951" s="93"/>
      <c r="P1951" s="93"/>
      <c r="Q1951" s="93"/>
      <c r="R1951" s="93"/>
      <c r="S1951" s="93"/>
      <c r="T1951" s="93"/>
      <c r="U1951" s="93"/>
      <c r="V1951" s="93"/>
      <c r="W1951" s="93"/>
      <c r="X1951" s="93"/>
      <c r="Y1951" s="93"/>
      <c r="Z1951" s="93"/>
    </row>
    <row r="1952">
      <c r="A1952" s="96"/>
      <c r="B1952" s="96"/>
      <c r="C1952" s="96"/>
      <c r="D1952" s="96"/>
      <c r="E1952" s="96"/>
      <c r="F1952" s="96"/>
      <c r="G1952" s="96"/>
      <c r="H1952" s="101"/>
      <c r="I1952" s="100"/>
      <c r="J1952" s="96"/>
      <c r="K1952" s="99"/>
      <c r="L1952" s="96"/>
      <c r="M1952" s="97"/>
      <c r="N1952" s="100"/>
      <c r="O1952" s="93"/>
      <c r="P1952" s="93"/>
      <c r="Q1952" s="93"/>
      <c r="R1952" s="93"/>
      <c r="S1952" s="93"/>
      <c r="T1952" s="93"/>
      <c r="U1952" s="93"/>
      <c r="V1952" s="93"/>
      <c r="W1952" s="93"/>
      <c r="X1952" s="93"/>
      <c r="Y1952" s="93"/>
      <c r="Z1952" s="93"/>
    </row>
    <row r="1953">
      <c r="A1953" s="96"/>
      <c r="B1953" s="96"/>
      <c r="C1953" s="96"/>
      <c r="D1953" s="96"/>
      <c r="E1953" s="96"/>
      <c r="F1953" s="96"/>
      <c r="G1953" s="96"/>
      <c r="H1953" s="101"/>
      <c r="I1953" s="100"/>
      <c r="J1953" s="96"/>
      <c r="K1953" s="100"/>
      <c r="L1953" s="96"/>
      <c r="M1953" s="97"/>
      <c r="N1953" s="100"/>
      <c r="O1953" s="93"/>
      <c r="P1953" s="93"/>
      <c r="Q1953" s="93"/>
      <c r="R1953" s="93"/>
      <c r="S1953" s="93"/>
      <c r="T1953" s="93"/>
      <c r="U1953" s="93"/>
      <c r="V1953" s="93"/>
      <c r="W1953" s="93"/>
      <c r="X1953" s="93"/>
      <c r="Y1953" s="93"/>
      <c r="Z1953" s="93"/>
    </row>
    <row r="1954">
      <c r="A1954" s="96"/>
      <c r="B1954" s="96"/>
      <c r="C1954" s="96"/>
      <c r="D1954" s="96"/>
      <c r="E1954" s="96"/>
      <c r="F1954" s="96"/>
      <c r="G1954" s="96"/>
      <c r="H1954" s="101"/>
      <c r="I1954" s="100"/>
      <c r="J1954" s="96"/>
      <c r="K1954" s="100"/>
      <c r="L1954" s="96"/>
      <c r="M1954" s="97"/>
      <c r="N1954" s="100"/>
      <c r="O1954" s="93"/>
      <c r="P1954" s="93"/>
      <c r="Q1954" s="93"/>
      <c r="R1954" s="93"/>
      <c r="S1954" s="93"/>
      <c r="T1954" s="93"/>
      <c r="U1954" s="93"/>
      <c r="V1954" s="93"/>
      <c r="W1954" s="93"/>
      <c r="X1954" s="93"/>
      <c r="Y1954" s="93"/>
      <c r="Z1954" s="93"/>
    </row>
    <row r="1955">
      <c r="A1955" s="96"/>
      <c r="B1955" s="96"/>
      <c r="C1955" s="96"/>
      <c r="D1955" s="96"/>
      <c r="E1955" s="96"/>
      <c r="F1955" s="96"/>
      <c r="G1955" s="96"/>
      <c r="H1955" s="101"/>
      <c r="I1955" s="100"/>
      <c r="J1955" s="96"/>
      <c r="K1955" s="99"/>
      <c r="L1955" s="96"/>
      <c r="M1955" s="97"/>
      <c r="N1955" s="100"/>
      <c r="O1955" s="93"/>
      <c r="P1955" s="93"/>
      <c r="Q1955" s="93"/>
      <c r="R1955" s="93"/>
      <c r="S1955" s="93"/>
      <c r="T1955" s="93"/>
      <c r="U1955" s="93"/>
      <c r="V1955" s="93"/>
      <c r="W1955" s="93"/>
      <c r="X1955" s="93"/>
      <c r="Y1955" s="93"/>
      <c r="Z1955" s="93"/>
    </row>
    <row r="1956">
      <c r="A1956" s="96"/>
      <c r="B1956" s="96"/>
      <c r="C1956" s="96"/>
      <c r="D1956" s="96"/>
      <c r="E1956" s="96"/>
      <c r="F1956" s="96"/>
      <c r="G1956" s="96"/>
      <c r="H1956" s="101"/>
      <c r="I1956" s="100"/>
      <c r="J1956" s="96"/>
      <c r="K1956" s="100"/>
      <c r="L1956" s="96"/>
      <c r="M1956" s="97"/>
      <c r="N1956" s="100"/>
      <c r="O1956" s="93"/>
      <c r="P1956" s="93"/>
      <c r="Q1956" s="93"/>
      <c r="R1956" s="93"/>
      <c r="S1956" s="93"/>
      <c r="T1956" s="93"/>
      <c r="U1956" s="93"/>
      <c r="V1956" s="93"/>
      <c r="W1956" s="93"/>
      <c r="X1956" s="93"/>
      <c r="Y1956" s="93"/>
      <c r="Z1956" s="93"/>
    </row>
    <row r="1957">
      <c r="A1957" s="96"/>
      <c r="B1957" s="96"/>
      <c r="C1957" s="96"/>
      <c r="D1957" s="96"/>
      <c r="E1957" s="96"/>
      <c r="F1957" s="96"/>
      <c r="G1957" s="96"/>
      <c r="H1957" s="101"/>
      <c r="I1957" s="100"/>
      <c r="J1957" s="96"/>
      <c r="K1957" s="100"/>
      <c r="L1957" s="96"/>
      <c r="M1957" s="97"/>
      <c r="N1957" s="100"/>
      <c r="O1957" s="93"/>
      <c r="P1957" s="93"/>
      <c r="Q1957" s="93"/>
      <c r="R1957" s="93"/>
      <c r="S1957" s="93"/>
      <c r="T1957" s="93"/>
      <c r="U1957" s="93"/>
      <c r="V1957" s="93"/>
      <c r="W1957" s="93"/>
      <c r="X1957" s="93"/>
      <c r="Y1957" s="93"/>
      <c r="Z1957" s="93"/>
    </row>
    <row r="1958">
      <c r="A1958" s="96"/>
      <c r="B1958" s="96"/>
      <c r="C1958" s="96"/>
      <c r="D1958" s="96"/>
      <c r="E1958" s="96"/>
      <c r="F1958" s="96"/>
      <c r="G1958" s="96"/>
      <c r="H1958" s="101"/>
      <c r="I1958" s="100"/>
      <c r="J1958" s="96"/>
      <c r="K1958" s="100"/>
      <c r="L1958" s="96"/>
      <c r="M1958" s="97"/>
      <c r="N1958" s="100"/>
      <c r="O1958" s="93"/>
      <c r="P1958" s="93"/>
      <c r="Q1958" s="93"/>
      <c r="R1958" s="93"/>
      <c r="S1958" s="93"/>
      <c r="T1958" s="93"/>
      <c r="U1958" s="93"/>
      <c r="V1958" s="93"/>
      <c r="W1958" s="93"/>
      <c r="X1958" s="93"/>
      <c r="Y1958" s="93"/>
      <c r="Z1958" s="93"/>
    </row>
    <row r="1959">
      <c r="A1959" s="96"/>
      <c r="B1959" s="96"/>
      <c r="C1959" s="96"/>
      <c r="D1959" s="97"/>
      <c r="E1959" s="96"/>
      <c r="F1959" s="96"/>
      <c r="G1959" s="96"/>
      <c r="H1959" s="101"/>
      <c r="I1959" s="100"/>
      <c r="J1959" s="96"/>
      <c r="K1959" s="100"/>
      <c r="L1959" s="96"/>
      <c r="M1959" s="97"/>
      <c r="N1959" s="100"/>
      <c r="O1959" s="93"/>
      <c r="P1959" s="93"/>
      <c r="Q1959" s="93"/>
      <c r="R1959" s="93"/>
      <c r="S1959" s="93"/>
      <c r="T1959" s="93"/>
      <c r="U1959" s="93"/>
      <c r="V1959" s="93"/>
      <c r="W1959" s="93"/>
      <c r="X1959" s="93"/>
      <c r="Y1959" s="93"/>
      <c r="Z1959" s="93"/>
    </row>
    <row r="1960">
      <c r="A1960" s="96"/>
      <c r="B1960" s="96"/>
      <c r="C1960" s="96"/>
      <c r="D1960" s="96"/>
      <c r="E1960" s="96"/>
      <c r="F1960" s="96"/>
      <c r="G1960" s="96"/>
      <c r="H1960" s="101"/>
      <c r="I1960" s="100"/>
      <c r="J1960" s="96"/>
      <c r="K1960" s="100"/>
      <c r="L1960" s="96"/>
      <c r="M1960" s="97"/>
      <c r="N1960" s="100"/>
      <c r="O1960" s="93"/>
      <c r="P1960" s="93"/>
      <c r="Q1960" s="93"/>
      <c r="R1960" s="93"/>
      <c r="S1960" s="93"/>
      <c r="T1960" s="93"/>
      <c r="U1960" s="93"/>
      <c r="V1960" s="93"/>
      <c r="W1960" s="93"/>
      <c r="X1960" s="93"/>
      <c r="Y1960" s="93"/>
      <c r="Z1960" s="93"/>
    </row>
    <row r="1961">
      <c r="A1961" s="96"/>
      <c r="B1961" s="96"/>
      <c r="C1961" s="96"/>
      <c r="D1961" s="96"/>
      <c r="E1961" s="96"/>
      <c r="F1961" s="96"/>
      <c r="G1961" s="96"/>
      <c r="H1961" s="101"/>
      <c r="I1961" s="100"/>
      <c r="J1961" s="96"/>
      <c r="K1961" s="100"/>
      <c r="L1961" s="96"/>
      <c r="M1961" s="97"/>
      <c r="N1961" s="100"/>
      <c r="O1961" s="93"/>
      <c r="P1961" s="93"/>
      <c r="Q1961" s="93"/>
      <c r="R1961" s="93"/>
      <c r="S1961" s="93"/>
      <c r="T1961" s="93"/>
      <c r="U1961" s="93"/>
      <c r="V1961" s="93"/>
      <c r="W1961" s="93"/>
      <c r="X1961" s="93"/>
      <c r="Y1961" s="93"/>
      <c r="Z1961" s="93"/>
    </row>
    <row r="1962">
      <c r="A1962" s="96"/>
      <c r="B1962" s="96"/>
      <c r="C1962" s="96"/>
      <c r="D1962" s="96"/>
      <c r="E1962" s="96"/>
      <c r="F1962" s="96"/>
      <c r="G1962" s="96"/>
      <c r="H1962" s="101"/>
      <c r="I1962" s="100"/>
      <c r="J1962" s="96"/>
      <c r="K1962" s="100"/>
      <c r="L1962" s="96"/>
      <c r="M1962" s="97"/>
      <c r="N1962" s="100"/>
      <c r="O1962" s="93"/>
      <c r="P1962" s="93"/>
      <c r="Q1962" s="93"/>
      <c r="R1962" s="93"/>
      <c r="S1962" s="93"/>
      <c r="T1962" s="93"/>
      <c r="U1962" s="93"/>
      <c r="V1962" s="93"/>
      <c r="W1962" s="93"/>
      <c r="X1962" s="93"/>
      <c r="Y1962" s="93"/>
      <c r="Z1962" s="93"/>
    </row>
    <row r="1963">
      <c r="A1963" s="96"/>
      <c r="B1963" s="96"/>
      <c r="C1963" s="96"/>
      <c r="D1963" s="96"/>
      <c r="E1963" s="96"/>
      <c r="F1963" s="96"/>
      <c r="G1963" s="96"/>
      <c r="H1963" s="101"/>
      <c r="I1963" s="100"/>
      <c r="J1963" s="96"/>
      <c r="K1963" s="100"/>
      <c r="L1963" s="96"/>
      <c r="M1963" s="97"/>
      <c r="N1963" s="100"/>
      <c r="O1963" s="93"/>
      <c r="P1963" s="93"/>
      <c r="Q1963" s="93"/>
      <c r="R1963" s="93"/>
      <c r="S1963" s="93"/>
      <c r="T1963" s="93"/>
      <c r="U1963" s="93"/>
      <c r="V1963" s="93"/>
      <c r="W1963" s="93"/>
      <c r="X1963" s="93"/>
      <c r="Y1963" s="93"/>
      <c r="Z1963" s="93"/>
    </row>
    <row r="1964">
      <c r="A1964" s="96"/>
      <c r="B1964" s="96"/>
      <c r="C1964" s="96"/>
      <c r="D1964" s="96"/>
      <c r="E1964" s="96"/>
      <c r="F1964" s="96"/>
      <c r="G1964" s="96"/>
      <c r="H1964" s="101"/>
      <c r="I1964" s="100"/>
      <c r="J1964" s="96"/>
      <c r="K1964" s="99"/>
      <c r="L1964" s="96"/>
      <c r="M1964" s="97"/>
      <c r="N1964" s="100"/>
      <c r="O1964" s="93"/>
      <c r="P1964" s="93"/>
      <c r="Q1964" s="93"/>
      <c r="R1964" s="93"/>
      <c r="S1964" s="93"/>
      <c r="T1964" s="93"/>
      <c r="U1964" s="93"/>
      <c r="V1964" s="93"/>
      <c r="W1964" s="93"/>
      <c r="X1964" s="93"/>
      <c r="Y1964" s="93"/>
      <c r="Z1964" s="93"/>
    </row>
    <row r="1965">
      <c r="A1965" s="96"/>
      <c r="B1965" s="96"/>
      <c r="C1965" s="96"/>
      <c r="D1965" s="96"/>
      <c r="E1965" s="96"/>
      <c r="F1965" s="96"/>
      <c r="G1965" s="96"/>
      <c r="H1965" s="101"/>
      <c r="I1965" s="100"/>
      <c r="J1965" s="96"/>
      <c r="K1965" s="99"/>
      <c r="L1965" s="96"/>
      <c r="M1965" s="97"/>
      <c r="N1965" s="100"/>
      <c r="O1965" s="93"/>
      <c r="P1965" s="93"/>
      <c r="Q1965" s="93"/>
      <c r="R1965" s="93"/>
      <c r="S1965" s="93"/>
      <c r="T1965" s="93"/>
      <c r="U1965" s="93"/>
      <c r="V1965" s="93"/>
      <c r="W1965" s="93"/>
      <c r="X1965" s="93"/>
      <c r="Y1965" s="93"/>
      <c r="Z1965" s="93"/>
    </row>
    <row r="1966">
      <c r="A1966" s="96"/>
      <c r="B1966" s="96"/>
      <c r="C1966" s="96"/>
      <c r="D1966" s="97"/>
      <c r="E1966" s="96"/>
      <c r="F1966" s="96"/>
      <c r="G1966" s="96"/>
      <c r="H1966" s="101"/>
      <c r="I1966" s="100"/>
      <c r="J1966" s="96"/>
      <c r="K1966" s="100"/>
      <c r="L1966" s="96"/>
      <c r="M1966" s="97"/>
      <c r="N1966" s="100"/>
      <c r="O1966" s="93"/>
      <c r="P1966" s="93"/>
      <c r="Q1966" s="93"/>
      <c r="R1966" s="93"/>
      <c r="S1966" s="93"/>
      <c r="T1966" s="93"/>
      <c r="U1966" s="93"/>
      <c r="V1966" s="93"/>
      <c r="W1966" s="93"/>
      <c r="X1966" s="93"/>
      <c r="Y1966" s="93"/>
      <c r="Z1966" s="93"/>
    </row>
    <row r="1967">
      <c r="A1967" s="96"/>
      <c r="B1967" s="96"/>
      <c r="C1967" s="96"/>
      <c r="D1967" s="96"/>
      <c r="E1967" s="96"/>
      <c r="F1967" s="96"/>
      <c r="G1967" s="96"/>
      <c r="H1967" s="101"/>
      <c r="I1967" s="100"/>
      <c r="J1967" s="96"/>
      <c r="K1967" s="100"/>
      <c r="L1967" s="96"/>
      <c r="M1967" s="97"/>
      <c r="N1967" s="100"/>
      <c r="O1967" s="93"/>
      <c r="P1967" s="93"/>
      <c r="Q1967" s="93"/>
      <c r="R1967" s="93"/>
      <c r="S1967" s="93"/>
      <c r="T1967" s="93"/>
      <c r="U1967" s="93"/>
      <c r="V1967" s="93"/>
      <c r="W1967" s="93"/>
      <c r="X1967" s="93"/>
      <c r="Y1967" s="93"/>
      <c r="Z1967" s="93"/>
    </row>
    <row r="1968">
      <c r="A1968" s="96"/>
      <c r="B1968" s="96"/>
      <c r="C1968" s="96"/>
      <c r="D1968" s="96"/>
      <c r="E1968" s="96"/>
      <c r="F1968" s="96"/>
      <c r="G1968" s="96"/>
      <c r="H1968" s="101"/>
      <c r="I1968" s="100"/>
      <c r="J1968" s="96"/>
      <c r="K1968" s="100"/>
      <c r="L1968" s="96"/>
      <c r="M1968" s="97"/>
      <c r="N1968" s="100"/>
      <c r="O1968" s="93"/>
      <c r="P1968" s="93"/>
      <c r="Q1968" s="93"/>
      <c r="R1968" s="93"/>
      <c r="S1968" s="93"/>
      <c r="T1968" s="93"/>
      <c r="U1968" s="93"/>
      <c r="V1968" s="93"/>
      <c r="W1968" s="93"/>
      <c r="X1968" s="93"/>
      <c r="Y1968" s="93"/>
      <c r="Z1968" s="93"/>
    </row>
    <row r="1969">
      <c r="A1969" s="96"/>
      <c r="B1969" s="96"/>
      <c r="C1969" s="96"/>
      <c r="D1969" s="96"/>
      <c r="E1969" s="96"/>
      <c r="F1969" s="96"/>
      <c r="G1969" s="96"/>
      <c r="H1969" s="101"/>
      <c r="I1969" s="100"/>
      <c r="J1969" s="96"/>
      <c r="K1969" s="100"/>
      <c r="L1969" s="96"/>
      <c r="M1969" s="97"/>
      <c r="N1969" s="100"/>
      <c r="O1969" s="93"/>
      <c r="P1969" s="93"/>
      <c r="Q1969" s="93"/>
      <c r="R1969" s="93"/>
      <c r="S1969" s="93"/>
      <c r="T1969" s="93"/>
      <c r="U1969" s="93"/>
      <c r="V1969" s="93"/>
      <c r="W1969" s="93"/>
      <c r="X1969" s="93"/>
      <c r="Y1969" s="93"/>
      <c r="Z1969" s="93"/>
    </row>
    <row r="1970">
      <c r="A1970" s="96"/>
      <c r="B1970" s="96"/>
      <c r="C1970" s="96"/>
      <c r="D1970" s="96"/>
      <c r="E1970" s="96"/>
      <c r="F1970" s="96"/>
      <c r="G1970" s="96"/>
      <c r="H1970" s="101"/>
      <c r="I1970" s="100"/>
      <c r="J1970" s="96"/>
      <c r="K1970" s="100"/>
      <c r="L1970" s="96"/>
      <c r="M1970" s="97"/>
      <c r="N1970" s="100"/>
      <c r="O1970" s="93"/>
      <c r="P1970" s="93"/>
      <c r="Q1970" s="93"/>
      <c r="R1970" s="93"/>
      <c r="S1970" s="93"/>
      <c r="T1970" s="93"/>
      <c r="U1970" s="93"/>
      <c r="V1970" s="93"/>
      <c r="W1970" s="93"/>
      <c r="X1970" s="93"/>
      <c r="Y1970" s="93"/>
      <c r="Z1970" s="93"/>
    </row>
    <row r="1971">
      <c r="A1971" s="96"/>
      <c r="B1971" s="96"/>
      <c r="C1971" s="96"/>
      <c r="D1971" s="96"/>
      <c r="E1971" s="96"/>
      <c r="F1971" s="96"/>
      <c r="G1971" s="96"/>
      <c r="H1971" s="101"/>
      <c r="I1971" s="100"/>
      <c r="J1971" s="96"/>
      <c r="K1971" s="100"/>
      <c r="L1971" s="96"/>
      <c r="M1971" s="97"/>
      <c r="N1971" s="100"/>
      <c r="O1971" s="93"/>
      <c r="P1971" s="93"/>
      <c r="Q1971" s="93"/>
      <c r="R1971" s="93"/>
      <c r="S1971" s="93"/>
      <c r="T1971" s="93"/>
      <c r="U1971" s="93"/>
      <c r="V1971" s="93"/>
      <c r="W1971" s="93"/>
      <c r="X1971" s="93"/>
      <c r="Y1971" s="93"/>
      <c r="Z1971" s="93"/>
    </row>
    <row r="1972">
      <c r="A1972" s="96"/>
      <c r="B1972" s="96"/>
      <c r="C1972" s="96"/>
      <c r="D1972" s="96"/>
      <c r="E1972" s="96"/>
      <c r="F1972" s="96"/>
      <c r="G1972" s="96"/>
      <c r="H1972" s="101"/>
      <c r="I1972" s="100"/>
      <c r="J1972" s="96"/>
      <c r="K1972" s="100"/>
      <c r="L1972" s="96"/>
      <c r="M1972" s="97"/>
      <c r="N1972" s="100"/>
      <c r="O1972" s="93"/>
      <c r="P1972" s="93"/>
      <c r="Q1972" s="93"/>
      <c r="R1972" s="93"/>
      <c r="S1972" s="93"/>
      <c r="T1972" s="93"/>
      <c r="U1972" s="93"/>
      <c r="V1972" s="93"/>
      <c r="W1972" s="93"/>
      <c r="X1972" s="93"/>
      <c r="Y1972" s="93"/>
      <c r="Z1972" s="93"/>
    </row>
    <row r="1973">
      <c r="A1973" s="96"/>
      <c r="B1973" s="96"/>
      <c r="C1973" s="96"/>
      <c r="D1973" s="96"/>
      <c r="E1973" s="96"/>
      <c r="F1973" s="96"/>
      <c r="G1973" s="96"/>
      <c r="H1973" s="101"/>
      <c r="I1973" s="100"/>
      <c r="J1973" s="96"/>
      <c r="K1973" s="100"/>
      <c r="L1973" s="96"/>
      <c r="M1973" s="97"/>
      <c r="N1973" s="100"/>
      <c r="O1973" s="93"/>
      <c r="P1973" s="93"/>
      <c r="Q1973" s="93"/>
      <c r="R1973" s="93"/>
      <c r="S1973" s="93"/>
      <c r="T1973" s="93"/>
      <c r="U1973" s="93"/>
      <c r="V1973" s="93"/>
      <c r="W1973" s="93"/>
      <c r="X1973" s="93"/>
      <c r="Y1973" s="93"/>
      <c r="Z1973" s="93"/>
    </row>
    <row r="1974">
      <c r="A1974" s="96"/>
      <c r="B1974" s="96"/>
      <c r="C1974" s="96"/>
      <c r="D1974" s="96"/>
      <c r="E1974" s="96"/>
      <c r="F1974" s="96"/>
      <c r="G1974" s="96"/>
      <c r="H1974" s="101"/>
      <c r="I1974" s="100"/>
      <c r="J1974" s="96"/>
      <c r="K1974" s="100"/>
      <c r="L1974" s="96"/>
      <c r="M1974" s="97"/>
      <c r="N1974" s="100"/>
      <c r="O1974" s="93"/>
      <c r="P1974" s="93"/>
      <c r="Q1974" s="93"/>
      <c r="R1974" s="93"/>
      <c r="S1974" s="93"/>
      <c r="T1974" s="93"/>
      <c r="U1974" s="93"/>
      <c r="V1974" s="93"/>
      <c r="W1974" s="93"/>
      <c r="X1974" s="93"/>
      <c r="Y1974" s="93"/>
      <c r="Z1974" s="93"/>
    </row>
    <row r="1975">
      <c r="A1975" s="97"/>
      <c r="B1975" s="96"/>
      <c r="C1975" s="96"/>
      <c r="D1975" s="96"/>
      <c r="E1975" s="96"/>
      <c r="F1975" s="96"/>
      <c r="G1975" s="96"/>
      <c r="H1975" s="101"/>
      <c r="I1975" s="100"/>
      <c r="J1975" s="96"/>
      <c r="K1975" s="100"/>
      <c r="L1975" s="96"/>
      <c r="M1975" s="97"/>
      <c r="N1975" s="100"/>
      <c r="O1975" s="93"/>
      <c r="P1975" s="93"/>
      <c r="Q1975" s="93"/>
      <c r="R1975" s="93"/>
      <c r="S1975" s="93"/>
      <c r="T1975" s="93"/>
      <c r="U1975" s="93"/>
      <c r="V1975" s="93"/>
      <c r="W1975" s="93"/>
      <c r="X1975" s="93"/>
      <c r="Y1975" s="93"/>
      <c r="Z1975" s="93"/>
    </row>
    <row r="1976">
      <c r="A1976" s="96"/>
      <c r="B1976" s="96"/>
      <c r="C1976" s="96"/>
      <c r="D1976" s="96"/>
      <c r="E1976" s="96"/>
      <c r="F1976" s="96"/>
      <c r="G1976" s="96"/>
      <c r="H1976" s="101"/>
      <c r="I1976" s="99"/>
      <c r="J1976" s="96"/>
      <c r="K1976" s="100"/>
      <c r="L1976" s="96"/>
      <c r="M1976" s="97"/>
      <c r="N1976" s="100"/>
      <c r="O1976" s="93"/>
      <c r="P1976" s="93"/>
      <c r="Q1976" s="93"/>
      <c r="R1976" s="93"/>
      <c r="S1976" s="93"/>
      <c r="T1976" s="93"/>
      <c r="U1976" s="93"/>
      <c r="V1976" s="93"/>
      <c r="W1976" s="93"/>
      <c r="X1976" s="93"/>
      <c r="Y1976" s="93"/>
      <c r="Z1976" s="93"/>
    </row>
    <row r="1977">
      <c r="A1977" s="96"/>
      <c r="B1977" s="96"/>
      <c r="C1977" s="96"/>
      <c r="D1977" s="96"/>
      <c r="E1977" s="96"/>
      <c r="F1977" s="96"/>
      <c r="G1977" s="96"/>
      <c r="H1977" s="101"/>
      <c r="I1977" s="99"/>
      <c r="J1977" s="96"/>
      <c r="K1977" s="100"/>
      <c r="L1977" s="96"/>
      <c r="M1977" s="97"/>
      <c r="N1977" s="100"/>
      <c r="O1977" s="93"/>
      <c r="P1977" s="93"/>
      <c r="Q1977" s="93"/>
      <c r="R1977" s="93"/>
      <c r="S1977" s="93"/>
      <c r="T1977" s="93"/>
      <c r="U1977" s="93"/>
      <c r="V1977" s="93"/>
      <c r="W1977" s="93"/>
      <c r="X1977" s="93"/>
      <c r="Y1977" s="93"/>
      <c r="Z1977" s="93"/>
    </row>
    <row r="1978">
      <c r="A1978" s="96"/>
      <c r="B1978" s="96"/>
      <c r="C1978" s="96"/>
      <c r="D1978" s="96"/>
      <c r="E1978" s="96"/>
      <c r="F1978" s="96"/>
      <c r="G1978" s="96"/>
      <c r="H1978" s="101"/>
      <c r="I1978" s="99"/>
      <c r="J1978" s="96"/>
      <c r="K1978" s="100"/>
      <c r="L1978" s="96"/>
      <c r="M1978" s="97"/>
      <c r="N1978" s="100"/>
      <c r="O1978" s="93"/>
      <c r="P1978" s="93"/>
      <c r="Q1978" s="93"/>
      <c r="R1978" s="93"/>
      <c r="S1978" s="93"/>
      <c r="T1978" s="93"/>
      <c r="U1978" s="93"/>
      <c r="V1978" s="93"/>
      <c r="W1978" s="93"/>
      <c r="X1978" s="93"/>
      <c r="Y1978" s="93"/>
      <c r="Z1978" s="93"/>
    </row>
    <row r="1979">
      <c r="A1979" s="96"/>
      <c r="B1979" s="96"/>
      <c r="C1979" s="96"/>
      <c r="D1979" s="96"/>
      <c r="E1979" s="96"/>
      <c r="F1979" s="96"/>
      <c r="G1979" s="96"/>
      <c r="H1979" s="101"/>
      <c r="I1979" s="99"/>
      <c r="J1979" s="96"/>
      <c r="K1979" s="100"/>
      <c r="L1979" s="96"/>
      <c r="M1979" s="97"/>
      <c r="N1979" s="100"/>
      <c r="O1979" s="93"/>
      <c r="P1979" s="93"/>
      <c r="Q1979" s="93"/>
      <c r="R1979" s="93"/>
      <c r="S1979" s="93"/>
      <c r="T1979" s="93"/>
      <c r="U1979" s="93"/>
      <c r="V1979" s="93"/>
      <c r="W1979" s="93"/>
      <c r="X1979" s="93"/>
      <c r="Y1979" s="93"/>
      <c r="Z1979" s="93"/>
    </row>
    <row r="1980">
      <c r="A1980" s="96"/>
      <c r="B1980" s="96"/>
      <c r="C1980" s="96"/>
      <c r="D1980" s="96"/>
      <c r="E1980" s="96"/>
      <c r="F1980" s="96"/>
      <c r="G1980" s="96"/>
      <c r="H1980" s="101"/>
      <c r="I1980" s="99"/>
      <c r="J1980" s="96"/>
      <c r="K1980" s="100"/>
      <c r="L1980" s="96"/>
      <c r="M1980" s="97"/>
      <c r="N1980" s="100"/>
      <c r="O1980" s="93"/>
      <c r="P1980" s="93"/>
      <c r="Q1980" s="93"/>
      <c r="R1980" s="93"/>
      <c r="S1980" s="93"/>
      <c r="T1980" s="93"/>
      <c r="U1980" s="93"/>
      <c r="V1980" s="93"/>
      <c r="W1980" s="93"/>
      <c r="X1980" s="93"/>
      <c r="Y1980" s="93"/>
      <c r="Z1980" s="93"/>
    </row>
    <row r="1981">
      <c r="A1981" s="96"/>
      <c r="B1981" s="96"/>
      <c r="C1981" s="96"/>
      <c r="D1981" s="96"/>
      <c r="E1981" s="96"/>
      <c r="F1981" s="96"/>
      <c r="G1981" s="96"/>
      <c r="H1981" s="101"/>
      <c r="I1981" s="99"/>
      <c r="J1981" s="96"/>
      <c r="K1981" s="100"/>
      <c r="L1981" s="96"/>
      <c r="M1981" s="97"/>
      <c r="N1981" s="100"/>
      <c r="O1981" s="93"/>
      <c r="P1981" s="93"/>
      <c r="Q1981" s="93"/>
      <c r="R1981" s="93"/>
      <c r="S1981" s="93"/>
      <c r="T1981" s="93"/>
      <c r="U1981" s="93"/>
      <c r="V1981" s="93"/>
      <c r="W1981" s="93"/>
      <c r="X1981" s="93"/>
      <c r="Y1981" s="93"/>
      <c r="Z1981" s="93"/>
    </row>
    <row r="1982">
      <c r="A1982" s="96"/>
      <c r="B1982" s="96"/>
      <c r="C1982" s="96"/>
      <c r="D1982" s="96"/>
      <c r="E1982" s="96"/>
      <c r="F1982" s="96"/>
      <c r="G1982" s="96"/>
      <c r="H1982" s="101"/>
      <c r="I1982" s="99"/>
      <c r="J1982" s="96"/>
      <c r="K1982" s="100"/>
      <c r="L1982" s="96"/>
      <c r="M1982" s="97"/>
      <c r="N1982" s="100"/>
      <c r="O1982" s="93"/>
      <c r="P1982" s="93"/>
      <c r="Q1982" s="93"/>
      <c r="R1982" s="93"/>
      <c r="S1982" s="93"/>
      <c r="T1982" s="93"/>
      <c r="U1982" s="93"/>
      <c r="V1982" s="93"/>
      <c r="W1982" s="93"/>
      <c r="X1982" s="93"/>
      <c r="Y1982" s="93"/>
      <c r="Z1982" s="93"/>
    </row>
    <row r="1983">
      <c r="A1983" s="96"/>
      <c r="B1983" s="96"/>
      <c r="C1983" s="96"/>
      <c r="D1983" s="96"/>
      <c r="E1983" s="96"/>
      <c r="F1983" s="96"/>
      <c r="G1983" s="96"/>
      <c r="H1983" s="101"/>
      <c r="I1983" s="99"/>
      <c r="J1983" s="96"/>
      <c r="K1983" s="100"/>
      <c r="L1983" s="96"/>
      <c r="M1983" s="97"/>
      <c r="N1983" s="100"/>
      <c r="O1983" s="93"/>
      <c r="P1983" s="93"/>
      <c r="Q1983" s="93"/>
      <c r="R1983" s="93"/>
      <c r="S1983" s="93"/>
      <c r="T1983" s="93"/>
      <c r="U1983" s="93"/>
      <c r="V1983" s="93"/>
      <c r="W1983" s="93"/>
      <c r="X1983" s="93"/>
      <c r="Y1983" s="93"/>
      <c r="Z1983" s="93"/>
    </row>
    <row r="1984">
      <c r="A1984" s="96"/>
      <c r="B1984" s="96"/>
      <c r="C1984" s="96"/>
      <c r="D1984" s="96"/>
      <c r="E1984" s="96"/>
      <c r="F1984" s="96"/>
      <c r="G1984" s="96"/>
      <c r="H1984" s="101"/>
      <c r="I1984" s="99"/>
      <c r="J1984" s="96"/>
      <c r="K1984" s="100"/>
      <c r="L1984" s="96"/>
      <c r="M1984" s="97"/>
      <c r="N1984" s="100"/>
      <c r="O1984" s="93"/>
      <c r="P1984" s="93"/>
      <c r="Q1984" s="93"/>
      <c r="R1984" s="93"/>
      <c r="S1984" s="93"/>
      <c r="T1984" s="93"/>
      <c r="U1984" s="93"/>
      <c r="V1984" s="93"/>
      <c r="W1984" s="93"/>
      <c r="X1984" s="93"/>
      <c r="Y1984" s="93"/>
      <c r="Z1984" s="93"/>
    </row>
    <row r="1985">
      <c r="A1985" s="96"/>
      <c r="B1985" s="97"/>
      <c r="C1985" s="96"/>
      <c r="D1985" s="96"/>
      <c r="E1985" s="96"/>
      <c r="F1985" s="96"/>
      <c r="G1985" s="96"/>
      <c r="H1985" s="101"/>
      <c r="I1985" s="99"/>
      <c r="J1985" s="96"/>
      <c r="K1985" s="100"/>
      <c r="L1985" s="96"/>
      <c r="M1985" s="97"/>
      <c r="N1985" s="100"/>
      <c r="O1985" s="93"/>
      <c r="P1985" s="93"/>
      <c r="Q1985" s="93"/>
      <c r="R1985" s="93"/>
      <c r="S1985" s="93"/>
      <c r="T1985" s="93"/>
      <c r="U1985" s="93"/>
      <c r="V1985" s="93"/>
      <c r="W1985" s="93"/>
      <c r="X1985" s="93"/>
      <c r="Y1985" s="93"/>
      <c r="Z1985" s="93"/>
    </row>
    <row r="1986">
      <c r="A1986" s="96"/>
      <c r="B1986" s="96"/>
      <c r="C1986" s="96"/>
      <c r="D1986" s="96"/>
      <c r="E1986" s="96"/>
      <c r="F1986" s="96"/>
      <c r="G1986" s="96"/>
      <c r="H1986" s="101"/>
      <c r="I1986" s="99"/>
      <c r="J1986" s="96"/>
      <c r="K1986" s="100"/>
      <c r="L1986" s="96"/>
      <c r="M1986" s="97"/>
      <c r="N1986" s="100"/>
      <c r="O1986" s="93"/>
      <c r="P1986" s="93"/>
      <c r="Q1986" s="93"/>
      <c r="R1986" s="93"/>
      <c r="S1986" s="93"/>
      <c r="T1986" s="93"/>
      <c r="U1986" s="93"/>
      <c r="V1986" s="93"/>
      <c r="W1986" s="93"/>
      <c r="X1986" s="93"/>
      <c r="Y1986" s="93"/>
      <c r="Z1986" s="93"/>
    </row>
    <row r="1987">
      <c r="A1987" s="96"/>
      <c r="B1987" s="96"/>
      <c r="C1987" s="96"/>
      <c r="D1987" s="96"/>
      <c r="E1987" s="96"/>
      <c r="F1987" s="96"/>
      <c r="G1987" s="96"/>
      <c r="H1987" s="101"/>
      <c r="I1987" s="99"/>
      <c r="J1987" s="96"/>
      <c r="K1987" s="100"/>
      <c r="L1987" s="96"/>
      <c r="M1987" s="97"/>
      <c r="N1987" s="100"/>
      <c r="O1987" s="93"/>
      <c r="P1987" s="93"/>
      <c r="Q1987" s="93"/>
      <c r="R1987" s="93"/>
      <c r="S1987" s="93"/>
      <c r="T1987" s="93"/>
      <c r="U1987" s="93"/>
      <c r="V1987" s="93"/>
      <c r="W1987" s="93"/>
      <c r="X1987" s="93"/>
      <c r="Y1987" s="93"/>
      <c r="Z1987" s="93"/>
    </row>
    <row r="1988">
      <c r="A1988" s="96"/>
      <c r="B1988" s="96"/>
      <c r="C1988" s="96"/>
      <c r="D1988" s="96"/>
      <c r="E1988" s="96"/>
      <c r="F1988" s="96"/>
      <c r="G1988" s="96"/>
      <c r="H1988" s="101"/>
      <c r="I1988" s="100"/>
      <c r="J1988" s="96"/>
      <c r="K1988" s="100"/>
      <c r="L1988" s="96"/>
      <c r="M1988" s="97"/>
      <c r="N1988" s="100"/>
      <c r="O1988" s="93"/>
      <c r="P1988" s="93"/>
      <c r="Q1988" s="93"/>
      <c r="R1988" s="93"/>
      <c r="S1988" s="93"/>
      <c r="T1988" s="93"/>
      <c r="U1988" s="93"/>
      <c r="V1988" s="93"/>
      <c r="W1988" s="93"/>
      <c r="X1988" s="93"/>
      <c r="Y1988" s="93"/>
      <c r="Z1988" s="93"/>
    </row>
    <row r="1989">
      <c r="A1989" s="96"/>
      <c r="B1989" s="96"/>
      <c r="C1989" s="96"/>
      <c r="D1989" s="96"/>
      <c r="E1989" s="96"/>
      <c r="F1989" s="96"/>
      <c r="G1989" s="96"/>
      <c r="H1989" s="101"/>
      <c r="I1989" s="100"/>
      <c r="J1989" s="96"/>
      <c r="K1989" s="100"/>
      <c r="L1989" s="96"/>
      <c r="M1989" s="97"/>
      <c r="N1989" s="100"/>
      <c r="O1989" s="93"/>
      <c r="P1989" s="93"/>
      <c r="Q1989" s="93"/>
      <c r="R1989" s="93"/>
      <c r="S1989" s="93"/>
      <c r="T1989" s="93"/>
      <c r="U1989" s="93"/>
      <c r="V1989" s="93"/>
      <c r="W1989" s="93"/>
      <c r="X1989" s="93"/>
      <c r="Y1989" s="93"/>
      <c r="Z1989" s="93"/>
    </row>
    <row r="1990">
      <c r="A1990" s="96"/>
      <c r="B1990" s="96"/>
      <c r="C1990" s="96"/>
      <c r="D1990" s="96"/>
      <c r="E1990" s="96"/>
      <c r="F1990" s="96"/>
      <c r="G1990" s="96"/>
      <c r="H1990" s="101"/>
      <c r="I1990" s="100"/>
      <c r="J1990" s="96"/>
      <c r="K1990" s="99"/>
      <c r="L1990" s="96"/>
      <c r="M1990" s="97"/>
      <c r="N1990" s="100"/>
      <c r="O1990" s="93"/>
      <c r="P1990" s="93"/>
      <c r="Q1990" s="93"/>
      <c r="R1990" s="93"/>
      <c r="S1990" s="93"/>
      <c r="T1990" s="93"/>
      <c r="U1990" s="93"/>
      <c r="V1990" s="93"/>
      <c r="W1990" s="93"/>
      <c r="X1990" s="93"/>
      <c r="Y1990" s="93"/>
      <c r="Z1990" s="93"/>
    </row>
    <row r="1991">
      <c r="A1991" s="96"/>
      <c r="B1991" s="96"/>
      <c r="C1991" s="96"/>
      <c r="D1991" s="96"/>
      <c r="E1991" s="96"/>
      <c r="F1991" s="96"/>
      <c r="G1991" s="96"/>
      <c r="H1991" s="101"/>
      <c r="I1991" s="100"/>
      <c r="J1991" s="96"/>
      <c r="K1991" s="100"/>
      <c r="L1991" s="96"/>
      <c r="M1991" s="97"/>
      <c r="N1991" s="100"/>
      <c r="O1991" s="93"/>
      <c r="P1991" s="93"/>
      <c r="Q1991" s="93"/>
      <c r="R1991" s="93"/>
      <c r="S1991" s="93"/>
      <c r="T1991" s="93"/>
      <c r="U1991" s="93"/>
      <c r="V1991" s="93"/>
      <c r="W1991" s="93"/>
      <c r="X1991" s="93"/>
      <c r="Y1991" s="93"/>
      <c r="Z1991" s="93"/>
    </row>
    <row r="1992">
      <c r="A1992" s="96"/>
      <c r="B1992" s="96"/>
      <c r="C1992" s="96"/>
      <c r="D1992" s="96"/>
      <c r="E1992" s="96"/>
      <c r="F1992" s="96"/>
      <c r="G1992" s="96"/>
      <c r="H1992" s="101"/>
      <c r="I1992" s="100"/>
      <c r="J1992" s="96"/>
      <c r="K1992" s="100"/>
      <c r="L1992" s="96"/>
      <c r="M1992" s="97"/>
      <c r="N1992" s="100"/>
      <c r="O1992" s="93"/>
      <c r="P1992" s="93"/>
      <c r="Q1992" s="93"/>
      <c r="R1992" s="93"/>
      <c r="S1992" s="93"/>
      <c r="T1992" s="93"/>
      <c r="U1992" s="93"/>
      <c r="V1992" s="93"/>
      <c r="W1992" s="93"/>
      <c r="X1992" s="93"/>
      <c r="Y1992" s="93"/>
      <c r="Z1992" s="93"/>
    </row>
    <row r="1993">
      <c r="A1993" s="96"/>
      <c r="B1993" s="96"/>
      <c r="C1993" s="96"/>
      <c r="D1993" s="96"/>
      <c r="E1993" s="96"/>
      <c r="F1993" s="96"/>
      <c r="G1993" s="96"/>
      <c r="H1993" s="101"/>
      <c r="I1993" s="100"/>
      <c r="J1993" s="96"/>
      <c r="K1993" s="99"/>
      <c r="L1993" s="96"/>
      <c r="M1993" s="97"/>
      <c r="N1993" s="100"/>
      <c r="O1993" s="93"/>
      <c r="P1993" s="93"/>
      <c r="Q1993" s="93"/>
      <c r="R1993" s="93"/>
      <c r="S1993" s="93"/>
      <c r="T1993" s="93"/>
      <c r="U1993" s="93"/>
      <c r="V1993" s="93"/>
      <c r="W1993" s="93"/>
      <c r="X1993" s="93"/>
      <c r="Y1993" s="93"/>
      <c r="Z1993" s="93"/>
    </row>
    <row r="1994">
      <c r="A1994" s="96"/>
      <c r="B1994" s="96"/>
      <c r="C1994" s="96"/>
      <c r="D1994" s="96"/>
      <c r="E1994" s="96"/>
      <c r="F1994" s="96"/>
      <c r="G1994" s="96"/>
      <c r="H1994" s="101"/>
      <c r="I1994" s="100"/>
      <c r="J1994" s="96"/>
      <c r="K1994" s="100"/>
      <c r="L1994" s="96"/>
      <c r="M1994" s="97"/>
      <c r="N1994" s="100"/>
      <c r="O1994" s="93"/>
      <c r="P1994" s="93"/>
      <c r="Q1994" s="93"/>
      <c r="R1994" s="93"/>
      <c r="S1994" s="93"/>
      <c r="T1994" s="93"/>
      <c r="U1994" s="93"/>
      <c r="V1994" s="93"/>
      <c r="W1994" s="93"/>
      <c r="X1994" s="93"/>
      <c r="Y1994" s="93"/>
      <c r="Z1994" s="93"/>
    </row>
    <row r="1995">
      <c r="A1995" s="96"/>
      <c r="B1995" s="96"/>
      <c r="C1995" s="96"/>
      <c r="D1995" s="96"/>
      <c r="E1995" s="96"/>
      <c r="F1995" s="96"/>
      <c r="G1995" s="96"/>
      <c r="H1995" s="101"/>
      <c r="I1995" s="100"/>
      <c r="J1995" s="96"/>
      <c r="K1995" s="100"/>
      <c r="L1995" s="96"/>
      <c r="M1995" s="97"/>
      <c r="N1995" s="100"/>
      <c r="O1995" s="93"/>
      <c r="P1995" s="93"/>
      <c r="Q1995" s="93"/>
      <c r="R1995" s="93"/>
      <c r="S1995" s="93"/>
      <c r="T1995" s="93"/>
      <c r="U1995" s="93"/>
      <c r="V1995" s="93"/>
      <c r="W1995" s="93"/>
      <c r="X1995" s="93"/>
      <c r="Y1995" s="93"/>
      <c r="Z1995" s="93"/>
    </row>
    <row r="1996">
      <c r="A1996" s="96"/>
      <c r="B1996" s="96"/>
      <c r="C1996" s="96"/>
      <c r="D1996" s="96"/>
      <c r="E1996" s="96"/>
      <c r="F1996" s="96"/>
      <c r="G1996" s="96"/>
      <c r="H1996" s="101"/>
      <c r="I1996" s="100"/>
      <c r="J1996" s="96"/>
      <c r="K1996" s="100"/>
      <c r="L1996" s="96"/>
      <c r="M1996" s="97"/>
      <c r="N1996" s="100"/>
      <c r="O1996" s="93"/>
      <c r="P1996" s="93"/>
      <c r="Q1996" s="93"/>
      <c r="R1996" s="93"/>
      <c r="S1996" s="93"/>
      <c r="T1996" s="93"/>
      <c r="U1996" s="93"/>
      <c r="V1996" s="93"/>
      <c r="W1996" s="93"/>
      <c r="X1996" s="93"/>
      <c r="Y1996" s="93"/>
      <c r="Z1996" s="93"/>
    </row>
    <row r="1997">
      <c r="A1997" s="96"/>
      <c r="B1997" s="96"/>
      <c r="C1997" s="96"/>
      <c r="D1997" s="97"/>
      <c r="E1997" s="96"/>
      <c r="F1997" s="96"/>
      <c r="G1997" s="96"/>
      <c r="H1997" s="101"/>
      <c r="I1997" s="100"/>
      <c r="J1997" s="96"/>
      <c r="K1997" s="100"/>
      <c r="L1997" s="96"/>
      <c r="M1997" s="97"/>
      <c r="N1997" s="100"/>
      <c r="O1997" s="93"/>
      <c r="P1997" s="93"/>
      <c r="Q1997" s="93"/>
      <c r="R1997" s="93"/>
      <c r="S1997" s="93"/>
      <c r="T1997" s="93"/>
      <c r="U1997" s="93"/>
      <c r="V1997" s="93"/>
      <c r="W1997" s="93"/>
      <c r="X1997" s="93"/>
      <c r="Y1997" s="93"/>
      <c r="Z1997" s="93"/>
    </row>
    <row r="1998">
      <c r="A1998" s="96"/>
      <c r="B1998" s="96"/>
      <c r="C1998" s="96"/>
      <c r="D1998" s="96"/>
      <c r="E1998" s="96"/>
      <c r="F1998" s="96"/>
      <c r="G1998" s="96"/>
      <c r="H1998" s="101"/>
      <c r="I1998" s="100"/>
      <c r="J1998" s="96"/>
      <c r="K1998" s="100"/>
      <c r="L1998" s="96"/>
      <c r="M1998" s="97"/>
      <c r="N1998" s="100"/>
      <c r="O1998" s="93"/>
      <c r="P1998" s="93"/>
      <c r="Q1998" s="93"/>
      <c r="R1998" s="93"/>
      <c r="S1998" s="93"/>
      <c r="T1998" s="93"/>
      <c r="U1998" s="93"/>
      <c r="V1998" s="93"/>
      <c r="W1998" s="93"/>
      <c r="X1998" s="93"/>
      <c r="Y1998" s="93"/>
      <c r="Z1998" s="93"/>
    </row>
    <row r="1999">
      <c r="A1999" s="96"/>
      <c r="B1999" s="96"/>
      <c r="C1999" s="96"/>
      <c r="D1999" s="96"/>
      <c r="E1999" s="96"/>
      <c r="F1999" s="96"/>
      <c r="G1999" s="96"/>
      <c r="H1999" s="101"/>
      <c r="I1999" s="100"/>
      <c r="J1999" s="96"/>
      <c r="K1999" s="100"/>
      <c r="L1999" s="96"/>
      <c r="M1999" s="97"/>
      <c r="N1999" s="100"/>
      <c r="O1999" s="93"/>
      <c r="P1999" s="93"/>
      <c r="Q1999" s="93"/>
      <c r="R1999" s="93"/>
      <c r="S1999" s="93"/>
      <c r="T1999" s="93"/>
      <c r="U1999" s="93"/>
      <c r="V1999" s="93"/>
      <c r="W1999" s="93"/>
      <c r="X1999" s="93"/>
      <c r="Y1999" s="93"/>
      <c r="Z1999" s="93"/>
    </row>
    <row r="2000">
      <c r="A2000" s="96"/>
      <c r="B2000" s="96"/>
      <c r="C2000" s="96"/>
      <c r="D2000" s="96"/>
      <c r="E2000" s="96"/>
      <c r="F2000" s="96"/>
      <c r="G2000" s="96"/>
      <c r="H2000" s="101"/>
      <c r="I2000" s="100"/>
      <c r="J2000" s="96"/>
      <c r="K2000" s="100"/>
      <c r="L2000" s="96"/>
      <c r="M2000" s="97"/>
      <c r="N2000" s="100"/>
      <c r="O2000" s="93"/>
      <c r="P2000" s="93"/>
      <c r="Q2000" s="93"/>
      <c r="R2000" s="93"/>
      <c r="S2000" s="93"/>
      <c r="T2000" s="93"/>
      <c r="U2000" s="93"/>
      <c r="V2000" s="93"/>
      <c r="W2000" s="93"/>
      <c r="X2000" s="93"/>
      <c r="Y2000" s="93"/>
      <c r="Z2000" s="93"/>
    </row>
    <row r="2001">
      <c r="A2001" s="96"/>
      <c r="B2001" s="96"/>
      <c r="C2001" s="96"/>
      <c r="D2001" s="96"/>
      <c r="E2001" s="96"/>
      <c r="F2001" s="96"/>
      <c r="G2001" s="96"/>
      <c r="H2001" s="101"/>
      <c r="I2001" s="100"/>
      <c r="J2001" s="96"/>
      <c r="K2001" s="100"/>
      <c r="L2001" s="96"/>
      <c r="M2001" s="97"/>
      <c r="N2001" s="100"/>
      <c r="O2001" s="93"/>
      <c r="P2001" s="93"/>
      <c r="Q2001" s="93"/>
      <c r="R2001" s="93"/>
      <c r="S2001" s="93"/>
      <c r="T2001" s="93"/>
      <c r="U2001" s="93"/>
      <c r="V2001" s="93"/>
      <c r="W2001" s="93"/>
      <c r="X2001" s="93"/>
      <c r="Y2001" s="93"/>
      <c r="Z2001" s="93"/>
    </row>
    <row r="2002">
      <c r="A2002" s="96"/>
      <c r="B2002" s="96"/>
      <c r="C2002" s="96"/>
      <c r="D2002" s="96"/>
      <c r="E2002" s="96"/>
      <c r="F2002" s="96"/>
      <c r="G2002" s="96"/>
      <c r="H2002" s="101"/>
      <c r="I2002" s="100"/>
      <c r="J2002" s="96"/>
      <c r="K2002" s="99"/>
      <c r="L2002" s="96"/>
      <c r="M2002" s="97"/>
      <c r="N2002" s="100"/>
      <c r="O2002" s="93"/>
      <c r="P2002" s="93"/>
      <c r="Q2002" s="93"/>
      <c r="R2002" s="93"/>
      <c r="S2002" s="93"/>
      <c r="T2002" s="93"/>
      <c r="U2002" s="93"/>
      <c r="V2002" s="93"/>
      <c r="W2002" s="93"/>
      <c r="X2002" s="93"/>
      <c r="Y2002" s="93"/>
      <c r="Z2002" s="93"/>
    </row>
    <row r="2003">
      <c r="A2003" s="96"/>
      <c r="B2003" s="96"/>
      <c r="C2003" s="96"/>
      <c r="D2003" s="96"/>
      <c r="E2003" s="96"/>
      <c r="F2003" s="96"/>
      <c r="G2003" s="96"/>
      <c r="H2003" s="101"/>
      <c r="I2003" s="100"/>
      <c r="J2003" s="96"/>
      <c r="K2003" s="99"/>
      <c r="L2003" s="96"/>
      <c r="M2003" s="97"/>
      <c r="N2003" s="100"/>
      <c r="O2003" s="93"/>
      <c r="P2003" s="93"/>
      <c r="Q2003" s="93"/>
      <c r="R2003" s="93"/>
      <c r="S2003" s="93"/>
      <c r="T2003" s="93"/>
      <c r="U2003" s="93"/>
      <c r="V2003" s="93"/>
      <c r="W2003" s="93"/>
      <c r="X2003" s="93"/>
      <c r="Y2003" s="93"/>
      <c r="Z2003" s="93"/>
    </row>
    <row r="2004">
      <c r="A2004" s="96"/>
      <c r="B2004" s="96"/>
      <c r="C2004" s="96"/>
      <c r="D2004" s="97"/>
      <c r="E2004" s="96"/>
      <c r="F2004" s="96"/>
      <c r="G2004" s="96"/>
      <c r="H2004" s="101"/>
      <c r="I2004" s="100"/>
      <c r="J2004" s="96"/>
      <c r="K2004" s="100"/>
      <c r="L2004" s="96"/>
      <c r="M2004" s="97"/>
      <c r="N2004" s="100"/>
      <c r="O2004" s="93"/>
      <c r="P2004" s="93"/>
      <c r="Q2004" s="93"/>
      <c r="R2004" s="93"/>
      <c r="S2004" s="93"/>
      <c r="T2004" s="93"/>
      <c r="U2004" s="93"/>
      <c r="V2004" s="93"/>
      <c r="W2004" s="93"/>
      <c r="X2004" s="93"/>
      <c r="Y2004" s="93"/>
      <c r="Z2004" s="93"/>
    </row>
    <row r="2005">
      <c r="A2005" s="96"/>
      <c r="B2005" s="96"/>
      <c r="C2005" s="96"/>
      <c r="D2005" s="96"/>
      <c r="E2005" s="96"/>
      <c r="F2005" s="96"/>
      <c r="G2005" s="96"/>
      <c r="H2005" s="101"/>
      <c r="I2005" s="100"/>
      <c r="J2005" s="96"/>
      <c r="K2005" s="100"/>
      <c r="L2005" s="96"/>
      <c r="M2005" s="97"/>
      <c r="N2005" s="100"/>
      <c r="O2005" s="93"/>
      <c r="P2005" s="93"/>
      <c r="Q2005" s="93"/>
      <c r="R2005" s="93"/>
      <c r="S2005" s="93"/>
      <c r="T2005" s="93"/>
      <c r="U2005" s="93"/>
      <c r="V2005" s="93"/>
      <c r="W2005" s="93"/>
      <c r="X2005" s="93"/>
      <c r="Y2005" s="93"/>
      <c r="Z2005" s="93"/>
    </row>
    <row r="2006">
      <c r="A2006" s="96"/>
      <c r="B2006" s="96"/>
      <c r="C2006" s="96"/>
      <c r="D2006" s="96"/>
      <c r="E2006" s="96"/>
      <c r="F2006" s="96"/>
      <c r="G2006" s="96"/>
      <c r="H2006" s="101"/>
      <c r="I2006" s="100"/>
      <c r="J2006" s="96"/>
      <c r="K2006" s="100"/>
      <c r="L2006" s="96"/>
      <c r="M2006" s="97"/>
      <c r="N2006" s="100"/>
      <c r="O2006" s="93"/>
      <c r="P2006" s="93"/>
      <c r="Q2006" s="93"/>
      <c r="R2006" s="93"/>
      <c r="S2006" s="93"/>
      <c r="T2006" s="93"/>
      <c r="U2006" s="93"/>
      <c r="V2006" s="93"/>
      <c r="W2006" s="93"/>
      <c r="X2006" s="93"/>
      <c r="Y2006" s="93"/>
      <c r="Z2006" s="93"/>
    </row>
    <row r="2007">
      <c r="A2007" s="96"/>
      <c r="B2007" s="96"/>
      <c r="C2007" s="96"/>
      <c r="D2007" s="96"/>
      <c r="E2007" s="96"/>
      <c r="F2007" s="96"/>
      <c r="G2007" s="96"/>
      <c r="H2007" s="101"/>
      <c r="I2007" s="100"/>
      <c r="J2007" s="96"/>
      <c r="K2007" s="100"/>
      <c r="L2007" s="96"/>
      <c r="M2007" s="97"/>
      <c r="N2007" s="100"/>
      <c r="O2007" s="93"/>
      <c r="P2007" s="93"/>
      <c r="Q2007" s="93"/>
      <c r="R2007" s="93"/>
      <c r="S2007" s="93"/>
      <c r="T2007" s="93"/>
      <c r="U2007" s="93"/>
      <c r="V2007" s="93"/>
      <c r="W2007" s="93"/>
      <c r="X2007" s="93"/>
      <c r="Y2007" s="93"/>
      <c r="Z2007" s="93"/>
    </row>
    <row r="2008">
      <c r="A2008" s="96"/>
      <c r="B2008" s="96"/>
      <c r="C2008" s="96"/>
      <c r="D2008" s="96"/>
      <c r="E2008" s="96"/>
      <c r="F2008" s="96"/>
      <c r="G2008" s="96"/>
      <c r="H2008" s="101"/>
      <c r="I2008" s="100"/>
      <c r="J2008" s="96"/>
      <c r="K2008" s="100"/>
      <c r="L2008" s="96"/>
      <c r="M2008" s="97"/>
      <c r="N2008" s="100"/>
      <c r="O2008" s="93"/>
      <c r="P2008" s="93"/>
      <c r="Q2008" s="93"/>
      <c r="R2008" s="93"/>
      <c r="S2008" s="93"/>
      <c r="T2008" s="93"/>
      <c r="U2008" s="93"/>
      <c r="V2008" s="93"/>
      <c r="W2008" s="93"/>
      <c r="X2008" s="93"/>
      <c r="Y2008" s="93"/>
      <c r="Z2008" s="93"/>
    </row>
    <row r="2009">
      <c r="A2009" s="96"/>
      <c r="B2009" s="96"/>
      <c r="C2009" s="96"/>
      <c r="D2009" s="96"/>
      <c r="E2009" s="96"/>
      <c r="F2009" s="96"/>
      <c r="G2009" s="96"/>
      <c r="H2009" s="101"/>
      <c r="I2009" s="100"/>
      <c r="J2009" s="96"/>
      <c r="K2009" s="100"/>
      <c r="L2009" s="96"/>
      <c r="M2009" s="97"/>
      <c r="N2009" s="100"/>
      <c r="O2009" s="93"/>
      <c r="P2009" s="93"/>
      <c r="Q2009" s="93"/>
      <c r="R2009" s="93"/>
      <c r="S2009" s="93"/>
      <c r="T2009" s="93"/>
      <c r="U2009" s="93"/>
      <c r="V2009" s="93"/>
      <c r="W2009" s="93"/>
      <c r="X2009" s="93"/>
      <c r="Y2009" s="93"/>
      <c r="Z2009" s="93"/>
    </row>
    <row r="2010">
      <c r="A2010" s="96"/>
      <c r="B2010" s="96"/>
      <c r="C2010" s="96"/>
      <c r="D2010" s="96"/>
      <c r="E2010" s="96"/>
      <c r="F2010" s="96"/>
      <c r="G2010" s="96"/>
      <c r="H2010" s="101"/>
      <c r="I2010" s="100"/>
      <c r="J2010" s="96"/>
      <c r="K2010" s="100"/>
      <c r="L2010" s="96"/>
      <c r="M2010" s="97"/>
      <c r="N2010" s="100"/>
      <c r="O2010" s="93"/>
      <c r="P2010" s="93"/>
      <c r="Q2010" s="93"/>
      <c r="R2010" s="93"/>
      <c r="S2010" s="93"/>
      <c r="T2010" s="93"/>
      <c r="U2010" s="93"/>
      <c r="V2010" s="93"/>
      <c r="W2010" s="93"/>
      <c r="X2010" s="93"/>
      <c r="Y2010" s="93"/>
      <c r="Z2010" s="93"/>
    </row>
    <row r="2011">
      <c r="A2011" s="96"/>
      <c r="B2011" s="96"/>
      <c r="C2011" s="96"/>
      <c r="D2011" s="96"/>
      <c r="E2011" s="96"/>
      <c r="F2011" s="96"/>
      <c r="G2011" s="96"/>
      <c r="H2011" s="101"/>
      <c r="I2011" s="100"/>
      <c r="J2011" s="96"/>
      <c r="K2011" s="100"/>
      <c r="L2011" s="96"/>
      <c r="M2011" s="97"/>
      <c r="N2011" s="100"/>
      <c r="O2011" s="93"/>
      <c r="P2011" s="93"/>
      <c r="Q2011" s="93"/>
      <c r="R2011" s="93"/>
      <c r="S2011" s="93"/>
      <c r="T2011" s="93"/>
      <c r="U2011" s="93"/>
      <c r="V2011" s="93"/>
      <c r="W2011" s="93"/>
      <c r="X2011" s="93"/>
      <c r="Y2011" s="93"/>
      <c r="Z2011" s="93"/>
    </row>
    <row r="2012">
      <c r="A2012" s="96"/>
      <c r="B2012" s="96"/>
      <c r="C2012" s="96"/>
      <c r="D2012" s="96"/>
      <c r="E2012" s="96"/>
      <c r="F2012" s="96"/>
      <c r="G2012" s="96"/>
      <c r="H2012" s="101"/>
      <c r="I2012" s="100"/>
      <c r="J2012" s="96"/>
      <c r="K2012" s="100"/>
      <c r="L2012" s="96"/>
      <c r="M2012" s="97"/>
      <c r="N2012" s="100"/>
      <c r="O2012" s="93"/>
      <c r="P2012" s="93"/>
      <c r="Q2012" s="93"/>
      <c r="R2012" s="93"/>
      <c r="S2012" s="93"/>
      <c r="T2012" s="93"/>
      <c r="U2012" s="93"/>
      <c r="V2012" s="93"/>
      <c r="W2012" s="93"/>
      <c r="X2012" s="93"/>
      <c r="Y2012" s="93"/>
      <c r="Z2012" s="93"/>
    </row>
    <row r="2013">
      <c r="A2013" s="97"/>
      <c r="B2013" s="96"/>
      <c r="C2013" s="96"/>
      <c r="D2013" s="96"/>
      <c r="E2013" s="96"/>
      <c r="F2013" s="96"/>
      <c r="G2013" s="96"/>
      <c r="H2013" s="101"/>
      <c r="I2013" s="100"/>
      <c r="J2013" s="96"/>
      <c r="K2013" s="100"/>
      <c r="L2013" s="96"/>
      <c r="M2013" s="97"/>
      <c r="N2013" s="100"/>
      <c r="O2013" s="93"/>
      <c r="P2013" s="93"/>
      <c r="Q2013" s="93"/>
      <c r="R2013" s="93"/>
      <c r="S2013" s="93"/>
      <c r="T2013" s="93"/>
      <c r="U2013" s="93"/>
      <c r="V2013" s="93"/>
      <c r="W2013" s="93"/>
      <c r="X2013" s="93"/>
      <c r="Y2013" s="93"/>
      <c r="Z2013" s="93"/>
    </row>
    <row r="2014">
      <c r="A2014" s="96"/>
      <c r="B2014" s="96"/>
      <c r="C2014" s="96"/>
      <c r="D2014" s="96"/>
      <c r="E2014" s="96"/>
      <c r="F2014" s="96"/>
      <c r="G2014" s="96"/>
      <c r="H2014" s="101"/>
      <c r="I2014" s="99"/>
      <c r="J2014" s="96"/>
      <c r="K2014" s="100"/>
      <c r="L2014" s="96"/>
      <c r="M2014" s="97"/>
      <c r="N2014" s="100"/>
      <c r="O2014" s="93"/>
      <c r="P2014" s="93"/>
      <c r="Q2014" s="93"/>
      <c r="R2014" s="93"/>
      <c r="S2014" s="93"/>
      <c r="T2014" s="93"/>
      <c r="U2014" s="93"/>
      <c r="V2014" s="93"/>
      <c r="W2014" s="93"/>
      <c r="X2014" s="93"/>
      <c r="Y2014" s="93"/>
      <c r="Z2014" s="93"/>
    </row>
    <row r="2015">
      <c r="A2015" s="96"/>
      <c r="B2015" s="96"/>
      <c r="C2015" s="96"/>
      <c r="D2015" s="96"/>
      <c r="E2015" s="96"/>
      <c r="F2015" s="96"/>
      <c r="G2015" s="96"/>
      <c r="H2015" s="101"/>
      <c r="I2015" s="99"/>
      <c r="J2015" s="96"/>
      <c r="K2015" s="100"/>
      <c r="L2015" s="96"/>
      <c r="M2015" s="97"/>
      <c r="N2015" s="100"/>
      <c r="O2015" s="93"/>
      <c r="P2015" s="93"/>
      <c r="Q2015" s="93"/>
      <c r="R2015" s="93"/>
      <c r="S2015" s="93"/>
      <c r="T2015" s="93"/>
      <c r="U2015" s="93"/>
      <c r="V2015" s="93"/>
      <c r="W2015" s="93"/>
      <c r="X2015" s="93"/>
      <c r="Y2015" s="93"/>
      <c r="Z2015" s="93"/>
    </row>
    <row r="2016">
      <c r="A2016" s="96"/>
      <c r="B2016" s="96"/>
      <c r="C2016" s="96"/>
      <c r="D2016" s="96"/>
      <c r="E2016" s="96"/>
      <c r="F2016" s="96"/>
      <c r="G2016" s="96"/>
      <c r="H2016" s="101"/>
      <c r="I2016" s="99"/>
      <c r="J2016" s="96"/>
      <c r="K2016" s="100"/>
      <c r="L2016" s="96"/>
      <c r="M2016" s="97"/>
      <c r="N2016" s="100"/>
      <c r="O2016" s="93"/>
      <c r="P2016" s="93"/>
      <c r="Q2016" s="93"/>
      <c r="R2016" s="93"/>
      <c r="S2016" s="93"/>
      <c r="T2016" s="93"/>
      <c r="U2016" s="93"/>
      <c r="V2016" s="93"/>
      <c r="W2016" s="93"/>
      <c r="X2016" s="93"/>
      <c r="Y2016" s="93"/>
      <c r="Z2016" s="93"/>
    </row>
    <row r="2017">
      <c r="A2017" s="96"/>
      <c r="B2017" s="96"/>
      <c r="C2017" s="96"/>
      <c r="D2017" s="96"/>
      <c r="E2017" s="96"/>
      <c r="F2017" s="96"/>
      <c r="G2017" s="96"/>
      <c r="H2017" s="101"/>
      <c r="I2017" s="99"/>
      <c r="J2017" s="96"/>
      <c r="K2017" s="100"/>
      <c r="L2017" s="96"/>
      <c r="M2017" s="97"/>
      <c r="N2017" s="100"/>
      <c r="O2017" s="93"/>
      <c r="P2017" s="93"/>
      <c r="Q2017" s="93"/>
      <c r="R2017" s="93"/>
      <c r="S2017" s="93"/>
      <c r="T2017" s="93"/>
      <c r="U2017" s="93"/>
      <c r="V2017" s="93"/>
      <c r="W2017" s="93"/>
      <c r="X2017" s="93"/>
      <c r="Y2017" s="93"/>
      <c r="Z2017" s="93"/>
    </row>
    <row r="2018">
      <c r="A2018" s="96"/>
      <c r="B2018" s="96"/>
      <c r="C2018" s="96"/>
      <c r="D2018" s="96"/>
      <c r="E2018" s="96"/>
      <c r="F2018" s="96"/>
      <c r="G2018" s="96"/>
      <c r="H2018" s="101"/>
      <c r="I2018" s="99"/>
      <c r="J2018" s="96"/>
      <c r="K2018" s="100"/>
      <c r="L2018" s="96"/>
      <c r="M2018" s="97"/>
      <c r="N2018" s="100"/>
      <c r="O2018" s="93"/>
      <c r="P2018" s="93"/>
      <c r="Q2018" s="93"/>
      <c r="R2018" s="93"/>
      <c r="S2018" s="93"/>
      <c r="T2018" s="93"/>
      <c r="U2018" s="93"/>
      <c r="V2018" s="93"/>
      <c r="W2018" s="93"/>
      <c r="X2018" s="93"/>
      <c r="Y2018" s="93"/>
      <c r="Z2018" s="93"/>
    </row>
    <row r="2019">
      <c r="A2019" s="96"/>
      <c r="B2019" s="96"/>
      <c r="C2019" s="96"/>
      <c r="D2019" s="96"/>
      <c r="E2019" s="96"/>
      <c r="F2019" s="96"/>
      <c r="G2019" s="96"/>
      <c r="H2019" s="101"/>
      <c r="I2019" s="99"/>
      <c r="J2019" s="96"/>
      <c r="K2019" s="100"/>
      <c r="L2019" s="96"/>
      <c r="M2019" s="97"/>
      <c r="N2019" s="100"/>
      <c r="O2019" s="93"/>
      <c r="P2019" s="93"/>
      <c r="Q2019" s="93"/>
      <c r="R2019" s="93"/>
      <c r="S2019" s="93"/>
      <c r="T2019" s="93"/>
      <c r="U2019" s="93"/>
      <c r="V2019" s="93"/>
      <c r="W2019" s="93"/>
      <c r="X2019" s="93"/>
      <c r="Y2019" s="93"/>
      <c r="Z2019" s="93"/>
    </row>
    <row r="2020">
      <c r="A2020" s="96"/>
      <c r="B2020" s="96"/>
      <c r="C2020" s="96"/>
      <c r="D2020" s="96"/>
      <c r="E2020" s="96"/>
      <c r="F2020" s="96"/>
      <c r="G2020" s="96"/>
      <c r="H2020" s="101"/>
      <c r="I2020" s="99"/>
      <c r="J2020" s="96"/>
      <c r="K2020" s="100"/>
      <c r="L2020" s="96"/>
      <c r="M2020" s="97"/>
      <c r="N2020" s="100"/>
      <c r="O2020" s="93"/>
      <c r="P2020" s="93"/>
      <c r="Q2020" s="93"/>
      <c r="R2020" s="93"/>
      <c r="S2020" s="93"/>
      <c r="T2020" s="93"/>
      <c r="U2020" s="93"/>
      <c r="V2020" s="93"/>
      <c r="W2020" s="93"/>
      <c r="X2020" s="93"/>
      <c r="Y2020" s="93"/>
      <c r="Z2020" s="93"/>
    </row>
    <row r="2021">
      <c r="A2021" s="96"/>
      <c r="B2021" s="96"/>
      <c r="C2021" s="96"/>
      <c r="D2021" s="96"/>
      <c r="E2021" s="96"/>
      <c r="F2021" s="96"/>
      <c r="G2021" s="96"/>
      <c r="H2021" s="101"/>
      <c r="I2021" s="99"/>
      <c r="J2021" s="96"/>
      <c r="K2021" s="100"/>
      <c r="L2021" s="96"/>
      <c r="M2021" s="97"/>
      <c r="N2021" s="100"/>
      <c r="O2021" s="93"/>
      <c r="P2021" s="93"/>
      <c r="Q2021" s="93"/>
      <c r="R2021" s="93"/>
      <c r="S2021" s="93"/>
      <c r="T2021" s="93"/>
      <c r="U2021" s="93"/>
      <c r="V2021" s="93"/>
      <c r="W2021" s="93"/>
      <c r="X2021" s="93"/>
      <c r="Y2021" s="93"/>
      <c r="Z2021" s="93"/>
    </row>
    <row r="2022">
      <c r="A2022" s="96"/>
      <c r="B2022" s="96"/>
      <c r="C2022" s="96"/>
      <c r="D2022" s="96"/>
      <c r="E2022" s="96"/>
      <c r="F2022" s="96"/>
      <c r="G2022" s="96"/>
      <c r="H2022" s="101"/>
      <c r="I2022" s="99"/>
      <c r="J2022" s="96"/>
      <c r="K2022" s="100"/>
      <c r="L2022" s="96"/>
      <c r="M2022" s="97"/>
      <c r="N2022" s="100"/>
      <c r="O2022" s="93"/>
      <c r="P2022" s="93"/>
      <c r="Q2022" s="93"/>
      <c r="R2022" s="93"/>
      <c r="S2022" s="93"/>
      <c r="T2022" s="93"/>
      <c r="U2022" s="93"/>
      <c r="V2022" s="93"/>
      <c r="W2022" s="93"/>
      <c r="X2022" s="93"/>
      <c r="Y2022" s="93"/>
      <c r="Z2022" s="93"/>
    </row>
    <row r="2023">
      <c r="A2023" s="96"/>
      <c r="B2023" s="97"/>
      <c r="C2023" s="96"/>
      <c r="D2023" s="96"/>
      <c r="E2023" s="96"/>
      <c r="F2023" s="96"/>
      <c r="G2023" s="96"/>
      <c r="H2023" s="101"/>
      <c r="I2023" s="99"/>
      <c r="J2023" s="96"/>
      <c r="K2023" s="100"/>
      <c r="L2023" s="96"/>
      <c r="M2023" s="97"/>
      <c r="N2023" s="100"/>
      <c r="O2023" s="93"/>
      <c r="P2023" s="93"/>
      <c r="Q2023" s="93"/>
      <c r="R2023" s="93"/>
      <c r="S2023" s="93"/>
      <c r="T2023" s="93"/>
      <c r="U2023" s="93"/>
      <c r="V2023" s="93"/>
      <c r="W2023" s="93"/>
      <c r="X2023" s="93"/>
      <c r="Y2023" s="93"/>
      <c r="Z2023" s="93"/>
    </row>
    <row r="2024">
      <c r="A2024" s="96"/>
      <c r="B2024" s="96"/>
      <c r="C2024" s="96"/>
      <c r="D2024" s="96"/>
      <c r="E2024" s="96"/>
      <c r="F2024" s="96"/>
      <c r="G2024" s="96"/>
      <c r="H2024" s="101"/>
      <c r="I2024" s="99"/>
      <c r="J2024" s="96"/>
      <c r="K2024" s="100"/>
      <c r="L2024" s="96"/>
      <c r="M2024" s="97"/>
      <c r="N2024" s="100"/>
      <c r="O2024" s="93"/>
      <c r="P2024" s="93"/>
      <c r="Q2024" s="93"/>
      <c r="R2024" s="93"/>
      <c r="S2024" s="93"/>
      <c r="T2024" s="93"/>
      <c r="U2024" s="93"/>
      <c r="V2024" s="93"/>
      <c r="W2024" s="93"/>
      <c r="X2024" s="93"/>
      <c r="Y2024" s="93"/>
      <c r="Z2024" s="93"/>
    </row>
    <row r="2025">
      <c r="A2025" s="96"/>
      <c r="B2025" s="96"/>
      <c r="C2025" s="96"/>
      <c r="D2025" s="96"/>
      <c r="E2025" s="96"/>
      <c r="F2025" s="96"/>
      <c r="G2025" s="96"/>
      <c r="H2025" s="101"/>
      <c r="I2025" s="99"/>
      <c r="J2025" s="96"/>
      <c r="K2025" s="100"/>
      <c r="L2025" s="96"/>
      <c r="M2025" s="97"/>
      <c r="N2025" s="100"/>
      <c r="O2025" s="93"/>
      <c r="P2025" s="93"/>
      <c r="Q2025" s="93"/>
      <c r="R2025" s="93"/>
      <c r="S2025" s="93"/>
      <c r="T2025" s="93"/>
      <c r="U2025" s="93"/>
      <c r="V2025" s="93"/>
      <c r="W2025" s="93"/>
      <c r="X2025" s="93"/>
      <c r="Y2025" s="93"/>
      <c r="Z2025" s="93"/>
    </row>
    <row r="2026">
      <c r="A2026" s="96"/>
      <c r="B2026" s="96"/>
      <c r="C2026" s="96"/>
      <c r="D2026" s="96"/>
      <c r="E2026" s="96"/>
      <c r="F2026" s="96"/>
      <c r="G2026" s="96"/>
      <c r="H2026" s="101"/>
      <c r="I2026" s="100"/>
      <c r="J2026" s="96"/>
      <c r="K2026" s="100"/>
      <c r="L2026" s="96"/>
      <c r="M2026" s="97"/>
      <c r="N2026" s="100"/>
      <c r="O2026" s="93"/>
      <c r="P2026" s="93"/>
      <c r="Q2026" s="93"/>
      <c r="R2026" s="93"/>
      <c r="S2026" s="93"/>
      <c r="T2026" s="93"/>
      <c r="U2026" s="93"/>
      <c r="V2026" s="93"/>
      <c r="W2026" s="93"/>
      <c r="X2026" s="93"/>
      <c r="Y2026" s="93"/>
      <c r="Z2026" s="93"/>
    </row>
    <row r="2027">
      <c r="A2027" s="96"/>
      <c r="B2027" s="96"/>
      <c r="C2027" s="96"/>
      <c r="D2027" s="96"/>
      <c r="E2027" s="96"/>
      <c r="F2027" s="96"/>
      <c r="G2027" s="96"/>
      <c r="H2027" s="101"/>
      <c r="I2027" s="100"/>
      <c r="J2027" s="96"/>
      <c r="K2027" s="100"/>
      <c r="L2027" s="96"/>
      <c r="M2027" s="97"/>
      <c r="N2027" s="100"/>
      <c r="O2027" s="93"/>
      <c r="P2027" s="93"/>
      <c r="Q2027" s="93"/>
      <c r="R2027" s="93"/>
      <c r="S2027" s="93"/>
      <c r="T2027" s="93"/>
      <c r="U2027" s="93"/>
      <c r="V2027" s="93"/>
      <c r="W2027" s="93"/>
      <c r="X2027" s="93"/>
      <c r="Y2027" s="93"/>
      <c r="Z2027" s="93"/>
    </row>
    <row r="2028">
      <c r="A2028" s="96"/>
      <c r="B2028" s="96"/>
      <c r="C2028" s="96"/>
      <c r="D2028" s="96"/>
      <c r="E2028" s="96"/>
      <c r="F2028" s="96"/>
      <c r="G2028" s="96"/>
      <c r="H2028" s="101"/>
      <c r="I2028" s="100"/>
      <c r="J2028" s="96"/>
      <c r="K2028" s="99"/>
      <c r="L2028" s="96"/>
      <c r="M2028" s="97"/>
      <c r="N2028" s="100"/>
      <c r="O2028" s="93"/>
      <c r="P2028" s="93"/>
      <c r="Q2028" s="93"/>
      <c r="R2028" s="93"/>
      <c r="S2028" s="93"/>
      <c r="T2028" s="93"/>
      <c r="U2028" s="93"/>
      <c r="V2028" s="93"/>
      <c r="W2028" s="93"/>
      <c r="X2028" s="93"/>
      <c r="Y2028" s="93"/>
      <c r="Z2028" s="93"/>
    </row>
    <row r="2029">
      <c r="A2029" s="96"/>
      <c r="B2029" s="96"/>
      <c r="C2029" s="96"/>
      <c r="D2029" s="96"/>
      <c r="E2029" s="96"/>
      <c r="F2029" s="96"/>
      <c r="G2029" s="96"/>
      <c r="H2029" s="101"/>
      <c r="I2029" s="100"/>
      <c r="J2029" s="96"/>
      <c r="K2029" s="100"/>
      <c r="L2029" s="96"/>
      <c r="M2029" s="97"/>
      <c r="N2029" s="100"/>
      <c r="O2029" s="93"/>
      <c r="P2029" s="93"/>
      <c r="Q2029" s="93"/>
      <c r="R2029" s="93"/>
      <c r="S2029" s="93"/>
      <c r="T2029" s="93"/>
      <c r="U2029" s="93"/>
      <c r="V2029" s="93"/>
      <c r="W2029" s="93"/>
      <c r="X2029" s="93"/>
      <c r="Y2029" s="93"/>
      <c r="Z2029" s="93"/>
    </row>
    <row r="2030">
      <c r="A2030" s="96"/>
      <c r="B2030" s="96"/>
      <c r="C2030" s="96"/>
      <c r="D2030" s="96"/>
      <c r="E2030" s="96"/>
      <c r="F2030" s="96"/>
      <c r="G2030" s="96"/>
      <c r="H2030" s="101"/>
      <c r="I2030" s="100"/>
      <c r="J2030" s="96"/>
      <c r="K2030" s="100"/>
      <c r="L2030" s="96"/>
      <c r="M2030" s="97"/>
      <c r="N2030" s="100"/>
      <c r="O2030" s="93"/>
      <c r="P2030" s="93"/>
      <c r="Q2030" s="93"/>
      <c r="R2030" s="93"/>
      <c r="S2030" s="93"/>
      <c r="T2030" s="93"/>
      <c r="U2030" s="93"/>
      <c r="V2030" s="93"/>
      <c r="W2030" s="93"/>
      <c r="X2030" s="93"/>
      <c r="Y2030" s="93"/>
      <c r="Z2030" s="93"/>
    </row>
    <row r="2031">
      <c r="A2031" s="96"/>
      <c r="B2031" s="96"/>
      <c r="C2031" s="96"/>
      <c r="D2031" s="96"/>
      <c r="E2031" s="96"/>
      <c r="F2031" s="96"/>
      <c r="G2031" s="96"/>
      <c r="H2031" s="101"/>
      <c r="I2031" s="100"/>
      <c r="J2031" s="96"/>
      <c r="K2031" s="99"/>
      <c r="L2031" s="96"/>
      <c r="M2031" s="97"/>
      <c r="N2031" s="100"/>
      <c r="O2031" s="93"/>
      <c r="P2031" s="93"/>
      <c r="Q2031" s="93"/>
      <c r="R2031" s="93"/>
      <c r="S2031" s="93"/>
      <c r="T2031" s="93"/>
      <c r="U2031" s="93"/>
      <c r="V2031" s="93"/>
      <c r="W2031" s="93"/>
      <c r="X2031" s="93"/>
      <c r="Y2031" s="93"/>
      <c r="Z2031" s="93"/>
    </row>
    <row r="2032">
      <c r="A2032" s="96"/>
      <c r="B2032" s="96"/>
      <c r="C2032" s="96"/>
      <c r="D2032" s="96"/>
      <c r="E2032" s="96"/>
      <c r="F2032" s="96"/>
      <c r="G2032" s="96"/>
      <c r="H2032" s="101"/>
      <c r="I2032" s="100"/>
      <c r="J2032" s="96"/>
      <c r="K2032" s="100"/>
      <c r="L2032" s="96"/>
      <c r="M2032" s="97"/>
      <c r="N2032" s="100"/>
      <c r="O2032" s="93"/>
      <c r="P2032" s="93"/>
      <c r="Q2032" s="93"/>
      <c r="R2032" s="93"/>
      <c r="S2032" s="93"/>
      <c r="T2032" s="93"/>
      <c r="U2032" s="93"/>
      <c r="V2032" s="93"/>
      <c r="W2032" s="93"/>
      <c r="X2032" s="93"/>
      <c r="Y2032" s="93"/>
      <c r="Z2032" s="93"/>
    </row>
    <row r="2033">
      <c r="A2033" s="96"/>
      <c r="B2033" s="96"/>
      <c r="C2033" s="96"/>
      <c r="D2033" s="96"/>
      <c r="E2033" s="96"/>
      <c r="F2033" s="96"/>
      <c r="G2033" s="96"/>
      <c r="H2033" s="101"/>
      <c r="I2033" s="100"/>
      <c r="J2033" s="96"/>
      <c r="K2033" s="100"/>
      <c r="L2033" s="96"/>
      <c r="M2033" s="97"/>
      <c r="N2033" s="100"/>
      <c r="O2033" s="93"/>
      <c r="P2033" s="93"/>
      <c r="Q2033" s="93"/>
      <c r="R2033" s="93"/>
      <c r="S2033" s="93"/>
      <c r="T2033" s="93"/>
      <c r="U2033" s="93"/>
      <c r="V2033" s="93"/>
      <c r="W2033" s="93"/>
      <c r="X2033" s="93"/>
      <c r="Y2033" s="93"/>
      <c r="Z2033" s="93"/>
    </row>
    <row r="2034">
      <c r="A2034" s="96"/>
      <c r="B2034" s="96"/>
      <c r="C2034" s="96"/>
      <c r="D2034" s="96"/>
      <c r="E2034" s="96"/>
      <c r="F2034" s="96"/>
      <c r="G2034" s="96"/>
      <c r="H2034" s="101"/>
      <c r="I2034" s="100"/>
      <c r="J2034" s="96"/>
      <c r="K2034" s="100"/>
      <c r="L2034" s="96"/>
      <c r="M2034" s="97"/>
      <c r="N2034" s="100"/>
      <c r="O2034" s="93"/>
      <c r="P2034" s="93"/>
      <c r="Q2034" s="93"/>
      <c r="R2034" s="93"/>
      <c r="S2034" s="93"/>
      <c r="T2034" s="93"/>
      <c r="U2034" s="93"/>
      <c r="V2034" s="93"/>
      <c r="W2034" s="93"/>
      <c r="X2034" s="93"/>
      <c r="Y2034" s="93"/>
      <c r="Z2034" s="93"/>
    </row>
    <row r="2035">
      <c r="A2035" s="96"/>
      <c r="B2035" s="96"/>
      <c r="C2035" s="96"/>
      <c r="D2035" s="97"/>
      <c r="E2035" s="96"/>
      <c r="F2035" s="96"/>
      <c r="G2035" s="96"/>
      <c r="H2035" s="101"/>
      <c r="I2035" s="100"/>
      <c r="J2035" s="96"/>
      <c r="K2035" s="100"/>
      <c r="L2035" s="96"/>
      <c r="M2035" s="97"/>
      <c r="N2035" s="100"/>
      <c r="O2035" s="93"/>
      <c r="P2035" s="93"/>
      <c r="Q2035" s="93"/>
      <c r="R2035" s="93"/>
      <c r="S2035" s="93"/>
      <c r="T2035" s="93"/>
      <c r="U2035" s="93"/>
      <c r="V2035" s="93"/>
      <c r="W2035" s="93"/>
      <c r="X2035" s="93"/>
      <c r="Y2035" s="93"/>
      <c r="Z2035" s="93"/>
    </row>
    <row r="2036">
      <c r="A2036" s="96"/>
      <c r="B2036" s="96"/>
      <c r="C2036" s="96"/>
      <c r="D2036" s="96"/>
      <c r="E2036" s="96"/>
      <c r="F2036" s="96"/>
      <c r="G2036" s="96"/>
      <c r="H2036" s="101"/>
      <c r="I2036" s="100"/>
      <c r="J2036" s="96"/>
      <c r="K2036" s="100"/>
      <c r="L2036" s="96"/>
      <c r="M2036" s="97"/>
      <c r="N2036" s="100"/>
      <c r="O2036" s="93"/>
      <c r="P2036" s="93"/>
      <c r="Q2036" s="93"/>
      <c r="R2036" s="93"/>
      <c r="S2036" s="93"/>
      <c r="T2036" s="93"/>
      <c r="U2036" s="93"/>
      <c r="V2036" s="93"/>
      <c r="W2036" s="93"/>
      <c r="X2036" s="93"/>
      <c r="Y2036" s="93"/>
      <c r="Z2036" s="93"/>
    </row>
    <row r="2037">
      <c r="A2037" s="96"/>
      <c r="B2037" s="96"/>
      <c r="C2037" s="96"/>
      <c r="D2037" s="96"/>
      <c r="E2037" s="96"/>
      <c r="F2037" s="96"/>
      <c r="G2037" s="96"/>
      <c r="H2037" s="101"/>
      <c r="I2037" s="100"/>
      <c r="J2037" s="96"/>
      <c r="K2037" s="100"/>
      <c r="L2037" s="96"/>
      <c r="M2037" s="97"/>
      <c r="N2037" s="100"/>
      <c r="O2037" s="93"/>
      <c r="P2037" s="93"/>
      <c r="Q2037" s="93"/>
      <c r="R2037" s="93"/>
      <c r="S2037" s="93"/>
      <c r="T2037" s="93"/>
      <c r="U2037" s="93"/>
      <c r="V2037" s="93"/>
      <c r="W2037" s="93"/>
      <c r="X2037" s="93"/>
      <c r="Y2037" s="93"/>
      <c r="Z2037" s="93"/>
    </row>
    <row r="2038">
      <c r="A2038" s="96"/>
      <c r="B2038" s="96"/>
      <c r="C2038" s="96"/>
      <c r="D2038" s="96"/>
      <c r="E2038" s="96"/>
      <c r="F2038" s="96"/>
      <c r="G2038" s="96"/>
      <c r="H2038" s="101"/>
      <c r="I2038" s="100"/>
      <c r="J2038" s="96"/>
      <c r="K2038" s="100"/>
      <c r="L2038" s="96"/>
      <c r="M2038" s="97"/>
      <c r="N2038" s="100"/>
      <c r="O2038" s="93"/>
      <c r="P2038" s="93"/>
      <c r="Q2038" s="93"/>
      <c r="R2038" s="93"/>
      <c r="S2038" s="93"/>
      <c r="T2038" s="93"/>
      <c r="U2038" s="93"/>
      <c r="V2038" s="93"/>
      <c r="W2038" s="93"/>
      <c r="X2038" s="93"/>
      <c r="Y2038" s="93"/>
      <c r="Z2038" s="93"/>
    </row>
    <row r="2039">
      <c r="A2039" s="96"/>
      <c r="B2039" s="96"/>
      <c r="C2039" s="96"/>
      <c r="D2039" s="96"/>
      <c r="E2039" s="96"/>
      <c r="F2039" s="96"/>
      <c r="G2039" s="96"/>
      <c r="H2039" s="101"/>
      <c r="I2039" s="100"/>
      <c r="J2039" s="96"/>
      <c r="K2039" s="100"/>
      <c r="L2039" s="96"/>
      <c r="M2039" s="97"/>
      <c r="N2039" s="100"/>
      <c r="O2039" s="93"/>
      <c r="P2039" s="93"/>
      <c r="Q2039" s="93"/>
      <c r="R2039" s="93"/>
      <c r="S2039" s="93"/>
      <c r="T2039" s="93"/>
      <c r="U2039" s="93"/>
      <c r="V2039" s="93"/>
      <c r="W2039" s="93"/>
      <c r="X2039" s="93"/>
      <c r="Y2039" s="93"/>
      <c r="Z2039" s="93"/>
    </row>
    <row r="2040">
      <c r="A2040" s="96"/>
      <c r="B2040" s="96"/>
      <c r="C2040" s="96"/>
      <c r="D2040" s="96"/>
      <c r="E2040" s="96"/>
      <c r="F2040" s="96"/>
      <c r="G2040" s="96"/>
      <c r="H2040" s="101"/>
      <c r="I2040" s="100"/>
      <c r="J2040" s="96"/>
      <c r="K2040" s="99"/>
      <c r="L2040" s="96"/>
      <c r="M2040" s="97"/>
      <c r="N2040" s="100"/>
      <c r="O2040" s="93"/>
      <c r="P2040" s="93"/>
      <c r="Q2040" s="93"/>
      <c r="R2040" s="93"/>
      <c r="S2040" s="93"/>
      <c r="T2040" s="93"/>
      <c r="U2040" s="93"/>
      <c r="V2040" s="93"/>
      <c r="W2040" s="93"/>
      <c r="X2040" s="93"/>
      <c r="Y2040" s="93"/>
      <c r="Z2040" s="93"/>
    </row>
    <row r="2041">
      <c r="A2041" s="96"/>
      <c r="B2041" s="96"/>
      <c r="C2041" s="96"/>
      <c r="D2041" s="96"/>
      <c r="E2041" s="96"/>
      <c r="F2041" s="96"/>
      <c r="G2041" s="96"/>
      <c r="H2041" s="101"/>
      <c r="I2041" s="100"/>
      <c r="J2041" s="96"/>
      <c r="K2041" s="99"/>
      <c r="L2041" s="96"/>
      <c r="M2041" s="97"/>
      <c r="N2041" s="100"/>
      <c r="O2041" s="93"/>
      <c r="P2041" s="93"/>
      <c r="Q2041" s="93"/>
      <c r="R2041" s="93"/>
      <c r="S2041" s="93"/>
      <c r="T2041" s="93"/>
      <c r="U2041" s="93"/>
      <c r="V2041" s="93"/>
      <c r="W2041" s="93"/>
      <c r="X2041" s="93"/>
      <c r="Y2041" s="93"/>
      <c r="Z2041" s="93"/>
    </row>
    <row r="2042">
      <c r="A2042" s="96"/>
      <c r="B2042" s="96"/>
      <c r="C2042" s="96"/>
      <c r="D2042" s="97"/>
      <c r="E2042" s="96"/>
      <c r="F2042" s="96"/>
      <c r="G2042" s="96"/>
      <c r="H2042" s="101"/>
      <c r="I2042" s="100"/>
      <c r="J2042" s="96"/>
      <c r="K2042" s="100"/>
      <c r="L2042" s="96"/>
      <c r="M2042" s="97"/>
      <c r="N2042" s="100"/>
      <c r="O2042" s="93"/>
      <c r="P2042" s="93"/>
      <c r="Q2042" s="93"/>
      <c r="R2042" s="93"/>
      <c r="S2042" s="93"/>
      <c r="T2042" s="93"/>
      <c r="U2042" s="93"/>
      <c r="V2042" s="93"/>
      <c r="W2042" s="93"/>
      <c r="X2042" s="93"/>
      <c r="Y2042" s="93"/>
      <c r="Z2042" s="93"/>
    </row>
    <row r="2043">
      <c r="A2043" s="96"/>
      <c r="B2043" s="96"/>
      <c r="C2043" s="96"/>
      <c r="D2043" s="96"/>
      <c r="E2043" s="96"/>
      <c r="F2043" s="96"/>
      <c r="G2043" s="96"/>
      <c r="H2043" s="101"/>
      <c r="I2043" s="100"/>
      <c r="J2043" s="96"/>
      <c r="K2043" s="100"/>
      <c r="L2043" s="96"/>
      <c r="M2043" s="97"/>
      <c r="N2043" s="100"/>
      <c r="O2043" s="93"/>
      <c r="P2043" s="93"/>
      <c r="Q2043" s="93"/>
      <c r="R2043" s="93"/>
      <c r="S2043" s="93"/>
      <c r="T2043" s="93"/>
      <c r="U2043" s="93"/>
      <c r="V2043" s="93"/>
      <c r="W2043" s="93"/>
      <c r="X2043" s="93"/>
      <c r="Y2043" s="93"/>
      <c r="Z2043" s="93"/>
    </row>
    <row r="2044">
      <c r="A2044" s="96"/>
      <c r="B2044" s="96"/>
      <c r="C2044" s="96"/>
      <c r="D2044" s="96"/>
      <c r="E2044" s="96"/>
      <c r="F2044" s="96"/>
      <c r="G2044" s="96"/>
      <c r="H2044" s="101"/>
      <c r="I2044" s="100"/>
      <c r="J2044" s="96"/>
      <c r="K2044" s="100"/>
      <c r="L2044" s="96"/>
      <c r="M2044" s="97"/>
      <c r="N2044" s="100"/>
      <c r="O2044" s="93"/>
      <c r="P2044" s="93"/>
      <c r="Q2044" s="93"/>
      <c r="R2044" s="93"/>
      <c r="S2044" s="93"/>
      <c r="T2044" s="93"/>
      <c r="U2044" s="93"/>
      <c r="V2044" s="93"/>
      <c r="W2044" s="93"/>
      <c r="X2044" s="93"/>
      <c r="Y2044" s="93"/>
      <c r="Z2044" s="93"/>
    </row>
    <row r="2045">
      <c r="A2045" s="96"/>
      <c r="B2045" s="96"/>
      <c r="C2045" s="96"/>
      <c r="D2045" s="96"/>
      <c r="E2045" s="96"/>
      <c r="F2045" s="96"/>
      <c r="G2045" s="96"/>
      <c r="H2045" s="101"/>
      <c r="I2045" s="100"/>
      <c r="J2045" s="96"/>
      <c r="K2045" s="100"/>
      <c r="L2045" s="96"/>
      <c r="M2045" s="97"/>
      <c r="N2045" s="100"/>
      <c r="O2045" s="93"/>
      <c r="P2045" s="93"/>
      <c r="Q2045" s="93"/>
      <c r="R2045" s="93"/>
      <c r="S2045" s="93"/>
      <c r="T2045" s="93"/>
      <c r="U2045" s="93"/>
      <c r="V2045" s="93"/>
      <c r="W2045" s="93"/>
      <c r="X2045" s="93"/>
      <c r="Y2045" s="93"/>
      <c r="Z2045" s="93"/>
    </row>
    <row r="2046">
      <c r="A2046" s="96"/>
      <c r="B2046" s="96"/>
      <c r="C2046" s="96"/>
      <c r="D2046" s="96"/>
      <c r="E2046" s="96"/>
      <c r="F2046" s="96"/>
      <c r="G2046" s="96"/>
      <c r="H2046" s="101"/>
      <c r="I2046" s="100"/>
      <c r="J2046" s="96"/>
      <c r="K2046" s="100"/>
      <c r="L2046" s="96"/>
      <c r="M2046" s="97"/>
      <c r="N2046" s="100"/>
      <c r="O2046" s="93"/>
      <c r="P2046" s="93"/>
      <c r="Q2046" s="93"/>
      <c r="R2046" s="93"/>
      <c r="S2046" s="93"/>
      <c r="T2046" s="93"/>
      <c r="U2046" s="93"/>
      <c r="V2046" s="93"/>
      <c r="W2046" s="93"/>
      <c r="X2046" s="93"/>
      <c r="Y2046" s="93"/>
      <c r="Z2046" s="93"/>
    </row>
    <row r="2047">
      <c r="A2047" s="96"/>
      <c r="B2047" s="96"/>
      <c r="C2047" s="96"/>
      <c r="D2047" s="96"/>
      <c r="E2047" s="96"/>
      <c r="F2047" s="96"/>
      <c r="G2047" s="96"/>
      <c r="H2047" s="101"/>
      <c r="I2047" s="100"/>
      <c r="J2047" s="96"/>
      <c r="K2047" s="100"/>
      <c r="L2047" s="96"/>
      <c r="M2047" s="97"/>
      <c r="N2047" s="100"/>
      <c r="O2047" s="93"/>
      <c r="P2047" s="93"/>
      <c r="Q2047" s="93"/>
      <c r="R2047" s="93"/>
      <c r="S2047" s="93"/>
      <c r="T2047" s="93"/>
      <c r="U2047" s="93"/>
      <c r="V2047" s="93"/>
      <c r="W2047" s="93"/>
      <c r="X2047" s="93"/>
      <c r="Y2047" s="93"/>
      <c r="Z2047" s="93"/>
    </row>
    <row r="2048">
      <c r="A2048" s="96"/>
      <c r="B2048" s="96"/>
      <c r="C2048" s="96"/>
      <c r="D2048" s="96"/>
      <c r="E2048" s="96"/>
      <c r="F2048" s="96"/>
      <c r="G2048" s="96"/>
      <c r="H2048" s="101"/>
      <c r="I2048" s="100"/>
      <c r="J2048" s="96"/>
      <c r="K2048" s="100"/>
      <c r="L2048" s="96"/>
      <c r="M2048" s="97"/>
      <c r="N2048" s="100"/>
      <c r="O2048" s="93"/>
      <c r="P2048" s="93"/>
      <c r="Q2048" s="93"/>
      <c r="R2048" s="93"/>
      <c r="S2048" s="93"/>
      <c r="T2048" s="93"/>
      <c r="U2048" s="93"/>
      <c r="V2048" s="93"/>
      <c r="W2048" s="93"/>
      <c r="X2048" s="93"/>
      <c r="Y2048" s="93"/>
      <c r="Z2048" s="93"/>
    </row>
    <row r="2049">
      <c r="A2049" s="96"/>
      <c r="B2049" s="96"/>
      <c r="C2049" s="96"/>
      <c r="D2049" s="96"/>
      <c r="E2049" s="96"/>
      <c r="F2049" s="96"/>
      <c r="G2049" s="96"/>
      <c r="H2049" s="101"/>
      <c r="I2049" s="100"/>
      <c r="J2049" s="96"/>
      <c r="K2049" s="100"/>
      <c r="L2049" s="96"/>
      <c r="M2049" s="97"/>
      <c r="N2049" s="100"/>
      <c r="O2049" s="93"/>
      <c r="P2049" s="93"/>
      <c r="Q2049" s="93"/>
      <c r="R2049" s="93"/>
      <c r="S2049" s="93"/>
      <c r="T2049" s="93"/>
      <c r="U2049" s="93"/>
      <c r="V2049" s="93"/>
      <c r="W2049" s="93"/>
      <c r="X2049" s="93"/>
      <c r="Y2049" s="93"/>
      <c r="Z2049" s="93"/>
    </row>
    <row r="2050">
      <c r="A2050" s="96"/>
      <c r="B2050" s="96"/>
      <c r="C2050" s="96"/>
      <c r="D2050" s="96"/>
      <c r="E2050" s="96"/>
      <c r="F2050" s="96"/>
      <c r="G2050" s="96"/>
      <c r="H2050" s="101"/>
      <c r="I2050" s="100"/>
      <c r="J2050" s="96"/>
      <c r="K2050" s="100"/>
      <c r="L2050" s="96"/>
      <c r="M2050" s="97"/>
      <c r="N2050" s="100"/>
      <c r="O2050" s="93"/>
      <c r="P2050" s="93"/>
      <c r="Q2050" s="93"/>
      <c r="R2050" s="93"/>
      <c r="S2050" s="93"/>
      <c r="T2050" s="93"/>
      <c r="U2050" s="93"/>
      <c r="V2050" s="93"/>
      <c r="W2050" s="93"/>
      <c r="X2050" s="93"/>
      <c r="Y2050" s="93"/>
      <c r="Z2050" s="93"/>
    </row>
    <row r="2051">
      <c r="A2051" s="97"/>
      <c r="B2051" s="96"/>
      <c r="C2051" s="96"/>
      <c r="D2051" s="96"/>
      <c r="E2051" s="96"/>
      <c r="F2051" s="96"/>
      <c r="G2051" s="96"/>
      <c r="H2051" s="101"/>
      <c r="I2051" s="100"/>
      <c r="J2051" s="96"/>
      <c r="K2051" s="100"/>
      <c r="L2051" s="96"/>
      <c r="M2051" s="97"/>
      <c r="N2051" s="100"/>
      <c r="O2051" s="93"/>
      <c r="P2051" s="93"/>
      <c r="Q2051" s="93"/>
      <c r="R2051" s="93"/>
      <c r="S2051" s="93"/>
      <c r="T2051" s="93"/>
      <c r="U2051" s="93"/>
      <c r="V2051" s="93"/>
      <c r="W2051" s="93"/>
      <c r="X2051" s="93"/>
      <c r="Y2051" s="93"/>
      <c r="Z2051" s="93"/>
    </row>
    <row r="2052">
      <c r="A2052" s="115"/>
      <c r="B2052" s="115"/>
      <c r="C2052" s="115"/>
      <c r="D2052" s="121"/>
      <c r="E2052" s="115"/>
      <c r="F2052" s="121"/>
      <c r="G2052" s="115"/>
      <c r="H2052" s="130"/>
      <c r="I2052" s="131"/>
      <c r="J2052" s="121"/>
      <c r="K2052" s="131"/>
      <c r="L2052" s="121"/>
      <c r="M2052" s="135"/>
      <c r="N2052" s="131"/>
      <c r="O2052" s="93"/>
      <c r="P2052" s="93"/>
      <c r="Q2052" s="93"/>
      <c r="R2052" s="93"/>
      <c r="S2052" s="93"/>
      <c r="T2052" s="93"/>
      <c r="U2052" s="93"/>
      <c r="V2052" s="93"/>
      <c r="W2052" s="93"/>
      <c r="X2052" s="93"/>
      <c r="Y2052" s="93"/>
      <c r="Z2052" s="93"/>
    </row>
    <row r="2053">
      <c r="A2053" s="115"/>
      <c r="B2053" s="115"/>
      <c r="C2053" s="115"/>
      <c r="D2053" s="121"/>
      <c r="E2053" s="115"/>
      <c r="F2053" s="121"/>
      <c r="G2053" s="115"/>
      <c r="H2053" s="130"/>
      <c r="I2053" s="131"/>
      <c r="J2053" s="121"/>
      <c r="K2053" s="131"/>
      <c r="L2053" s="121"/>
      <c r="M2053" s="135"/>
      <c r="N2053" s="131"/>
      <c r="O2053" s="93"/>
      <c r="P2053" s="93"/>
      <c r="Q2053" s="93"/>
      <c r="R2053" s="93"/>
      <c r="S2053" s="93"/>
      <c r="T2053" s="93"/>
      <c r="U2053" s="93"/>
      <c r="V2053" s="93"/>
      <c r="W2053" s="93"/>
      <c r="X2053" s="93"/>
      <c r="Y2053" s="93"/>
      <c r="Z2053" s="93"/>
    </row>
    <row r="2054">
      <c r="A2054" s="115"/>
      <c r="B2054" s="115"/>
      <c r="C2054" s="115"/>
      <c r="D2054" s="121"/>
      <c r="E2054" s="115"/>
      <c r="F2054" s="121"/>
      <c r="G2054" s="115"/>
      <c r="H2054" s="130"/>
      <c r="I2054" s="131"/>
      <c r="J2054" s="121"/>
      <c r="K2054" s="131"/>
      <c r="L2054" s="121"/>
      <c r="M2054" s="135"/>
      <c r="N2054" s="131"/>
      <c r="O2054" s="93"/>
      <c r="P2054" s="93"/>
      <c r="Q2054" s="93"/>
      <c r="R2054" s="93"/>
      <c r="S2054" s="93"/>
      <c r="T2054" s="93"/>
      <c r="U2054" s="93"/>
      <c r="V2054" s="93"/>
      <c r="W2054" s="93"/>
      <c r="X2054" s="93"/>
      <c r="Y2054" s="93"/>
      <c r="Z2054" s="93"/>
    </row>
    <row r="2055">
      <c r="A2055" s="115"/>
      <c r="B2055" s="115"/>
      <c r="C2055" s="115"/>
      <c r="D2055" s="121"/>
      <c r="E2055" s="115"/>
      <c r="F2055" s="121"/>
      <c r="G2055" s="115"/>
      <c r="H2055" s="130"/>
      <c r="I2055" s="131"/>
      <c r="J2055" s="121"/>
      <c r="K2055" s="131"/>
      <c r="L2055" s="121"/>
      <c r="M2055" s="135"/>
      <c r="N2055" s="131"/>
      <c r="O2055" s="93"/>
      <c r="P2055" s="93"/>
      <c r="Q2055" s="93"/>
      <c r="R2055" s="93"/>
      <c r="S2055" s="93"/>
      <c r="T2055" s="93"/>
      <c r="U2055" s="93"/>
      <c r="V2055" s="93"/>
      <c r="W2055" s="93"/>
      <c r="X2055" s="93"/>
      <c r="Y2055" s="93"/>
      <c r="Z2055" s="93"/>
    </row>
    <row r="2056">
      <c r="A2056" s="115"/>
      <c r="B2056" s="115"/>
      <c r="C2056" s="115"/>
      <c r="D2056" s="121"/>
      <c r="E2056" s="115"/>
      <c r="F2056" s="121"/>
      <c r="G2056" s="115"/>
      <c r="H2056" s="130"/>
      <c r="I2056" s="131"/>
      <c r="J2056" s="121"/>
      <c r="K2056" s="131"/>
      <c r="L2056" s="121"/>
      <c r="M2056" s="135"/>
      <c r="N2056" s="131"/>
      <c r="O2056" s="93"/>
      <c r="P2056" s="93"/>
      <c r="Q2056" s="93"/>
      <c r="R2056" s="93"/>
      <c r="S2056" s="93"/>
      <c r="T2056" s="93"/>
      <c r="U2056" s="93"/>
      <c r="V2056" s="93"/>
      <c r="W2056" s="93"/>
      <c r="X2056" s="93"/>
      <c r="Y2056" s="93"/>
      <c r="Z2056" s="93"/>
    </row>
    <row r="2057">
      <c r="A2057" s="115"/>
      <c r="B2057" s="115"/>
      <c r="C2057" s="115"/>
      <c r="D2057" s="121"/>
      <c r="E2057" s="115"/>
      <c r="F2057" s="121"/>
      <c r="G2057" s="115"/>
      <c r="H2057" s="130"/>
      <c r="I2057" s="131"/>
      <c r="J2057" s="121"/>
      <c r="K2057" s="131"/>
      <c r="L2057" s="121"/>
      <c r="M2057" s="135"/>
      <c r="N2057" s="131"/>
      <c r="O2057" s="93"/>
      <c r="P2057" s="93"/>
      <c r="Q2057" s="93"/>
      <c r="R2057" s="93"/>
      <c r="S2057" s="93"/>
      <c r="T2057" s="93"/>
      <c r="U2057" s="93"/>
      <c r="V2057" s="93"/>
      <c r="W2057" s="93"/>
      <c r="X2057" s="93"/>
      <c r="Y2057" s="93"/>
      <c r="Z2057" s="93"/>
    </row>
    <row r="2058">
      <c r="A2058" s="115"/>
      <c r="B2058" s="115"/>
      <c r="C2058" s="115"/>
      <c r="D2058" s="121"/>
      <c r="E2058" s="115"/>
      <c r="F2058" s="121"/>
      <c r="G2058" s="115"/>
      <c r="H2058" s="130"/>
      <c r="I2058" s="131"/>
      <c r="J2058" s="121"/>
      <c r="K2058" s="131"/>
      <c r="L2058" s="121"/>
      <c r="M2058" s="135"/>
      <c r="N2058" s="131"/>
      <c r="O2058" s="93"/>
      <c r="P2058" s="93"/>
      <c r="Q2058" s="93"/>
      <c r="R2058" s="93"/>
      <c r="S2058" s="93"/>
      <c r="T2058" s="93"/>
      <c r="U2058" s="93"/>
      <c r="V2058" s="93"/>
      <c r="W2058" s="93"/>
      <c r="X2058" s="93"/>
      <c r="Y2058" s="93"/>
      <c r="Z2058" s="93"/>
    </row>
    <row r="2059">
      <c r="A2059" s="115"/>
      <c r="B2059" s="115"/>
      <c r="C2059" s="115"/>
      <c r="D2059" s="121"/>
      <c r="E2059" s="115"/>
      <c r="F2059" s="121"/>
      <c r="G2059" s="115"/>
      <c r="H2059" s="130"/>
      <c r="I2059" s="131"/>
      <c r="J2059" s="121"/>
      <c r="K2059" s="131"/>
      <c r="L2059" s="121"/>
      <c r="M2059" s="135"/>
      <c r="N2059" s="131"/>
      <c r="O2059" s="93"/>
      <c r="P2059" s="93"/>
      <c r="Q2059" s="93"/>
      <c r="R2059" s="93"/>
      <c r="S2059" s="93"/>
      <c r="T2059" s="93"/>
      <c r="U2059" s="93"/>
      <c r="V2059" s="93"/>
      <c r="W2059" s="93"/>
      <c r="X2059" s="93"/>
      <c r="Y2059" s="93"/>
      <c r="Z2059" s="93"/>
    </row>
    <row r="2060">
      <c r="A2060" s="115"/>
      <c r="B2060" s="115"/>
      <c r="C2060" s="115"/>
      <c r="D2060" s="121"/>
      <c r="E2060" s="115"/>
      <c r="F2060" s="121"/>
      <c r="G2060" s="115"/>
      <c r="H2060" s="130"/>
      <c r="I2060" s="131"/>
      <c r="J2060" s="121"/>
      <c r="K2060" s="131"/>
      <c r="L2060" s="121"/>
      <c r="M2060" s="135"/>
      <c r="N2060" s="131"/>
      <c r="O2060" s="93"/>
      <c r="P2060" s="93"/>
      <c r="Q2060" s="93"/>
      <c r="R2060" s="93"/>
      <c r="S2060" s="93"/>
      <c r="T2060" s="93"/>
      <c r="U2060" s="93"/>
      <c r="V2060" s="93"/>
      <c r="W2060" s="93"/>
      <c r="X2060" s="93"/>
      <c r="Y2060" s="93"/>
      <c r="Z2060" s="93"/>
    </row>
    <row r="2061">
      <c r="A2061" s="115"/>
      <c r="B2061" s="115"/>
      <c r="C2061" s="115"/>
      <c r="D2061" s="121"/>
      <c r="E2061" s="115"/>
      <c r="F2061" s="121"/>
      <c r="G2061" s="115"/>
      <c r="H2061" s="130"/>
      <c r="I2061" s="131"/>
      <c r="J2061" s="121"/>
      <c r="K2061" s="131"/>
      <c r="L2061" s="121"/>
      <c r="M2061" s="135"/>
      <c r="N2061" s="131"/>
      <c r="O2061" s="93"/>
      <c r="P2061" s="93"/>
      <c r="Q2061" s="93"/>
      <c r="R2061" s="93"/>
      <c r="S2061" s="93"/>
      <c r="T2061" s="93"/>
      <c r="U2061" s="93"/>
      <c r="V2061" s="93"/>
      <c r="W2061" s="93"/>
      <c r="X2061" s="93"/>
      <c r="Y2061" s="93"/>
      <c r="Z2061" s="93"/>
    </row>
    <row r="2062">
      <c r="A2062" s="115"/>
      <c r="B2062" s="115"/>
      <c r="C2062" s="115"/>
      <c r="D2062" s="121"/>
      <c r="E2062" s="115"/>
      <c r="F2062" s="121"/>
      <c r="G2062" s="115"/>
      <c r="H2062" s="130"/>
      <c r="I2062" s="131"/>
      <c r="J2062" s="121"/>
      <c r="K2062" s="131"/>
      <c r="L2062" s="121"/>
      <c r="M2062" s="135"/>
      <c r="N2062" s="131"/>
      <c r="O2062" s="93"/>
      <c r="P2062" s="93"/>
      <c r="Q2062" s="93"/>
      <c r="R2062" s="93"/>
      <c r="S2062" s="93"/>
      <c r="T2062" s="93"/>
      <c r="U2062" s="93"/>
      <c r="V2062" s="93"/>
      <c r="W2062" s="93"/>
      <c r="X2062" s="93"/>
      <c r="Y2062" s="93"/>
      <c r="Z2062" s="93"/>
    </row>
    <row r="2063">
      <c r="A2063" s="115"/>
      <c r="B2063" s="115"/>
      <c r="C2063" s="115"/>
      <c r="D2063" s="121"/>
      <c r="E2063" s="115"/>
      <c r="F2063" s="121"/>
      <c r="G2063" s="115"/>
      <c r="H2063" s="130"/>
      <c r="I2063" s="131"/>
      <c r="J2063" s="121"/>
      <c r="K2063" s="131"/>
      <c r="L2063" s="121"/>
      <c r="M2063" s="135"/>
      <c r="N2063" s="131"/>
      <c r="O2063" s="93"/>
      <c r="P2063" s="93"/>
      <c r="Q2063" s="93"/>
      <c r="R2063" s="93"/>
      <c r="S2063" s="93"/>
      <c r="T2063" s="93"/>
      <c r="U2063" s="93"/>
      <c r="V2063" s="93"/>
      <c r="W2063" s="93"/>
      <c r="X2063" s="93"/>
      <c r="Y2063" s="93"/>
      <c r="Z2063" s="93"/>
    </row>
    <row r="2064">
      <c r="A2064" s="115"/>
      <c r="B2064" s="115"/>
      <c r="C2064" s="115"/>
      <c r="D2064" s="121"/>
      <c r="E2064" s="115"/>
      <c r="F2064" s="121"/>
      <c r="G2064" s="115"/>
      <c r="H2064" s="130"/>
      <c r="I2064" s="131"/>
      <c r="J2064" s="121"/>
      <c r="K2064" s="131"/>
      <c r="L2064" s="121"/>
      <c r="M2064" s="135"/>
      <c r="N2064" s="131"/>
      <c r="O2064" s="93"/>
      <c r="P2064" s="93"/>
      <c r="Q2064" s="93"/>
      <c r="R2064" s="93"/>
      <c r="S2064" s="93"/>
      <c r="T2064" s="93"/>
      <c r="U2064" s="93"/>
      <c r="V2064" s="93"/>
      <c r="W2064" s="93"/>
      <c r="X2064" s="93"/>
      <c r="Y2064" s="93"/>
      <c r="Z2064" s="93"/>
    </row>
    <row r="2065">
      <c r="A2065" s="115"/>
      <c r="B2065" s="115"/>
      <c r="C2065" s="115"/>
      <c r="D2065" s="121"/>
      <c r="E2065" s="115"/>
      <c r="F2065" s="121"/>
      <c r="G2065" s="115"/>
      <c r="H2065" s="130"/>
      <c r="I2065" s="131"/>
      <c r="J2065" s="121"/>
      <c r="K2065" s="131"/>
      <c r="L2065" s="121"/>
      <c r="M2065" s="135"/>
      <c r="N2065" s="131"/>
      <c r="O2065" s="93"/>
      <c r="P2065" s="93"/>
      <c r="Q2065" s="93"/>
      <c r="R2065" s="93"/>
      <c r="S2065" s="93"/>
      <c r="T2065" s="93"/>
      <c r="U2065" s="93"/>
      <c r="V2065" s="93"/>
      <c r="W2065" s="93"/>
      <c r="X2065" s="93"/>
      <c r="Y2065" s="93"/>
      <c r="Z2065" s="93"/>
    </row>
    <row r="2066">
      <c r="A2066" s="115"/>
      <c r="B2066" s="115"/>
      <c r="C2066" s="115"/>
      <c r="D2066" s="121"/>
      <c r="E2066" s="115"/>
      <c r="F2066" s="121"/>
      <c r="G2066" s="115"/>
      <c r="H2066" s="130"/>
      <c r="I2066" s="131"/>
      <c r="J2066" s="121"/>
      <c r="K2066" s="131"/>
      <c r="L2066" s="121"/>
      <c r="M2066" s="135"/>
      <c r="N2066" s="131"/>
      <c r="O2066" s="93"/>
      <c r="P2066" s="93"/>
      <c r="Q2066" s="93"/>
      <c r="R2066" s="93"/>
      <c r="S2066" s="93"/>
      <c r="T2066" s="93"/>
      <c r="U2066" s="93"/>
      <c r="V2066" s="93"/>
      <c r="W2066" s="93"/>
      <c r="X2066" s="93"/>
      <c r="Y2066" s="93"/>
      <c r="Z2066" s="93"/>
    </row>
    <row r="2067">
      <c r="A2067" s="115"/>
      <c r="B2067" s="115"/>
      <c r="C2067" s="115"/>
      <c r="D2067" s="121"/>
      <c r="E2067" s="115"/>
      <c r="F2067" s="121"/>
      <c r="G2067" s="115"/>
      <c r="H2067" s="130"/>
      <c r="I2067" s="131"/>
      <c r="J2067" s="121"/>
      <c r="K2067" s="131"/>
      <c r="L2067" s="121"/>
      <c r="M2067" s="135"/>
      <c r="N2067" s="131"/>
      <c r="O2067" s="93"/>
      <c r="P2067" s="93"/>
      <c r="Q2067" s="93"/>
      <c r="R2067" s="93"/>
      <c r="S2067" s="93"/>
      <c r="T2067" s="93"/>
      <c r="U2067" s="93"/>
      <c r="V2067" s="93"/>
      <c r="W2067" s="93"/>
      <c r="X2067" s="93"/>
      <c r="Y2067" s="93"/>
      <c r="Z2067" s="93"/>
    </row>
    <row r="2068">
      <c r="A2068" s="115"/>
      <c r="B2068" s="115"/>
      <c r="C2068" s="115"/>
      <c r="D2068" s="121"/>
      <c r="E2068" s="115"/>
      <c r="F2068" s="121"/>
      <c r="G2068" s="115"/>
      <c r="H2068" s="130"/>
      <c r="I2068" s="131"/>
      <c r="J2068" s="121"/>
      <c r="K2068" s="131"/>
      <c r="L2068" s="121"/>
      <c r="M2068" s="135"/>
      <c r="N2068" s="131"/>
      <c r="O2068" s="93"/>
      <c r="P2068" s="93"/>
      <c r="Q2068" s="93"/>
      <c r="R2068" s="93"/>
      <c r="S2068" s="93"/>
      <c r="T2068" s="93"/>
      <c r="U2068" s="93"/>
      <c r="V2068" s="93"/>
      <c r="W2068" s="93"/>
      <c r="X2068" s="93"/>
      <c r="Y2068" s="93"/>
      <c r="Z2068" s="93"/>
    </row>
    <row r="2069">
      <c r="A2069" s="115"/>
      <c r="B2069" s="115"/>
      <c r="C2069" s="115"/>
      <c r="D2069" s="121"/>
      <c r="E2069" s="115"/>
      <c r="F2069" s="121"/>
      <c r="G2069" s="115"/>
      <c r="H2069" s="130"/>
      <c r="I2069" s="131"/>
      <c r="J2069" s="121"/>
      <c r="K2069" s="131"/>
      <c r="L2069" s="121"/>
      <c r="M2069" s="135"/>
      <c r="N2069" s="131"/>
      <c r="O2069" s="93"/>
      <c r="P2069" s="93"/>
      <c r="Q2069" s="93"/>
      <c r="R2069" s="93"/>
      <c r="S2069" s="93"/>
      <c r="T2069" s="93"/>
      <c r="U2069" s="93"/>
      <c r="V2069" s="93"/>
      <c r="W2069" s="93"/>
      <c r="X2069" s="93"/>
      <c r="Y2069" s="93"/>
      <c r="Z2069" s="93"/>
    </row>
    <row r="2070">
      <c r="A2070" s="115"/>
      <c r="B2070" s="115"/>
      <c r="C2070" s="115"/>
      <c r="D2070" s="121"/>
      <c r="E2070" s="115"/>
      <c r="F2070" s="121"/>
      <c r="G2070" s="115"/>
      <c r="H2070" s="130"/>
      <c r="I2070" s="131"/>
      <c r="J2070" s="121"/>
      <c r="K2070" s="131"/>
      <c r="L2070" s="121"/>
      <c r="M2070" s="135"/>
      <c r="N2070" s="131"/>
      <c r="O2070" s="93"/>
      <c r="P2070" s="93"/>
      <c r="Q2070" s="93"/>
      <c r="R2070" s="93"/>
      <c r="S2070" s="93"/>
      <c r="T2070" s="93"/>
      <c r="U2070" s="93"/>
      <c r="V2070" s="93"/>
      <c r="W2070" s="93"/>
      <c r="X2070" s="93"/>
      <c r="Y2070" s="93"/>
      <c r="Z2070" s="93"/>
    </row>
    <row r="2071">
      <c r="A2071" s="115"/>
      <c r="B2071" s="115"/>
      <c r="C2071" s="115"/>
      <c r="D2071" s="121"/>
      <c r="E2071" s="115"/>
      <c r="F2071" s="121"/>
      <c r="G2071" s="115"/>
      <c r="H2071" s="130"/>
      <c r="I2071" s="131"/>
      <c r="J2071" s="121"/>
      <c r="K2071" s="131"/>
      <c r="L2071" s="121"/>
      <c r="M2071" s="135"/>
      <c r="N2071" s="131"/>
      <c r="O2071" s="93"/>
      <c r="P2071" s="93"/>
      <c r="Q2071" s="93"/>
      <c r="R2071" s="93"/>
      <c r="S2071" s="93"/>
      <c r="T2071" s="93"/>
      <c r="U2071" s="93"/>
      <c r="V2071" s="93"/>
      <c r="W2071" s="93"/>
      <c r="X2071" s="93"/>
      <c r="Y2071" s="93"/>
      <c r="Z2071" s="93"/>
    </row>
    <row r="2072">
      <c r="A2072" s="115"/>
      <c r="B2072" s="115"/>
      <c r="C2072" s="115"/>
      <c r="D2072" s="121"/>
      <c r="E2072" s="115"/>
      <c r="F2072" s="121"/>
      <c r="G2072" s="115"/>
      <c r="H2072" s="130"/>
      <c r="I2072" s="131"/>
      <c r="J2072" s="121"/>
      <c r="K2072" s="131"/>
      <c r="L2072" s="121"/>
      <c r="M2072" s="135"/>
      <c r="N2072" s="131"/>
      <c r="O2072" s="93"/>
      <c r="P2072" s="93"/>
      <c r="Q2072" s="93"/>
      <c r="R2072" s="93"/>
      <c r="S2072" s="93"/>
      <c r="T2072" s="93"/>
      <c r="U2072" s="93"/>
      <c r="V2072" s="93"/>
      <c r="W2072" s="93"/>
      <c r="X2072" s="93"/>
      <c r="Y2072" s="93"/>
      <c r="Z2072" s="93"/>
    </row>
    <row r="2073">
      <c r="A2073" s="115"/>
      <c r="B2073" s="115"/>
      <c r="C2073" s="115"/>
      <c r="D2073" s="121"/>
      <c r="E2073" s="115"/>
      <c r="F2073" s="121"/>
      <c r="G2073" s="115"/>
      <c r="H2073" s="130"/>
      <c r="I2073" s="131"/>
      <c r="J2073" s="121"/>
      <c r="K2073" s="131"/>
      <c r="L2073" s="121"/>
      <c r="M2073" s="135"/>
      <c r="N2073" s="131"/>
      <c r="O2073" s="93"/>
      <c r="P2073" s="93"/>
      <c r="Q2073" s="93"/>
      <c r="R2073" s="93"/>
      <c r="S2073" s="93"/>
      <c r="T2073" s="93"/>
      <c r="U2073" s="93"/>
      <c r="V2073" s="93"/>
      <c r="W2073" s="93"/>
      <c r="X2073" s="93"/>
      <c r="Y2073" s="93"/>
      <c r="Z2073" s="93"/>
    </row>
    <row r="2074">
      <c r="A2074" s="115"/>
      <c r="B2074" s="115"/>
      <c r="C2074" s="115"/>
      <c r="D2074" s="121"/>
      <c r="E2074" s="115"/>
      <c r="F2074" s="121"/>
      <c r="G2074" s="115"/>
      <c r="H2074" s="130"/>
      <c r="I2074" s="131"/>
      <c r="J2074" s="121"/>
      <c r="K2074" s="131"/>
      <c r="L2074" s="121"/>
      <c r="M2074" s="135"/>
      <c r="N2074" s="131"/>
      <c r="O2074" s="93"/>
      <c r="P2074" s="93"/>
      <c r="Q2074" s="93"/>
      <c r="R2074" s="93"/>
      <c r="S2074" s="93"/>
      <c r="T2074" s="93"/>
      <c r="U2074" s="93"/>
      <c r="V2074" s="93"/>
      <c r="W2074" s="93"/>
      <c r="X2074" s="93"/>
      <c r="Y2074" s="93"/>
      <c r="Z2074" s="93"/>
    </row>
    <row r="2075">
      <c r="A2075" s="115"/>
      <c r="B2075" s="115"/>
      <c r="C2075" s="115"/>
      <c r="D2075" s="121"/>
      <c r="E2075" s="115"/>
      <c r="F2075" s="121"/>
      <c r="G2075" s="115"/>
      <c r="H2075" s="130"/>
      <c r="I2075" s="131"/>
      <c r="J2075" s="121"/>
      <c r="K2075" s="131"/>
      <c r="L2075" s="121"/>
      <c r="M2075" s="135"/>
      <c r="N2075" s="131"/>
      <c r="O2075" s="93"/>
      <c r="P2075" s="93"/>
      <c r="Q2075" s="93"/>
      <c r="R2075" s="93"/>
      <c r="S2075" s="93"/>
      <c r="T2075" s="93"/>
      <c r="U2075" s="93"/>
      <c r="V2075" s="93"/>
      <c r="W2075" s="93"/>
      <c r="X2075" s="93"/>
      <c r="Y2075" s="93"/>
      <c r="Z2075" s="93"/>
    </row>
    <row r="2076">
      <c r="A2076" s="115"/>
      <c r="B2076" s="115"/>
      <c r="C2076" s="115"/>
      <c r="D2076" s="121"/>
      <c r="E2076" s="115"/>
      <c r="F2076" s="121"/>
      <c r="G2076" s="115"/>
      <c r="H2076" s="130"/>
      <c r="I2076" s="131"/>
      <c r="J2076" s="121"/>
      <c r="K2076" s="131"/>
      <c r="L2076" s="121"/>
      <c r="M2076" s="135"/>
      <c r="N2076" s="131"/>
      <c r="O2076" s="93"/>
      <c r="P2076" s="93"/>
      <c r="Q2076" s="93"/>
      <c r="R2076" s="93"/>
      <c r="S2076" s="93"/>
      <c r="T2076" s="93"/>
      <c r="U2076" s="93"/>
      <c r="V2076" s="93"/>
      <c r="W2076" s="93"/>
      <c r="X2076" s="93"/>
      <c r="Y2076" s="93"/>
      <c r="Z2076" s="93"/>
    </row>
    <row r="2077">
      <c r="A2077" s="115"/>
      <c r="B2077" s="115"/>
      <c r="C2077" s="115"/>
      <c r="D2077" s="121"/>
      <c r="E2077" s="115"/>
      <c r="F2077" s="121"/>
      <c r="G2077" s="115"/>
      <c r="H2077" s="130"/>
      <c r="I2077" s="131"/>
      <c r="J2077" s="121"/>
      <c r="K2077" s="131"/>
      <c r="L2077" s="121"/>
      <c r="M2077" s="135"/>
      <c r="N2077" s="131"/>
      <c r="O2077" s="93"/>
      <c r="P2077" s="93"/>
      <c r="Q2077" s="93"/>
      <c r="R2077" s="93"/>
      <c r="S2077" s="93"/>
      <c r="T2077" s="93"/>
      <c r="U2077" s="93"/>
      <c r="V2077" s="93"/>
      <c r="W2077" s="93"/>
      <c r="X2077" s="93"/>
      <c r="Y2077" s="93"/>
      <c r="Z2077" s="93"/>
    </row>
    <row r="2078">
      <c r="A2078" s="115"/>
      <c r="B2078" s="115"/>
      <c r="C2078" s="115"/>
      <c r="D2078" s="121"/>
      <c r="E2078" s="115"/>
      <c r="F2078" s="121"/>
      <c r="G2078" s="115"/>
      <c r="H2078" s="130"/>
      <c r="I2078" s="131"/>
      <c r="J2078" s="121"/>
      <c r="K2078" s="131"/>
      <c r="L2078" s="121"/>
      <c r="M2078" s="135"/>
      <c r="N2078" s="131"/>
      <c r="O2078" s="93"/>
      <c r="P2078" s="93"/>
      <c r="Q2078" s="93"/>
      <c r="R2078" s="93"/>
      <c r="S2078" s="93"/>
      <c r="T2078" s="93"/>
      <c r="U2078" s="93"/>
      <c r="V2078" s="93"/>
      <c r="W2078" s="93"/>
      <c r="X2078" s="93"/>
      <c r="Y2078" s="93"/>
      <c r="Z2078" s="93"/>
    </row>
    <row r="2079">
      <c r="A2079" s="115"/>
      <c r="B2079" s="115"/>
      <c r="C2079" s="115"/>
      <c r="D2079" s="121"/>
      <c r="E2079" s="115"/>
      <c r="F2079" s="121"/>
      <c r="G2079" s="115"/>
      <c r="H2079" s="130"/>
      <c r="I2079" s="131"/>
      <c r="J2079" s="121"/>
      <c r="K2079" s="131"/>
      <c r="L2079" s="121"/>
      <c r="M2079" s="135"/>
      <c r="N2079" s="131"/>
      <c r="O2079" s="93"/>
      <c r="P2079" s="93"/>
      <c r="Q2079" s="93"/>
      <c r="R2079" s="93"/>
      <c r="S2079" s="93"/>
      <c r="T2079" s="93"/>
      <c r="U2079" s="93"/>
      <c r="V2079" s="93"/>
      <c r="W2079" s="93"/>
      <c r="X2079" s="93"/>
      <c r="Y2079" s="93"/>
      <c r="Z2079" s="93"/>
    </row>
    <row r="2080">
      <c r="A2080" s="115"/>
      <c r="B2080" s="115"/>
      <c r="C2080" s="115"/>
      <c r="D2080" s="121"/>
      <c r="E2080" s="115"/>
      <c r="F2080" s="121"/>
      <c r="G2080" s="115"/>
      <c r="H2080" s="130"/>
      <c r="I2080" s="131"/>
      <c r="J2080" s="121"/>
      <c r="K2080" s="131"/>
      <c r="L2080" s="121"/>
      <c r="M2080" s="135"/>
      <c r="N2080" s="131"/>
      <c r="O2080" s="93"/>
      <c r="P2080" s="93"/>
      <c r="Q2080" s="93"/>
      <c r="R2080" s="93"/>
      <c r="S2080" s="93"/>
      <c r="T2080" s="93"/>
      <c r="U2080" s="93"/>
      <c r="V2080" s="93"/>
      <c r="W2080" s="93"/>
      <c r="X2080" s="93"/>
      <c r="Y2080" s="93"/>
      <c r="Z2080" s="93"/>
    </row>
    <row r="2081">
      <c r="A2081" s="115"/>
      <c r="B2081" s="115"/>
      <c r="C2081" s="115"/>
      <c r="D2081" s="121"/>
      <c r="E2081" s="115"/>
      <c r="F2081" s="121"/>
      <c r="G2081" s="115"/>
      <c r="H2081" s="130"/>
      <c r="I2081" s="131"/>
      <c r="J2081" s="121"/>
      <c r="K2081" s="131"/>
      <c r="L2081" s="121"/>
      <c r="M2081" s="135"/>
      <c r="N2081" s="131"/>
      <c r="O2081" s="93"/>
      <c r="P2081" s="93"/>
      <c r="Q2081" s="93"/>
      <c r="R2081" s="93"/>
      <c r="S2081" s="93"/>
      <c r="T2081" s="93"/>
      <c r="U2081" s="93"/>
      <c r="V2081" s="93"/>
      <c r="W2081" s="93"/>
      <c r="X2081" s="93"/>
      <c r="Y2081" s="93"/>
      <c r="Z2081" s="93"/>
    </row>
    <row r="2082">
      <c r="A2082" s="115"/>
      <c r="B2082" s="115"/>
      <c r="C2082" s="115"/>
      <c r="D2082" s="121"/>
      <c r="E2082" s="115"/>
      <c r="F2082" s="121"/>
      <c r="G2082" s="115"/>
      <c r="H2082" s="130"/>
      <c r="I2082" s="131"/>
      <c r="J2082" s="121"/>
      <c r="K2082" s="131"/>
      <c r="L2082" s="121"/>
      <c r="M2082" s="135"/>
      <c r="N2082" s="131"/>
      <c r="O2082" s="93"/>
      <c r="P2082" s="93"/>
      <c r="Q2082" s="93"/>
      <c r="R2082" s="93"/>
      <c r="S2082" s="93"/>
      <c r="T2082" s="93"/>
      <c r="U2082" s="93"/>
      <c r="V2082" s="93"/>
      <c r="W2082" s="93"/>
      <c r="X2082" s="93"/>
      <c r="Y2082" s="93"/>
      <c r="Z2082" s="93"/>
    </row>
    <row r="2083">
      <c r="A2083" s="115"/>
      <c r="B2083" s="115"/>
      <c r="C2083" s="115"/>
      <c r="D2083" s="121"/>
      <c r="E2083" s="115"/>
      <c r="F2083" s="121"/>
      <c r="G2083" s="115"/>
      <c r="H2083" s="130"/>
      <c r="I2083" s="131"/>
      <c r="J2083" s="121"/>
      <c r="K2083" s="131"/>
      <c r="L2083" s="121"/>
      <c r="M2083" s="135"/>
      <c r="N2083" s="131"/>
      <c r="O2083" s="93"/>
      <c r="P2083" s="93"/>
      <c r="Q2083" s="93"/>
      <c r="R2083" s="93"/>
      <c r="S2083" s="93"/>
      <c r="T2083" s="93"/>
      <c r="U2083" s="93"/>
      <c r="V2083" s="93"/>
      <c r="W2083" s="93"/>
      <c r="X2083" s="93"/>
      <c r="Y2083" s="93"/>
      <c r="Z2083" s="93"/>
    </row>
  </sheetData>
  <autoFilter ref="$A$1:$N$803">
    <filterColumn colId="11">
      <filters/>
    </filterColumn>
  </autoFilter>
  <dataValidations>
    <dataValidation type="list" allowBlank="1" showErrorMessage="1" sqref="E2:E1987">
      <formula1>ValidacaoDados!$C$2:$C$25</formula1>
    </dataValidation>
    <dataValidation type="list" allowBlank="1" showErrorMessage="1" sqref="L2:L1987">
      <formula1>ValidacaoDados!$D$2:$D$13</formula1>
    </dataValidation>
    <dataValidation type="list" allowBlank="1" showErrorMessage="1" sqref="F2:F1987">
      <formula1>ValidacaoDados!$A$2:$A$36</formula1>
    </dataValidation>
    <dataValidation type="list" allowBlank="1" showErrorMessage="1" sqref="G2:G1987">
      <formula1>ValidacaoDados!$B$2:$B$11</formula1>
    </dataValidation>
  </dataValidations>
  <hyperlinks>
    <hyperlink r:id="rId1" ref="C656"/>
    <hyperlink r:id="rId2" ref="C776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4.63"/>
    <col customWidth="1" min="3" max="3" width="23.5"/>
    <col customWidth="1" min="4" max="4" width="25.88"/>
    <col customWidth="1" min="5" max="5" width="20.13"/>
    <col customWidth="1" min="6" max="6" width="27.88"/>
    <col customWidth="1" min="7" max="7" width="22.38"/>
    <col customWidth="1" min="8" max="8" width="26.0"/>
    <col customWidth="1" min="9" max="9" width="25.75"/>
    <col customWidth="1" min="10" max="10" width="18.75"/>
    <col customWidth="1" min="11" max="11" width="24.13"/>
    <col customWidth="1" min="12" max="12" width="15.0"/>
    <col customWidth="1" min="13" max="13" width="20.38"/>
    <col customWidth="1" min="14" max="14" width="21.38"/>
    <col customWidth="1" min="15" max="15" width="23.0"/>
    <col customWidth="1" min="16" max="16" width="9.75"/>
    <col customWidth="1" min="19" max="19" width="18.63"/>
    <col customWidth="1" min="20" max="20" width="17.63"/>
    <col customWidth="1" min="21" max="21" width="9.63"/>
  </cols>
  <sheetData>
    <row r="1">
      <c r="A1" s="89" t="s">
        <v>69</v>
      </c>
      <c r="B1" s="90" t="s">
        <v>70</v>
      </c>
      <c r="C1" s="90" t="s">
        <v>71</v>
      </c>
      <c r="D1" s="90" t="s">
        <v>72</v>
      </c>
      <c r="E1" s="90" t="s">
        <v>73</v>
      </c>
      <c r="F1" s="90" t="s">
        <v>74</v>
      </c>
      <c r="G1" s="90" t="s">
        <v>75</v>
      </c>
      <c r="H1" s="91" t="s">
        <v>76</v>
      </c>
      <c r="I1" s="92" t="s">
        <v>77</v>
      </c>
      <c r="J1" s="90" t="s">
        <v>78</v>
      </c>
      <c r="K1" s="92" t="s">
        <v>79</v>
      </c>
      <c r="L1" s="89" t="s">
        <v>80</v>
      </c>
      <c r="M1" s="90" t="s">
        <v>81</v>
      </c>
      <c r="N1" s="92" t="s">
        <v>82</v>
      </c>
      <c r="O1" s="93"/>
      <c r="P1" s="93"/>
      <c r="Q1" s="94"/>
      <c r="R1" s="94"/>
      <c r="S1" s="95"/>
      <c r="T1" s="95"/>
      <c r="U1" s="94"/>
      <c r="V1" s="93"/>
      <c r="W1" s="93"/>
      <c r="X1" s="93"/>
      <c r="Y1" s="93"/>
      <c r="Z1" s="93"/>
    </row>
    <row r="2">
      <c r="A2" s="96" t="s">
        <v>179</v>
      </c>
      <c r="B2" s="96">
        <v>2.1966909314E10</v>
      </c>
      <c r="C2" s="96" t="s">
        <v>8901</v>
      </c>
      <c r="D2" s="97"/>
      <c r="E2" s="96" t="s">
        <v>85</v>
      </c>
      <c r="F2" s="97"/>
      <c r="G2" s="96" t="s">
        <v>131</v>
      </c>
      <c r="H2" s="98"/>
      <c r="I2" s="99"/>
      <c r="J2" s="97"/>
      <c r="K2" s="99"/>
      <c r="L2" s="97"/>
      <c r="M2" s="97"/>
      <c r="N2" s="100">
        <v>45803.0</v>
      </c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96" t="s">
        <v>8902</v>
      </c>
      <c r="B3" s="96">
        <v>2.1973883296E10</v>
      </c>
      <c r="C3" s="96" t="s">
        <v>8903</v>
      </c>
      <c r="D3" s="97"/>
      <c r="E3" s="96" t="s">
        <v>85</v>
      </c>
      <c r="F3" s="97"/>
      <c r="G3" s="96" t="s">
        <v>86</v>
      </c>
      <c r="H3" s="98"/>
      <c r="I3" s="99"/>
      <c r="J3" s="97"/>
      <c r="K3" s="99"/>
      <c r="L3" s="97"/>
      <c r="M3" s="97"/>
      <c r="N3" s="100">
        <v>45803.0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96" t="s">
        <v>8904</v>
      </c>
      <c r="B4" s="96">
        <v>2.1976890023E10</v>
      </c>
      <c r="C4" s="96" t="s">
        <v>8905</v>
      </c>
      <c r="D4" s="97"/>
      <c r="E4" s="96" t="s">
        <v>85</v>
      </c>
      <c r="F4" s="97"/>
      <c r="G4" s="96" t="s">
        <v>131</v>
      </c>
      <c r="H4" s="98"/>
      <c r="I4" s="99"/>
      <c r="J4" s="97"/>
      <c r="K4" s="99"/>
      <c r="L4" s="97"/>
      <c r="M4" s="97"/>
      <c r="N4" s="100">
        <v>45803.0</v>
      </c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96" t="s">
        <v>8906</v>
      </c>
      <c r="B5" s="96">
        <v>2.2997623267E10</v>
      </c>
      <c r="C5" s="96" t="s">
        <v>8907</v>
      </c>
      <c r="D5" s="97"/>
      <c r="E5" s="96" t="s">
        <v>85</v>
      </c>
      <c r="F5" s="97"/>
      <c r="G5" s="96" t="s">
        <v>131</v>
      </c>
      <c r="H5" s="98"/>
      <c r="I5" s="99"/>
      <c r="J5" s="97"/>
      <c r="K5" s="99"/>
      <c r="L5" s="97"/>
      <c r="M5" s="97"/>
      <c r="N5" s="100">
        <v>45803.0</v>
      </c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96" t="s">
        <v>4000</v>
      </c>
      <c r="B6" s="96">
        <v>2.1999115641E10</v>
      </c>
      <c r="C6" s="96" t="s">
        <v>8908</v>
      </c>
      <c r="D6" s="97"/>
      <c r="E6" s="96" t="s">
        <v>85</v>
      </c>
      <c r="F6" s="97"/>
      <c r="G6" s="96" t="s">
        <v>131</v>
      </c>
      <c r="H6" s="98"/>
      <c r="I6" s="99"/>
      <c r="J6" s="97"/>
      <c r="K6" s="99"/>
      <c r="L6" s="97"/>
      <c r="M6" s="97"/>
      <c r="N6" s="100">
        <v>45803.0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96" t="s">
        <v>4286</v>
      </c>
      <c r="B7" s="96">
        <v>2.198151765E10</v>
      </c>
      <c r="C7" s="96" t="s">
        <v>8909</v>
      </c>
      <c r="D7" s="97"/>
      <c r="E7" s="96" t="s">
        <v>85</v>
      </c>
      <c r="F7" s="97"/>
      <c r="G7" s="96" t="s">
        <v>131</v>
      </c>
      <c r="H7" s="98"/>
      <c r="I7" s="99"/>
      <c r="J7" s="97"/>
      <c r="K7" s="99"/>
      <c r="L7" s="97"/>
      <c r="M7" s="97"/>
      <c r="N7" s="100">
        <v>45804.0</v>
      </c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6" t="s">
        <v>8910</v>
      </c>
      <c r="B8" s="96">
        <v>2.1974040778E10</v>
      </c>
      <c r="C8" s="96" t="s">
        <v>8911</v>
      </c>
      <c r="D8" s="97"/>
      <c r="E8" s="96" t="s">
        <v>85</v>
      </c>
      <c r="F8" s="97"/>
      <c r="G8" s="96" t="s">
        <v>131</v>
      </c>
      <c r="H8" s="98"/>
      <c r="I8" s="99"/>
      <c r="J8" s="97"/>
      <c r="K8" s="99"/>
      <c r="L8" s="97"/>
      <c r="M8" s="97"/>
      <c r="N8" s="100">
        <v>45804.0</v>
      </c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96" t="s">
        <v>5153</v>
      </c>
      <c r="B9" s="96">
        <v>2.1964143588E10</v>
      </c>
      <c r="C9" s="96" t="s">
        <v>8912</v>
      </c>
      <c r="D9" s="97"/>
      <c r="E9" s="96" t="s">
        <v>85</v>
      </c>
      <c r="F9" s="97"/>
      <c r="G9" s="96" t="s">
        <v>131</v>
      </c>
      <c r="H9" s="98"/>
      <c r="I9" s="99"/>
      <c r="J9" s="97"/>
      <c r="K9" s="99"/>
      <c r="L9" s="97"/>
      <c r="M9" s="97"/>
      <c r="N9" s="100">
        <v>45805.0</v>
      </c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96" t="s">
        <v>8913</v>
      </c>
      <c r="B10" s="96">
        <v>2.1975677798E10</v>
      </c>
      <c r="C10" s="96" t="s">
        <v>8914</v>
      </c>
      <c r="D10" s="97"/>
      <c r="E10" s="96" t="s">
        <v>85</v>
      </c>
      <c r="F10" s="97"/>
      <c r="G10" s="96" t="s">
        <v>131</v>
      </c>
      <c r="H10" s="98"/>
      <c r="I10" s="99"/>
      <c r="J10" s="97"/>
      <c r="K10" s="99"/>
      <c r="L10" s="97"/>
      <c r="M10" s="97"/>
      <c r="N10" s="100">
        <v>45805.0</v>
      </c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96" t="s">
        <v>8915</v>
      </c>
      <c r="B11" s="96">
        <v>2.2997513451E10</v>
      </c>
      <c r="C11" s="96" t="s">
        <v>8916</v>
      </c>
      <c r="D11" s="97"/>
      <c r="E11" s="96" t="s">
        <v>85</v>
      </c>
      <c r="F11" s="97"/>
      <c r="G11" s="96" t="s">
        <v>86</v>
      </c>
      <c r="H11" s="98"/>
      <c r="I11" s="99"/>
      <c r="J11" s="97"/>
      <c r="K11" s="99"/>
      <c r="L11" s="97"/>
      <c r="M11" s="97"/>
      <c r="N11" s="100">
        <v>45817.0</v>
      </c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96" t="s">
        <v>4650</v>
      </c>
      <c r="B12" s="96">
        <v>2.1976691895E10</v>
      </c>
      <c r="C12" s="96" t="s">
        <v>8917</v>
      </c>
      <c r="D12" s="97"/>
      <c r="E12" s="96" t="s">
        <v>85</v>
      </c>
      <c r="F12" s="97"/>
      <c r="G12" s="96" t="s">
        <v>94</v>
      </c>
      <c r="H12" s="98"/>
      <c r="I12" s="99"/>
      <c r="J12" s="97"/>
      <c r="K12" s="99"/>
      <c r="L12" s="97"/>
      <c r="M12" s="97"/>
      <c r="N12" s="100">
        <v>45817.0</v>
      </c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96" t="s">
        <v>5243</v>
      </c>
      <c r="B13" s="96">
        <v>2.4933002794E10</v>
      </c>
      <c r="C13" s="96" t="s">
        <v>8918</v>
      </c>
      <c r="D13" s="97"/>
      <c r="E13" s="96" t="s">
        <v>85</v>
      </c>
      <c r="F13" s="97"/>
      <c r="G13" s="96" t="s">
        <v>94</v>
      </c>
      <c r="H13" s="98"/>
      <c r="I13" s="99"/>
      <c r="J13" s="97"/>
      <c r="K13" s="99"/>
      <c r="L13" s="97"/>
      <c r="M13" s="97"/>
      <c r="N13" s="100">
        <v>45817.0</v>
      </c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96" t="s">
        <v>1168</v>
      </c>
      <c r="B14" s="96">
        <v>2.4933002794E10</v>
      </c>
      <c r="C14" s="96" t="s">
        <v>8919</v>
      </c>
      <c r="D14" s="97"/>
      <c r="E14" s="96" t="s">
        <v>85</v>
      </c>
      <c r="F14" s="97"/>
      <c r="G14" s="96" t="s">
        <v>131</v>
      </c>
      <c r="H14" s="98"/>
      <c r="I14" s="99"/>
      <c r="J14" s="97"/>
      <c r="K14" s="99"/>
      <c r="L14" s="97"/>
      <c r="M14" s="97"/>
      <c r="N14" s="100">
        <v>45818.0</v>
      </c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96" t="s">
        <v>8920</v>
      </c>
      <c r="B15" s="96">
        <v>2.1980976299E10</v>
      </c>
      <c r="C15" s="96" t="s">
        <v>8921</v>
      </c>
      <c r="D15" s="97"/>
      <c r="E15" s="96" t="s">
        <v>85</v>
      </c>
      <c r="F15" s="97"/>
      <c r="G15" s="96" t="s">
        <v>131</v>
      </c>
      <c r="H15" s="98"/>
      <c r="I15" s="99"/>
      <c r="J15" s="97"/>
      <c r="K15" s="99"/>
      <c r="L15" s="97"/>
      <c r="M15" s="97"/>
      <c r="N15" s="100">
        <v>45818.0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96" t="s">
        <v>1484</v>
      </c>
      <c r="B16" s="96">
        <v>2.1971878121E10</v>
      </c>
      <c r="C16" s="96" t="s">
        <v>8922</v>
      </c>
      <c r="D16" s="97"/>
      <c r="E16" s="96" t="s">
        <v>85</v>
      </c>
      <c r="F16" s="97"/>
      <c r="G16" s="96" t="s">
        <v>86</v>
      </c>
      <c r="H16" s="98"/>
      <c r="I16" s="99"/>
      <c r="J16" s="97"/>
      <c r="K16" s="99"/>
      <c r="L16" s="97"/>
      <c r="M16" s="97"/>
      <c r="N16" s="100">
        <v>45818.0</v>
      </c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>
      <c r="A17" s="96" t="s">
        <v>8127</v>
      </c>
      <c r="B17" s="96">
        <v>2.299877676E10</v>
      </c>
      <c r="C17" s="96" t="s">
        <v>8923</v>
      </c>
      <c r="D17" s="97"/>
      <c r="E17" s="96" t="s">
        <v>85</v>
      </c>
      <c r="F17" s="97"/>
      <c r="G17" s="96" t="s">
        <v>94</v>
      </c>
      <c r="H17" s="98"/>
      <c r="I17" s="99"/>
      <c r="J17" s="97"/>
      <c r="K17" s="99"/>
      <c r="L17" s="97"/>
      <c r="M17" s="97"/>
      <c r="N17" s="100">
        <v>45818.0</v>
      </c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96" t="s">
        <v>8366</v>
      </c>
      <c r="B18" s="96">
        <v>2.1989120195E10</v>
      </c>
      <c r="C18" s="96" t="s">
        <v>8924</v>
      </c>
      <c r="D18" s="97"/>
      <c r="E18" s="96" t="s">
        <v>85</v>
      </c>
      <c r="F18" s="97"/>
      <c r="G18" s="96" t="s">
        <v>94</v>
      </c>
      <c r="H18" s="98"/>
      <c r="I18" s="99"/>
      <c r="J18" s="97"/>
      <c r="K18" s="99"/>
      <c r="L18" s="97"/>
      <c r="M18" s="97"/>
      <c r="N18" s="100">
        <v>45818.0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96" t="s">
        <v>20</v>
      </c>
      <c r="B19" s="96">
        <v>5.521966453948E12</v>
      </c>
      <c r="C19" s="97"/>
      <c r="D19" s="97"/>
      <c r="E19" s="96" t="s">
        <v>655</v>
      </c>
      <c r="F19" s="97"/>
      <c r="G19" s="96" t="s">
        <v>86</v>
      </c>
      <c r="H19" s="98"/>
      <c r="I19" s="99"/>
      <c r="J19" s="97"/>
      <c r="K19" s="99"/>
      <c r="L19" s="97"/>
      <c r="M19" s="97"/>
      <c r="N19" s="100">
        <v>45819.0</v>
      </c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96" t="s">
        <v>5234</v>
      </c>
      <c r="B20" s="96">
        <v>5.52198147159E12</v>
      </c>
      <c r="C20" s="97"/>
      <c r="D20" s="97"/>
      <c r="E20" s="96" t="s">
        <v>655</v>
      </c>
      <c r="F20" s="97"/>
      <c r="G20" s="96" t="s">
        <v>86</v>
      </c>
      <c r="H20" s="98"/>
      <c r="I20" s="99"/>
      <c r="J20" s="97"/>
      <c r="K20" s="99"/>
      <c r="L20" s="97"/>
      <c r="M20" s="97"/>
      <c r="N20" s="100">
        <v>45819.0</v>
      </c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>
      <c r="A21" s="96" t="s">
        <v>8246</v>
      </c>
      <c r="B21" s="96">
        <v>5.521993505763E12</v>
      </c>
      <c r="C21" s="97"/>
      <c r="D21" s="97"/>
      <c r="E21" s="96" t="s">
        <v>655</v>
      </c>
      <c r="F21" s="97"/>
      <c r="G21" s="96" t="s">
        <v>86</v>
      </c>
      <c r="H21" s="98"/>
      <c r="I21" s="99"/>
      <c r="J21" s="97"/>
      <c r="K21" s="99"/>
      <c r="L21" s="97"/>
      <c r="M21" s="97"/>
      <c r="N21" s="100">
        <v>45819.0</v>
      </c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>
      <c r="A22" s="96" t="s">
        <v>8925</v>
      </c>
      <c r="B22" s="96">
        <v>5.521973576524E12</v>
      </c>
      <c r="C22" s="97"/>
      <c r="D22" s="97"/>
      <c r="E22" s="96" t="s">
        <v>655</v>
      </c>
      <c r="F22" s="97"/>
      <c r="G22" s="96" t="s">
        <v>86</v>
      </c>
      <c r="H22" s="98"/>
      <c r="I22" s="99"/>
      <c r="J22" s="97"/>
      <c r="K22" s="99"/>
      <c r="L22" s="97"/>
      <c r="M22" s="97"/>
      <c r="N22" s="100">
        <v>45819.0</v>
      </c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>
      <c r="A23" s="96" t="s">
        <v>4411</v>
      </c>
      <c r="B23" s="96">
        <v>2.1982330411E10</v>
      </c>
      <c r="C23" s="96" t="s">
        <v>8926</v>
      </c>
      <c r="D23" s="97"/>
      <c r="E23" s="96" t="s">
        <v>85</v>
      </c>
      <c r="F23" s="97"/>
      <c r="G23" s="96" t="s">
        <v>131</v>
      </c>
      <c r="H23" s="98"/>
      <c r="I23" s="99"/>
      <c r="J23" s="97"/>
      <c r="K23" s="99"/>
      <c r="L23" s="97"/>
      <c r="M23" s="97"/>
      <c r="N23" s="100">
        <v>45825.0</v>
      </c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>
      <c r="A24" s="96" t="s">
        <v>8927</v>
      </c>
      <c r="B24" s="96">
        <v>2.1996161265E10</v>
      </c>
      <c r="C24" s="96" t="s">
        <v>8928</v>
      </c>
      <c r="D24" s="97"/>
      <c r="E24" s="96" t="s">
        <v>85</v>
      </c>
      <c r="F24" s="97"/>
      <c r="G24" s="96" t="s">
        <v>86</v>
      </c>
      <c r="H24" s="98"/>
      <c r="I24" s="99"/>
      <c r="J24" s="97"/>
      <c r="K24" s="99"/>
      <c r="L24" s="97"/>
      <c r="M24" s="97"/>
      <c r="N24" s="100">
        <v>45825.0</v>
      </c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>
      <c r="A25" s="96" t="s">
        <v>4206</v>
      </c>
      <c r="B25" s="96">
        <v>2.1980349679E10</v>
      </c>
      <c r="C25" s="96" t="s">
        <v>8929</v>
      </c>
      <c r="D25" s="97"/>
      <c r="E25" s="96" t="s">
        <v>85</v>
      </c>
      <c r="F25" s="97"/>
      <c r="G25" s="96" t="s">
        <v>131</v>
      </c>
      <c r="H25" s="98"/>
      <c r="I25" s="99"/>
      <c r="J25" s="97"/>
      <c r="K25" s="99"/>
      <c r="L25" s="97"/>
      <c r="M25" s="97"/>
      <c r="N25" s="100">
        <v>45825.0</v>
      </c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>
      <c r="A26" s="96" t="s">
        <v>4022</v>
      </c>
      <c r="B26" s="96">
        <v>2.1981372335E10</v>
      </c>
      <c r="C26" s="96" t="s">
        <v>8930</v>
      </c>
      <c r="D26" s="97"/>
      <c r="E26" s="96" t="s">
        <v>85</v>
      </c>
      <c r="F26" s="97"/>
      <c r="G26" s="96" t="s">
        <v>94</v>
      </c>
      <c r="H26" s="98"/>
      <c r="I26" s="99"/>
      <c r="J26" s="97"/>
      <c r="K26" s="99"/>
      <c r="L26" s="97"/>
      <c r="M26" s="97"/>
      <c r="N26" s="100">
        <v>45825.0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>
      <c r="A27" s="96" t="s">
        <v>4132</v>
      </c>
      <c r="B27" s="96">
        <v>2.1993339955E10</v>
      </c>
      <c r="C27" s="96" t="s">
        <v>8931</v>
      </c>
      <c r="D27" s="97"/>
      <c r="E27" s="96" t="s">
        <v>85</v>
      </c>
      <c r="F27" s="97"/>
      <c r="G27" s="96" t="s">
        <v>94</v>
      </c>
      <c r="H27" s="98"/>
      <c r="I27" s="99"/>
      <c r="J27" s="97"/>
      <c r="K27" s="99"/>
      <c r="L27" s="97"/>
      <c r="M27" s="97"/>
      <c r="N27" s="100">
        <v>45825.0</v>
      </c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>
      <c r="A28" s="96" t="s">
        <v>7530</v>
      </c>
      <c r="B28" s="96">
        <v>2.1968235874E10</v>
      </c>
      <c r="C28" s="96" t="s">
        <v>8932</v>
      </c>
      <c r="D28" s="97"/>
      <c r="E28" s="96" t="s">
        <v>85</v>
      </c>
      <c r="F28" s="97"/>
      <c r="G28" s="96" t="s">
        <v>131</v>
      </c>
      <c r="H28" s="98"/>
      <c r="I28" s="99"/>
      <c r="J28" s="97"/>
      <c r="K28" s="99"/>
      <c r="L28" s="97"/>
      <c r="M28" s="97"/>
      <c r="N28" s="100">
        <v>45825.0</v>
      </c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>
      <c r="A29" s="96" t="s">
        <v>4754</v>
      </c>
      <c r="B29" s="96">
        <v>2.1975991955E10</v>
      </c>
      <c r="C29" s="96" t="s">
        <v>7522</v>
      </c>
      <c r="D29" s="97"/>
      <c r="E29" s="96" t="s">
        <v>85</v>
      </c>
      <c r="F29" s="97"/>
      <c r="G29" s="96" t="s">
        <v>131</v>
      </c>
      <c r="H29" s="98"/>
      <c r="I29" s="99"/>
      <c r="J29" s="97"/>
      <c r="K29" s="99"/>
      <c r="L29" s="97"/>
      <c r="M29" s="97"/>
      <c r="N29" s="100">
        <v>45825.0</v>
      </c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>
      <c r="A30" s="96" t="s">
        <v>8933</v>
      </c>
      <c r="B30" s="96">
        <v>2.1975118977E10</v>
      </c>
      <c r="C30" s="96" t="s">
        <v>8934</v>
      </c>
      <c r="D30" s="97"/>
      <c r="E30" s="96" t="s">
        <v>85</v>
      </c>
      <c r="F30" s="97"/>
      <c r="G30" s="96" t="s">
        <v>86</v>
      </c>
      <c r="H30" s="98"/>
      <c r="I30" s="99"/>
      <c r="J30" s="97"/>
      <c r="K30" s="99"/>
      <c r="L30" s="97"/>
      <c r="M30" s="97"/>
      <c r="N30" s="100">
        <v>45825.0</v>
      </c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>
      <c r="A31" s="96" t="s">
        <v>4667</v>
      </c>
      <c r="B31" s="96">
        <v>2.1971761977E10</v>
      </c>
      <c r="C31" s="96" t="s">
        <v>8935</v>
      </c>
      <c r="D31" s="97"/>
      <c r="E31" s="96" t="s">
        <v>85</v>
      </c>
      <c r="F31" s="97"/>
      <c r="G31" s="96" t="s">
        <v>86</v>
      </c>
      <c r="H31" s="98"/>
      <c r="I31" s="99"/>
      <c r="J31" s="97"/>
      <c r="K31" s="99"/>
      <c r="L31" s="97"/>
      <c r="M31" s="97"/>
      <c r="N31" s="100">
        <v>45825.0</v>
      </c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>
      <c r="A32" s="96" t="s">
        <v>4494</v>
      </c>
      <c r="B32" s="96">
        <v>2.1345566788E10</v>
      </c>
      <c r="C32" s="96" t="s">
        <v>8936</v>
      </c>
      <c r="D32" s="97"/>
      <c r="E32" s="96" t="s">
        <v>134</v>
      </c>
      <c r="F32" s="96" t="s">
        <v>596</v>
      </c>
      <c r="G32" s="96" t="s">
        <v>53</v>
      </c>
      <c r="H32" s="101">
        <v>2676.66</v>
      </c>
      <c r="I32" s="99"/>
      <c r="J32" s="96">
        <v>5.800426397E9</v>
      </c>
      <c r="K32" s="100">
        <v>45815.0</v>
      </c>
      <c r="L32" s="96">
        <v>6.0</v>
      </c>
      <c r="M32" s="97"/>
      <c r="N32" s="100">
        <v>45828.0</v>
      </c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>
      <c r="A33" s="96" t="s">
        <v>8937</v>
      </c>
      <c r="B33" s="96">
        <v>2.199886797E10</v>
      </c>
      <c r="C33" s="96" t="s">
        <v>8938</v>
      </c>
      <c r="D33" s="97"/>
      <c r="E33" s="96" t="s">
        <v>85</v>
      </c>
      <c r="F33" s="97"/>
      <c r="G33" s="96" t="s">
        <v>86</v>
      </c>
      <c r="H33" s="98"/>
      <c r="I33" s="99"/>
      <c r="J33" s="97"/>
      <c r="K33" s="99"/>
      <c r="L33" s="97"/>
      <c r="M33" s="97"/>
      <c r="N33" s="100">
        <v>45831.0</v>
      </c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>
      <c r="A34" s="96" t="s">
        <v>4818</v>
      </c>
      <c r="B34" s="96">
        <v>2.1995133125E10</v>
      </c>
      <c r="C34" s="96" t="s">
        <v>8939</v>
      </c>
      <c r="D34" s="97"/>
      <c r="E34" s="96" t="s">
        <v>85</v>
      </c>
      <c r="F34" s="97"/>
      <c r="G34" s="96" t="s">
        <v>86</v>
      </c>
      <c r="H34" s="98"/>
      <c r="I34" s="99"/>
      <c r="J34" s="97"/>
      <c r="K34" s="99"/>
      <c r="L34" s="97"/>
      <c r="M34" s="97"/>
      <c r="N34" s="100">
        <v>45831.0</v>
      </c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>
      <c r="A35" s="96" t="s">
        <v>8940</v>
      </c>
      <c r="B35" s="96">
        <v>2.1983983415E10</v>
      </c>
      <c r="C35" s="96" t="s">
        <v>8941</v>
      </c>
      <c r="D35" s="97"/>
      <c r="E35" s="96" t="s">
        <v>85</v>
      </c>
      <c r="F35" s="97"/>
      <c r="G35" s="96" t="s">
        <v>150</v>
      </c>
      <c r="H35" s="98"/>
      <c r="I35" s="99"/>
      <c r="J35" s="97"/>
      <c r="K35" s="99"/>
      <c r="L35" s="97"/>
      <c r="M35" s="97"/>
      <c r="N35" s="100">
        <v>45831.0</v>
      </c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>
      <c r="A36" s="96" t="s">
        <v>8942</v>
      </c>
      <c r="B36" s="96">
        <v>2.1912345678E10</v>
      </c>
      <c r="C36" s="96" t="s">
        <v>8943</v>
      </c>
      <c r="D36" s="97"/>
      <c r="E36" s="96" t="s">
        <v>85</v>
      </c>
      <c r="F36" s="97"/>
      <c r="G36" s="96" t="s">
        <v>150</v>
      </c>
      <c r="H36" s="98"/>
      <c r="I36" s="99"/>
      <c r="J36" s="97"/>
      <c r="K36" s="99"/>
      <c r="L36" s="97"/>
      <c r="M36" s="97"/>
      <c r="N36" s="100">
        <v>45831.0</v>
      </c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>
      <c r="A37" s="96" t="s">
        <v>4458</v>
      </c>
      <c r="B37" s="96">
        <v>2.1983057269E10</v>
      </c>
      <c r="C37" s="96" t="s">
        <v>8944</v>
      </c>
      <c r="D37" s="97"/>
      <c r="E37" s="96" t="s">
        <v>85</v>
      </c>
      <c r="F37" s="97"/>
      <c r="G37" s="96" t="s">
        <v>86</v>
      </c>
      <c r="H37" s="98"/>
      <c r="I37" s="99"/>
      <c r="J37" s="97"/>
      <c r="K37" s="99"/>
      <c r="L37" s="97"/>
      <c r="M37" s="97"/>
      <c r="N37" s="100">
        <v>45831.0</v>
      </c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>
      <c r="A38" s="96" t="s">
        <v>221</v>
      </c>
      <c r="B38" s="96">
        <v>2.2999662941E10</v>
      </c>
      <c r="C38" s="96" t="s">
        <v>8945</v>
      </c>
      <c r="D38" s="97"/>
      <c r="E38" s="96" t="s">
        <v>85</v>
      </c>
      <c r="F38" s="97"/>
      <c r="G38" s="96" t="s">
        <v>86</v>
      </c>
      <c r="H38" s="98"/>
      <c r="I38" s="99"/>
      <c r="J38" s="97"/>
      <c r="K38" s="99"/>
      <c r="L38" s="97"/>
      <c r="M38" s="97"/>
      <c r="N38" s="100">
        <v>45831.0</v>
      </c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>
      <c r="A39" s="96" t="s">
        <v>4245</v>
      </c>
      <c r="B39" s="96">
        <v>2.1986821429E10</v>
      </c>
      <c r="C39" s="96" t="s">
        <v>8946</v>
      </c>
      <c r="D39" s="97"/>
      <c r="E39" s="96" t="s">
        <v>85</v>
      </c>
      <c r="F39" s="97"/>
      <c r="G39" s="96" t="s">
        <v>94</v>
      </c>
      <c r="H39" s="98"/>
      <c r="I39" s="99"/>
      <c r="J39" s="97"/>
      <c r="K39" s="99"/>
      <c r="L39" s="97"/>
      <c r="M39" s="97"/>
      <c r="N39" s="100">
        <v>45831.0</v>
      </c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>
      <c r="A40" s="96" t="s">
        <v>4132</v>
      </c>
      <c r="B40" s="96">
        <v>2.1986233532E10</v>
      </c>
      <c r="C40" s="96" t="s">
        <v>8947</v>
      </c>
      <c r="D40" s="97"/>
      <c r="E40" s="96" t="s">
        <v>85</v>
      </c>
      <c r="F40" s="97"/>
      <c r="G40" s="96" t="s">
        <v>86</v>
      </c>
      <c r="H40" s="98"/>
      <c r="I40" s="99"/>
      <c r="J40" s="97"/>
      <c r="K40" s="99"/>
      <c r="L40" s="97"/>
      <c r="M40" s="97"/>
      <c r="N40" s="100">
        <v>45831.0</v>
      </c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>
      <c r="A41" s="96" t="s">
        <v>8948</v>
      </c>
      <c r="B41" s="96" t="s">
        <v>8949</v>
      </c>
      <c r="C41" s="96" t="s">
        <v>8950</v>
      </c>
      <c r="D41" s="97"/>
      <c r="E41" s="96" t="s">
        <v>85</v>
      </c>
      <c r="F41" s="96" t="s">
        <v>278</v>
      </c>
      <c r="G41" s="96" t="s">
        <v>53</v>
      </c>
      <c r="H41" s="101">
        <v>300.36</v>
      </c>
      <c r="I41" s="99"/>
      <c r="J41" s="96">
        <v>2.0008375E7</v>
      </c>
      <c r="K41" s="100">
        <v>45858.0</v>
      </c>
      <c r="L41" s="96">
        <v>6.0</v>
      </c>
      <c r="M41" s="97"/>
      <c r="N41" s="100">
        <v>45832.0</v>
      </c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>
      <c r="A42" s="96" t="s">
        <v>1168</v>
      </c>
      <c r="B42" s="96">
        <v>2.1989988565E10</v>
      </c>
      <c r="C42" s="96" t="s">
        <v>8951</v>
      </c>
      <c r="D42" s="97"/>
      <c r="E42" s="96" t="s">
        <v>134</v>
      </c>
      <c r="F42" s="96" t="s">
        <v>182</v>
      </c>
      <c r="G42" s="96" t="s">
        <v>53</v>
      </c>
      <c r="H42" s="101">
        <v>3029.04</v>
      </c>
      <c r="I42" s="99"/>
      <c r="J42" s="96">
        <v>4.4072748E7</v>
      </c>
      <c r="K42" s="100">
        <v>45848.0</v>
      </c>
      <c r="L42" s="96">
        <v>6.0</v>
      </c>
      <c r="M42" s="97"/>
      <c r="N42" s="100">
        <v>45832.0</v>
      </c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>
      <c r="A43" s="96" t="s">
        <v>4809</v>
      </c>
      <c r="B43" s="96">
        <v>2.1966708935E10</v>
      </c>
      <c r="C43" s="96" t="s">
        <v>8952</v>
      </c>
      <c r="D43" s="97"/>
      <c r="E43" s="96" t="s">
        <v>85</v>
      </c>
      <c r="F43" s="97"/>
      <c r="G43" s="96" t="s">
        <v>131</v>
      </c>
      <c r="H43" s="98"/>
      <c r="I43" s="99"/>
      <c r="J43" s="97"/>
      <c r="K43" s="99"/>
      <c r="L43" s="97"/>
      <c r="M43" s="97"/>
      <c r="N43" s="100">
        <v>45832.0</v>
      </c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>
      <c r="A44" s="96" t="s">
        <v>226</v>
      </c>
      <c r="B44" s="96">
        <v>2.1976957124E10</v>
      </c>
      <c r="C44" s="96" t="s">
        <v>417</v>
      </c>
      <c r="D44" s="97"/>
      <c r="E44" s="96" t="s">
        <v>85</v>
      </c>
      <c r="F44" s="97"/>
      <c r="G44" s="96" t="s">
        <v>131</v>
      </c>
      <c r="H44" s="98"/>
      <c r="I44" s="99"/>
      <c r="J44" s="97"/>
      <c r="K44" s="99"/>
      <c r="L44" s="97"/>
      <c r="M44" s="97"/>
      <c r="N44" s="100">
        <v>45832.0</v>
      </c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>
      <c r="A45" s="96" t="s">
        <v>4424</v>
      </c>
      <c r="B45" s="96">
        <v>2.1993761905E10</v>
      </c>
      <c r="C45" s="96" t="s">
        <v>8953</v>
      </c>
      <c r="D45" s="97"/>
      <c r="E45" s="96" t="s">
        <v>85</v>
      </c>
      <c r="F45" s="96" t="s">
        <v>140</v>
      </c>
      <c r="G45" s="96" t="s">
        <v>86</v>
      </c>
      <c r="H45" s="98"/>
      <c r="I45" s="99"/>
      <c r="J45" s="97"/>
      <c r="K45" s="99"/>
      <c r="L45" s="97"/>
      <c r="M45" s="97"/>
      <c r="N45" s="100">
        <v>45832.0</v>
      </c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>
      <c r="A46" s="96" t="s">
        <v>4667</v>
      </c>
      <c r="B46" s="96">
        <v>5.52198004988E12</v>
      </c>
      <c r="C46" s="97"/>
      <c r="D46" s="97"/>
      <c r="E46" s="96" t="s">
        <v>655</v>
      </c>
      <c r="F46" s="97"/>
      <c r="G46" s="96" t="s">
        <v>150</v>
      </c>
      <c r="H46" s="98"/>
      <c r="I46" s="99"/>
      <c r="J46" s="97"/>
      <c r="K46" s="99"/>
      <c r="L46" s="97"/>
      <c r="M46" s="97"/>
      <c r="N46" s="100">
        <v>45832.0</v>
      </c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>
      <c r="A47" s="96" t="s">
        <v>7289</v>
      </c>
      <c r="B47" s="96">
        <v>5.521990340927E12</v>
      </c>
      <c r="C47" s="97"/>
      <c r="D47" s="97"/>
      <c r="E47" s="96" t="s">
        <v>655</v>
      </c>
      <c r="F47" s="97"/>
      <c r="G47" s="96" t="s">
        <v>131</v>
      </c>
      <c r="H47" s="98"/>
      <c r="I47" s="99"/>
      <c r="J47" s="97"/>
      <c r="K47" s="99"/>
      <c r="L47" s="97"/>
      <c r="M47" s="97"/>
      <c r="N47" s="100">
        <v>45832.0</v>
      </c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>
      <c r="A48" s="96" t="s">
        <v>4424</v>
      </c>
      <c r="B48" s="96">
        <v>2.1993761905E10</v>
      </c>
      <c r="C48" s="96" t="s">
        <v>8953</v>
      </c>
      <c r="D48" s="97"/>
      <c r="E48" s="96" t="s">
        <v>85</v>
      </c>
      <c r="F48" s="97"/>
      <c r="G48" s="96" t="s">
        <v>131</v>
      </c>
      <c r="H48" s="98"/>
      <c r="I48" s="99"/>
      <c r="J48" s="97"/>
      <c r="K48" s="99"/>
      <c r="L48" s="97"/>
      <c r="M48" s="97"/>
      <c r="N48" s="100">
        <v>45835.0</v>
      </c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>
      <c r="A49" s="96" t="s">
        <v>4906</v>
      </c>
      <c r="B49" s="96">
        <v>2.1964528227E10</v>
      </c>
      <c r="C49" s="96" t="s">
        <v>8954</v>
      </c>
      <c r="D49" s="97"/>
      <c r="E49" s="96" t="s">
        <v>85</v>
      </c>
      <c r="F49" s="97"/>
      <c r="G49" s="96" t="s">
        <v>86</v>
      </c>
      <c r="H49" s="98"/>
      <c r="I49" s="99"/>
      <c r="J49" s="97"/>
      <c r="K49" s="99"/>
      <c r="L49" s="97"/>
      <c r="M49" s="97"/>
      <c r="N49" s="100">
        <v>45835.0</v>
      </c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>
      <c r="A50" s="96" t="s">
        <v>8955</v>
      </c>
      <c r="B50" s="96">
        <v>2.1976205378E10</v>
      </c>
      <c r="C50" s="96" t="s">
        <v>8956</v>
      </c>
      <c r="D50" s="97"/>
      <c r="E50" s="96" t="s">
        <v>85</v>
      </c>
      <c r="F50" s="97"/>
      <c r="G50" s="96" t="s">
        <v>131</v>
      </c>
      <c r="H50" s="98"/>
      <c r="I50" s="99"/>
      <c r="J50" s="97"/>
      <c r="K50" s="99"/>
      <c r="L50" s="97"/>
      <c r="M50" s="97"/>
      <c r="N50" s="100">
        <v>45835.0</v>
      </c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>
      <c r="A51" s="96" t="s">
        <v>8957</v>
      </c>
      <c r="B51" s="96">
        <v>2.4998651834E10</v>
      </c>
      <c r="C51" s="96" t="s">
        <v>8958</v>
      </c>
      <c r="D51" s="97"/>
      <c r="E51" s="96" t="s">
        <v>85</v>
      </c>
      <c r="F51" s="97"/>
      <c r="G51" s="96" t="s">
        <v>86</v>
      </c>
      <c r="H51" s="98"/>
      <c r="I51" s="99"/>
      <c r="J51" s="97"/>
      <c r="K51" s="99"/>
      <c r="L51" s="97"/>
      <c r="M51" s="97"/>
      <c r="N51" s="100">
        <v>45835.0</v>
      </c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>
      <c r="A52" s="96" t="s">
        <v>8959</v>
      </c>
      <c r="B52" s="96">
        <v>2.1998938408E10</v>
      </c>
      <c r="C52" s="96" t="s">
        <v>8960</v>
      </c>
      <c r="D52" s="97"/>
      <c r="E52" s="96" t="s">
        <v>85</v>
      </c>
      <c r="F52" s="97"/>
      <c r="G52" s="96" t="s">
        <v>94</v>
      </c>
      <c r="H52" s="98"/>
      <c r="I52" s="99"/>
      <c r="J52" s="97"/>
      <c r="K52" s="99"/>
      <c r="L52" s="97"/>
      <c r="M52" s="97"/>
      <c r="N52" s="100">
        <v>45835.0</v>
      </c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>
      <c r="A53" s="96" t="s">
        <v>4286</v>
      </c>
      <c r="B53" s="96">
        <v>2.1972797962E10</v>
      </c>
      <c r="C53" s="96" t="s">
        <v>8961</v>
      </c>
      <c r="D53" s="97"/>
      <c r="E53" s="96" t="s">
        <v>85</v>
      </c>
      <c r="F53" s="97"/>
      <c r="G53" s="96" t="s">
        <v>94</v>
      </c>
      <c r="H53" s="98"/>
      <c r="I53" s="99"/>
      <c r="J53" s="97"/>
      <c r="K53" s="99"/>
      <c r="L53" s="97"/>
      <c r="M53" s="97"/>
      <c r="N53" s="100">
        <v>45835.0</v>
      </c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>
      <c r="A54" s="96" t="s">
        <v>32</v>
      </c>
      <c r="B54" s="96">
        <v>2.1973495171E10</v>
      </c>
      <c r="C54" s="96" t="s">
        <v>8962</v>
      </c>
      <c r="D54" s="97"/>
      <c r="E54" s="96" t="s">
        <v>85</v>
      </c>
      <c r="F54" s="97"/>
      <c r="G54" s="96" t="s">
        <v>131</v>
      </c>
      <c r="H54" s="98"/>
      <c r="I54" s="99"/>
      <c r="J54" s="97"/>
      <c r="K54" s="99"/>
      <c r="L54" s="97"/>
      <c r="M54" s="97"/>
      <c r="N54" s="100">
        <v>45835.0</v>
      </c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>
      <c r="A55" s="96" t="s">
        <v>4547</v>
      </c>
      <c r="B55" s="96">
        <v>2.1965939434E10</v>
      </c>
      <c r="C55" s="96" t="s">
        <v>8963</v>
      </c>
      <c r="D55" s="97"/>
      <c r="E55" s="96" t="s">
        <v>85</v>
      </c>
      <c r="F55" s="97"/>
      <c r="G55" s="96" t="s">
        <v>86</v>
      </c>
      <c r="H55" s="98"/>
      <c r="I55" s="99"/>
      <c r="J55" s="97"/>
      <c r="K55" s="99"/>
      <c r="L55" s="97"/>
      <c r="M55" s="97"/>
      <c r="N55" s="100">
        <v>45839.0</v>
      </c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>
      <c r="A56" s="96" t="s">
        <v>516</v>
      </c>
      <c r="B56" s="96">
        <v>2.1992641995E10</v>
      </c>
      <c r="C56" s="96" t="s">
        <v>8964</v>
      </c>
      <c r="D56" s="97"/>
      <c r="E56" s="96" t="s">
        <v>85</v>
      </c>
      <c r="F56" s="97"/>
      <c r="G56" s="96" t="s">
        <v>86</v>
      </c>
      <c r="H56" s="98"/>
      <c r="I56" s="99"/>
      <c r="J56" s="97"/>
      <c r="K56" s="99"/>
      <c r="L56" s="97"/>
      <c r="M56" s="97"/>
      <c r="N56" s="100">
        <v>45839.0</v>
      </c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>
      <c r="A57" s="96" t="s">
        <v>8965</v>
      </c>
      <c r="B57" s="96">
        <v>2.299919E10</v>
      </c>
      <c r="C57" s="96" t="s">
        <v>8966</v>
      </c>
      <c r="D57" s="97"/>
      <c r="E57" s="96" t="s">
        <v>85</v>
      </c>
      <c r="F57" s="97"/>
      <c r="G57" s="96" t="s">
        <v>86</v>
      </c>
      <c r="H57" s="98"/>
      <c r="I57" s="99"/>
      <c r="J57" s="97"/>
      <c r="K57" s="99"/>
      <c r="L57" s="97"/>
      <c r="M57" s="97"/>
      <c r="N57" s="100">
        <v>45839.0</v>
      </c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>
      <c r="A58" s="96" t="s">
        <v>22</v>
      </c>
      <c r="B58" s="96">
        <v>2.197006791E10</v>
      </c>
      <c r="C58" s="96" t="s">
        <v>8967</v>
      </c>
      <c r="D58" s="97"/>
      <c r="E58" s="96" t="s">
        <v>85</v>
      </c>
      <c r="F58" s="97"/>
      <c r="G58" s="96" t="s">
        <v>86</v>
      </c>
      <c r="H58" s="98"/>
      <c r="I58" s="99"/>
      <c r="J58" s="97"/>
      <c r="K58" s="99"/>
      <c r="L58" s="97"/>
      <c r="M58" s="97"/>
      <c r="N58" s="100">
        <v>45841.0</v>
      </c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>
      <c r="A59" s="96" t="s">
        <v>4053</v>
      </c>
      <c r="B59" s="96">
        <v>2.1969486849E10</v>
      </c>
      <c r="C59" s="96" t="s">
        <v>8968</v>
      </c>
      <c r="D59" s="97"/>
      <c r="E59" s="96" t="s">
        <v>85</v>
      </c>
      <c r="F59" s="96" t="s">
        <v>93</v>
      </c>
      <c r="G59" s="96" t="s">
        <v>94</v>
      </c>
      <c r="H59" s="101">
        <v>929.0</v>
      </c>
      <c r="I59" s="99"/>
      <c r="J59" s="97"/>
      <c r="K59" s="99"/>
      <c r="L59" s="97"/>
      <c r="M59" s="97"/>
      <c r="N59" s="100">
        <v>45841.0</v>
      </c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>
      <c r="A60" s="96" t="s">
        <v>8969</v>
      </c>
      <c r="B60" s="96">
        <v>2.1974920789E10</v>
      </c>
      <c r="C60" s="96" t="s">
        <v>8970</v>
      </c>
      <c r="D60" s="97"/>
      <c r="E60" s="96" t="s">
        <v>85</v>
      </c>
      <c r="F60" s="97"/>
      <c r="G60" s="96" t="s">
        <v>86</v>
      </c>
      <c r="H60" s="98"/>
      <c r="I60" s="99"/>
      <c r="J60" s="97"/>
      <c r="K60" s="99"/>
      <c r="L60" s="97"/>
      <c r="M60" s="97"/>
      <c r="N60" s="100">
        <v>45841.0</v>
      </c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>
      <c r="A61" s="96" t="s">
        <v>4402</v>
      </c>
      <c r="B61" s="96">
        <v>2.1964629015E10</v>
      </c>
      <c r="C61" s="96" t="s">
        <v>8971</v>
      </c>
      <c r="D61" s="97"/>
      <c r="E61" s="96" t="s">
        <v>85</v>
      </c>
      <c r="F61" s="96" t="s">
        <v>289</v>
      </c>
      <c r="G61" s="96" t="s">
        <v>94</v>
      </c>
      <c r="H61" s="101">
        <v>1151.0</v>
      </c>
      <c r="I61" s="99"/>
      <c r="J61" s="97"/>
      <c r="K61" s="99"/>
      <c r="L61" s="97"/>
      <c r="M61" s="97"/>
      <c r="N61" s="100">
        <v>45841.0</v>
      </c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>
      <c r="A62" s="96" t="s">
        <v>5068</v>
      </c>
      <c r="B62" s="96">
        <v>2.1981038577E10</v>
      </c>
      <c r="C62" s="96" t="s">
        <v>8972</v>
      </c>
      <c r="D62" s="97"/>
      <c r="E62" s="96" t="s">
        <v>85</v>
      </c>
      <c r="F62" s="97"/>
      <c r="G62" s="96" t="s">
        <v>86</v>
      </c>
      <c r="H62" s="98"/>
      <c r="I62" s="99"/>
      <c r="J62" s="97"/>
      <c r="K62" s="99"/>
      <c r="L62" s="97"/>
      <c r="M62" s="97"/>
      <c r="N62" s="100">
        <v>45841.0</v>
      </c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>
      <c r="A63" s="96" t="s">
        <v>4159</v>
      </c>
      <c r="B63" s="96">
        <v>5.521970302822E12</v>
      </c>
      <c r="C63" s="97"/>
      <c r="D63" s="97"/>
      <c r="E63" s="96" t="s">
        <v>655</v>
      </c>
      <c r="F63" s="97"/>
      <c r="G63" s="96" t="s">
        <v>86</v>
      </c>
      <c r="H63" s="98"/>
      <c r="I63" s="99"/>
      <c r="J63" s="97"/>
      <c r="K63" s="99"/>
      <c r="L63" s="97"/>
      <c r="M63" s="97"/>
      <c r="N63" s="100">
        <v>45841.0</v>
      </c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>
      <c r="A64" s="96" t="s">
        <v>8973</v>
      </c>
      <c r="B64" s="96">
        <v>5.52198064273E12</v>
      </c>
      <c r="C64" s="97"/>
      <c r="D64" s="97"/>
      <c r="E64" s="96" t="s">
        <v>655</v>
      </c>
      <c r="F64" s="97"/>
      <c r="G64" s="96" t="s">
        <v>86</v>
      </c>
      <c r="H64" s="98"/>
      <c r="I64" s="99"/>
      <c r="J64" s="97"/>
      <c r="K64" s="99"/>
      <c r="L64" s="97"/>
      <c r="M64" s="97"/>
      <c r="N64" s="100">
        <v>45841.0</v>
      </c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>
      <c r="A65" s="96" t="s">
        <v>2634</v>
      </c>
      <c r="B65" s="96">
        <v>2.1968092003E10</v>
      </c>
      <c r="C65" s="96" t="s">
        <v>8974</v>
      </c>
      <c r="D65" s="97"/>
      <c r="E65" s="96" t="s">
        <v>85</v>
      </c>
      <c r="F65" s="96" t="s">
        <v>93</v>
      </c>
      <c r="G65" s="96" t="s">
        <v>94</v>
      </c>
      <c r="H65" s="101">
        <v>581.05</v>
      </c>
      <c r="I65" s="99"/>
      <c r="J65" s="97"/>
      <c r="K65" s="99"/>
      <c r="L65" s="97"/>
      <c r="M65" s="97"/>
      <c r="N65" s="100">
        <v>45846.0</v>
      </c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>
      <c r="A66" s="96" t="s">
        <v>8975</v>
      </c>
      <c r="B66" s="96">
        <v>2.4988689467E10</v>
      </c>
      <c r="C66" s="96" t="s">
        <v>8976</v>
      </c>
      <c r="D66" s="97"/>
      <c r="E66" s="96" t="s">
        <v>85</v>
      </c>
      <c r="F66" s="97"/>
      <c r="G66" s="96" t="s">
        <v>150</v>
      </c>
      <c r="H66" s="98"/>
      <c r="I66" s="99"/>
      <c r="J66" s="97"/>
      <c r="K66" s="99"/>
      <c r="L66" s="97"/>
      <c r="M66" s="97"/>
      <c r="N66" s="100">
        <v>45846.0</v>
      </c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>
      <c r="A67" s="96" t="s">
        <v>8977</v>
      </c>
      <c r="B67" s="96">
        <v>2.1973261012E10</v>
      </c>
      <c r="C67" s="96" t="s">
        <v>8978</v>
      </c>
      <c r="D67" s="97"/>
      <c r="E67" s="96" t="s">
        <v>85</v>
      </c>
      <c r="F67" s="96" t="s">
        <v>140</v>
      </c>
      <c r="G67" s="96" t="s">
        <v>94</v>
      </c>
      <c r="H67" s="101">
        <v>1895.71</v>
      </c>
      <c r="I67" s="99"/>
      <c r="J67" s="97"/>
      <c r="K67" s="99"/>
      <c r="L67" s="97"/>
      <c r="M67" s="97"/>
      <c r="N67" s="100">
        <v>45846.0</v>
      </c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>
      <c r="A68" s="96" t="s">
        <v>4065</v>
      </c>
      <c r="B68" s="96">
        <v>2.199378915E9</v>
      </c>
      <c r="C68" s="96" t="s">
        <v>8979</v>
      </c>
      <c r="D68" s="97"/>
      <c r="E68" s="96" t="s">
        <v>85</v>
      </c>
      <c r="F68" s="97"/>
      <c r="G68" s="96" t="s">
        <v>86</v>
      </c>
      <c r="H68" s="98"/>
      <c r="I68" s="99"/>
      <c r="J68" s="97"/>
      <c r="K68" s="99"/>
      <c r="L68" s="97"/>
      <c r="M68" s="97"/>
      <c r="N68" s="100">
        <v>45846.0</v>
      </c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>
      <c r="A69" s="96" t="s">
        <v>4968</v>
      </c>
      <c r="B69" s="96">
        <v>5.521964546071E12</v>
      </c>
      <c r="C69" s="97"/>
      <c r="D69" s="97"/>
      <c r="E69" s="96" t="s">
        <v>655</v>
      </c>
      <c r="F69" s="96" t="s">
        <v>93</v>
      </c>
      <c r="G69" s="96" t="s">
        <v>94</v>
      </c>
      <c r="H69" s="101">
        <v>893.94</v>
      </c>
      <c r="I69" s="99"/>
      <c r="J69" s="97"/>
      <c r="K69" s="99"/>
      <c r="L69" s="97"/>
      <c r="M69" s="97"/>
      <c r="N69" s="100">
        <v>45846.0</v>
      </c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>
      <c r="A70" s="96" t="s">
        <v>7493</v>
      </c>
      <c r="B70" s="96">
        <v>2.4988220841E10</v>
      </c>
      <c r="C70" s="96" t="s">
        <v>8980</v>
      </c>
      <c r="D70" s="97"/>
      <c r="E70" s="96" t="s">
        <v>85</v>
      </c>
      <c r="F70" s="97"/>
      <c r="G70" s="96" t="s">
        <v>86</v>
      </c>
      <c r="H70" s="98"/>
      <c r="I70" s="99"/>
      <c r="J70" s="97"/>
      <c r="K70" s="99"/>
      <c r="L70" s="97"/>
      <c r="M70" s="97"/>
      <c r="N70" s="100">
        <v>45847.0</v>
      </c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>
      <c r="A71" s="96" t="s">
        <v>7366</v>
      </c>
      <c r="B71" s="96">
        <v>2.1988317886E10</v>
      </c>
      <c r="C71" s="96" t="s">
        <v>8981</v>
      </c>
      <c r="D71" s="97"/>
      <c r="E71" s="96" t="s">
        <v>85</v>
      </c>
      <c r="F71" s="97"/>
      <c r="G71" s="96" t="s">
        <v>86</v>
      </c>
      <c r="H71" s="98"/>
      <c r="I71" s="99"/>
      <c r="J71" s="97"/>
      <c r="K71" s="99"/>
      <c r="L71" s="97"/>
      <c r="M71" s="97"/>
      <c r="N71" s="100">
        <v>45847.0</v>
      </c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>
      <c r="A72" s="96" t="s">
        <v>5075</v>
      </c>
      <c r="B72" s="96">
        <v>5.521968430303E12</v>
      </c>
      <c r="C72" s="97"/>
      <c r="D72" s="97"/>
      <c r="E72" s="96" t="s">
        <v>655</v>
      </c>
      <c r="F72" s="97"/>
      <c r="G72" s="96" t="s">
        <v>86</v>
      </c>
      <c r="H72" s="98"/>
      <c r="I72" s="99"/>
      <c r="J72" s="97"/>
      <c r="K72" s="99"/>
      <c r="L72" s="97"/>
      <c r="M72" s="97"/>
      <c r="N72" s="100">
        <v>45847.0</v>
      </c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>
      <c r="A73" s="96" t="s">
        <v>4497</v>
      </c>
      <c r="B73" s="96">
        <v>2.2988017129E10</v>
      </c>
      <c r="C73" s="96" t="s">
        <v>8982</v>
      </c>
      <c r="D73" s="97"/>
      <c r="E73" s="96" t="s">
        <v>85</v>
      </c>
      <c r="F73" s="96" t="s">
        <v>93</v>
      </c>
      <c r="G73" s="96" t="s">
        <v>94</v>
      </c>
      <c r="H73" s="101">
        <v>467.39</v>
      </c>
      <c r="I73" s="99"/>
      <c r="J73" s="97"/>
      <c r="K73" s="99"/>
      <c r="L73" s="97"/>
      <c r="M73" s="97"/>
      <c r="N73" s="100">
        <v>45849.0</v>
      </c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>
      <c r="A74" s="96" t="s">
        <v>8983</v>
      </c>
      <c r="B74" s="96">
        <v>2.1985940547E10</v>
      </c>
      <c r="C74" s="96" t="s">
        <v>8984</v>
      </c>
      <c r="D74" s="97"/>
      <c r="E74" s="96" t="s">
        <v>85</v>
      </c>
      <c r="F74" s="97"/>
      <c r="G74" s="96" t="s">
        <v>150</v>
      </c>
      <c r="H74" s="98"/>
      <c r="I74" s="99"/>
      <c r="J74" s="97"/>
      <c r="K74" s="99"/>
      <c r="L74" s="97"/>
      <c r="M74" s="97"/>
      <c r="N74" s="100">
        <v>45849.0</v>
      </c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>
      <c r="A75" s="96" t="s">
        <v>8985</v>
      </c>
      <c r="B75" s="96">
        <v>2.19658774876E11</v>
      </c>
      <c r="C75" s="96" t="s">
        <v>8986</v>
      </c>
      <c r="D75" s="97"/>
      <c r="E75" s="96" t="s">
        <v>134</v>
      </c>
      <c r="F75" s="96" t="s">
        <v>137</v>
      </c>
      <c r="G75" s="96" t="s">
        <v>53</v>
      </c>
      <c r="H75" s="101">
        <v>1077.83</v>
      </c>
      <c r="I75" s="100">
        <v>45849.0</v>
      </c>
      <c r="J75" s="96">
        <v>9.6538975E7</v>
      </c>
      <c r="K75" s="100">
        <v>45870.0</v>
      </c>
      <c r="L75" s="96">
        <v>7.0</v>
      </c>
      <c r="M75" s="97"/>
      <c r="N75" s="100">
        <v>45849.0</v>
      </c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>
      <c r="A76" s="96" t="s">
        <v>7504</v>
      </c>
      <c r="B76" s="96">
        <v>2.1999076487E10</v>
      </c>
      <c r="C76" s="96" t="s">
        <v>8987</v>
      </c>
      <c r="D76" s="97"/>
      <c r="E76" s="96" t="s">
        <v>85</v>
      </c>
      <c r="F76" s="96" t="s">
        <v>436</v>
      </c>
      <c r="G76" s="96" t="s">
        <v>53</v>
      </c>
      <c r="H76" s="101">
        <v>672.27</v>
      </c>
      <c r="I76" s="100">
        <v>45852.0</v>
      </c>
      <c r="J76" s="96" t="s">
        <v>8988</v>
      </c>
      <c r="K76" s="99"/>
      <c r="L76" s="96">
        <v>7.0</v>
      </c>
      <c r="M76" s="97"/>
      <c r="N76" s="100">
        <v>45852.0</v>
      </c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>
      <c r="A77" s="96" t="s">
        <v>5390</v>
      </c>
      <c r="B77" s="96">
        <v>2.2999841939E10</v>
      </c>
      <c r="C77" s="96" t="s">
        <v>8989</v>
      </c>
      <c r="D77" s="97"/>
      <c r="E77" s="96" t="s">
        <v>85</v>
      </c>
      <c r="F77" s="96" t="s">
        <v>93</v>
      </c>
      <c r="G77" s="96" t="s">
        <v>94</v>
      </c>
      <c r="H77" s="101">
        <v>1948.42</v>
      </c>
      <c r="I77" s="99"/>
      <c r="J77" s="97"/>
      <c r="K77" s="99"/>
      <c r="L77" s="97"/>
      <c r="M77" s="97"/>
      <c r="N77" s="100">
        <v>45853.0</v>
      </c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>
      <c r="A78" s="96" t="s">
        <v>628</v>
      </c>
      <c r="B78" s="96">
        <v>2.1951009879E10</v>
      </c>
      <c r="C78" s="96" t="s">
        <v>8990</v>
      </c>
      <c r="D78" s="97"/>
      <c r="E78" s="96" t="s">
        <v>85</v>
      </c>
      <c r="F78" s="97"/>
      <c r="G78" s="96" t="s">
        <v>86</v>
      </c>
      <c r="H78" s="98"/>
      <c r="I78" s="99"/>
      <c r="J78" s="97"/>
      <c r="K78" s="99"/>
      <c r="L78" s="97"/>
      <c r="M78" s="97"/>
      <c r="N78" s="100">
        <v>45853.0</v>
      </c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>
      <c r="A79" s="96" t="s">
        <v>5</v>
      </c>
      <c r="B79" s="96">
        <v>2.1980630203E10</v>
      </c>
      <c r="C79" s="96" t="s">
        <v>8991</v>
      </c>
      <c r="D79" s="97"/>
      <c r="E79" s="96" t="s">
        <v>85</v>
      </c>
      <c r="F79" s="97"/>
      <c r="G79" s="96" t="s">
        <v>86</v>
      </c>
      <c r="H79" s="98"/>
      <c r="I79" s="99"/>
      <c r="J79" s="97"/>
      <c r="K79" s="99"/>
      <c r="L79" s="97"/>
      <c r="M79" s="97"/>
      <c r="N79" s="100">
        <v>45853.0</v>
      </c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>
      <c r="A80" s="96" t="s">
        <v>4112</v>
      </c>
      <c r="B80" s="96">
        <v>2.1981628355E10</v>
      </c>
      <c r="C80" s="97"/>
      <c r="D80" s="97"/>
      <c r="E80" s="96" t="s">
        <v>655</v>
      </c>
      <c r="F80" s="97"/>
      <c r="G80" s="96" t="s">
        <v>86</v>
      </c>
      <c r="H80" s="98"/>
      <c r="I80" s="99"/>
      <c r="J80" s="97"/>
      <c r="K80" s="99"/>
      <c r="L80" s="97"/>
      <c r="M80" s="97"/>
      <c r="N80" s="100">
        <v>45853.0</v>
      </c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>
      <c r="A81" s="96" t="s">
        <v>8992</v>
      </c>
      <c r="B81" s="96">
        <v>2.4992647274E10</v>
      </c>
      <c r="C81" s="96" t="s">
        <v>8993</v>
      </c>
      <c r="D81" s="97"/>
      <c r="E81" s="96" t="s">
        <v>85</v>
      </c>
      <c r="F81" s="97"/>
      <c r="G81" s="96" t="s">
        <v>86</v>
      </c>
      <c r="H81" s="98"/>
      <c r="I81" s="99"/>
      <c r="J81" s="97"/>
      <c r="K81" s="99"/>
      <c r="L81" s="97"/>
      <c r="M81" s="97"/>
      <c r="N81" s="100">
        <v>45853.0</v>
      </c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>
      <c r="A82" s="96" t="s">
        <v>8994</v>
      </c>
      <c r="B82" s="96">
        <v>2.2997995927E10</v>
      </c>
      <c r="C82" s="96" t="s">
        <v>8995</v>
      </c>
      <c r="D82" s="97"/>
      <c r="E82" s="96" t="s">
        <v>85</v>
      </c>
      <c r="F82" s="97"/>
      <c r="G82" s="96" t="s">
        <v>86</v>
      </c>
      <c r="H82" s="98"/>
      <c r="I82" s="99"/>
      <c r="J82" s="97"/>
      <c r="K82" s="99"/>
      <c r="L82" s="97"/>
      <c r="M82" s="97"/>
      <c r="N82" s="100">
        <v>45853.0</v>
      </c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>
      <c r="A83" s="96" t="s">
        <v>8996</v>
      </c>
      <c r="B83" s="96">
        <v>2.1991120399E10</v>
      </c>
      <c r="C83" s="96" t="s">
        <v>8997</v>
      </c>
      <c r="D83" s="97"/>
      <c r="E83" s="96" t="s">
        <v>85</v>
      </c>
      <c r="F83" s="97"/>
      <c r="G83" s="96" t="s">
        <v>86</v>
      </c>
      <c r="H83" s="98"/>
      <c r="I83" s="99"/>
      <c r="J83" s="97"/>
      <c r="K83" s="99"/>
      <c r="L83" s="97"/>
      <c r="M83" s="97"/>
      <c r="N83" s="100">
        <v>45853.0</v>
      </c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>
      <c r="A84" s="96" t="s">
        <v>4206</v>
      </c>
      <c r="B84" s="96">
        <v>2.1969580406E10</v>
      </c>
      <c r="C84" s="96" t="s">
        <v>8998</v>
      </c>
      <c r="D84" s="97"/>
      <c r="E84" s="96" t="s">
        <v>85</v>
      </c>
      <c r="F84" s="97"/>
      <c r="G84" s="96" t="s">
        <v>86</v>
      </c>
      <c r="H84" s="98"/>
      <c r="I84" s="99"/>
      <c r="J84" s="97"/>
      <c r="K84" s="99"/>
      <c r="L84" s="97"/>
      <c r="M84" s="97"/>
      <c r="N84" s="100">
        <v>45853.0</v>
      </c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>
      <c r="A85" s="96" t="s">
        <v>4108</v>
      </c>
      <c r="B85" s="96">
        <v>2.1988575757E10</v>
      </c>
      <c r="C85" s="96" t="s">
        <v>8999</v>
      </c>
      <c r="D85" s="96" t="s">
        <v>9000</v>
      </c>
      <c r="E85" s="96" t="s">
        <v>134</v>
      </c>
      <c r="F85" s="96" t="s">
        <v>93</v>
      </c>
      <c r="G85" s="96" t="s">
        <v>53</v>
      </c>
      <c r="H85" s="101">
        <v>732.13</v>
      </c>
      <c r="I85" s="100">
        <v>45855.0</v>
      </c>
      <c r="J85" s="96">
        <v>9.6540256E7</v>
      </c>
      <c r="K85" s="100">
        <v>45879.0</v>
      </c>
      <c r="L85" s="96">
        <v>7.0</v>
      </c>
      <c r="M85" s="97"/>
      <c r="N85" s="100">
        <v>45855.0</v>
      </c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>
      <c r="A86" s="96" t="s">
        <v>8372</v>
      </c>
      <c r="B86" s="96">
        <v>2.1992948704E10</v>
      </c>
      <c r="C86" s="96" t="s">
        <v>9001</v>
      </c>
      <c r="D86" s="97"/>
      <c r="E86" s="96" t="s">
        <v>85</v>
      </c>
      <c r="F86" s="97"/>
      <c r="G86" s="96" t="s">
        <v>86</v>
      </c>
      <c r="H86" s="98"/>
      <c r="I86" s="99"/>
      <c r="J86" s="97"/>
      <c r="K86" s="99"/>
      <c r="L86" s="97"/>
      <c r="M86" s="97"/>
      <c r="N86" s="100">
        <v>45860.0</v>
      </c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>
      <c r="A87" s="96" t="s">
        <v>4458</v>
      </c>
      <c r="B87" s="96">
        <v>2.2999486709E10</v>
      </c>
      <c r="C87" s="96" t="s">
        <v>9002</v>
      </c>
      <c r="D87" s="97"/>
      <c r="E87" s="96" t="s">
        <v>85</v>
      </c>
      <c r="F87" s="97"/>
      <c r="G87" s="96" t="s">
        <v>86</v>
      </c>
      <c r="H87" s="98"/>
      <c r="I87" s="99"/>
      <c r="J87" s="97"/>
      <c r="K87" s="99"/>
      <c r="L87" s="97"/>
      <c r="M87" s="97"/>
      <c r="N87" s="100">
        <v>45860.0</v>
      </c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>
      <c r="A88" s="96" t="s">
        <v>9003</v>
      </c>
      <c r="B88" s="96">
        <v>2.4981227559E10</v>
      </c>
      <c r="C88" s="96" t="s">
        <v>9004</v>
      </c>
      <c r="D88" s="97"/>
      <c r="E88" s="96" t="s">
        <v>85</v>
      </c>
      <c r="F88" s="96" t="s">
        <v>93</v>
      </c>
      <c r="G88" s="96" t="s">
        <v>94</v>
      </c>
      <c r="H88" s="101">
        <v>467.0</v>
      </c>
      <c r="I88" s="99"/>
      <c r="J88" s="97"/>
      <c r="K88" s="99"/>
      <c r="L88" s="97"/>
      <c r="M88" s="97"/>
      <c r="N88" s="100">
        <v>45860.0</v>
      </c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>
      <c r="A89" s="96" t="s">
        <v>9005</v>
      </c>
      <c r="B89" s="96">
        <v>2.1964294279E10</v>
      </c>
      <c r="C89" s="96" t="s">
        <v>9006</v>
      </c>
      <c r="D89" s="97"/>
      <c r="E89" s="96" t="s">
        <v>85</v>
      </c>
      <c r="F89" s="97"/>
      <c r="G89" s="96" t="s">
        <v>86</v>
      </c>
      <c r="H89" s="98"/>
      <c r="I89" s="99"/>
      <c r="J89" s="97"/>
      <c r="K89" s="99"/>
      <c r="L89" s="97"/>
      <c r="M89" s="97"/>
      <c r="N89" s="100">
        <v>45860.0</v>
      </c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>
      <c r="A90" s="96" t="s">
        <v>5565</v>
      </c>
      <c r="B90" s="96">
        <v>2.1995311218E10</v>
      </c>
      <c r="C90" s="97"/>
      <c r="D90" s="97"/>
      <c r="E90" s="96" t="s">
        <v>655</v>
      </c>
      <c r="F90" s="97"/>
      <c r="G90" s="96" t="s">
        <v>86</v>
      </c>
      <c r="H90" s="98"/>
      <c r="I90" s="99"/>
      <c r="J90" s="97"/>
      <c r="K90" s="99"/>
      <c r="L90" s="97"/>
      <c r="M90" s="97"/>
      <c r="N90" s="100">
        <v>45860.0</v>
      </c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>
      <c r="A91" s="96" t="s">
        <v>9007</v>
      </c>
      <c r="B91" s="96">
        <v>2.1987654446E10</v>
      </c>
      <c r="C91" s="96" t="s">
        <v>9008</v>
      </c>
      <c r="D91" s="96" t="s">
        <v>9009</v>
      </c>
      <c r="E91" s="96" t="s">
        <v>134</v>
      </c>
      <c r="F91" s="96" t="s">
        <v>153</v>
      </c>
      <c r="G91" s="96" t="s">
        <v>53</v>
      </c>
      <c r="H91" s="101">
        <v>2163.25</v>
      </c>
      <c r="I91" s="100">
        <v>45860.0</v>
      </c>
      <c r="J91" s="96">
        <v>4.4090107E7</v>
      </c>
      <c r="K91" s="100">
        <v>45879.0</v>
      </c>
      <c r="L91" s="96">
        <v>7.0</v>
      </c>
      <c r="M91" s="97"/>
      <c r="N91" s="100">
        <v>45860.0</v>
      </c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>
      <c r="A92" s="96" t="s">
        <v>9010</v>
      </c>
      <c r="B92" s="96">
        <v>2.4999386723E10</v>
      </c>
      <c r="C92" s="96" t="s">
        <v>9011</v>
      </c>
      <c r="D92" s="96" t="s">
        <v>9012</v>
      </c>
      <c r="E92" s="96" t="s">
        <v>85</v>
      </c>
      <c r="F92" s="96" t="s">
        <v>3117</v>
      </c>
      <c r="G92" s="96" t="s">
        <v>53</v>
      </c>
      <c r="H92" s="101">
        <v>141.78</v>
      </c>
      <c r="I92" s="100">
        <v>45861.0</v>
      </c>
      <c r="J92" s="96">
        <v>9.6553001E7</v>
      </c>
      <c r="K92" s="100">
        <v>45861.0</v>
      </c>
      <c r="L92" s="96">
        <v>7.0</v>
      </c>
      <c r="M92" s="97"/>
      <c r="N92" s="100">
        <v>45862.0</v>
      </c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>
      <c r="A93" s="96" t="s">
        <v>4210</v>
      </c>
      <c r="B93" s="96">
        <v>2.1968499118E10</v>
      </c>
      <c r="C93" s="96" t="s">
        <v>9013</v>
      </c>
      <c r="D93" s="97"/>
      <c r="E93" s="96" t="s">
        <v>85</v>
      </c>
      <c r="F93" s="97"/>
      <c r="G93" s="96" t="s">
        <v>86</v>
      </c>
      <c r="H93" s="98"/>
      <c r="I93" s="99"/>
      <c r="J93" s="97"/>
      <c r="K93" s="99"/>
      <c r="L93" s="97"/>
      <c r="M93" s="97"/>
      <c r="N93" s="100">
        <v>45862.0</v>
      </c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>
      <c r="A94" s="96" t="s">
        <v>4022</v>
      </c>
      <c r="B94" s="96">
        <v>2.1967086122E10</v>
      </c>
      <c r="C94" s="96" t="s">
        <v>9014</v>
      </c>
      <c r="D94" s="97"/>
      <c r="E94" s="96" t="s">
        <v>85</v>
      </c>
      <c r="F94" s="97"/>
      <c r="G94" s="96" t="s">
        <v>86</v>
      </c>
      <c r="H94" s="98"/>
      <c r="I94" s="99"/>
      <c r="J94" s="97"/>
      <c r="K94" s="99"/>
      <c r="L94" s="97"/>
      <c r="M94" s="97"/>
      <c r="N94" s="100">
        <v>45862.0</v>
      </c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>
      <c r="A95" s="96" t="s">
        <v>4427</v>
      </c>
      <c r="B95" s="96">
        <v>2.1975747046E10</v>
      </c>
      <c r="C95" s="96" t="s">
        <v>9015</v>
      </c>
      <c r="D95" s="97"/>
      <c r="E95" s="96" t="s">
        <v>85</v>
      </c>
      <c r="F95" s="96" t="s">
        <v>93</v>
      </c>
      <c r="G95" s="96" t="s">
        <v>94</v>
      </c>
      <c r="H95" s="101">
        <v>1074.03</v>
      </c>
      <c r="I95" s="99"/>
      <c r="J95" s="97"/>
      <c r="K95" s="99"/>
      <c r="L95" s="97"/>
      <c r="M95" s="97"/>
      <c r="N95" s="100">
        <v>45862.0</v>
      </c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>
      <c r="A96" s="96" t="s">
        <v>4699</v>
      </c>
      <c r="B96" s="96">
        <v>2.199869518E10</v>
      </c>
      <c r="C96" s="96" t="s">
        <v>3737</v>
      </c>
      <c r="D96" s="97"/>
      <c r="E96" s="96" t="s">
        <v>85</v>
      </c>
      <c r="F96" s="97"/>
      <c r="G96" s="96" t="s">
        <v>86</v>
      </c>
      <c r="H96" s="98"/>
      <c r="I96" s="99"/>
      <c r="J96" s="97"/>
      <c r="K96" s="99"/>
      <c r="L96" s="97"/>
      <c r="M96" s="97"/>
      <c r="N96" s="100">
        <v>45862.0</v>
      </c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>
      <c r="A97" s="96" t="s">
        <v>659</v>
      </c>
      <c r="B97" s="96">
        <v>2.1964373474E10</v>
      </c>
      <c r="C97" s="97"/>
      <c r="D97" s="97"/>
      <c r="E97" s="96" t="s">
        <v>655</v>
      </c>
      <c r="F97" s="97"/>
      <c r="G97" s="96" t="s">
        <v>86</v>
      </c>
      <c r="H97" s="98"/>
      <c r="I97" s="99"/>
      <c r="J97" s="97"/>
      <c r="K97" s="99"/>
      <c r="L97" s="97"/>
      <c r="M97" s="97"/>
      <c r="N97" s="100">
        <v>45862.0</v>
      </c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>
      <c r="A98" s="96" t="s">
        <v>9016</v>
      </c>
      <c r="B98" s="96">
        <v>2.1970106182E10</v>
      </c>
      <c r="C98" s="96" t="s">
        <v>9017</v>
      </c>
      <c r="D98" s="97"/>
      <c r="E98" s="96" t="s">
        <v>85</v>
      </c>
      <c r="F98" s="97"/>
      <c r="G98" s="96" t="s">
        <v>86</v>
      </c>
      <c r="H98" s="98"/>
      <c r="I98" s="99"/>
      <c r="J98" s="97"/>
      <c r="K98" s="99"/>
      <c r="L98" s="97"/>
      <c r="M98" s="97"/>
      <c r="N98" s="100">
        <v>45867.0</v>
      </c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>
      <c r="A99" s="96" t="s">
        <v>4102</v>
      </c>
      <c r="B99" s="96">
        <v>2.4981678915E10</v>
      </c>
      <c r="C99" s="96" t="s">
        <v>9018</v>
      </c>
      <c r="D99" s="97"/>
      <c r="E99" s="96" t="s">
        <v>85</v>
      </c>
      <c r="F99" s="96" t="s">
        <v>278</v>
      </c>
      <c r="G99" s="96" t="s">
        <v>94</v>
      </c>
      <c r="H99" s="101">
        <v>518.09</v>
      </c>
      <c r="I99" s="99"/>
      <c r="J99" s="97"/>
      <c r="K99" s="99"/>
      <c r="L99" s="97"/>
      <c r="M99" s="97"/>
      <c r="N99" s="100">
        <v>45867.0</v>
      </c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>
      <c r="A100" s="96" t="s">
        <v>9019</v>
      </c>
      <c r="B100" s="96">
        <v>2.1996320841E10</v>
      </c>
      <c r="C100" s="96" t="s">
        <v>9020</v>
      </c>
      <c r="D100" s="97"/>
      <c r="E100" s="96" t="s">
        <v>85</v>
      </c>
      <c r="F100" s="96" t="s">
        <v>140</v>
      </c>
      <c r="G100" s="96" t="s">
        <v>94</v>
      </c>
      <c r="H100" s="101">
        <v>1643.58</v>
      </c>
      <c r="I100" s="99"/>
      <c r="J100" s="97"/>
      <c r="K100" s="99"/>
      <c r="L100" s="97"/>
      <c r="M100" s="97"/>
      <c r="N100" s="100">
        <v>45867.0</v>
      </c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>
      <c r="A101" s="96" t="s">
        <v>4299</v>
      </c>
      <c r="B101" s="96">
        <v>2.1990084341E10</v>
      </c>
      <c r="C101" s="96" t="s">
        <v>9021</v>
      </c>
      <c r="D101" s="97"/>
      <c r="E101" s="96" t="s">
        <v>85</v>
      </c>
      <c r="F101" s="96" t="s">
        <v>420</v>
      </c>
      <c r="G101" s="96" t="s">
        <v>94</v>
      </c>
      <c r="H101" s="101">
        <v>318.5</v>
      </c>
      <c r="I101" s="99"/>
      <c r="J101" s="97"/>
      <c r="K101" s="99"/>
      <c r="L101" s="97"/>
      <c r="M101" s="97"/>
      <c r="N101" s="100">
        <v>45867.0</v>
      </c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>
      <c r="A102" s="96" t="s">
        <v>4937</v>
      </c>
      <c r="B102" s="96">
        <v>2.1967625104E10</v>
      </c>
      <c r="C102" s="96" t="s">
        <v>9022</v>
      </c>
      <c r="D102" s="97"/>
      <c r="E102" s="96" t="s">
        <v>85</v>
      </c>
      <c r="F102" s="97"/>
      <c r="G102" s="96" t="s">
        <v>86</v>
      </c>
      <c r="H102" s="98"/>
      <c r="I102" s="99"/>
      <c r="J102" s="97"/>
      <c r="K102" s="99"/>
      <c r="L102" s="97"/>
      <c r="M102" s="97"/>
      <c r="N102" s="100">
        <v>45867.0</v>
      </c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>
      <c r="A103" s="96" t="s">
        <v>3</v>
      </c>
      <c r="B103" s="96">
        <v>2.2988038305E10</v>
      </c>
      <c r="C103" s="96" t="s">
        <v>9023</v>
      </c>
      <c r="D103" s="97"/>
      <c r="E103" s="96" t="s">
        <v>85</v>
      </c>
      <c r="F103" s="96" t="s">
        <v>137</v>
      </c>
      <c r="G103" s="96" t="s">
        <v>94</v>
      </c>
      <c r="H103" s="101">
        <v>2115.79</v>
      </c>
      <c r="I103" s="99"/>
      <c r="J103" s="97"/>
      <c r="K103" s="99"/>
      <c r="L103" s="97"/>
      <c r="M103" s="97"/>
      <c r="N103" s="100">
        <v>45867.0</v>
      </c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>
      <c r="A104" s="96" t="s">
        <v>4267</v>
      </c>
      <c r="B104" s="96">
        <v>2.4993043838E10</v>
      </c>
      <c r="C104" s="96" t="s">
        <v>9024</v>
      </c>
      <c r="D104" s="97"/>
      <c r="E104" s="96" t="s">
        <v>134</v>
      </c>
      <c r="F104" s="96" t="s">
        <v>327</v>
      </c>
      <c r="G104" s="96" t="s">
        <v>53</v>
      </c>
      <c r="H104" s="101">
        <v>104.9</v>
      </c>
      <c r="I104" s="99"/>
      <c r="J104" s="96">
        <v>9.6563803E7</v>
      </c>
      <c r="K104" s="100">
        <v>45868.0</v>
      </c>
      <c r="L104" s="96">
        <v>7.0</v>
      </c>
      <c r="M104" s="97"/>
      <c r="N104" s="100">
        <v>45868.0</v>
      </c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>
      <c r="A105" s="96" t="s">
        <v>4022</v>
      </c>
      <c r="B105" s="96">
        <v>2.1964786365E10</v>
      </c>
      <c r="C105" s="96" t="s">
        <v>9025</v>
      </c>
      <c r="D105" s="97"/>
      <c r="E105" s="96" t="s">
        <v>134</v>
      </c>
      <c r="F105" s="96" t="s">
        <v>182</v>
      </c>
      <c r="G105" s="96" t="s">
        <v>53</v>
      </c>
      <c r="H105" s="101">
        <v>2337.55</v>
      </c>
      <c r="I105" s="99"/>
      <c r="J105" s="96">
        <v>4.4095703E7</v>
      </c>
      <c r="K105" s="100">
        <v>45889.0</v>
      </c>
      <c r="L105" s="96">
        <v>7.0</v>
      </c>
      <c r="M105" s="97"/>
      <c r="N105" s="100">
        <v>45869.0</v>
      </c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>
      <c r="A106" s="96" t="s">
        <v>4804</v>
      </c>
      <c r="B106" s="96">
        <v>2.1970505713E10</v>
      </c>
      <c r="C106" s="96" t="s">
        <v>9026</v>
      </c>
      <c r="D106" s="97"/>
      <c r="E106" s="96" t="s">
        <v>85</v>
      </c>
      <c r="F106" s="96" t="s">
        <v>93</v>
      </c>
      <c r="G106" s="96" t="s">
        <v>86</v>
      </c>
      <c r="H106" s="98"/>
      <c r="I106" s="99"/>
      <c r="J106" s="97"/>
      <c r="K106" s="99"/>
      <c r="L106" s="97"/>
      <c r="M106" s="97"/>
      <c r="N106" s="100">
        <v>45869.0</v>
      </c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>
      <c r="A107" s="96" t="s">
        <v>9027</v>
      </c>
      <c r="B107" s="96">
        <v>2.1984443606E10</v>
      </c>
      <c r="C107" s="96" t="s">
        <v>9028</v>
      </c>
      <c r="D107" s="97"/>
      <c r="E107" s="96" t="s">
        <v>85</v>
      </c>
      <c r="F107" s="97"/>
      <c r="G107" s="96" t="s">
        <v>86</v>
      </c>
      <c r="H107" s="98"/>
      <c r="I107" s="99"/>
      <c r="J107" s="97"/>
      <c r="K107" s="99"/>
      <c r="L107" s="97"/>
      <c r="M107" s="97"/>
      <c r="N107" s="100">
        <v>45869.0</v>
      </c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>
      <c r="A108" s="96" t="s">
        <v>7278</v>
      </c>
      <c r="B108" s="96">
        <v>2.2992370464E10</v>
      </c>
      <c r="C108" s="96" t="s">
        <v>9029</v>
      </c>
      <c r="D108" s="97"/>
      <c r="E108" s="96" t="s">
        <v>85</v>
      </c>
      <c r="F108" s="97"/>
      <c r="G108" s="96" t="s">
        <v>86</v>
      </c>
      <c r="H108" s="98"/>
      <c r="I108" s="99"/>
      <c r="J108" s="97"/>
      <c r="K108" s="99"/>
      <c r="L108" s="97"/>
      <c r="M108" s="97"/>
      <c r="N108" s="100">
        <v>45869.0</v>
      </c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>
      <c r="A109" s="96" t="s">
        <v>4507</v>
      </c>
      <c r="B109" s="96">
        <v>2.1975443715E10</v>
      </c>
      <c r="C109" s="96" t="s">
        <v>9030</v>
      </c>
      <c r="D109" s="97"/>
      <c r="E109" s="96" t="s">
        <v>85</v>
      </c>
      <c r="F109" s="97"/>
      <c r="G109" s="96" t="s">
        <v>86</v>
      </c>
      <c r="H109" s="98"/>
      <c r="I109" s="99"/>
      <c r="J109" s="97"/>
      <c r="K109" s="99"/>
      <c r="L109" s="97"/>
      <c r="M109" s="97"/>
      <c r="N109" s="100">
        <v>45869.0</v>
      </c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>
      <c r="A110" s="96" t="s">
        <v>4795</v>
      </c>
      <c r="B110" s="96">
        <v>2.198877497E10</v>
      </c>
      <c r="C110" s="96" t="s">
        <v>9031</v>
      </c>
      <c r="D110" s="97"/>
      <c r="E110" s="96" t="s">
        <v>85</v>
      </c>
      <c r="F110" s="97"/>
      <c r="G110" s="96" t="s">
        <v>86</v>
      </c>
      <c r="H110" s="98"/>
      <c r="I110" s="99"/>
      <c r="J110" s="97"/>
      <c r="K110" s="99"/>
      <c r="L110" s="97"/>
      <c r="M110" s="97"/>
      <c r="N110" s="100">
        <v>45875.0</v>
      </c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>
      <c r="A111" s="96" t="s">
        <v>7461</v>
      </c>
      <c r="B111" s="96">
        <v>2.1991348926E10</v>
      </c>
      <c r="C111" s="96" t="s">
        <v>9032</v>
      </c>
      <c r="D111" s="97"/>
      <c r="E111" s="96" t="s">
        <v>85</v>
      </c>
      <c r="F111" s="96" t="s">
        <v>93</v>
      </c>
      <c r="G111" s="96" t="s">
        <v>94</v>
      </c>
      <c r="H111" s="101">
        <v>1120.03</v>
      </c>
      <c r="I111" s="99"/>
      <c r="J111" s="97"/>
      <c r="K111" s="99"/>
      <c r="L111" s="97"/>
      <c r="M111" s="97"/>
      <c r="N111" s="100">
        <v>45875.0</v>
      </c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>
      <c r="A112" s="96" t="s">
        <v>9033</v>
      </c>
      <c r="B112" s="96">
        <v>2.1968923076E10</v>
      </c>
      <c r="C112" s="97"/>
      <c r="D112" s="97"/>
      <c r="E112" s="96" t="s">
        <v>85</v>
      </c>
      <c r="F112" s="97"/>
      <c r="G112" s="96" t="s">
        <v>86</v>
      </c>
      <c r="H112" s="98"/>
      <c r="I112" s="99"/>
      <c r="J112" s="97"/>
      <c r="K112" s="99"/>
      <c r="L112" s="97"/>
      <c r="M112" s="97"/>
      <c r="N112" s="100">
        <v>45875.0</v>
      </c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>
      <c r="A113" s="96" t="s">
        <v>4108</v>
      </c>
      <c r="B113" s="96">
        <v>2.196744618E10</v>
      </c>
      <c r="C113" s="96" t="s">
        <v>9034</v>
      </c>
      <c r="D113" s="97"/>
      <c r="E113" s="96" t="s">
        <v>85</v>
      </c>
      <c r="F113" s="96" t="s">
        <v>289</v>
      </c>
      <c r="G113" s="96" t="s">
        <v>94</v>
      </c>
      <c r="H113" s="101">
        <v>1200.0</v>
      </c>
      <c r="I113" s="99"/>
      <c r="J113" s="97"/>
      <c r="K113" s="99"/>
      <c r="L113" s="97"/>
      <c r="M113" s="97"/>
      <c r="N113" s="100">
        <v>45875.0</v>
      </c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>
      <c r="A114" s="96" t="s">
        <v>4521</v>
      </c>
      <c r="B114" s="96">
        <v>2.1984552808E10</v>
      </c>
      <c r="C114" s="96" t="s">
        <v>9035</v>
      </c>
      <c r="D114" s="97"/>
      <c r="E114" s="96" t="s">
        <v>85</v>
      </c>
      <c r="F114" s="97"/>
      <c r="G114" s="96" t="s">
        <v>150</v>
      </c>
      <c r="H114" s="98"/>
      <c r="I114" s="99"/>
      <c r="J114" s="97"/>
      <c r="K114" s="99"/>
      <c r="L114" s="97"/>
      <c r="M114" s="96" t="s">
        <v>9036</v>
      </c>
      <c r="N114" s="100">
        <v>45875.0</v>
      </c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>
      <c r="A115" s="96" t="s">
        <v>279</v>
      </c>
      <c r="B115" s="96">
        <v>2.1968724191E10</v>
      </c>
      <c r="C115" s="96" t="s">
        <v>9037</v>
      </c>
      <c r="D115" s="97"/>
      <c r="E115" s="96" t="s">
        <v>85</v>
      </c>
      <c r="F115" s="97"/>
      <c r="G115" s="96" t="s">
        <v>86</v>
      </c>
      <c r="H115" s="98"/>
      <c r="I115" s="99"/>
      <c r="J115" s="97"/>
      <c r="K115" s="99"/>
      <c r="L115" s="97"/>
      <c r="M115" s="97"/>
      <c r="N115" s="100">
        <v>45875.0</v>
      </c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>
      <c r="A116" s="96" t="s">
        <v>9038</v>
      </c>
      <c r="B116" s="96">
        <v>2.1886874139E10</v>
      </c>
      <c r="C116" s="96" t="s">
        <v>9039</v>
      </c>
      <c r="D116" s="97"/>
      <c r="E116" s="96" t="s">
        <v>85</v>
      </c>
      <c r="F116" s="97"/>
      <c r="G116" s="96" t="s">
        <v>86</v>
      </c>
      <c r="H116" s="98"/>
      <c r="I116" s="99"/>
      <c r="J116" s="97"/>
      <c r="K116" s="99"/>
      <c r="L116" s="97"/>
      <c r="M116" s="97"/>
      <c r="N116" s="100">
        <v>45875.0</v>
      </c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>
      <c r="A117" s="96" t="s">
        <v>9040</v>
      </c>
      <c r="B117" s="96">
        <v>2.1965574268E10</v>
      </c>
      <c r="C117" s="96" t="s">
        <v>9041</v>
      </c>
      <c r="D117" s="97"/>
      <c r="E117" s="96" t="s">
        <v>85</v>
      </c>
      <c r="F117" s="97"/>
      <c r="G117" s="96" t="s">
        <v>131</v>
      </c>
      <c r="H117" s="98"/>
      <c r="I117" s="99"/>
      <c r="J117" s="97"/>
      <c r="K117" s="99"/>
      <c r="L117" s="97"/>
      <c r="M117" s="97"/>
      <c r="N117" s="100">
        <v>45875.0</v>
      </c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>
      <c r="A118" s="96" t="s">
        <v>4189</v>
      </c>
      <c r="B118" s="96">
        <v>2.2992390014E10</v>
      </c>
      <c r="C118" s="96" t="s">
        <v>9042</v>
      </c>
      <c r="D118" s="97"/>
      <c r="E118" s="96" t="s">
        <v>85</v>
      </c>
      <c r="F118" s="97"/>
      <c r="G118" s="96" t="s">
        <v>86</v>
      </c>
      <c r="H118" s="98"/>
      <c r="I118" s="99"/>
      <c r="J118" s="97"/>
      <c r="K118" s="99"/>
      <c r="L118" s="97"/>
      <c r="M118" s="97"/>
      <c r="N118" s="100">
        <v>45882.0</v>
      </c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>
      <c r="A119" s="96" t="s">
        <v>9043</v>
      </c>
      <c r="B119" s="96">
        <v>2.1982792827E10</v>
      </c>
      <c r="C119" s="96" t="s">
        <v>9044</v>
      </c>
      <c r="D119" s="97"/>
      <c r="E119" s="96" t="s">
        <v>85</v>
      </c>
      <c r="F119" s="97"/>
      <c r="G119" s="96" t="s">
        <v>86</v>
      </c>
      <c r="H119" s="98"/>
      <c r="I119" s="99"/>
      <c r="J119" s="97"/>
      <c r="K119" s="99"/>
      <c r="L119" s="97"/>
      <c r="M119" s="97"/>
      <c r="N119" s="100">
        <v>45882.0</v>
      </c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>
      <c r="A120" s="96" t="s">
        <v>4245</v>
      </c>
      <c r="B120" s="96">
        <v>2.1979557615E10</v>
      </c>
      <c r="C120" s="96" t="s">
        <v>9045</v>
      </c>
      <c r="D120" s="97"/>
      <c r="E120" s="96" t="s">
        <v>85</v>
      </c>
      <c r="F120" s="97"/>
      <c r="G120" s="96" t="s">
        <v>86</v>
      </c>
      <c r="H120" s="98"/>
      <c r="I120" s="99"/>
      <c r="J120" s="97"/>
      <c r="K120" s="99"/>
      <c r="L120" s="97"/>
      <c r="M120" s="97"/>
      <c r="N120" s="100">
        <v>45882.0</v>
      </c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>
      <c r="A121" s="96" t="s">
        <v>9046</v>
      </c>
      <c r="B121" s="96">
        <v>2.1973385312E10</v>
      </c>
      <c r="C121" s="96" t="s">
        <v>9047</v>
      </c>
      <c r="D121" s="97"/>
      <c r="E121" s="96" t="s">
        <v>85</v>
      </c>
      <c r="F121" s="97"/>
      <c r="G121" s="96" t="s">
        <v>86</v>
      </c>
      <c r="H121" s="98"/>
      <c r="I121" s="99"/>
      <c r="J121" s="97"/>
      <c r="K121" s="99"/>
      <c r="L121" s="97"/>
      <c r="M121" s="97"/>
      <c r="N121" s="100">
        <v>45882.0</v>
      </c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>
      <c r="A122" s="96" t="s">
        <v>9048</v>
      </c>
      <c r="B122" s="96">
        <v>2.4999200382E10</v>
      </c>
      <c r="C122" s="96" t="s">
        <v>9049</v>
      </c>
      <c r="D122" s="97"/>
      <c r="E122" s="96" t="s">
        <v>85</v>
      </c>
      <c r="F122" s="96" t="s">
        <v>93</v>
      </c>
      <c r="G122" s="96" t="s">
        <v>94</v>
      </c>
      <c r="H122" s="101">
        <v>1766.72</v>
      </c>
      <c r="I122" s="99"/>
      <c r="J122" s="97"/>
      <c r="K122" s="99"/>
      <c r="L122" s="97"/>
      <c r="M122" s="97"/>
      <c r="N122" s="100">
        <v>45882.0</v>
      </c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>
      <c r="A123" s="96" t="s">
        <v>697</v>
      </c>
      <c r="B123" s="96">
        <v>2.198936922E10</v>
      </c>
      <c r="C123" s="96" t="s">
        <v>9050</v>
      </c>
      <c r="D123" s="97"/>
      <c r="E123" s="96" t="s">
        <v>85</v>
      </c>
      <c r="F123" s="96" t="s">
        <v>278</v>
      </c>
      <c r="G123" s="96" t="s">
        <v>94</v>
      </c>
      <c r="H123" s="101">
        <v>1163.84</v>
      </c>
      <c r="I123" s="99"/>
      <c r="J123" s="97"/>
      <c r="K123" s="99"/>
      <c r="L123" s="97"/>
      <c r="M123" s="97"/>
      <c r="N123" s="100">
        <v>45882.0</v>
      </c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>
      <c r="A124" s="96" t="s">
        <v>9051</v>
      </c>
      <c r="B124" s="96">
        <v>2.1996141716E10</v>
      </c>
      <c r="C124" s="97"/>
      <c r="D124" s="97"/>
      <c r="E124" s="96" t="s">
        <v>655</v>
      </c>
      <c r="F124" s="97"/>
      <c r="G124" s="96" t="s">
        <v>86</v>
      </c>
      <c r="H124" s="98"/>
      <c r="I124" s="99"/>
      <c r="J124" s="97"/>
      <c r="K124" s="99"/>
      <c r="L124" s="97"/>
      <c r="M124" s="97"/>
      <c r="N124" s="100">
        <v>45882.0</v>
      </c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>
      <c r="A125" s="96" t="s">
        <v>8170</v>
      </c>
      <c r="B125" s="96">
        <v>2.1980467459E10</v>
      </c>
      <c r="C125" s="96" t="s">
        <v>9052</v>
      </c>
      <c r="D125" s="97"/>
      <c r="E125" s="96" t="s">
        <v>85</v>
      </c>
      <c r="F125" s="96" t="s">
        <v>103</v>
      </c>
      <c r="G125" s="96" t="s">
        <v>131</v>
      </c>
      <c r="H125" s="101">
        <v>170.23</v>
      </c>
      <c r="I125" s="99"/>
      <c r="J125" s="97"/>
      <c r="K125" s="99"/>
      <c r="L125" s="97"/>
      <c r="M125" s="97"/>
      <c r="N125" s="100">
        <v>45882.0</v>
      </c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>
      <c r="A126" s="96" t="s">
        <v>4286</v>
      </c>
      <c r="B126" s="96">
        <v>2.1999752261E10</v>
      </c>
      <c r="C126" s="96" t="s">
        <v>9053</v>
      </c>
      <c r="D126" s="97"/>
      <c r="E126" s="96" t="s">
        <v>85</v>
      </c>
      <c r="F126" s="97"/>
      <c r="G126" s="96" t="s">
        <v>86</v>
      </c>
      <c r="H126" s="98"/>
      <c r="I126" s="99"/>
      <c r="J126" s="97"/>
      <c r="K126" s="99"/>
      <c r="L126" s="97"/>
      <c r="M126" s="97"/>
      <c r="N126" s="100">
        <v>45882.0</v>
      </c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>
      <c r="A127" s="96" t="s">
        <v>9054</v>
      </c>
      <c r="B127" s="96">
        <v>2.1986545441E10</v>
      </c>
      <c r="C127" s="96" t="s">
        <v>9055</v>
      </c>
      <c r="D127" s="97"/>
      <c r="E127" s="96" t="s">
        <v>134</v>
      </c>
      <c r="F127" s="96" t="s">
        <v>182</v>
      </c>
      <c r="G127" s="96" t="s">
        <v>53</v>
      </c>
      <c r="H127" s="101">
        <v>3085.57</v>
      </c>
      <c r="I127" s="99"/>
      <c r="J127" s="96">
        <v>4.4114432E7</v>
      </c>
      <c r="K127" s="100">
        <v>45901.0</v>
      </c>
      <c r="L127" s="96">
        <v>8.0</v>
      </c>
      <c r="M127" s="97"/>
      <c r="N127" s="100">
        <v>45887.0</v>
      </c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>
      <c r="A128" s="96" t="s">
        <v>4985</v>
      </c>
      <c r="B128" s="96">
        <v>2.1986547456E10</v>
      </c>
      <c r="C128" s="96" t="s">
        <v>9056</v>
      </c>
      <c r="D128" s="97"/>
      <c r="E128" s="96" t="s">
        <v>134</v>
      </c>
      <c r="F128" s="96" t="s">
        <v>103</v>
      </c>
      <c r="G128" s="96" t="s">
        <v>53</v>
      </c>
      <c r="H128" s="101">
        <v>646.99</v>
      </c>
      <c r="I128" s="99"/>
      <c r="J128" s="96">
        <v>4.4114508E7</v>
      </c>
      <c r="K128" s="100">
        <v>45901.0</v>
      </c>
      <c r="L128" s="96">
        <v>8.0</v>
      </c>
      <c r="M128" s="97"/>
      <c r="N128" s="100">
        <v>45887.0</v>
      </c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>
      <c r="A129" s="96" t="s">
        <v>4919</v>
      </c>
      <c r="B129" s="96">
        <v>2.1994222442E10</v>
      </c>
      <c r="C129" s="96" t="s">
        <v>9057</v>
      </c>
      <c r="D129" s="97"/>
      <c r="E129" s="96" t="s">
        <v>85</v>
      </c>
      <c r="F129" s="96" t="s">
        <v>153</v>
      </c>
      <c r="G129" s="96" t="s">
        <v>94</v>
      </c>
      <c r="H129" s="101">
        <v>557.97</v>
      </c>
      <c r="I129" s="99"/>
      <c r="J129" s="97"/>
      <c r="K129" s="99"/>
      <c r="L129" s="97"/>
      <c r="M129" s="97"/>
      <c r="N129" s="100">
        <v>45888.0</v>
      </c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>
      <c r="A130" s="96" t="s">
        <v>4071</v>
      </c>
      <c r="B130" s="96">
        <v>2.4981433443E10</v>
      </c>
      <c r="C130" s="96" t="s">
        <v>9058</v>
      </c>
      <c r="D130" s="97"/>
      <c r="E130" s="96" t="s">
        <v>85</v>
      </c>
      <c r="F130" s="97"/>
      <c r="G130" s="96" t="s">
        <v>150</v>
      </c>
      <c r="H130" s="98"/>
      <c r="I130" s="99"/>
      <c r="J130" s="97"/>
      <c r="K130" s="99"/>
      <c r="L130" s="97"/>
      <c r="M130" s="97"/>
      <c r="N130" s="100">
        <v>45888.0</v>
      </c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>
      <c r="A131" s="96" t="s">
        <v>7289</v>
      </c>
      <c r="B131" s="96">
        <v>2.1988351003E10</v>
      </c>
      <c r="C131" s="96" t="s">
        <v>9059</v>
      </c>
      <c r="D131" s="97"/>
      <c r="E131" s="96" t="s">
        <v>85</v>
      </c>
      <c r="F131" s="96" t="s">
        <v>93</v>
      </c>
      <c r="G131" s="96" t="s">
        <v>150</v>
      </c>
      <c r="H131" s="98"/>
      <c r="I131" s="99"/>
      <c r="J131" s="97"/>
      <c r="K131" s="99"/>
      <c r="L131" s="97"/>
      <c r="M131" s="97"/>
      <c r="N131" s="100">
        <v>45888.0</v>
      </c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>
      <c r="A132" s="96" t="s">
        <v>8977</v>
      </c>
      <c r="B132" s="96">
        <v>2.2998271752E10</v>
      </c>
      <c r="C132" s="96" t="s">
        <v>9060</v>
      </c>
      <c r="D132" s="97"/>
      <c r="E132" s="96" t="s">
        <v>85</v>
      </c>
      <c r="F132" s="96" t="s">
        <v>93</v>
      </c>
      <c r="G132" s="96" t="s">
        <v>94</v>
      </c>
      <c r="H132" s="101">
        <v>1512.42</v>
      </c>
      <c r="I132" s="99"/>
      <c r="J132" s="97"/>
      <c r="K132" s="99"/>
      <c r="L132" s="97"/>
      <c r="M132" s="97"/>
      <c r="N132" s="100">
        <v>45888.0</v>
      </c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>
      <c r="A133" s="96" t="s">
        <v>7414</v>
      </c>
      <c r="B133" s="96">
        <v>2.1983892923E10</v>
      </c>
      <c r="C133" s="96" t="s">
        <v>9061</v>
      </c>
      <c r="D133" s="97"/>
      <c r="E133" s="96" t="s">
        <v>85</v>
      </c>
      <c r="F133" s="96" t="s">
        <v>93</v>
      </c>
      <c r="G133" s="96" t="s">
        <v>94</v>
      </c>
      <c r="H133" s="101">
        <v>1735.93</v>
      </c>
      <c r="I133" s="99"/>
      <c r="J133" s="97"/>
      <c r="K133" s="99"/>
      <c r="L133" s="97"/>
      <c r="M133" s="97"/>
      <c r="N133" s="100">
        <v>45888.0</v>
      </c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>
      <c r="A134" s="96" t="s">
        <v>9062</v>
      </c>
      <c r="B134" s="96">
        <v>2.1990075108E10</v>
      </c>
      <c r="C134" s="96" t="s">
        <v>9063</v>
      </c>
      <c r="D134" s="97"/>
      <c r="E134" s="96" t="s">
        <v>85</v>
      </c>
      <c r="F134" s="97"/>
      <c r="G134" s="96" t="s">
        <v>86</v>
      </c>
      <c r="H134" s="98"/>
      <c r="I134" s="99"/>
      <c r="J134" s="97"/>
      <c r="K134" s="99"/>
      <c r="L134" s="97"/>
      <c r="M134" s="97"/>
      <c r="N134" s="100">
        <v>45888.0</v>
      </c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>
      <c r="A135" s="96" t="s">
        <v>9064</v>
      </c>
      <c r="B135" s="96">
        <v>2.2992752595E10</v>
      </c>
      <c r="C135" s="96" t="s">
        <v>9065</v>
      </c>
      <c r="D135" s="97"/>
      <c r="E135" s="96" t="s">
        <v>671</v>
      </c>
      <c r="F135" s="97"/>
      <c r="G135" s="96" t="s">
        <v>86</v>
      </c>
      <c r="H135" s="98"/>
      <c r="I135" s="99"/>
      <c r="J135" s="97"/>
      <c r="K135" s="99"/>
      <c r="L135" s="97"/>
      <c r="M135" s="97"/>
      <c r="N135" s="100">
        <v>45888.0</v>
      </c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>
      <c r="A136" s="96" t="s">
        <v>1164</v>
      </c>
      <c r="B136" s="96">
        <v>2.2997897641E10</v>
      </c>
      <c r="C136" s="96" t="s">
        <v>9066</v>
      </c>
      <c r="D136" s="97"/>
      <c r="E136" s="96" t="s">
        <v>85</v>
      </c>
      <c r="F136" s="97"/>
      <c r="G136" s="96" t="s">
        <v>86</v>
      </c>
      <c r="H136" s="98"/>
      <c r="I136" s="99"/>
      <c r="J136" s="97"/>
      <c r="K136" s="99"/>
      <c r="L136" s="97"/>
      <c r="M136" s="97"/>
      <c r="N136" s="100">
        <v>45888.0</v>
      </c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>
      <c r="A137" s="96" t="s">
        <v>4299</v>
      </c>
      <c r="B137" s="97"/>
      <c r="C137" s="96" t="s">
        <v>9067</v>
      </c>
      <c r="D137" s="97"/>
      <c r="E137" s="96" t="s">
        <v>85</v>
      </c>
      <c r="F137" s="96" t="s">
        <v>137</v>
      </c>
      <c r="G137" s="96" t="s">
        <v>150</v>
      </c>
      <c r="H137" s="101">
        <v>2807.26</v>
      </c>
      <c r="I137" s="99"/>
      <c r="J137" s="97"/>
      <c r="K137" s="99"/>
      <c r="L137" s="97"/>
      <c r="M137" s="97"/>
      <c r="N137" s="100">
        <v>45888.0</v>
      </c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>
      <c r="A138" s="96" t="s">
        <v>4525</v>
      </c>
      <c r="B138" s="96">
        <v>2.199942694E10</v>
      </c>
      <c r="C138" s="96" t="s">
        <v>9068</v>
      </c>
      <c r="D138" s="97"/>
      <c r="E138" s="96" t="s">
        <v>85</v>
      </c>
      <c r="F138" s="97"/>
      <c r="G138" s="96" t="s">
        <v>86</v>
      </c>
      <c r="H138" s="98"/>
      <c r="I138" s="99"/>
      <c r="J138" s="97"/>
      <c r="K138" s="99"/>
      <c r="L138" s="97"/>
      <c r="M138" s="97"/>
      <c r="N138" s="100">
        <v>45888.0</v>
      </c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>
      <c r="A139" s="96" t="s">
        <v>4350</v>
      </c>
      <c r="B139" s="96">
        <v>2.1987053332E10</v>
      </c>
      <c r="C139" s="96" t="s">
        <v>9069</v>
      </c>
      <c r="D139" s="97"/>
      <c r="E139" s="96" t="s">
        <v>671</v>
      </c>
      <c r="F139" s="97"/>
      <c r="G139" s="96" t="s">
        <v>86</v>
      </c>
      <c r="H139" s="98"/>
      <c r="I139" s="99"/>
      <c r="J139" s="97"/>
      <c r="K139" s="99"/>
      <c r="L139" s="97"/>
      <c r="M139" s="97"/>
      <c r="N139" s="100">
        <v>45888.0</v>
      </c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>
      <c r="A140" s="96" t="s">
        <v>5240</v>
      </c>
      <c r="B140" s="96">
        <v>2.1970202009E10</v>
      </c>
      <c r="C140" s="96" t="s">
        <v>9070</v>
      </c>
      <c r="D140" s="97"/>
      <c r="E140" s="96" t="s">
        <v>85</v>
      </c>
      <c r="F140" s="96" t="s">
        <v>93</v>
      </c>
      <c r="G140" s="96" t="s">
        <v>86</v>
      </c>
      <c r="H140" s="98"/>
      <c r="I140" s="99"/>
      <c r="J140" s="97"/>
      <c r="K140" s="99"/>
      <c r="L140" s="97"/>
      <c r="M140" s="97"/>
      <c r="N140" s="100">
        <v>45888.0</v>
      </c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>
      <c r="A141" s="96" t="s">
        <v>4409</v>
      </c>
      <c r="B141" s="96">
        <v>2.1965744833E10</v>
      </c>
      <c r="C141" s="96" t="s">
        <v>9071</v>
      </c>
      <c r="D141" s="97"/>
      <c r="E141" s="96" t="s">
        <v>85</v>
      </c>
      <c r="F141" s="96" t="s">
        <v>137</v>
      </c>
      <c r="G141" s="96" t="s">
        <v>94</v>
      </c>
      <c r="H141" s="101">
        <v>1808.64</v>
      </c>
      <c r="I141" s="99"/>
      <c r="J141" s="97"/>
      <c r="K141" s="99"/>
      <c r="L141" s="97"/>
      <c r="M141" s="97"/>
      <c r="N141" s="100">
        <v>45888.0</v>
      </c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>
      <c r="A142" s="96" t="s">
        <v>9072</v>
      </c>
      <c r="B142" s="96">
        <v>2.1999235656E10</v>
      </c>
      <c r="C142" s="96" t="s">
        <v>9073</v>
      </c>
      <c r="D142" s="97"/>
      <c r="E142" s="96" t="s">
        <v>85</v>
      </c>
      <c r="F142" s="96" t="s">
        <v>93</v>
      </c>
      <c r="G142" s="96" t="s">
        <v>86</v>
      </c>
      <c r="H142" s="98"/>
      <c r="I142" s="99"/>
      <c r="J142" s="97"/>
      <c r="K142" s="99"/>
      <c r="L142" s="97"/>
      <c r="M142" s="97"/>
      <c r="N142" s="100">
        <v>45888.0</v>
      </c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>
      <c r="A143" s="96" t="s">
        <v>4016</v>
      </c>
      <c r="B143" s="96">
        <v>2.1993306344E10</v>
      </c>
      <c r="C143" s="96" t="s">
        <v>9074</v>
      </c>
      <c r="D143" s="97"/>
      <c r="E143" s="96" t="s">
        <v>85</v>
      </c>
      <c r="F143" s="96" t="s">
        <v>182</v>
      </c>
      <c r="G143" s="96" t="s">
        <v>94</v>
      </c>
      <c r="H143" s="101">
        <v>570.11</v>
      </c>
      <c r="I143" s="99"/>
      <c r="J143" s="97"/>
      <c r="K143" s="99"/>
      <c r="L143" s="97"/>
      <c r="M143" s="97"/>
      <c r="N143" s="100">
        <v>45888.0</v>
      </c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>
      <c r="A144" s="96" t="s">
        <v>4274</v>
      </c>
      <c r="B144" s="96">
        <v>2.198863299E10</v>
      </c>
      <c r="C144" s="96" t="s">
        <v>9075</v>
      </c>
      <c r="D144" s="97"/>
      <c r="E144" s="96" t="s">
        <v>85</v>
      </c>
      <c r="F144" s="96" t="s">
        <v>93</v>
      </c>
      <c r="G144" s="96" t="s">
        <v>94</v>
      </c>
      <c r="H144" s="101">
        <v>1361.42</v>
      </c>
      <c r="I144" s="99"/>
      <c r="J144" s="97"/>
      <c r="K144" s="99"/>
      <c r="L144" s="97"/>
      <c r="M144" s="97"/>
      <c r="N144" s="100">
        <v>45888.0</v>
      </c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>
      <c r="A145" s="96" t="s">
        <v>4837</v>
      </c>
      <c r="B145" s="96">
        <v>2.1978808322E10</v>
      </c>
      <c r="C145" s="96" t="s">
        <v>9076</v>
      </c>
      <c r="D145" s="97"/>
      <c r="E145" s="96" t="s">
        <v>85</v>
      </c>
      <c r="F145" s="97"/>
      <c r="G145" s="96" t="s">
        <v>86</v>
      </c>
      <c r="H145" s="98"/>
      <c r="I145" s="99"/>
      <c r="J145" s="97"/>
      <c r="K145" s="99"/>
      <c r="L145" s="97"/>
      <c r="M145" s="97"/>
      <c r="N145" s="100">
        <v>45888.0</v>
      </c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>
      <c r="A146" s="96" t="s">
        <v>4959</v>
      </c>
      <c r="B146" s="96">
        <v>2.1964410311E10</v>
      </c>
      <c r="C146" s="96" t="s">
        <v>9077</v>
      </c>
      <c r="D146" s="97"/>
      <c r="E146" s="96" t="s">
        <v>85</v>
      </c>
      <c r="F146" s="97"/>
      <c r="G146" s="96" t="s">
        <v>86</v>
      </c>
      <c r="H146" s="98"/>
      <c r="I146" s="99"/>
      <c r="J146" s="97"/>
      <c r="K146" s="99"/>
      <c r="L146" s="97"/>
      <c r="M146" s="97"/>
      <c r="N146" s="100">
        <v>45888.0</v>
      </c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>
      <c r="A147" s="96" t="s">
        <v>9078</v>
      </c>
      <c r="B147" s="96">
        <v>2.1969405605E10</v>
      </c>
      <c r="C147" s="96" t="s">
        <v>9079</v>
      </c>
      <c r="D147" s="97"/>
      <c r="E147" s="96" t="s">
        <v>671</v>
      </c>
      <c r="F147" s="97"/>
      <c r="G147" s="96" t="s">
        <v>150</v>
      </c>
      <c r="H147" s="98"/>
      <c r="I147" s="99"/>
      <c r="J147" s="97"/>
      <c r="K147" s="99"/>
      <c r="L147" s="97"/>
      <c r="M147" s="97"/>
      <c r="N147" s="100">
        <v>45888.0</v>
      </c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>
      <c r="A148" s="96" t="s">
        <v>4535</v>
      </c>
      <c r="B148" s="96">
        <v>2.1999685525E10</v>
      </c>
      <c r="C148" s="96" t="s">
        <v>9080</v>
      </c>
      <c r="D148" s="97"/>
      <c r="E148" s="96" t="s">
        <v>85</v>
      </c>
      <c r="F148" s="96" t="s">
        <v>143</v>
      </c>
      <c r="G148" s="96" t="s">
        <v>94</v>
      </c>
      <c r="H148" s="101">
        <v>4641.14</v>
      </c>
      <c r="I148" s="99"/>
      <c r="J148" s="97"/>
      <c r="K148" s="99"/>
      <c r="L148" s="97"/>
      <c r="M148" s="97"/>
      <c r="N148" s="100">
        <v>45888.0</v>
      </c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>
      <c r="A149" s="96" t="s">
        <v>9081</v>
      </c>
      <c r="B149" s="96">
        <v>2.2999841191E10</v>
      </c>
      <c r="C149" s="96" t="s">
        <v>9082</v>
      </c>
      <c r="D149" s="97"/>
      <c r="E149" s="96" t="s">
        <v>85</v>
      </c>
      <c r="F149" s="97"/>
      <c r="G149" s="96" t="s">
        <v>131</v>
      </c>
      <c r="H149" s="98"/>
      <c r="I149" s="99"/>
      <c r="J149" s="97"/>
      <c r="K149" s="99"/>
      <c r="L149" s="97"/>
      <c r="M149" s="97"/>
      <c r="N149" s="100">
        <v>45894.0</v>
      </c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>
      <c r="A150" s="96" t="s">
        <v>7252</v>
      </c>
      <c r="B150" s="96">
        <v>2.1972143141E10</v>
      </c>
      <c r="C150" s="96" t="s">
        <v>9083</v>
      </c>
      <c r="D150" s="97"/>
      <c r="E150" s="96" t="s">
        <v>85</v>
      </c>
      <c r="F150" s="96" t="s">
        <v>93</v>
      </c>
      <c r="G150" s="96" t="s">
        <v>150</v>
      </c>
      <c r="H150" s="98"/>
      <c r="I150" s="99"/>
      <c r="J150" s="97"/>
      <c r="K150" s="99"/>
      <c r="L150" s="97"/>
      <c r="M150" s="97"/>
      <c r="N150" s="100">
        <v>45894.0</v>
      </c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>
      <c r="A151" s="96" t="s">
        <v>4762</v>
      </c>
      <c r="B151" s="96">
        <v>2.2992765584E10</v>
      </c>
      <c r="C151" s="96" t="s">
        <v>9084</v>
      </c>
      <c r="D151" s="97"/>
      <c r="E151" s="96" t="s">
        <v>85</v>
      </c>
      <c r="F151" s="96" t="s">
        <v>420</v>
      </c>
      <c r="G151" s="96" t="s">
        <v>131</v>
      </c>
      <c r="H151" s="101">
        <v>318.13</v>
      </c>
      <c r="I151" s="99"/>
      <c r="J151" s="97"/>
      <c r="K151" s="99"/>
      <c r="L151" s="97"/>
      <c r="M151" s="97"/>
      <c r="N151" s="100">
        <v>45894.0</v>
      </c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>
      <c r="A152" s="96" t="s">
        <v>9085</v>
      </c>
      <c r="B152" s="96">
        <v>2.1999036061E10</v>
      </c>
      <c r="C152" s="96" t="s">
        <v>9086</v>
      </c>
      <c r="D152" s="97"/>
      <c r="E152" s="96" t="s">
        <v>85</v>
      </c>
      <c r="F152" s="96" t="s">
        <v>137</v>
      </c>
      <c r="G152" s="96" t="s">
        <v>131</v>
      </c>
      <c r="H152" s="98"/>
      <c r="I152" s="99"/>
      <c r="J152" s="97"/>
      <c r="K152" s="99"/>
      <c r="L152" s="97"/>
      <c r="M152" s="97"/>
      <c r="N152" s="100">
        <v>45894.0</v>
      </c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>
      <c r="A153" s="96" t="s">
        <v>9087</v>
      </c>
      <c r="B153" s="96">
        <v>2.1969902281E10</v>
      </c>
      <c r="C153" s="96" t="s">
        <v>9088</v>
      </c>
      <c r="D153" s="97"/>
      <c r="E153" s="96" t="s">
        <v>85</v>
      </c>
      <c r="F153" s="96" t="s">
        <v>93</v>
      </c>
      <c r="G153" s="96" t="s">
        <v>131</v>
      </c>
      <c r="H153" s="98"/>
      <c r="I153" s="99"/>
      <c r="J153" s="97"/>
      <c r="K153" s="99"/>
      <c r="L153" s="97"/>
      <c r="M153" s="97"/>
      <c r="N153" s="100">
        <v>45894.0</v>
      </c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>
      <c r="A154" s="96" t="s">
        <v>9089</v>
      </c>
      <c r="B154" s="96">
        <v>2.2988514031E10</v>
      </c>
      <c r="C154" s="96" t="s">
        <v>9090</v>
      </c>
      <c r="D154" s="97"/>
      <c r="E154" s="96" t="s">
        <v>85</v>
      </c>
      <c r="F154" s="97"/>
      <c r="G154" s="96" t="s">
        <v>86</v>
      </c>
      <c r="H154" s="98"/>
      <c r="I154" s="99"/>
      <c r="J154" s="97"/>
      <c r="K154" s="99"/>
      <c r="L154" s="97"/>
      <c r="M154" s="97"/>
      <c r="N154" s="100">
        <v>45894.0</v>
      </c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>
      <c r="A155" s="96" t="s">
        <v>9091</v>
      </c>
      <c r="B155" s="96">
        <v>2.1988653428E10</v>
      </c>
      <c r="C155" s="96" t="s">
        <v>9092</v>
      </c>
      <c r="D155" s="97"/>
      <c r="E155" s="96" t="s">
        <v>85</v>
      </c>
      <c r="F155" s="97"/>
      <c r="G155" s="96" t="s">
        <v>86</v>
      </c>
      <c r="H155" s="98"/>
      <c r="I155" s="99"/>
      <c r="J155" s="97"/>
      <c r="K155" s="99"/>
      <c r="L155" s="97"/>
      <c r="M155" s="97"/>
      <c r="N155" s="100">
        <v>45894.0</v>
      </c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>
      <c r="A156" s="96" t="s">
        <v>9093</v>
      </c>
      <c r="B156" s="96" t="s">
        <v>9094</v>
      </c>
      <c r="C156" s="97"/>
      <c r="D156" s="97"/>
      <c r="E156" s="96" t="s">
        <v>671</v>
      </c>
      <c r="F156" s="97"/>
      <c r="G156" s="96" t="s">
        <v>86</v>
      </c>
      <c r="H156" s="98"/>
      <c r="I156" s="99"/>
      <c r="J156" s="97"/>
      <c r="K156" s="99"/>
      <c r="L156" s="97"/>
      <c r="M156" s="97"/>
      <c r="N156" s="100">
        <v>45894.0</v>
      </c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>
      <c r="A157" s="96" t="s">
        <v>4411</v>
      </c>
      <c r="B157" s="96">
        <v>2.1982330411E10</v>
      </c>
      <c r="C157" s="96" t="s">
        <v>9095</v>
      </c>
      <c r="D157" s="97"/>
      <c r="E157" s="96" t="s">
        <v>85</v>
      </c>
      <c r="F157" s="96" t="s">
        <v>182</v>
      </c>
      <c r="G157" s="96" t="s">
        <v>53</v>
      </c>
      <c r="H157" s="101">
        <v>858.44</v>
      </c>
      <c r="I157" s="99"/>
      <c r="J157" s="96">
        <v>4.4120667E7</v>
      </c>
      <c r="K157" s="100">
        <v>45910.0</v>
      </c>
      <c r="L157" s="96">
        <v>8.0</v>
      </c>
      <c r="M157" s="97"/>
      <c r="N157" s="100">
        <v>45896.0</v>
      </c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>
      <c r="A158" s="96" t="s">
        <v>9096</v>
      </c>
      <c r="B158" s="96">
        <v>2.2999434492E10</v>
      </c>
      <c r="C158" s="96" t="s">
        <v>9097</v>
      </c>
      <c r="D158" s="97"/>
      <c r="E158" s="96" t="s">
        <v>85</v>
      </c>
      <c r="F158" s="96" t="s">
        <v>93</v>
      </c>
      <c r="G158" s="96" t="s">
        <v>94</v>
      </c>
      <c r="H158" s="101">
        <v>1096.0</v>
      </c>
      <c r="I158" s="99"/>
      <c r="J158" s="97"/>
      <c r="K158" s="99"/>
      <c r="L158" s="97"/>
      <c r="M158" s="97"/>
      <c r="N158" s="100">
        <v>45901.0</v>
      </c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>
      <c r="A159" s="96" t="s">
        <v>3974</v>
      </c>
      <c r="B159" s="96">
        <v>2.1994004929E10</v>
      </c>
      <c r="C159" s="96" t="s">
        <v>9098</v>
      </c>
      <c r="D159" s="97"/>
      <c r="E159" s="96" t="s">
        <v>85</v>
      </c>
      <c r="F159" s="97"/>
      <c r="G159" s="96" t="s">
        <v>150</v>
      </c>
      <c r="H159" s="98"/>
      <c r="I159" s="99"/>
      <c r="J159" s="97"/>
      <c r="K159" s="99"/>
      <c r="L159" s="97"/>
      <c r="M159" s="97"/>
      <c r="N159" s="100">
        <v>45901.0</v>
      </c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>
      <c r="A160" s="96" t="s">
        <v>4795</v>
      </c>
      <c r="B160" s="96">
        <v>2.1964189819E10</v>
      </c>
      <c r="C160" s="96" t="s">
        <v>9099</v>
      </c>
      <c r="D160" s="97"/>
      <c r="E160" s="96" t="s">
        <v>85</v>
      </c>
      <c r="F160" s="97"/>
      <c r="G160" s="96" t="s">
        <v>86</v>
      </c>
      <c r="H160" s="98"/>
      <c r="I160" s="99"/>
      <c r="J160" s="97"/>
      <c r="K160" s="99"/>
      <c r="L160" s="97"/>
      <c r="M160" s="97"/>
      <c r="N160" s="100">
        <v>45901.0</v>
      </c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>
      <c r="A161" s="96" t="s">
        <v>4983</v>
      </c>
      <c r="B161" s="97"/>
      <c r="C161" s="96" t="s">
        <v>9100</v>
      </c>
      <c r="D161" s="97"/>
      <c r="E161" s="96" t="s">
        <v>85</v>
      </c>
      <c r="F161" s="96" t="s">
        <v>596</v>
      </c>
      <c r="G161" s="96" t="s">
        <v>94</v>
      </c>
      <c r="H161" s="101">
        <v>1645.23</v>
      </c>
      <c r="I161" s="99"/>
      <c r="J161" s="97"/>
      <c r="K161" s="99"/>
      <c r="L161" s="97"/>
      <c r="M161" s="97"/>
      <c r="N161" s="100">
        <v>45901.0</v>
      </c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>
      <c r="A162" s="96" t="s">
        <v>9051</v>
      </c>
      <c r="B162" s="96">
        <v>2.1994619837E10</v>
      </c>
      <c r="C162" s="96" t="s">
        <v>9101</v>
      </c>
      <c r="D162" s="97"/>
      <c r="E162" s="96" t="s">
        <v>85</v>
      </c>
      <c r="F162" s="96" t="s">
        <v>93</v>
      </c>
      <c r="G162" s="96" t="s">
        <v>86</v>
      </c>
      <c r="H162" s="98"/>
      <c r="I162" s="99"/>
      <c r="J162" s="97"/>
      <c r="K162" s="99"/>
      <c r="L162" s="97"/>
      <c r="M162" s="97"/>
      <c r="N162" s="100">
        <v>45901.0</v>
      </c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>
      <c r="A163" s="96" t="s">
        <v>516</v>
      </c>
      <c r="B163" s="96">
        <v>2.2992228551E10</v>
      </c>
      <c r="C163" s="96" t="s">
        <v>9102</v>
      </c>
      <c r="D163" s="97"/>
      <c r="E163" s="96" t="s">
        <v>85</v>
      </c>
      <c r="F163" s="97"/>
      <c r="G163" s="96" t="s">
        <v>86</v>
      </c>
      <c r="H163" s="98"/>
      <c r="I163" s="99"/>
      <c r="J163" s="97"/>
      <c r="K163" s="99"/>
      <c r="L163" s="97"/>
      <c r="M163" s="97"/>
      <c r="N163" s="100">
        <v>45901.0</v>
      </c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>
      <c r="A164" s="96" t="s">
        <v>7504</v>
      </c>
      <c r="B164" s="96">
        <v>2.2999773297E10</v>
      </c>
      <c r="C164" s="96" t="s">
        <v>9103</v>
      </c>
      <c r="D164" s="97"/>
      <c r="E164" s="96" t="s">
        <v>85</v>
      </c>
      <c r="F164" s="96" t="s">
        <v>137</v>
      </c>
      <c r="G164" s="96" t="s">
        <v>94</v>
      </c>
      <c r="H164" s="101">
        <v>1682.63</v>
      </c>
      <c r="I164" s="99"/>
      <c r="J164" s="97"/>
      <c r="K164" s="99"/>
      <c r="L164" s="97"/>
      <c r="M164" s="97"/>
      <c r="N164" s="100">
        <v>45901.0</v>
      </c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>
      <c r="A165" s="96" t="s">
        <v>4079</v>
      </c>
      <c r="B165" s="96">
        <v>2.1973756109E10</v>
      </c>
      <c r="C165" s="96" t="s">
        <v>9104</v>
      </c>
      <c r="D165" s="97"/>
      <c r="E165" s="96" t="s">
        <v>85</v>
      </c>
      <c r="F165" s="96" t="s">
        <v>93</v>
      </c>
      <c r="G165" s="96" t="s">
        <v>94</v>
      </c>
      <c r="H165" s="101">
        <v>4444.63</v>
      </c>
      <c r="I165" s="99"/>
      <c r="J165" s="97"/>
      <c r="K165" s="99"/>
      <c r="L165" s="97"/>
      <c r="M165" s="97"/>
      <c r="N165" s="100">
        <v>45901.0</v>
      </c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>
      <c r="A166" s="96" t="s">
        <v>4016</v>
      </c>
      <c r="B166" s="96">
        <v>2.2992228551E10</v>
      </c>
      <c r="C166" s="96" t="s">
        <v>9102</v>
      </c>
      <c r="D166" s="97"/>
      <c r="E166" s="96" t="s">
        <v>85</v>
      </c>
      <c r="F166" s="96" t="s">
        <v>137</v>
      </c>
      <c r="G166" s="96" t="s">
        <v>53</v>
      </c>
      <c r="H166" s="101">
        <v>1239.99</v>
      </c>
      <c r="I166" s="100">
        <v>45902.0</v>
      </c>
      <c r="J166" s="96">
        <v>9.6625711E7</v>
      </c>
      <c r="K166" s="100">
        <v>45908.0</v>
      </c>
      <c r="L166" s="96">
        <v>9.0</v>
      </c>
      <c r="M166" s="97"/>
      <c r="N166" s="100">
        <v>45901.0</v>
      </c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>
      <c r="A167" s="96" t="s">
        <v>3982</v>
      </c>
      <c r="B167" s="96">
        <v>2.4999164377E10</v>
      </c>
      <c r="C167" s="96" t="s">
        <v>9105</v>
      </c>
      <c r="D167" s="97"/>
      <c r="E167" s="96" t="s">
        <v>85</v>
      </c>
      <c r="F167" s="96" t="s">
        <v>93</v>
      </c>
      <c r="G167" s="96" t="s">
        <v>94</v>
      </c>
      <c r="H167" s="101">
        <v>522.25</v>
      </c>
      <c r="I167" s="99"/>
      <c r="J167" s="97"/>
      <c r="K167" s="99"/>
      <c r="L167" s="97"/>
      <c r="M167" s="97"/>
      <c r="N167" s="100">
        <v>45903.0</v>
      </c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>
      <c r="A168" s="96" t="s">
        <v>469</v>
      </c>
      <c r="B168" s="96">
        <v>2.1970196554E10</v>
      </c>
      <c r="C168" s="96" t="s">
        <v>9106</v>
      </c>
      <c r="D168" s="97"/>
      <c r="E168" s="96" t="s">
        <v>85</v>
      </c>
      <c r="F168" s="96" t="s">
        <v>140</v>
      </c>
      <c r="G168" s="96" t="s">
        <v>131</v>
      </c>
      <c r="H168" s="101">
        <v>1416.08</v>
      </c>
      <c r="I168" s="100">
        <v>45905.0</v>
      </c>
      <c r="J168" s="96">
        <v>1584599.0</v>
      </c>
      <c r="K168" s="100">
        <v>45910.0</v>
      </c>
      <c r="L168" s="97"/>
      <c r="M168" s="97"/>
      <c r="N168" s="100">
        <v>45903.0</v>
      </c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>
      <c r="A169" s="96" t="s">
        <v>106</v>
      </c>
      <c r="B169" s="96">
        <v>2.196523701E10</v>
      </c>
      <c r="C169" s="96" t="s">
        <v>9107</v>
      </c>
      <c r="D169" s="97"/>
      <c r="E169" s="96" t="s">
        <v>85</v>
      </c>
      <c r="F169" s="97"/>
      <c r="G169" s="96" t="s">
        <v>86</v>
      </c>
      <c r="H169" s="98"/>
      <c r="I169" s="99"/>
      <c r="J169" s="97"/>
      <c r="K169" s="99"/>
      <c r="L169" s="97"/>
      <c r="M169" s="97"/>
      <c r="N169" s="100">
        <v>45903.0</v>
      </c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>
      <c r="A170" s="96" t="s">
        <v>5284</v>
      </c>
      <c r="B170" s="96">
        <v>2.2998908206E10</v>
      </c>
      <c r="C170" s="96" t="s">
        <v>9108</v>
      </c>
      <c r="D170" s="97"/>
      <c r="E170" s="96" t="s">
        <v>85</v>
      </c>
      <c r="F170" s="96" t="s">
        <v>278</v>
      </c>
      <c r="G170" s="96" t="s">
        <v>131</v>
      </c>
      <c r="H170" s="101">
        <v>975.03</v>
      </c>
      <c r="I170" s="99"/>
      <c r="J170" s="97"/>
      <c r="K170" s="99"/>
      <c r="L170" s="97"/>
      <c r="M170" s="97"/>
      <c r="N170" s="100">
        <v>45903.0</v>
      </c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>
      <c r="A171" s="96" t="s">
        <v>5249</v>
      </c>
      <c r="B171" s="96">
        <v>2.4999891909E10</v>
      </c>
      <c r="C171" s="96" t="s">
        <v>9109</v>
      </c>
      <c r="D171" s="97"/>
      <c r="E171" s="96" t="s">
        <v>85</v>
      </c>
      <c r="F171" s="96" t="s">
        <v>93</v>
      </c>
      <c r="G171" s="96" t="s">
        <v>94</v>
      </c>
      <c r="H171" s="101">
        <v>1978.32</v>
      </c>
      <c r="I171" s="99"/>
      <c r="J171" s="97"/>
      <c r="K171" s="99"/>
      <c r="L171" s="97"/>
      <c r="M171" s="97"/>
      <c r="N171" s="100">
        <v>45903.0</v>
      </c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>
      <c r="A172" s="96" t="s">
        <v>9110</v>
      </c>
      <c r="B172" s="97"/>
      <c r="C172" s="96" t="s">
        <v>9111</v>
      </c>
      <c r="D172" s="97"/>
      <c r="E172" s="96" t="s">
        <v>803</v>
      </c>
      <c r="F172" s="96" t="s">
        <v>140</v>
      </c>
      <c r="G172" s="96" t="s">
        <v>53</v>
      </c>
      <c r="H172" s="101">
        <v>1895.71</v>
      </c>
      <c r="I172" s="100">
        <v>45901.0</v>
      </c>
      <c r="J172" s="96">
        <v>1582845.0</v>
      </c>
      <c r="K172" s="100">
        <v>45917.0</v>
      </c>
      <c r="L172" s="96">
        <v>9.0</v>
      </c>
      <c r="M172" s="97"/>
      <c r="N172" s="100">
        <v>45904.0</v>
      </c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>
      <c r="A173" s="96" t="s">
        <v>7619</v>
      </c>
      <c r="B173" s="96">
        <v>2.1970196554E10</v>
      </c>
      <c r="C173" s="96" t="s">
        <v>9106</v>
      </c>
      <c r="D173" s="97"/>
      <c r="E173" s="96" t="s">
        <v>85</v>
      </c>
      <c r="F173" s="96" t="s">
        <v>140</v>
      </c>
      <c r="G173" s="96" t="s">
        <v>53</v>
      </c>
      <c r="H173" s="101">
        <v>1416.08</v>
      </c>
      <c r="I173" s="100">
        <v>45905.0</v>
      </c>
      <c r="J173" s="96">
        <v>1584599.0</v>
      </c>
      <c r="K173" s="100">
        <v>45910.0</v>
      </c>
      <c r="L173" s="96">
        <v>9.0</v>
      </c>
      <c r="M173" s="97"/>
      <c r="N173" s="100">
        <v>45904.0</v>
      </c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>
      <c r="A174" s="96" t="s">
        <v>9112</v>
      </c>
      <c r="B174" s="96">
        <v>2.1999003181E10</v>
      </c>
      <c r="C174" s="96" t="s">
        <v>9113</v>
      </c>
      <c r="D174" s="97"/>
      <c r="E174" s="96" t="s">
        <v>85</v>
      </c>
      <c r="F174" s="96" t="s">
        <v>278</v>
      </c>
      <c r="G174" s="96" t="s">
        <v>94</v>
      </c>
      <c r="H174" s="98"/>
      <c r="I174" s="99"/>
      <c r="J174" s="97"/>
      <c r="K174" s="99"/>
      <c r="L174" s="97"/>
      <c r="M174" s="97"/>
      <c r="N174" s="100">
        <v>45908.0</v>
      </c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>
      <c r="A175" s="96" t="s">
        <v>8992</v>
      </c>
      <c r="B175" s="96">
        <v>2.1991638763E10</v>
      </c>
      <c r="C175" s="96" t="s">
        <v>9114</v>
      </c>
      <c r="D175" s="97"/>
      <c r="E175" s="96" t="s">
        <v>85</v>
      </c>
      <c r="F175" s="96" t="s">
        <v>153</v>
      </c>
      <c r="G175" s="96" t="s">
        <v>86</v>
      </c>
      <c r="H175" s="98"/>
      <c r="I175" s="99"/>
      <c r="J175" s="97"/>
      <c r="K175" s="99"/>
      <c r="L175" s="97"/>
      <c r="M175" s="97"/>
      <c r="N175" s="100">
        <v>45908.0</v>
      </c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>
      <c r="A176" s="96" t="s">
        <v>4951</v>
      </c>
      <c r="B176" s="96">
        <v>2.1985680447E10</v>
      </c>
      <c r="C176" s="96" t="s">
        <v>9115</v>
      </c>
      <c r="D176" s="97"/>
      <c r="E176" s="96" t="s">
        <v>85</v>
      </c>
      <c r="F176" s="96" t="s">
        <v>93</v>
      </c>
      <c r="G176" s="96" t="s">
        <v>94</v>
      </c>
      <c r="H176" s="101">
        <v>2786.76</v>
      </c>
      <c r="I176" s="99"/>
      <c r="J176" s="97"/>
      <c r="K176" s="99"/>
      <c r="L176" s="97"/>
      <c r="M176" s="97"/>
      <c r="N176" s="100">
        <v>45908.0</v>
      </c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>
      <c r="A177" s="96" t="s">
        <v>4022</v>
      </c>
      <c r="B177" s="96">
        <v>2.1969152699E10</v>
      </c>
      <c r="C177" s="96" t="s">
        <v>9116</v>
      </c>
      <c r="D177" s="97"/>
      <c r="E177" s="96" t="s">
        <v>85</v>
      </c>
      <c r="F177" s="96" t="s">
        <v>182</v>
      </c>
      <c r="G177" s="96" t="s">
        <v>86</v>
      </c>
      <c r="H177" s="98"/>
      <c r="I177" s="99"/>
      <c r="J177" s="97"/>
      <c r="K177" s="99"/>
      <c r="L177" s="97"/>
      <c r="M177" s="97"/>
      <c r="N177" s="100">
        <v>45908.0</v>
      </c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>
      <c r="A178" s="96" t="s">
        <v>4022</v>
      </c>
      <c r="B178" s="96">
        <v>2.1974962369E10</v>
      </c>
      <c r="C178" s="96" t="s">
        <v>9117</v>
      </c>
      <c r="D178" s="97"/>
      <c r="E178" s="96" t="s">
        <v>803</v>
      </c>
      <c r="F178" s="96" t="s">
        <v>3117</v>
      </c>
      <c r="G178" s="96" t="s">
        <v>53</v>
      </c>
      <c r="H178" s="101">
        <v>115.6</v>
      </c>
      <c r="I178" s="100">
        <v>45908.0</v>
      </c>
      <c r="J178" s="96">
        <v>9.663876E7</v>
      </c>
      <c r="K178" s="100">
        <v>45908.0</v>
      </c>
      <c r="L178" s="96">
        <v>9.0</v>
      </c>
      <c r="M178" s="97"/>
      <c r="N178" s="100">
        <v>45908.0</v>
      </c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>
      <c r="A179" s="96" t="s">
        <v>9118</v>
      </c>
      <c r="B179" s="96">
        <v>2.1987995107E10</v>
      </c>
      <c r="C179" s="96" t="s">
        <v>9119</v>
      </c>
      <c r="D179" s="97"/>
      <c r="E179" s="96" t="s">
        <v>85</v>
      </c>
      <c r="F179" s="97"/>
      <c r="G179" s="96" t="s">
        <v>86</v>
      </c>
      <c r="H179" s="98"/>
      <c r="I179" s="99"/>
      <c r="J179" s="97"/>
      <c r="K179" s="99"/>
      <c r="L179" s="97"/>
      <c r="M179" s="97"/>
      <c r="N179" s="100">
        <v>45909.0</v>
      </c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>
      <c r="A180" s="96" t="s">
        <v>4286</v>
      </c>
      <c r="B180" s="96">
        <v>2.1991611037E10</v>
      </c>
      <c r="C180" s="96" t="s">
        <v>9120</v>
      </c>
      <c r="D180" s="97"/>
      <c r="E180" s="96" t="s">
        <v>85</v>
      </c>
      <c r="F180" s="97"/>
      <c r="G180" s="96" t="s">
        <v>86</v>
      </c>
      <c r="H180" s="98"/>
      <c r="I180" s="99"/>
      <c r="J180" s="97"/>
      <c r="K180" s="99"/>
      <c r="L180" s="97"/>
      <c r="M180" s="97"/>
      <c r="N180" s="100">
        <v>45909.0</v>
      </c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>
      <c r="A181" s="96" t="s">
        <v>4022</v>
      </c>
      <c r="B181" s="96">
        <v>2.1996896662E10</v>
      </c>
      <c r="C181" s="96" t="s">
        <v>9121</v>
      </c>
      <c r="D181" s="97"/>
      <c r="E181" s="96" t="s">
        <v>85</v>
      </c>
      <c r="F181" s="97"/>
      <c r="G181" s="96" t="s">
        <v>86</v>
      </c>
      <c r="H181" s="98"/>
      <c r="I181" s="99"/>
      <c r="J181" s="97"/>
      <c r="K181" s="99"/>
      <c r="L181" s="97"/>
      <c r="M181" s="97"/>
      <c r="N181" s="100">
        <v>45910.0</v>
      </c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>
      <c r="A182" s="96" t="s">
        <v>4245</v>
      </c>
      <c r="B182" s="96">
        <v>2.2974033551E10</v>
      </c>
      <c r="C182" s="96" t="s">
        <v>9122</v>
      </c>
      <c r="D182" s="97"/>
      <c r="E182" s="96" t="s">
        <v>85</v>
      </c>
      <c r="F182" s="97"/>
      <c r="G182" s="96" t="s">
        <v>53</v>
      </c>
      <c r="H182" s="98"/>
      <c r="I182" s="99"/>
      <c r="J182" s="97"/>
      <c r="K182" s="99"/>
      <c r="L182" s="96">
        <v>9.0</v>
      </c>
      <c r="M182" s="97"/>
      <c r="N182" s="100">
        <v>45910.0</v>
      </c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>
      <c r="A183" s="96" t="s">
        <v>4360</v>
      </c>
      <c r="B183" s="96">
        <v>2.1979906582E10</v>
      </c>
      <c r="C183" s="96" t="s">
        <v>9123</v>
      </c>
      <c r="D183" s="97"/>
      <c r="E183" s="96" t="s">
        <v>134</v>
      </c>
      <c r="F183" s="96" t="s">
        <v>140</v>
      </c>
      <c r="G183" s="96" t="s">
        <v>53</v>
      </c>
      <c r="H183" s="101">
        <v>1406.08</v>
      </c>
      <c r="I183" s="100">
        <v>45911.0</v>
      </c>
      <c r="J183" s="96">
        <v>1586481.0</v>
      </c>
      <c r="K183" s="100">
        <v>45931.0</v>
      </c>
      <c r="L183" s="96">
        <v>9.0</v>
      </c>
      <c r="M183" s="97"/>
      <c r="N183" s="100">
        <v>45911.0</v>
      </c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>
      <c r="A184" s="96" t="s">
        <v>32</v>
      </c>
      <c r="B184" s="96">
        <v>2.2992132761E10</v>
      </c>
      <c r="C184" s="97"/>
      <c r="D184" s="97"/>
      <c r="E184" s="96" t="s">
        <v>4944</v>
      </c>
      <c r="F184" s="97"/>
      <c r="G184" s="96" t="s">
        <v>86</v>
      </c>
      <c r="H184" s="98"/>
      <c r="I184" s="99"/>
      <c r="J184" s="97"/>
      <c r="K184" s="99"/>
      <c r="L184" s="97"/>
      <c r="M184" s="97"/>
      <c r="N184" s="100">
        <v>45915.0</v>
      </c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>
      <c r="A185" s="96" t="s">
        <v>1092</v>
      </c>
      <c r="B185" s="96">
        <v>2.1975180094E10</v>
      </c>
      <c r="C185" s="97"/>
      <c r="D185" s="97"/>
      <c r="E185" s="96" t="s">
        <v>4944</v>
      </c>
      <c r="F185" s="97"/>
      <c r="G185" s="96" t="s">
        <v>86</v>
      </c>
      <c r="H185" s="98"/>
      <c r="I185" s="99"/>
      <c r="J185" s="97"/>
      <c r="K185" s="99"/>
      <c r="L185" s="97"/>
      <c r="M185" s="97"/>
      <c r="N185" s="100">
        <v>45915.0</v>
      </c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>
      <c r="A186" s="96" t="s">
        <v>9124</v>
      </c>
      <c r="B186" s="96">
        <v>2.4988286897E10</v>
      </c>
      <c r="C186" s="97"/>
      <c r="D186" s="97"/>
      <c r="E186" s="96" t="s">
        <v>4944</v>
      </c>
      <c r="F186" s="97"/>
      <c r="G186" s="96" t="s">
        <v>86</v>
      </c>
      <c r="H186" s="98"/>
      <c r="I186" s="99"/>
      <c r="J186" s="97"/>
      <c r="K186" s="99"/>
      <c r="L186" s="97"/>
      <c r="M186" s="97"/>
      <c r="N186" s="100">
        <v>45915.0</v>
      </c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>
      <c r="A187" s="96" t="s">
        <v>160</v>
      </c>
      <c r="B187" s="96">
        <v>2.1981674417E10</v>
      </c>
      <c r="C187" s="97"/>
      <c r="D187" s="97"/>
      <c r="E187" s="96" t="s">
        <v>4944</v>
      </c>
      <c r="F187" s="97"/>
      <c r="G187" s="96" t="s">
        <v>86</v>
      </c>
      <c r="H187" s="98"/>
      <c r="I187" s="99"/>
      <c r="J187" s="97"/>
      <c r="K187" s="99"/>
      <c r="L187" s="97"/>
      <c r="M187" s="97"/>
      <c r="N187" s="100">
        <v>45915.0</v>
      </c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>
      <c r="A188" s="96" t="s">
        <v>9125</v>
      </c>
      <c r="B188" s="96">
        <v>2.181091991E9</v>
      </c>
      <c r="C188" s="97"/>
      <c r="D188" s="97"/>
      <c r="E188" s="96" t="s">
        <v>4944</v>
      </c>
      <c r="F188" s="97"/>
      <c r="G188" s="96" t="s">
        <v>86</v>
      </c>
      <c r="H188" s="98"/>
      <c r="I188" s="99"/>
      <c r="J188" s="97"/>
      <c r="K188" s="99"/>
      <c r="L188" s="97"/>
      <c r="M188" s="97"/>
      <c r="N188" s="100">
        <v>45915.0</v>
      </c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>
      <c r="A189" s="96" t="s">
        <v>615</v>
      </c>
      <c r="B189" s="96">
        <v>2.1985649438E10</v>
      </c>
      <c r="C189" s="97"/>
      <c r="D189" s="97"/>
      <c r="E189" s="96" t="s">
        <v>4944</v>
      </c>
      <c r="F189" s="97"/>
      <c r="G189" s="96" t="s">
        <v>86</v>
      </c>
      <c r="H189" s="98"/>
      <c r="I189" s="99"/>
      <c r="J189" s="97"/>
      <c r="K189" s="99"/>
      <c r="L189" s="97"/>
      <c r="M189" s="97"/>
      <c r="N189" s="100">
        <v>45915.0</v>
      </c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>
      <c r="A190" s="96" t="s">
        <v>2492</v>
      </c>
      <c r="B190" s="96">
        <v>2.1970023932E10</v>
      </c>
      <c r="C190" s="97"/>
      <c r="D190" s="97"/>
      <c r="E190" s="96" t="s">
        <v>4944</v>
      </c>
      <c r="F190" s="97"/>
      <c r="G190" s="96" t="s">
        <v>86</v>
      </c>
      <c r="H190" s="98"/>
      <c r="I190" s="99"/>
      <c r="J190" s="97"/>
      <c r="K190" s="99"/>
      <c r="L190" s="97"/>
      <c r="M190" s="97"/>
      <c r="N190" s="100">
        <v>45915.0</v>
      </c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>
      <c r="A191" s="96" t="s">
        <v>850</v>
      </c>
      <c r="B191" s="96">
        <v>2.1983494714E10</v>
      </c>
      <c r="C191" s="97"/>
      <c r="D191" s="97"/>
      <c r="E191" s="96" t="s">
        <v>4944</v>
      </c>
      <c r="F191" s="97"/>
      <c r="G191" s="96" t="s">
        <v>86</v>
      </c>
      <c r="H191" s="98"/>
      <c r="I191" s="99"/>
      <c r="J191" s="97"/>
      <c r="K191" s="99"/>
      <c r="L191" s="97"/>
      <c r="M191" s="97"/>
      <c r="N191" s="100">
        <v>45915.0</v>
      </c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>
      <c r="A192" s="96" t="s">
        <v>9126</v>
      </c>
      <c r="B192" s="96">
        <v>2.2997040627E10</v>
      </c>
      <c r="C192" s="97"/>
      <c r="D192" s="97"/>
      <c r="E192" s="96" t="s">
        <v>4944</v>
      </c>
      <c r="F192" s="97"/>
      <c r="G192" s="96" t="s">
        <v>86</v>
      </c>
      <c r="H192" s="98"/>
      <c r="I192" s="99"/>
      <c r="J192" s="97"/>
      <c r="K192" s="99"/>
      <c r="L192" s="97"/>
      <c r="M192" s="97"/>
      <c r="N192" s="100">
        <v>45915.0</v>
      </c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>
      <c r="A193" s="96" t="s">
        <v>9127</v>
      </c>
      <c r="B193" s="96">
        <v>2.1999325767E10</v>
      </c>
      <c r="C193" s="97"/>
      <c r="D193" s="97"/>
      <c r="E193" s="96" t="s">
        <v>4944</v>
      </c>
      <c r="F193" s="97"/>
      <c r="G193" s="96" t="s">
        <v>86</v>
      </c>
      <c r="H193" s="98"/>
      <c r="I193" s="99"/>
      <c r="J193" s="97"/>
      <c r="K193" s="99"/>
      <c r="L193" s="97"/>
      <c r="M193" s="97"/>
      <c r="N193" s="100">
        <v>45915.0</v>
      </c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>
      <c r="A194" s="96" t="s">
        <v>562</v>
      </c>
      <c r="B194" s="96">
        <v>2.1991089978E10</v>
      </c>
      <c r="C194" s="96" t="s">
        <v>9128</v>
      </c>
      <c r="D194" s="97"/>
      <c r="E194" s="96" t="s">
        <v>85</v>
      </c>
      <c r="F194" s="97"/>
      <c r="G194" s="96" t="s">
        <v>86</v>
      </c>
      <c r="H194" s="98"/>
      <c r="I194" s="99"/>
      <c r="J194" s="97"/>
      <c r="K194" s="99"/>
      <c r="L194" s="97"/>
      <c r="M194" s="97"/>
      <c r="N194" s="100">
        <v>45915.0</v>
      </c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>
      <c r="A195" s="96" t="s">
        <v>9129</v>
      </c>
      <c r="B195" s="96">
        <v>2.1997086559E10</v>
      </c>
      <c r="C195" s="96" t="s">
        <v>9130</v>
      </c>
      <c r="D195" s="97"/>
      <c r="E195" s="96" t="s">
        <v>85</v>
      </c>
      <c r="F195" s="96" t="s">
        <v>140</v>
      </c>
      <c r="G195" s="96" t="s">
        <v>86</v>
      </c>
      <c r="H195" s="101">
        <v>1895.08</v>
      </c>
      <c r="I195" s="99"/>
      <c r="J195" s="97"/>
      <c r="K195" s="99"/>
      <c r="L195" s="97"/>
      <c r="M195" s="97"/>
      <c r="N195" s="100">
        <v>45915.0</v>
      </c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>
      <c r="A196" s="96" t="s">
        <v>4837</v>
      </c>
      <c r="B196" s="96">
        <v>2.1964694058E10</v>
      </c>
      <c r="C196" s="96" t="s">
        <v>9131</v>
      </c>
      <c r="D196" s="97"/>
      <c r="E196" s="96" t="s">
        <v>85</v>
      </c>
      <c r="F196" s="96" t="s">
        <v>182</v>
      </c>
      <c r="G196" s="96" t="s">
        <v>53</v>
      </c>
      <c r="H196" s="101">
        <v>1871.99</v>
      </c>
      <c r="I196" s="100">
        <v>45916.0</v>
      </c>
      <c r="J196" s="96">
        <v>4.4139426E7</v>
      </c>
      <c r="K196" s="100">
        <v>45940.0</v>
      </c>
      <c r="L196" s="96">
        <v>10.0</v>
      </c>
      <c r="M196" s="97"/>
      <c r="N196" s="100">
        <v>45931.0</v>
      </c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>
      <c r="A197" s="96" t="s">
        <v>4059</v>
      </c>
      <c r="B197" s="96" t="s">
        <v>9132</v>
      </c>
      <c r="C197" s="97"/>
      <c r="D197" s="97"/>
      <c r="E197" s="96" t="s">
        <v>671</v>
      </c>
      <c r="F197" s="97"/>
      <c r="G197" s="96" t="s">
        <v>86</v>
      </c>
      <c r="H197" s="98"/>
      <c r="I197" s="99"/>
      <c r="J197" s="97"/>
      <c r="K197" s="99"/>
      <c r="L197" s="97"/>
      <c r="M197" s="97"/>
      <c r="N197" s="100">
        <v>45922.0</v>
      </c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>
      <c r="A198" s="96" t="s">
        <v>9133</v>
      </c>
      <c r="B198" s="96" t="s">
        <v>9134</v>
      </c>
      <c r="C198" s="97"/>
      <c r="D198" s="97"/>
      <c r="E198" s="96" t="s">
        <v>671</v>
      </c>
      <c r="F198" s="97"/>
      <c r="G198" s="96" t="s">
        <v>86</v>
      </c>
      <c r="H198" s="98"/>
      <c r="I198" s="99"/>
      <c r="J198" s="97"/>
      <c r="K198" s="99"/>
      <c r="L198" s="97"/>
      <c r="M198" s="97"/>
      <c r="N198" s="100">
        <v>45922.0</v>
      </c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>
      <c r="A199" s="96" t="s">
        <v>4299</v>
      </c>
      <c r="B199" s="96" t="s">
        <v>9135</v>
      </c>
      <c r="C199" s="97"/>
      <c r="D199" s="97"/>
      <c r="E199" s="96" t="s">
        <v>671</v>
      </c>
      <c r="F199" s="97"/>
      <c r="G199" s="96" t="s">
        <v>86</v>
      </c>
      <c r="H199" s="98"/>
      <c r="I199" s="99"/>
      <c r="J199" s="97"/>
      <c r="K199" s="99"/>
      <c r="L199" s="97"/>
      <c r="M199" s="97"/>
      <c r="N199" s="100">
        <v>45922.0</v>
      </c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>
      <c r="A200" s="96" t="s">
        <v>9136</v>
      </c>
      <c r="B200" s="96" t="s">
        <v>9137</v>
      </c>
      <c r="C200" s="97"/>
      <c r="D200" s="97"/>
      <c r="E200" s="96" t="s">
        <v>671</v>
      </c>
      <c r="F200" s="97"/>
      <c r="G200" s="96" t="s">
        <v>86</v>
      </c>
      <c r="H200" s="98"/>
      <c r="I200" s="99"/>
      <c r="J200" s="97"/>
      <c r="K200" s="99"/>
      <c r="L200" s="97"/>
      <c r="M200" s="97"/>
      <c r="N200" s="100">
        <v>45922.0</v>
      </c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>
      <c r="A201" s="96" t="s">
        <v>3974</v>
      </c>
      <c r="B201" s="96" t="s">
        <v>9138</v>
      </c>
      <c r="C201" s="97"/>
      <c r="D201" s="97"/>
      <c r="E201" s="96" t="s">
        <v>671</v>
      </c>
      <c r="F201" s="97"/>
      <c r="G201" s="96" t="s">
        <v>86</v>
      </c>
      <c r="H201" s="98"/>
      <c r="I201" s="99"/>
      <c r="J201" s="97"/>
      <c r="K201" s="99"/>
      <c r="L201" s="97"/>
      <c r="M201" s="97"/>
      <c r="N201" s="100">
        <v>45922.0</v>
      </c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>
      <c r="A202" s="96" t="s">
        <v>5077</v>
      </c>
      <c r="B202" s="96" t="s">
        <v>9139</v>
      </c>
      <c r="C202" s="97"/>
      <c r="D202" s="97"/>
      <c r="E202" s="96" t="s">
        <v>671</v>
      </c>
      <c r="F202" s="97"/>
      <c r="G202" s="96" t="s">
        <v>86</v>
      </c>
      <c r="H202" s="98"/>
      <c r="I202" s="99"/>
      <c r="J202" s="97"/>
      <c r="K202" s="99"/>
      <c r="L202" s="97"/>
      <c r="M202" s="97"/>
      <c r="N202" s="100">
        <v>45922.0</v>
      </c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>
      <c r="A203" s="96" t="s">
        <v>4935</v>
      </c>
      <c r="B203" s="96" t="s">
        <v>9140</v>
      </c>
      <c r="C203" s="97"/>
      <c r="D203" s="97"/>
      <c r="E203" s="96" t="s">
        <v>671</v>
      </c>
      <c r="F203" s="97"/>
      <c r="G203" s="96" t="s">
        <v>86</v>
      </c>
      <c r="H203" s="98"/>
      <c r="I203" s="99"/>
      <c r="J203" s="97"/>
      <c r="K203" s="99"/>
      <c r="L203" s="97"/>
      <c r="M203" s="97"/>
      <c r="N203" s="100">
        <v>45922.0</v>
      </c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>
      <c r="A204" s="96" t="s">
        <v>5270</v>
      </c>
      <c r="B204" s="96" t="s">
        <v>9141</v>
      </c>
      <c r="C204" s="97"/>
      <c r="D204" s="97"/>
      <c r="E204" s="96" t="s">
        <v>671</v>
      </c>
      <c r="F204" s="97"/>
      <c r="G204" s="96" t="s">
        <v>86</v>
      </c>
      <c r="H204" s="98"/>
      <c r="I204" s="99"/>
      <c r="J204" s="97"/>
      <c r="K204" s="99"/>
      <c r="L204" s="97"/>
      <c r="M204" s="97"/>
      <c r="N204" s="100">
        <v>45922.0</v>
      </c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>
      <c r="A205" s="96" t="s">
        <v>7224</v>
      </c>
      <c r="B205" s="96" t="s">
        <v>9142</v>
      </c>
      <c r="C205" s="97"/>
      <c r="D205" s="97"/>
      <c r="E205" s="96" t="s">
        <v>85</v>
      </c>
      <c r="F205" s="97"/>
      <c r="G205" s="96" t="s">
        <v>86</v>
      </c>
      <c r="H205" s="98"/>
      <c r="I205" s="99"/>
      <c r="J205" s="97"/>
      <c r="K205" s="99"/>
      <c r="L205" s="97"/>
      <c r="M205" s="97"/>
      <c r="N205" s="100">
        <v>45922.0</v>
      </c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>
      <c r="A206" s="96" t="s">
        <v>9143</v>
      </c>
      <c r="B206" s="96">
        <v>2.1964461888E10</v>
      </c>
      <c r="C206" s="97"/>
      <c r="D206" s="97"/>
      <c r="E206" s="96" t="s">
        <v>85</v>
      </c>
      <c r="F206" s="97"/>
      <c r="G206" s="96" t="s">
        <v>94</v>
      </c>
      <c r="H206" s="98"/>
      <c r="I206" s="99"/>
      <c r="J206" s="97"/>
      <c r="K206" s="99"/>
      <c r="L206" s="97"/>
      <c r="M206" s="97"/>
      <c r="N206" s="100">
        <v>45922.0</v>
      </c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>
      <c r="A207" s="96" t="s">
        <v>9144</v>
      </c>
      <c r="B207" s="96" t="s">
        <v>9145</v>
      </c>
      <c r="C207" s="97"/>
      <c r="D207" s="97"/>
      <c r="E207" s="96" t="s">
        <v>671</v>
      </c>
      <c r="F207" s="97"/>
      <c r="G207" s="96" t="s">
        <v>86</v>
      </c>
      <c r="H207" s="98"/>
      <c r="I207" s="99"/>
      <c r="J207" s="97"/>
      <c r="K207" s="99"/>
      <c r="L207" s="97"/>
      <c r="M207" s="97"/>
      <c r="N207" s="100">
        <v>45922.0</v>
      </c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>
      <c r="A208" s="96" t="s">
        <v>4022</v>
      </c>
      <c r="B208" s="96" t="s">
        <v>9146</v>
      </c>
      <c r="C208" s="97"/>
      <c r="D208" s="97"/>
      <c r="E208" s="96" t="s">
        <v>671</v>
      </c>
      <c r="F208" s="97"/>
      <c r="G208" s="96" t="s">
        <v>86</v>
      </c>
      <c r="H208" s="98"/>
      <c r="I208" s="99"/>
      <c r="J208" s="97"/>
      <c r="K208" s="99"/>
      <c r="L208" s="97"/>
      <c r="M208" s="97"/>
      <c r="N208" s="100">
        <v>45922.0</v>
      </c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>
      <c r="A209" s="96" t="s">
        <v>9147</v>
      </c>
      <c r="B209" s="96" t="s">
        <v>9148</v>
      </c>
      <c r="C209" s="97"/>
      <c r="D209" s="97"/>
      <c r="E209" s="96" t="s">
        <v>671</v>
      </c>
      <c r="F209" s="97"/>
      <c r="G209" s="96" t="s">
        <v>86</v>
      </c>
      <c r="H209" s="98"/>
      <c r="I209" s="99"/>
      <c r="J209" s="97"/>
      <c r="K209" s="99"/>
      <c r="L209" s="97"/>
      <c r="M209" s="97"/>
      <c r="N209" s="100">
        <v>45922.0</v>
      </c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>
      <c r="A210" s="96" t="s">
        <v>9149</v>
      </c>
      <c r="B210" s="96" t="s">
        <v>9150</v>
      </c>
      <c r="C210" s="97"/>
      <c r="D210" s="97"/>
      <c r="E210" s="96" t="s">
        <v>671</v>
      </c>
      <c r="F210" s="97"/>
      <c r="G210" s="96" t="s">
        <v>86</v>
      </c>
      <c r="H210" s="98"/>
      <c r="I210" s="99"/>
      <c r="J210" s="97"/>
      <c r="K210" s="99"/>
      <c r="L210" s="97"/>
      <c r="M210" s="97"/>
      <c r="N210" s="100">
        <v>45922.0</v>
      </c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>
      <c r="A211" s="96" t="s">
        <v>9151</v>
      </c>
      <c r="B211" s="96" t="s">
        <v>9152</v>
      </c>
      <c r="C211" s="97"/>
      <c r="D211" s="97"/>
      <c r="E211" s="96" t="s">
        <v>671</v>
      </c>
      <c r="F211" s="97"/>
      <c r="G211" s="96" t="s">
        <v>94</v>
      </c>
      <c r="H211" s="98"/>
      <c r="I211" s="99"/>
      <c r="J211" s="97"/>
      <c r="K211" s="99"/>
      <c r="L211" s="97"/>
      <c r="M211" s="97"/>
      <c r="N211" s="100">
        <v>45922.0</v>
      </c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>
      <c r="A212" s="96" t="s">
        <v>9153</v>
      </c>
      <c r="B212" s="96">
        <v>2.1976231682E10</v>
      </c>
      <c r="C212" s="96" t="s">
        <v>9154</v>
      </c>
      <c r="D212" s="97"/>
      <c r="E212" s="96" t="s">
        <v>85</v>
      </c>
      <c r="F212" s="96" t="s">
        <v>103</v>
      </c>
      <c r="G212" s="96" t="s">
        <v>94</v>
      </c>
      <c r="H212" s="101">
        <v>216.23</v>
      </c>
      <c r="I212" s="99"/>
      <c r="J212" s="97"/>
      <c r="K212" s="99"/>
      <c r="L212" s="97"/>
      <c r="M212" s="97"/>
      <c r="N212" s="100">
        <v>45923.0</v>
      </c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>
      <c r="A213" s="96" t="s">
        <v>896</v>
      </c>
      <c r="B213" s="96">
        <v>2.2974059831E10</v>
      </c>
      <c r="C213" s="96" t="s">
        <v>9155</v>
      </c>
      <c r="D213" s="97"/>
      <c r="E213" s="96" t="s">
        <v>85</v>
      </c>
      <c r="F213" s="96" t="s">
        <v>278</v>
      </c>
      <c r="G213" s="96" t="s">
        <v>94</v>
      </c>
      <c r="H213" s="101">
        <v>1621.23</v>
      </c>
      <c r="I213" s="99"/>
      <c r="J213" s="97"/>
      <c r="K213" s="99"/>
      <c r="L213" s="97"/>
      <c r="M213" s="97"/>
      <c r="N213" s="100">
        <v>45923.0</v>
      </c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>
      <c r="A214" s="96" t="s">
        <v>4418</v>
      </c>
      <c r="B214" s="96">
        <v>2.1999552412E10</v>
      </c>
      <c r="C214" s="96" t="s">
        <v>9156</v>
      </c>
      <c r="D214" s="97"/>
      <c r="E214" s="96" t="s">
        <v>85</v>
      </c>
      <c r="F214" s="97"/>
      <c r="G214" s="96" t="s">
        <v>86</v>
      </c>
      <c r="H214" s="98"/>
      <c r="I214" s="99"/>
      <c r="J214" s="97"/>
      <c r="K214" s="99"/>
      <c r="L214" s="97"/>
      <c r="M214" s="97"/>
      <c r="N214" s="100">
        <v>45930.0</v>
      </c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>
      <c r="A215" s="96" t="s">
        <v>9157</v>
      </c>
      <c r="B215" s="96">
        <v>2.1991223973E10</v>
      </c>
      <c r="C215" s="96" t="s">
        <v>9158</v>
      </c>
      <c r="D215" s="97"/>
      <c r="E215" s="96" t="s">
        <v>85</v>
      </c>
      <c r="F215" s="96" t="s">
        <v>93</v>
      </c>
      <c r="G215" s="96" t="s">
        <v>86</v>
      </c>
      <c r="H215" s="98"/>
      <c r="I215" s="99"/>
      <c r="J215" s="97"/>
      <c r="K215" s="99"/>
      <c r="L215" s="97"/>
      <c r="M215" s="97"/>
      <c r="N215" s="100">
        <v>45930.0</v>
      </c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>
      <c r="A216" s="96" t="s">
        <v>9159</v>
      </c>
      <c r="B216" s="96">
        <v>2.1996314139E10</v>
      </c>
      <c r="C216" s="96" t="s">
        <v>9160</v>
      </c>
      <c r="D216" s="97"/>
      <c r="E216" s="96" t="s">
        <v>85</v>
      </c>
      <c r="F216" s="96" t="s">
        <v>137</v>
      </c>
      <c r="G216" s="96" t="s">
        <v>94</v>
      </c>
      <c r="H216" s="101">
        <v>2223.0</v>
      </c>
      <c r="I216" s="99"/>
      <c r="J216" s="97"/>
      <c r="K216" s="99"/>
      <c r="L216" s="97"/>
      <c r="M216" s="97"/>
      <c r="N216" s="100">
        <v>45930.0</v>
      </c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>
      <c r="A217" s="96" t="s">
        <v>5144</v>
      </c>
      <c r="B217" s="96">
        <v>2.1988848915E10</v>
      </c>
      <c r="C217" s="96" t="s">
        <v>9161</v>
      </c>
      <c r="D217" s="97"/>
      <c r="E217" s="96" t="s">
        <v>85</v>
      </c>
      <c r="F217" s="96" t="s">
        <v>137</v>
      </c>
      <c r="G217" s="96" t="s">
        <v>55</v>
      </c>
      <c r="H217" s="101">
        <v>3908.4</v>
      </c>
      <c r="I217" s="100">
        <v>45930.0</v>
      </c>
      <c r="J217" s="96">
        <v>9.6683967E7</v>
      </c>
      <c r="K217" s="100">
        <v>45985.0</v>
      </c>
      <c r="L217" s="96">
        <v>11.0</v>
      </c>
      <c r="M217" s="97"/>
      <c r="N217" s="100">
        <v>45964.0</v>
      </c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>
      <c r="A218" s="96" t="s">
        <v>4159</v>
      </c>
      <c r="B218" s="96">
        <v>2.1973516997E10</v>
      </c>
      <c r="C218" s="113" t="s">
        <v>9162</v>
      </c>
      <c r="D218" s="97"/>
      <c r="E218" s="96" t="s">
        <v>85</v>
      </c>
      <c r="F218" s="96" t="s">
        <v>143</v>
      </c>
      <c r="G218" s="96" t="s">
        <v>53</v>
      </c>
      <c r="H218" s="101">
        <v>4402.23</v>
      </c>
      <c r="I218" s="100">
        <v>45933.0</v>
      </c>
      <c r="J218" s="96">
        <v>2154593.0</v>
      </c>
      <c r="K218" s="100">
        <v>45945.0</v>
      </c>
      <c r="L218" s="96">
        <v>10.0</v>
      </c>
      <c r="M218" s="97"/>
      <c r="N218" s="100">
        <v>45933.0</v>
      </c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>
      <c r="A219" s="96" t="s">
        <v>9163</v>
      </c>
      <c r="B219" s="96">
        <v>2.1964737222E10</v>
      </c>
      <c r="C219" s="96" t="s">
        <v>9164</v>
      </c>
      <c r="D219" s="97"/>
      <c r="E219" s="96" t="s">
        <v>85</v>
      </c>
      <c r="F219" s="96" t="s">
        <v>140</v>
      </c>
      <c r="G219" s="96" t="s">
        <v>53</v>
      </c>
      <c r="H219" s="101">
        <v>1416.08</v>
      </c>
      <c r="I219" s="100">
        <v>45932.0</v>
      </c>
      <c r="J219" s="96">
        <v>1593286.0</v>
      </c>
      <c r="K219" s="100">
        <v>45940.0</v>
      </c>
      <c r="L219" s="96">
        <v>10.0</v>
      </c>
      <c r="M219" s="97"/>
      <c r="N219" s="100">
        <v>45932.0</v>
      </c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>
      <c r="A220" s="96" t="s">
        <v>4739</v>
      </c>
      <c r="B220" s="96">
        <v>2.1968056668E10</v>
      </c>
      <c r="C220" s="96" t="s">
        <v>9165</v>
      </c>
      <c r="D220" s="97"/>
      <c r="E220" s="96" t="s">
        <v>85</v>
      </c>
      <c r="F220" s="96" t="s">
        <v>420</v>
      </c>
      <c r="G220" s="96" t="s">
        <v>94</v>
      </c>
      <c r="H220" s="101">
        <v>318.0</v>
      </c>
      <c r="I220" s="99"/>
      <c r="J220" s="97"/>
      <c r="K220" s="99"/>
      <c r="L220" s="97"/>
      <c r="M220" s="96" t="s">
        <v>9166</v>
      </c>
      <c r="N220" s="100">
        <v>45936.0</v>
      </c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>
      <c r="A221" s="96" t="s">
        <v>4210</v>
      </c>
      <c r="B221" s="96">
        <v>2.1998594427E10</v>
      </c>
      <c r="C221" s="96" t="s">
        <v>9167</v>
      </c>
      <c r="D221" s="97"/>
      <c r="E221" s="96" t="s">
        <v>85</v>
      </c>
      <c r="F221" s="97"/>
      <c r="G221" s="96" t="s">
        <v>86</v>
      </c>
      <c r="H221" s="98"/>
      <c r="I221" s="99"/>
      <c r="J221" s="97"/>
      <c r="K221" s="99"/>
      <c r="L221" s="97"/>
      <c r="M221" s="97"/>
      <c r="N221" s="100">
        <v>45936.0</v>
      </c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>
      <c r="A222" s="96" t="s">
        <v>9168</v>
      </c>
      <c r="B222" s="96">
        <v>2.1969195748E10</v>
      </c>
      <c r="C222" s="96" t="s">
        <v>9169</v>
      </c>
      <c r="D222" s="97"/>
      <c r="E222" s="96" t="s">
        <v>85</v>
      </c>
      <c r="F222" s="97"/>
      <c r="G222" s="96" t="s">
        <v>86</v>
      </c>
      <c r="H222" s="98"/>
      <c r="I222" s="99"/>
      <c r="J222" s="97"/>
      <c r="K222" s="99"/>
      <c r="L222" s="97"/>
      <c r="M222" s="97"/>
      <c r="N222" s="100">
        <v>45936.0</v>
      </c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>
      <c r="A223" s="96" t="s">
        <v>4231</v>
      </c>
      <c r="B223" s="96">
        <v>2.1970173462E10</v>
      </c>
      <c r="C223" s="96" t="s">
        <v>9170</v>
      </c>
      <c r="D223" s="97"/>
      <c r="E223" s="96" t="s">
        <v>85</v>
      </c>
      <c r="F223" s="97"/>
      <c r="G223" s="96" t="s">
        <v>86</v>
      </c>
      <c r="H223" s="98"/>
      <c r="I223" s="99"/>
      <c r="J223" s="97"/>
      <c r="K223" s="99"/>
      <c r="L223" s="97"/>
      <c r="M223" s="97"/>
      <c r="N223" s="100">
        <v>45937.0</v>
      </c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>
      <c r="A224" s="96" t="s">
        <v>9171</v>
      </c>
      <c r="B224" s="96">
        <v>2.1994220411E10</v>
      </c>
      <c r="C224" s="96" t="s">
        <v>9172</v>
      </c>
      <c r="D224" s="97"/>
      <c r="E224" s="96" t="s">
        <v>85</v>
      </c>
      <c r="F224" s="97"/>
      <c r="G224" s="96" t="s">
        <v>86</v>
      </c>
      <c r="H224" s="98"/>
      <c r="I224" s="99"/>
      <c r="J224" s="97"/>
      <c r="K224" s="99"/>
      <c r="L224" s="97"/>
      <c r="M224" s="97"/>
      <c r="N224" s="100">
        <v>45937.0</v>
      </c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>
      <c r="A225" s="96" t="s">
        <v>9173</v>
      </c>
      <c r="B225" s="96">
        <v>2.1999309595E10</v>
      </c>
      <c r="C225" s="96" t="s">
        <v>9174</v>
      </c>
      <c r="D225" s="97"/>
      <c r="E225" s="96" t="s">
        <v>85</v>
      </c>
      <c r="F225" s="97"/>
      <c r="G225" s="96" t="s">
        <v>86</v>
      </c>
      <c r="H225" s="98"/>
      <c r="I225" s="99"/>
      <c r="J225" s="97"/>
      <c r="K225" s="99"/>
      <c r="L225" s="97"/>
      <c r="M225" s="97"/>
      <c r="N225" s="100">
        <v>45937.0</v>
      </c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>
      <c r="A226" s="96" t="s">
        <v>4274</v>
      </c>
      <c r="B226" s="96">
        <v>2.1999783381E10</v>
      </c>
      <c r="C226" s="96" t="s">
        <v>9175</v>
      </c>
      <c r="D226" s="97"/>
      <c r="E226" s="96" t="s">
        <v>85</v>
      </c>
      <c r="F226" s="96" t="s">
        <v>93</v>
      </c>
      <c r="G226" s="96" t="s">
        <v>94</v>
      </c>
      <c r="H226" s="101">
        <v>2855.77</v>
      </c>
      <c r="I226" s="99"/>
      <c r="J226" s="97"/>
      <c r="K226" s="99"/>
      <c r="L226" s="97"/>
      <c r="M226" s="97"/>
      <c r="N226" s="100">
        <v>45937.0</v>
      </c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>
      <c r="A227" s="96" t="s">
        <v>4</v>
      </c>
      <c r="B227" s="96">
        <v>2.1964620776E10</v>
      </c>
      <c r="C227" s="96" t="s">
        <v>9176</v>
      </c>
      <c r="D227" s="97"/>
      <c r="E227" s="96" t="s">
        <v>85</v>
      </c>
      <c r="F227" s="96" t="s">
        <v>137</v>
      </c>
      <c r="G227" s="96" t="s">
        <v>53</v>
      </c>
      <c r="H227" s="101">
        <v>2739.84</v>
      </c>
      <c r="I227" s="100">
        <v>45938.0</v>
      </c>
      <c r="J227" s="96">
        <v>9.6697877E7</v>
      </c>
      <c r="K227" s="100">
        <v>45946.0</v>
      </c>
      <c r="L227" s="96">
        <v>10.0</v>
      </c>
      <c r="M227" s="97"/>
      <c r="N227" s="100">
        <v>45938.0</v>
      </c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>
      <c r="A228" s="96" t="s">
        <v>8643</v>
      </c>
      <c r="B228" s="96">
        <v>2.1974494535E10</v>
      </c>
      <c r="C228" s="96" t="s">
        <v>9177</v>
      </c>
      <c r="D228" s="97"/>
      <c r="E228" s="96" t="s">
        <v>85</v>
      </c>
      <c r="F228" s="97"/>
      <c r="G228" s="96" t="s">
        <v>86</v>
      </c>
      <c r="H228" s="98"/>
      <c r="I228" s="99"/>
      <c r="J228" s="97"/>
      <c r="K228" s="99"/>
      <c r="L228" s="97"/>
      <c r="M228" s="97"/>
      <c r="N228" s="100">
        <v>45938.0</v>
      </c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>
      <c r="A229" s="96" t="s">
        <v>5166</v>
      </c>
      <c r="B229" s="96">
        <v>2.1990862772E10</v>
      </c>
      <c r="C229" s="96" t="s">
        <v>9178</v>
      </c>
      <c r="D229" s="97"/>
      <c r="E229" s="96" t="s">
        <v>85</v>
      </c>
      <c r="F229" s="97"/>
      <c r="G229" s="96" t="s">
        <v>86</v>
      </c>
      <c r="H229" s="98"/>
      <c r="I229" s="99"/>
      <c r="J229" s="97"/>
      <c r="K229" s="99"/>
      <c r="L229" s="97"/>
      <c r="M229" s="97"/>
      <c r="N229" s="100">
        <v>45938.0</v>
      </c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>
      <c r="A230" s="96" t="s">
        <v>4427</v>
      </c>
      <c r="B230" s="96">
        <v>2.2988178716E10</v>
      </c>
      <c r="C230" s="96" t="s">
        <v>9179</v>
      </c>
      <c r="D230" s="97"/>
      <c r="E230" s="96" t="s">
        <v>85</v>
      </c>
      <c r="F230" s="97"/>
      <c r="G230" s="96" t="s">
        <v>86</v>
      </c>
      <c r="H230" s="98"/>
      <c r="I230" s="99"/>
      <c r="J230" s="97"/>
      <c r="K230" s="99"/>
      <c r="L230" s="97"/>
      <c r="M230" s="97"/>
      <c r="N230" s="100">
        <v>45938.0</v>
      </c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>
      <c r="A231" s="96" t="s">
        <v>4245</v>
      </c>
      <c r="B231" s="96">
        <v>2.2999256656E10</v>
      </c>
      <c r="C231" s="96" t="s">
        <v>9180</v>
      </c>
      <c r="D231" s="97"/>
      <c r="E231" s="96" t="s">
        <v>85</v>
      </c>
      <c r="F231" s="97"/>
      <c r="G231" s="96" t="s">
        <v>86</v>
      </c>
      <c r="H231" s="98"/>
      <c r="I231" s="99"/>
      <c r="J231" s="97"/>
      <c r="K231" s="99"/>
      <c r="L231" s="97"/>
      <c r="M231" s="97"/>
      <c r="N231" s="100">
        <v>45938.0</v>
      </c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>
      <c r="A232" s="96" t="s">
        <v>9181</v>
      </c>
      <c r="B232" s="96">
        <v>2.499263391E10</v>
      </c>
      <c r="C232" s="96" t="s">
        <v>9182</v>
      </c>
      <c r="D232" s="97"/>
      <c r="E232" s="96" t="s">
        <v>85</v>
      </c>
      <c r="F232" s="96" t="s">
        <v>93</v>
      </c>
      <c r="G232" s="96" t="s">
        <v>94</v>
      </c>
      <c r="H232" s="98"/>
      <c r="I232" s="99"/>
      <c r="J232" s="97"/>
      <c r="K232" s="99"/>
      <c r="L232" s="97"/>
      <c r="M232" s="96" t="s">
        <v>690</v>
      </c>
      <c r="N232" s="100">
        <v>45939.0</v>
      </c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>
      <c r="A233" s="96" t="s">
        <v>4022</v>
      </c>
      <c r="B233" s="96">
        <v>2.1979967841E10</v>
      </c>
      <c r="C233" s="96" t="s">
        <v>9183</v>
      </c>
      <c r="D233" s="97"/>
      <c r="E233" s="96" t="s">
        <v>85</v>
      </c>
      <c r="F233" s="96" t="s">
        <v>137</v>
      </c>
      <c r="G233" s="96" t="s">
        <v>94</v>
      </c>
      <c r="H233" s="98"/>
      <c r="I233" s="99"/>
      <c r="J233" s="97"/>
      <c r="K233" s="99"/>
      <c r="L233" s="97"/>
      <c r="M233" s="97"/>
      <c r="N233" s="100">
        <v>45939.0</v>
      </c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>
      <c r="A234" s="96" t="s">
        <v>850</v>
      </c>
      <c r="B234" s="96">
        <v>2.2997287032E10</v>
      </c>
      <c r="C234" s="96" t="s">
        <v>9184</v>
      </c>
      <c r="D234" s="97"/>
      <c r="E234" s="96" t="s">
        <v>85</v>
      </c>
      <c r="F234" s="96" t="s">
        <v>278</v>
      </c>
      <c r="G234" s="96" t="s">
        <v>94</v>
      </c>
      <c r="H234" s="101">
        <v>647.0</v>
      </c>
      <c r="I234" s="99"/>
      <c r="J234" s="97"/>
      <c r="K234" s="99"/>
      <c r="L234" s="97"/>
      <c r="M234" s="97"/>
      <c r="N234" s="100">
        <v>45943.0</v>
      </c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>
      <c r="A235" s="96" t="s">
        <v>9185</v>
      </c>
      <c r="B235" s="96">
        <v>2.1976249211E10</v>
      </c>
      <c r="C235" s="96" t="s">
        <v>9186</v>
      </c>
      <c r="D235" s="97"/>
      <c r="E235" s="96" t="s">
        <v>85</v>
      </c>
      <c r="F235" s="96" t="s">
        <v>93</v>
      </c>
      <c r="G235" s="96" t="s">
        <v>94</v>
      </c>
      <c r="H235" s="101">
        <v>873.0</v>
      </c>
      <c r="I235" s="99"/>
      <c r="J235" s="97"/>
      <c r="K235" s="99"/>
      <c r="L235" s="97"/>
      <c r="M235" s="97"/>
      <c r="N235" s="100">
        <v>45943.0</v>
      </c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>
      <c r="A236" s="96" t="s">
        <v>7504</v>
      </c>
      <c r="B236" s="96">
        <v>2.299778916E10</v>
      </c>
      <c r="C236" s="96" t="s">
        <v>9187</v>
      </c>
      <c r="D236" s="97"/>
      <c r="E236" s="96" t="s">
        <v>85</v>
      </c>
      <c r="F236" s="96" t="s">
        <v>278</v>
      </c>
      <c r="G236" s="96" t="s">
        <v>94</v>
      </c>
      <c r="H236" s="101">
        <v>652.0</v>
      </c>
      <c r="I236" s="99"/>
      <c r="J236" s="97"/>
      <c r="K236" s="99"/>
      <c r="L236" s="97"/>
      <c r="M236" s="97"/>
      <c r="N236" s="100">
        <v>45943.0</v>
      </c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>
      <c r="A237" s="96" t="s">
        <v>9188</v>
      </c>
      <c r="B237" s="96">
        <v>2.199713013E10</v>
      </c>
      <c r="C237" s="96" t="s">
        <v>9189</v>
      </c>
      <c r="D237" s="97"/>
      <c r="E237" s="96" t="s">
        <v>85</v>
      </c>
      <c r="F237" s="96" t="s">
        <v>93</v>
      </c>
      <c r="G237" s="96" t="s">
        <v>94</v>
      </c>
      <c r="H237" s="101">
        <v>913.0</v>
      </c>
      <c r="I237" s="99"/>
      <c r="J237" s="97"/>
      <c r="K237" s="99"/>
      <c r="L237" s="97"/>
      <c r="M237" s="97"/>
      <c r="N237" s="100">
        <v>45946.0</v>
      </c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>
      <c r="A238" s="96" t="s">
        <v>20</v>
      </c>
      <c r="B238" s="96">
        <v>2.1971193519E10</v>
      </c>
      <c r="C238" s="96" t="s">
        <v>9190</v>
      </c>
      <c r="D238" s="97"/>
      <c r="E238" s="96" t="s">
        <v>85</v>
      </c>
      <c r="F238" s="97"/>
      <c r="G238" s="96" t="s">
        <v>86</v>
      </c>
      <c r="H238" s="98"/>
      <c r="I238" s="99"/>
      <c r="J238" s="97"/>
      <c r="K238" s="99"/>
      <c r="L238" s="97"/>
      <c r="M238" s="97"/>
      <c r="N238" s="100">
        <v>45946.0</v>
      </c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>
      <c r="A239" s="96" t="s">
        <v>5166</v>
      </c>
      <c r="B239" s="96">
        <v>2.1979693645E10</v>
      </c>
      <c r="C239" s="96" t="s">
        <v>9191</v>
      </c>
      <c r="D239" s="97"/>
      <c r="E239" s="96" t="s">
        <v>85</v>
      </c>
      <c r="F239" s="97"/>
      <c r="G239" s="96" t="s">
        <v>86</v>
      </c>
      <c r="H239" s="98"/>
      <c r="I239" s="99"/>
      <c r="J239" s="97"/>
      <c r="K239" s="99"/>
      <c r="L239" s="97"/>
      <c r="M239" s="97"/>
      <c r="N239" s="100">
        <v>45946.0</v>
      </c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>
      <c r="A240" s="96" t="s">
        <v>9192</v>
      </c>
      <c r="B240" s="96">
        <v>2.1964137235E10</v>
      </c>
      <c r="C240" s="96" t="s">
        <v>9193</v>
      </c>
      <c r="D240" s="97"/>
      <c r="E240" s="96" t="s">
        <v>85</v>
      </c>
      <c r="F240" s="97"/>
      <c r="G240" s="96" t="s">
        <v>86</v>
      </c>
      <c r="H240" s="98"/>
      <c r="I240" s="99"/>
      <c r="J240" s="97"/>
      <c r="K240" s="99"/>
      <c r="L240" s="97"/>
      <c r="M240" s="97"/>
      <c r="N240" s="100">
        <v>45946.0</v>
      </c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>
      <c r="A241" s="96" t="s">
        <v>9194</v>
      </c>
      <c r="B241" s="96">
        <v>2.1979409657E10</v>
      </c>
      <c r="C241" s="96" t="s">
        <v>9195</v>
      </c>
      <c r="D241" s="97"/>
      <c r="E241" s="96" t="s">
        <v>85</v>
      </c>
      <c r="F241" s="96" t="s">
        <v>420</v>
      </c>
      <c r="G241" s="96" t="s">
        <v>94</v>
      </c>
      <c r="H241" s="101">
        <v>318.0</v>
      </c>
      <c r="I241" s="99"/>
      <c r="J241" s="97"/>
      <c r="K241" s="99"/>
      <c r="L241" s="97"/>
      <c r="M241" s="96" t="s">
        <v>9196</v>
      </c>
      <c r="N241" s="100">
        <v>45946.0</v>
      </c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>
      <c r="A242" s="96" t="s">
        <v>7499</v>
      </c>
      <c r="B242" s="96">
        <v>2.1971150738E10</v>
      </c>
      <c r="C242" s="96" t="s">
        <v>9197</v>
      </c>
      <c r="D242" s="97"/>
      <c r="E242" s="96" t="s">
        <v>85</v>
      </c>
      <c r="F242" s="96" t="s">
        <v>93</v>
      </c>
      <c r="G242" s="96" t="s">
        <v>94</v>
      </c>
      <c r="H242" s="101">
        <v>2654.0</v>
      </c>
      <c r="I242" s="99"/>
      <c r="J242" s="97"/>
      <c r="K242" s="99"/>
      <c r="L242" s="97"/>
      <c r="M242" s="97"/>
      <c r="N242" s="100">
        <v>45946.0</v>
      </c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>
      <c r="A243" s="96" t="s">
        <v>9198</v>
      </c>
      <c r="B243" s="96">
        <v>2.1971345677E10</v>
      </c>
      <c r="C243" s="96" t="s">
        <v>9199</v>
      </c>
      <c r="D243" s="97"/>
      <c r="E243" s="96" t="s">
        <v>85</v>
      </c>
      <c r="F243" s="97"/>
      <c r="G243" s="96" t="s">
        <v>86</v>
      </c>
      <c r="H243" s="98"/>
      <c r="I243" s="99"/>
      <c r="J243" s="97"/>
      <c r="K243" s="99"/>
      <c r="L243" s="97"/>
      <c r="M243" s="97"/>
      <c r="N243" s="100">
        <v>45946.0</v>
      </c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>
      <c r="A244" s="96" t="s">
        <v>9200</v>
      </c>
      <c r="B244" s="96">
        <v>2.1980423549E10</v>
      </c>
      <c r="C244" s="96" t="s">
        <v>9201</v>
      </c>
      <c r="D244" s="97"/>
      <c r="E244" s="96" t="s">
        <v>85</v>
      </c>
      <c r="F244" s="96" t="s">
        <v>718</v>
      </c>
      <c r="G244" s="96" t="s">
        <v>94</v>
      </c>
      <c r="H244" s="101">
        <v>902.0</v>
      </c>
      <c r="I244" s="99"/>
      <c r="J244" s="97"/>
      <c r="K244" s="99"/>
      <c r="L244" s="97"/>
      <c r="M244" s="97"/>
      <c r="N244" s="100">
        <v>45946.0</v>
      </c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>
      <c r="A245" s="96" t="s">
        <v>9202</v>
      </c>
      <c r="B245" s="96">
        <v>2.1976009124E10</v>
      </c>
      <c r="C245" s="96" t="s">
        <v>9203</v>
      </c>
      <c r="D245" s="97"/>
      <c r="E245" s="96" t="s">
        <v>85</v>
      </c>
      <c r="F245" s="96" t="s">
        <v>182</v>
      </c>
      <c r="G245" s="96" t="s">
        <v>94</v>
      </c>
      <c r="H245" s="101">
        <v>612.0</v>
      </c>
      <c r="I245" s="99"/>
      <c r="J245" s="97"/>
      <c r="K245" s="99"/>
      <c r="L245" s="97"/>
      <c r="M245" s="97"/>
      <c r="N245" s="100">
        <v>45946.0</v>
      </c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>
      <c r="A246" s="96" t="s">
        <v>3990</v>
      </c>
      <c r="B246" s="96">
        <v>2.1996800316E10</v>
      </c>
      <c r="C246" s="96" t="s">
        <v>9204</v>
      </c>
      <c r="D246" s="97"/>
      <c r="E246" s="96" t="s">
        <v>85</v>
      </c>
      <c r="F246" s="97"/>
      <c r="G246" s="96" t="s">
        <v>86</v>
      </c>
      <c r="H246" s="98"/>
      <c r="I246" s="99"/>
      <c r="J246" s="97"/>
      <c r="K246" s="99"/>
      <c r="L246" s="97"/>
      <c r="M246" s="97"/>
      <c r="N246" s="100">
        <v>45946.0</v>
      </c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>
      <c r="A247" s="96" t="s">
        <v>7685</v>
      </c>
      <c r="B247" s="96">
        <v>2.1959378722E10</v>
      </c>
      <c r="C247" s="96" t="s">
        <v>9205</v>
      </c>
      <c r="D247" s="97"/>
      <c r="E247" s="96" t="s">
        <v>85</v>
      </c>
      <c r="F247" s="97"/>
      <c r="G247" s="96" t="s">
        <v>86</v>
      </c>
      <c r="H247" s="98"/>
      <c r="I247" s="99"/>
      <c r="J247" s="97"/>
      <c r="K247" s="99"/>
      <c r="L247" s="97"/>
      <c r="M247" s="97"/>
      <c r="N247" s="105">
        <v>45951.60682231482</v>
      </c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>
      <c r="A248" s="96" t="s">
        <v>9206</v>
      </c>
      <c r="B248" s="96">
        <v>2.1980679839E10</v>
      </c>
      <c r="C248" s="96" t="s">
        <v>9207</v>
      </c>
      <c r="D248" s="97"/>
      <c r="E248" s="96" t="s">
        <v>85</v>
      </c>
      <c r="F248" s="97"/>
      <c r="G248" s="96" t="s">
        <v>86</v>
      </c>
      <c r="H248" s="98"/>
      <c r="I248" s="99"/>
      <c r="J248" s="97"/>
      <c r="K248" s="99"/>
      <c r="L248" s="97"/>
      <c r="M248" s="97"/>
      <c r="N248" s="105">
        <v>45951.60733068287</v>
      </c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>
      <c r="A249" s="96" t="s">
        <v>7499</v>
      </c>
      <c r="B249" s="96">
        <v>2.2998399219E10</v>
      </c>
      <c r="C249" s="96" t="s">
        <v>9208</v>
      </c>
      <c r="D249" s="97"/>
      <c r="E249" s="96" t="s">
        <v>85</v>
      </c>
      <c r="F249" s="97"/>
      <c r="G249" s="96" t="s">
        <v>86</v>
      </c>
      <c r="H249" s="98"/>
      <c r="I249" s="99"/>
      <c r="J249" s="97"/>
      <c r="K249" s="99"/>
      <c r="L249" s="97"/>
      <c r="M249" s="97"/>
      <c r="N249" s="105">
        <v>45951.60782146991</v>
      </c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>
      <c r="A250" s="96" t="s">
        <v>9209</v>
      </c>
      <c r="B250" s="96">
        <v>2.1996074936E10</v>
      </c>
      <c r="C250" s="96" t="s">
        <v>9210</v>
      </c>
      <c r="D250" s="97"/>
      <c r="E250" s="96" t="s">
        <v>85</v>
      </c>
      <c r="F250" s="97"/>
      <c r="G250" s="96" t="s">
        <v>86</v>
      </c>
      <c r="H250" s="98"/>
      <c r="I250" s="99"/>
      <c r="J250" s="97"/>
      <c r="K250" s="99"/>
      <c r="L250" s="97"/>
      <c r="M250" s="97"/>
      <c r="N250" s="105">
        <v>45951.60820105324</v>
      </c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>
      <c r="A251" s="96" t="s">
        <v>4065</v>
      </c>
      <c r="B251" s="96">
        <v>2.4988229907E10</v>
      </c>
      <c r="C251" s="96" t="s">
        <v>9211</v>
      </c>
      <c r="D251" s="97"/>
      <c r="E251" s="96" t="s">
        <v>85</v>
      </c>
      <c r="F251" s="96" t="s">
        <v>93</v>
      </c>
      <c r="G251" s="96" t="s">
        <v>94</v>
      </c>
      <c r="H251" s="98"/>
      <c r="I251" s="99"/>
      <c r="J251" s="97"/>
      <c r="K251" s="99"/>
      <c r="L251" s="97"/>
      <c r="M251" s="97"/>
      <c r="N251" s="105">
        <v>45953.48458866898</v>
      </c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>
      <c r="A252" s="96" t="s">
        <v>4071</v>
      </c>
      <c r="B252" s="96">
        <v>2.1996301947E10</v>
      </c>
      <c r="C252" s="96" t="s">
        <v>9212</v>
      </c>
      <c r="D252" s="97"/>
      <c r="E252" s="96" t="s">
        <v>85</v>
      </c>
      <c r="F252" s="97"/>
      <c r="G252" s="96" t="s">
        <v>86</v>
      </c>
      <c r="H252" s="98"/>
      <c r="I252" s="99"/>
      <c r="J252" s="97"/>
      <c r="K252" s="99"/>
      <c r="L252" s="97"/>
      <c r="M252" s="97"/>
      <c r="N252" s="105">
        <v>45953.48553586805</v>
      </c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>
      <c r="A253" s="96" t="s">
        <v>9213</v>
      </c>
      <c r="B253" s="96">
        <v>2.1998637933E10</v>
      </c>
      <c r="C253" s="96" t="s">
        <v>9214</v>
      </c>
      <c r="D253" s="97"/>
      <c r="E253" s="96" t="s">
        <v>85</v>
      </c>
      <c r="F253" s="97"/>
      <c r="G253" s="96" t="s">
        <v>86</v>
      </c>
      <c r="H253" s="98"/>
      <c r="I253" s="99"/>
      <c r="J253" s="97"/>
      <c r="K253" s="99"/>
      <c r="L253" s="97"/>
      <c r="M253" s="97"/>
      <c r="N253" s="105">
        <v>45953.48614101852</v>
      </c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>
      <c r="A254" s="96" t="s">
        <v>9215</v>
      </c>
      <c r="B254" s="96">
        <v>2.1977602421E10</v>
      </c>
      <c r="C254" s="96" t="s">
        <v>9216</v>
      </c>
      <c r="D254" s="97"/>
      <c r="E254" s="96" t="s">
        <v>85</v>
      </c>
      <c r="F254" s="97"/>
      <c r="G254" s="96" t="s">
        <v>86</v>
      </c>
      <c r="H254" s="98"/>
      <c r="I254" s="99"/>
      <c r="J254" s="97"/>
      <c r="K254" s="99"/>
      <c r="L254" s="97"/>
      <c r="M254" s="97"/>
      <c r="N254" s="105">
        <v>45953.48698611111</v>
      </c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>
      <c r="A255" s="96" t="s">
        <v>9217</v>
      </c>
      <c r="B255" s="96">
        <v>2.2981647272E10</v>
      </c>
      <c r="C255" s="96" t="s">
        <v>9218</v>
      </c>
      <c r="D255" s="97"/>
      <c r="E255" s="96" t="s">
        <v>85</v>
      </c>
      <c r="F255" s="96" t="s">
        <v>596</v>
      </c>
      <c r="G255" s="96" t="s">
        <v>54</v>
      </c>
      <c r="H255" s="101">
        <v>1405.94</v>
      </c>
      <c r="I255" s="100">
        <v>45953.0</v>
      </c>
      <c r="J255" s="97"/>
      <c r="K255" s="99"/>
      <c r="L255" s="96">
        <v>11.0</v>
      </c>
      <c r="M255" s="97"/>
      <c r="N255" s="100">
        <v>45964.0</v>
      </c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>
      <c r="A256" s="97"/>
      <c r="B256" s="97"/>
      <c r="C256" s="97"/>
      <c r="D256" s="97"/>
      <c r="E256" s="97"/>
      <c r="F256" s="97"/>
      <c r="G256" s="97"/>
      <c r="H256" s="98"/>
      <c r="I256" s="99"/>
      <c r="J256" s="97"/>
      <c r="K256" s="99"/>
      <c r="L256" s="97"/>
      <c r="M256" s="97"/>
      <c r="N256" s="99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>
      <c r="A257" s="97"/>
      <c r="B257" s="97"/>
      <c r="C257" s="97"/>
      <c r="D257" s="97"/>
      <c r="E257" s="97"/>
      <c r="F257" s="97"/>
      <c r="G257" s="97"/>
      <c r="H257" s="98"/>
      <c r="I257" s="99"/>
      <c r="J257" s="97"/>
      <c r="K257" s="99"/>
      <c r="L257" s="97"/>
      <c r="M257" s="97"/>
      <c r="N257" s="99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>
      <c r="A258" s="97"/>
      <c r="B258" s="97"/>
      <c r="C258" s="97"/>
      <c r="D258" s="97"/>
      <c r="E258" s="97"/>
      <c r="F258" s="97"/>
      <c r="G258" s="97"/>
      <c r="H258" s="98"/>
      <c r="I258" s="99"/>
      <c r="J258" s="97"/>
      <c r="K258" s="99"/>
      <c r="L258" s="97"/>
      <c r="M258" s="97"/>
      <c r="N258" s="99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>
      <c r="A259" s="97"/>
      <c r="B259" s="97"/>
      <c r="C259" s="97"/>
      <c r="D259" s="97"/>
      <c r="E259" s="97"/>
      <c r="F259" s="97"/>
      <c r="G259" s="97"/>
      <c r="H259" s="98"/>
      <c r="I259" s="99"/>
      <c r="J259" s="97"/>
      <c r="K259" s="99"/>
      <c r="L259" s="97"/>
      <c r="M259" s="97"/>
      <c r="N259" s="99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>
      <c r="A260" s="97"/>
      <c r="B260" s="97"/>
      <c r="C260" s="97"/>
      <c r="D260" s="97"/>
      <c r="E260" s="97"/>
      <c r="F260" s="97"/>
      <c r="G260" s="97"/>
      <c r="H260" s="98"/>
      <c r="I260" s="99"/>
      <c r="J260" s="97"/>
      <c r="K260" s="99"/>
      <c r="L260" s="97"/>
      <c r="M260" s="97"/>
      <c r="N260" s="99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>
      <c r="A261" s="97"/>
      <c r="B261" s="97"/>
      <c r="C261" s="97"/>
      <c r="D261" s="97"/>
      <c r="E261" s="97"/>
      <c r="F261" s="97"/>
      <c r="G261" s="97"/>
      <c r="H261" s="98"/>
      <c r="I261" s="99"/>
      <c r="J261" s="97"/>
      <c r="K261" s="99"/>
      <c r="L261" s="97"/>
      <c r="M261" s="97"/>
      <c r="N261" s="99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>
      <c r="A262" s="97"/>
      <c r="B262" s="97"/>
      <c r="C262" s="97"/>
      <c r="D262" s="97"/>
      <c r="E262" s="97"/>
      <c r="F262" s="97"/>
      <c r="G262" s="97"/>
      <c r="H262" s="98"/>
      <c r="I262" s="99"/>
      <c r="J262" s="97"/>
      <c r="K262" s="99"/>
      <c r="L262" s="97"/>
      <c r="M262" s="97"/>
      <c r="N262" s="99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>
      <c r="A263" s="97"/>
      <c r="B263" s="97"/>
      <c r="C263" s="97"/>
      <c r="D263" s="97"/>
      <c r="E263" s="97"/>
      <c r="F263" s="97"/>
      <c r="G263" s="97"/>
      <c r="H263" s="98"/>
      <c r="I263" s="99"/>
      <c r="J263" s="97"/>
      <c r="K263" s="99"/>
      <c r="L263" s="97"/>
      <c r="M263" s="97"/>
      <c r="N263" s="99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>
      <c r="A264" s="97"/>
      <c r="B264" s="97"/>
      <c r="C264" s="97"/>
      <c r="D264" s="97"/>
      <c r="E264" s="97"/>
      <c r="F264" s="97"/>
      <c r="G264" s="97"/>
      <c r="H264" s="98"/>
      <c r="I264" s="99"/>
      <c r="J264" s="97"/>
      <c r="K264" s="99"/>
      <c r="L264" s="97"/>
      <c r="M264" s="97"/>
      <c r="N264" s="99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>
      <c r="A265" s="97"/>
      <c r="B265" s="97"/>
      <c r="C265" s="97"/>
      <c r="D265" s="97"/>
      <c r="E265" s="97"/>
      <c r="F265" s="97"/>
      <c r="G265" s="97"/>
      <c r="H265" s="98"/>
      <c r="I265" s="99"/>
      <c r="J265" s="97"/>
      <c r="K265" s="99"/>
      <c r="L265" s="97"/>
      <c r="M265" s="97"/>
      <c r="N265" s="99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>
      <c r="A266" s="97"/>
      <c r="B266" s="97"/>
      <c r="C266" s="97"/>
      <c r="D266" s="97"/>
      <c r="E266" s="97"/>
      <c r="F266" s="97"/>
      <c r="G266" s="97"/>
      <c r="H266" s="98"/>
      <c r="I266" s="99"/>
      <c r="J266" s="97"/>
      <c r="K266" s="99"/>
      <c r="L266" s="97"/>
      <c r="M266" s="97"/>
      <c r="N266" s="99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>
      <c r="A267" s="97"/>
      <c r="B267" s="97"/>
      <c r="C267" s="97"/>
      <c r="D267" s="97"/>
      <c r="E267" s="97"/>
      <c r="F267" s="97"/>
      <c r="G267" s="97"/>
      <c r="H267" s="98"/>
      <c r="I267" s="99"/>
      <c r="J267" s="97"/>
      <c r="K267" s="99"/>
      <c r="L267" s="97"/>
      <c r="M267" s="97"/>
      <c r="N267" s="99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>
      <c r="A268" s="97"/>
      <c r="B268" s="97"/>
      <c r="C268" s="97"/>
      <c r="D268" s="97"/>
      <c r="E268" s="97"/>
      <c r="F268" s="97"/>
      <c r="G268" s="97"/>
      <c r="H268" s="98"/>
      <c r="I268" s="99"/>
      <c r="J268" s="97"/>
      <c r="K268" s="99"/>
      <c r="L268" s="97"/>
      <c r="M268" s="97"/>
      <c r="N268" s="99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>
      <c r="A269" s="97"/>
      <c r="B269" s="97"/>
      <c r="C269" s="97"/>
      <c r="D269" s="97"/>
      <c r="E269" s="97"/>
      <c r="F269" s="97"/>
      <c r="G269" s="97"/>
      <c r="H269" s="98"/>
      <c r="I269" s="99"/>
      <c r="J269" s="97"/>
      <c r="K269" s="99"/>
      <c r="L269" s="97"/>
      <c r="M269" s="97"/>
      <c r="N269" s="99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>
      <c r="A270" s="97"/>
      <c r="B270" s="97"/>
      <c r="C270" s="97"/>
      <c r="D270" s="97"/>
      <c r="E270" s="97"/>
      <c r="F270" s="97"/>
      <c r="G270" s="97"/>
      <c r="H270" s="98"/>
      <c r="I270" s="99"/>
      <c r="J270" s="97"/>
      <c r="K270" s="99"/>
      <c r="L270" s="97"/>
      <c r="M270" s="97"/>
      <c r="N270" s="99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>
      <c r="A271" s="97"/>
      <c r="B271" s="97"/>
      <c r="C271" s="97"/>
      <c r="D271" s="97"/>
      <c r="E271" s="97"/>
      <c r="F271" s="97"/>
      <c r="G271" s="97"/>
      <c r="H271" s="98"/>
      <c r="I271" s="99"/>
      <c r="J271" s="97"/>
      <c r="K271" s="99"/>
      <c r="L271" s="97"/>
      <c r="M271" s="97"/>
      <c r="N271" s="99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>
      <c r="A272" s="97"/>
      <c r="B272" s="97"/>
      <c r="C272" s="97"/>
      <c r="D272" s="97"/>
      <c r="E272" s="97"/>
      <c r="F272" s="97"/>
      <c r="G272" s="97"/>
      <c r="H272" s="98"/>
      <c r="I272" s="99"/>
      <c r="J272" s="97"/>
      <c r="K272" s="99"/>
      <c r="L272" s="97"/>
      <c r="M272" s="97"/>
      <c r="N272" s="99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>
      <c r="A273" s="97"/>
      <c r="B273" s="97"/>
      <c r="C273" s="97"/>
      <c r="D273" s="97"/>
      <c r="E273" s="97"/>
      <c r="F273" s="97"/>
      <c r="G273" s="97"/>
      <c r="H273" s="98"/>
      <c r="I273" s="99"/>
      <c r="J273" s="97"/>
      <c r="K273" s="99"/>
      <c r="L273" s="97"/>
      <c r="M273" s="97"/>
      <c r="N273" s="99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>
      <c r="A274" s="97"/>
      <c r="B274" s="97"/>
      <c r="C274" s="97"/>
      <c r="D274" s="97"/>
      <c r="E274" s="97"/>
      <c r="F274" s="97"/>
      <c r="G274" s="97"/>
      <c r="H274" s="98"/>
      <c r="I274" s="99"/>
      <c r="J274" s="97"/>
      <c r="K274" s="99"/>
      <c r="L274" s="97"/>
      <c r="M274" s="97"/>
      <c r="N274" s="99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>
      <c r="A275" s="97"/>
      <c r="B275" s="97"/>
      <c r="C275" s="97"/>
      <c r="D275" s="97"/>
      <c r="E275" s="97"/>
      <c r="F275" s="97"/>
      <c r="G275" s="97"/>
      <c r="H275" s="98"/>
      <c r="I275" s="99"/>
      <c r="J275" s="97"/>
      <c r="K275" s="99"/>
      <c r="L275" s="97"/>
      <c r="M275" s="97"/>
      <c r="N275" s="99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>
      <c r="A276" s="97"/>
      <c r="B276" s="97"/>
      <c r="C276" s="97"/>
      <c r="D276" s="97"/>
      <c r="E276" s="97"/>
      <c r="F276" s="97"/>
      <c r="G276" s="97"/>
      <c r="H276" s="98"/>
      <c r="I276" s="99"/>
      <c r="J276" s="97"/>
      <c r="K276" s="99"/>
      <c r="L276" s="97"/>
      <c r="M276" s="97"/>
      <c r="N276" s="99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>
      <c r="A277" s="97"/>
      <c r="B277" s="97"/>
      <c r="C277" s="97"/>
      <c r="D277" s="97"/>
      <c r="E277" s="97"/>
      <c r="F277" s="97"/>
      <c r="G277" s="97"/>
      <c r="H277" s="98"/>
      <c r="I277" s="99"/>
      <c r="J277" s="97"/>
      <c r="K277" s="99"/>
      <c r="L277" s="97"/>
      <c r="M277" s="97"/>
      <c r="N277" s="99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>
      <c r="A278" s="97"/>
      <c r="B278" s="97"/>
      <c r="C278" s="97"/>
      <c r="D278" s="97"/>
      <c r="E278" s="97"/>
      <c r="F278" s="97"/>
      <c r="G278" s="97"/>
      <c r="H278" s="98"/>
      <c r="I278" s="99"/>
      <c r="J278" s="97"/>
      <c r="K278" s="99"/>
      <c r="L278" s="97"/>
      <c r="M278" s="97"/>
      <c r="N278" s="99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>
      <c r="A279" s="97"/>
      <c r="B279" s="97"/>
      <c r="C279" s="97"/>
      <c r="D279" s="97"/>
      <c r="E279" s="97"/>
      <c r="F279" s="97"/>
      <c r="G279" s="97"/>
      <c r="H279" s="98"/>
      <c r="I279" s="99"/>
      <c r="J279" s="97"/>
      <c r="K279" s="99"/>
      <c r="L279" s="97"/>
      <c r="M279" s="97"/>
      <c r="N279" s="99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>
      <c r="A280" s="97"/>
      <c r="B280" s="97"/>
      <c r="C280" s="97"/>
      <c r="D280" s="97"/>
      <c r="E280" s="97"/>
      <c r="F280" s="97"/>
      <c r="G280" s="97"/>
      <c r="H280" s="98"/>
      <c r="I280" s="99"/>
      <c r="J280" s="97"/>
      <c r="K280" s="99"/>
      <c r="L280" s="97"/>
      <c r="M280" s="97"/>
      <c r="N280" s="99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>
      <c r="A281" s="97"/>
      <c r="B281" s="97"/>
      <c r="C281" s="97"/>
      <c r="D281" s="97"/>
      <c r="E281" s="97"/>
      <c r="F281" s="97"/>
      <c r="G281" s="97"/>
      <c r="H281" s="98"/>
      <c r="I281" s="99"/>
      <c r="J281" s="97"/>
      <c r="K281" s="99"/>
      <c r="L281" s="97"/>
      <c r="M281" s="97"/>
      <c r="N281" s="99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>
      <c r="A282" s="97"/>
      <c r="B282" s="97"/>
      <c r="C282" s="97"/>
      <c r="D282" s="97"/>
      <c r="E282" s="97"/>
      <c r="F282" s="97"/>
      <c r="G282" s="97"/>
      <c r="H282" s="98"/>
      <c r="I282" s="99"/>
      <c r="J282" s="97"/>
      <c r="K282" s="99"/>
      <c r="L282" s="97"/>
      <c r="M282" s="97"/>
      <c r="N282" s="99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>
      <c r="A283" s="97"/>
      <c r="B283" s="97"/>
      <c r="C283" s="97"/>
      <c r="D283" s="97"/>
      <c r="E283" s="97"/>
      <c r="F283" s="97"/>
      <c r="G283" s="97"/>
      <c r="H283" s="98"/>
      <c r="I283" s="99"/>
      <c r="J283" s="97"/>
      <c r="K283" s="99"/>
      <c r="L283" s="97"/>
      <c r="M283" s="97"/>
      <c r="N283" s="99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>
      <c r="A284" s="97"/>
      <c r="B284" s="97"/>
      <c r="C284" s="97"/>
      <c r="D284" s="97"/>
      <c r="E284" s="97"/>
      <c r="F284" s="97"/>
      <c r="G284" s="97"/>
      <c r="H284" s="98"/>
      <c r="I284" s="99"/>
      <c r="J284" s="97"/>
      <c r="K284" s="99"/>
      <c r="L284" s="97"/>
      <c r="M284" s="97"/>
      <c r="N284" s="99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>
      <c r="A285" s="97"/>
      <c r="B285" s="97"/>
      <c r="C285" s="97"/>
      <c r="D285" s="97"/>
      <c r="E285" s="97"/>
      <c r="F285" s="97"/>
      <c r="G285" s="97"/>
      <c r="H285" s="98"/>
      <c r="I285" s="99"/>
      <c r="J285" s="97"/>
      <c r="K285" s="99"/>
      <c r="L285" s="97"/>
      <c r="M285" s="97"/>
      <c r="N285" s="99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>
      <c r="A286" s="97"/>
      <c r="B286" s="97"/>
      <c r="C286" s="97"/>
      <c r="D286" s="97"/>
      <c r="E286" s="97"/>
      <c r="F286" s="97"/>
      <c r="G286" s="97"/>
      <c r="H286" s="98"/>
      <c r="I286" s="99"/>
      <c r="J286" s="97"/>
      <c r="K286" s="99"/>
      <c r="L286" s="97"/>
      <c r="M286" s="97"/>
      <c r="N286" s="99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>
      <c r="A287" s="97"/>
      <c r="B287" s="97"/>
      <c r="C287" s="97"/>
      <c r="D287" s="97"/>
      <c r="E287" s="97"/>
      <c r="F287" s="97"/>
      <c r="G287" s="97"/>
      <c r="H287" s="98"/>
      <c r="I287" s="99"/>
      <c r="J287" s="97"/>
      <c r="K287" s="99"/>
      <c r="L287" s="97"/>
      <c r="M287" s="97"/>
      <c r="N287" s="99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>
      <c r="A288" s="97"/>
      <c r="B288" s="97"/>
      <c r="C288" s="97"/>
      <c r="D288" s="97"/>
      <c r="E288" s="97"/>
      <c r="F288" s="97"/>
      <c r="G288" s="97"/>
      <c r="H288" s="98"/>
      <c r="I288" s="99"/>
      <c r="J288" s="97"/>
      <c r="K288" s="99"/>
      <c r="L288" s="97"/>
      <c r="M288" s="97"/>
      <c r="N288" s="99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>
      <c r="A289" s="97"/>
      <c r="B289" s="97"/>
      <c r="C289" s="97"/>
      <c r="D289" s="97"/>
      <c r="E289" s="97"/>
      <c r="F289" s="97"/>
      <c r="G289" s="97"/>
      <c r="H289" s="98"/>
      <c r="I289" s="99"/>
      <c r="J289" s="97"/>
      <c r="K289" s="99"/>
      <c r="L289" s="97"/>
      <c r="M289" s="97"/>
      <c r="N289" s="99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>
      <c r="A290" s="97"/>
      <c r="B290" s="97"/>
      <c r="C290" s="97"/>
      <c r="D290" s="97"/>
      <c r="E290" s="97"/>
      <c r="F290" s="97"/>
      <c r="G290" s="97"/>
      <c r="H290" s="98"/>
      <c r="I290" s="99"/>
      <c r="J290" s="97"/>
      <c r="K290" s="99"/>
      <c r="L290" s="97"/>
      <c r="M290" s="97"/>
      <c r="N290" s="99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>
      <c r="A291" s="97"/>
      <c r="B291" s="97"/>
      <c r="C291" s="97"/>
      <c r="D291" s="97"/>
      <c r="E291" s="97"/>
      <c r="F291" s="97"/>
      <c r="G291" s="97"/>
      <c r="H291" s="98"/>
      <c r="I291" s="99"/>
      <c r="J291" s="97"/>
      <c r="K291" s="99"/>
      <c r="L291" s="97"/>
      <c r="M291" s="97"/>
      <c r="N291" s="99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>
      <c r="A292" s="97"/>
      <c r="B292" s="97"/>
      <c r="C292" s="97"/>
      <c r="D292" s="97"/>
      <c r="E292" s="97"/>
      <c r="F292" s="97"/>
      <c r="G292" s="97"/>
      <c r="H292" s="98"/>
      <c r="I292" s="99"/>
      <c r="J292" s="97"/>
      <c r="K292" s="99"/>
      <c r="L292" s="97"/>
      <c r="M292" s="97"/>
      <c r="N292" s="99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>
      <c r="A293" s="97"/>
      <c r="B293" s="97"/>
      <c r="C293" s="97"/>
      <c r="D293" s="97"/>
      <c r="E293" s="97"/>
      <c r="F293" s="97"/>
      <c r="G293" s="97"/>
      <c r="H293" s="98"/>
      <c r="I293" s="99"/>
      <c r="J293" s="97"/>
      <c r="K293" s="99"/>
      <c r="L293" s="97"/>
      <c r="M293" s="97"/>
      <c r="N293" s="99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>
      <c r="A294" s="97"/>
      <c r="B294" s="97"/>
      <c r="C294" s="97"/>
      <c r="D294" s="97"/>
      <c r="E294" s="97"/>
      <c r="F294" s="97"/>
      <c r="G294" s="97"/>
      <c r="H294" s="98"/>
      <c r="I294" s="99"/>
      <c r="J294" s="97"/>
      <c r="K294" s="99"/>
      <c r="L294" s="97"/>
      <c r="M294" s="97"/>
      <c r="N294" s="99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>
      <c r="A295" s="97"/>
      <c r="B295" s="97"/>
      <c r="C295" s="97"/>
      <c r="D295" s="97"/>
      <c r="E295" s="97"/>
      <c r="F295" s="97"/>
      <c r="G295" s="97"/>
      <c r="H295" s="98"/>
      <c r="I295" s="99"/>
      <c r="J295" s="97"/>
      <c r="K295" s="99"/>
      <c r="L295" s="97"/>
      <c r="M295" s="97"/>
      <c r="N295" s="99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>
      <c r="A296" s="97"/>
      <c r="B296" s="97"/>
      <c r="C296" s="97"/>
      <c r="D296" s="97"/>
      <c r="E296" s="97"/>
      <c r="F296" s="97"/>
      <c r="G296" s="97"/>
      <c r="H296" s="98"/>
      <c r="I296" s="99"/>
      <c r="J296" s="97"/>
      <c r="K296" s="99"/>
      <c r="L296" s="97"/>
      <c r="M296" s="97"/>
      <c r="N296" s="99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>
      <c r="A297" s="97"/>
      <c r="B297" s="97"/>
      <c r="C297" s="97"/>
      <c r="D297" s="97"/>
      <c r="E297" s="97"/>
      <c r="F297" s="97"/>
      <c r="G297" s="97"/>
      <c r="H297" s="98"/>
      <c r="I297" s="99"/>
      <c r="J297" s="97"/>
      <c r="K297" s="99"/>
      <c r="L297" s="97"/>
      <c r="M297" s="97"/>
      <c r="N297" s="99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>
      <c r="A298" s="97"/>
      <c r="B298" s="97"/>
      <c r="C298" s="97"/>
      <c r="D298" s="97"/>
      <c r="E298" s="97"/>
      <c r="F298" s="97"/>
      <c r="G298" s="97"/>
      <c r="H298" s="98"/>
      <c r="I298" s="99"/>
      <c r="J298" s="97"/>
      <c r="K298" s="99"/>
      <c r="L298" s="97"/>
      <c r="M298" s="97"/>
      <c r="N298" s="99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>
      <c r="A299" s="97"/>
      <c r="B299" s="97"/>
      <c r="C299" s="97"/>
      <c r="D299" s="97"/>
      <c r="E299" s="97"/>
      <c r="F299" s="97"/>
      <c r="G299" s="97"/>
      <c r="H299" s="98"/>
      <c r="I299" s="99"/>
      <c r="J299" s="97"/>
      <c r="K299" s="99"/>
      <c r="L299" s="97"/>
      <c r="M299" s="97"/>
      <c r="N299" s="99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>
      <c r="A300" s="97"/>
      <c r="B300" s="97"/>
      <c r="C300" s="97"/>
      <c r="D300" s="97"/>
      <c r="E300" s="97"/>
      <c r="F300" s="97"/>
      <c r="G300" s="97"/>
      <c r="H300" s="98"/>
      <c r="I300" s="99"/>
      <c r="J300" s="97"/>
      <c r="K300" s="99"/>
      <c r="L300" s="97"/>
      <c r="M300" s="97"/>
      <c r="N300" s="99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>
      <c r="A301" s="97"/>
      <c r="B301" s="97"/>
      <c r="C301" s="97"/>
      <c r="D301" s="97"/>
      <c r="E301" s="97"/>
      <c r="F301" s="97"/>
      <c r="G301" s="97"/>
      <c r="H301" s="98"/>
      <c r="I301" s="99"/>
      <c r="J301" s="97"/>
      <c r="K301" s="99"/>
      <c r="L301" s="97"/>
      <c r="M301" s="97"/>
      <c r="N301" s="99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>
      <c r="A302" s="97"/>
      <c r="B302" s="97"/>
      <c r="C302" s="97"/>
      <c r="D302" s="97"/>
      <c r="E302" s="97"/>
      <c r="F302" s="97"/>
      <c r="G302" s="97"/>
      <c r="H302" s="98"/>
      <c r="I302" s="99"/>
      <c r="J302" s="97"/>
      <c r="K302" s="99"/>
      <c r="L302" s="97"/>
      <c r="M302" s="97"/>
      <c r="N302" s="99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>
      <c r="A303" s="97"/>
      <c r="B303" s="97"/>
      <c r="C303" s="97"/>
      <c r="D303" s="97"/>
      <c r="E303" s="97"/>
      <c r="F303" s="97"/>
      <c r="G303" s="97"/>
      <c r="H303" s="98"/>
      <c r="I303" s="99"/>
      <c r="J303" s="97"/>
      <c r="K303" s="99"/>
      <c r="L303" s="97"/>
      <c r="M303" s="97"/>
      <c r="N303" s="99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>
      <c r="A304" s="97"/>
      <c r="B304" s="97"/>
      <c r="C304" s="97"/>
      <c r="D304" s="97"/>
      <c r="E304" s="97"/>
      <c r="F304" s="97"/>
      <c r="G304" s="97"/>
      <c r="H304" s="98"/>
      <c r="I304" s="99"/>
      <c r="J304" s="97"/>
      <c r="K304" s="99"/>
      <c r="L304" s="97"/>
      <c r="M304" s="97"/>
      <c r="N304" s="99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>
      <c r="A305" s="97"/>
      <c r="B305" s="97"/>
      <c r="C305" s="97"/>
      <c r="D305" s="97"/>
      <c r="E305" s="97"/>
      <c r="F305" s="97"/>
      <c r="G305" s="97"/>
      <c r="H305" s="98"/>
      <c r="I305" s="99"/>
      <c r="J305" s="97"/>
      <c r="K305" s="99"/>
      <c r="L305" s="97"/>
      <c r="M305" s="97"/>
      <c r="N305" s="99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>
      <c r="A306" s="97"/>
      <c r="B306" s="97"/>
      <c r="C306" s="97"/>
      <c r="D306" s="97"/>
      <c r="E306" s="97"/>
      <c r="F306" s="97"/>
      <c r="G306" s="97"/>
      <c r="H306" s="98"/>
      <c r="I306" s="99"/>
      <c r="J306" s="97"/>
      <c r="K306" s="99"/>
      <c r="L306" s="97"/>
      <c r="M306" s="97"/>
      <c r="N306" s="99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>
      <c r="A307" s="97"/>
      <c r="B307" s="97"/>
      <c r="C307" s="97"/>
      <c r="D307" s="97"/>
      <c r="E307" s="97"/>
      <c r="F307" s="97"/>
      <c r="G307" s="97"/>
      <c r="H307" s="98"/>
      <c r="I307" s="99"/>
      <c r="J307" s="97"/>
      <c r="K307" s="99"/>
      <c r="L307" s="97"/>
      <c r="M307" s="97"/>
      <c r="N307" s="99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>
      <c r="A308" s="97"/>
      <c r="B308" s="97"/>
      <c r="C308" s="97"/>
      <c r="D308" s="97"/>
      <c r="E308" s="97"/>
      <c r="F308" s="97"/>
      <c r="G308" s="97"/>
      <c r="H308" s="98"/>
      <c r="I308" s="99"/>
      <c r="J308" s="97"/>
      <c r="K308" s="99"/>
      <c r="L308" s="97"/>
      <c r="M308" s="97"/>
      <c r="N308" s="99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>
      <c r="A309" s="97"/>
      <c r="B309" s="97"/>
      <c r="C309" s="97"/>
      <c r="D309" s="97"/>
      <c r="E309" s="97"/>
      <c r="F309" s="97"/>
      <c r="G309" s="97"/>
      <c r="H309" s="98"/>
      <c r="I309" s="99"/>
      <c r="J309" s="97"/>
      <c r="K309" s="99"/>
      <c r="L309" s="97"/>
      <c r="M309" s="97"/>
      <c r="N309" s="99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>
      <c r="A310" s="97"/>
      <c r="B310" s="97"/>
      <c r="C310" s="97"/>
      <c r="D310" s="97"/>
      <c r="E310" s="97"/>
      <c r="F310" s="97"/>
      <c r="G310" s="97"/>
      <c r="H310" s="98"/>
      <c r="I310" s="99"/>
      <c r="J310" s="97"/>
      <c r="K310" s="99"/>
      <c r="L310" s="97"/>
      <c r="M310" s="97"/>
      <c r="N310" s="99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>
      <c r="A311" s="97"/>
      <c r="B311" s="97"/>
      <c r="C311" s="97"/>
      <c r="D311" s="97"/>
      <c r="E311" s="97"/>
      <c r="F311" s="97"/>
      <c r="G311" s="97"/>
      <c r="H311" s="98"/>
      <c r="I311" s="99"/>
      <c r="J311" s="97"/>
      <c r="K311" s="99"/>
      <c r="L311" s="97"/>
      <c r="M311" s="97"/>
      <c r="N311" s="99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>
      <c r="A312" s="97"/>
      <c r="B312" s="97"/>
      <c r="C312" s="97"/>
      <c r="D312" s="97"/>
      <c r="E312" s="97"/>
      <c r="F312" s="97"/>
      <c r="G312" s="97"/>
      <c r="H312" s="98"/>
      <c r="I312" s="99"/>
      <c r="J312" s="97"/>
      <c r="K312" s="99"/>
      <c r="L312" s="97"/>
      <c r="M312" s="97"/>
      <c r="N312" s="99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>
      <c r="A313" s="97"/>
      <c r="B313" s="97"/>
      <c r="C313" s="97"/>
      <c r="D313" s="97"/>
      <c r="E313" s="97"/>
      <c r="F313" s="97"/>
      <c r="G313" s="97"/>
      <c r="H313" s="98"/>
      <c r="I313" s="99"/>
      <c r="J313" s="97"/>
      <c r="K313" s="99"/>
      <c r="L313" s="97"/>
      <c r="M313" s="97"/>
      <c r="N313" s="99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>
      <c r="A314" s="97"/>
      <c r="B314" s="97"/>
      <c r="C314" s="97"/>
      <c r="D314" s="97"/>
      <c r="E314" s="97"/>
      <c r="F314" s="97"/>
      <c r="G314" s="97"/>
      <c r="H314" s="98"/>
      <c r="I314" s="99"/>
      <c r="J314" s="97"/>
      <c r="K314" s="99"/>
      <c r="L314" s="97"/>
      <c r="M314" s="97"/>
      <c r="N314" s="99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>
      <c r="A315" s="97"/>
      <c r="B315" s="97"/>
      <c r="C315" s="97"/>
      <c r="D315" s="97"/>
      <c r="E315" s="97"/>
      <c r="F315" s="97"/>
      <c r="G315" s="97"/>
      <c r="H315" s="98"/>
      <c r="I315" s="99"/>
      <c r="J315" s="97"/>
      <c r="K315" s="99"/>
      <c r="L315" s="97"/>
      <c r="M315" s="97"/>
      <c r="N315" s="99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>
      <c r="A316" s="97"/>
      <c r="B316" s="97"/>
      <c r="C316" s="97"/>
      <c r="D316" s="97"/>
      <c r="E316" s="97"/>
      <c r="F316" s="97"/>
      <c r="G316" s="97"/>
      <c r="H316" s="98"/>
      <c r="I316" s="99"/>
      <c r="J316" s="97"/>
      <c r="K316" s="99"/>
      <c r="L316" s="97"/>
      <c r="M316" s="97"/>
      <c r="N316" s="99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>
      <c r="A317" s="97"/>
      <c r="B317" s="97"/>
      <c r="C317" s="97"/>
      <c r="D317" s="97"/>
      <c r="E317" s="97"/>
      <c r="F317" s="97"/>
      <c r="G317" s="97"/>
      <c r="H317" s="98"/>
      <c r="I317" s="99"/>
      <c r="J317" s="97"/>
      <c r="K317" s="99"/>
      <c r="L317" s="97"/>
      <c r="M317" s="97"/>
      <c r="N317" s="99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>
      <c r="A318" s="97"/>
      <c r="B318" s="97"/>
      <c r="C318" s="97"/>
      <c r="D318" s="97"/>
      <c r="E318" s="97"/>
      <c r="F318" s="97"/>
      <c r="G318" s="97"/>
      <c r="H318" s="98"/>
      <c r="I318" s="99"/>
      <c r="J318" s="97"/>
      <c r="K318" s="99"/>
      <c r="L318" s="97"/>
      <c r="M318" s="97"/>
      <c r="N318" s="99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>
      <c r="A319" s="97"/>
      <c r="B319" s="97"/>
      <c r="C319" s="97"/>
      <c r="D319" s="97"/>
      <c r="E319" s="97"/>
      <c r="F319" s="97"/>
      <c r="G319" s="97"/>
      <c r="H319" s="98"/>
      <c r="I319" s="99"/>
      <c r="J319" s="97"/>
      <c r="K319" s="99"/>
      <c r="L319" s="97"/>
      <c r="M319" s="97"/>
      <c r="N319" s="99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>
      <c r="A320" s="97"/>
      <c r="B320" s="97"/>
      <c r="C320" s="97"/>
      <c r="D320" s="97"/>
      <c r="E320" s="97"/>
      <c r="F320" s="97"/>
      <c r="G320" s="97"/>
      <c r="H320" s="98"/>
      <c r="I320" s="99"/>
      <c r="J320" s="97"/>
      <c r="K320" s="99"/>
      <c r="L320" s="97"/>
      <c r="M320" s="97"/>
      <c r="N320" s="99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>
      <c r="A321" s="97"/>
      <c r="B321" s="97"/>
      <c r="C321" s="97"/>
      <c r="D321" s="97"/>
      <c r="E321" s="97"/>
      <c r="F321" s="97"/>
      <c r="G321" s="97"/>
      <c r="H321" s="98"/>
      <c r="I321" s="99"/>
      <c r="J321" s="97"/>
      <c r="K321" s="99"/>
      <c r="L321" s="97"/>
      <c r="M321" s="97"/>
      <c r="N321" s="99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>
      <c r="A322" s="97"/>
      <c r="B322" s="97"/>
      <c r="C322" s="97"/>
      <c r="D322" s="97"/>
      <c r="E322" s="97"/>
      <c r="F322" s="97"/>
      <c r="G322" s="97"/>
      <c r="H322" s="98"/>
      <c r="I322" s="99"/>
      <c r="J322" s="97"/>
      <c r="K322" s="99"/>
      <c r="L322" s="97"/>
      <c r="M322" s="97"/>
      <c r="N322" s="99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>
      <c r="A323" s="97"/>
      <c r="B323" s="97"/>
      <c r="C323" s="97"/>
      <c r="D323" s="97"/>
      <c r="E323" s="97"/>
      <c r="F323" s="97"/>
      <c r="G323" s="97"/>
      <c r="H323" s="98"/>
      <c r="I323" s="99"/>
      <c r="J323" s="97"/>
      <c r="K323" s="99"/>
      <c r="L323" s="97"/>
      <c r="M323" s="97"/>
      <c r="N323" s="99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>
      <c r="A324" s="97"/>
      <c r="B324" s="97"/>
      <c r="C324" s="97"/>
      <c r="D324" s="97"/>
      <c r="E324" s="97"/>
      <c r="F324" s="97"/>
      <c r="G324" s="97"/>
      <c r="H324" s="98"/>
      <c r="I324" s="99"/>
      <c r="J324" s="97"/>
      <c r="K324" s="99"/>
      <c r="L324" s="97"/>
      <c r="M324" s="97"/>
      <c r="N324" s="99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>
      <c r="A325" s="97"/>
      <c r="B325" s="97"/>
      <c r="C325" s="97"/>
      <c r="D325" s="97"/>
      <c r="E325" s="97"/>
      <c r="F325" s="97"/>
      <c r="G325" s="97"/>
      <c r="H325" s="98"/>
      <c r="I325" s="99"/>
      <c r="J325" s="97"/>
      <c r="K325" s="99"/>
      <c r="L325" s="97"/>
      <c r="M325" s="97"/>
      <c r="N325" s="99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>
      <c r="A326" s="97"/>
      <c r="B326" s="97"/>
      <c r="C326" s="97"/>
      <c r="D326" s="97"/>
      <c r="E326" s="97"/>
      <c r="F326" s="97"/>
      <c r="G326" s="97"/>
      <c r="H326" s="98"/>
      <c r="I326" s="99"/>
      <c r="J326" s="97"/>
      <c r="K326" s="99"/>
      <c r="L326" s="97"/>
      <c r="M326" s="97"/>
      <c r="N326" s="99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>
      <c r="A327" s="97"/>
      <c r="B327" s="97"/>
      <c r="C327" s="97"/>
      <c r="D327" s="97"/>
      <c r="E327" s="97"/>
      <c r="F327" s="97"/>
      <c r="G327" s="97"/>
      <c r="H327" s="98"/>
      <c r="I327" s="99"/>
      <c r="J327" s="97"/>
      <c r="K327" s="99"/>
      <c r="L327" s="97"/>
      <c r="M327" s="97"/>
      <c r="N327" s="99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>
      <c r="A328" s="97"/>
      <c r="B328" s="97"/>
      <c r="C328" s="97"/>
      <c r="D328" s="97"/>
      <c r="E328" s="97"/>
      <c r="F328" s="97"/>
      <c r="G328" s="97"/>
      <c r="H328" s="98"/>
      <c r="I328" s="99"/>
      <c r="J328" s="97"/>
      <c r="K328" s="99"/>
      <c r="L328" s="97"/>
      <c r="M328" s="97"/>
      <c r="N328" s="99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>
      <c r="A329" s="97"/>
      <c r="B329" s="97"/>
      <c r="C329" s="97"/>
      <c r="D329" s="97"/>
      <c r="E329" s="97"/>
      <c r="F329" s="97"/>
      <c r="G329" s="97"/>
      <c r="H329" s="98"/>
      <c r="I329" s="99"/>
      <c r="J329" s="97"/>
      <c r="K329" s="99"/>
      <c r="L329" s="97"/>
      <c r="M329" s="97"/>
      <c r="N329" s="99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>
      <c r="A330" s="97"/>
      <c r="B330" s="97"/>
      <c r="C330" s="97"/>
      <c r="D330" s="97"/>
      <c r="E330" s="97"/>
      <c r="F330" s="97"/>
      <c r="G330" s="97"/>
      <c r="H330" s="98"/>
      <c r="I330" s="99"/>
      <c r="J330" s="97"/>
      <c r="K330" s="99"/>
      <c r="L330" s="97"/>
      <c r="M330" s="97"/>
      <c r="N330" s="99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>
      <c r="A331" s="97"/>
      <c r="B331" s="97"/>
      <c r="C331" s="97"/>
      <c r="D331" s="97"/>
      <c r="E331" s="97"/>
      <c r="F331" s="97"/>
      <c r="G331" s="97"/>
      <c r="H331" s="98"/>
      <c r="I331" s="99"/>
      <c r="J331" s="97"/>
      <c r="K331" s="99"/>
      <c r="L331" s="97"/>
      <c r="M331" s="97"/>
      <c r="N331" s="99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>
      <c r="A332" s="97"/>
      <c r="B332" s="97"/>
      <c r="C332" s="97"/>
      <c r="D332" s="97"/>
      <c r="E332" s="97"/>
      <c r="F332" s="97"/>
      <c r="G332" s="97"/>
      <c r="H332" s="98"/>
      <c r="I332" s="99"/>
      <c r="J332" s="97"/>
      <c r="K332" s="99"/>
      <c r="L332" s="97"/>
      <c r="M332" s="97"/>
      <c r="N332" s="99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>
      <c r="A333" s="97"/>
      <c r="B333" s="97"/>
      <c r="C333" s="97"/>
      <c r="D333" s="97"/>
      <c r="E333" s="97"/>
      <c r="F333" s="97"/>
      <c r="G333" s="97"/>
      <c r="H333" s="98"/>
      <c r="I333" s="99"/>
      <c r="J333" s="97"/>
      <c r="K333" s="99"/>
      <c r="L333" s="97"/>
      <c r="M333" s="97"/>
      <c r="N333" s="99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>
      <c r="A334" s="97"/>
      <c r="B334" s="97"/>
      <c r="C334" s="97"/>
      <c r="D334" s="97"/>
      <c r="E334" s="97"/>
      <c r="F334" s="97"/>
      <c r="G334" s="97"/>
      <c r="H334" s="98"/>
      <c r="I334" s="99"/>
      <c r="J334" s="97"/>
      <c r="K334" s="99"/>
      <c r="L334" s="97"/>
      <c r="M334" s="97"/>
      <c r="N334" s="99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>
      <c r="A335" s="97"/>
      <c r="B335" s="97"/>
      <c r="C335" s="97"/>
      <c r="D335" s="97"/>
      <c r="E335" s="97"/>
      <c r="F335" s="97"/>
      <c r="G335" s="97"/>
      <c r="H335" s="98"/>
      <c r="I335" s="99"/>
      <c r="J335" s="97"/>
      <c r="K335" s="99"/>
      <c r="L335" s="97"/>
      <c r="M335" s="97"/>
      <c r="N335" s="99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>
      <c r="A336" s="97"/>
      <c r="B336" s="97"/>
      <c r="C336" s="97"/>
      <c r="D336" s="97"/>
      <c r="E336" s="97"/>
      <c r="F336" s="97"/>
      <c r="G336" s="97"/>
      <c r="H336" s="98"/>
      <c r="I336" s="99"/>
      <c r="J336" s="97"/>
      <c r="K336" s="99"/>
      <c r="L336" s="97"/>
      <c r="M336" s="97"/>
      <c r="N336" s="99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>
      <c r="A337" s="97"/>
      <c r="B337" s="97"/>
      <c r="C337" s="97"/>
      <c r="D337" s="97"/>
      <c r="E337" s="97"/>
      <c r="F337" s="97"/>
      <c r="G337" s="97"/>
      <c r="H337" s="98"/>
      <c r="I337" s="99"/>
      <c r="J337" s="97"/>
      <c r="K337" s="99"/>
      <c r="L337" s="97"/>
      <c r="M337" s="97"/>
      <c r="N337" s="99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>
      <c r="A338" s="97"/>
      <c r="B338" s="97"/>
      <c r="C338" s="97"/>
      <c r="D338" s="97"/>
      <c r="E338" s="97"/>
      <c r="F338" s="97"/>
      <c r="G338" s="97"/>
      <c r="H338" s="98"/>
      <c r="I338" s="99"/>
      <c r="J338" s="97"/>
      <c r="K338" s="99"/>
      <c r="L338" s="97"/>
      <c r="M338" s="97"/>
      <c r="N338" s="99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>
      <c r="A339" s="97"/>
      <c r="B339" s="97"/>
      <c r="C339" s="97"/>
      <c r="D339" s="97"/>
      <c r="E339" s="97"/>
      <c r="F339" s="97"/>
      <c r="G339" s="97"/>
      <c r="H339" s="98"/>
      <c r="I339" s="99"/>
      <c r="J339" s="97"/>
      <c r="K339" s="99"/>
      <c r="L339" s="97"/>
      <c r="M339" s="97"/>
      <c r="N339" s="99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>
      <c r="A340" s="97"/>
      <c r="B340" s="97"/>
      <c r="C340" s="97"/>
      <c r="D340" s="97"/>
      <c r="E340" s="97"/>
      <c r="F340" s="97"/>
      <c r="G340" s="97"/>
      <c r="H340" s="98"/>
      <c r="I340" s="99"/>
      <c r="J340" s="97"/>
      <c r="K340" s="99"/>
      <c r="L340" s="97"/>
      <c r="M340" s="97"/>
      <c r="N340" s="99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>
      <c r="A341" s="97"/>
      <c r="B341" s="97"/>
      <c r="C341" s="97"/>
      <c r="D341" s="97"/>
      <c r="E341" s="97"/>
      <c r="F341" s="97"/>
      <c r="G341" s="97"/>
      <c r="H341" s="98"/>
      <c r="I341" s="99"/>
      <c r="J341" s="97"/>
      <c r="K341" s="99"/>
      <c r="L341" s="97"/>
      <c r="M341" s="97"/>
      <c r="N341" s="99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>
      <c r="A342" s="97"/>
      <c r="B342" s="97"/>
      <c r="C342" s="97"/>
      <c r="D342" s="97"/>
      <c r="E342" s="97"/>
      <c r="F342" s="97"/>
      <c r="G342" s="97"/>
      <c r="H342" s="98"/>
      <c r="I342" s="99"/>
      <c r="J342" s="97"/>
      <c r="K342" s="99"/>
      <c r="L342" s="97"/>
      <c r="M342" s="97"/>
      <c r="N342" s="99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>
      <c r="A343" s="97"/>
      <c r="B343" s="97"/>
      <c r="C343" s="97"/>
      <c r="D343" s="97"/>
      <c r="E343" s="97"/>
      <c r="F343" s="97"/>
      <c r="G343" s="97"/>
      <c r="H343" s="98"/>
      <c r="I343" s="99"/>
      <c r="J343" s="97"/>
      <c r="K343" s="99"/>
      <c r="L343" s="97"/>
      <c r="M343" s="97"/>
      <c r="N343" s="99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>
      <c r="A344" s="97"/>
      <c r="B344" s="97"/>
      <c r="C344" s="97"/>
      <c r="D344" s="97"/>
      <c r="E344" s="97"/>
      <c r="F344" s="97"/>
      <c r="G344" s="97"/>
      <c r="H344" s="98"/>
      <c r="I344" s="99"/>
      <c r="J344" s="97"/>
      <c r="K344" s="99"/>
      <c r="L344" s="97"/>
      <c r="M344" s="97"/>
      <c r="N344" s="99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>
      <c r="A345" s="97"/>
      <c r="B345" s="97"/>
      <c r="C345" s="97"/>
      <c r="D345" s="97"/>
      <c r="E345" s="97"/>
      <c r="F345" s="97"/>
      <c r="G345" s="97"/>
      <c r="H345" s="98"/>
      <c r="I345" s="99"/>
      <c r="J345" s="97"/>
      <c r="K345" s="99"/>
      <c r="L345" s="97"/>
      <c r="M345" s="97"/>
      <c r="N345" s="99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>
      <c r="A346" s="97"/>
      <c r="B346" s="97"/>
      <c r="C346" s="97"/>
      <c r="D346" s="97"/>
      <c r="E346" s="97"/>
      <c r="F346" s="97"/>
      <c r="G346" s="97"/>
      <c r="H346" s="98"/>
      <c r="I346" s="99"/>
      <c r="J346" s="97"/>
      <c r="K346" s="99"/>
      <c r="L346" s="97"/>
      <c r="M346" s="97"/>
      <c r="N346" s="99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>
      <c r="A347" s="97"/>
      <c r="B347" s="97"/>
      <c r="C347" s="97"/>
      <c r="D347" s="97"/>
      <c r="E347" s="97"/>
      <c r="F347" s="97"/>
      <c r="G347" s="97"/>
      <c r="H347" s="98"/>
      <c r="I347" s="99"/>
      <c r="J347" s="97"/>
      <c r="K347" s="99"/>
      <c r="L347" s="97"/>
      <c r="M347" s="97"/>
      <c r="N347" s="99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>
      <c r="A348" s="97"/>
      <c r="B348" s="97"/>
      <c r="C348" s="97"/>
      <c r="D348" s="97"/>
      <c r="E348" s="97"/>
      <c r="F348" s="97"/>
      <c r="G348" s="97"/>
      <c r="H348" s="98"/>
      <c r="I348" s="99"/>
      <c r="J348" s="97"/>
      <c r="K348" s="99"/>
      <c r="L348" s="97"/>
      <c r="M348" s="97"/>
      <c r="N348" s="99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>
      <c r="A349" s="97"/>
      <c r="B349" s="97"/>
      <c r="C349" s="97"/>
      <c r="D349" s="97"/>
      <c r="E349" s="97"/>
      <c r="F349" s="97"/>
      <c r="G349" s="97"/>
      <c r="H349" s="98"/>
      <c r="I349" s="99"/>
      <c r="J349" s="97"/>
      <c r="K349" s="99"/>
      <c r="L349" s="97"/>
      <c r="M349" s="97"/>
      <c r="N349" s="99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>
      <c r="A350" s="97"/>
      <c r="B350" s="97"/>
      <c r="C350" s="97"/>
      <c r="D350" s="97"/>
      <c r="E350" s="97"/>
      <c r="F350" s="97"/>
      <c r="G350" s="97"/>
      <c r="H350" s="98"/>
      <c r="I350" s="99"/>
      <c r="J350" s="97"/>
      <c r="K350" s="99"/>
      <c r="L350" s="97"/>
      <c r="M350" s="97"/>
      <c r="N350" s="99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>
      <c r="A351" s="97"/>
      <c r="B351" s="97"/>
      <c r="C351" s="97"/>
      <c r="D351" s="97"/>
      <c r="E351" s="97"/>
      <c r="F351" s="97"/>
      <c r="G351" s="97"/>
      <c r="H351" s="98"/>
      <c r="I351" s="99"/>
      <c r="J351" s="97"/>
      <c r="K351" s="99"/>
      <c r="L351" s="97"/>
      <c r="M351" s="97"/>
      <c r="N351" s="99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>
      <c r="A352" s="97"/>
      <c r="B352" s="97"/>
      <c r="C352" s="97"/>
      <c r="D352" s="97"/>
      <c r="E352" s="97"/>
      <c r="F352" s="97"/>
      <c r="G352" s="97"/>
      <c r="H352" s="98"/>
      <c r="I352" s="99"/>
      <c r="J352" s="97"/>
      <c r="K352" s="99"/>
      <c r="L352" s="97"/>
      <c r="M352" s="97"/>
      <c r="N352" s="99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>
      <c r="A353" s="97"/>
      <c r="B353" s="97"/>
      <c r="C353" s="97"/>
      <c r="D353" s="97"/>
      <c r="E353" s="97"/>
      <c r="F353" s="97"/>
      <c r="G353" s="97"/>
      <c r="H353" s="98"/>
      <c r="I353" s="99"/>
      <c r="J353" s="97"/>
      <c r="K353" s="99"/>
      <c r="L353" s="97"/>
      <c r="M353" s="97"/>
      <c r="N353" s="99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>
      <c r="A354" s="97"/>
      <c r="B354" s="97"/>
      <c r="C354" s="97"/>
      <c r="D354" s="97"/>
      <c r="E354" s="97"/>
      <c r="F354" s="97"/>
      <c r="G354" s="97"/>
      <c r="H354" s="98"/>
      <c r="I354" s="99"/>
      <c r="J354" s="97"/>
      <c r="K354" s="99"/>
      <c r="L354" s="97"/>
      <c r="M354" s="97"/>
      <c r="N354" s="99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>
      <c r="A355" s="97"/>
      <c r="B355" s="97"/>
      <c r="C355" s="97"/>
      <c r="D355" s="97"/>
      <c r="E355" s="97"/>
      <c r="F355" s="97"/>
      <c r="G355" s="97"/>
      <c r="H355" s="98"/>
      <c r="I355" s="99"/>
      <c r="J355" s="97"/>
      <c r="K355" s="99"/>
      <c r="L355" s="97"/>
      <c r="M355" s="97"/>
      <c r="N355" s="99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>
      <c r="A356" s="97"/>
      <c r="B356" s="97"/>
      <c r="C356" s="97"/>
      <c r="D356" s="97"/>
      <c r="E356" s="97"/>
      <c r="F356" s="97"/>
      <c r="G356" s="97"/>
      <c r="H356" s="98"/>
      <c r="I356" s="99"/>
      <c r="J356" s="97"/>
      <c r="K356" s="99"/>
      <c r="L356" s="97"/>
      <c r="M356" s="97"/>
      <c r="N356" s="99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>
      <c r="A357" s="97"/>
      <c r="B357" s="97"/>
      <c r="C357" s="97"/>
      <c r="D357" s="97"/>
      <c r="E357" s="97"/>
      <c r="F357" s="97"/>
      <c r="G357" s="97"/>
      <c r="H357" s="98"/>
      <c r="I357" s="99"/>
      <c r="J357" s="97"/>
      <c r="K357" s="99"/>
      <c r="L357" s="97"/>
      <c r="M357" s="97"/>
      <c r="N357" s="99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>
      <c r="A358" s="97"/>
      <c r="B358" s="97"/>
      <c r="C358" s="97"/>
      <c r="D358" s="97"/>
      <c r="E358" s="97"/>
      <c r="F358" s="97"/>
      <c r="G358" s="97"/>
      <c r="H358" s="98"/>
      <c r="I358" s="99"/>
      <c r="J358" s="97"/>
      <c r="K358" s="99"/>
      <c r="L358" s="97"/>
      <c r="M358" s="97"/>
      <c r="N358" s="99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>
      <c r="A359" s="97"/>
      <c r="B359" s="97"/>
      <c r="C359" s="97"/>
      <c r="D359" s="97"/>
      <c r="E359" s="97"/>
      <c r="F359" s="97"/>
      <c r="G359" s="97"/>
      <c r="H359" s="98"/>
      <c r="I359" s="99"/>
      <c r="J359" s="97"/>
      <c r="K359" s="99"/>
      <c r="L359" s="97"/>
      <c r="M359" s="97"/>
      <c r="N359" s="99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>
      <c r="A360" s="97"/>
      <c r="B360" s="97"/>
      <c r="C360" s="97"/>
      <c r="D360" s="97"/>
      <c r="E360" s="97"/>
      <c r="F360" s="97"/>
      <c r="G360" s="97"/>
      <c r="H360" s="98"/>
      <c r="I360" s="99"/>
      <c r="J360" s="97"/>
      <c r="K360" s="99"/>
      <c r="L360" s="97"/>
      <c r="M360" s="97"/>
      <c r="N360" s="99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>
      <c r="A361" s="97"/>
      <c r="B361" s="97"/>
      <c r="C361" s="97"/>
      <c r="D361" s="97"/>
      <c r="E361" s="97"/>
      <c r="F361" s="97"/>
      <c r="G361" s="97"/>
      <c r="H361" s="98"/>
      <c r="I361" s="99"/>
      <c r="J361" s="97"/>
      <c r="K361" s="99"/>
      <c r="L361" s="97"/>
      <c r="M361" s="97"/>
      <c r="N361" s="99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>
      <c r="A362" s="97"/>
      <c r="B362" s="97"/>
      <c r="C362" s="97"/>
      <c r="D362" s="97"/>
      <c r="E362" s="97"/>
      <c r="F362" s="97"/>
      <c r="G362" s="97"/>
      <c r="H362" s="98"/>
      <c r="I362" s="99"/>
      <c r="J362" s="97"/>
      <c r="K362" s="99"/>
      <c r="L362" s="97"/>
      <c r="M362" s="97"/>
      <c r="N362" s="99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>
      <c r="A363" s="97"/>
      <c r="B363" s="97"/>
      <c r="C363" s="97"/>
      <c r="D363" s="97"/>
      <c r="E363" s="97"/>
      <c r="F363" s="97"/>
      <c r="G363" s="97"/>
      <c r="H363" s="98"/>
      <c r="I363" s="99"/>
      <c r="J363" s="97"/>
      <c r="K363" s="99"/>
      <c r="L363" s="97"/>
      <c r="M363" s="97"/>
      <c r="N363" s="99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>
      <c r="A364" s="97"/>
      <c r="B364" s="97"/>
      <c r="C364" s="97"/>
      <c r="D364" s="97"/>
      <c r="E364" s="97"/>
      <c r="F364" s="97"/>
      <c r="G364" s="97"/>
      <c r="H364" s="98"/>
      <c r="I364" s="99"/>
      <c r="J364" s="97"/>
      <c r="K364" s="99"/>
      <c r="L364" s="97"/>
      <c r="M364" s="97"/>
      <c r="N364" s="99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>
      <c r="A365" s="97"/>
      <c r="B365" s="97"/>
      <c r="C365" s="97"/>
      <c r="D365" s="97"/>
      <c r="E365" s="97"/>
      <c r="F365" s="97"/>
      <c r="G365" s="97"/>
      <c r="H365" s="98"/>
      <c r="I365" s="99"/>
      <c r="J365" s="97"/>
      <c r="K365" s="99"/>
      <c r="L365" s="97"/>
      <c r="M365" s="97"/>
      <c r="N365" s="99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>
      <c r="A366" s="97"/>
      <c r="B366" s="97"/>
      <c r="C366" s="97"/>
      <c r="D366" s="97"/>
      <c r="E366" s="97"/>
      <c r="F366" s="97"/>
      <c r="G366" s="97"/>
      <c r="H366" s="98"/>
      <c r="I366" s="99"/>
      <c r="J366" s="97"/>
      <c r="K366" s="99"/>
      <c r="L366" s="97"/>
      <c r="M366" s="97"/>
      <c r="N366" s="99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>
      <c r="A367" s="97"/>
      <c r="B367" s="97"/>
      <c r="C367" s="97"/>
      <c r="D367" s="97"/>
      <c r="E367" s="97"/>
      <c r="F367" s="97"/>
      <c r="G367" s="97"/>
      <c r="H367" s="98"/>
      <c r="I367" s="99"/>
      <c r="J367" s="97"/>
      <c r="K367" s="99"/>
      <c r="L367" s="97"/>
      <c r="M367" s="97"/>
      <c r="N367" s="99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>
      <c r="A368" s="97"/>
      <c r="B368" s="97"/>
      <c r="C368" s="97"/>
      <c r="D368" s="97"/>
      <c r="E368" s="97"/>
      <c r="F368" s="97"/>
      <c r="G368" s="97"/>
      <c r="H368" s="98"/>
      <c r="I368" s="99"/>
      <c r="J368" s="97"/>
      <c r="K368" s="99"/>
      <c r="L368" s="97"/>
      <c r="M368" s="97"/>
      <c r="N368" s="99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>
      <c r="A369" s="97"/>
      <c r="B369" s="97"/>
      <c r="C369" s="97"/>
      <c r="D369" s="97"/>
      <c r="E369" s="97"/>
      <c r="F369" s="97"/>
      <c r="G369" s="97"/>
      <c r="H369" s="98"/>
      <c r="I369" s="99"/>
      <c r="J369" s="97"/>
      <c r="K369" s="99"/>
      <c r="L369" s="97"/>
      <c r="M369" s="97"/>
      <c r="N369" s="99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>
      <c r="A370" s="97"/>
      <c r="B370" s="97"/>
      <c r="C370" s="97"/>
      <c r="D370" s="97"/>
      <c r="E370" s="97"/>
      <c r="F370" s="97"/>
      <c r="G370" s="97"/>
      <c r="H370" s="98"/>
      <c r="I370" s="99"/>
      <c r="J370" s="97"/>
      <c r="K370" s="99"/>
      <c r="L370" s="97"/>
      <c r="M370" s="97"/>
      <c r="N370" s="99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>
      <c r="A371" s="97"/>
      <c r="B371" s="97"/>
      <c r="C371" s="97"/>
      <c r="D371" s="97"/>
      <c r="E371" s="97"/>
      <c r="F371" s="97"/>
      <c r="G371" s="97"/>
      <c r="H371" s="98"/>
      <c r="I371" s="99"/>
      <c r="J371" s="97"/>
      <c r="K371" s="99"/>
      <c r="L371" s="97"/>
      <c r="M371" s="97"/>
      <c r="N371" s="99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>
      <c r="A372" s="97"/>
      <c r="B372" s="97"/>
      <c r="C372" s="97"/>
      <c r="D372" s="97"/>
      <c r="E372" s="97"/>
      <c r="F372" s="97"/>
      <c r="G372" s="97"/>
      <c r="H372" s="98"/>
      <c r="I372" s="99"/>
      <c r="J372" s="97"/>
      <c r="K372" s="99"/>
      <c r="L372" s="97"/>
      <c r="M372" s="97"/>
      <c r="N372" s="99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>
      <c r="A373" s="97"/>
      <c r="B373" s="97"/>
      <c r="C373" s="97"/>
      <c r="D373" s="97"/>
      <c r="E373" s="97"/>
      <c r="F373" s="97"/>
      <c r="G373" s="97"/>
      <c r="H373" s="98"/>
      <c r="I373" s="99"/>
      <c r="J373" s="97"/>
      <c r="K373" s="99"/>
      <c r="L373" s="97"/>
      <c r="M373" s="97"/>
      <c r="N373" s="99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>
      <c r="A374" s="97"/>
      <c r="B374" s="97"/>
      <c r="C374" s="97"/>
      <c r="D374" s="97"/>
      <c r="E374" s="97"/>
      <c r="F374" s="97"/>
      <c r="G374" s="97"/>
      <c r="H374" s="98"/>
      <c r="I374" s="99"/>
      <c r="J374" s="97"/>
      <c r="K374" s="99"/>
      <c r="L374" s="97"/>
      <c r="M374" s="97"/>
      <c r="N374" s="99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>
      <c r="A375" s="97"/>
      <c r="B375" s="97"/>
      <c r="C375" s="97"/>
      <c r="D375" s="97"/>
      <c r="E375" s="97"/>
      <c r="F375" s="97"/>
      <c r="G375" s="97"/>
      <c r="H375" s="98"/>
      <c r="I375" s="99"/>
      <c r="J375" s="97"/>
      <c r="K375" s="99"/>
      <c r="L375" s="97"/>
      <c r="M375" s="97"/>
      <c r="N375" s="99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>
      <c r="A376" s="97"/>
      <c r="B376" s="97"/>
      <c r="C376" s="97"/>
      <c r="D376" s="97"/>
      <c r="E376" s="97"/>
      <c r="F376" s="97"/>
      <c r="G376" s="97"/>
      <c r="H376" s="98"/>
      <c r="I376" s="99"/>
      <c r="J376" s="97"/>
      <c r="K376" s="99"/>
      <c r="L376" s="97"/>
      <c r="M376" s="97"/>
      <c r="N376" s="99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>
      <c r="A377" s="97"/>
      <c r="B377" s="97"/>
      <c r="C377" s="97"/>
      <c r="D377" s="97"/>
      <c r="E377" s="97"/>
      <c r="F377" s="97"/>
      <c r="G377" s="97"/>
      <c r="H377" s="98"/>
      <c r="I377" s="99"/>
      <c r="J377" s="97"/>
      <c r="K377" s="99"/>
      <c r="L377" s="97"/>
      <c r="M377" s="97"/>
      <c r="N377" s="99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>
      <c r="A378" s="97"/>
      <c r="B378" s="97"/>
      <c r="C378" s="97"/>
      <c r="D378" s="97"/>
      <c r="E378" s="97"/>
      <c r="F378" s="97"/>
      <c r="G378" s="97"/>
      <c r="H378" s="98"/>
      <c r="I378" s="99"/>
      <c r="J378" s="97"/>
      <c r="K378" s="99"/>
      <c r="L378" s="97"/>
      <c r="M378" s="97"/>
      <c r="N378" s="99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>
      <c r="A379" s="97"/>
      <c r="B379" s="97"/>
      <c r="C379" s="97"/>
      <c r="D379" s="97"/>
      <c r="E379" s="97"/>
      <c r="F379" s="97"/>
      <c r="G379" s="97"/>
      <c r="H379" s="98"/>
      <c r="I379" s="99"/>
      <c r="J379" s="97"/>
      <c r="K379" s="99"/>
      <c r="L379" s="97"/>
      <c r="M379" s="97"/>
      <c r="N379" s="99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>
      <c r="A380" s="97"/>
      <c r="B380" s="97"/>
      <c r="C380" s="97"/>
      <c r="D380" s="97"/>
      <c r="E380" s="97"/>
      <c r="F380" s="97"/>
      <c r="G380" s="97"/>
      <c r="H380" s="98"/>
      <c r="I380" s="99"/>
      <c r="J380" s="97"/>
      <c r="K380" s="99"/>
      <c r="L380" s="97"/>
      <c r="M380" s="97"/>
      <c r="N380" s="99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>
      <c r="A381" s="97"/>
      <c r="B381" s="97"/>
      <c r="C381" s="97"/>
      <c r="D381" s="97"/>
      <c r="E381" s="97"/>
      <c r="F381" s="97"/>
      <c r="G381" s="97"/>
      <c r="H381" s="98"/>
      <c r="I381" s="99"/>
      <c r="J381" s="97"/>
      <c r="K381" s="99"/>
      <c r="L381" s="97"/>
      <c r="M381" s="97"/>
      <c r="N381" s="99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>
      <c r="A382" s="97"/>
      <c r="B382" s="97"/>
      <c r="C382" s="97"/>
      <c r="D382" s="97"/>
      <c r="E382" s="97"/>
      <c r="F382" s="97"/>
      <c r="G382" s="97"/>
      <c r="H382" s="98"/>
      <c r="I382" s="99"/>
      <c r="J382" s="97"/>
      <c r="K382" s="99"/>
      <c r="L382" s="97"/>
      <c r="M382" s="97"/>
      <c r="N382" s="99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>
      <c r="A383" s="97"/>
      <c r="B383" s="97"/>
      <c r="C383" s="97"/>
      <c r="D383" s="97"/>
      <c r="E383" s="97"/>
      <c r="F383" s="97"/>
      <c r="G383" s="97"/>
      <c r="H383" s="98"/>
      <c r="I383" s="99"/>
      <c r="J383" s="97"/>
      <c r="K383" s="99"/>
      <c r="L383" s="97"/>
      <c r="M383" s="97"/>
      <c r="N383" s="99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>
      <c r="A384" s="97"/>
      <c r="B384" s="97"/>
      <c r="C384" s="97"/>
      <c r="D384" s="97"/>
      <c r="E384" s="97"/>
      <c r="F384" s="97"/>
      <c r="G384" s="97"/>
      <c r="H384" s="98"/>
      <c r="I384" s="99"/>
      <c r="J384" s="97"/>
      <c r="K384" s="99"/>
      <c r="L384" s="97"/>
      <c r="M384" s="97"/>
      <c r="N384" s="99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>
      <c r="A385" s="97"/>
      <c r="B385" s="97"/>
      <c r="C385" s="97"/>
      <c r="D385" s="97"/>
      <c r="E385" s="97"/>
      <c r="F385" s="97"/>
      <c r="G385" s="97"/>
      <c r="H385" s="98"/>
      <c r="I385" s="99"/>
      <c r="J385" s="97"/>
      <c r="K385" s="99"/>
      <c r="L385" s="97"/>
      <c r="M385" s="97"/>
      <c r="N385" s="99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>
      <c r="A386" s="97"/>
      <c r="B386" s="97"/>
      <c r="C386" s="97"/>
      <c r="D386" s="97"/>
      <c r="E386" s="97"/>
      <c r="F386" s="97"/>
      <c r="G386" s="97"/>
      <c r="H386" s="98"/>
      <c r="I386" s="99"/>
      <c r="J386" s="97"/>
      <c r="K386" s="99"/>
      <c r="L386" s="97"/>
      <c r="M386" s="97"/>
      <c r="N386" s="99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>
      <c r="A387" s="97"/>
      <c r="B387" s="97"/>
      <c r="C387" s="97"/>
      <c r="D387" s="97"/>
      <c r="E387" s="97"/>
      <c r="F387" s="97"/>
      <c r="G387" s="97"/>
      <c r="H387" s="98"/>
      <c r="I387" s="99"/>
      <c r="J387" s="97"/>
      <c r="K387" s="99"/>
      <c r="L387" s="97"/>
      <c r="M387" s="97"/>
      <c r="N387" s="99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>
      <c r="A388" s="97"/>
      <c r="B388" s="97"/>
      <c r="C388" s="97"/>
      <c r="D388" s="97"/>
      <c r="E388" s="97"/>
      <c r="F388" s="97"/>
      <c r="G388" s="97"/>
      <c r="H388" s="98"/>
      <c r="I388" s="99"/>
      <c r="J388" s="97"/>
      <c r="K388" s="99"/>
      <c r="L388" s="97"/>
      <c r="M388" s="97"/>
      <c r="N388" s="99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>
      <c r="A389" s="97"/>
      <c r="B389" s="97"/>
      <c r="C389" s="97"/>
      <c r="D389" s="97"/>
      <c r="E389" s="97"/>
      <c r="F389" s="97"/>
      <c r="G389" s="97"/>
      <c r="H389" s="98"/>
      <c r="I389" s="99"/>
      <c r="J389" s="97"/>
      <c r="K389" s="99"/>
      <c r="L389" s="97"/>
      <c r="M389" s="97"/>
      <c r="N389" s="99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>
      <c r="A390" s="97"/>
      <c r="B390" s="97"/>
      <c r="C390" s="97"/>
      <c r="D390" s="97"/>
      <c r="E390" s="97"/>
      <c r="F390" s="97"/>
      <c r="G390" s="97"/>
      <c r="H390" s="98"/>
      <c r="I390" s="99"/>
      <c r="J390" s="97"/>
      <c r="K390" s="99"/>
      <c r="L390" s="97"/>
      <c r="M390" s="97"/>
      <c r="N390" s="99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>
      <c r="A391" s="97"/>
      <c r="B391" s="97"/>
      <c r="C391" s="97"/>
      <c r="D391" s="97"/>
      <c r="E391" s="97"/>
      <c r="F391" s="97"/>
      <c r="G391" s="97"/>
      <c r="H391" s="98"/>
      <c r="I391" s="99"/>
      <c r="J391" s="97"/>
      <c r="K391" s="99"/>
      <c r="L391" s="97"/>
      <c r="M391" s="97"/>
      <c r="N391" s="99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>
      <c r="A392" s="97"/>
      <c r="B392" s="97"/>
      <c r="C392" s="97"/>
      <c r="D392" s="97"/>
      <c r="E392" s="97"/>
      <c r="F392" s="97"/>
      <c r="G392" s="97"/>
      <c r="H392" s="98"/>
      <c r="I392" s="99"/>
      <c r="J392" s="97"/>
      <c r="K392" s="99"/>
      <c r="L392" s="97"/>
      <c r="M392" s="97"/>
      <c r="N392" s="99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>
      <c r="A393" s="97"/>
      <c r="B393" s="97"/>
      <c r="C393" s="97"/>
      <c r="D393" s="97"/>
      <c r="E393" s="97"/>
      <c r="F393" s="97"/>
      <c r="G393" s="97"/>
      <c r="H393" s="98"/>
      <c r="I393" s="99"/>
      <c r="J393" s="97"/>
      <c r="K393" s="99"/>
      <c r="L393" s="97"/>
      <c r="M393" s="97"/>
      <c r="N393" s="99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>
      <c r="A394" s="97"/>
      <c r="B394" s="97"/>
      <c r="C394" s="97"/>
      <c r="D394" s="97"/>
      <c r="E394" s="97"/>
      <c r="F394" s="97"/>
      <c r="G394" s="97"/>
      <c r="H394" s="98"/>
      <c r="I394" s="99"/>
      <c r="J394" s="97"/>
      <c r="K394" s="99"/>
      <c r="L394" s="97"/>
      <c r="M394" s="97"/>
      <c r="N394" s="99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>
      <c r="A395" s="97"/>
      <c r="B395" s="97"/>
      <c r="C395" s="97"/>
      <c r="D395" s="97"/>
      <c r="E395" s="97"/>
      <c r="F395" s="97"/>
      <c r="G395" s="97"/>
      <c r="H395" s="98"/>
      <c r="I395" s="99"/>
      <c r="J395" s="97"/>
      <c r="K395" s="99"/>
      <c r="L395" s="97"/>
      <c r="M395" s="97"/>
      <c r="N395" s="99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>
      <c r="A396" s="97"/>
      <c r="B396" s="97"/>
      <c r="C396" s="97"/>
      <c r="D396" s="97"/>
      <c r="E396" s="97"/>
      <c r="F396" s="97"/>
      <c r="G396" s="97"/>
      <c r="H396" s="98"/>
      <c r="I396" s="99"/>
      <c r="J396" s="97"/>
      <c r="K396" s="99"/>
      <c r="L396" s="97"/>
      <c r="M396" s="97"/>
      <c r="N396" s="99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>
      <c r="A397" s="97"/>
      <c r="B397" s="97"/>
      <c r="C397" s="97"/>
      <c r="D397" s="97"/>
      <c r="E397" s="97"/>
      <c r="F397" s="97"/>
      <c r="G397" s="97"/>
      <c r="H397" s="98"/>
      <c r="I397" s="99"/>
      <c r="J397" s="97"/>
      <c r="K397" s="99"/>
      <c r="L397" s="97"/>
      <c r="M397" s="97"/>
      <c r="N397" s="99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>
      <c r="A398" s="97"/>
      <c r="B398" s="97"/>
      <c r="C398" s="97"/>
      <c r="D398" s="97"/>
      <c r="E398" s="97"/>
      <c r="F398" s="97"/>
      <c r="G398" s="97"/>
      <c r="H398" s="98"/>
      <c r="I398" s="99"/>
      <c r="J398" s="97"/>
      <c r="K398" s="99"/>
      <c r="L398" s="97"/>
      <c r="M398" s="97"/>
      <c r="N398" s="99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>
      <c r="A399" s="97"/>
      <c r="B399" s="97"/>
      <c r="C399" s="97"/>
      <c r="D399" s="97"/>
      <c r="E399" s="97"/>
      <c r="F399" s="97"/>
      <c r="G399" s="97"/>
      <c r="H399" s="98"/>
      <c r="I399" s="99"/>
      <c r="J399" s="97"/>
      <c r="K399" s="99"/>
      <c r="L399" s="97"/>
      <c r="M399" s="97"/>
      <c r="N399" s="99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>
      <c r="A400" s="97"/>
      <c r="B400" s="97"/>
      <c r="C400" s="97"/>
      <c r="D400" s="97"/>
      <c r="E400" s="97"/>
      <c r="F400" s="97"/>
      <c r="G400" s="97"/>
      <c r="H400" s="98"/>
      <c r="I400" s="99"/>
      <c r="J400" s="97"/>
      <c r="K400" s="99"/>
      <c r="L400" s="97"/>
      <c r="M400" s="97"/>
      <c r="N400" s="99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>
      <c r="A401" s="97"/>
      <c r="B401" s="97"/>
      <c r="C401" s="97"/>
      <c r="D401" s="97"/>
      <c r="E401" s="97"/>
      <c r="F401" s="97"/>
      <c r="G401" s="97"/>
      <c r="H401" s="98"/>
      <c r="I401" s="99"/>
      <c r="J401" s="97"/>
      <c r="K401" s="99"/>
      <c r="L401" s="97"/>
      <c r="M401" s="97"/>
      <c r="N401" s="99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>
      <c r="A402" s="97"/>
      <c r="B402" s="97"/>
      <c r="C402" s="97"/>
      <c r="D402" s="97"/>
      <c r="E402" s="97"/>
      <c r="F402" s="97"/>
      <c r="G402" s="97"/>
      <c r="H402" s="98"/>
      <c r="I402" s="99"/>
      <c r="J402" s="97"/>
      <c r="K402" s="99"/>
      <c r="L402" s="97"/>
      <c r="M402" s="97"/>
      <c r="N402" s="99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>
      <c r="A403" s="97"/>
      <c r="B403" s="97"/>
      <c r="C403" s="97"/>
      <c r="D403" s="97"/>
      <c r="E403" s="97"/>
      <c r="F403" s="97"/>
      <c r="G403" s="97"/>
      <c r="H403" s="98"/>
      <c r="I403" s="99"/>
      <c r="J403" s="97"/>
      <c r="K403" s="99"/>
      <c r="L403" s="97"/>
      <c r="M403" s="97"/>
      <c r="N403" s="99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>
      <c r="A404" s="97"/>
      <c r="B404" s="97"/>
      <c r="C404" s="97"/>
      <c r="D404" s="97"/>
      <c r="E404" s="97"/>
      <c r="F404" s="97"/>
      <c r="G404" s="97"/>
      <c r="H404" s="98"/>
      <c r="I404" s="99"/>
      <c r="J404" s="97"/>
      <c r="K404" s="99"/>
      <c r="L404" s="97"/>
      <c r="M404" s="97"/>
      <c r="N404" s="99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>
      <c r="A405" s="97"/>
      <c r="B405" s="97"/>
      <c r="C405" s="97"/>
      <c r="D405" s="97"/>
      <c r="E405" s="97"/>
      <c r="F405" s="97"/>
      <c r="G405" s="97"/>
      <c r="H405" s="98"/>
      <c r="I405" s="99"/>
      <c r="J405" s="97"/>
      <c r="K405" s="99"/>
      <c r="L405" s="97"/>
      <c r="M405" s="97"/>
      <c r="N405" s="99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>
      <c r="A406" s="97"/>
      <c r="B406" s="97"/>
      <c r="C406" s="97"/>
      <c r="D406" s="97"/>
      <c r="E406" s="97"/>
      <c r="F406" s="97"/>
      <c r="G406" s="97"/>
      <c r="H406" s="98"/>
      <c r="I406" s="99"/>
      <c r="J406" s="97"/>
      <c r="K406" s="99"/>
      <c r="L406" s="97"/>
      <c r="M406" s="97"/>
      <c r="N406" s="99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>
      <c r="A407" s="97"/>
      <c r="B407" s="97"/>
      <c r="C407" s="97"/>
      <c r="D407" s="97"/>
      <c r="E407" s="97"/>
      <c r="F407" s="97"/>
      <c r="G407" s="97"/>
      <c r="H407" s="98"/>
      <c r="I407" s="99"/>
      <c r="J407" s="97"/>
      <c r="K407" s="99"/>
      <c r="L407" s="97"/>
      <c r="M407" s="97"/>
      <c r="N407" s="99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>
      <c r="A408" s="97"/>
      <c r="B408" s="97"/>
      <c r="C408" s="97"/>
      <c r="D408" s="97"/>
      <c r="E408" s="97"/>
      <c r="F408" s="97"/>
      <c r="G408" s="97"/>
      <c r="H408" s="98"/>
      <c r="I408" s="99"/>
      <c r="J408" s="97"/>
      <c r="K408" s="99"/>
      <c r="L408" s="97"/>
      <c r="M408" s="97"/>
      <c r="N408" s="99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>
      <c r="A409" s="97"/>
      <c r="B409" s="97"/>
      <c r="C409" s="97"/>
      <c r="D409" s="97"/>
      <c r="E409" s="97"/>
      <c r="F409" s="97"/>
      <c r="G409" s="97"/>
      <c r="H409" s="98"/>
      <c r="I409" s="99"/>
      <c r="J409" s="97"/>
      <c r="K409" s="99"/>
      <c r="L409" s="97"/>
      <c r="M409" s="97"/>
      <c r="N409" s="99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>
      <c r="A410" s="97"/>
      <c r="B410" s="97"/>
      <c r="C410" s="97"/>
      <c r="D410" s="97"/>
      <c r="E410" s="97"/>
      <c r="F410" s="97"/>
      <c r="G410" s="97"/>
      <c r="H410" s="98"/>
      <c r="I410" s="99"/>
      <c r="J410" s="97"/>
      <c r="K410" s="99"/>
      <c r="L410" s="97"/>
      <c r="M410" s="97"/>
      <c r="N410" s="99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>
      <c r="A411" s="97"/>
      <c r="B411" s="97"/>
      <c r="C411" s="97"/>
      <c r="D411" s="97"/>
      <c r="E411" s="97"/>
      <c r="F411" s="97"/>
      <c r="G411" s="97"/>
      <c r="H411" s="98"/>
      <c r="I411" s="99"/>
      <c r="J411" s="97"/>
      <c r="K411" s="99"/>
      <c r="L411" s="97"/>
      <c r="M411" s="97"/>
      <c r="N411" s="99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>
      <c r="A412" s="97"/>
      <c r="B412" s="97"/>
      <c r="C412" s="97"/>
      <c r="D412" s="97"/>
      <c r="E412" s="97"/>
      <c r="F412" s="97"/>
      <c r="G412" s="97"/>
      <c r="H412" s="98"/>
      <c r="I412" s="99"/>
      <c r="J412" s="97"/>
      <c r="K412" s="99"/>
      <c r="L412" s="97"/>
      <c r="M412" s="97"/>
      <c r="N412" s="99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>
      <c r="A413" s="97"/>
      <c r="B413" s="97"/>
      <c r="C413" s="97"/>
      <c r="D413" s="97"/>
      <c r="E413" s="97"/>
      <c r="F413" s="97"/>
      <c r="G413" s="97"/>
      <c r="H413" s="98"/>
      <c r="I413" s="99"/>
      <c r="J413" s="97"/>
      <c r="K413" s="99"/>
      <c r="L413" s="97"/>
      <c r="M413" s="97"/>
      <c r="N413" s="99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>
      <c r="A414" s="97"/>
      <c r="B414" s="97"/>
      <c r="C414" s="97"/>
      <c r="D414" s="97"/>
      <c r="E414" s="97"/>
      <c r="F414" s="97"/>
      <c r="G414" s="97"/>
      <c r="H414" s="98"/>
      <c r="I414" s="99"/>
      <c r="J414" s="97"/>
      <c r="K414" s="99"/>
      <c r="L414" s="97"/>
      <c r="M414" s="97"/>
      <c r="N414" s="99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>
      <c r="A415" s="97"/>
      <c r="B415" s="97"/>
      <c r="C415" s="97"/>
      <c r="D415" s="97"/>
      <c r="E415" s="97"/>
      <c r="F415" s="97"/>
      <c r="G415" s="97"/>
      <c r="H415" s="98"/>
      <c r="I415" s="99"/>
      <c r="J415" s="97"/>
      <c r="K415" s="99"/>
      <c r="L415" s="97"/>
      <c r="M415" s="97"/>
      <c r="N415" s="99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>
      <c r="A416" s="97"/>
      <c r="B416" s="97"/>
      <c r="C416" s="97"/>
      <c r="D416" s="97"/>
      <c r="E416" s="97"/>
      <c r="F416" s="97"/>
      <c r="G416" s="97"/>
      <c r="H416" s="98"/>
      <c r="I416" s="99"/>
      <c r="J416" s="97"/>
      <c r="K416" s="99"/>
      <c r="L416" s="97"/>
      <c r="M416" s="97"/>
      <c r="N416" s="99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>
      <c r="A417" s="97"/>
      <c r="B417" s="97"/>
      <c r="C417" s="97"/>
      <c r="D417" s="97"/>
      <c r="E417" s="97"/>
      <c r="F417" s="97"/>
      <c r="G417" s="97"/>
      <c r="H417" s="98"/>
      <c r="I417" s="99"/>
      <c r="J417" s="97"/>
      <c r="K417" s="99"/>
      <c r="L417" s="97"/>
      <c r="M417" s="97"/>
      <c r="N417" s="99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>
      <c r="A418" s="97"/>
      <c r="B418" s="97"/>
      <c r="C418" s="97"/>
      <c r="D418" s="97"/>
      <c r="E418" s="97"/>
      <c r="F418" s="97"/>
      <c r="G418" s="97"/>
      <c r="H418" s="98"/>
      <c r="I418" s="99"/>
      <c r="J418" s="97"/>
      <c r="K418" s="99"/>
      <c r="L418" s="97"/>
      <c r="M418" s="97"/>
      <c r="N418" s="99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>
      <c r="A419" s="97"/>
      <c r="B419" s="97"/>
      <c r="C419" s="97"/>
      <c r="D419" s="97"/>
      <c r="E419" s="97"/>
      <c r="F419" s="97"/>
      <c r="G419" s="97"/>
      <c r="H419" s="98"/>
      <c r="I419" s="99"/>
      <c r="J419" s="97"/>
      <c r="K419" s="99"/>
      <c r="L419" s="97"/>
      <c r="M419" s="97"/>
      <c r="N419" s="99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>
      <c r="A420" s="97"/>
      <c r="B420" s="97"/>
      <c r="C420" s="97"/>
      <c r="D420" s="97"/>
      <c r="E420" s="97"/>
      <c r="F420" s="97"/>
      <c r="G420" s="97"/>
      <c r="H420" s="98"/>
      <c r="I420" s="99"/>
      <c r="J420" s="97"/>
      <c r="K420" s="99"/>
      <c r="L420" s="97"/>
      <c r="M420" s="97"/>
      <c r="N420" s="99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>
      <c r="A421" s="97"/>
      <c r="B421" s="97"/>
      <c r="C421" s="97"/>
      <c r="D421" s="97"/>
      <c r="E421" s="97"/>
      <c r="F421" s="97"/>
      <c r="G421" s="97"/>
      <c r="H421" s="98"/>
      <c r="I421" s="99"/>
      <c r="J421" s="97"/>
      <c r="K421" s="99"/>
      <c r="L421" s="97"/>
      <c r="M421" s="97"/>
      <c r="N421" s="99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>
      <c r="A422" s="97"/>
      <c r="B422" s="97"/>
      <c r="C422" s="97"/>
      <c r="D422" s="97"/>
      <c r="E422" s="97"/>
      <c r="F422" s="97"/>
      <c r="G422" s="97"/>
      <c r="H422" s="98"/>
      <c r="I422" s="99"/>
      <c r="J422" s="97"/>
      <c r="K422" s="99"/>
      <c r="L422" s="97"/>
      <c r="M422" s="97"/>
      <c r="N422" s="99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>
      <c r="A423" s="97"/>
      <c r="B423" s="97"/>
      <c r="C423" s="97"/>
      <c r="D423" s="97"/>
      <c r="E423" s="97"/>
      <c r="F423" s="97"/>
      <c r="G423" s="97"/>
      <c r="H423" s="98"/>
      <c r="I423" s="99"/>
      <c r="J423" s="97"/>
      <c r="K423" s="99"/>
      <c r="L423" s="97"/>
      <c r="M423" s="97"/>
      <c r="N423" s="99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>
      <c r="A424" s="97"/>
      <c r="B424" s="97"/>
      <c r="C424" s="97"/>
      <c r="D424" s="97"/>
      <c r="E424" s="97"/>
      <c r="F424" s="97"/>
      <c r="G424" s="97"/>
      <c r="H424" s="98"/>
      <c r="I424" s="99"/>
      <c r="J424" s="97"/>
      <c r="K424" s="99"/>
      <c r="L424" s="97"/>
      <c r="M424" s="97"/>
      <c r="N424" s="99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>
      <c r="A425" s="97"/>
      <c r="B425" s="97"/>
      <c r="C425" s="97"/>
      <c r="D425" s="97"/>
      <c r="E425" s="97"/>
      <c r="F425" s="97"/>
      <c r="G425" s="97"/>
      <c r="H425" s="98"/>
      <c r="I425" s="99"/>
      <c r="J425" s="97"/>
      <c r="K425" s="99"/>
      <c r="L425" s="97"/>
      <c r="M425" s="97"/>
      <c r="N425" s="99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>
      <c r="A426" s="97"/>
      <c r="B426" s="97"/>
      <c r="C426" s="97"/>
      <c r="D426" s="97"/>
      <c r="E426" s="97"/>
      <c r="F426" s="97"/>
      <c r="G426" s="97"/>
      <c r="H426" s="98"/>
      <c r="I426" s="99"/>
      <c r="J426" s="97"/>
      <c r="K426" s="99"/>
      <c r="L426" s="97"/>
      <c r="M426" s="97"/>
      <c r="N426" s="99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>
      <c r="A427" s="97"/>
      <c r="B427" s="97"/>
      <c r="C427" s="97"/>
      <c r="D427" s="97"/>
      <c r="E427" s="97"/>
      <c r="F427" s="97"/>
      <c r="G427" s="97"/>
      <c r="H427" s="98"/>
      <c r="I427" s="99"/>
      <c r="J427" s="97"/>
      <c r="K427" s="99"/>
      <c r="L427" s="97"/>
      <c r="M427" s="97"/>
      <c r="N427" s="99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>
      <c r="A428" s="97"/>
      <c r="B428" s="97"/>
      <c r="C428" s="97"/>
      <c r="D428" s="97"/>
      <c r="E428" s="97"/>
      <c r="F428" s="97"/>
      <c r="G428" s="97"/>
      <c r="H428" s="98"/>
      <c r="I428" s="99"/>
      <c r="J428" s="97"/>
      <c r="K428" s="99"/>
      <c r="L428" s="97"/>
      <c r="M428" s="97"/>
      <c r="N428" s="99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>
      <c r="A429" s="97"/>
      <c r="B429" s="97"/>
      <c r="C429" s="97"/>
      <c r="D429" s="97"/>
      <c r="E429" s="97"/>
      <c r="F429" s="97"/>
      <c r="G429" s="97"/>
      <c r="H429" s="98"/>
      <c r="I429" s="99"/>
      <c r="J429" s="97"/>
      <c r="K429" s="99"/>
      <c r="L429" s="97"/>
      <c r="M429" s="97"/>
      <c r="N429" s="99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>
      <c r="A430" s="97"/>
      <c r="B430" s="97"/>
      <c r="C430" s="97"/>
      <c r="D430" s="97"/>
      <c r="E430" s="97"/>
      <c r="F430" s="97"/>
      <c r="G430" s="97"/>
      <c r="H430" s="98"/>
      <c r="I430" s="99"/>
      <c r="J430" s="97"/>
      <c r="K430" s="99"/>
      <c r="L430" s="97"/>
      <c r="M430" s="97"/>
      <c r="N430" s="99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>
      <c r="A431" s="97"/>
      <c r="B431" s="97"/>
      <c r="C431" s="97"/>
      <c r="D431" s="97"/>
      <c r="E431" s="97"/>
      <c r="F431" s="97"/>
      <c r="G431" s="97"/>
      <c r="H431" s="98"/>
      <c r="I431" s="99"/>
      <c r="J431" s="97"/>
      <c r="K431" s="99"/>
      <c r="L431" s="97"/>
      <c r="M431" s="97"/>
      <c r="N431" s="99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>
      <c r="A432" s="97"/>
      <c r="B432" s="97"/>
      <c r="C432" s="97"/>
      <c r="D432" s="97"/>
      <c r="E432" s="97"/>
      <c r="F432" s="97"/>
      <c r="G432" s="97"/>
      <c r="H432" s="98"/>
      <c r="I432" s="99"/>
      <c r="J432" s="97"/>
      <c r="K432" s="99"/>
      <c r="L432" s="97"/>
      <c r="M432" s="97"/>
      <c r="N432" s="99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>
      <c r="A433" s="97"/>
      <c r="B433" s="97"/>
      <c r="C433" s="97"/>
      <c r="D433" s="97"/>
      <c r="E433" s="97"/>
      <c r="F433" s="97"/>
      <c r="G433" s="97"/>
      <c r="H433" s="98"/>
      <c r="I433" s="99"/>
      <c r="J433" s="97"/>
      <c r="K433" s="99"/>
      <c r="L433" s="97"/>
      <c r="M433" s="97"/>
      <c r="N433" s="99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>
      <c r="A434" s="97"/>
      <c r="B434" s="97"/>
      <c r="C434" s="97"/>
      <c r="D434" s="97"/>
      <c r="E434" s="97"/>
      <c r="F434" s="97"/>
      <c r="G434" s="97"/>
      <c r="H434" s="98"/>
      <c r="I434" s="99"/>
      <c r="J434" s="97"/>
      <c r="K434" s="99"/>
      <c r="L434" s="97"/>
      <c r="M434" s="97"/>
      <c r="N434" s="99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>
      <c r="A435" s="97"/>
      <c r="B435" s="97"/>
      <c r="C435" s="97"/>
      <c r="D435" s="97"/>
      <c r="E435" s="97"/>
      <c r="F435" s="97"/>
      <c r="G435" s="97"/>
      <c r="H435" s="98"/>
      <c r="I435" s="99"/>
      <c r="J435" s="97"/>
      <c r="K435" s="99"/>
      <c r="L435" s="97"/>
      <c r="M435" s="97"/>
      <c r="N435" s="99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>
      <c r="A436" s="97"/>
      <c r="B436" s="97"/>
      <c r="C436" s="97"/>
      <c r="D436" s="97"/>
      <c r="E436" s="97"/>
      <c r="F436" s="97"/>
      <c r="G436" s="97"/>
      <c r="H436" s="98"/>
      <c r="I436" s="99"/>
      <c r="J436" s="97"/>
      <c r="K436" s="99"/>
      <c r="L436" s="97"/>
      <c r="M436" s="97"/>
      <c r="N436" s="99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>
      <c r="A437" s="97"/>
      <c r="B437" s="97"/>
      <c r="C437" s="97"/>
      <c r="D437" s="97"/>
      <c r="E437" s="97"/>
      <c r="F437" s="97"/>
      <c r="G437" s="97"/>
      <c r="H437" s="98"/>
      <c r="I437" s="99"/>
      <c r="J437" s="97"/>
      <c r="K437" s="99"/>
      <c r="L437" s="97"/>
      <c r="M437" s="97"/>
      <c r="N437" s="99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>
      <c r="A438" s="97"/>
      <c r="B438" s="97"/>
      <c r="C438" s="97"/>
      <c r="D438" s="97"/>
      <c r="E438" s="97"/>
      <c r="F438" s="97"/>
      <c r="G438" s="97"/>
      <c r="H438" s="98"/>
      <c r="I438" s="99"/>
      <c r="J438" s="97"/>
      <c r="K438" s="99"/>
      <c r="L438" s="97"/>
      <c r="M438" s="97"/>
      <c r="N438" s="99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>
      <c r="A439" s="97"/>
      <c r="B439" s="97"/>
      <c r="C439" s="97"/>
      <c r="D439" s="97"/>
      <c r="E439" s="97"/>
      <c r="F439" s="97"/>
      <c r="G439" s="97"/>
      <c r="H439" s="98"/>
      <c r="I439" s="99"/>
      <c r="J439" s="97"/>
      <c r="K439" s="99"/>
      <c r="L439" s="97"/>
      <c r="M439" s="97"/>
      <c r="N439" s="99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>
      <c r="A440" s="97"/>
      <c r="B440" s="97"/>
      <c r="C440" s="97"/>
      <c r="D440" s="97"/>
      <c r="E440" s="97"/>
      <c r="F440" s="97"/>
      <c r="G440" s="97"/>
      <c r="H440" s="98"/>
      <c r="I440" s="99"/>
      <c r="J440" s="97"/>
      <c r="K440" s="99"/>
      <c r="L440" s="97"/>
      <c r="M440" s="97"/>
      <c r="N440" s="99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>
      <c r="A441" s="97"/>
      <c r="B441" s="97"/>
      <c r="C441" s="97"/>
      <c r="D441" s="97"/>
      <c r="E441" s="97"/>
      <c r="F441" s="97"/>
      <c r="G441" s="97"/>
      <c r="H441" s="98"/>
      <c r="I441" s="99"/>
      <c r="J441" s="97"/>
      <c r="K441" s="99"/>
      <c r="L441" s="97"/>
      <c r="M441" s="97"/>
      <c r="N441" s="99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>
      <c r="A442" s="97"/>
      <c r="B442" s="97"/>
      <c r="C442" s="97"/>
      <c r="D442" s="97"/>
      <c r="E442" s="97"/>
      <c r="F442" s="97"/>
      <c r="G442" s="97"/>
      <c r="H442" s="98"/>
      <c r="I442" s="99"/>
      <c r="J442" s="97"/>
      <c r="K442" s="99"/>
      <c r="L442" s="97"/>
      <c r="M442" s="97"/>
      <c r="N442" s="99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>
      <c r="A443" s="97"/>
      <c r="B443" s="97"/>
      <c r="C443" s="97"/>
      <c r="D443" s="97"/>
      <c r="E443" s="97"/>
      <c r="F443" s="97"/>
      <c r="G443" s="97"/>
      <c r="H443" s="98"/>
      <c r="I443" s="99"/>
      <c r="J443" s="97"/>
      <c r="K443" s="99"/>
      <c r="L443" s="97"/>
      <c r="M443" s="97"/>
      <c r="N443" s="99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>
      <c r="A444" s="97"/>
      <c r="B444" s="97"/>
      <c r="C444" s="97"/>
      <c r="D444" s="97"/>
      <c r="E444" s="97"/>
      <c r="F444" s="97"/>
      <c r="G444" s="97"/>
      <c r="H444" s="98"/>
      <c r="I444" s="99"/>
      <c r="J444" s="97"/>
      <c r="K444" s="99"/>
      <c r="L444" s="97"/>
      <c r="M444" s="97"/>
      <c r="N444" s="99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>
      <c r="A445" s="97"/>
      <c r="B445" s="97"/>
      <c r="C445" s="97"/>
      <c r="D445" s="97"/>
      <c r="E445" s="97"/>
      <c r="F445" s="97"/>
      <c r="G445" s="97"/>
      <c r="H445" s="98"/>
      <c r="I445" s="99"/>
      <c r="J445" s="97"/>
      <c r="K445" s="99"/>
      <c r="L445" s="97"/>
      <c r="M445" s="97"/>
      <c r="N445" s="99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>
      <c r="A446" s="97"/>
      <c r="B446" s="97"/>
      <c r="C446" s="97"/>
      <c r="D446" s="97"/>
      <c r="E446" s="97"/>
      <c r="F446" s="97"/>
      <c r="G446" s="97"/>
      <c r="H446" s="98"/>
      <c r="I446" s="99"/>
      <c r="J446" s="97"/>
      <c r="K446" s="99"/>
      <c r="L446" s="97"/>
      <c r="M446" s="97"/>
      <c r="N446" s="99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>
      <c r="A447" s="97"/>
      <c r="B447" s="97"/>
      <c r="C447" s="97"/>
      <c r="D447" s="97"/>
      <c r="E447" s="97"/>
      <c r="F447" s="97"/>
      <c r="G447" s="97"/>
      <c r="H447" s="98"/>
      <c r="I447" s="99"/>
      <c r="J447" s="97"/>
      <c r="K447" s="99"/>
      <c r="L447" s="97"/>
      <c r="M447" s="97"/>
      <c r="N447" s="99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>
      <c r="A448" s="97"/>
      <c r="B448" s="97"/>
      <c r="C448" s="97"/>
      <c r="D448" s="97"/>
      <c r="E448" s="97"/>
      <c r="F448" s="97"/>
      <c r="G448" s="97"/>
      <c r="H448" s="98"/>
      <c r="I448" s="99"/>
      <c r="J448" s="97"/>
      <c r="K448" s="99"/>
      <c r="L448" s="97"/>
      <c r="M448" s="97"/>
      <c r="N448" s="99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>
      <c r="A449" s="97"/>
      <c r="B449" s="97"/>
      <c r="C449" s="97"/>
      <c r="D449" s="97"/>
      <c r="E449" s="97"/>
      <c r="F449" s="97"/>
      <c r="G449" s="97"/>
      <c r="H449" s="98"/>
      <c r="I449" s="99"/>
      <c r="J449" s="97"/>
      <c r="K449" s="99"/>
      <c r="L449" s="97"/>
      <c r="M449" s="97"/>
      <c r="N449" s="99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>
      <c r="A450" s="97"/>
      <c r="B450" s="97"/>
      <c r="C450" s="97"/>
      <c r="D450" s="97"/>
      <c r="E450" s="97"/>
      <c r="F450" s="97"/>
      <c r="G450" s="97"/>
      <c r="H450" s="98"/>
      <c r="I450" s="99"/>
      <c r="J450" s="97"/>
      <c r="K450" s="99"/>
      <c r="L450" s="97"/>
      <c r="M450" s="97"/>
      <c r="N450" s="99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>
      <c r="A451" s="97"/>
      <c r="B451" s="97"/>
      <c r="C451" s="97"/>
      <c r="D451" s="97"/>
      <c r="E451" s="97"/>
      <c r="F451" s="97"/>
      <c r="G451" s="97"/>
      <c r="H451" s="98"/>
      <c r="I451" s="99"/>
      <c r="J451" s="97"/>
      <c r="K451" s="99"/>
      <c r="L451" s="97"/>
      <c r="M451" s="97"/>
      <c r="N451" s="99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>
      <c r="A452" s="97"/>
      <c r="B452" s="97"/>
      <c r="C452" s="97"/>
      <c r="D452" s="97"/>
      <c r="E452" s="97"/>
      <c r="F452" s="97"/>
      <c r="G452" s="97"/>
      <c r="H452" s="98"/>
      <c r="I452" s="99"/>
      <c r="J452" s="97"/>
      <c r="K452" s="99"/>
      <c r="L452" s="97"/>
      <c r="M452" s="97"/>
      <c r="N452" s="99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>
      <c r="A453" s="97"/>
      <c r="B453" s="97"/>
      <c r="C453" s="97"/>
      <c r="D453" s="97"/>
      <c r="E453" s="97"/>
      <c r="F453" s="97"/>
      <c r="G453" s="97"/>
      <c r="H453" s="98"/>
      <c r="I453" s="99"/>
      <c r="J453" s="97"/>
      <c r="K453" s="99"/>
      <c r="L453" s="97"/>
      <c r="M453" s="97"/>
      <c r="N453" s="99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>
      <c r="A454" s="97"/>
      <c r="B454" s="97"/>
      <c r="C454" s="97"/>
      <c r="D454" s="97"/>
      <c r="E454" s="97"/>
      <c r="F454" s="97"/>
      <c r="G454" s="97"/>
      <c r="H454" s="98"/>
      <c r="I454" s="99"/>
      <c r="J454" s="97"/>
      <c r="K454" s="99"/>
      <c r="L454" s="97"/>
      <c r="M454" s="97"/>
      <c r="N454" s="99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>
      <c r="A455" s="97"/>
      <c r="B455" s="97"/>
      <c r="C455" s="97"/>
      <c r="D455" s="97"/>
      <c r="E455" s="97"/>
      <c r="F455" s="97"/>
      <c r="G455" s="97"/>
      <c r="H455" s="98"/>
      <c r="I455" s="99"/>
      <c r="J455" s="97"/>
      <c r="K455" s="99"/>
      <c r="L455" s="97"/>
      <c r="M455" s="97"/>
      <c r="N455" s="99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>
      <c r="A456" s="97"/>
      <c r="B456" s="97"/>
      <c r="C456" s="97"/>
      <c r="D456" s="97"/>
      <c r="E456" s="97"/>
      <c r="F456" s="97"/>
      <c r="G456" s="97"/>
      <c r="H456" s="98"/>
      <c r="I456" s="99"/>
      <c r="J456" s="97"/>
      <c r="K456" s="99"/>
      <c r="L456" s="97"/>
      <c r="M456" s="97"/>
      <c r="N456" s="99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>
      <c r="A457" s="97"/>
      <c r="B457" s="97"/>
      <c r="C457" s="97"/>
      <c r="D457" s="97"/>
      <c r="E457" s="97"/>
      <c r="F457" s="97"/>
      <c r="G457" s="97"/>
      <c r="H457" s="98"/>
      <c r="I457" s="99"/>
      <c r="J457" s="97"/>
      <c r="K457" s="99"/>
      <c r="L457" s="97"/>
      <c r="M457" s="97"/>
      <c r="N457" s="99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>
      <c r="A458" s="97"/>
      <c r="B458" s="97"/>
      <c r="C458" s="97"/>
      <c r="D458" s="97"/>
      <c r="E458" s="97"/>
      <c r="F458" s="97"/>
      <c r="G458" s="97"/>
      <c r="H458" s="98"/>
      <c r="I458" s="99"/>
      <c r="J458" s="97"/>
      <c r="K458" s="99"/>
      <c r="L458" s="97"/>
      <c r="M458" s="97"/>
      <c r="N458" s="99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>
      <c r="A459" s="97"/>
      <c r="B459" s="97"/>
      <c r="C459" s="97"/>
      <c r="D459" s="97"/>
      <c r="E459" s="97"/>
      <c r="F459" s="97"/>
      <c r="G459" s="97"/>
      <c r="H459" s="98"/>
      <c r="I459" s="99"/>
      <c r="J459" s="97"/>
      <c r="K459" s="99"/>
      <c r="L459" s="97"/>
      <c r="M459" s="97"/>
      <c r="N459" s="99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>
      <c r="A460" s="97"/>
      <c r="B460" s="97"/>
      <c r="C460" s="97"/>
      <c r="D460" s="97"/>
      <c r="E460" s="97"/>
      <c r="F460" s="97"/>
      <c r="G460" s="97"/>
      <c r="H460" s="98"/>
      <c r="I460" s="99"/>
      <c r="J460" s="97"/>
      <c r="K460" s="99"/>
      <c r="L460" s="97"/>
      <c r="M460" s="97"/>
      <c r="N460" s="99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>
      <c r="A461" s="97"/>
      <c r="B461" s="97"/>
      <c r="C461" s="97"/>
      <c r="D461" s="97"/>
      <c r="E461" s="97"/>
      <c r="F461" s="97"/>
      <c r="G461" s="97"/>
      <c r="H461" s="98"/>
      <c r="I461" s="99"/>
      <c r="J461" s="97"/>
      <c r="K461" s="99"/>
      <c r="L461" s="97"/>
      <c r="M461" s="97"/>
      <c r="N461" s="99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>
      <c r="A462" s="97"/>
      <c r="B462" s="97"/>
      <c r="C462" s="97"/>
      <c r="D462" s="97"/>
      <c r="E462" s="97"/>
      <c r="F462" s="97"/>
      <c r="G462" s="97"/>
      <c r="H462" s="98"/>
      <c r="I462" s="99"/>
      <c r="J462" s="97"/>
      <c r="K462" s="99"/>
      <c r="L462" s="97"/>
      <c r="M462" s="97"/>
      <c r="N462" s="99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>
      <c r="A463" s="97"/>
      <c r="B463" s="97"/>
      <c r="C463" s="97"/>
      <c r="D463" s="97"/>
      <c r="E463" s="97"/>
      <c r="F463" s="97"/>
      <c r="G463" s="97"/>
      <c r="H463" s="98"/>
      <c r="I463" s="99"/>
      <c r="J463" s="97"/>
      <c r="K463" s="99"/>
      <c r="L463" s="97"/>
      <c r="M463" s="97"/>
      <c r="N463" s="99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>
      <c r="A464" s="97"/>
      <c r="B464" s="97"/>
      <c r="C464" s="97"/>
      <c r="D464" s="97"/>
      <c r="E464" s="97"/>
      <c r="F464" s="97"/>
      <c r="G464" s="97"/>
      <c r="H464" s="98"/>
      <c r="I464" s="99"/>
      <c r="J464" s="97"/>
      <c r="K464" s="99"/>
      <c r="L464" s="97"/>
      <c r="M464" s="97"/>
      <c r="N464" s="99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>
      <c r="A465" s="97"/>
      <c r="B465" s="97"/>
      <c r="C465" s="97"/>
      <c r="D465" s="97"/>
      <c r="E465" s="97"/>
      <c r="F465" s="97"/>
      <c r="G465" s="97"/>
      <c r="H465" s="98"/>
      <c r="I465" s="99"/>
      <c r="J465" s="97"/>
      <c r="K465" s="99"/>
      <c r="L465" s="97"/>
      <c r="M465" s="97"/>
      <c r="N465" s="99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>
      <c r="A466" s="97"/>
      <c r="B466" s="97"/>
      <c r="C466" s="97"/>
      <c r="D466" s="97"/>
      <c r="E466" s="97"/>
      <c r="F466" s="97"/>
      <c r="G466" s="97"/>
      <c r="H466" s="98"/>
      <c r="I466" s="99"/>
      <c r="J466" s="97"/>
      <c r="K466" s="99"/>
      <c r="L466" s="97"/>
      <c r="M466" s="97"/>
      <c r="N466" s="99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>
      <c r="A467" s="97"/>
      <c r="B467" s="97"/>
      <c r="C467" s="97"/>
      <c r="D467" s="97"/>
      <c r="E467" s="97"/>
      <c r="F467" s="97"/>
      <c r="G467" s="97"/>
      <c r="H467" s="98"/>
      <c r="I467" s="99"/>
      <c r="J467" s="97"/>
      <c r="K467" s="99"/>
      <c r="L467" s="97"/>
      <c r="M467" s="97"/>
      <c r="N467" s="99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>
      <c r="A468" s="97"/>
      <c r="B468" s="97"/>
      <c r="C468" s="97"/>
      <c r="D468" s="97"/>
      <c r="E468" s="97"/>
      <c r="F468" s="97"/>
      <c r="G468" s="97"/>
      <c r="H468" s="98"/>
      <c r="I468" s="99"/>
      <c r="J468" s="97"/>
      <c r="K468" s="99"/>
      <c r="L468" s="97"/>
      <c r="M468" s="97"/>
      <c r="N468" s="99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>
      <c r="A469" s="97"/>
      <c r="B469" s="97"/>
      <c r="C469" s="97"/>
      <c r="D469" s="97"/>
      <c r="E469" s="97"/>
      <c r="F469" s="97"/>
      <c r="G469" s="97"/>
      <c r="H469" s="98"/>
      <c r="I469" s="99"/>
      <c r="J469" s="97"/>
      <c r="K469" s="99"/>
      <c r="L469" s="97"/>
      <c r="M469" s="97"/>
      <c r="N469" s="99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>
      <c r="A470" s="97"/>
      <c r="B470" s="97"/>
      <c r="C470" s="97"/>
      <c r="D470" s="97"/>
      <c r="E470" s="97"/>
      <c r="F470" s="97"/>
      <c r="G470" s="97"/>
      <c r="H470" s="98"/>
      <c r="I470" s="99"/>
      <c r="J470" s="97"/>
      <c r="K470" s="99"/>
      <c r="L470" s="97"/>
      <c r="M470" s="97"/>
      <c r="N470" s="99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>
      <c r="A471" s="97"/>
      <c r="B471" s="97"/>
      <c r="C471" s="97"/>
      <c r="D471" s="97"/>
      <c r="E471" s="97"/>
      <c r="F471" s="97"/>
      <c r="G471" s="97"/>
      <c r="H471" s="98"/>
      <c r="I471" s="99"/>
      <c r="J471" s="97"/>
      <c r="K471" s="99"/>
      <c r="L471" s="97"/>
      <c r="M471" s="97"/>
      <c r="N471" s="99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>
      <c r="A472" s="97"/>
      <c r="B472" s="97"/>
      <c r="C472" s="97"/>
      <c r="D472" s="97"/>
      <c r="E472" s="97"/>
      <c r="F472" s="97"/>
      <c r="G472" s="97"/>
      <c r="H472" s="98"/>
      <c r="I472" s="99"/>
      <c r="J472" s="97"/>
      <c r="K472" s="99"/>
      <c r="L472" s="97"/>
      <c r="M472" s="97"/>
      <c r="N472" s="99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>
      <c r="A473" s="97"/>
      <c r="B473" s="97"/>
      <c r="C473" s="97"/>
      <c r="D473" s="97"/>
      <c r="E473" s="97"/>
      <c r="F473" s="97"/>
      <c r="G473" s="97"/>
      <c r="H473" s="98"/>
      <c r="I473" s="99"/>
      <c r="J473" s="97"/>
      <c r="K473" s="99"/>
      <c r="L473" s="97"/>
      <c r="M473" s="97"/>
      <c r="N473" s="99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>
      <c r="A474" s="97"/>
      <c r="B474" s="97"/>
      <c r="C474" s="97"/>
      <c r="D474" s="97"/>
      <c r="E474" s="97"/>
      <c r="F474" s="97"/>
      <c r="G474" s="97"/>
      <c r="H474" s="98"/>
      <c r="I474" s="99"/>
      <c r="J474" s="97"/>
      <c r="K474" s="99"/>
      <c r="L474" s="97"/>
      <c r="M474" s="97"/>
      <c r="N474" s="99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>
      <c r="A475" s="97"/>
      <c r="B475" s="97"/>
      <c r="C475" s="97"/>
      <c r="D475" s="97"/>
      <c r="E475" s="97"/>
      <c r="F475" s="97"/>
      <c r="G475" s="97"/>
      <c r="H475" s="98"/>
      <c r="I475" s="99"/>
      <c r="J475" s="97"/>
      <c r="K475" s="99"/>
      <c r="L475" s="97"/>
      <c r="M475" s="97"/>
      <c r="N475" s="99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>
      <c r="A476" s="97"/>
      <c r="B476" s="97"/>
      <c r="C476" s="97"/>
      <c r="D476" s="97"/>
      <c r="E476" s="97"/>
      <c r="F476" s="97"/>
      <c r="G476" s="97"/>
      <c r="H476" s="98"/>
      <c r="I476" s="99"/>
      <c r="J476" s="97"/>
      <c r="K476" s="99"/>
      <c r="L476" s="97"/>
      <c r="M476" s="97"/>
      <c r="N476" s="99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>
      <c r="A477" s="97"/>
      <c r="B477" s="97"/>
      <c r="C477" s="97"/>
      <c r="D477" s="97"/>
      <c r="E477" s="97"/>
      <c r="F477" s="97"/>
      <c r="G477" s="97"/>
      <c r="H477" s="98"/>
      <c r="I477" s="99"/>
      <c r="J477" s="97"/>
      <c r="K477" s="99"/>
      <c r="L477" s="97"/>
      <c r="M477" s="97"/>
      <c r="N477" s="99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>
      <c r="A478" s="97"/>
      <c r="B478" s="97"/>
      <c r="C478" s="97"/>
      <c r="D478" s="97"/>
      <c r="E478" s="97"/>
      <c r="F478" s="97"/>
      <c r="G478" s="97"/>
      <c r="H478" s="98"/>
      <c r="I478" s="99"/>
      <c r="J478" s="97"/>
      <c r="K478" s="99"/>
      <c r="L478" s="97"/>
      <c r="M478" s="97"/>
      <c r="N478" s="99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>
      <c r="A479" s="97"/>
      <c r="B479" s="97"/>
      <c r="C479" s="97"/>
      <c r="D479" s="97"/>
      <c r="E479" s="97"/>
      <c r="F479" s="97"/>
      <c r="G479" s="97"/>
      <c r="H479" s="98"/>
      <c r="I479" s="99"/>
      <c r="J479" s="97"/>
      <c r="K479" s="99"/>
      <c r="L479" s="97"/>
      <c r="M479" s="97"/>
      <c r="N479" s="99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>
      <c r="A480" s="97"/>
      <c r="B480" s="97"/>
      <c r="C480" s="97"/>
      <c r="D480" s="97"/>
      <c r="E480" s="97"/>
      <c r="F480" s="97"/>
      <c r="G480" s="97"/>
      <c r="H480" s="98"/>
      <c r="I480" s="99"/>
      <c r="J480" s="97"/>
      <c r="K480" s="99"/>
      <c r="L480" s="97"/>
      <c r="M480" s="97"/>
      <c r="N480" s="99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>
      <c r="A481" s="97"/>
      <c r="B481" s="97"/>
      <c r="C481" s="97"/>
      <c r="D481" s="97"/>
      <c r="E481" s="97"/>
      <c r="F481" s="97"/>
      <c r="G481" s="97"/>
      <c r="H481" s="98"/>
      <c r="I481" s="99"/>
      <c r="J481" s="97"/>
      <c r="K481" s="99"/>
      <c r="L481" s="97"/>
      <c r="M481" s="97"/>
      <c r="N481" s="99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>
      <c r="A482" s="97"/>
      <c r="B482" s="97"/>
      <c r="C482" s="97"/>
      <c r="D482" s="97"/>
      <c r="E482" s="97"/>
      <c r="F482" s="97"/>
      <c r="G482" s="97"/>
      <c r="H482" s="98"/>
      <c r="I482" s="99"/>
      <c r="J482" s="97"/>
      <c r="K482" s="99"/>
      <c r="L482" s="97"/>
      <c r="M482" s="97"/>
      <c r="N482" s="99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>
      <c r="A483" s="97"/>
      <c r="B483" s="97"/>
      <c r="C483" s="97"/>
      <c r="D483" s="97"/>
      <c r="E483" s="97"/>
      <c r="F483" s="97"/>
      <c r="G483" s="97"/>
      <c r="H483" s="98"/>
      <c r="I483" s="99"/>
      <c r="J483" s="97"/>
      <c r="K483" s="99"/>
      <c r="L483" s="97"/>
      <c r="M483" s="97"/>
      <c r="N483" s="99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>
      <c r="A484" s="97"/>
      <c r="B484" s="97"/>
      <c r="C484" s="97"/>
      <c r="D484" s="97"/>
      <c r="E484" s="97"/>
      <c r="F484" s="97"/>
      <c r="G484" s="97"/>
      <c r="H484" s="98"/>
      <c r="I484" s="99"/>
      <c r="J484" s="97"/>
      <c r="K484" s="99"/>
      <c r="L484" s="97"/>
      <c r="M484" s="97"/>
      <c r="N484" s="99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>
      <c r="A485" s="97"/>
      <c r="B485" s="97"/>
      <c r="C485" s="97"/>
      <c r="D485" s="97"/>
      <c r="E485" s="97"/>
      <c r="F485" s="97"/>
      <c r="G485" s="97"/>
      <c r="H485" s="98"/>
      <c r="I485" s="99"/>
      <c r="J485" s="97"/>
      <c r="K485" s="99"/>
      <c r="L485" s="97"/>
      <c r="M485" s="97"/>
      <c r="N485" s="99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>
      <c r="A486" s="97"/>
      <c r="B486" s="97"/>
      <c r="C486" s="97"/>
      <c r="D486" s="97"/>
      <c r="E486" s="97"/>
      <c r="F486" s="97"/>
      <c r="G486" s="97"/>
      <c r="H486" s="98"/>
      <c r="I486" s="99"/>
      <c r="J486" s="97"/>
      <c r="K486" s="99"/>
      <c r="L486" s="97"/>
      <c r="M486" s="97"/>
      <c r="N486" s="99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>
      <c r="A487" s="97"/>
      <c r="B487" s="97"/>
      <c r="C487" s="97"/>
      <c r="D487" s="97"/>
      <c r="E487" s="97"/>
      <c r="F487" s="97"/>
      <c r="G487" s="97"/>
      <c r="H487" s="98"/>
      <c r="I487" s="99"/>
      <c r="J487" s="97"/>
      <c r="K487" s="99"/>
      <c r="L487" s="97"/>
      <c r="M487" s="97"/>
      <c r="N487" s="99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>
      <c r="A488" s="97"/>
      <c r="B488" s="97"/>
      <c r="C488" s="97"/>
      <c r="D488" s="97"/>
      <c r="E488" s="97"/>
      <c r="F488" s="97"/>
      <c r="G488" s="97"/>
      <c r="H488" s="98"/>
      <c r="I488" s="99"/>
      <c r="J488" s="97"/>
      <c r="K488" s="99"/>
      <c r="L488" s="97"/>
      <c r="M488" s="97"/>
      <c r="N488" s="99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>
      <c r="A489" s="97"/>
      <c r="B489" s="97"/>
      <c r="C489" s="97"/>
      <c r="D489" s="97"/>
      <c r="E489" s="97"/>
      <c r="F489" s="97"/>
      <c r="G489" s="97"/>
      <c r="H489" s="98"/>
      <c r="I489" s="99"/>
      <c r="J489" s="97"/>
      <c r="K489" s="99"/>
      <c r="L489" s="97"/>
      <c r="M489" s="97"/>
      <c r="N489" s="99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>
      <c r="A490" s="97"/>
      <c r="B490" s="97"/>
      <c r="C490" s="97"/>
      <c r="D490" s="97"/>
      <c r="E490" s="97"/>
      <c r="F490" s="97"/>
      <c r="G490" s="97"/>
      <c r="H490" s="98"/>
      <c r="I490" s="99"/>
      <c r="J490" s="97"/>
      <c r="K490" s="99"/>
      <c r="L490" s="97"/>
      <c r="M490" s="97"/>
      <c r="N490" s="99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>
      <c r="A491" s="97"/>
      <c r="B491" s="97"/>
      <c r="C491" s="97"/>
      <c r="D491" s="97"/>
      <c r="E491" s="97"/>
      <c r="F491" s="97"/>
      <c r="G491" s="97"/>
      <c r="H491" s="98"/>
      <c r="I491" s="99"/>
      <c r="J491" s="97"/>
      <c r="K491" s="99"/>
      <c r="L491" s="97"/>
      <c r="M491" s="97"/>
      <c r="N491" s="99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>
      <c r="A492" s="97"/>
      <c r="B492" s="97"/>
      <c r="C492" s="97"/>
      <c r="D492" s="97"/>
      <c r="E492" s="97"/>
      <c r="F492" s="97"/>
      <c r="G492" s="97"/>
      <c r="H492" s="98"/>
      <c r="I492" s="99"/>
      <c r="J492" s="97"/>
      <c r="K492" s="99"/>
      <c r="L492" s="97"/>
      <c r="M492" s="97"/>
      <c r="N492" s="99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>
      <c r="A493" s="97"/>
      <c r="B493" s="97"/>
      <c r="C493" s="97"/>
      <c r="D493" s="97"/>
      <c r="E493" s="97"/>
      <c r="F493" s="97"/>
      <c r="G493" s="97"/>
      <c r="H493" s="98"/>
      <c r="I493" s="99"/>
      <c r="J493" s="97"/>
      <c r="K493" s="99"/>
      <c r="L493" s="97"/>
      <c r="M493" s="97"/>
      <c r="N493" s="99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>
      <c r="A494" s="97"/>
      <c r="B494" s="97"/>
      <c r="C494" s="97"/>
      <c r="D494" s="97"/>
      <c r="E494" s="97"/>
      <c r="F494" s="97"/>
      <c r="G494" s="97"/>
      <c r="H494" s="98"/>
      <c r="I494" s="99"/>
      <c r="J494" s="97"/>
      <c r="K494" s="99"/>
      <c r="L494" s="97"/>
      <c r="M494" s="97"/>
      <c r="N494" s="99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>
      <c r="A495" s="97"/>
      <c r="B495" s="97"/>
      <c r="C495" s="97"/>
      <c r="D495" s="97"/>
      <c r="E495" s="97"/>
      <c r="F495" s="97"/>
      <c r="G495" s="97"/>
      <c r="H495" s="98"/>
      <c r="I495" s="99"/>
      <c r="J495" s="97"/>
      <c r="K495" s="99"/>
      <c r="L495" s="97"/>
      <c r="M495" s="97"/>
      <c r="N495" s="99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>
      <c r="A496" s="97"/>
      <c r="B496" s="97"/>
      <c r="C496" s="97"/>
      <c r="D496" s="97"/>
      <c r="E496" s="97"/>
      <c r="F496" s="97"/>
      <c r="G496" s="97"/>
      <c r="H496" s="98"/>
      <c r="I496" s="99"/>
      <c r="J496" s="97"/>
      <c r="K496" s="99"/>
      <c r="L496" s="97"/>
      <c r="M496" s="97"/>
      <c r="N496" s="99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>
      <c r="A497" s="97"/>
      <c r="B497" s="97"/>
      <c r="C497" s="97"/>
      <c r="D497" s="97"/>
      <c r="E497" s="97"/>
      <c r="F497" s="97"/>
      <c r="G497" s="97"/>
      <c r="H497" s="98"/>
      <c r="I497" s="99"/>
      <c r="J497" s="97"/>
      <c r="K497" s="99"/>
      <c r="L497" s="97"/>
      <c r="M497" s="97"/>
      <c r="N497" s="99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>
      <c r="A498" s="97"/>
      <c r="B498" s="97"/>
      <c r="C498" s="97"/>
      <c r="D498" s="97"/>
      <c r="E498" s="97"/>
      <c r="F498" s="97"/>
      <c r="G498" s="97"/>
      <c r="H498" s="98"/>
      <c r="I498" s="99"/>
      <c r="J498" s="97"/>
      <c r="K498" s="99"/>
      <c r="L498" s="97"/>
      <c r="M498" s="97"/>
      <c r="N498" s="99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>
      <c r="A499" s="97"/>
      <c r="B499" s="97"/>
      <c r="C499" s="97"/>
      <c r="D499" s="97"/>
      <c r="E499" s="97"/>
      <c r="F499" s="97"/>
      <c r="G499" s="97"/>
      <c r="H499" s="98"/>
      <c r="I499" s="99"/>
      <c r="J499" s="97"/>
      <c r="K499" s="99"/>
      <c r="L499" s="97"/>
      <c r="M499" s="97"/>
      <c r="N499" s="99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>
      <c r="A500" s="97"/>
      <c r="B500" s="97"/>
      <c r="C500" s="97"/>
      <c r="D500" s="97"/>
      <c r="E500" s="97"/>
      <c r="F500" s="97"/>
      <c r="G500" s="97"/>
      <c r="H500" s="98"/>
      <c r="I500" s="99"/>
      <c r="J500" s="97"/>
      <c r="K500" s="99"/>
      <c r="L500" s="97"/>
      <c r="M500" s="97"/>
      <c r="N500" s="99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>
      <c r="A501" s="97"/>
      <c r="B501" s="97"/>
      <c r="C501" s="97"/>
      <c r="D501" s="97"/>
      <c r="E501" s="97"/>
      <c r="F501" s="97"/>
      <c r="G501" s="97"/>
      <c r="H501" s="98"/>
      <c r="I501" s="99"/>
      <c r="J501" s="97"/>
      <c r="K501" s="99"/>
      <c r="L501" s="97"/>
      <c r="M501" s="97"/>
      <c r="N501" s="99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>
      <c r="A502" s="97"/>
      <c r="B502" s="97"/>
      <c r="C502" s="97"/>
      <c r="D502" s="97"/>
      <c r="E502" s="97"/>
      <c r="F502" s="97"/>
      <c r="G502" s="97"/>
      <c r="H502" s="98"/>
      <c r="I502" s="99"/>
      <c r="J502" s="97"/>
      <c r="K502" s="99"/>
      <c r="L502" s="97"/>
      <c r="M502" s="97"/>
      <c r="N502" s="99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>
      <c r="A503" s="97"/>
      <c r="B503" s="97"/>
      <c r="C503" s="97"/>
      <c r="D503" s="97"/>
      <c r="E503" s="97"/>
      <c r="F503" s="97"/>
      <c r="G503" s="97"/>
      <c r="H503" s="98"/>
      <c r="I503" s="99"/>
      <c r="J503" s="97"/>
      <c r="K503" s="99"/>
      <c r="L503" s="97"/>
      <c r="M503" s="97"/>
      <c r="N503" s="99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>
      <c r="A504" s="97"/>
      <c r="B504" s="97"/>
      <c r="C504" s="97"/>
      <c r="D504" s="97"/>
      <c r="E504" s="97"/>
      <c r="F504" s="97"/>
      <c r="G504" s="97"/>
      <c r="H504" s="98"/>
      <c r="I504" s="99"/>
      <c r="J504" s="97"/>
      <c r="K504" s="99"/>
      <c r="L504" s="97"/>
      <c r="M504" s="97"/>
      <c r="N504" s="99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>
      <c r="A505" s="97"/>
      <c r="B505" s="97"/>
      <c r="C505" s="97"/>
      <c r="D505" s="97"/>
      <c r="E505" s="97"/>
      <c r="F505" s="97"/>
      <c r="G505" s="97"/>
      <c r="H505" s="98"/>
      <c r="I505" s="99"/>
      <c r="J505" s="97"/>
      <c r="K505" s="99"/>
      <c r="L505" s="97"/>
      <c r="M505" s="97"/>
      <c r="N505" s="99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>
      <c r="A506" s="97"/>
      <c r="B506" s="97"/>
      <c r="C506" s="97"/>
      <c r="D506" s="97"/>
      <c r="E506" s="97"/>
      <c r="F506" s="97"/>
      <c r="G506" s="97"/>
      <c r="H506" s="98"/>
      <c r="I506" s="99"/>
      <c r="J506" s="97"/>
      <c r="K506" s="99"/>
      <c r="L506" s="97"/>
      <c r="M506" s="97"/>
      <c r="N506" s="99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>
      <c r="A507" s="97"/>
      <c r="B507" s="97"/>
      <c r="C507" s="97"/>
      <c r="D507" s="97"/>
      <c r="E507" s="97"/>
      <c r="F507" s="97"/>
      <c r="G507" s="97"/>
      <c r="H507" s="98"/>
      <c r="I507" s="99"/>
      <c r="J507" s="97"/>
      <c r="K507" s="99"/>
      <c r="L507" s="97"/>
      <c r="M507" s="97"/>
      <c r="N507" s="99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>
      <c r="A508" s="97"/>
      <c r="B508" s="97"/>
      <c r="C508" s="97"/>
      <c r="D508" s="97"/>
      <c r="E508" s="97"/>
      <c r="F508" s="97"/>
      <c r="G508" s="97"/>
      <c r="H508" s="98"/>
      <c r="I508" s="99"/>
      <c r="J508" s="97"/>
      <c r="K508" s="99"/>
      <c r="L508" s="97"/>
      <c r="M508" s="97"/>
      <c r="N508" s="99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>
      <c r="A509" s="97"/>
      <c r="B509" s="97"/>
      <c r="C509" s="97"/>
      <c r="D509" s="97"/>
      <c r="E509" s="97"/>
      <c r="F509" s="97"/>
      <c r="G509" s="97"/>
      <c r="H509" s="98"/>
      <c r="I509" s="99"/>
      <c r="J509" s="97"/>
      <c r="K509" s="99"/>
      <c r="L509" s="97"/>
      <c r="M509" s="97"/>
      <c r="N509" s="99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>
      <c r="A510" s="97"/>
      <c r="B510" s="97"/>
      <c r="C510" s="97"/>
      <c r="D510" s="97"/>
      <c r="E510" s="97"/>
      <c r="F510" s="97"/>
      <c r="G510" s="97"/>
      <c r="H510" s="98"/>
      <c r="I510" s="99"/>
      <c r="J510" s="97"/>
      <c r="K510" s="99"/>
      <c r="L510" s="97"/>
      <c r="M510" s="97"/>
      <c r="N510" s="99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>
      <c r="A511" s="97"/>
      <c r="B511" s="97"/>
      <c r="C511" s="97"/>
      <c r="D511" s="97"/>
      <c r="E511" s="97"/>
      <c r="F511" s="97"/>
      <c r="G511" s="97"/>
      <c r="H511" s="98"/>
      <c r="I511" s="99"/>
      <c r="J511" s="97"/>
      <c r="K511" s="99"/>
      <c r="L511" s="97"/>
      <c r="M511" s="97"/>
      <c r="N511" s="99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>
      <c r="A512" s="97"/>
      <c r="B512" s="97"/>
      <c r="C512" s="97"/>
      <c r="D512" s="97"/>
      <c r="E512" s="97"/>
      <c r="F512" s="97"/>
      <c r="G512" s="97"/>
      <c r="H512" s="98"/>
      <c r="I512" s="99"/>
      <c r="J512" s="97"/>
      <c r="K512" s="99"/>
      <c r="L512" s="97"/>
      <c r="M512" s="97"/>
      <c r="N512" s="99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>
      <c r="A513" s="97"/>
      <c r="B513" s="97"/>
      <c r="C513" s="97"/>
      <c r="D513" s="97"/>
      <c r="E513" s="97"/>
      <c r="F513" s="97"/>
      <c r="G513" s="97"/>
      <c r="H513" s="98"/>
      <c r="I513" s="99"/>
      <c r="J513" s="97"/>
      <c r="K513" s="99"/>
      <c r="L513" s="97"/>
      <c r="M513" s="97"/>
      <c r="N513" s="99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>
      <c r="A514" s="97"/>
      <c r="B514" s="97"/>
      <c r="C514" s="97"/>
      <c r="D514" s="97"/>
      <c r="E514" s="97"/>
      <c r="F514" s="97"/>
      <c r="G514" s="97"/>
      <c r="H514" s="98"/>
      <c r="I514" s="99"/>
      <c r="J514" s="97"/>
      <c r="K514" s="99"/>
      <c r="L514" s="97"/>
      <c r="M514" s="97"/>
      <c r="N514" s="99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>
      <c r="A515" s="97"/>
      <c r="B515" s="97"/>
      <c r="C515" s="97"/>
      <c r="D515" s="97"/>
      <c r="E515" s="97"/>
      <c r="F515" s="97"/>
      <c r="G515" s="97"/>
      <c r="H515" s="98"/>
      <c r="I515" s="99"/>
      <c r="J515" s="97"/>
      <c r="K515" s="99"/>
      <c r="L515" s="97"/>
      <c r="M515" s="97"/>
      <c r="N515" s="99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>
      <c r="A516" s="97"/>
      <c r="B516" s="97"/>
      <c r="C516" s="97"/>
      <c r="D516" s="97"/>
      <c r="E516" s="97"/>
      <c r="F516" s="97"/>
      <c r="G516" s="97"/>
      <c r="H516" s="98"/>
      <c r="I516" s="99"/>
      <c r="J516" s="97"/>
      <c r="K516" s="99"/>
      <c r="L516" s="97"/>
      <c r="M516" s="97"/>
      <c r="N516" s="99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>
      <c r="A517" s="97"/>
      <c r="B517" s="97"/>
      <c r="C517" s="97"/>
      <c r="D517" s="97"/>
      <c r="E517" s="97"/>
      <c r="F517" s="97"/>
      <c r="G517" s="97"/>
      <c r="H517" s="98"/>
      <c r="I517" s="99"/>
      <c r="J517" s="97"/>
      <c r="K517" s="99"/>
      <c r="L517" s="97"/>
      <c r="M517" s="97"/>
      <c r="N517" s="99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>
      <c r="A518" s="97"/>
      <c r="B518" s="97"/>
      <c r="C518" s="97"/>
      <c r="D518" s="97"/>
      <c r="E518" s="97"/>
      <c r="F518" s="97"/>
      <c r="G518" s="97"/>
      <c r="H518" s="98"/>
      <c r="I518" s="99"/>
      <c r="J518" s="97"/>
      <c r="K518" s="99"/>
      <c r="L518" s="97"/>
      <c r="M518" s="97"/>
      <c r="N518" s="99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>
      <c r="A519" s="97"/>
      <c r="B519" s="97"/>
      <c r="C519" s="97"/>
      <c r="D519" s="97"/>
      <c r="E519" s="97"/>
      <c r="F519" s="97"/>
      <c r="G519" s="97"/>
      <c r="H519" s="98"/>
      <c r="I519" s="99"/>
      <c r="J519" s="97"/>
      <c r="K519" s="99"/>
      <c r="L519" s="97"/>
      <c r="M519" s="97"/>
      <c r="N519" s="99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>
      <c r="A520" s="97"/>
      <c r="B520" s="97"/>
      <c r="C520" s="97"/>
      <c r="D520" s="97"/>
      <c r="E520" s="97"/>
      <c r="F520" s="97"/>
      <c r="G520" s="97"/>
      <c r="H520" s="98"/>
      <c r="I520" s="99"/>
      <c r="J520" s="97"/>
      <c r="K520" s="99"/>
      <c r="L520" s="97"/>
      <c r="M520" s="97"/>
      <c r="N520" s="99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>
      <c r="A521" s="97"/>
      <c r="B521" s="97"/>
      <c r="C521" s="97"/>
      <c r="D521" s="97"/>
      <c r="E521" s="97"/>
      <c r="F521" s="97"/>
      <c r="G521" s="97"/>
      <c r="H521" s="98"/>
      <c r="I521" s="99"/>
      <c r="J521" s="97"/>
      <c r="K521" s="99"/>
      <c r="L521" s="97"/>
      <c r="M521" s="97"/>
      <c r="N521" s="99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>
      <c r="A522" s="97"/>
      <c r="B522" s="97"/>
      <c r="C522" s="97"/>
      <c r="D522" s="97"/>
      <c r="E522" s="97"/>
      <c r="F522" s="97"/>
      <c r="G522" s="97"/>
      <c r="H522" s="98"/>
      <c r="I522" s="99"/>
      <c r="J522" s="97"/>
      <c r="K522" s="99"/>
      <c r="L522" s="97"/>
      <c r="M522" s="97"/>
      <c r="N522" s="99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>
      <c r="A523" s="97"/>
      <c r="B523" s="97"/>
      <c r="C523" s="97"/>
      <c r="D523" s="97"/>
      <c r="E523" s="97"/>
      <c r="F523" s="97"/>
      <c r="G523" s="97"/>
      <c r="H523" s="98"/>
      <c r="I523" s="99"/>
      <c r="J523" s="97"/>
      <c r="K523" s="99"/>
      <c r="L523" s="97"/>
      <c r="M523" s="97"/>
      <c r="N523" s="99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>
      <c r="A524" s="97"/>
      <c r="B524" s="97"/>
      <c r="C524" s="97"/>
      <c r="D524" s="97"/>
      <c r="E524" s="97"/>
      <c r="F524" s="97"/>
      <c r="G524" s="97"/>
      <c r="H524" s="98"/>
      <c r="I524" s="99"/>
      <c r="J524" s="97"/>
      <c r="K524" s="99"/>
      <c r="L524" s="97"/>
      <c r="M524" s="97"/>
      <c r="N524" s="99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>
      <c r="A525" s="97"/>
      <c r="B525" s="97"/>
      <c r="C525" s="97"/>
      <c r="D525" s="97"/>
      <c r="E525" s="97"/>
      <c r="F525" s="97"/>
      <c r="G525" s="97"/>
      <c r="H525" s="98"/>
      <c r="I525" s="99"/>
      <c r="J525" s="97"/>
      <c r="K525" s="99"/>
      <c r="L525" s="97"/>
      <c r="M525" s="97"/>
      <c r="N525" s="99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>
      <c r="A526" s="97"/>
      <c r="B526" s="97"/>
      <c r="C526" s="97"/>
      <c r="D526" s="97"/>
      <c r="E526" s="97"/>
      <c r="F526" s="97"/>
      <c r="G526" s="97"/>
      <c r="H526" s="98"/>
      <c r="I526" s="99"/>
      <c r="J526" s="97"/>
      <c r="K526" s="99"/>
      <c r="L526" s="97"/>
      <c r="M526" s="97"/>
      <c r="N526" s="99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>
      <c r="A527" s="97"/>
      <c r="B527" s="97"/>
      <c r="C527" s="97"/>
      <c r="D527" s="97"/>
      <c r="E527" s="97"/>
      <c r="F527" s="97"/>
      <c r="G527" s="97"/>
      <c r="H527" s="98"/>
      <c r="I527" s="99"/>
      <c r="J527" s="97"/>
      <c r="K527" s="99"/>
      <c r="L527" s="97"/>
      <c r="M527" s="97"/>
      <c r="N527" s="99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>
      <c r="A528" s="97"/>
      <c r="B528" s="97"/>
      <c r="C528" s="97"/>
      <c r="D528" s="97"/>
      <c r="E528" s="97"/>
      <c r="F528" s="97"/>
      <c r="G528" s="97"/>
      <c r="H528" s="98"/>
      <c r="I528" s="99"/>
      <c r="J528" s="97"/>
      <c r="K528" s="99"/>
      <c r="L528" s="97"/>
      <c r="M528" s="97"/>
      <c r="N528" s="99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>
      <c r="A529" s="97"/>
      <c r="B529" s="97"/>
      <c r="C529" s="97"/>
      <c r="D529" s="97"/>
      <c r="E529" s="97"/>
      <c r="F529" s="97"/>
      <c r="G529" s="97"/>
      <c r="H529" s="98"/>
      <c r="I529" s="99"/>
      <c r="J529" s="97"/>
      <c r="K529" s="99"/>
      <c r="L529" s="97"/>
      <c r="M529" s="97"/>
      <c r="N529" s="99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>
      <c r="A530" s="97"/>
      <c r="B530" s="97"/>
      <c r="C530" s="97"/>
      <c r="D530" s="97"/>
      <c r="E530" s="97"/>
      <c r="F530" s="97"/>
      <c r="G530" s="97"/>
      <c r="H530" s="98"/>
      <c r="I530" s="99"/>
      <c r="J530" s="97"/>
      <c r="K530" s="99"/>
      <c r="L530" s="97"/>
      <c r="M530" s="97"/>
      <c r="N530" s="99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>
      <c r="A531" s="97"/>
      <c r="B531" s="97"/>
      <c r="C531" s="97"/>
      <c r="D531" s="97"/>
      <c r="E531" s="97"/>
      <c r="F531" s="97"/>
      <c r="G531" s="97"/>
      <c r="H531" s="98"/>
      <c r="I531" s="99"/>
      <c r="J531" s="97"/>
      <c r="K531" s="99"/>
      <c r="L531" s="97"/>
      <c r="M531" s="97"/>
      <c r="N531" s="99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>
      <c r="A532" s="97"/>
      <c r="B532" s="97"/>
      <c r="C532" s="97"/>
      <c r="D532" s="97"/>
      <c r="E532" s="97"/>
      <c r="F532" s="97"/>
      <c r="G532" s="97"/>
      <c r="H532" s="98"/>
      <c r="I532" s="99"/>
      <c r="J532" s="97"/>
      <c r="K532" s="99"/>
      <c r="L532" s="97"/>
      <c r="M532" s="97"/>
      <c r="N532" s="99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>
      <c r="A533" s="97"/>
      <c r="B533" s="97"/>
      <c r="C533" s="97"/>
      <c r="D533" s="97"/>
      <c r="E533" s="97"/>
      <c r="F533" s="97"/>
      <c r="G533" s="97"/>
      <c r="H533" s="98"/>
      <c r="I533" s="99"/>
      <c r="J533" s="97"/>
      <c r="K533" s="99"/>
      <c r="L533" s="97"/>
      <c r="M533" s="97"/>
      <c r="N533" s="99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>
      <c r="A534" s="97"/>
      <c r="B534" s="97"/>
      <c r="C534" s="97"/>
      <c r="D534" s="97"/>
      <c r="E534" s="97"/>
      <c r="F534" s="97"/>
      <c r="G534" s="97"/>
      <c r="H534" s="98"/>
      <c r="I534" s="99"/>
      <c r="J534" s="97"/>
      <c r="K534" s="99"/>
      <c r="L534" s="97"/>
      <c r="M534" s="97"/>
      <c r="N534" s="99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>
      <c r="A535" s="97"/>
      <c r="B535" s="97"/>
      <c r="C535" s="97"/>
      <c r="D535" s="97"/>
      <c r="E535" s="97"/>
      <c r="F535" s="97"/>
      <c r="G535" s="97"/>
      <c r="H535" s="98"/>
      <c r="I535" s="99"/>
      <c r="J535" s="97"/>
      <c r="K535" s="99"/>
      <c r="L535" s="97"/>
      <c r="M535" s="97"/>
      <c r="N535" s="99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>
      <c r="A536" s="97"/>
      <c r="B536" s="97"/>
      <c r="C536" s="97"/>
      <c r="D536" s="97"/>
      <c r="E536" s="97"/>
      <c r="F536" s="97"/>
      <c r="G536" s="97"/>
      <c r="H536" s="98"/>
      <c r="I536" s="99"/>
      <c r="J536" s="97"/>
      <c r="K536" s="99"/>
      <c r="L536" s="97"/>
      <c r="M536" s="97"/>
      <c r="N536" s="99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>
      <c r="A537" s="97"/>
      <c r="B537" s="97"/>
      <c r="C537" s="97"/>
      <c r="D537" s="97"/>
      <c r="E537" s="97"/>
      <c r="F537" s="97"/>
      <c r="G537" s="97"/>
      <c r="H537" s="98"/>
      <c r="I537" s="99"/>
      <c r="J537" s="97"/>
      <c r="K537" s="99"/>
      <c r="L537" s="97"/>
      <c r="M537" s="97"/>
      <c r="N537" s="99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>
      <c r="A538" s="97"/>
      <c r="B538" s="97"/>
      <c r="C538" s="97"/>
      <c r="D538" s="97"/>
      <c r="E538" s="97"/>
      <c r="F538" s="97"/>
      <c r="G538" s="97"/>
      <c r="H538" s="98"/>
      <c r="I538" s="99"/>
      <c r="J538" s="97"/>
      <c r="K538" s="99"/>
      <c r="L538" s="97"/>
      <c r="M538" s="97"/>
      <c r="N538" s="99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>
      <c r="A539" s="97"/>
      <c r="B539" s="97"/>
      <c r="C539" s="97"/>
      <c r="D539" s="97"/>
      <c r="E539" s="97"/>
      <c r="F539" s="97"/>
      <c r="G539" s="97"/>
      <c r="H539" s="98"/>
      <c r="I539" s="99"/>
      <c r="J539" s="97"/>
      <c r="K539" s="99"/>
      <c r="L539" s="97"/>
      <c r="M539" s="97"/>
      <c r="N539" s="99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>
      <c r="A540" s="97"/>
      <c r="B540" s="97"/>
      <c r="C540" s="97"/>
      <c r="D540" s="97"/>
      <c r="E540" s="97"/>
      <c r="F540" s="97"/>
      <c r="G540" s="97"/>
      <c r="H540" s="98"/>
      <c r="I540" s="99"/>
      <c r="J540" s="97"/>
      <c r="K540" s="99"/>
      <c r="L540" s="97"/>
      <c r="M540" s="97"/>
      <c r="N540" s="99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>
      <c r="A541" s="97"/>
      <c r="B541" s="97"/>
      <c r="C541" s="97"/>
      <c r="D541" s="97"/>
      <c r="E541" s="97"/>
      <c r="F541" s="97"/>
      <c r="G541" s="97"/>
      <c r="H541" s="98"/>
      <c r="I541" s="99"/>
      <c r="J541" s="97"/>
      <c r="K541" s="99"/>
      <c r="L541" s="97"/>
      <c r="M541" s="97"/>
      <c r="N541" s="99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>
      <c r="A542" s="97"/>
      <c r="B542" s="97"/>
      <c r="C542" s="97"/>
      <c r="D542" s="97"/>
      <c r="E542" s="97"/>
      <c r="F542" s="97"/>
      <c r="G542" s="97"/>
      <c r="H542" s="98"/>
      <c r="I542" s="99"/>
      <c r="J542" s="97"/>
      <c r="K542" s="99"/>
      <c r="L542" s="97"/>
      <c r="M542" s="97"/>
      <c r="N542" s="99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>
      <c r="A543" s="97"/>
      <c r="B543" s="97"/>
      <c r="C543" s="97"/>
      <c r="D543" s="97"/>
      <c r="E543" s="97"/>
      <c r="F543" s="97"/>
      <c r="G543" s="97"/>
      <c r="H543" s="98"/>
      <c r="I543" s="99"/>
      <c r="J543" s="97"/>
      <c r="K543" s="99"/>
      <c r="L543" s="97"/>
      <c r="M543" s="97"/>
      <c r="N543" s="99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>
      <c r="A544" s="97"/>
      <c r="B544" s="97"/>
      <c r="C544" s="97"/>
      <c r="D544" s="97"/>
      <c r="E544" s="97"/>
      <c r="F544" s="97"/>
      <c r="G544" s="97"/>
      <c r="H544" s="98"/>
      <c r="I544" s="99"/>
      <c r="J544" s="97"/>
      <c r="K544" s="99"/>
      <c r="L544" s="97"/>
      <c r="M544" s="97"/>
      <c r="N544" s="99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>
      <c r="A545" s="97"/>
      <c r="B545" s="97"/>
      <c r="C545" s="97"/>
      <c r="D545" s="97"/>
      <c r="E545" s="97"/>
      <c r="F545" s="97"/>
      <c r="G545" s="97"/>
      <c r="H545" s="98"/>
      <c r="I545" s="99"/>
      <c r="J545" s="97"/>
      <c r="K545" s="99"/>
      <c r="L545" s="97"/>
      <c r="M545" s="97"/>
      <c r="N545" s="99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>
      <c r="A546" s="97"/>
      <c r="B546" s="97"/>
      <c r="C546" s="97"/>
      <c r="D546" s="97"/>
      <c r="E546" s="97"/>
      <c r="F546" s="97"/>
      <c r="G546" s="97"/>
      <c r="H546" s="98"/>
      <c r="I546" s="99"/>
      <c r="J546" s="97"/>
      <c r="K546" s="99"/>
      <c r="L546" s="97"/>
      <c r="M546" s="97"/>
      <c r="N546" s="99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>
      <c r="A547" s="97"/>
      <c r="B547" s="97"/>
      <c r="C547" s="97"/>
      <c r="D547" s="97"/>
      <c r="E547" s="97"/>
      <c r="F547" s="97"/>
      <c r="G547" s="97"/>
      <c r="H547" s="98"/>
      <c r="I547" s="99"/>
      <c r="J547" s="97"/>
      <c r="K547" s="99"/>
      <c r="L547" s="97"/>
      <c r="M547" s="97"/>
      <c r="N547" s="99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>
      <c r="A548" s="97"/>
      <c r="B548" s="97"/>
      <c r="C548" s="97"/>
      <c r="D548" s="97"/>
      <c r="E548" s="97"/>
      <c r="F548" s="97"/>
      <c r="G548" s="97"/>
      <c r="H548" s="98"/>
      <c r="I548" s="99"/>
      <c r="J548" s="97"/>
      <c r="K548" s="99"/>
      <c r="L548" s="97"/>
      <c r="M548" s="97"/>
      <c r="N548" s="99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>
      <c r="A549" s="97"/>
      <c r="B549" s="97"/>
      <c r="C549" s="97"/>
      <c r="D549" s="97"/>
      <c r="E549" s="97"/>
      <c r="F549" s="97"/>
      <c r="G549" s="97"/>
      <c r="H549" s="98"/>
      <c r="I549" s="99"/>
      <c r="J549" s="97"/>
      <c r="K549" s="99"/>
      <c r="L549" s="97"/>
      <c r="M549" s="97"/>
      <c r="N549" s="99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>
      <c r="A550" s="97"/>
      <c r="B550" s="97"/>
      <c r="C550" s="97"/>
      <c r="D550" s="97"/>
      <c r="E550" s="97"/>
      <c r="F550" s="97"/>
      <c r="G550" s="97"/>
      <c r="H550" s="98"/>
      <c r="I550" s="99"/>
      <c r="J550" s="97"/>
      <c r="K550" s="99"/>
      <c r="L550" s="97"/>
      <c r="M550" s="97"/>
      <c r="N550" s="99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>
      <c r="A551" s="97"/>
      <c r="B551" s="97"/>
      <c r="C551" s="97"/>
      <c r="D551" s="97"/>
      <c r="E551" s="97"/>
      <c r="F551" s="97"/>
      <c r="G551" s="97"/>
      <c r="H551" s="98"/>
      <c r="I551" s="99"/>
      <c r="J551" s="97"/>
      <c r="K551" s="99"/>
      <c r="L551" s="97"/>
      <c r="M551" s="97"/>
      <c r="N551" s="99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>
      <c r="A552" s="97"/>
      <c r="B552" s="97"/>
      <c r="C552" s="97"/>
      <c r="D552" s="97"/>
      <c r="E552" s="97"/>
      <c r="F552" s="97"/>
      <c r="G552" s="97"/>
      <c r="H552" s="98"/>
      <c r="I552" s="99"/>
      <c r="J552" s="97"/>
      <c r="K552" s="99"/>
      <c r="L552" s="97"/>
      <c r="M552" s="97"/>
      <c r="N552" s="99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>
      <c r="A553" s="97"/>
      <c r="B553" s="97"/>
      <c r="C553" s="97"/>
      <c r="D553" s="97"/>
      <c r="E553" s="97"/>
      <c r="F553" s="97"/>
      <c r="G553" s="97"/>
      <c r="H553" s="98"/>
      <c r="I553" s="99"/>
      <c r="J553" s="97"/>
      <c r="K553" s="99"/>
      <c r="L553" s="97"/>
      <c r="M553" s="97"/>
      <c r="N553" s="99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>
      <c r="A554" s="97"/>
      <c r="B554" s="97"/>
      <c r="C554" s="97"/>
      <c r="D554" s="97"/>
      <c r="E554" s="97"/>
      <c r="F554" s="97"/>
      <c r="G554" s="97"/>
      <c r="H554" s="98"/>
      <c r="I554" s="99"/>
      <c r="J554" s="97"/>
      <c r="K554" s="99"/>
      <c r="L554" s="97"/>
      <c r="M554" s="97"/>
      <c r="N554" s="99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>
      <c r="A555" s="97"/>
      <c r="B555" s="97"/>
      <c r="C555" s="97"/>
      <c r="D555" s="97"/>
      <c r="E555" s="97"/>
      <c r="F555" s="97"/>
      <c r="G555" s="97"/>
      <c r="H555" s="98"/>
      <c r="I555" s="99"/>
      <c r="J555" s="97"/>
      <c r="K555" s="99"/>
      <c r="L555" s="97"/>
      <c r="M555" s="97"/>
      <c r="N555" s="99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>
      <c r="A556" s="97"/>
      <c r="B556" s="97"/>
      <c r="C556" s="97"/>
      <c r="D556" s="97"/>
      <c r="E556" s="97"/>
      <c r="F556" s="97"/>
      <c r="G556" s="97"/>
      <c r="H556" s="98"/>
      <c r="I556" s="99"/>
      <c r="J556" s="97"/>
      <c r="K556" s="99"/>
      <c r="L556" s="97"/>
      <c r="M556" s="97"/>
      <c r="N556" s="99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>
      <c r="A557" s="97"/>
      <c r="B557" s="97"/>
      <c r="C557" s="97"/>
      <c r="D557" s="97"/>
      <c r="E557" s="97"/>
      <c r="F557" s="97"/>
      <c r="G557" s="97"/>
      <c r="H557" s="98"/>
      <c r="I557" s="99"/>
      <c r="J557" s="97"/>
      <c r="K557" s="99"/>
      <c r="L557" s="97"/>
      <c r="M557" s="97"/>
      <c r="N557" s="99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>
      <c r="A558" s="97"/>
      <c r="B558" s="97"/>
      <c r="C558" s="97"/>
      <c r="D558" s="97"/>
      <c r="E558" s="97"/>
      <c r="F558" s="97"/>
      <c r="G558" s="97"/>
      <c r="H558" s="98"/>
      <c r="I558" s="99"/>
      <c r="J558" s="97"/>
      <c r="K558" s="99"/>
      <c r="L558" s="97"/>
      <c r="M558" s="97"/>
      <c r="N558" s="99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>
      <c r="A559" s="97"/>
      <c r="B559" s="97"/>
      <c r="C559" s="97"/>
      <c r="D559" s="97"/>
      <c r="E559" s="97"/>
      <c r="F559" s="97"/>
      <c r="G559" s="97"/>
      <c r="H559" s="98"/>
      <c r="I559" s="99"/>
      <c r="J559" s="97"/>
      <c r="K559" s="99"/>
      <c r="L559" s="97"/>
      <c r="M559" s="97"/>
      <c r="N559" s="99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>
      <c r="A560" s="97"/>
      <c r="B560" s="97"/>
      <c r="C560" s="97"/>
      <c r="D560" s="97"/>
      <c r="E560" s="97"/>
      <c r="F560" s="97"/>
      <c r="G560" s="97"/>
      <c r="H560" s="98"/>
      <c r="I560" s="99"/>
      <c r="J560" s="97"/>
      <c r="K560" s="99"/>
      <c r="L560" s="97"/>
      <c r="M560" s="97"/>
      <c r="N560" s="99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>
      <c r="A561" s="97"/>
      <c r="B561" s="97"/>
      <c r="C561" s="97"/>
      <c r="D561" s="97"/>
      <c r="E561" s="97"/>
      <c r="F561" s="97"/>
      <c r="G561" s="97"/>
      <c r="H561" s="98"/>
      <c r="I561" s="99"/>
      <c r="J561" s="97"/>
      <c r="K561" s="99"/>
      <c r="L561" s="97"/>
      <c r="M561" s="97"/>
      <c r="N561" s="99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>
      <c r="A562" s="97"/>
      <c r="B562" s="97"/>
      <c r="C562" s="97"/>
      <c r="D562" s="97"/>
      <c r="E562" s="97"/>
      <c r="F562" s="97"/>
      <c r="G562" s="97"/>
      <c r="H562" s="98"/>
      <c r="I562" s="99"/>
      <c r="J562" s="97"/>
      <c r="K562" s="99"/>
      <c r="L562" s="97"/>
      <c r="M562" s="97"/>
      <c r="N562" s="99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>
      <c r="A563" s="97"/>
      <c r="B563" s="97"/>
      <c r="C563" s="97"/>
      <c r="D563" s="97"/>
      <c r="E563" s="97"/>
      <c r="F563" s="97"/>
      <c r="G563" s="97"/>
      <c r="H563" s="98"/>
      <c r="I563" s="99"/>
      <c r="J563" s="97"/>
      <c r="K563" s="99"/>
      <c r="L563" s="97"/>
      <c r="M563" s="97"/>
      <c r="N563" s="99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>
      <c r="A564" s="97"/>
      <c r="B564" s="97"/>
      <c r="C564" s="97"/>
      <c r="D564" s="97"/>
      <c r="E564" s="97"/>
      <c r="F564" s="97"/>
      <c r="G564" s="97"/>
      <c r="H564" s="98"/>
      <c r="I564" s="99"/>
      <c r="J564" s="97"/>
      <c r="K564" s="99"/>
      <c r="L564" s="97"/>
      <c r="M564" s="97"/>
      <c r="N564" s="99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>
      <c r="A565" s="97"/>
      <c r="B565" s="97"/>
      <c r="C565" s="97"/>
      <c r="D565" s="97"/>
      <c r="E565" s="97"/>
      <c r="F565" s="97"/>
      <c r="G565" s="97"/>
      <c r="H565" s="98"/>
      <c r="I565" s="99"/>
      <c r="J565" s="97"/>
      <c r="K565" s="99"/>
      <c r="L565" s="97"/>
      <c r="M565" s="97"/>
      <c r="N565" s="99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>
      <c r="A566" s="97"/>
      <c r="B566" s="97"/>
      <c r="C566" s="97"/>
      <c r="D566" s="97"/>
      <c r="E566" s="97"/>
      <c r="F566" s="97"/>
      <c r="G566" s="97"/>
      <c r="H566" s="98"/>
      <c r="I566" s="99"/>
      <c r="J566" s="97"/>
      <c r="K566" s="99"/>
      <c r="L566" s="97"/>
      <c r="M566" s="97"/>
      <c r="N566" s="99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>
      <c r="A567" s="97"/>
      <c r="B567" s="97"/>
      <c r="C567" s="97"/>
      <c r="D567" s="97"/>
      <c r="E567" s="97"/>
      <c r="F567" s="97"/>
      <c r="G567" s="97"/>
      <c r="H567" s="98"/>
      <c r="I567" s="99"/>
      <c r="J567" s="97"/>
      <c r="K567" s="99"/>
      <c r="L567" s="97"/>
      <c r="M567" s="97"/>
      <c r="N567" s="99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>
      <c r="A568" s="97"/>
      <c r="B568" s="97"/>
      <c r="C568" s="97"/>
      <c r="D568" s="97"/>
      <c r="E568" s="97"/>
      <c r="F568" s="97"/>
      <c r="G568" s="97"/>
      <c r="H568" s="98"/>
      <c r="I568" s="99"/>
      <c r="J568" s="97"/>
      <c r="K568" s="99"/>
      <c r="L568" s="97"/>
      <c r="M568" s="97"/>
      <c r="N568" s="99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>
      <c r="A569" s="97"/>
      <c r="B569" s="97"/>
      <c r="C569" s="97"/>
      <c r="D569" s="97"/>
      <c r="E569" s="97"/>
      <c r="F569" s="97"/>
      <c r="G569" s="97"/>
      <c r="H569" s="98"/>
      <c r="I569" s="99"/>
      <c r="J569" s="97"/>
      <c r="K569" s="99"/>
      <c r="L569" s="97"/>
      <c r="M569" s="97"/>
      <c r="N569" s="99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>
      <c r="A570" s="97"/>
      <c r="B570" s="97"/>
      <c r="C570" s="97"/>
      <c r="D570" s="97"/>
      <c r="E570" s="97"/>
      <c r="F570" s="97"/>
      <c r="G570" s="97"/>
      <c r="H570" s="98"/>
      <c r="I570" s="99"/>
      <c r="J570" s="97"/>
      <c r="K570" s="99"/>
      <c r="L570" s="97"/>
      <c r="M570" s="97"/>
      <c r="N570" s="99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>
      <c r="A571" s="97"/>
      <c r="B571" s="97"/>
      <c r="C571" s="97"/>
      <c r="D571" s="97"/>
      <c r="E571" s="97"/>
      <c r="F571" s="97"/>
      <c r="G571" s="97"/>
      <c r="H571" s="98"/>
      <c r="I571" s="99"/>
      <c r="J571" s="97"/>
      <c r="K571" s="99"/>
      <c r="L571" s="97"/>
      <c r="M571" s="97"/>
      <c r="N571" s="99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>
      <c r="A572" s="97"/>
      <c r="B572" s="97"/>
      <c r="C572" s="97"/>
      <c r="D572" s="97"/>
      <c r="E572" s="97"/>
      <c r="F572" s="97"/>
      <c r="G572" s="97"/>
      <c r="H572" s="98"/>
      <c r="I572" s="99"/>
      <c r="J572" s="97"/>
      <c r="K572" s="99"/>
      <c r="L572" s="97"/>
      <c r="M572" s="97"/>
      <c r="N572" s="99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>
      <c r="A573" s="97"/>
      <c r="B573" s="97"/>
      <c r="C573" s="97"/>
      <c r="D573" s="97"/>
      <c r="E573" s="97"/>
      <c r="F573" s="97"/>
      <c r="G573" s="97"/>
      <c r="H573" s="98"/>
      <c r="I573" s="99"/>
      <c r="J573" s="97"/>
      <c r="K573" s="99"/>
      <c r="L573" s="97"/>
      <c r="M573" s="97"/>
      <c r="N573" s="99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>
      <c r="A574" s="97"/>
      <c r="B574" s="97"/>
      <c r="C574" s="97"/>
      <c r="D574" s="97"/>
      <c r="E574" s="97"/>
      <c r="F574" s="97"/>
      <c r="G574" s="97"/>
      <c r="H574" s="98"/>
      <c r="I574" s="99"/>
      <c r="J574" s="97"/>
      <c r="K574" s="99"/>
      <c r="L574" s="97"/>
      <c r="M574" s="97"/>
      <c r="N574" s="99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>
      <c r="A575" s="97"/>
      <c r="B575" s="97"/>
      <c r="C575" s="97"/>
      <c r="D575" s="97"/>
      <c r="E575" s="97"/>
      <c r="F575" s="97"/>
      <c r="G575" s="97"/>
      <c r="H575" s="98"/>
      <c r="I575" s="99"/>
      <c r="J575" s="97"/>
      <c r="K575" s="99"/>
      <c r="L575" s="97"/>
      <c r="M575" s="97"/>
      <c r="N575" s="99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>
      <c r="A576" s="97"/>
      <c r="B576" s="97"/>
      <c r="C576" s="97"/>
      <c r="D576" s="97"/>
      <c r="E576" s="97"/>
      <c r="F576" s="97"/>
      <c r="G576" s="97"/>
      <c r="H576" s="98"/>
      <c r="I576" s="99"/>
      <c r="J576" s="97"/>
      <c r="K576" s="99"/>
      <c r="L576" s="97"/>
      <c r="M576" s="97"/>
      <c r="N576" s="99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>
      <c r="A577" s="97"/>
      <c r="B577" s="97"/>
      <c r="C577" s="97"/>
      <c r="D577" s="97"/>
      <c r="E577" s="97"/>
      <c r="F577" s="97"/>
      <c r="G577" s="97"/>
      <c r="H577" s="98"/>
      <c r="I577" s="99"/>
      <c r="J577" s="97"/>
      <c r="K577" s="99"/>
      <c r="L577" s="97"/>
      <c r="M577" s="97"/>
      <c r="N577" s="99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>
      <c r="A578" s="97"/>
      <c r="B578" s="97"/>
      <c r="C578" s="97"/>
      <c r="D578" s="97"/>
      <c r="E578" s="97"/>
      <c r="F578" s="97"/>
      <c r="G578" s="97"/>
      <c r="H578" s="98"/>
      <c r="I578" s="99"/>
      <c r="J578" s="97"/>
      <c r="K578" s="99"/>
      <c r="L578" s="97"/>
      <c r="M578" s="97"/>
      <c r="N578" s="99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>
      <c r="A579" s="97"/>
      <c r="B579" s="97"/>
      <c r="C579" s="97"/>
      <c r="D579" s="97"/>
      <c r="E579" s="97"/>
      <c r="F579" s="97"/>
      <c r="G579" s="97"/>
      <c r="H579" s="98"/>
      <c r="I579" s="99"/>
      <c r="J579" s="97"/>
      <c r="K579" s="99"/>
      <c r="L579" s="97"/>
      <c r="M579" s="97"/>
      <c r="N579" s="99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>
      <c r="A580" s="97"/>
      <c r="B580" s="97"/>
      <c r="C580" s="97"/>
      <c r="D580" s="97"/>
      <c r="E580" s="97"/>
      <c r="F580" s="97"/>
      <c r="G580" s="97"/>
      <c r="H580" s="98"/>
      <c r="I580" s="99"/>
      <c r="J580" s="97"/>
      <c r="K580" s="99"/>
      <c r="L580" s="97"/>
      <c r="M580" s="97"/>
      <c r="N580" s="99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>
      <c r="A581" s="97"/>
      <c r="B581" s="97"/>
      <c r="C581" s="97"/>
      <c r="D581" s="97"/>
      <c r="E581" s="97"/>
      <c r="F581" s="97"/>
      <c r="G581" s="97"/>
      <c r="H581" s="98"/>
      <c r="I581" s="99"/>
      <c r="J581" s="97"/>
      <c r="K581" s="99"/>
      <c r="L581" s="97"/>
      <c r="M581" s="97"/>
      <c r="N581" s="99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>
      <c r="A582" s="97"/>
      <c r="B582" s="97"/>
      <c r="C582" s="97"/>
      <c r="D582" s="97"/>
      <c r="E582" s="97"/>
      <c r="F582" s="97"/>
      <c r="G582" s="97"/>
      <c r="H582" s="98"/>
      <c r="I582" s="99"/>
      <c r="J582" s="97"/>
      <c r="K582" s="99"/>
      <c r="L582" s="97"/>
      <c r="M582" s="97"/>
      <c r="N582" s="99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>
      <c r="A583" s="97"/>
      <c r="B583" s="97"/>
      <c r="C583" s="97"/>
      <c r="D583" s="97"/>
      <c r="E583" s="97"/>
      <c r="F583" s="97"/>
      <c r="G583" s="97"/>
      <c r="H583" s="98"/>
      <c r="I583" s="99"/>
      <c r="J583" s="97"/>
      <c r="K583" s="99"/>
      <c r="L583" s="97"/>
      <c r="M583" s="97"/>
      <c r="N583" s="99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>
      <c r="A584" s="97"/>
      <c r="B584" s="97"/>
      <c r="C584" s="97"/>
      <c r="D584" s="97"/>
      <c r="E584" s="97"/>
      <c r="F584" s="97"/>
      <c r="G584" s="97"/>
      <c r="H584" s="98"/>
      <c r="I584" s="99"/>
      <c r="J584" s="97"/>
      <c r="K584" s="99"/>
      <c r="L584" s="97"/>
      <c r="M584" s="97"/>
      <c r="N584" s="99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>
      <c r="A585" s="97"/>
      <c r="B585" s="97"/>
      <c r="C585" s="97"/>
      <c r="D585" s="97"/>
      <c r="E585" s="97"/>
      <c r="F585" s="97"/>
      <c r="G585" s="97"/>
      <c r="H585" s="98"/>
      <c r="I585" s="99"/>
      <c r="J585" s="97"/>
      <c r="K585" s="99"/>
      <c r="L585" s="97"/>
      <c r="M585" s="97"/>
      <c r="N585" s="99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>
      <c r="A586" s="97"/>
      <c r="B586" s="97"/>
      <c r="C586" s="97"/>
      <c r="D586" s="97"/>
      <c r="E586" s="97"/>
      <c r="F586" s="97"/>
      <c r="G586" s="97"/>
      <c r="H586" s="98"/>
      <c r="I586" s="99"/>
      <c r="J586" s="97"/>
      <c r="K586" s="99"/>
      <c r="L586" s="97"/>
      <c r="M586" s="97"/>
      <c r="N586" s="99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>
      <c r="A587" s="97"/>
      <c r="B587" s="97"/>
      <c r="C587" s="97"/>
      <c r="D587" s="97"/>
      <c r="E587" s="97"/>
      <c r="F587" s="97"/>
      <c r="G587" s="97"/>
      <c r="H587" s="98"/>
      <c r="I587" s="99"/>
      <c r="J587" s="97"/>
      <c r="K587" s="99"/>
      <c r="L587" s="97"/>
      <c r="M587" s="97"/>
      <c r="N587" s="99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>
      <c r="A588" s="97"/>
      <c r="B588" s="97"/>
      <c r="C588" s="97"/>
      <c r="D588" s="97"/>
      <c r="E588" s="97"/>
      <c r="F588" s="97"/>
      <c r="G588" s="97"/>
      <c r="H588" s="98"/>
      <c r="I588" s="99"/>
      <c r="J588" s="97"/>
      <c r="K588" s="99"/>
      <c r="L588" s="97"/>
      <c r="M588" s="97"/>
      <c r="N588" s="99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>
      <c r="A589" s="97"/>
      <c r="B589" s="97"/>
      <c r="C589" s="97"/>
      <c r="D589" s="97"/>
      <c r="E589" s="97"/>
      <c r="F589" s="97"/>
      <c r="G589" s="97"/>
      <c r="H589" s="98"/>
      <c r="I589" s="99"/>
      <c r="J589" s="97"/>
      <c r="K589" s="99"/>
      <c r="L589" s="97"/>
      <c r="M589" s="97"/>
      <c r="N589" s="99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>
      <c r="A590" s="97"/>
      <c r="B590" s="97"/>
      <c r="C590" s="97"/>
      <c r="D590" s="97"/>
      <c r="E590" s="97"/>
      <c r="F590" s="97"/>
      <c r="G590" s="97"/>
      <c r="H590" s="98"/>
      <c r="I590" s="99"/>
      <c r="J590" s="97"/>
      <c r="K590" s="99"/>
      <c r="L590" s="97"/>
      <c r="M590" s="97"/>
      <c r="N590" s="99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>
      <c r="A591" s="97"/>
      <c r="B591" s="97"/>
      <c r="C591" s="97"/>
      <c r="D591" s="97"/>
      <c r="E591" s="97"/>
      <c r="F591" s="97"/>
      <c r="G591" s="97"/>
      <c r="H591" s="98"/>
      <c r="I591" s="99"/>
      <c r="J591" s="97"/>
      <c r="K591" s="99"/>
      <c r="L591" s="97"/>
      <c r="M591" s="97"/>
      <c r="N591" s="99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>
      <c r="A592" s="97"/>
      <c r="B592" s="97"/>
      <c r="C592" s="97"/>
      <c r="D592" s="97"/>
      <c r="E592" s="97"/>
      <c r="F592" s="97"/>
      <c r="G592" s="97"/>
      <c r="H592" s="98"/>
      <c r="I592" s="99"/>
      <c r="J592" s="97"/>
      <c r="K592" s="99"/>
      <c r="L592" s="97"/>
      <c r="M592" s="97"/>
      <c r="N592" s="99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>
      <c r="A593" s="97"/>
      <c r="B593" s="97"/>
      <c r="C593" s="97"/>
      <c r="D593" s="97"/>
      <c r="E593" s="97"/>
      <c r="F593" s="97"/>
      <c r="G593" s="97"/>
      <c r="H593" s="98"/>
      <c r="I593" s="99"/>
      <c r="J593" s="97"/>
      <c r="K593" s="99"/>
      <c r="L593" s="97"/>
      <c r="M593" s="97"/>
      <c r="N593" s="99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>
      <c r="A594" s="97"/>
      <c r="B594" s="97"/>
      <c r="C594" s="97"/>
      <c r="D594" s="97"/>
      <c r="E594" s="97"/>
      <c r="F594" s="97"/>
      <c r="G594" s="97"/>
      <c r="H594" s="98"/>
      <c r="I594" s="99"/>
      <c r="J594" s="97"/>
      <c r="K594" s="99"/>
      <c r="L594" s="97"/>
      <c r="M594" s="97"/>
      <c r="N594" s="99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>
      <c r="A595" s="97"/>
      <c r="B595" s="97"/>
      <c r="C595" s="97"/>
      <c r="D595" s="97"/>
      <c r="E595" s="97"/>
      <c r="F595" s="97"/>
      <c r="G595" s="97"/>
      <c r="H595" s="98"/>
      <c r="I595" s="99"/>
      <c r="J595" s="97"/>
      <c r="K595" s="99"/>
      <c r="L595" s="97"/>
      <c r="M595" s="97"/>
      <c r="N595" s="99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>
      <c r="A596" s="97"/>
      <c r="B596" s="97"/>
      <c r="C596" s="97"/>
      <c r="D596" s="97"/>
      <c r="E596" s="97"/>
      <c r="F596" s="97"/>
      <c r="G596" s="97"/>
      <c r="H596" s="98"/>
      <c r="I596" s="99"/>
      <c r="J596" s="97"/>
      <c r="K596" s="99"/>
      <c r="L596" s="97"/>
      <c r="M596" s="97"/>
      <c r="N596" s="99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>
      <c r="A597" s="97"/>
      <c r="B597" s="97"/>
      <c r="C597" s="97"/>
      <c r="D597" s="97"/>
      <c r="E597" s="97"/>
      <c r="F597" s="97"/>
      <c r="G597" s="97"/>
      <c r="H597" s="98"/>
      <c r="I597" s="99"/>
      <c r="J597" s="97"/>
      <c r="K597" s="99"/>
      <c r="L597" s="97"/>
      <c r="M597" s="97"/>
      <c r="N597" s="99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>
      <c r="A598" s="97"/>
      <c r="B598" s="97"/>
      <c r="C598" s="97"/>
      <c r="D598" s="97"/>
      <c r="E598" s="97"/>
      <c r="F598" s="97"/>
      <c r="G598" s="97"/>
      <c r="H598" s="98"/>
      <c r="I598" s="99"/>
      <c r="J598" s="97"/>
      <c r="K598" s="99"/>
      <c r="L598" s="97"/>
      <c r="M598" s="97"/>
      <c r="N598" s="99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>
      <c r="A599" s="97"/>
      <c r="B599" s="97"/>
      <c r="C599" s="97"/>
      <c r="D599" s="97"/>
      <c r="E599" s="97"/>
      <c r="F599" s="97"/>
      <c r="G599" s="97"/>
      <c r="H599" s="98"/>
      <c r="I599" s="99"/>
      <c r="J599" s="97"/>
      <c r="K599" s="99"/>
      <c r="L599" s="97"/>
      <c r="M599" s="97"/>
      <c r="N599" s="99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>
      <c r="A600" s="97"/>
      <c r="B600" s="97"/>
      <c r="C600" s="97"/>
      <c r="D600" s="97"/>
      <c r="E600" s="97"/>
      <c r="F600" s="97"/>
      <c r="G600" s="97"/>
      <c r="H600" s="98"/>
      <c r="I600" s="99"/>
      <c r="J600" s="97"/>
      <c r="K600" s="99"/>
      <c r="L600" s="97"/>
      <c r="M600" s="97"/>
      <c r="N600" s="99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>
      <c r="A601" s="97"/>
      <c r="B601" s="97"/>
      <c r="C601" s="97"/>
      <c r="D601" s="97"/>
      <c r="E601" s="97"/>
      <c r="F601" s="97"/>
      <c r="G601" s="97"/>
      <c r="H601" s="98"/>
      <c r="I601" s="99"/>
      <c r="J601" s="97"/>
      <c r="K601" s="99"/>
      <c r="L601" s="97"/>
      <c r="M601" s="97"/>
      <c r="N601" s="99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>
      <c r="A602" s="97"/>
      <c r="B602" s="97"/>
      <c r="C602" s="97"/>
      <c r="D602" s="97"/>
      <c r="E602" s="97"/>
      <c r="F602" s="97"/>
      <c r="G602" s="97"/>
      <c r="H602" s="98"/>
      <c r="I602" s="99"/>
      <c r="J602" s="97"/>
      <c r="K602" s="99"/>
      <c r="L602" s="97"/>
      <c r="M602" s="97"/>
      <c r="N602" s="99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>
      <c r="A603" s="97"/>
      <c r="B603" s="97"/>
      <c r="C603" s="97"/>
      <c r="D603" s="97"/>
      <c r="E603" s="97"/>
      <c r="F603" s="97"/>
      <c r="G603" s="97"/>
      <c r="H603" s="98"/>
      <c r="I603" s="99"/>
      <c r="J603" s="97"/>
      <c r="K603" s="99"/>
      <c r="L603" s="97"/>
      <c r="M603" s="97"/>
      <c r="N603" s="99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>
      <c r="A604" s="97"/>
      <c r="B604" s="97"/>
      <c r="C604" s="97"/>
      <c r="D604" s="97"/>
      <c r="E604" s="97"/>
      <c r="F604" s="97"/>
      <c r="G604" s="97"/>
      <c r="H604" s="98"/>
      <c r="I604" s="99"/>
      <c r="J604" s="97"/>
      <c r="K604" s="99"/>
      <c r="L604" s="97"/>
      <c r="M604" s="97"/>
      <c r="N604" s="99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>
      <c r="A605" s="97"/>
      <c r="B605" s="97"/>
      <c r="C605" s="97"/>
      <c r="D605" s="97"/>
      <c r="E605" s="97"/>
      <c r="F605" s="97"/>
      <c r="G605" s="97"/>
      <c r="H605" s="98"/>
      <c r="I605" s="99"/>
      <c r="J605" s="97"/>
      <c r="K605" s="99"/>
      <c r="L605" s="97"/>
      <c r="M605" s="97"/>
      <c r="N605" s="99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>
      <c r="A606" s="97"/>
      <c r="B606" s="97"/>
      <c r="C606" s="97"/>
      <c r="D606" s="97"/>
      <c r="E606" s="97"/>
      <c r="F606" s="97"/>
      <c r="G606" s="97"/>
      <c r="H606" s="98"/>
      <c r="I606" s="99"/>
      <c r="J606" s="97"/>
      <c r="K606" s="99"/>
      <c r="L606" s="97"/>
      <c r="M606" s="97"/>
      <c r="N606" s="99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>
      <c r="A607" s="97"/>
      <c r="B607" s="97"/>
      <c r="C607" s="97"/>
      <c r="D607" s="97"/>
      <c r="E607" s="97"/>
      <c r="F607" s="97"/>
      <c r="G607" s="97"/>
      <c r="H607" s="98"/>
      <c r="I607" s="99"/>
      <c r="J607" s="97"/>
      <c r="K607" s="99"/>
      <c r="L607" s="97"/>
      <c r="M607" s="97"/>
      <c r="N607" s="99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>
      <c r="A608" s="97"/>
      <c r="B608" s="97"/>
      <c r="C608" s="97"/>
      <c r="D608" s="97"/>
      <c r="E608" s="97"/>
      <c r="F608" s="97"/>
      <c r="G608" s="97"/>
      <c r="H608" s="98"/>
      <c r="I608" s="99"/>
      <c r="J608" s="97"/>
      <c r="K608" s="99"/>
      <c r="L608" s="97"/>
      <c r="M608" s="97"/>
      <c r="N608" s="99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>
      <c r="A609" s="97"/>
      <c r="B609" s="97"/>
      <c r="C609" s="97"/>
      <c r="D609" s="97"/>
      <c r="E609" s="97"/>
      <c r="F609" s="97"/>
      <c r="G609" s="97"/>
      <c r="H609" s="98"/>
      <c r="I609" s="99"/>
      <c r="J609" s="97"/>
      <c r="K609" s="99"/>
      <c r="L609" s="97"/>
      <c r="M609" s="97"/>
      <c r="N609" s="99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>
      <c r="A610" s="97"/>
      <c r="B610" s="97"/>
      <c r="C610" s="97"/>
      <c r="D610" s="97"/>
      <c r="E610" s="97"/>
      <c r="F610" s="97"/>
      <c r="G610" s="97"/>
      <c r="H610" s="98"/>
      <c r="I610" s="99"/>
      <c r="J610" s="97"/>
      <c r="K610" s="99"/>
      <c r="L610" s="97"/>
      <c r="M610" s="97"/>
      <c r="N610" s="99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>
      <c r="A611" s="97"/>
      <c r="B611" s="97"/>
      <c r="C611" s="97"/>
      <c r="D611" s="97"/>
      <c r="E611" s="97"/>
      <c r="F611" s="97"/>
      <c r="G611" s="97"/>
      <c r="H611" s="98"/>
      <c r="I611" s="99"/>
      <c r="J611" s="97"/>
      <c r="K611" s="99"/>
      <c r="L611" s="97"/>
      <c r="M611" s="97"/>
      <c r="N611" s="99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>
      <c r="A612" s="97"/>
      <c r="B612" s="97"/>
      <c r="C612" s="97"/>
      <c r="D612" s="97"/>
      <c r="E612" s="97"/>
      <c r="F612" s="97"/>
      <c r="G612" s="97"/>
      <c r="H612" s="98"/>
      <c r="I612" s="99"/>
      <c r="J612" s="97"/>
      <c r="K612" s="99"/>
      <c r="L612" s="97"/>
      <c r="M612" s="97"/>
      <c r="N612" s="99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>
      <c r="A613" s="97"/>
      <c r="B613" s="97"/>
      <c r="C613" s="97"/>
      <c r="D613" s="97"/>
      <c r="E613" s="97"/>
      <c r="F613" s="97"/>
      <c r="G613" s="97"/>
      <c r="H613" s="98"/>
      <c r="I613" s="99"/>
      <c r="J613" s="97"/>
      <c r="K613" s="99"/>
      <c r="L613" s="97"/>
      <c r="M613" s="97"/>
      <c r="N613" s="99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>
      <c r="A614" s="97"/>
      <c r="B614" s="97"/>
      <c r="C614" s="97"/>
      <c r="D614" s="97"/>
      <c r="E614" s="97"/>
      <c r="F614" s="97"/>
      <c r="G614" s="97"/>
      <c r="H614" s="98"/>
      <c r="I614" s="99"/>
      <c r="J614" s="97"/>
      <c r="K614" s="99"/>
      <c r="L614" s="97"/>
      <c r="M614" s="97"/>
      <c r="N614" s="99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>
      <c r="A615" s="97"/>
      <c r="B615" s="97"/>
      <c r="C615" s="97"/>
      <c r="D615" s="97"/>
      <c r="E615" s="97"/>
      <c r="F615" s="97"/>
      <c r="G615" s="97"/>
      <c r="H615" s="98"/>
      <c r="I615" s="99"/>
      <c r="J615" s="97"/>
      <c r="K615" s="99"/>
      <c r="L615" s="97"/>
      <c r="M615" s="97"/>
      <c r="N615" s="99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>
      <c r="A616" s="97"/>
      <c r="B616" s="97"/>
      <c r="C616" s="97"/>
      <c r="D616" s="97"/>
      <c r="E616" s="97"/>
      <c r="F616" s="97"/>
      <c r="G616" s="97"/>
      <c r="H616" s="98"/>
      <c r="I616" s="99"/>
      <c r="J616" s="97"/>
      <c r="K616" s="99"/>
      <c r="L616" s="97"/>
      <c r="M616" s="97"/>
      <c r="N616" s="99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>
      <c r="A617" s="97"/>
      <c r="B617" s="97"/>
      <c r="C617" s="97"/>
      <c r="D617" s="97"/>
      <c r="E617" s="97"/>
      <c r="F617" s="97"/>
      <c r="G617" s="97"/>
      <c r="H617" s="98"/>
      <c r="I617" s="99"/>
      <c r="J617" s="97"/>
      <c r="K617" s="99"/>
      <c r="L617" s="97"/>
      <c r="M617" s="97"/>
      <c r="N617" s="99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>
      <c r="A618" s="97"/>
      <c r="B618" s="97"/>
      <c r="C618" s="97"/>
      <c r="D618" s="97"/>
      <c r="E618" s="97"/>
      <c r="F618" s="97"/>
      <c r="G618" s="97"/>
      <c r="H618" s="98"/>
      <c r="I618" s="99"/>
      <c r="J618" s="97"/>
      <c r="K618" s="99"/>
      <c r="L618" s="97"/>
      <c r="M618" s="97"/>
      <c r="N618" s="99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>
      <c r="A619" s="97"/>
      <c r="B619" s="97"/>
      <c r="C619" s="97"/>
      <c r="D619" s="97"/>
      <c r="E619" s="97"/>
      <c r="F619" s="97"/>
      <c r="G619" s="97"/>
      <c r="H619" s="98"/>
      <c r="I619" s="99"/>
      <c r="J619" s="97"/>
      <c r="K619" s="99"/>
      <c r="L619" s="97"/>
      <c r="M619" s="97"/>
      <c r="N619" s="99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>
      <c r="A620" s="97"/>
      <c r="B620" s="97"/>
      <c r="C620" s="97"/>
      <c r="D620" s="97"/>
      <c r="E620" s="97"/>
      <c r="F620" s="97"/>
      <c r="G620" s="97"/>
      <c r="H620" s="98"/>
      <c r="I620" s="99"/>
      <c r="J620" s="97"/>
      <c r="K620" s="99"/>
      <c r="L620" s="97"/>
      <c r="M620" s="97"/>
      <c r="N620" s="99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>
      <c r="A621" s="97"/>
      <c r="B621" s="97"/>
      <c r="C621" s="97"/>
      <c r="D621" s="97"/>
      <c r="E621" s="97"/>
      <c r="F621" s="97"/>
      <c r="G621" s="97"/>
      <c r="H621" s="98"/>
      <c r="I621" s="99"/>
      <c r="J621" s="97"/>
      <c r="K621" s="99"/>
      <c r="L621" s="97"/>
      <c r="M621" s="97"/>
      <c r="N621" s="99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>
      <c r="A622" s="97"/>
      <c r="B622" s="97"/>
      <c r="C622" s="97"/>
      <c r="D622" s="97"/>
      <c r="E622" s="97"/>
      <c r="F622" s="97"/>
      <c r="G622" s="97"/>
      <c r="H622" s="98"/>
      <c r="I622" s="99"/>
      <c r="J622" s="97"/>
      <c r="K622" s="99"/>
      <c r="L622" s="97"/>
      <c r="M622" s="97"/>
      <c r="N622" s="99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>
      <c r="A623" s="97"/>
      <c r="B623" s="97"/>
      <c r="C623" s="97"/>
      <c r="D623" s="97"/>
      <c r="E623" s="97"/>
      <c r="F623" s="97"/>
      <c r="G623" s="97"/>
      <c r="H623" s="98"/>
      <c r="I623" s="99"/>
      <c r="J623" s="97"/>
      <c r="K623" s="99"/>
      <c r="L623" s="97"/>
      <c r="M623" s="97"/>
      <c r="N623" s="99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>
      <c r="A624" s="97"/>
      <c r="B624" s="97"/>
      <c r="C624" s="97"/>
      <c r="D624" s="97"/>
      <c r="E624" s="97"/>
      <c r="F624" s="97"/>
      <c r="G624" s="97"/>
      <c r="H624" s="98"/>
      <c r="I624" s="99"/>
      <c r="J624" s="97"/>
      <c r="K624" s="99"/>
      <c r="L624" s="97"/>
      <c r="M624" s="97"/>
      <c r="N624" s="99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>
      <c r="A625" s="97"/>
      <c r="B625" s="97"/>
      <c r="C625" s="97"/>
      <c r="D625" s="97"/>
      <c r="E625" s="97"/>
      <c r="F625" s="97"/>
      <c r="G625" s="97"/>
      <c r="H625" s="98"/>
      <c r="I625" s="99"/>
      <c r="J625" s="97"/>
      <c r="K625" s="99"/>
      <c r="L625" s="97"/>
      <c r="M625" s="97"/>
      <c r="N625" s="99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>
      <c r="A626" s="97"/>
      <c r="B626" s="97"/>
      <c r="C626" s="97"/>
      <c r="D626" s="97"/>
      <c r="E626" s="97"/>
      <c r="F626" s="97"/>
      <c r="G626" s="97"/>
      <c r="H626" s="98"/>
      <c r="I626" s="99"/>
      <c r="J626" s="97"/>
      <c r="K626" s="99"/>
      <c r="L626" s="97"/>
      <c r="M626" s="97"/>
      <c r="N626" s="99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>
      <c r="A627" s="97"/>
      <c r="B627" s="97"/>
      <c r="C627" s="97"/>
      <c r="D627" s="97"/>
      <c r="E627" s="97"/>
      <c r="F627" s="97"/>
      <c r="G627" s="97"/>
      <c r="H627" s="98"/>
      <c r="I627" s="99"/>
      <c r="J627" s="97"/>
      <c r="K627" s="99"/>
      <c r="L627" s="97"/>
      <c r="M627" s="97"/>
      <c r="N627" s="99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>
      <c r="A628" s="97"/>
      <c r="B628" s="97"/>
      <c r="C628" s="97"/>
      <c r="D628" s="97"/>
      <c r="E628" s="97"/>
      <c r="F628" s="97"/>
      <c r="G628" s="97"/>
      <c r="H628" s="98"/>
      <c r="I628" s="99"/>
      <c r="J628" s="97"/>
      <c r="K628" s="99"/>
      <c r="L628" s="97"/>
      <c r="M628" s="97"/>
      <c r="N628" s="99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>
      <c r="A629" s="97"/>
      <c r="B629" s="97"/>
      <c r="C629" s="97"/>
      <c r="D629" s="97"/>
      <c r="E629" s="97"/>
      <c r="F629" s="97"/>
      <c r="G629" s="97"/>
      <c r="H629" s="98"/>
      <c r="I629" s="99"/>
      <c r="J629" s="97"/>
      <c r="K629" s="99"/>
      <c r="L629" s="97"/>
      <c r="M629" s="97"/>
      <c r="N629" s="99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>
      <c r="A630" s="97"/>
      <c r="B630" s="97"/>
      <c r="C630" s="97"/>
      <c r="D630" s="97"/>
      <c r="E630" s="97"/>
      <c r="F630" s="97"/>
      <c r="G630" s="97"/>
      <c r="H630" s="98"/>
      <c r="I630" s="99"/>
      <c r="J630" s="97"/>
      <c r="K630" s="99"/>
      <c r="L630" s="97"/>
      <c r="M630" s="97"/>
      <c r="N630" s="99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>
      <c r="A631" s="97"/>
      <c r="B631" s="97"/>
      <c r="C631" s="97"/>
      <c r="D631" s="97"/>
      <c r="E631" s="97"/>
      <c r="F631" s="97"/>
      <c r="G631" s="97"/>
      <c r="H631" s="98"/>
      <c r="I631" s="99"/>
      <c r="J631" s="97"/>
      <c r="K631" s="99"/>
      <c r="L631" s="97"/>
      <c r="M631" s="97"/>
      <c r="N631" s="99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>
      <c r="A632" s="97"/>
      <c r="B632" s="97"/>
      <c r="C632" s="97"/>
      <c r="D632" s="97"/>
      <c r="E632" s="97"/>
      <c r="F632" s="97"/>
      <c r="G632" s="97"/>
      <c r="H632" s="98"/>
      <c r="I632" s="99"/>
      <c r="J632" s="97"/>
      <c r="K632" s="99"/>
      <c r="L632" s="97"/>
      <c r="M632" s="97"/>
      <c r="N632" s="99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>
      <c r="A633" s="97"/>
      <c r="B633" s="97"/>
      <c r="C633" s="97"/>
      <c r="D633" s="97"/>
      <c r="E633" s="97"/>
      <c r="F633" s="97"/>
      <c r="G633" s="97"/>
      <c r="H633" s="98"/>
      <c r="I633" s="99"/>
      <c r="J633" s="97"/>
      <c r="K633" s="99"/>
      <c r="L633" s="97"/>
      <c r="M633" s="97"/>
      <c r="N633" s="99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>
      <c r="A634" s="97"/>
      <c r="B634" s="97"/>
      <c r="C634" s="97"/>
      <c r="D634" s="97"/>
      <c r="E634" s="97"/>
      <c r="F634" s="97"/>
      <c r="G634" s="97"/>
      <c r="H634" s="98"/>
      <c r="I634" s="99"/>
      <c r="J634" s="97"/>
      <c r="K634" s="99"/>
      <c r="L634" s="97"/>
      <c r="M634" s="97"/>
      <c r="N634" s="99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>
      <c r="A635" s="97"/>
      <c r="B635" s="97"/>
      <c r="C635" s="97"/>
      <c r="D635" s="97"/>
      <c r="E635" s="97"/>
      <c r="F635" s="97"/>
      <c r="G635" s="97"/>
      <c r="H635" s="98"/>
      <c r="I635" s="99"/>
      <c r="J635" s="97"/>
      <c r="K635" s="99"/>
      <c r="L635" s="97"/>
      <c r="M635" s="97"/>
      <c r="N635" s="99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>
      <c r="A636" s="97"/>
      <c r="B636" s="97"/>
      <c r="C636" s="97"/>
      <c r="D636" s="97"/>
      <c r="E636" s="97"/>
      <c r="F636" s="97"/>
      <c r="G636" s="97"/>
      <c r="H636" s="98"/>
      <c r="I636" s="99"/>
      <c r="J636" s="97"/>
      <c r="K636" s="99"/>
      <c r="L636" s="97"/>
      <c r="M636" s="97"/>
      <c r="N636" s="99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>
      <c r="A637" s="97"/>
      <c r="B637" s="97"/>
      <c r="C637" s="97"/>
      <c r="D637" s="97"/>
      <c r="E637" s="97"/>
      <c r="F637" s="97"/>
      <c r="G637" s="97"/>
      <c r="H637" s="98"/>
      <c r="I637" s="99"/>
      <c r="J637" s="97"/>
      <c r="K637" s="99"/>
      <c r="L637" s="97"/>
      <c r="M637" s="97"/>
      <c r="N637" s="99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>
      <c r="A638" s="97"/>
      <c r="B638" s="97"/>
      <c r="C638" s="97"/>
      <c r="D638" s="97"/>
      <c r="E638" s="97"/>
      <c r="F638" s="97"/>
      <c r="G638" s="97"/>
      <c r="H638" s="98"/>
      <c r="I638" s="99"/>
      <c r="J638" s="97"/>
      <c r="K638" s="99"/>
      <c r="L638" s="97"/>
      <c r="M638" s="97"/>
      <c r="N638" s="99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>
      <c r="A639" s="97"/>
      <c r="B639" s="97"/>
      <c r="C639" s="97"/>
      <c r="D639" s="97"/>
      <c r="E639" s="97"/>
      <c r="F639" s="97"/>
      <c r="G639" s="97"/>
      <c r="H639" s="98"/>
      <c r="I639" s="99"/>
      <c r="J639" s="97"/>
      <c r="K639" s="99"/>
      <c r="L639" s="97"/>
      <c r="M639" s="97"/>
      <c r="N639" s="99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>
      <c r="A640" s="97"/>
      <c r="B640" s="97"/>
      <c r="C640" s="97"/>
      <c r="D640" s="97"/>
      <c r="E640" s="97"/>
      <c r="F640" s="97"/>
      <c r="G640" s="97"/>
      <c r="H640" s="98"/>
      <c r="I640" s="99"/>
      <c r="J640" s="97"/>
      <c r="K640" s="99"/>
      <c r="L640" s="97"/>
      <c r="M640" s="97"/>
      <c r="N640" s="99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>
      <c r="A641" s="97"/>
      <c r="B641" s="97"/>
      <c r="C641" s="97"/>
      <c r="D641" s="97"/>
      <c r="E641" s="97"/>
      <c r="F641" s="97"/>
      <c r="G641" s="97"/>
      <c r="H641" s="98"/>
      <c r="I641" s="99"/>
      <c r="J641" s="97"/>
      <c r="K641" s="99"/>
      <c r="L641" s="97"/>
      <c r="M641" s="97"/>
      <c r="N641" s="99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>
      <c r="A642" s="97"/>
      <c r="B642" s="97"/>
      <c r="C642" s="97"/>
      <c r="D642" s="97"/>
      <c r="E642" s="97"/>
      <c r="F642" s="97"/>
      <c r="G642" s="97"/>
      <c r="H642" s="98"/>
      <c r="I642" s="99"/>
      <c r="J642" s="97"/>
      <c r="K642" s="99"/>
      <c r="L642" s="97"/>
      <c r="M642" s="97"/>
      <c r="N642" s="99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>
      <c r="A643" s="97"/>
      <c r="B643" s="97"/>
      <c r="C643" s="97"/>
      <c r="D643" s="97"/>
      <c r="E643" s="97"/>
      <c r="F643" s="97"/>
      <c r="G643" s="97"/>
      <c r="H643" s="98"/>
      <c r="I643" s="99"/>
      <c r="J643" s="97"/>
      <c r="K643" s="99"/>
      <c r="L643" s="97"/>
      <c r="M643" s="97"/>
      <c r="N643" s="99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>
      <c r="A644" s="97"/>
      <c r="B644" s="97"/>
      <c r="C644" s="97"/>
      <c r="D644" s="97"/>
      <c r="E644" s="97"/>
      <c r="F644" s="97"/>
      <c r="G644" s="97"/>
      <c r="H644" s="98"/>
      <c r="I644" s="99"/>
      <c r="J644" s="97"/>
      <c r="K644" s="99"/>
      <c r="L644" s="97"/>
      <c r="M644" s="97"/>
      <c r="N644" s="99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>
      <c r="A645" s="97"/>
      <c r="B645" s="97"/>
      <c r="C645" s="97"/>
      <c r="D645" s="97"/>
      <c r="E645" s="97"/>
      <c r="F645" s="97"/>
      <c r="G645" s="97"/>
      <c r="H645" s="98"/>
      <c r="I645" s="99"/>
      <c r="J645" s="97"/>
      <c r="K645" s="99"/>
      <c r="L645" s="97"/>
      <c r="M645" s="97"/>
      <c r="N645" s="99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>
      <c r="A646" s="97"/>
      <c r="B646" s="97"/>
      <c r="C646" s="97"/>
      <c r="D646" s="97"/>
      <c r="E646" s="97"/>
      <c r="F646" s="97"/>
      <c r="G646" s="97"/>
      <c r="H646" s="98"/>
      <c r="I646" s="99"/>
      <c r="J646" s="97"/>
      <c r="K646" s="99"/>
      <c r="L646" s="97"/>
      <c r="M646" s="97"/>
      <c r="N646" s="99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>
      <c r="A647" s="97"/>
      <c r="B647" s="97"/>
      <c r="C647" s="97"/>
      <c r="D647" s="97"/>
      <c r="E647" s="97"/>
      <c r="F647" s="97"/>
      <c r="G647" s="97"/>
      <c r="H647" s="98"/>
      <c r="I647" s="99"/>
      <c r="J647" s="97"/>
      <c r="K647" s="99"/>
      <c r="L647" s="97"/>
      <c r="M647" s="97"/>
      <c r="N647" s="99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>
      <c r="A648" s="97"/>
      <c r="B648" s="97"/>
      <c r="C648" s="97"/>
      <c r="D648" s="97"/>
      <c r="E648" s="97"/>
      <c r="F648" s="97"/>
      <c r="G648" s="97"/>
      <c r="H648" s="98"/>
      <c r="I648" s="99"/>
      <c r="J648" s="97"/>
      <c r="K648" s="99"/>
      <c r="L648" s="97"/>
      <c r="M648" s="97"/>
      <c r="N648" s="99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>
      <c r="A649" s="97"/>
      <c r="B649" s="97"/>
      <c r="C649" s="97"/>
      <c r="D649" s="97"/>
      <c r="E649" s="97"/>
      <c r="F649" s="97"/>
      <c r="G649" s="97"/>
      <c r="H649" s="98"/>
      <c r="I649" s="99"/>
      <c r="J649" s="97"/>
      <c r="K649" s="99"/>
      <c r="L649" s="97"/>
      <c r="M649" s="97"/>
      <c r="N649" s="99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>
      <c r="A650" s="97"/>
      <c r="B650" s="97"/>
      <c r="C650" s="97"/>
      <c r="D650" s="97"/>
      <c r="E650" s="97"/>
      <c r="F650" s="97"/>
      <c r="G650" s="97"/>
      <c r="H650" s="98"/>
      <c r="I650" s="99"/>
      <c r="J650" s="97"/>
      <c r="K650" s="99"/>
      <c r="L650" s="97"/>
      <c r="M650" s="97"/>
      <c r="N650" s="99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>
      <c r="A651" s="97"/>
      <c r="B651" s="97"/>
      <c r="C651" s="97"/>
      <c r="D651" s="97"/>
      <c r="E651" s="97"/>
      <c r="F651" s="97"/>
      <c r="G651" s="97"/>
      <c r="H651" s="98"/>
      <c r="I651" s="99"/>
      <c r="J651" s="97"/>
      <c r="K651" s="99"/>
      <c r="L651" s="97"/>
      <c r="M651" s="97"/>
      <c r="N651" s="99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>
      <c r="A652" s="97"/>
      <c r="B652" s="97"/>
      <c r="C652" s="97"/>
      <c r="D652" s="97"/>
      <c r="E652" s="97"/>
      <c r="F652" s="97"/>
      <c r="G652" s="97"/>
      <c r="H652" s="98"/>
      <c r="I652" s="99"/>
      <c r="J652" s="97"/>
      <c r="K652" s="99"/>
      <c r="L652" s="97"/>
      <c r="M652" s="97"/>
      <c r="N652" s="99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>
      <c r="A653" s="97"/>
      <c r="B653" s="97"/>
      <c r="C653" s="97"/>
      <c r="D653" s="97"/>
      <c r="E653" s="97"/>
      <c r="F653" s="97"/>
      <c r="G653" s="97"/>
      <c r="H653" s="98"/>
      <c r="I653" s="99"/>
      <c r="J653" s="97"/>
      <c r="K653" s="99"/>
      <c r="L653" s="97"/>
      <c r="M653" s="97"/>
      <c r="N653" s="99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>
      <c r="A654" s="97"/>
      <c r="B654" s="97"/>
      <c r="C654" s="97"/>
      <c r="D654" s="97"/>
      <c r="E654" s="97"/>
      <c r="F654" s="97"/>
      <c r="G654" s="97"/>
      <c r="H654" s="98"/>
      <c r="I654" s="99"/>
      <c r="J654" s="97"/>
      <c r="K654" s="99"/>
      <c r="L654" s="97"/>
      <c r="M654" s="97"/>
      <c r="N654" s="99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>
      <c r="A655" s="97"/>
      <c r="B655" s="97"/>
      <c r="C655" s="97"/>
      <c r="D655" s="97"/>
      <c r="E655" s="97"/>
      <c r="F655" s="97"/>
      <c r="G655" s="97"/>
      <c r="H655" s="98"/>
      <c r="I655" s="99"/>
      <c r="J655" s="97"/>
      <c r="K655" s="99"/>
      <c r="L655" s="97"/>
      <c r="M655" s="97"/>
      <c r="N655" s="99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>
      <c r="A656" s="97"/>
      <c r="B656" s="97"/>
      <c r="C656" s="97"/>
      <c r="D656" s="97"/>
      <c r="E656" s="97"/>
      <c r="F656" s="97"/>
      <c r="G656" s="97"/>
      <c r="H656" s="98"/>
      <c r="I656" s="99"/>
      <c r="J656" s="97"/>
      <c r="K656" s="99"/>
      <c r="L656" s="97"/>
      <c r="M656" s="97"/>
      <c r="N656" s="99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>
      <c r="A657" s="97"/>
      <c r="B657" s="97"/>
      <c r="C657" s="97"/>
      <c r="D657" s="97"/>
      <c r="E657" s="97"/>
      <c r="F657" s="97"/>
      <c r="G657" s="97"/>
      <c r="H657" s="98"/>
      <c r="I657" s="99"/>
      <c r="J657" s="97"/>
      <c r="K657" s="99"/>
      <c r="L657" s="97"/>
      <c r="M657" s="97"/>
      <c r="N657" s="99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>
      <c r="A658" s="97"/>
      <c r="B658" s="97"/>
      <c r="C658" s="97"/>
      <c r="D658" s="97"/>
      <c r="E658" s="97"/>
      <c r="F658" s="97"/>
      <c r="G658" s="97"/>
      <c r="H658" s="98"/>
      <c r="I658" s="99"/>
      <c r="J658" s="97"/>
      <c r="K658" s="99"/>
      <c r="L658" s="97"/>
      <c r="M658" s="97"/>
      <c r="N658" s="99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>
      <c r="A659" s="97"/>
      <c r="B659" s="97"/>
      <c r="C659" s="97"/>
      <c r="D659" s="97"/>
      <c r="E659" s="97"/>
      <c r="F659" s="97"/>
      <c r="G659" s="97"/>
      <c r="H659" s="98"/>
      <c r="I659" s="99"/>
      <c r="J659" s="97"/>
      <c r="K659" s="99"/>
      <c r="L659" s="97"/>
      <c r="M659" s="97"/>
      <c r="N659" s="99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>
      <c r="A660" s="97"/>
      <c r="B660" s="97"/>
      <c r="C660" s="97"/>
      <c r="D660" s="97"/>
      <c r="E660" s="97"/>
      <c r="F660" s="97"/>
      <c r="G660" s="97"/>
      <c r="H660" s="98"/>
      <c r="I660" s="99"/>
      <c r="J660" s="97"/>
      <c r="K660" s="99"/>
      <c r="L660" s="97"/>
      <c r="M660" s="97"/>
      <c r="N660" s="99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>
      <c r="A661" s="97"/>
      <c r="B661" s="97"/>
      <c r="C661" s="97"/>
      <c r="D661" s="97"/>
      <c r="E661" s="97"/>
      <c r="F661" s="97"/>
      <c r="G661" s="97"/>
      <c r="H661" s="98"/>
      <c r="I661" s="99"/>
      <c r="J661" s="97"/>
      <c r="K661" s="99"/>
      <c r="L661" s="97"/>
      <c r="M661" s="97"/>
      <c r="N661" s="99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>
      <c r="A662" s="97"/>
      <c r="B662" s="97"/>
      <c r="C662" s="97"/>
      <c r="D662" s="97"/>
      <c r="E662" s="97"/>
      <c r="F662" s="97"/>
      <c r="G662" s="97"/>
      <c r="H662" s="98"/>
      <c r="I662" s="99"/>
      <c r="J662" s="97"/>
      <c r="K662" s="99"/>
      <c r="L662" s="97"/>
      <c r="M662" s="97"/>
      <c r="N662" s="99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>
      <c r="A663" s="97"/>
      <c r="B663" s="97"/>
      <c r="C663" s="97"/>
      <c r="D663" s="97"/>
      <c r="E663" s="97"/>
      <c r="F663" s="97"/>
      <c r="G663" s="97"/>
      <c r="H663" s="98"/>
      <c r="I663" s="99"/>
      <c r="J663" s="97"/>
      <c r="K663" s="99"/>
      <c r="L663" s="97"/>
      <c r="M663" s="97"/>
      <c r="N663" s="99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>
      <c r="A664" s="97"/>
      <c r="B664" s="97"/>
      <c r="C664" s="97"/>
      <c r="D664" s="97"/>
      <c r="E664" s="97"/>
      <c r="F664" s="97"/>
      <c r="G664" s="97"/>
      <c r="H664" s="98"/>
      <c r="I664" s="99"/>
      <c r="J664" s="97"/>
      <c r="K664" s="99"/>
      <c r="L664" s="97"/>
      <c r="M664" s="97"/>
      <c r="N664" s="99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>
      <c r="A665" s="97"/>
      <c r="B665" s="97"/>
      <c r="C665" s="97"/>
      <c r="D665" s="97"/>
      <c r="E665" s="97"/>
      <c r="F665" s="97"/>
      <c r="G665" s="97"/>
      <c r="H665" s="98"/>
      <c r="I665" s="99"/>
      <c r="J665" s="97"/>
      <c r="K665" s="99"/>
      <c r="L665" s="97"/>
      <c r="M665" s="97"/>
      <c r="N665" s="99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>
      <c r="A666" s="97"/>
      <c r="B666" s="97"/>
      <c r="C666" s="97"/>
      <c r="D666" s="97"/>
      <c r="E666" s="97"/>
      <c r="F666" s="97"/>
      <c r="G666" s="97"/>
      <c r="H666" s="98"/>
      <c r="I666" s="99"/>
      <c r="J666" s="97"/>
      <c r="K666" s="99"/>
      <c r="L666" s="97"/>
      <c r="M666" s="97"/>
      <c r="N666" s="99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>
      <c r="A667" s="97"/>
      <c r="B667" s="97"/>
      <c r="C667" s="97"/>
      <c r="D667" s="97"/>
      <c r="E667" s="97"/>
      <c r="F667" s="97"/>
      <c r="G667" s="97"/>
      <c r="H667" s="98"/>
      <c r="I667" s="99"/>
      <c r="J667" s="97"/>
      <c r="K667" s="99"/>
      <c r="L667" s="97"/>
      <c r="M667" s="97"/>
      <c r="N667" s="99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>
      <c r="A668" s="97"/>
      <c r="B668" s="97"/>
      <c r="C668" s="97"/>
      <c r="D668" s="97"/>
      <c r="E668" s="97"/>
      <c r="F668" s="97"/>
      <c r="G668" s="97"/>
      <c r="H668" s="98"/>
      <c r="I668" s="99"/>
      <c r="J668" s="97"/>
      <c r="K668" s="99"/>
      <c r="L668" s="97"/>
      <c r="M668" s="97"/>
      <c r="N668" s="99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>
      <c r="A669" s="97"/>
      <c r="B669" s="97"/>
      <c r="C669" s="97"/>
      <c r="D669" s="97"/>
      <c r="E669" s="97"/>
      <c r="F669" s="97"/>
      <c r="G669" s="97"/>
      <c r="H669" s="98"/>
      <c r="I669" s="99"/>
      <c r="J669" s="97"/>
      <c r="K669" s="99"/>
      <c r="L669" s="97"/>
      <c r="M669" s="97"/>
      <c r="N669" s="99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>
      <c r="A670" s="97"/>
      <c r="B670" s="97"/>
      <c r="C670" s="97"/>
      <c r="D670" s="97"/>
      <c r="E670" s="97"/>
      <c r="F670" s="97"/>
      <c r="G670" s="97"/>
      <c r="H670" s="98"/>
      <c r="I670" s="99"/>
      <c r="J670" s="97"/>
      <c r="K670" s="99"/>
      <c r="L670" s="97"/>
      <c r="M670" s="97"/>
      <c r="N670" s="99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>
      <c r="A671" s="97"/>
      <c r="B671" s="97"/>
      <c r="C671" s="97"/>
      <c r="D671" s="97"/>
      <c r="E671" s="97"/>
      <c r="F671" s="97"/>
      <c r="G671" s="97"/>
      <c r="H671" s="98"/>
      <c r="I671" s="99"/>
      <c r="J671" s="97"/>
      <c r="K671" s="99"/>
      <c r="L671" s="97"/>
      <c r="M671" s="97"/>
      <c r="N671" s="99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>
      <c r="A672" s="97"/>
      <c r="B672" s="97"/>
      <c r="C672" s="97"/>
      <c r="D672" s="97"/>
      <c r="E672" s="97"/>
      <c r="F672" s="97"/>
      <c r="G672" s="97"/>
      <c r="H672" s="98"/>
      <c r="I672" s="99"/>
      <c r="J672" s="97"/>
      <c r="K672" s="99"/>
      <c r="L672" s="97"/>
      <c r="M672" s="97"/>
      <c r="N672" s="99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>
      <c r="A673" s="97"/>
      <c r="B673" s="97"/>
      <c r="C673" s="97"/>
      <c r="D673" s="97"/>
      <c r="E673" s="97"/>
      <c r="F673" s="97"/>
      <c r="G673" s="97"/>
      <c r="H673" s="98"/>
      <c r="I673" s="99"/>
      <c r="J673" s="97"/>
      <c r="K673" s="99"/>
      <c r="L673" s="97"/>
      <c r="M673" s="97"/>
      <c r="N673" s="99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>
      <c r="A674" s="97"/>
      <c r="B674" s="97"/>
      <c r="C674" s="97"/>
      <c r="D674" s="97"/>
      <c r="E674" s="97"/>
      <c r="F674" s="97"/>
      <c r="G674" s="97"/>
      <c r="H674" s="98"/>
      <c r="I674" s="99"/>
      <c r="J674" s="97"/>
      <c r="K674" s="99"/>
      <c r="L674" s="97"/>
      <c r="M674" s="97"/>
      <c r="N674" s="99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>
      <c r="A675" s="97"/>
      <c r="B675" s="97"/>
      <c r="C675" s="97"/>
      <c r="D675" s="97"/>
      <c r="E675" s="97"/>
      <c r="F675" s="97"/>
      <c r="G675" s="97"/>
      <c r="H675" s="98"/>
      <c r="I675" s="99"/>
      <c r="J675" s="97"/>
      <c r="K675" s="99"/>
      <c r="L675" s="97"/>
      <c r="M675" s="97"/>
      <c r="N675" s="99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>
      <c r="A676" s="97"/>
      <c r="B676" s="97"/>
      <c r="C676" s="97"/>
      <c r="D676" s="97"/>
      <c r="E676" s="97"/>
      <c r="F676" s="97"/>
      <c r="G676" s="97"/>
      <c r="H676" s="98"/>
      <c r="I676" s="99"/>
      <c r="J676" s="97"/>
      <c r="K676" s="99"/>
      <c r="L676" s="97"/>
      <c r="M676" s="97"/>
      <c r="N676" s="99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>
      <c r="A677" s="97"/>
      <c r="B677" s="97"/>
      <c r="C677" s="97"/>
      <c r="D677" s="97"/>
      <c r="E677" s="97"/>
      <c r="F677" s="97"/>
      <c r="G677" s="97"/>
      <c r="H677" s="98"/>
      <c r="I677" s="99"/>
      <c r="J677" s="97"/>
      <c r="K677" s="99"/>
      <c r="L677" s="97"/>
      <c r="M677" s="97"/>
      <c r="N677" s="99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>
      <c r="A678" s="97"/>
      <c r="B678" s="97"/>
      <c r="C678" s="97"/>
      <c r="D678" s="97"/>
      <c r="E678" s="97"/>
      <c r="F678" s="97"/>
      <c r="G678" s="97"/>
      <c r="H678" s="98"/>
      <c r="I678" s="99"/>
      <c r="J678" s="97"/>
      <c r="K678" s="99"/>
      <c r="L678" s="97"/>
      <c r="M678" s="97"/>
      <c r="N678" s="99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>
      <c r="A679" s="97"/>
      <c r="B679" s="97"/>
      <c r="C679" s="97"/>
      <c r="D679" s="97"/>
      <c r="E679" s="97"/>
      <c r="F679" s="97"/>
      <c r="G679" s="97"/>
      <c r="H679" s="98"/>
      <c r="I679" s="99"/>
      <c r="J679" s="97"/>
      <c r="K679" s="99"/>
      <c r="L679" s="97"/>
      <c r="M679" s="97"/>
      <c r="N679" s="99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>
      <c r="A680" s="97"/>
      <c r="B680" s="97"/>
      <c r="C680" s="97"/>
      <c r="D680" s="97"/>
      <c r="E680" s="97"/>
      <c r="F680" s="97"/>
      <c r="G680" s="97"/>
      <c r="H680" s="98"/>
      <c r="I680" s="99"/>
      <c r="J680" s="97"/>
      <c r="K680" s="99"/>
      <c r="L680" s="97"/>
      <c r="M680" s="97"/>
      <c r="N680" s="99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>
      <c r="A681" s="97"/>
      <c r="B681" s="97"/>
      <c r="C681" s="97"/>
      <c r="D681" s="97"/>
      <c r="E681" s="97"/>
      <c r="F681" s="97"/>
      <c r="G681" s="97"/>
      <c r="H681" s="98"/>
      <c r="I681" s="99"/>
      <c r="J681" s="97"/>
      <c r="K681" s="99"/>
      <c r="L681" s="97"/>
      <c r="M681" s="97"/>
      <c r="N681" s="99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>
      <c r="A682" s="97"/>
      <c r="B682" s="97"/>
      <c r="C682" s="97"/>
      <c r="D682" s="97"/>
      <c r="E682" s="97"/>
      <c r="F682" s="97"/>
      <c r="G682" s="97"/>
      <c r="H682" s="98"/>
      <c r="I682" s="99"/>
      <c r="J682" s="97"/>
      <c r="K682" s="99"/>
      <c r="L682" s="97"/>
      <c r="M682" s="97"/>
      <c r="N682" s="99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>
      <c r="A683" s="97"/>
      <c r="B683" s="97"/>
      <c r="C683" s="97"/>
      <c r="D683" s="97"/>
      <c r="E683" s="97"/>
      <c r="F683" s="97"/>
      <c r="G683" s="97"/>
      <c r="H683" s="98"/>
      <c r="I683" s="99"/>
      <c r="J683" s="97"/>
      <c r="K683" s="99"/>
      <c r="L683" s="97"/>
      <c r="M683" s="97"/>
      <c r="N683" s="99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>
      <c r="A684" s="97"/>
      <c r="B684" s="97"/>
      <c r="C684" s="97"/>
      <c r="D684" s="97"/>
      <c r="E684" s="97"/>
      <c r="F684" s="97"/>
      <c r="G684" s="97"/>
      <c r="H684" s="98"/>
      <c r="I684" s="99"/>
      <c r="J684" s="97"/>
      <c r="K684" s="99"/>
      <c r="L684" s="97"/>
      <c r="M684" s="97"/>
      <c r="N684" s="99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>
      <c r="A685" s="97"/>
      <c r="B685" s="97"/>
      <c r="C685" s="97"/>
      <c r="D685" s="97"/>
      <c r="E685" s="97"/>
      <c r="F685" s="97"/>
      <c r="G685" s="97"/>
      <c r="H685" s="98"/>
      <c r="I685" s="99"/>
      <c r="J685" s="97"/>
      <c r="K685" s="99"/>
      <c r="L685" s="97"/>
      <c r="M685" s="97"/>
      <c r="N685" s="99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>
      <c r="A686" s="97"/>
      <c r="B686" s="97"/>
      <c r="C686" s="97"/>
      <c r="D686" s="97"/>
      <c r="E686" s="97"/>
      <c r="F686" s="97"/>
      <c r="G686" s="97"/>
      <c r="H686" s="98"/>
      <c r="I686" s="99"/>
      <c r="J686" s="97"/>
      <c r="K686" s="99"/>
      <c r="L686" s="97"/>
      <c r="M686" s="97"/>
      <c r="N686" s="99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>
      <c r="A687" s="97"/>
      <c r="B687" s="97"/>
      <c r="C687" s="97"/>
      <c r="D687" s="97"/>
      <c r="E687" s="97"/>
      <c r="F687" s="97"/>
      <c r="G687" s="97"/>
      <c r="H687" s="98"/>
      <c r="I687" s="99"/>
      <c r="J687" s="97"/>
      <c r="K687" s="99"/>
      <c r="L687" s="97"/>
      <c r="M687" s="97"/>
      <c r="N687" s="99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>
      <c r="A688" s="97"/>
      <c r="B688" s="97"/>
      <c r="C688" s="97"/>
      <c r="D688" s="97"/>
      <c r="E688" s="97"/>
      <c r="F688" s="97"/>
      <c r="G688" s="97"/>
      <c r="H688" s="98"/>
      <c r="I688" s="99"/>
      <c r="J688" s="97"/>
      <c r="K688" s="99"/>
      <c r="L688" s="97"/>
      <c r="M688" s="97"/>
      <c r="N688" s="99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>
      <c r="A689" s="97"/>
      <c r="B689" s="97"/>
      <c r="C689" s="97"/>
      <c r="D689" s="97"/>
      <c r="E689" s="97"/>
      <c r="F689" s="97"/>
      <c r="G689" s="97"/>
      <c r="H689" s="98"/>
      <c r="I689" s="99"/>
      <c r="J689" s="97"/>
      <c r="K689" s="99"/>
      <c r="L689" s="97"/>
      <c r="M689" s="97"/>
      <c r="N689" s="99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>
      <c r="A690" s="97"/>
      <c r="B690" s="97"/>
      <c r="C690" s="97"/>
      <c r="D690" s="97"/>
      <c r="E690" s="97"/>
      <c r="F690" s="97"/>
      <c r="G690" s="97"/>
      <c r="H690" s="98"/>
      <c r="I690" s="99"/>
      <c r="J690" s="97"/>
      <c r="K690" s="99"/>
      <c r="L690" s="97"/>
      <c r="M690" s="97"/>
      <c r="N690" s="99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>
      <c r="A691" s="97"/>
      <c r="B691" s="97"/>
      <c r="C691" s="97"/>
      <c r="D691" s="97"/>
      <c r="E691" s="97"/>
      <c r="F691" s="97"/>
      <c r="G691" s="97"/>
      <c r="H691" s="98"/>
      <c r="I691" s="99"/>
      <c r="J691" s="97"/>
      <c r="K691" s="99"/>
      <c r="L691" s="97"/>
      <c r="M691" s="97"/>
      <c r="N691" s="99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>
      <c r="A692" s="97"/>
      <c r="B692" s="97"/>
      <c r="C692" s="97"/>
      <c r="D692" s="97"/>
      <c r="E692" s="97"/>
      <c r="F692" s="97"/>
      <c r="G692" s="97"/>
      <c r="H692" s="98"/>
      <c r="I692" s="99"/>
      <c r="J692" s="97"/>
      <c r="K692" s="99"/>
      <c r="L692" s="97"/>
      <c r="M692" s="97"/>
      <c r="N692" s="99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>
      <c r="A693" s="97"/>
      <c r="B693" s="97"/>
      <c r="C693" s="97"/>
      <c r="D693" s="97"/>
      <c r="E693" s="97"/>
      <c r="F693" s="97"/>
      <c r="G693" s="97"/>
      <c r="H693" s="98"/>
      <c r="I693" s="99"/>
      <c r="J693" s="97"/>
      <c r="K693" s="99"/>
      <c r="L693" s="97"/>
      <c r="M693" s="97"/>
      <c r="N693" s="99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>
      <c r="A694" s="97"/>
      <c r="B694" s="97"/>
      <c r="C694" s="97"/>
      <c r="D694" s="97"/>
      <c r="E694" s="97"/>
      <c r="F694" s="97"/>
      <c r="G694" s="97"/>
      <c r="H694" s="98"/>
      <c r="I694" s="99"/>
      <c r="J694" s="97"/>
      <c r="K694" s="99"/>
      <c r="L694" s="97"/>
      <c r="M694" s="97"/>
      <c r="N694" s="99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>
      <c r="A695" s="97"/>
      <c r="B695" s="97"/>
      <c r="C695" s="97"/>
      <c r="D695" s="97"/>
      <c r="E695" s="97"/>
      <c r="F695" s="97"/>
      <c r="G695" s="97"/>
      <c r="H695" s="98"/>
      <c r="I695" s="99"/>
      <c r="J695" s="97"/>
      <c r="K695" s="99"/>
      <c r="L695" s="97"/>
      <c r="M695" s="97"/>
      <c r="N695" s="99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>
      <c r="A696" s="97"/>
      <c r="B696" s="97"/>
      <c r="C696" s="97"/>
      <c r="D696" s="97"/>
      <c r="E696" s="97"/>
      <c r="F696" s="97"/>
      <c r="G696" s="97"/>
      <c r="H696" s="98"/>
      <c r="I696" s="99"/>
      <c r="J696" s="97"/>
      <c r="K696" s="99"/>
      <c r="L696" s="97"/>
      <c r="M696" s="97"/>
      <c r="N696" s="99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>
      <c r="A697" s="97"/>
      <c r="B697" s="97"/>
      <c r="C697" s="97"/>
      <c r="D697" s="97"/>
      <c r="E697" s="97"/>
      <c r="F697" s="97"/>
      <c r="G697" s="97"/>
      <c r="H697" s="98"/>
      <c r="I697" s="99"/>
      <c r="J697" s="97"/>
      <c r="K697" s="99"/>
      <c r="L697" s="97"/>
      <c r="M697" s="97"/>
      <c r="N697" s="99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>
      <c r="A698" s="97"/>
      <c r="B698" s="97"/>
      <c r="C698" s="97"/>
      <c r="D698" s="97"/>
      <c r="E698" s="97"/>
      <c r="F698" s="97"/>
      <c r="G698" s="97"/>
      <c r="H698" s="98"/>
      <c r="I698" s="99"/>
      <c r="J698" s="97"/>
      <c r="K698" s="99"/>
      <c r="L698" s="97"/>
      <c r="M698" s="97"/>
      <c r="N698" s="99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>
      <c r="A699" s="97"/>
      <c r="B699" s="97"/>
      <c r="C699" s="97"/>
      <c r="D699" s="97"/>
      <c r="E699" s="97"/>
      <c r="F699" s="97"/>
      <c r="G699" s="97"/>
      <c r="H699" s="98"/>
      <c r="I699" s="99"/>
      <c r="J699" s="97"/>
      <c r="K699" s="99"/>
      <c r="L699" s="97"/>
      <c r="M699" s="97"/>
      <c r="N699" s="99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>
      <c r="A700" s="97"/>
      <c r="B700" s="97"/>
      <c r="C700" s="97"/>
      <c r="D700" s="97"/>
      <c r="E700" s="97"/>
      <c r="F700" s="97"/>
      <c r="G700" s="97"/>
      <c r="H700" s="98"/>
      <c r="I700" s="99"/>
      <c r="J700" s="97"/>
      <c r="K700" s="99"/>
      <c r="L700" s="97"/>
      <c r="M700" s="97"/>
      <c r="N700" s="99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>
      <c r="A701" s="97"/>
      <c r="B701" s="97"/>
      <c r="C701" s="97"/>
      <c r="D701" s="97"/>
      <c r="E701" s="97"/>
      <c r="F701" s="97"/>
      <c r="G701" s="97"/>
      <c r="H701" s="98"/>
      <c r="I701" s="99"/>
      <c r="J701" s="97"/>
      <c r="K701" s="99"/>
      <c r="L701" s="97"/>
      <c r="M701" s="97"/>
      <c r="N701" s="99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>
      <c r="A702" s="97"/>
      <c r="B702" s="97"/>
      <c r="C702" s="97"/>
      <c r="D702" s="97"/>
      <c r="E702" s="97"/>
      <c r="F702" s="97"/>
      <c r="G702" s="97"/>
      <c r="H702" s="98"/>
      <c r="I702" s="99"/>
      <c r="J702" s="97"/>
      <c r="K702" s="99"/>
      <c r="L702" s="97"/>
      <c r="M702" s="97"/>
      <c r="N702" s="99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>
      <c r="A703" s="97"/>
      <c r="B703" s="97"/>
      <c r="C703" s="97"/>
      <c r="D703" s="97"/>
      <c r="E703" s="97"/>
      <c r="F703" s="97"/>
      <c r="G703" s="97"/>
      <c r="H703" s="98"/>
      <c r="I703" s="99"/>
      <c r="J703" s="97"/>
      <c r="K703" s="99"/>
      <c r="L703" s="97"/>
      <c r="M703" s="97"/>
      <c r="N703" s="99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>
      <c r="A704" s="97"/>
      <c r="B704" s="97"/>
      <c r="C704" s="97"/>
      <c r="D704" s="97"/>
      <c r="E704" s="97"/>
      <c r="F704" s="97"/>
      <c r="G704" s="97"/>
      <c r="H704" s="98"/>
      <c r="I704" s="99"/>
      <c r="J704" s="97"/>
      <c r="K704" s="99"/>
      <c r="L704" s="97"/>
      <c r="M704" s="97"/>
      <c r="N704" s="99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>
      <c r="A705" s="97"/>
      <c r="B705" s="97"/>
      <c r="C705" s="97"/>
      <c r="D705" s="97"/>
      <c r="E705" s="97"/>
      <c r="F705" s="97"/>
      <c r="G705" s="97"/>
      <c r="H705" s="98"/>
      <c r="I705" s="99"/>
      <c r="J705" s="97"/>
      <c r="K705" s="99"/>
      <c r="L705" s="97"/>
      <c r="M705" s="97"/>
      <c r="N705" s="99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>
      <c r="A706" s="97"/>
      <c r="B706" s="97"/>
      <c r="C706" s="97"/>
      <c r="D706" s="97"/>
      <c r="E706" s="97"/>
      <c r="F706" s="97"/>
      <c r="G706" s="97"/>
      <c r="H706" s="98"/>
      <c r="I706" s="99"/>
      <c r="J706" s="97"/>
      <c r="K706" s="99"/>
      <c r="L706" s="97"/>
      <c r="M706" s="97"/>
      <c r="N706" s="99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>
      <c r="A707" s="97"/>
      <c r="B707" s="97"/>
      <c r="C707" s="97"/>
      <c r="D707" s="97"/>
      <c r="E707" s="97"/>
      <c r="F707" s="97"/>
      <c r="G707" s="97"/>
      <c r="H707" s="98"/>
      <c r="I707" s="99"/>
      <c r="J707" s="97"/>
      <c r="K707" s="99"/>
      <c r="L707" s="97"/>
      <c r="M707" s="97"/>
      <c r="N707" s="99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>
      <c r="A708" s="97"/>
      <c r="B708" s="97"/>
      <c r="C708" s="97"/>
      <c r="D708" s="97"/>
      <c r="E708" s="97"/>
      <c r="F708" s="97"/>
      <c r="G708" s="97"/>
      <c r="H708" s="98"/>
      <c r="I708" s="99"/>
      <c r="J708" s="97"/>
      <c r="K708" s="99"/>
      <c r="L708" s="97"/>
      <c r="M708" s="97"/>
      <c r="N708" s="99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>
      <c r="A709" s="97"/>
      <c r="B709" s="97"/>
      <c r="C709" s="97"/>
      <c r="D709" s="97"/>
      <c r="E709" s="97"/>
      <c r="F709" s="97"/>
      <c r="G709" s="97"/>
      <c r="H709" s="98"/>
      <c r="I709" s="99"/>
      <c r="J709" s="97"/>
      <c r="K709" s="99"/>
      <c r="L709" s="97"/>
      <c r="M709" s="97"/>
      <c r="N709" s="99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>
      <c r="A710" s="97"/>
      <c r="B710" s="97"/>
      <c r="C710" s="97"/>
      <c r="D710" s="97"/>
      <c r="E710" s="97"/>
      <c r="F710" s="97"/>
      <c r="G710" s="97"/>
      <c r="H710" s="98"/>
      <c r="I710" s="99"/>
      <c r="J710" s="97"/>
      <c r="K710" s="99"/>
      <c r="L710" s="97"/>
      <c r="M710" s="97"/>
      <c r="N710" s="99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>
      <c r="A711" s="97"/>
      <c r="B711" s="97"/>
      <c r="C711" s="97"/>
      <c r="D711" s="97"/>
      <c r="E711" s="97"/>
      <c r="F711" s="97"/>
      <c r="G711" s="97"/>
      <c r="H711" s="98"/>
      <c r="I711" s="99"/>
      <c r="J711" s="97"/>
      <c r="K711" s="99"/>
      <c r="L711" s="97"/>
      <c r="M711" s="97"/>
      <c r="N711" s="99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>
      <c r="A712" s="97"/>
      <c r="B712" s="97"/>
      <c r="C712" s="97"/>
      <c r="D712" s="97"/>
      <c r="E712" s="97"/>
      <c r="F712" s="97"/>
      <c r="G712" s="97"/>
      <c r="H712" s="98"/>
      <c r="I712" s="99"/>
      <c r="J712" s="97"/>
      <c r="K712" s="99"/>
      <c r="L712" s="97"/>
      <c r="M712" s="97"/>
      <c r="N712" s="99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>
      <c r="A713" s="97"/>
      <c r="B713" s="97"/>
      <c r="C713" s="97"/>
      <c r="D713" s="97"/>
      <c r="E713" s="97"/>
      <c r="F713" s="97"/>
      <c r="G713" s="97"/>
      <c r="H713" s="98"/>
      <c r="I713" s="99"/>
      <c r="J713" s="97"/>
      <c r="K713" s="99"/>
      <c r="L713" s="97"/>
      <c r="M713" s="97"/>
      <c r="N713" s="99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>
      <c r="A714" s="97"/>
      <c r="B714" s="97"/>
      <c r="C714" s="97"/>
      <c r="D714" s="97"/>
      <c r="E714" s="97"/>
      <c r="F714" s="97"/>
      <c r="G714" s="97"/>
      <c r="H714" s="98"/>
      <c r="I714" s="99"/>
      <c r="J714" s="97"/>
      <c r="K714" s="99"/>
      <c r="L714" s="97"/>
      <c r="M714" s="97"/>
      <c r="N714" s="99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>
      <c r="A715" s="97"/>
      <c r="B715" s="97"/>
      <c r="C715" s="97"/>
      <c r="D715" s="97"/>
      <c r="E715" s="97"/>
      <c r="F715" s="97"/>
      <c r="G715" s="97"/>
      <c r="H715" s="98"/>
      <c r="I715" s="99"/>
      <c r="J715" s="97"/>
      <c r="K715" s="99"/>
      <c r="L715" s="97"/>
      <c r="M715" s="97"/>
      <c r="N715" s="99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>
      <c r="A716" s="97"/>
      <c r="B716" s="97"/>
      <c r="C716" s="97"/>
      <c r="D716" s="97"/>
      <c r="E716" s="97"/>
      <c r="F716" s="97"/>
      <c r="G716" s="97"/>
      <c r="H716" s="98"/>
      <c r="I716" s="99"/>
      <c r="J716" s="97"/>
      <c r="K716" s="99"/>
      <c r="L716" s="97"/>
      <c r="M716" s="97"/>
      <c r="N716" s="99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>
      <c r="A717" s="97"/>
      <c r="B717" s="97"/>
      <c r="C717" s="97"/>
      <c r="D717" s="97"/>
      <c r="E717" s="97"/>
      <c r="F717" s="97"/>
      <c r="G717" s="97"/>
      <c r="H717" s="98"/>
      <c r="I717" s="99"/>
      <c r="J717" s="97"/>
      <c r="K717" s="99"/>
      <c r="L717" s="97"/>
      <c r="M717" s="97"/>
      <c r="N717" s="99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>
      <c r="A718" s="97"/>
      <c r="B718" s="97"/>
      <c r="C718" s="97"/>
      <c r="D718" s="97"/>
      <c r="E718" s="97"/>
      <c r="F718" s="97"/>
      <c r="G718" s="97"/>
      <c r="H718" s="98"/>
      <c r="I718" s="99"/>
      <c r="J718" s="97"/>
      <c r="K718" s="99"/>
      <c r="L718" s="97"/>
      <c r="M718" s="97"/>
      <c r="N718" s="99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>
      <c r="A719" s="97"/>
      <c r="B719" s="97"/>
      <c r="C719" s="97"/>
      <c r="D719" s="97"/>
      <c r="E719" s="97"/>
      <c r="F719" s="97"/>
      <c r="G719" s="97"/>
      <c r="H719" s="98"/>
      <c r="I719" s="99"/>
      <c r="J719" s="97"/>
      <c r="K719" s="99"/>
      <c r="L719" s="97"/>
      <c r="M719" s="97"/>
      <c r="N719" s="99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>
      <c r="A720" s="97"/>
      <c r="B720" s="97"/>
      <c r="C720" s="97"/>
      <c r="D720" s="97"/>
      <c r="E720" s="97"/>
      <c r="F720" s="97"/>
      <c r="G720" s="97"/>
      <c r="H720" s="98"/>
      <c r="I720" s="99"/>
      <c r="J720" s="97"/>
      <c r="K720" s="99"/>
      <c r="L720" s="97"/>
      <c r="M720" s="97"/>
      <c r="N720" s="99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>
      <c r="A721" s="97"/>
      <c r="B721" s="97"/>
      <c r="C721" s="97"/>
      <c r="D721" s="97"/>
      <c r="E721" s="97"/>
      <c r="F721" s="97"/>
      <c r="G721" s="97"/>
      <c r="H721" s="98"/>
      <c r="I721" s="99"/>
      <c r="J721" s="97"/>
      <c r="K721" s="99"/>
      <c r="L721" s="97"/>
      <c r="M721" s="97"/>
      <c r="N721" s="99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>
      <c r="A722" s="97"/>
      <c r="B722" s="97"/>
      <c r="C722" s="97"/>
      <c r="D722" s="97"/>
      <c r="E722" s="97"/>
      <c r="F722" s="97"/>
      <c r="G722" s="97"/>
      <c r="H722" s="98"/>
      <c r="I722" s="99"/>
      <c r="J722" s="97"/>
      <c r="K722" s="99"/>
      <c r="L722" s="97"/>
      <c r="M722" s="97"/>
      <c r="N722" s="99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>
      <c r="A723" s="97"/>
      <c r="B723" s="97"/>
      <c r="C723" s="97"/>
      <c r="D723" s="97"/>
      <c r="E723" s="97"/>
      <c r="F723" s="97"/>
      <c r="G723" s="97"/>
      <c r="H723" s="98"/>
      <c r="I723" s="99"/>
      <c r="J723" s="97"/>
      <c r="K723" s="99"/>
      <c r="L723" s="97"/>
      <c r="M723" s="97"/>
      <c r="N723" s="99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>
      <c r="A724" s="97"/>
      <c r="B724" s="97"/>
      <c r="C724" s="97"/>
      <c r="D724" s="97"/>
      <c r="E724" s="97"/>
      <c r="F724" s="97"/>
      <c r="G724" s="97"/>
      <c r="H724" s="98"/>
      <c r="I724" s="99"/>
      <c r="J724" s="97"/>
      <c r="K724" s="99"/>
      <c r="L724" s="97"/>
      <c r="M724" s="97"/>
      <c r="N724" s="99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>
      <c r="A725" s="97"/>
      <c r="B725" s="97"/>
      <c r="C725" s="97"/>
      <c r="D725" s="97"/>
      <c r="E725" s="97"/>
      <c r="F725" s="97"/>
      <c r="G725" s="97"/>
      <c r="H725" s="98"/>
      <c r="I725" s="99"/>
      <c r="J725" s="97"/>
      <c r="K725" s="99"/>
      <c r="L725" s="97"/>
      <c r="M725" s="97"/>
      <c r="N725" s="99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>
      <c r="A726" s="97"/>
      <c r="B726" s="97"/>
      <c r="C726" s="97"/>
      <c r="D726" s="97"/>
      <c r="E726" s="97"/>
      <c r="F726" s="97"/>
      <c r="G726" s="97"/>
      <c r="H726" s="98"/>
      <c r="I726" s="99"/>
      <c r="J726" s="97"/>
      <c r="K726" s="99"/>
      <c r="L726" s="97"/>
      <c r="M726" s="97"/>
      <c r="N726" s="99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>
      <c r="A727" s="97"/>
      <c r="B727" s="97"/>
      <c r="C727" s="97"/>
      <c r="D727" s="97"/>
      <c r="E727" s="97"/>
      <c r="F727" s="97"/>
      <c r="G727" s="97"/>
      <c r="H727" s="98"/>
      <c r="I727" s="99"/>
      <c r="J727" s="97"/>
      <c r="K727" s="99"/>
      <c r="L727" s="97"/>
      <c r="M727" s="97"/>
      <c r="N727" s="99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>
      <c r="A728" s="97"/>
      <c r="B728" s="97"/>
      <c r="C728" s="97"/>
      <c r="D728" s="97"/>
      <c r="E728" s="97"/>
      <c r="F728" s="97"/>
      <c r="G728" s="97"/>
      <c r="H728" s="98"/>
      <c r="I728" s="99"/>
      <c r="J728" s="97"/>
      <c r="K728" s="99"/>
      <c r="L728" s="97"/>
      <c r="M728" s="97"/>
      <c r="N728" s="99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>
      <c r="A729" s="97"/>
      <c r="B729" s="97"/>
      <c r="C729" s="97"/>
      <c r="D729" s="97"/>
      <c r="E729" s="97"/>
      <c r="F729" s="97"/>
      <c r="G729" s="97"/>
      <c r="H729" s="98"/>
      <c r="I729" s="99"/>
      <c r="J729" s="97"/>
      <c r="K729" s="99"/>
      <c r="L729" s="97"/>
      <c r="M729" s="97"/>
      <c r="N729" s="99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>
      <c r="A730" s="97"/>
      <c r="B730" s="97"/>
      <c r="C730" s="97"/>
      <c r="D730" s="97"/>
      <c r="E730" s="97"/>
      <c r="F730" s="97"/>
      <c r="G730" s="97"/>
      <c r="H730" s="98"/>
      <c r="I730" s="99"/>
      <c r="J730" s="97"/>
      <c r="K730" s="99"/>
      <c r="L730" s="97"/>
      <c r="M730" s="97"/>
      <c r="N730" s="99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>
      <c r="A731" s="97"/>
      <c r="B731" s="97"/>
      <c r="C731" s="97"/>
      <c r="D731" s="97"/>
      <c r="E731" s="97"/>
      <c r="F731" s="97"/>
      <c r="G731" s="97"/>
      <c r="H731" s="98"/>
      <c r="I731" s="99"/>
      <c r="J731" s="97"/>
      <c r="K731" s="99"/>
      <c r="L731" s="97"/>
      <c r="M731" s="97"/>
      <c r="N731" s="99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>
      <c r="A732" s="97"/>
      <c r="B732" s="97"/>
      <c r="C732" s="97"/>
      <c r="D732" s="97"/>
      <c r="E732" s="97"/>
      <c r="F732" s="97"/>
      <c r="G732" s="97"/>
      <c r="H732" s="98"/>
      <c r="I732" s="99"/>
      <c r="J732" s="97"/>
      <c r="K732" s="99"/>
      <c r="L732" s="97"/>
      <c r="M732" s="97"/>
      <c r="N732" s="99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>
      <c r="A733" s="97"/>
      <c r="B733" s="97"/>
      <c r="C733" s="97"/>
      <c r="D733" s="97"/>
      <c r="E733" s="97"/>
      <c r="F733" s="97"/>
      <c r="G733" s="97"/>
      <c r="H733" s="98"/>
      <c r="I733" s="99"/>
      <c r="J733" s="97"/>
      <c r="K733" s="99"/>
      <c r="L733" s="97"/>
      <c r="M733" s="97"/>
      <c r="N733" s="99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>
      <c r="A734" s="97"/>
      <c r="B734" s="97"/>
      <c r="C734" s="97"/>
      <c r="D734" s="97"/>
      <c r="E734" s="97"/>
      <c r="F734" s="97"/>
      <c r="G734" s="97"/>
      <c r="H734" s="98"/>
      <c r="I734" s="99"/>
      <c r="J734" s="97"/>
      <c r="K734" s="99"/>
      <c r="L734" s="97"/>
      <c r="M734" s="97"/>
      <c r="N734" s="99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>
      <c r="A735" s="97"/>
      <c r="B735" s="97"/>
      <c r="C735" s="97"/>
      <c r="D735" s="97"/>
      <c r="E735" s="97"/>
      <c r="F735" s="97"/>
      <c r="G735" s="97"/>
      <c r="H735" s="98"/>
      <c r="I735" s="99"/>
      <c r="J735" s="97"/>
      <c r="K735" s="99"/>
      <c r="L735" s="97"/>
      <c r="M735" s="97"/>
      <c r="N735" s="99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>
      <c r="A736" s="97"/>
      <c r="B736" s="97"/>
      <c r="C736" s="97"/>
      <c r="D736" s="97"/>
      <c r="E736" s="97"/>
      <c r="F736" s="97"/>
      <c r="G736" s="97"/>
      <c r="H736" s="98"/>
      <c r="I736" s="99"/>
      <c r="J736" s="97"/>
      <c r="K736" s="99"/>
      <c r="L736" s="97"/>
      <c r="M736" s="97"/>
      <c r="N736" s="99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>
      <c r="A737" s="97"/>
      <c r="B737" s="97"/>
      <c r="C737" s="97"/>
      <c r="D737" s="97"/>
      <c r="E737" s="97"/>
      <c r="F737" s="97"/>
      <c r="G737" s="97"/>
      <c r="H737" s="98"/>
      <c r="I737" s="99"/>
      <c r="J737" s="97"/>
      <c r="K737" s="99"/>
      <c r="L737" s="97"/>
      <c r="M737" s="97"/>
      <c r="N737" s="99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>
      <c r="A738" s="97"/>
      <c r="B738" s="97"/>
      <c r="C738" s="97"/>
      <c r="D738" s="97"/>
      <c r="E738" s="97"/>
      <c r="F738" s="97"/>
      <c r="G738" s="97"/>
      <c r="H738" s="98"/>
      <c r="I738" s="99"/>
      <c r="J738" s="97"/>
      <c r="K738" s="99"/>
      <c r="L738" s="97"/>
      <c r="M738" s="97"/>
      <c r="N738" s="99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>
      <c r="A739" s="97"/>
      <c r="B739" s="97"/>
      <c r="C739" s="97"/>
      <c r="D739" s="97"/>
      <c r="E739" s="97"/>
      <c r="F739" s="97"/>
      <c r="G739" s="97"/>
      <c r="H739" s="98"/>
      <c r="I739" s="99"/>
      <c r="J739" s="97"/>
      <c r="K739" s="99"/>
      <c r="L739" s="97"/>
      <c r="M739" s="97"/>
      <c r="N739" s="99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>
      <c r="A740" s="97"/>
      <c r="B740" s="97"/>
      <c r="C740" s="97"/>
      <c r="D740" s="97"/>
      <c r="E740" s="97"/>
      <c r="F740" s="97"/>
      <c r="G740" s="97"/>
      <c r="H740" s="98"/>
      <c r="I740" s="99"/>
      <c r="J740" s="97"/>
      <c r="K740" s="99"/>
      <c r="L740" s="97"/>
      <c r="M740" s="97"/>
      <c r="N740" s="99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>
      <c r="A741" s="97"/>
      <c r="B741" s="97"/>
      <c r="C741" s="97"/>
      <c r="D741" s="97"/>
      <c r="E741" s="97"/>
      <c r="F741" s="97"/>
      <c r="G741" s="97"/>
      <c r="H741" s="98"/>
      <c r="I741" s="99"/>
      <c r="J741" s="97"/>
      <c r="K741" s="99"/>
      <c r="L741" s="97"/>
      <c r="M741" s="97"/>
      <c r="N741" s="99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>
      <c r="A742" s="97"/>
      <c r="B742" s="97"/>
      <c r="C742" s="97"/>
      <c r="D742" s="97"/>
      <c r="E742" s="97"/>
      <c r="F742" s="97"/>
      <c r="G742" s="97"/>
      <c r="H742" s="98"/>
      <c r="I742" s="99"/>
      <c r="J742" s="97"/>
      <c r="K742" s="99"/>
      <c r="L742" s="97"/>
      <c r="M742" s="97"/>
      <c r="N742" s="99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>
      <c r="A743" s="97"/>
      <c r="B743" s="97"/>
      <c r="C743" s="97"/>
      <c r="D743" s="97"/>
      <c r="E743" s="97"/>
      <c r="F743" s="97"/>
      <c r="G743" s="97"/>
      <c r="H743" s="98"/>
      <c r="I743" s="99"/>
      <c r="J743" s="97"/>
      <c r="K743" s="99"/>
      <c r="L743" s="97"/>
      <c r="M743" s="97"/>
      <c r="N743" s="99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>
      <c r="A744" s="97"/>
      <c r="B744" s="97"/>
      <c r="C744" s="97"/>
      <c r="D744" s="97"/>
      <c r="E744" s="97"/>
      <c r="F744" s="97"/>
      <c r="G744" s="97"/>
      <c r="H744" s="98"/>
      <c r="I744" s="99"/>
      <c r="J744" s="97"/>
      <c r="K744" s="99"/>
      <c r="L744" s="97"/>
      <c r="M744" s="97"/>
      <c r="N744" s="99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>
      <c r="A745" s="97"/>
      <c r="B745" s="97"/>
      <c r="C745" s="97"/>
      <c r="D745" s="97"/>
      <c r="E745" s="97"/>
      <c r="F745" s="97"/>
      <c r="G745" s="97"/>
      <c r="H745" s="98"/>
      <c r="I745" s="99"/>
      <c r="J745" s="97"/>
      <c r="K745" s="99"/>
      <c r="L745" s="97"/>
      <c r="M745" s="97"/>
      <c r="N745" s="99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>
      <c r="A746" s="97"/>
      <c r="B746" s="97"/>
      <c r="C746" s="97"/>
      <c r="D746" s="97"/>
      <c r="E746" s="97"/>
      <c r="F746" s="97"/>
      <c r="G746" s="97"/>
      <c r="H746" s="98"/>
      <c r="I746" s="99"/>
      <c r="J746" s="97"/>
      <c r="K746" s="99"/>
      <c r="L746" s="97"/>
      <c r="M746" s="97"/>
      <c r="N746" s="99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>
      <c r="A747" s="97"/>
      <c r="B747" s="97"/>
      <c r="C747" s="97"/>
      <c r="D747" s="97"/>
      <c r="E747" s="97"/>
      <c r="F747" s="97"/>
      <c r="G747" s="97"/>
      <c r="H747" s="98"/>
      <c r="I747" s="99"/>
      <c r="J747" s="97"/>
      <c r="K747" s="99"/>
      <c r="L747" s="97"/>
      <c r="M747" s="97"/>
      <c r="N747" s="99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>
      <c r="A748" s="97"/>
      <c r="B748" s="97"/>
      <c r="C748" s="97"/>
      <c r="D748" s="97"/>
      <c r="E748" s="97"/>
      <c r="F748" s="97"/>
      <c r="G748" s="97"/>
      <c r="H748" s="98"/>
      <c r="I748" s="99"/>
      <c r="J748" s="97"/>
      <c r="K748" s="99"/>
      <c r="L748" s="97"/>
      <c r="M748" s="97"/>
      <c r="N748" s="99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>
      <c r="A749" s="97"/>
      <c r="B749" s="97"/>
      <c r="C749" s="97"/>
      <c r="D749" s="97"/>
      <c r="E749" s="97"/>
      <c r="F749" s="97"/>
      <c r="G749" s="97"/>
      <c r="H749" s="98"/>
      <c r="I749" s="99"/>
      <c r="J749" s="97"/>
      <c r="K749" s="99"/>
      <c r="L749" s="97"/>
      <c r="M749" s="97"/>
      <c r="N749" s="99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>
      <c r="A750" s="97"/>
      <c r="B750" s="97"/>
      <c r="C750" s="97"/>
      <c r="D750" s="97"/>
      <c r="E750" s="97"/>
      <c r="F750" s="97"/>
      <c r="G750" s="97"/>
      <c r="H750" s="98"/>
      <c r="I750" s="99"/>
      <c r="J750" s="97"/>
      <c r="K750" s="99"/>
      <c r="L750" s="97"/>
      <c r="M750" s="97"/>
      <c r="N750" s="99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>
      <c r="A751" s="97"/>
      <c r="B751" s="97"/>
      <c r="C751" s="97"/>
      <c r="D751" s="97"/>
      <c r="E751" s="97"/>
      <c r="F751" s="97"/>
      <c r="G751" s="97"/>
      <c r="H751" s="98"/>
      <c r="I751" s="99"/>
      <c r="J751" s="97"/>
      <c r="K751" s="99"/>
      <c r="L751" s="97"/>
      <c r="M751" s="97"/>
      <c r="N751" s="99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>
      <c r="A752" s="97"/>
      <c r="B752" s="97"/>
      <c r="C752" s="97"/>
      <c r="D752" s="97"/>
      <c r="E752" s="97"/>
      <c r="F752" s="97"/>
      <c r="G752" s="97"/>
      <c r="H752" s="98"/>
      <c r="I752" s="99"/>
      <c r="J752" s="97"/>
      <c r="K752" s="99"/>
      <c r="L752" s="97"/>
      <c r="M752" s="97"/>
      <c r="N752" s="99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>
      <c r="A753" s="97"/>
      <c r="B753" s="97"/>
      <c r="C753" s="97"/>
      <c r="D753" s="97"/>
      <c r="E753" s="97"/>
      <c r="F753" s="97"/>
      <c r="G753" s="97"/>
      <c r="H753" s="98"/>
      <c r="I753" s="99"/>
      <c r="J753" s="97"/>
      <c r="K753" s="99"/>
      <c r="L753" s="97"/>
      <c r="M753" s="97"/>
      <c r="N753" s="99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>
      <c r="A754" s="97"/>
      <c r="B754" s="97"/>
      <c r="C754" s="97"/>
      <c r="D754" s="97"/>
      <c r="E754" s="97"/>
      <c r="F754" s="97"/>
      <c r="G754" s="97"/>
      <c r="H754" s="98"/>
      <c r="I754" s="99"/>
      <c r="J754" s="97"/>
      <c r="K754" s="99"/>
      <c r="L754" s="97"/>
      <c r="M754" s="97"/>
      <c r="N754" s="99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>
      <c r="A755" s="97"/>
      <c r="B755" s="97"/>
      <c r="C755" s="97"/>
      <c r="D755" s="97"/>
      <c r="E755" s="97"/>
      <c r="F755" s="97"/>
      <c r="G755" s="97"/>
      <c r="H755" s="98"/>
      <c r="I755" s="99"/>
      <c r="J755" s="97"/>
      <c r="K755" s="99"/>
      <c r="L755" s="97"/>
      <c r="M755" s="97"/>
      <c r="N755" s="99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>
      <c r="A756" s="97"/>
      <c r="B756" s="97"/>
      <c r="C756" s="97"/>
      <c r="D756" s="97"/>
      <c r="E756" s="97"/>
      <c r="F756" s="97"/>
      <c r="G756" s="97"/>
      <c r="H756" s="98"/>
      <c r="I756" s="99"/>
      <c r="J756" s="97"/>
      <c r="K756" s="99"/>
      <c r="L756" s="97"/>
      <c r="M756" s="97"/>
      <c r="N756" s="99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>
      <c r="A757" s="97"/>
      <c r="B757" s="97"/>
      <c r="C757" s="97"/>
      <c r="D757" s="97"/>
      <c r="E757" s="97"/>
      <c r="F757" s="97"/>
      <c r="G757" s="97"/>
      <c r="H757" s="98"/>
      <c r="I757" s="99"/>
      <c r="J757" s="97"/>
      <c r="K757" s="99"/>
      <c r="L757" s="97"/>
      <c r="M757" s="97"/>
      <c r="N757" s="99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>
      <c r="A758" s="97"/>
      <c r="B758" s="97"/>
      <c r="C758" s="97"/>
      <c r="D758" s="97"/>
      <c r="E758" s="97"/>
      <c r="F758" s="97"/>
      <c r="G758" s="97"/>
      <c r="H758" s="98"/>
      <c r="I758" s="99"/>
      <c r="J758" s="97"/>
      <c r="K758" s="99"/>
      <c r="L758" s="97"/>
      <c r="M758" s="97"/>
      <c r="N758" s="99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>
      <c r="A759" s="97"/>
      <c r="B759" s="97"/>
      <c r="C759" s="97"/>
      <c r="D759" s="97"/>
      <c r="E759" s="97"/>
      <c r="F759" s="97"/>
      <c r="G759" s="97"/>
      <c r="H759" s="98"/>
      <c r="I759" s="99"/>
      <c r="J759" s="97"/>
      <c r="K759" s="99"/>
      <c r="L759" s="97"/>
      <c r="M759" s="97"/>
      <c r="N759" s="99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>
      <c r="A760" s="97"/>
      <c r="B760" s="97"/>
      <c r="C760" s="97"/>
      <c r="D760" s="97"/>
      <c r="E760" s="97"/>
      <c r="F760" s="97"/>
      <c r="G760" s="97"/>
      <c r="H760" s="98"/>
      <c r="I760" s="99"/>
      <c r="J760" s="97"/>
      <c r="K760" s="99"/>
      <c r="L760" s="97"/>
      <c r="M760" s="97"/>
      <c r="N760" s="99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>
      <c r="A761" s="97"/>
      <c r="B761" s="97"/>
      <c r="C761" s="97"/>
      <c r="D761" s="97"/>
      <c r="E761" s="97"/>
      <c r="F761" s="97"/>
      <c r="G761" s="97"/>
      <c r="H761" s="98"/>
      <c r="I761" s="99"/>
      <c r="J761" s="97"/>
      <c r="K761" s="99"/>
      <c r="L761" s="97"/>
      <c r="M761" s="97"/>
      <c r="N761" s="99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>
      <c r="A762" s="97"/>
      <c r="B762" s="97"/>
      <c r="C762" s="97"/>
      <c r="D762" s="97"/>
      <c r="E762" s="97"/>
      <c r="F762" s="97"/>
      <c r="G762" s="97"/>
      <c r="H762" s="98"/>
      <c r="I762" s="99"/>
      <c r="J762" s="97"/>
      <c r="K762" s="99"/>
      <c r="L762" s="97"/>
      <c r="M762" s="97"/>
      <c r="N762" s="99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>
      <c r="A763" s="97"/>
      <c r="B763" s="97"/>
      <c r="C763" s="97"/>
      <c r="D763" s="97"/>
      <c r="E763" s="97"/>
      <c r="F763" s="97"/>
      <c r="G763" s="97"/>
      <c r="H763" s="98"/>
      <c r="I763" s="99"/>
      <c r="J763" s="97"/>
      <c r="K763" s="99"/>
      <c r="L763" s="97"/>
      <c r="M763" s="97"/>
      <c r="N763" s="99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>
      <c r="A764" s="97"/>
      <c r="B764" s="97"/>
      <c r="C764" s="97"/>
      <c r="D764" s="97"/>
      <c r="E764" s="97"/>
      <c r="F764" s="97"/>
      <c r="G764" s="97"/>
      <c r="H764" s="98"/>
      <c r="I764" s="99"/>
      <c r="J764" s="97"/>
      <c r="K764" s="99"/>
      <c r="L764" s="97"/>
      <c r="M764" s="97"/>
      <c r="N764" s="99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>
      <c r="A765" s="97"/>
      <c r="B765" s="97"/>
      <c r="C765" s="97"/>
      <c r="D765" s="97"/>
      <c r="E765" s="97"/>
      <c r="F765" s="97"/>
      <c r="G765" s="97"/>
      <c r="H765" s="98"/>
      <c r="I765" s="99"/>
      <c r="J765" s="97"/>
      <c r="K765" s="99"/>
      <c r="L765" s="97"/>
      <c r="M765" s="97"/>
      <c r="N765" s="99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>
      <c r="A766" s="97"/>
      <c r="B766" s="97"/>
      <c r="C766" s="97"/>
      <c r="D766" s="97"/>
      <c r="E766" s="97"/>
      <c r="F766" s="97"/>
      <c r="G766" s="97"/>
      <c r="H766" s="98"/>
      <c r="I766" s="99"/>
      <c r="J766" s="97"/>
      <c r="K766" s="99"/>
      <c r="L766" s="97"/>
      <c r="M766" s="97"/>
      <c r="N766" s="99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>
      <c r="A767" s="97"/>
      <c r="B767" s="97"/>
      <c r="C767" s="97"/>
      <c r="D767" s="97"/>
      <c r="E767" s="97"/>
      <c r="F767" s="97"/>
      <c r="G767" s="97"/>
      <c r="H767" s="98"/>
      <c r="I767" s="99"/>
      <c r="J767" s="97"/>
      <c r="K767" s="99"/>
      <c r="L767" s="97"/>
      <c r="M767" s="97"/>
      <c r="N767" s="99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>
      <c r="A768" s="97"/>
      <c r="B768" s="97"/>
      <c r="C768" s="97"/>
      <c r="D768" s="97"/>
      <c r="E768" s="97"/>
      <c r="F768" s="97"/>
      <c r="G768" s="97"/>
      <c r="H768" s="98"/>
      <c r="I768" s="99"/>
      <c r="J768" s="97"/>
      <c r="K768" s="99"/>
      <c r="L768" s="97"/>
      <c r="M768" s="97"/>
      <c r="N768" s="99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>
      <c r="A769" s="97"/>
      <c r="B769" s="97"/>
      <c r="C769" s="97"/>
      <c r="D769" s="97"/>
      <c r="E769" s="97"/>
      <c r="F769" s="97"/>
      <c r="G769" s="97"/>
      <c r="H769" s="98"/>
      <c r="I769" s="99"/>
      <c r="J769" s="97"/>
      <c r="K769" s="99"/>
      <c r="L769" s="97"/>
      <c r="M769" s="97"/>
      <c r="N769" s="99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>
      <c r="A770" s="97"/>
      <c r="B770" s="97"/>
      <c r="C770" s="97"/>
      <c r="D770" s="97"/>
      <c r="E770" s="97"/>
      <c r="F770" s="97"/>
      <c r="G770" s="97"/>
      <c r="H770" s="98"/>
      <c r="I770" s="99"/>
      <c r="J770" s="97"/>
      <c r="K770" s="99"/>
      <c r="L770" s="97"/>
      <c r="M770" s="97"/>
      <c r="N770" s="99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>
      <c r="A771" s="97"/>
      <c r="B771" s="97"/>
      <c r="C771" s="97"/>
      <c r="D771" s="97"/>
      <c r="E771" s="97"/>
      <c r="F771" s="97"/>
      <c r="G771" s="97"/>
      <c r="H771" s="98"/>
      <c r="I771" s="99"/>
      <c r="J771" s="97"/>
      <c r="K771" s="99"/>
      <c r="L771" s="97"/>
      <c r="M771" s="97"/>
      <c r="N771" s="99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>
      <c r="A772" s="97"/>
      <c r="B772" s="97"/>
      <c r="C772" s="97"/>
      <c r="D772" s="97"/>
      <c r="E772" s="97"/>
      <c r="F772" s="97"/>
      <c r="G772" s="97"/>
      <c r="H772" s="98"/>
      <c r="I772" s="99"/>
      <c r="J772" s="97"/>
      <c r="K772" s="99"/>
      <c r="L772" s="97"/>
      <c r="M772" s="97"/>
      <c r="N772" s="99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>
      <c r="A773" s="97"/>
      <c r="B773" s="97"/>
      <c r="C773" s="97"/>
      <c r="D773" s="97"/>
      <c r="E773" s="97"/>
      <c r="F773" s="97"/>
      <c r="G773" s="97"/>
      <c r="H773" s="98"/>
      <c r="I773" s="99"/>
      <c r="J773" s="97"/>
      <c r="K773" s="99"/>
      <c r="L773" s="97"/>
      <c r="M773" s="97"/>
      <c r="N773" s="99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>
      <c r="A774" s="97"/>
      <c r="B774" s="97"/>
      <c r="C774" s="97"/>
      <c r="D774" s="97"/>
      <c r="E774" s="97"/>
      <c r="F774" s="97"/>
      <c r="G774" s="97"/>
      <c r="H774" s="98"/>
      <c r="I774" s="99"/>
      <c r="J774" s="97"/>
      <c r="K774" s="99"/>
      <c r="L774" s="97"/>
      <c r="M774" s="97"/>
      <c r="N774" s="99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>
      <c r="A775" s="97"/>
      <c r="B775" s="97"/>
      <c r="C775" s="97"/>
      <c r="D775" s="97"/>
      <c r="E775" s="97"/>
      <c r="F775" s="97"/>
      <c r="G775" s="97"/>
      <c r="H775" s="98"/>
      <c r="I775" s="99"/>
      <c r="J775" s="97"/>
      <c r="K775" s="99"/>
      <c r="L775" s="97"/>
      <c r="M775" s="97"/>
      <c r="N775" s="99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>
      <c r="A776" s="97"/>
      <c r="B776" s="97"/>
      <c r="C776" s="97"/>
      <c r="D776" s="97"/>
      <c r="E776" s="97"/>
      <c r="F776" s="97"/>
      <c r="G776" s="97"/>
      <c r="H776" s="98"/>
      <c r="I776" s="99"/>
      <c r="J776" s="97"/>
      <c r="K776" s="99"/>
      <c r="L776" s="97"/>
      <c r="M776" s="97"/>
      <c r="N776" s="99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>
      <c r="A777" s="97"/>
      <c r="B777" s="97"/>
      <c r="C777" s="97"/>
      <c r="D777" s="97"/>
      <c r="E777" s="97"/>
      <c r="F777" s="97"/>
      <c r="G777" s="97"/>
      <c r="H777" s="98"/>
      <c r="I777" s="99"/>
      <c r="J777" s="97"/>
      <c r="K777" s="99"/>
      <c r="L777" s="97"/>
      <c r="M777" s="97"/>
      <c r="N777" s="99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>
      <c r="A778" s="97"/>
      <c r="B778" s="97"/>
      <c r="C778" s="97"/>
      <c r="D778" s="97"/>
      <c r="E778" s="97"/>
      <c r="F778" s="97"/>
      <c r="G778" s="97"/>
      <c r="H778" s="98"/>
      <c r="I778" s="99"/>
      <c r="J778" s="97"/>
      <c r="K778" s="99"/>
      <c r="L778" s="97"/>
      <c r="M778" s="97"/>
      <c r="N778" s="99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>
      <c r="A779" s="97"/>
      <c r="B779" s="97"/>
      <c r="C779" s="97"/>
      <c r="D779" s="97"/>
      <c r="E779" s="97"/>
      <c r="F779" s="97"/>
      <c r="G779" s="97"/>
      <c r="H779" s="98"/>
      <c r="I779" s="99"/>
      <c r="J779" s="97"/>
      <c r="K779" s="99"/>
      <c r="L779" s="97"/>
      <c r="M779" s="97"/>
      <c r="N779" s="99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>
      <c r="A780" s="97"/>
      <c r="B780" s="97"/>
      <c r="C780" s="97"/>
      <c r="D780" s="97"/>
      <c r="E780" s="97"/>
      <c r="F780" s="97"/>
      <c r="G780" s="97"/>
      <c r="H780" s="98"/>
      <c r="I780" s="99"/>
      <c r="J780" s="97"/>
      <c r="K780" s="99"/>
      <c r="L780" s="97"/>
      <c r="M780" s="97"/>
      <c r="N780" s="99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>
      <c r="A781" s="97"/>
      <c r="B781" s="97"/>
      <c r="C781" s="97"/>
      <c r="D781" s="97"/>
      <c r="E781" s="97"/>
      <c r="F781" s="97"/>
      <c r="G781" s="97"/>
      <c r="H781" s="98"/>
      <c r="I781" s="99"/>
      <c r="J781" s="97"/>
      <c r="K781" s="99"/>
      <c r="L781" s="97"/>
      <c r="M781" s="97"/>
      <c r="N781" s="99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>
      <c r="A782" s="97"/>
      <c r="B782" s="97"/>
      <c r="C782" s="97"/>
      <c r="D782" s="97"/>
      <c r="E782" s="97"/>
      <c r="F782" s="97"/>
      <c r="G782" s="97"/>
      <c r="H782" s="98"/>
      <c r="I782" s="99"/>
      <c r="J782" s="97"/>
      <c r="K782" s="99"/>
      <c r="L782" s="97"/>
      <c r="M782" s="97"/>
      <c r="N782" s="99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>
      <c r="A783" s="97"/>
      <c r="B783" s="97"/>
      <c r="C783" s="97"/>
      <c r="D783" s="97"/>
      <c r="E783" s="97"/>
      <c r="F783" s="97"/>
      <c r="G783" s="97"/>
      <c r="H783" s="98"/>
      <c r="I783" s="99"/>
      <c r="J783" s="97"/>
      <c r="K783" s="99"/>
      <c r="L783" s="97"/>
      <c r="M783" s="97"/>
      <c r="N783" s="99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>
      <c r="A784" s="97"/>
      <c r="B784" s="97"/>
      <c r="C784" s="97"/>
      <c r="D784" s="97"/>
      <c r="E784" s="97"/>
      <c r="F784" s="97"/>
      <c r="G784" s="97"/>
      <c r="H784" s="98"/>
      <c r="I784" s="99"/>
      <c r="J784" s="97"/>
      <c r="K784" s="99"/>
      <c r="L784" s="97"/>
      <c r="M784" s="97"/>
      <c r="N784" s="99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>
      <c r="A785" s="97"/>
      <c r="B785" s="97"/>
      <c r="C785" s="97"/>
      <c r="D785" s="97"/>
      <c r="E785" s="97"/>
      <c r="F785" s="97"/>
      <c r="G785" s="97"/>
      <c r="H785" s="98"/>
      <c r="I785" s="99"/>
      <c r="J785" s="97"/>
      <c r="K785" s="99"/>
      <c r="L785" s="97"/>
      <c r="M785" s="97"/>
      <c r="N785" s="99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>
      <c r="A786" s="97"/>
      <c r="B786" s="97"/>
      <c r="C786" s="97"/>
      <c r="D786" s="97"/>
      <c r="E786" s="97"/>
      <c r="F786" s="97"/>
      <c r="G786" s="97"/>
      <c r="H786" s="98"/>
      <c r="I786" s="99"/>
      <c r="J786" s="97"/>
      <c r="K786" s="99"/>
      <c r="L786" s="97"/>
      <c r="M786" s="97"/>
      <c r="N786" s="99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>
      <c r="A787" s="97"/>
      <c r="B787" s="97"/>
      <c r="C787" s="97"/>
      <c r="D787" s="97"/>
      <c r="E787" s="97"/>
      <c r="F787" s="97"/>
      <c r="G787" s="97"/>
      <c r="H787" s="98"/>
      <c r="I787" s="99"/>
      <c r="J787" s="97"/>
      <c r="K787" s="99"/>
      <c r="L787" s="97"/>
      <c r="M787" s="97"/>
      <c r="N787" s="99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>
      <c r="A788" s="97"/>
      <c r="B788" s="97"/>
      <c r="C788" s="97"/>
      <c r="D788" s="97"/>
      <c r="E788" s="97"/>
      <c r="F788" s="97"/>
      <c r="G788" s="97"/>
      <c r="H788" s="98"/>
      <c r="I788" s="99"/>
      <c r="J788" s="97"/>
      <c r="K788" s="99"/>
      <c r="L788" s="97"/>
      <c r="M788" s="97"/>
      <c r="N788" s="99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>
      <c r="A789" s="97"/>
      <c r="B789" s="97"/>
      <c r="C789" s="97"/>
      <c r="D789" s="97"/>
      <c r="E789" s="97"/>
      <c r="F789" s="97"/>
      <c r="G789" s="97"/>
      <c r="H789" s="98"/>
      <c r="I789" s="99"/>
      <c r="J789" s="97"/>
      <c r="K789" s="99"/>
      <c r="L789" s="97"/>
      <c r="M789" s="97"/>
      <c r="N789" s="99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>
      <c r="A790" s="97"/>
      <c r="B790" s="97"/>
      <c r="C790" s="97"/>
      <c r="D790" s="97"/>
      <c r="E790" s="97"/>
      <c r="F790" s="97"/>
      <c r="G790" s="97"/>
      <c r="H790" s="98"/>
      <c r="I790" s="99"/>
      <c r="J790" s="97"/>
      <c r="K790" s="99"/>
      <c r="L790" s="97"/>
      <c r="M790" s="97"/>
      <c r="N790" s="99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>
      <c r="A791" s="97"/>
      <c r="B791" s="97"/>
      <c r="C791" s="97"/>
      <c r="D791" s="97"/>
      <c r="E791" s="97"/>
      <c r="F791" s="97"/>
      <c r="G791" s="97"/>
      <c r="H791" s="98"/>
      <c r="I791" s="99"/>
      <c r="J791" s="97"/>
      <c r="K791" s="99"/>
      <c r="L791" s="97"/>
      <c r="M791" s="97"/>
      <c r="N791" s="99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>
      <c r="A792" s="97"/>
      <c r="B792" s="97"/>
      <c r="C792" s="97"/>
      <c r="D792" s="97"/>
      <c r="E792" s="97"/>
      <c r="F792" s="97"/>
      <c r="G792" s="97"/>
      <c r="H792" s="98"/>
      <c r="I792" s="99"/>
      <c r="J792" s="97"/>
      <c r="K792" s="99"/>
      <c r="L792" s="97"/>
      <c r="M792" s="97"/>
      <c r="N792" s="99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>
      <c r="A793" s="97"/>
      <c r="B793" s="97"/>
      <c r="C793" s="97"/>
      <c r="D793" s="97"/>
      <c r="E793" s="97"/>
      <c r="F793" s="97"/>
      <c r="G793" s="97"/>
      <c r="H793" s="98"/>
      <c r="I793" s="99"/>
      <c r="J793" s="97"/>
      <c r="K793" s="99"/>
      <c r="L793" s="97"/>
      <c r="M793" s="97"/>
      <c r="N793" s="99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>
      <c r="A794" s="97"/>
      <c r="B794" s="97"/>
      <c r="C794" s="97"/>
      <c r="D794" s="97"/>
      <c r="E794" s="97"/>
      <c r="F794" s="97"/>
      <c r="G794" s="97"/>
      <c r="H794" s="98"/>
      <c r="I794" s="99"/>
      <c r="J794" s="97"/>
      <c r="K794" s="99"/>
      <c r="L794" s="97"/>
      <c r="M794" s="97"/>
      <c r="N794" s="99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>
      <c r="A795" s="97"/>
      <c r="B795" s="97"/>
      <c r="C795" s="97"/>
      <c r="D795" s="97"/>
      <c r="E795" s="97"/>
      <c r="F795" s="97"/>
      <c r="G795" s="97"/>
      <c r="H795" s="98"/>
      <c r="I795" s="99"/>
      <c r="J795" s="97"/>
      <c r="K795" s="99"/>
      <c r="L795" s="97"/>
      <c r="M795" s="97"/>
      <c r="N795" s="99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>
      <c r="A796" s="97"/>
      <c r="B796" s="97"/>
      <c r="C796" s="97"/>
      <c r="D796" s="97"/>
      <c r="E796" s="97"/>
      <c r="F796" s="97"/>
      <c r="G796" s="97"/>
      <c r="H796" s="98"/>
      <c r="I796" s="99"/>
      <c r="J796" s="97"/>
      <c r="K796" s="99"/>
      <c r="L796" s="97"/>
      <c r="M796" s="97"/>
      <c r="N796" s="99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>
      <c r="A797" s="97"/>
      <c r="B797" s="97"/>
      <c r="C797" s="97"/>
      <c r="D797" s="97"/>
      <c r="E797" s="97"/>
      <c r="F797" s="97"/>
      <c r="G797" s="97"/>
      <c r="H797" s="98"/>
      <c r="I797" s="99"/>
      <c r="J797" s="97"/>
      <c r="K797" s="99"/>
      <c r="L797" s="97"/>
      <c r="M797" s="97"/>
      <c r="N797" s="99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>
      <c r="A798" s="97"/>
      <c r="B798" s="97"/>
      <c r="C798" s="97"/>
      <c r="D798" s="97"/>
      <c r="E798" s="97"/>
      <c r="F798" s="97"/>
      <c r="G798" s="97"/>
      <c r="H798" s="98"/>
      <c r="I798" s="99"/>
      <c r="J798" s="97"/>
      <c r="K798" s="99"/>
      <c r="L798" s="97"/>
      <c r="M798" s="97"/>
      <c r="N798" s="99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>
      <c r="A799" s="97"/>
      <c r="B799" s="97"/>
      <c r="C799" s="97"/>
      <c r="D799" s="97"/>
      <c r="E799" s="97"/>
      <c r="F799" s="97"/>
      <c r="G799" s="97"/>
      <c r="H799" s="98"/>
      <c r="I799" s="99"/>
      <c r="J799" s="97"/>
      <c r="K799" s="99"/>
      <c r="L799" s="97"/>
      <c r="M799" s="97"/>
      <c r="N799" s="99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>
      <c r="A800" s="97"/>
      <c r="B800" s="97"/>
      <c r="C800" s="97"/>
      <c r="D800" s="97"/>
      <c r="E800" s="97"/>
      <c r="F800" s="97"/>
      <c r="G800" s="97"/>
      <c r="H800" s="98"/>
      <c r="I800" s="99"/>
      <c r="J800" s="97"/>
      <c r="K800" s="99"/>
      <c r="L800" s="97"/>
      <c r="M800" s="97"/>
      <c r="N800" s="99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>
      <c r="A801" s="97"/>
      <c r="B801" s="97"/>
      <c r="C801" s="97"/>
      <c r="D801" s="97"/>
      <c r="E801" s="97"/>
      <c r="F801" s="97"/>
      <c r="G801" s="97"/>
      <c r="H801" s="98"/>
      <c r="I801" s="99"/>
      <c r="J801" s="97"/>
      <c r="K801" s="99"/>
      <c r="L801" s="97"/>
      <c r="M801" s="97"/>
      <c r="N801" s="99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>
      <c r="A802" s="97"/>
      <c r="B802" s="97"/>
      <c r="C802" s="97"/>
      <c r="D802" s="97"/>
      <c r="E802" s="97"/>
      <c r="F802" s="97"/>
      <c r="G802" s="97"/>
      <c r="H802" s="98"/>
      <c r="I802" s="99"/>
      <c r="J802" s="97"/>
      <c r="K802" s="99"/>
      <c r="L802" s="97"/>
      <c r="M802" s="97"/>
      <c r="N802" s="99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>
      <c r="A803" s="97"/>
      <c r="B803" s="97"/>
      <c r="C803" s="97"/>
      <c r="D803" s="97"/>
      <c r="E803" s="97"/>
      <c r="F803" s="97"/>
      <c r="G803" s="97"/>
      <c r="H803" s="98"/>
      <c r="I803" s="99"/>
      <c r="J803" s="97"/>
      <c r="K803" s="99"/>
      <c r="L803" s="97"/>
      <c r="M803" s="97"/>
      <c r="N803" s="99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>
      <c r="A804" s="97"/>
      <c r="B804" s="97"/>
      <c r="C804" s="97"/>
      <c r="D804" s="97"/>
      <c r="E804" s="97"/>
      <c r="F804" s="97"/>
      <c r="G804" s="97"/>
      <c r="H804" s="98"/>
      <c r="I804" s="99"/>
      <c r="J804" s="97"/>
      <c r="K804" s="99"/>
      <c r="L804" s="97"/>
      <c r="M804" s="97"/>
      <c r="N804" s="99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>
      <c r="A805" s="97"/>
      <c r="B805" s="97"/>
      <c r="C805" s="97"/>
      <c r="D805" s="97"/>
      <c r="E805" s="97"/>
      <c r="F805" s="97"/>
      <c r="G805" s="97"/>
      <c r="H805" s="98"/>
      <c r="I805" s="99"/>
      <c r="J805" s="97"/>
      <c r="K805" s="99"/>
      <c r="L805" s="97"/>
      <c r="M805" s="97"/>
      <c r="N805" s="99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>
      <c r="A806" s="97"/>
      <c r="B806" s="97"/>
      <c r="C806" s="97"/>
      <c r="D806" s="97"/>
      <c r="E806" s="97"/>
      <c r="F806" s="97"/>
      <c r="G806" s="97"/>
      <c r="H806" s="98"/>
      <c r="I806" s="99"/>
      <c r="J806" s="97"/>
      <c r="K806" s="99"/>
      <c r="L806" s="97"/>
      <c r="M806" s="97"/>
      <c r="N806" s="99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>
      <c r="A807" s="97"/>
      <c r="B807" s="97"/>
      <c r="C807" s="97"/>
      <c r="D807" s="97"/>
      <c r="E807" s="97"/>
      <c r="F807" s="97"/>
      <c r="G807" s="97"/>
      <c r="H807" s="98"/>
      <c r="I807" s="99"/>
      <c r="J807" s="97"/>
      <c r="K807" s="99"/>
      <c r="L807" s="97"/>
      <c r="M807" s="97"/>
      <c r="N807" s="99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>
      <c r="A808" s="97"/>
      <c r="B808" s="97"/>
      <c r="C808" s="97"/>
      <c r="D808" s="97"/>
      <c r="E808" s="97"/>
      <c r="F808" s="97"/>
      <c r="G808" s="97"/>
      <c r="H808" s="98"/>
      <c r="I808" s="99"/>
      <c r="J808" s="97"/>
      <c r="K808" s="99"/>
      <c r="L808" s="97"/>
      <c r="M808" s="97"/>
      <c r="N808" s="99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>
      <c r="A809" s="97"/>
      <c r="B809" s="97"/>
      <c r="C809" s="97"/>
      <c r="D809" s="97"/>
      <c r="E809" s="97"/>
      <c r="F809" s="97"/>
      <c r="G809" s="97"/>
      <c r="H809" s="98"/>
      <c r="I809" s="99"/>
      <c r="J809" s="97"/>
      <c r="K809" s="99"/>
      <c r="L809" s="97"/>
      <c r="M809" s="97"/>
      <c r="N809" s="99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>
      <c r="A810" s="97"/>
      <c r="B810" s="97"/>
      <c r="C810" s="97"/>
      <c r="D810" s="97"/>
      <c r="E810" s="97"/>
      <c r="F810" s="97"/>
      <c r="G810" s="97"/>
      <c r="H810" s="98"/>
      <c r="I810" s="99"/>
      <c r="J810" s="97"/>
      <c r="K810" s="99"/>
      <c r="L810" s="97"/>
      <c r="M810" s="97"/>
      <c r="N810" s="99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>
      <c r="A811" s="97"/>
      <c r="B811" s="97"/>
      <c r="C811" s="97"/>
      <c r="D811" s="97"/>
      <c r="E811" s="97"/>
      <c r="F811" s="97"/>
      <c r="G811" s="97"/>
      <c r="H811" s="98"/>
      <c r="I811" s="99"/>
      <c r="J811" s="97"/>
      <c r="K811" s="99"/>
      <c r="L811" s="97"/>
      <c r="M811" s="97"/>
      <c r="N811" s="99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>
      <c r="A812" s="97"/>
      <c r="B812" s="97"/>
      <c r="C812" s="97"/>
      <c r="D812" s="97"/>
      <c r="E812" s="97"/>
      <c r="F812" s="97"/>
      <c r="G812" s="97"/>
      <c r="H812" s="98"/>
      <c r="I812" s="99"/>
      <c r="J812" s="97"/>
      <c r="K812" s="99"/>
      <c r="L812" s="97"/>
      <c r="M812" s="97"/>
      <c r="N812" s="99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>
      <c r="A813" s="97"/>
      <c r="B813" s="97"/>
      <c r="C813" s="97"/>
      <c r="D813" s="97"/>
      <c r="E813" s="97"/>
      <c r="F813" s="97"/>
      <c r="G813" s="97"/>
      <c r="H813" s="98"/>
      <c r="I813" s="99"/>
      <c r="J813" s="97"/>
      <c r="K813" s="99"/>
      <c r="L813" s="97"/>
      <c r="M813" s="97"/>
      <c r="N813" s="99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>
      <c r="A814" s="97"/>
      <c r="B814" s="97"/>
      <c r="C814" s="97"/>
      <c r="D814" s="97"/>
      <c r="E814" s="97"/>
      <c r="F814" s="97"/>
      <c r="G814" s="97"/>
      <c r="H814" s="98"/>
      <c r="I814" s="99"/>
      <c r="J814" s="97"/>
      <c r="K814" s="99"/>
      <c r="L814" s="97"/>
      <c r="M814" s="97"/>
      <c r="N814" s="99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>
      <c r="A815" s="97"/>
      <c r="B815" s="97"/>
      <c r="C815" s="97"/>
      <c r="D815" s="97"/>
      <c r="E815" s="97"/>
      <c r="F815" s="97"/>
      <c r="G815" s="97"/>
      <c r="H815" s="98"/>
      <c r="I815" s="99"/>
      <c r="J815" s="97"/>
      <c r="K815" s="99"/>
      <c r="L815" s="97"/>
      <c r="M815" s="97"/>
      <c r="N815" s="99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>
      <c r="A816" s="97"/>
      <c r="B816" s="97"/>
      <c r="C816" s="97"/>
      <c r="D816" s="97"/>
      <c r="E816" s="97"/>
      <c r="F816" s="97"/>
      <c r="G816" s="97"/>
      <c r="H816" s="98"/>
      <c r="I816" s="99"/>
      <c r="J816" s="97"/>
      <c r="K816" s="99"/>
      <c r="L816" s="97"/>
      <c r="M816" s="97"/>
      <c r="N816" s="99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>
      <c r="A817" s="97"/>
      <c r="B817" s="97"/>
      <c r="C817" s="97"/>
      <c r="D817" s="97"/>
      <c r="E817" s="97"/>
      <c r="F817" s="97"/>
      <c r="G817" s="97"/>
      <c r="H817" s="98"/>
      <c r="I817" s="99"/>
      <c r="J817" s="97"/>
      <c r="K817" s="99"/>
      <c r="L817" s="97"/>
      <c r="M817" s="97"/>
      <c r="N817" s="99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>
      <c r="A818" s="97"/>
      <c r="B818" s="97"/>
      <c r="C818" s="97"/>
      <c r="D818" s="97"/>
      <c r="E818" s="97"/>
      <c r="F818" s="97"/>
      <c r="G818" s="97"/>
      <c r="H818" s="98"/>
      <c r="I818" s="99"/>
      <c r="J818" s="97"/>
      <c r="K818" s="99"/>
      <c r="L818" s="97"/>
      <c r="M818" s="97"/>
      <c r="N818" s="99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>
      <c r="A819" s="97"/>
      <c r="B819" s="97"/>
      <c r="C819" s="97"/>
      <c r="D819" s="97"/>
      <c r="E819" s="97"/>
      <c r="F819" s="97"/>
      <c r="G819" s="97"/>
      <c r="H819" s="98"/>
      <c r="I819" s="99"/>
      <c r="J819" s="97"/>
      <c r="K819" s="99"/>
      <c r="L819" s="97"/>
      <c r="M819" s="97"/>
      <c r="N819" s="99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>
      <c r="A820" s="97"/>
      <c r="B820" s="97"/>
      <c r="C820" s="97"/>
      <c r="D820" s="97"/>
      <c r="E820" s="97"/>
      <c r="F820" s="97"/>
      <c r="G820" s="97"/>
      <c r="H820" s="98"/>
      <c r="I820" s="99"/>
      <c r="J820" s="97"/>
      <c r="K820" s="99"/>
      <c r="L820" s="97"/>
      <c r="M820" s="97"/>
      <c r="N820" s="99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>
      <c r="A821" s="97"/>
      <c r="B821" s="97"/>
      <c r="C821" s="97"/>
      <c r="D821" s="97"/>
      <c r="E821" s="97"/>
      <c r="F821" s="97"/>
      <c r="G821" s="97"/>
      <c r="H821" s="98"/>
      <c r="I821" s="99"/>
      <c r="J821" s="97"/>
      <c r="K821" s="99"/>
      <c r="L821" s="97"/>
      <c r="M821" s="97"/>
      <c r="N821" s="99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>
      <c r="A822" s="97"/>
      <c r="B822" s="97"/>
      <c r="C822" s="97"/>
      <c r="D822" s="97"/>
      <c r="E822" s="97"/>
      <c r="F822" s="97"/>
      <c r="G822" s="97"/>
      <c r="H822" s="98"/>
      <c r="I822" s="99"/>
      <c r="J822" s="97"/>
      <c r="K822" s="99"/>
      <c r="L822" s="97"/>
      <c r="M822" s="97"/>
      <c r="N822" s="99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>
      <c r="A823" s="97"/>
      <c r="B823" s="97"/>
      <c r="C823" s="97"/>
      <c r="D823" s="97"/>
      <c r="E823" s="97"/>
      <c r="F823" s="97"/>
      <c r="G823" s="97"/>
      <c r="H823" s="98"/>
      <c r="I823" s="99"/>
      <c r="J823" s="97"/>
      <c r="K823" s="99"/>
      <c r="L823" s="97"/>
      <c r="M823" s="97"/>
      <c r="N823" s="99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>
      <c r="A824" s="97"/>
      <c r="B824" s="97"/>
      <c r="C824" s="97"/>
      <c r="D824" s="97"/>
      <c r="E824" s="97"/>
      <c r="F824" s="97"/>
      <c r="G824" s="97"/>
      <c r="H824" s="98"/>
      <c r="I824" s="99"/>
      <c r="J824" s="97"/>
      <c r="K824" s="99"/>
      <c r="L824" s="97"/>
      <c r="M824" s="97"/>
      <c r="N824" s="99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>
      <c r="A825" s="97"/>
      <c r="B825" s="97"/>
      <c r="C825" s="97"/>
      <c r="D825" s="97"/>
      <c r="E825" s="97"/>
      <c r="F825" s="97"/>
      <c r="G825" s="97"/>
      <c r="H825" s="98"/>
      <c r="I825" s="99"/>
      <c r="J825" s="97"/>
      <c r="K825" s="99"/>
      <c r="L825" s="97"/>
      <c r="M825" s="97"/>
      <c r="N825" s="99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>
      <c r="A826" s="97"/>
      <c r="B826" s="97"/>
      <c r="C826" s="97"/>
      <c r="D826" s="97"/>
      <c r="E826" s="97"/>
      <c r="F826" s="97"/>
      <c r="G826" s="97"/>
      <c r="H826" s="98"/>
      <c r="I826" s="99"/>
      <c r="J826" s="97"/>
      <c r="K826" s="99"/>
      <c r="L826" s="97"/>
      <c r="M826" s="97"/>
      <c r="N826" s="99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>
      <c r="A827" s="97"/>
      <c r="B827" s="97"/>
      <c r="C827" s="97"/>
      <c r="D827" s="97"/>
      <c r="E827" s="97"/>
      <c r="F827" s="97"/>
      <c r="G827" s="97"/>
      <c r="H827" s="98"/>
      <c r="I827" s="99"/>
      <c r="J827" s="97"/>
      <c r="K827" s="99"/>
      <c r="L827" s="97"/>
      <c r="M827" s="97"/>
      <c r="N827" s="99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>
      <c r="A828" s="97"/>
      <c r="B828" s="97"/>
      <c r="C828" s="97"/>
      <c r="D828" s="97"/>
      <c r="E828" s="97"/>
      <c r="F828" s="97"/>
      <c r="G828" s="97"/>
      <c r="H828" s="98"/>
      <c r="I828" s="99"/>
      <c r="J828" s="97"/>
      <c r="K828" s="99"/>
      <c r="L828" s="97"/>
      <c r="M828" s="97"/>
      <c r="N828" s="99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>
      <c r="A829" s="97"/>
      <c r="B829" s="97"/>
      <c r="C829" s="97"/>
      <c r="D829" s="97"/>
      <c r="E829" s="97"/>
      <c r="F829" s="97"/>
      <c r="G829" s="97"/>
      <c r="H829" s="98"/>
      <c r="I829" s="99"/>
      <c r="J829" s="97"/>
      <c r="K829" s="99"/>
      <c r="L829" s="97"/>
      <c r="M829" s="97"/>
      <c r="N829" s="99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>
      <c r="A830" s="97"/>
      <c r="B830" s="97"/>
      <c r="C830" s="97"/>
      <c r="D830" s="97"/>
      <c r="E830" s="97"/>
      <c r="F830" s="97"/>
      <c r="G830" s="97"/>
      <c r="H830" s="98"/>
      <c r="I830" s="99"/>
      <c r="J830" s="97"/>
      <c r="K830" s="99"/>
      <c r="L830" s="97"/>
      <c r="M830" s="97"/>
      <c r="N830" s="99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>
      <c r="A831" s="97"/>
      <c r="B831" s="97"/>
      <c r="C831" s="97"/>
      <c r="D831" s="97"/>
      <c r="E831" s="97"/>
      <c r="F831" s="97"/>
      <c r="G831" s="97"/>
      <c r="H831" s="98"/>
      <c r="I831" s="99"/>
      <c r="J831" s="97"/>
      <c r="K831" s="99"/>
      <c r="L831" s="97"/>
      <c r="M831" s="97"/>
      <c r="N831" s="99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>
      <c r="A832" s="97"/>
      <c r="B832" s="97"/>
      <c r="C832" s="97"/>
      <c r="D832" s="97"/>
      <c r="E832" s="97"/>
      <c r="F832" s="97"/>
      <c r="G832" s="97"/>
      <c r="H832" s="98"/>
      <c r="I832" s="99"/>
      <c r="J832" s="97"/>
      <c r="K832" s="99"/>
      <c r="L832" s="97"/>
      <c r="M832" s="97"/>
      <c r="N832" s="99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>
      <c r="A833" s="97"/>
      <c r="B833" s="97"/>
      <c r="C833" s="97"/>
      <c r="D833" s="97"/>
      <c r="E833" s="97"/>
      <c r="F833" s="97"/>
      <c r="G833" s="97"/>
      <c r="H833" s="98"/>
      <c r="I833" s="99"/>
      <c r="J833" s="97"/>
      <c r="K833" s="99"/>
      <c r="L833" s="97"/>
      <c r="M833" s="97"/>
      <c r="N833" s="99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>
      <c r="A834" s="97"/>
      <c r="B834" s="97"/>
      <c r="C834" s="97"/>
      <c r="D834" s="97"/>
      <c r="E834" s="97"/>
      <c r="F834" s="97"/>
      <c r="G834" s="97"/>
      <c r="H834" s="98"/>
      <c r="I834" s="99"/>
      <c r="J834" s="97"/>
      <c r="K834" s="99"/>
      <c r="L834" s="97"/>
      <c r="M834" s="97"/>
      <c r="N834" s="99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>
      <c r="A835" s="97"/>
      <c r="B835" s="97"/>
      <c r="C835" s="97"/>
      <c r="D835" s="97"/>
      <c r="E835" s="97"/>
      <c r="F835" s="97"/>
      <c r="G835" s="97"/>
      <c r="H835" s="98"/>
      <c r="I835" s="99"/>
      <c r="J835" s="97"/>
      <c r="K835" s="99"/>
      <c r="L835" s="97"/>
      <c r="M835" s="97"/>
      <c r="N835" s="99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>
      <c r="A836" s="97"/>
      <c r="B836" s="97"/>
      <c r="C836" s="97"/>
      <c r="D836" s="97"/>
      <c r="E836" s="97"/>
      <c r="F836" s="97"/>
      <c r="G836" s="97"/>
      <c r="H836" s="98"/>
      <c r="I836" s="99"/>
      <c r="J836" s="97"/>
      <c r="K836" s="99"/>
      <c r="L836" s="97"/>
      <c r="M836" s="97"/>
      <c r="N836" s="99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>
      <c r="A837" s="97"/>
      <c r="B837" s="97"/>
      <c r="C837" s="97"/>
      <c r="D837" s="97"/>
      <c r="E837" s="97"/>
      <c r="F837" s="97"/>
      <c r="G837" s="97"/>
      <c r="H837" s="98"/>
      <c r="I837" s="99"/>
      <c r="J837" s="97"/>
      <c r="K837" s="99"/>
      <c r="L837" s="97"/>
      <c r="M837" s="97"/>
      <c r="N837" s="99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>
      <c r="A838" s="97"/>
      <c r="B838" s="97"/>
      <c r="C838" s="97"/>
      <c r="D838" s="97"/>
      <c r="E838" s="97"/>
      <c r="F838" s="97"/>
      <c r="G838" s="97"/>
      <c r="H838" s="98"/>
      <c r="I838" s="99"/>
      <c r="J838" s="97"/>
      <c r="K838" s="99"/>
      <c r="L838" s="97"/>
      <c r="M838" s="97"/>
      <c r="N838" s="99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>
      <c r="A839" s="97"/>
      <c r="B839" s="97"/>
      <c r="C839" s="97"/>
      <c r="D839" s="97"/>
      <c r="E839" s="97"/>
      <c r="F839" s="97"/>
      <c r="G839" s="97"/>
      <c r="H839" s="98"/>
      <c r="I839" s="99"/>
      <c r="J839" s="97"/>
      <c r="K839" s="99"/>
      <c r="L839" s="97"/>
      <c r="M839" s="97"/>
      <c r="N839" s="99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>
      <c r="A840" s="97"/>
      <c r="B840" s="97"/>
      <c r="C840" s="97"/>
      <c r="D840" s="97"/>
      <c r="E840" s="97"/>
      <c r="F840" s="97"/>
      <c r="G840" s="97"/>
      <c r="H840" s="98"/>
      <c r="I840" s="99"/>
      <c r="J840" s="97"/>
      <c r="K840" s="99"/>
      <c r="L840" s="97"/>
      <c r="M840" s="97"/>
      <c r="N840" s="99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>
      <c r="A841" s="97"/>
      <c r="B841" s="97"/>
      <c r="C841" s="97"/>
      <c r="D841" s="97"/>
      <c r="E841" s="97"/>
      <c r="F841" s="97"/>
      <c r="G841" s="97"/>
      <c r="H841" s="98"/>
      <c r="I841" s="99"/>
      <c r="J841" s="97"/>
      <c r="K841" s="99"/>
      <c r="L841" s="97"/>
      <c r="M841" s="97"/>
      <c r="N841" s="99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>
      <c r="A842" s="97"/>
      <c r="B842" s="97"/>
      <c r="C842" s="97"/>
      <c r="D842" s="97"/>
      <c r="E842" s="97"/>
      <c r="F842" s="97"/>
      <c r="G842" s="97"/>
      <c r="H842" s="98"/>
      <c r="I842" s="99"/>
      <c r="J842" s="97"/>
      <c r="K842" s="99"/>
      <c r="L842" s="97"/>
      <c r="M842" s="97"/>
      <c r="N842" s="99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>
      <c r="A843" s="97"/>
      <c r="B843" s="97"/>
      <c r="C843" s="97"/>
      <c r="D843" s="97"/>
      <c r="E843" s="97"/>
      <c r="F843" s="97"/>
      <c r="G843" s="97"/>
      <c r="H843" s="98"/>
      <c r="I843" s="99"/>
      <c r="J843" s="97"/>
      <c r="K843" s="99"/>
      <c r="L843" s="97"/>
      <c r="M843" s="97"/>
      <c r="N843" s="99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>
      <c r="A844" s="97"/>
      <c r="B844" s="97"/>
      <c r="C844" s="97"/>
      <c r="D844" s="97"/>
      <c r="E844" s="97"/>
      <c r="F844" s="97"/>
      <c r="G844" s="97"/>
      <c r="H844" s="98"/>
      <c r="I844" s="99"/>
      <c r="J844" s="97"/>
      <c r="K844" s="99"/>
      <c r="L844" s="97"/>
      <c r="M844" s="97"/>
      <c r="N844" s="99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>
      <c r="A845" s="97"/>
      <c r="B845" s="97"/>
      <c r="C845" s="97"/>
      <c r="D845" s="97"/>
      <c r="E845" s="97"/>
      <c r="F845" s="97"/>
      <c r="G845" s="97"/>
      <c r="H845" s="98"/>
      <c r="I845" s="99"/>
      <c r="J845" s="97"/>
      <c r="K845" s="99"/>
      <c r="L845" s="97"/>
      <c r="M845" s="97"/>
      <c r="N845" s="99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>
      <c r="A846" s="97"/>
      <c r="B846" s="97"/>
      <c r="C846" s="97"/>
      <c r="D846" s="97"/>
      <c r="E846" s="97"/>
      <c r="F846" s="97"/>
      <c r="G846" s="97"/>
      <c r="H846" s="98"/>
      <c r="I846" s="99"/>
      <c r="J846" s="97"/>
      <c r="K846" s="99"/>
      <c r="L846" s="97"/>
      <c r="M846" s="97"/>
      <c r="N846" s="99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>
      <c r="A847" s="97"/>
      <c r="B847" s="97"/>
      <c r="C847" s="97"/>
      <c r="D847" s="97"/>
      <c r="E847" s="97"/>
      <c r="F847" s="97"/>
      <c r="G847" s="97"/>
      <c r="H847" s="98"/>
      <c r="I847" s="99"/>
      <c r="J847" s="97"/>
      <c r="K847" s="99"/>
      <c r="L847" s="97"/>
      <c r="M847" s="97"/>
      <c r="N847" s="99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>
      <c r="A848" s="97"/>
      <c r="B848" s="97"/>
      <c r="C848" s="97"/>
      <c r="D848" s="97"/>
      <c r="E848" s="97"/>
      <c r="F848" s="97"/>
      <c r="G848" s="97"/>
      <c r="H848" s="98"/>
      <c r="I848" s="99"/>
      <c r="J848" s="97"/>
      <c r="K848" s="99"/>
      <c r="L848" s="97"/>
      <c r="M848" s="97"/>
      <c r="N848" s="99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>
      <c r="A849" s="97"/>
      <c r="B849" s="97"/>
      <c r="C849" s="97"/>
      <c r="D849" s="97"/>
      <c r="E849" s="97"/>
      <c r="F849" s="97"/>
      <c r="G849" s="97"/>
      <c r="H849" s="98"/>
      <c r="I849" s="99"/>
      <c r="J849" s="97"/>
      <c r="K849" s="99"/>
      <c r="L849" s="97"/>
      <c r="M849" s="97"/>
      <c r="N849" s="99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>
      <c r="A850" s="97"/>
      <c r="B850" s="97"/>
      <c r="C850" s="97"/>
      <c r="D850" s="97"/>
      <c r="E850" s="97"/>
      <c r="F850" s="97"/>
      <c r="G850" s="97"/>
      <c r="H850" s="98"/>
      <c r="I850" s="99"/>
      <c r="J850" s="97"/>
      <c r="K850" s="99"/>
      <c r="L850" s="97"/>
      <c r="M850" s="97"/>
      <c r="N850" s="99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>
      <c r="A851" s="97"/>
      <c r="B851" s="97"/>
      <c r="C851" s="97"/>
      <c r="D851" s="97"/>
      <c r="E851" s="97"/>
      <c r="F851" s="97"/>
      <c r="G851" s="97"/>
      <c r="H851" s="98"/>
      <c r="I851" s="99"/>
      <c r="J851" s="97"/>
      <c r="K851" s="99"/>
      <c r="L851" s="97"/>
      <c r="M851" s="97"/>
      <c r="N851" s="99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>
      <c r="A852" s="97"/>
      <c r="B852" s="97"/>
      <c r="C852" s="97"/>
      <c r="D852" s="97"/>
      <c r="E852" s="97"/>
      <c r="F852" s="97"/>
      <c r="G852" s="97"/>
      <c r="H852" s="98"/>
      <c r="I852" s="99"/>
      <c r="J852" s="97"/>
      <c r="K852" s="99"/>
      <c r="L852" s="97"/>
      <c r="M852" s="97"/>
      <c r="N852" s="99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>
      <c r="A853" s="97"/>
      <c r="B853" s="97"/>
      <c r="C853" s="97"/>
      <c r="D853" s="97"/>
      <c r="E853" s="97"/>
      <c r="F853" s="97"/>
      <c r="G853" s="97"/>
      <c r="H853" s="98"/>
      <c r="I853" s="99"/>
      <c r="J853" s="97"/>
      <c r="K853" s="99"/>
      <c r="L853" s="97"/>
      <c r="M853" s="97"/>
      <c r="N853" s="99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>
      <c r="A854" s="97"/>
      <c r="B854" s="97"/>
      <c r="C854" s="97"/>
      <c r="D854" s="97"/>
      <c r="E854" s="97"/>
      <c r="F854" s="97"/>
      <c r="G854" s="97"/>
      <c r="H854" s="98"/>
      <c r="I854" s="99"/>
      <c r="J854" s="97"/>
      <c r="K854" s="99"/>
      <c r="L854" s="97"/>
      <c r="M854" s="97"/>
      <c r="N854" s="99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>
      <c r="A855" s="97"/>
      <c r="B855" s="97"/>
      <c r="C855" s="97"/>
      <c r="D855" s="97"/>
      <c r="E855" s="97"/>
      <c r="F855" s="97"/>
      <c r="G855" s="97"/>
      <c r="H855" s="98"/>
      <c r="I855" s="99"/>
      <c r="J855" s="97"/>
      <c r="K855" s="99"/>
      <c r="L855" s="97"/>
      <c r="M855" s="97"/>
      <c r="N855" s="99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>
      <c r="A856" s="97"/>
      <c r="B856" s="97"/>
      <c r="C856" s="97"/>
      <c r="D856" s="97"/>
      <c r="E856" s="97"/>
      <c r="F856" s="97"/>
      <c r="G856" s="97"/>
      <c r="H856" s="98"/>
      <c r="I856" s="99"/>
      <c r="J856" s="97"/>
      <c r="K856" s="99"/>
      <c r="L856" s="97"/>
      <c r="M856" s="97"/>
      <c r="N856" s="99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>
      <c r="A857" s="97"/>
      <c r="B857" s="97"/>
      <c r="C857" s="97"/>
      <c r="D857" s="97"/>
      <c r="E857" s="97"/>
      <c r="F857" s="97"/>
      <c r="G857" s="97"/>
      <c r="H857" s="98"/>
      <c r="I857" s="99"/>
      <c r="J857" s="97"/>
      <c r="K857" s="99"/>
      <c r="L857" s="97"/>
      <c r="M857" s="97"/>
      <c r="N857" s="99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>
      <c r="A858" s="97"/>
      <c r="B858" s="97"/>
      <c r="C858" s="97"/>
      <c r="D858" s="97"/>
      <c r="E858" s="97"/>
      <c r="F858" s="97"/>
      <c r="G858" s="97"/>
      <c r="H858" s="98"/>
      <c r="I858" s="99"/>
      <c r="J858" s="97"/>
      <c r="K858" s="99"/>
      <c r="L858" s="97"/>
      <c r="M858" s="97"/>
      <c r="N858" s="99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>
      <c r="A859" s="97"/>
      <c r="B859" s="97"/>
      <c r="C859" s="97"/>
      <c r="D859" s="97"/>
      <c r="E859" s="97"/>
      <c r="F859" s="97"/>
      <c r="G859" s="97"/>
      <c r="H859" s="98"/>
      <c r="I859" s="99"/>
      <c r="J859" s="97"/>
      <c r="K859" s="99"/>
      <c r="L859" s="97"/>
      <c r="M859" s="97"/>
      <c r="N859" s="99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>
      <c r="A860" s="97"/>
      <c r="B860" s="97"/>
      <c r="C860" s="97"/>
      <c r="D860" s="97"/>
      <c r="E860" s="97"/>
      <c r="F860" s="97"/>
      <c r="G860" s="97"/>
      <c r="H860" s="98"/>
      <c r="I860" s="99"/>
      <c r="J860" s="97"/>
      <c r="K860" s="99"/>
      <c r="L860" s="97"/>
      <c r="M860" s="97"/>
      <c r="N860" s="99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>
      <c r="A861" s="97"/>
      <c r="B861" s="97"/>
      <c r="C861" s="97"/>
      <c r="D861" s="97"/>
      <c r="E861" s="97"/>
      <c r="F861" s="97"/>
      <c r="G861" s="97"/>
      <c r="H861" s="98"/>
      <c r="I861" s="99"/>
      <c r="J861" s="97"/>
      <c r="K861" s="99"/>
      <c r="L861" s="97"/>
      <c r="M861" s="97"/>
      <c r="N861" s="99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>
      <c r="A862" s="97"/>
      <c r="B862" s="97"/>
      <c r="C862" s="97"/>
      <c r="D862" s="97"/>
      <c r="E862" s="97"/>
      <c r="F862" s="97"/>
      <c r="G862" s="97"/>
      <c r="H862" s="98"/>
      <c r="I862" s="99"/>
      <c r="J862" s="97"/>
      <c r="K862" s="99"/>
      <c r="L862" s="97"/>
      <c r="M862" s="97"/>
      <c r="N862" s="99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>
      <c r="A863" s="97"/>
      <c r="B863" s="97"/>
      <c r="C863" s="97"/>
      <c r="D863" s="97"/>
      <c r="E863" s="97"/>
      <c r="F863" s="97"/>
      <c r="G863" s="97"/>
      <c r="H863" s="98"/>
      <c r="I863" s="99"/>
      <c r="J863" s="97"/>
      <c r="K863" s="99"/>
      <c r="L863" s="97"/>
      <c r="M863" s="97"/>
      <c r="N863" s="99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>
      <c r="A864" s="97"/>
      <c r="B864" s="97"/>
      <c r="C864" s="97"/>
      <c r="D864" s="97"/>
      <c r="E864" s="97"/>
      <c r="F864" s="97"/>
      <c r="G864" s="97"/>
      <c r="H864" s="98"/>
      <c r="I864" s="99"/>
      <c r="J864" s="97"/>
      <c r="K864" s="99"/>
      <c r="L864" s="97"/>
      <c r="M864" s="97"/>
      <c r="N864" s="99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>
      <c r="A865" s="97"/>
      <c r="B865" s="97"/>
      <c r="C865" s="97"/>
      <c r="D865" s="97"/>
      <c r="E865" s="97"/>
      <c r="F865" s="97"/>
      <c r="G865" s="97"/>
      <c r="H865" s="98"/>
      <c r="I865" s="99"/>
      <c r="J865" s="97"/>
      <c r="K865" s="99"/>
      <c r="L865" s="97"/>
      <c r="M865" s="97"/>
      <c r="N865" s="99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>
      <c r="A866" s="97"/>
      <c r="B866" s="97"/>
      <c r="C866" s="97"/>
      <c r="D866" s="97"/>
      <c r="E866" s="97"/>
      <c r="F866" s="97"/>
      <c r="G866" s="97"/>
      <c r="H866" s="98"/>
      <c r="I866" s="99"/>
      <c r="J866" s="97"/>
      <c r="K866" s="99"/>
      <c r="L866" s="97"/>
      <c r="M866" s="97"/>
      <c r="N866" s="99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>
      <c r="A867" s="97"/>
      <c r="B867" s="97"/>
      <c r="C867" s="97"/>
      <c r="D867" s="97"/>
      <c r="E867" s="97"/>
      <c r="F867" s="97"/>
      <c r="G867" s="97"/>
      <c r="H867" s="98"/>
      <c r="I867" s="99"/>
      <c r="J867" s="97"/>
      <c r="K867" s="99"/>
      <c r="L867" s="97"/>
      <c r="M867" s="97"/>
      <c r="N867" s="99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>
      <c r="A868" s="97"/>
      <c r="B868" s="97"/>
      <c r="C868" s="97"/>
      <c r="D868" s="97"/>
      <c r="E868" s="97"/>
      <c r="F868" s="97"/>
      <c r="G868" s="97"/>
      <c r="H868" s="98"/>
      <c r="I868" s="99"/>
      <c r="J868" s="97"/>
      <c r="K868" s="99"/>
      <c r="L868" s="97"/>
      <c r="M868" s="97"/>
      <c r="N868" s="99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>
      <c r="A869" s="97"/>
      <c r="B869" s="97"/>
      <c r="C869" s="97"/>
      <c r="D869" s="97"/>
      <c r="E869" s="97"/>
      <c r="F869" s="97"/>
      <c r="G869" s="97"/>
      <c r="H869" s="98"/>
      <c r="I869" s="99"/>
      <c r="J869" s="97"/>
      <c r="K869" s="99"/>
      <c r="L869" s="97"/>
      <c r="M869" s="97"/>
      <c r="N869" s="99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>
      <c r="A870" s="97"/>
      <c r="B870" s="97"/>
      <c r="C870" s="97"/>
      <c r="D870" s="97"/>
      <c r="E870" s="97"/>
      <c r="F870" s="97"/>
      <c r="G870" s="97"/>
      <c r="H870" s="98"/>
      <c r="I870" s="99"/>
      <c r="J870" s="97"/>
      <c r="K870" s="99"/>
      <c r="L870" s="97"/>
      <c r="M870" s="97"/>
      <c r="N870" s="99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>
      <c r="A871" s="97"/>
      <c r="B871" s="97"/>
      <c r="C871" s="97"/>
      <c r="D871" s="97"/>
      <c r="E871" s="97"/>
      <c r="F871" s="97"/>
      <c r="G871" s="97"/>
      <c r="H871" s="98"/>
      <c r="I871" s="99"/>
      <c r="J871" s="97"/>
      <c r="K871" s="99"/>
      <c r="L871" s="97"/>
      <c r="M871" s="97"/>
      <c r="N871" s="99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>
      <c r="A872" s="97"/>
      <c r="B872" s="97"/>
      <c r="C872" s="97"/>
      <c r="D872" s="97"/>
      <c r="E872" s="97"/>
      <c r="F872" s="97"/>
      <c r="G872" s="97"/>
      <c r="H872" s="98"/>
      <c r="I872" s="99"/>
      <c r="J872" s="97"/>
      <c r="K872" s="99"/>
      <c r="L872" s="97"/>
      <c r="M872" s="97"/>
      <c r="N872" s="99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>
      <c r="A873" s="97"/>
      <c r="B873" s="97"/>
      <c r="C873" s="97"/>
      <c r="D873" s="97"/>
      <c r="E873" s="97"/>
      <c r="F873" s="97"/>
      <c r="G873" s="97"/>
      <c r="H873" s="98"/>
      <c r="I873" s="99"/>
      <c r="J873" s="97"/>
      <c r="K873" s="99"/>
      <c r="L873" s="97"/>
      <c r="M873" s="97"/>
      <c r="N873" s="99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>
      <c r="A874" s="97"/>
      <c r="B874" s="97"/>
      <c r="C874" s="97"/>
      <c r="D874" s="97"/>
      <c r="E874" s="97"/>
      <c r="F874" s="97"/>
      <c r="G874" s="97"/>
      <c r="H874" s="98"/>
      <c r="I874" s="99"/>
      <c r="J874" s="97"/>
      <c r="K874" s="99"/>
      <c r="L874" s="97"/>
      <c r="M874" s="97"/>
      <c r="N874" s="99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>
      <c r="A875" s="97"/>
      <c r="B875" s="97"/>
      <c r="C875" s="97"/>
      <c r="D875" s="97"/>
      <c r="E875" s="97"/>
      <c r="F875" s="97"/>
      <c r="G875" s="97"/>
      <c r="H875" s="98"/>
      <c r="I875" s="99"/>
      <c r="J875" s="97"/>
      <c r="K875" s="99"/>
      <c r="L875" s="97"/>
      <c r="M875" s="97"/>
      <c r="N875" s="99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>
      <c r="A876" s="97"/>
      <c r="B876" s="97"/>
      <c r="C876" s="97"/>
      <c r="D876" s="97"/>
      <c r="E876" s="97"/>
      <c r="F876" s="97"/>
      <c r="G876" s="97"/>
      <c r="H876" s="98"/>
      <c r="I876" s="99"/>
      <c r="J876" s="97"/>
      <c r="K876" s="99"/>
      <c r="L876" s="97"/>
      <c r="M876" s="97"/>
      <c r="N876" s="99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>
      <c r="A877" s="97"/>
      <c r="B877" s="97"/>
      <c r="C877" s="97"/>
      <c r="D877" s="97"/>
      <c r="E877" s="97"/>
      <c r="F877" s="97"/>
      <c r="G877" s="97"/>
      <c r="H877" s="98"/>
      <c r="I877" s="99"/>
      <c r="J877" s="97"/>
      <c r="K877" s="99"/>
      <c r="L877" s="97"/>
      <c r="M877" s="97"/>
      <c r="N877" s="99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>
      <c r="A878" s="97"/>
      <c r="B878" s="97"/>
      <c r="C878" s="97"/>
      <c r="D878" s="97"/>
      <c r="E878" s="97"/>
      <c r="F878" s="97"/>
      <c r="G878" s="97"/>
      <c r="H878" s="98"/>
      <c r="I878" s="99"/>
      <c r="J878" s="97"/>
      <c r="K878" s="99"/>
      <c r="L878" s="97"/>
      <c r="M878" s="97"/>
      <c r="N878" s="99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>
      <c r="A879" s="97"/>
      <c r="B879" s="97"/>
      <c r="C879" s="97"/>
      <c r="D879" s="97"/>
      <c r="E879" s="97"/>
      <c r="F879" s="97"/>
      <c r="G879" s="97"/>
      <c r="H879" s="98"/>
      <c r="I879" s="99"/>
      <c r="J879" s="97"/>
      <c r="K879" s="99"/>
      <c r="L879" s="97"/>
      <c r="M879" s="97"/>
      <c r="N879" s="99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>
      <c r="A880" s="97"/>
      <c r="B880" s="97"/>
      <c r="C880" s="97"/>
      <c r="D880" s="97"/>
      <c r="E880" s="97"/>
      <c r="F880" s="97"/>
      <c r="G880" s="97"/>
      <c r="H880" s="98"/>
      <c r="I880" s="99"/>
      <c r="J880" s="97"/>
      <c r="K880" s="99"/>
      <c r="L880" s="97"/>
      <c r="M880" s="97"/>
      <c r="N880" s="99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>
      <c r="A881" s="97"/>
      <c r="B881" s="97"/>
      <c r="C881" s="97"/>
      <c r="D881" s="97"/>
      <c r="E881" s="97"/>
      <c r="F881" s="97"/>
      <c r="G881" s="97"/>
      <c r="H881" s="98"/>
      <c r="I881" s="99"/>
      <c r="J881" s="97"/>
      <c r="K881" s="99"/>
      <c r="L881" s="97"/>
      <c r="M881" s="97"/>
      <c r="N881" s="99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>
      <c r="A882" s="97"/>
      <c r="B882" s="97"/>
      <c r="C882" s="97"/>
      <c r="D882" s="97"/>
      <c r="E882" s="97"/>
      <c r="F882" s="97"/>
      <c r="G882" s="97"/>
      <c r="H882" s="98"/>
      <c r="I882" s="99"/>
      <c r="J882" s="97"/>
      <c r="K882" s="99"/>
      <c r="L882" s="97"/>
      <c r="M882" s="97"/>
      <c r="N882" s="99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>
      <c r="A883" s="97"/>
      <c r="B883" s="97"/>
      <c r="C883" s="97"/>
      <c r="D883" s="97"/>
      <c r="E883" s="97"/>
      <c r="F883" s="97"/>
      <c r="G883" s="97"/>
      <c r="H883" s="98"/>
      <c r="I883" s="99"/>
      <c r="J883" s="97"/>
      <c r="K883" s="99"/>
      <c r="L883" s="97"/>
      <c r="M883" s="97"/>
      <c r="N883" s="99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>
      <c r="A884" s="97"/>
      <c r="B884" s="97"/>
      <c r="C884" s="97"/>
      <c r="D884" s="97"/>
      <c r="E884" s="97"/>
      <c r="F884" s="97"/>
      <c r="G884" s="97"/>
      <c r="H884" s="98"/>
      <c r="I884" s="99"/>
      <c r="J884" s="97"/>
      <c r="K884" s="99"/>
      <c r="L884" s="97"/>
      <c r="M884" s="97"/>
      <c r="N884" s="99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>
      <c r="A885" s="97"/>
      <c r="B885" s="97"/>
      <c r="C885" s="97"/>
      <c r="D885" s="97"/>
      <c r="E885" s="97"/>
      <c r="F885" s="97"/>
      <c r="G885" s="97"/>
      <c r="H885" s="98"/>
      <c r="I885" s="99"/>
      <c r="J885" s="97"/>
      <c r="K885" s="99"/>
      <c r="L885" s="97"/>
      <c r="M885" s="97"/>
      <c r="N885" s="99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>
      <c r="A886" s="97"/>
      <c r="B886" s="97"/>
      <c r="C886" s="97"/>
      <c r="D886" s="97"/>
      <c r="E886" s="97"/>
      <c r="F886" s="97"/>
      <c r="G886" s="97"/>
      <c r="H886" s="98"/>
      <c r="I886" s="99"/>
      <c r="J886" s="97"/>
      <c r="K886" s="99"/>
      <c r="L886" s="97"/>
      <c r="M886" s="97"/>
      <c r="N886" s="99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>
      <c r="A887" s="97"/>
      <c r="B887" s="97"/>
      <c r="C887" s="97"/>
      <c r="D887" s="97"/>
      <c r="E887" s="97"/>
      <c r="F887" s="97"/>
      <c r="G887" s="97"/>
      <c r="H887" s="98"/>
      <c r="I887" s="99"/>
      <c r="J887" s="97"/>
      <c r="K887" s="99"/>
      <c r="L887" s="97"/>
      <c r="M887" s="97"/>
      <c r="N887" s="99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>
      <c r="A888" s="97"/>
      <c r="B888" s="97"/>
      <c r="C888" s="97"/>
      <c r="D888" s="97"/>
      <c r="E888" s="97"/>
      <c r="F888" s="97"/>
      <c r="G888" s="97"/>
      <c r="H888" s="98"/>
      <c r="I888" s="99"/>
      <c r="J888" s="97"/>
      <c r="K888" s="99"/>
      <c r="L888" s="97"/>
      <c r="M888" s="97"/>
      <c r="N888" s="99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>
      <c r="A889" s="97"/>
      <c r="B889" s="97"/>
      <c r="C889" s="97"/>
      <c r="D889" s="97"/>
      <c r="E889" s="97"/>
      <c r="F889" s="97"/>
      <c r="G889" s="97"/>
      <c r="H889" s="98"/>
      <c r="I889" s="99"/>
      <c r="J889" s="97"/>
      <c r="K889" s="99"/>
      <c r="L889" s="97"/>
      <c r="M889" s="97"/>
      <c r="N889" s="99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>
      <c r="A890" s="97"/>
      <c r="B890" s="97"/>
      <c r="C890" s="97"/>
      <c r="D890" s="97"/>
      <c r="E890" s="97"/>
      <c r="F890" s="97"/>
      <c r="G890" s="97"/>
      <c r="H890" s="98"/>
      <c r="I890" s="99"/>
      <c r="J890" s="97"/>
      <c r="K890" s="99"/>
      <c r="L890" s="97"/>
      <c r="M890" s="97"/>
      <c r="N890" s="99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>
      <c r="A891" s="97"/>
      <c r="B891" s="97"/>
      <c r="C891" s="97"/>
      <c r="D891" s="97"/>
      <c r="E891" s="97"/>
      <c r="F891" s="97"/>
      <c r="G891" s="97"/>
      <c r="H891" s="98"/>
      <c r="I891" s="99"/>
      <c r="J891" s="97"/>
      <c r="K891" s="99"/>
      <c r="L891" s="97"/>
      <c r="M891" s="97"/>
      <c r="N891" s="99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>
      <c r="A892" s="97"/>
      <c r="B892" s="97"/>
      <c r="C892" s="97"/>
      <c r="D892" s="97"/>
      <c r="E892" s="97"/>
      <c r="F892" s="97"/>
      <c r="G892" s="97"/>
      <c r="H892" s="98"/>
      <c r="I892" s="99"/>
      <c r="J892" s="97"/>
      <c r="K892" s="99"/>
      <c r="L892" s="97"/>
      <c r="M892" s="97"/>
      <c r="N892" s="99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>
      <c r="A893" s="97"/>
      <c r="B893" s="97"/>
      <c r="C893" s="97"/>
      <c r="D893" s="97"/>
      <c r="E893" s="97"/>
      <c r="F893" s="97"/>
      <c r="G893" s="97"/>
      <c r="H893" s="98"/>
      <c r="I893" s="99"/>
      <c r="J893" s="97"/>
      <c r="K893" s="99"/>
      <c r="L893" s="97"/>
      <c r="M893" s="97"/>
      <c r="N893" s="99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>
      <c r="A894" s="97"/>
      <c r="B894" s="97"/>
      <c r="C894" s="97"/>
      <c r="D894" s="97"/>
      <c r="E894" s="97"/>
      <c r="F894" s="97"/>
      <c r="G894" s="97"/>
      <c r="H894" s="98"/>
      <c r="I894" s="99"/>
      <c r="J894" s="97"/>
      <c r="K894" s="99"/>
      <c r="L894" s="97"/>
      <c r="M894" s="97"/>
      <c r="N894" s="99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>
      <c r="A895" s="97"/>
      <c r="B895" s="97"/>
      <c r="C895" s="97"/>
      <c r="D895" s="97"/>
      <c r="E895" s="97"/>
      <c r="F895" s="97"/>
      <c r="G895" s="97"/>
      <c r="H895" s="98"/>
      <c r="I895" s="99"/>
      <c r="J895" s="97"/>
      <c r="K895" s="99"/>
      <c r="L895" s="97"/>
      <c r="M895" s="97"/>
      <c r="N895" s="99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>
      <c r="A896" s="97"/>
      <c r="B896" s="97"/>
      <c r="C896" s="97"/>
      <c r="D896" s="97"/>
      <c r="E896" s="97"/>
      <c r="F896" s="97"/>
      <c r="G896" s="97"/>
      <c r="H896" s="98"/>
      <c r="I896" s="99"/>
      <c r="J896" s="97"/>
      <c r="K896" s="99"/>
      <c r="L896" s="97"/>
      <c r="M896" s="97"/>
      <c r="N896" s="99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>
      <c r="A897" s="97"/>
      <c r="B897" s="97"/>
      <c r="C897" s="97"/>
      <c r="D897" s="97"/>
      <c r="E897" s="97"/>
      <c r="F897" s="97"/>
      <c r="G897" s="97"/>
      <c r="H897" s="98"/>
      <c r="I897" s="99"/>
      <c r="J897" s="97"/>
      <c r="K897" s="99"/>
      <c r="L897" s="97"/>
      <c r="M897" s="97"/>
      <c r="N897" s="99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>
      <c r="A898" s="97"/>
      <c r="B898" s="97"/>
      <c r="C898" s="97"/>
      <c r="D898" s="97"/>
      <c r="E898" s="97"/>
      <c r="F898" s="97"/>
      <c r="G898" s="97"/>
      <c r="H898" s="98"/>
      <c r="I898" s="99"/>
      <c r="J898" s="97"/>
      <c r="K898" s="99"/>
      <c r="L898" s="97"/>
      <c r="M898" s="97"/>
      <c r="N898" s="99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>
      <c r="A899" s="97"/>
      <c r="B899" s="97"/>
      <c r="C899" s="97"/>
      <c r="D899" s="97"/>
      <c r="E899" s="97"/>
      <c r="F899" s="97"/>
      <c r="G899" s="97"/>
      <c r="H899" s="98"/>
      <c r="I899" s="99"/>
      <c r="J899" s="97"/>
      <c r="K899" s="99"/>
      <c r="L899" s="97"/>
      <c r="M899" s="97"/>
      <c r="N899" s="99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>
      <c r="A900" s="97"/>
      <c r="B900" s="97"/>
      <c r="C900" s="97"/>
      <c r="D900" s="97"/>
      <c r="E900" s="97"/>
      <c r="F900" s="97"/>
      <c r="G900" s="97"/>
      <c r="H900" s="98"/>
      <c r="I900" s="99"/>
      <c r="J900" s="97"/>
      <c r="K900" s="99"/>
      <c r="L900" s="97"/>
      <c r="M900" s="97"/>
      <c r="N900" s="99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>
      <c r="A901" s="97"/>
      <c r="B901" s="97"/>
      <c r="C901" s="97"/>
      <c r="D901" s="97"/>
      <c r="E901" s="97"/>
      <c r="F901" s="97"/>
      <c r="G901" s="97"/>
      <c r="H901" s="98"/>
      <c r="I901" s="99"/>
      <c r="J901" s="97"/>
      <c r="K901" s="99"/>
      <c r="L901" s="97"/>
      <c r="M901" s="97"/>
      <c r="N901" s="99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>
      <c r="A902" s="97"/>
      <c r="B902" s="97"/>
      <c r="C902" s="97"/>
      <c r="D902" s="97"/>
      <c r="E902" s="97"/>
      <c r="F902" s="97"/>
      <c r="G902" s="97"/>
      <c r="H902" s="98"/>
      <c r="I902" s="99"/>
      <c r="J902" s="97"/>
      <c r="K902" s="99"/>
      <c r="L902" s="97"/>
      <c r="M902" s="97"/>
      <c r="N902" s="99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>
      <c r="A903" s="97"/>
      <c r="B903" s="97"/>
      <c r="C903" s="97"/>
      <c r="D903" s="97"/>
      <c r="E903" s="97"/>
      <c r="F903" s="97"/>
      <c r="G903" s="97"/>
      <c r="H903" s="98"/>
      <c r="I903" s="99"/>
      <c r="J903" s="97"/>
      <c r="K903" s="99"/>
      <c r="L903" s="97"/>
      <c r="M903" s="97"/>
      <c r="N903" s="99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>
      <c r="A904" s="97"/>
      <c r="B904" s="97"/>
      <c r="C904" s="97"/>
      <c r="D904" s="97"/>
      <c r="E904" s="97"/>
      <c r="F904" s="97"/>
      <c r="G904" s="97"/>
      <c r="H904" s="98"/>
      <c r="I904" s="99"/>
      <c r="J904" s="97"/>
      <c r="K904" s="99"/>
      <c r="L904" s="97"/>
      <c r="M904" s="97"/>
      <c r="N904" s="99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>
      <c r="A905" s="97"/>
      <c r="B905" s="97"/>
      <c r="C905" s="97"/>
      <c r="D905" s="97"/>
      <c r="E905" s="97"/>
      <c r="F905" s="97"/>
      <c r="G905" s="97"/>
      <c r="H905" s="98"/>
      <c r="I905" s="99"/>
      <c r="J905" s="97"/>
      <c r="K905" s="99"/>
      <c r="L905" s="97"/>
      <c r="M905" s="97"/>
      <c r="N905" s="99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>
      <c r="A906" s="97"/>
      <c r="B906" s="97"/>
      <c r="C906" s="97"/>
      <c r="D906" s="97"/>
      <c r="E906" s="97"/>
      <c r="F906" s="97"/>
      <c r="G906" s="97"/>
      <c r="H906" s="98"/>
      <c r="I906" s="99"/>
      <c r="J906" s="97"/>
      <c r="K906" s="99"/>
      <c r="L906" s="97"/>
      <c r="M906" s="97"/>
      <c r="N906" s="99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>
      <c r="A907" s="97"/>
      <c r="B907" s="97"/>
      <c r="C907" s="97"/>
      <c r="D907" s="97"/>
      <c r="E907" s="97"/>
      <c r="F907" s="97"/>
      <c r="G907" s="97"/>
      <c r="H907" s="98"/>
      <c r="I907" s="99"/>
      <c r="J907" s="97"/>
      <c r="K907" s="99"/>
      <c r="L907" s="97"/>
      <c r="M907" s="97"/>
      <c r="N907" s="99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>
      <c r="A908" s="97"/>
      <c r="B908" s="97"/>
      <c r="C908" s="97"/>
      <c r="D908" s="97"/>
      <c r="E908" s="97"/>
      <c r="F908" s="97"/>
      <c r="G908" s="97"/>
      <c r="H908" s="98"/>
      <c r="I908" s="99"/>
      <c r="J908" s="97"/>
      <c r="K908" s="99"/>
      <c r="L908" s="97"/>
      <c r="M908" s="97"/>
      <c r="N908" s="99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>
      <c r="A909" s="97"/>
      <c r="B909" s="97"/>
      <c r="C909" s="97"/>
      <c r="D909" s="97"/>
      <c r="E909" s="97"/>
      <c r="F909" s="97"/>
      <c r="G909" s="97"/>
      <c r="H909" s="98"/>
      <c r="I909" s="99"/>
      <c r="J909" s="97"/>
      <c r="K909" s="99"/>
      <c r="L909" s="97"/>
      <c r="M909" s="97"/>
      <c r="N909" s="99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>
      <c r="A910" s="97"/>
      <c r="B910" s="97"/>
      <c r="C910" s="97"/>
      <c r="D910" s="97"/>
      <c r="E910" s="97"/>
      <c r="F910" s="97"/>
      <c r="G910" s="97"/>
      <c r="H910" s="98"/>
      <c r="I910" s="99"/>
      <c r="J910" s="97"/>
      <c r="K910" s="99"/>
      <c r="L910" s="97"/>
      <c r="M910" s="97"/>
      <c r="N910" s="99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>
      <c r="A911" s="97"/>
      <c r="B911" s="97"/>
      <c r="C911" s="97"/>
      <c r="D911" s="97"/>
      <c r="E911" s="97"/>
      <c r="F911" s="97"/>
      <c r="G911" s="97"/>
      <c r="H911" s="98"/>
      <c r="I911" s="99"/>
      <c r="J911" s="97"/>
      <c r="K911" s="99"/>
      <c r="L911" s="97"/>
      <c r="M911" s="97"/>
      <c r="N911" s="99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>
      <c r="A912" s="97"/>
      <c r="B912" s="97"/>
      <c r="C912" s="97"/>
      <c r="D912" s="97"/>
      <c r="E912" s="97"/>
      <c r="F912" s="97"/>
      <c r="G912" s="97"/>
      <c r="H912" s="98"/>
      <c r="I912" s="99"/>
      <c r="J912" s="97"/>
      <c r="K912" s="99"/>
      <c r="L912" s="97"/>
      <c r="M912" s="97"/>
      <c r="N912" s="99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>
      <c r="A913" s="97"/>
      <c r="B913" s="97"/>
      <c r="C913" s="97"/>
      <c r="D913" s="97"/>
      <c r="E913" s="97"/>
      <c r="F913" s="97"/>
      <c r="G913" s="97"/>
      <c r="H913" s="98"/>
      <c r="I913" s="99"/>
      <c r="J913" s="97"/>
      <c r="K913" s="99"/>
      <c r="L913" s="97"/>
      <c r="M913" s="97"/>
      <c r="N913" s="99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>
      <c r="A914" s="97"/>
      <c r="B914" s="97"/>
      <c r="C914" s="97"/>
      <c r="D914" s="97"/>
      <c r="E914" s="97"/>
      <c r="F914" s="97"/>
      <c r="G914" s="97"/>
      <c r="H914" s="98"/>
      <c r="I914" s="99"/>
      <c r="J914" s="97"/>
      <c r="K914" s="99"/>
      <c r="L914" s="97"/>
      <c r="M914" s="97"/>
      <c r="N914" s="99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>
      <c r="A915" s="97"/>
      <c r="B915" s="97"/>
      <c r="C915" s="97"/>
      <c r="D915" s="97"/>
      <c r="E915" s="97"/>
      <c r="F915" s="97"/>
      <c r="G915" s="97"/>
      <c r="H915" s="98"/>
      <c r="I915" s="99"/>
      <c r="J915" s="97"/>
      <c r="K915" s="99"/>
      <c r="L915" s="97"/>
      <c r="M915" s="97"/>
      <c r="N915" s="99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>
      <c r="A916" s="97"/>
      <c r="B916" s="97"/>
      <c r="C916" s="97"/>
      <c r="D916" s="97"/>
      <c r="E916" s="97"/>
      <c r="F916" s="97"/>
      <c r="G916" s="97"/>
      <c r="H916" s="98"/>
      <c r="I916" s="99"/>
      <c r="J916" s="97"/>
      <c r="K916" s="99"/>
      <c r="L916" s="97"/>
      <c r="M916" s="97"/>
      <c r="N916" s="99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>
      <c r="A917" s="97"/>
      <c r="B917" s="97"/>
      <c r="C917" s="97"/>
      <c r="D917" s="97"/>
      <c r="E917" s="97"/>
      <c r="F917" s="97"/>
      <c r="G917" s="97"/>
      <c r="H917" s="98"/>
      <c r="I917" s="99"/>
      <c r="J917" s="97"/>
      <c r="K917" s="99"/>
      <c r="L917" s="97"/>
      <c r="M917" s="97"/>
      <c r="N917" s="99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>
      <c r="A918" s="97"/>
      <c r="B918" s="97"/>
      <c r="C918" s="97"/>
      <c r="D918" s="97"/>
      <c r="E918" s="97"/>
      <c r="F918" s="97"/>
      <c r="G918" s="97"/>
      <c r="H918" s="98"/>
      <c r="I918" s="99"/>
      <c r="J918" s="97"/>
      <c r="K918" s="99"/>
      <c r="L918" s="97"/>
      <c r="M918" s="97"/>
      <c r="N918" s="99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>
      <c r="A919" s="97"/>
      <c r="B919" s="97"/>
      <c r="C919" s="97"/>
      <c r="D919" s="97"/>
      <c r="E919" s="97"/>
      <c r="F919" s="97"/>
      <c r="G919" s="97"/>
      <c r="H919" s="98"/>
      <c r="I919" s="99"/>
      <c r="J919" s="97"/>
      <c r="K919" s="99"/>
      <c r="L919" s="97"/>
      <c r="M919" s="97"/>
      <c r="N919" s="99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>
      <c r="A920" s="97"/>
      <c r="B920" s="97"/>
      <c r="C920" s="97"/>
      <c r="D920" s="97"/>
      <c r="E920" s="97"/>
      <c r="F920" s="97"/>
      <c r="G920" s="97"/>
      <c r="H920" s="98"/>
      <c r="I920" s="99"/>
      <c r="J920" s="97"/>
      <c r="K920" s="99"/>
      <c r="L920" s="97"/>
      <c r="M920" s="97"/>
      <c r="N920" s="99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>
      <c r="A921" s="97"/>
      <c r="B921" s="97"/>
      <c r="C921" s="97"/>
      <c r="D921" s="97"/>
      <c r="E921" s="97"/>
      <c r="F921" s="97"/>
      <c r="G921" s="97"/>
      <c r="H921" s="98"/>
      <c r="I921" s="99"/>
      <c r="J921" s="97"/>
      <c r="K921" s="99"/>
      <c r="L921" s="97"/>
      <c r="M921" s="97"/>
      <c r="N921" s="99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>
      <c r="A922" s="97"/>
      <c r="B922" s="97"/>
      <c r="C922" s="97"/>
      <c r="D922" s="97"/>
      <c r="E922" s="97"/>
      <c r="F922" s="97"/>
      <c r="G922" s="97"/>
      <c r="H922" s="98"/>
      <c r="I922" s="99"/>
      <c r="J922" s="97"/>
      <c r="K922" s="99"/>
      <c r="L922" s="97"/>
      <c r="M922" s="97"/>
      <c r="N922" s="99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>
      <c r="A923" s="97"/>
      <c r="B923" s="97"/>
      <c r="C923" s="97"/>
      <c r="D923" s="97"/>
      <c r="E923" s="97"/>
      <c r="F923" s="97"/>
      <c r="G923" s="97"/>
      <c r="H923" s="98"/>
      <c r="I923" s="99"/>
      <c r="J923" s="97"/>
      <c r="K923" s="99"/>
      <c r="L923" s="97"/>
      <c r="M923" s="97"/>
      <c r="N923" s="99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>
      <c r="A924" s="97"/>
      <c r="B924" s="97"/>
      <c r="C924" s="97"/>
      <c r="D924" s="97"/>
      <c r="E924" s="97"/>
      <c r="F924" s="97"/>
      <c r="G924" s="97"/>
      <c r="H924" s="98"/>
      <c r="I924" s="99"/>
      <c r="J924" s="97"/>
      <c r="K924" s="99"/>
      <c r="L924" s="97"/>
      <c r="M924" s="97"/>
      <c r="N924" s="99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>
      <c r="A925" s="97"/>
      <c r="B925" s="97"/>
      <c r="C925" s="97"/>
      <c r="D925" s="97"/>
      <c r="E925" s="97"/>
      <c r="F925" s="97"/>
      <c r="G925" s="97"/>
      <c r="H925" s="98"/>
      <c r="I925" s="99"/>
      <c r="J925" s="97"/>
      <c r="K925" s="99"/>
      <c r="L925" s="97"/>
      <c r="M925" s="97"/>
      <c r="N925" s="99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>
      <c r="A926" s="97"/>
      <c r="B926" s="97"/>
      <c r="C926" s="97"/>
      <c r="D926" s="97"/>
      <c r="E926" s="97"/>
      <c r="F926" s="97"/>
      <c r="G926" s="97"/>
      <c r="H926" s="98"/>
      <c r="I926" s="99"/>
      <c r="J926" s="97"/>
      <c r="K926" s="99"/>
      <c r="L926" s="97"/>
      <c r="M926" s="97"/>
      <c r="N926" s="99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>
      <c r="A927" s="97"/>
      <c r="B927" s="97"/>
      <c r="C927" s="97"/>
      <c r="D927" s="97"/>
      <c r="E927" s="97"/>
      <c r="F927" s="97"/>
      <c r="G927" s="97"/>
      <c r="H927" s="98"/>
      <c r="I927" s="99"/>
      <c r="J927" s="97"/>
      <c r="K927" s="99"/>
      <c r="L927" s="97"/>
      <c r="M927" s="97"/>
      <c r="N927" s="99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>
      <c r="A928" s="97"/>
      <c r="B928" s="97"/>
      <c r="C928" s="97"/>
      <c r="D928" s="97"/>
      <c r="E928" s="97"/>
      <c r="F928" s="97"/>
      <c r="G928" s="97"/>
      <c r="H928" s="98"/>
      <c r="I928" s="99"/>
      <c r="J928" s="97"/>
      <c r="K928" s="99"/>
      <c r="L928" s="97"/>
      <c r="M928" s="97"/>
      <c r="N928" s="99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>
      <c r="A929" s="97"/>
      <c r="B929" s="97"/>
      <c r="C929" s="97"/>
      <c r="D929" s="97"/>
      <c r="E929" s="97"/>
      <c r="F929" s="97"/>
      <c r="G929" s="97"/>
      <c r="H929" s="98"/>
      <c r="I929" s="99"/>
      <c r="J929" s="97"/>
      <c r="K929" s="99"/>
      <c r="L929" s="97"/>
      <c r="M929" s="97"/>
      <c r="N929" s="99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>
      <c r="A930" s="97"/>
      <c r="B930" s="97"/>
      <c r="C930" s="97"/>
      <c r="D930" s="97"/>
      <c r="E930" s="97"/>
      <c r="F930" s="97"/>
      <c r="G930" s="97"/>
      <c r="H930" s="98"/>
      <c r="I930" s="99"/>
      <c r="J930" s="97"/>
      <c r="K930" s="99"/>
      <c r="L930" s="97"/>
      <c r="M930" s="97"/>
      <c r="N930" s="99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>
      <c r="A931" s="97"/>
      <c r="B931" s="97"/>
      <c r="C931" s="97"/>
      <c r="D931" s="97"/>
      <c r="E931" s="97"/>
      <c r="F931" s="97"/>
      <c r="G931" s="97"/>
      <c r="H931" s="98"/>
      <c r="I931" s="99"/>
      <c r="J931" s="97"/>
      <c r="K931" s="99"/>
      <c r="L931" s="97"/>
      <c r="M931" s="97"/>
      <c r="N931" s="99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>
      <c r="A932" s="97"/>
      <c r="B932" s="97"/>
      <c r="C932" s="97"/>
      <c r="D932" s="97"/>
      <c r="E932" s="97"/>
      <c r="F932" s="97"/>
      <c r="G932" s="97"/>
      <c r="H932" s="98"/>
      <c r="I932" s="99"/>
      <c r="J932" s="97"/>
      <c r="K932" s="99"/>
      <c r="L932" s="97"/>
      <c r="M932" s="97"/>
      <c r="N932" s="99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>
      <c r="A933" s="97"/>
      <c r="B933" s="97"/>
      <c r="C933" s="97"/>
      <c r="D933" s="97"/>
      <c r="E933" s="97"/>
      <c r="F933" s="97"/>
      <c r="G933" s="97"/>
      <c r="H933" s="98"/>
      <c r="I933" s="99"/>
      <c r="J933" s="97"/>
      <c r="K933" s="99"/>
      <c r="L933" s="97"/>
      <c r="M933" s="97"/>
      <c r="N933" s="99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>
      <c r="A934" s="97"/>
      <c r="B934" s="97"/>
      <c r="C934" s="97"/>
      <c r="D934" s="97"/>
      <c r="E934" s="97"/>
      <c r="F934" s="97"/>
      <c r="G934" s="97"/>
      <c r="H934" s="98"/>
      <c r="I934" s="99"/>
      <c r="J934" s="97"/>
      <c r="K934" s="99"/>
      <c r="L934" s="97"/>
      <c r="M934" s="97"/>
      <c r="N934" s="99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>
      <c r="A935" s="97"/>
      <c r="B935" s="97"/>
      <c r="C935" s="97"/>
      <c r="D935" s="97"/>
      <c r="E935" s="97"/>
      <c r="F935" s="97"/>
      <c r="G935" s="97"/>
      <c r="H935" s="98"/>
      <c r="I935" s="99"/>
      <c r="J935" s="97"/>
      <c r="K935" s="99"/>
      <c r="L935" s="97"/>
      <c r="M935" s="97"/>
      <c r="N935" s="99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>
      <c r="A936" s="97"/>
      <c r="B936" s="97"/>
      <c r="C936" s="97"/>
      <c r="D936" s="97"/>
      <c r="E936" s="97"/>
      <c r="F936" s="97"/>
      <c r="G936" s="97"/>
      <c r="H936" s="98"/>
      <c r="I936" s="99"/>
      <c r="J936" s="97"/>
      <c r="K936" s="99"/>
      <c r="L936" s="97"/>
      <c r="M936" s="97"/>
      <c r="N936" s="99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>
      <c r="A937" s="97"/>
      <c r="B937" s="97"/>
      <c r="C937" s="97"/>
      <c r="D937" s="97"/>
      <c r="E937" s="97"/>
      <c r="F937" s="97"/>
      <c r="G937" s="97"/>
      <c r="H937" s="98"/>
      <c r="I937" s="99"/>
      <c r="J937" s="97"/>
      <c r="K937" s="99"/>
      <c r="L937" s="97"/>
      <c r="M937" s="97"/>
      <c r="N937" s="99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>
      <c r="A938" s="97"/>
      <c r="B938" s="97"/>
      <c r="C938" s="97"/>
      <c r="D938" s="97"/>
      <c r="E938" s="97"/>
      <c r="F938" s="97"/>
      <c r="G938" s="97"/>
      <c r="H938" s="98"/>
      <c r="I938" s="99"/>
      <c r="J938" s="97"/>
      <c r="K938" s="99"/>
      <c r="L938" s="97"/>
      <c r="M938" s="97"/>
      <c r="N938" s="99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>
      <c r="A939" s="97"/>
      <c r="B939" s="97"/>
      <c r="C939" s="97"/>
      <c r="D939" s="97"/>
      <c r="E939" s="97"/>
      <c r="F939" s="97"/>
      <c r="G939" s="97"/>
      <c r="H939" s="98"/>
      <c r="I939" s="99"/>
      <c r="J939" s="97"/>
      <c r="K939" s="99"/>
      <c r="L939" s="97"/>
      <c r="M939" s="97"/>
      <c r="N939" s="99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>
      <c r="A940" s="97"/>
      <c r="B940" s="97"/>
      <c r="C940" s="97"/>
      <c r="D940" s="97"/>
      <c r="E940" s="97"/>
      <c r="F940" s="97"/>
      <c r="G940" s="97"/>
      <c r="H940" s="98"/>
      <c r="I940" s="99"/>
      <c r="J940" s="97"/>
      <c r="K940" s="99"/>
      <c r="L940" s="97"/>
      <c r="M940" s="97"/>
      <c r="N940" s="99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>
      <c r="A941" s="97"/>
      <c r="B941" s="97"/>
      <c r="C941" s="97"/>
      <c r="D941" s="97"/>
      <c r="E941" s="97"/>
      <c r="F941" s="97"/>
      <c r="G941" s="97"/>
      <c r="H941" s="98"/>
      <c r="I941" s="99"/>
      <c r="J941" s="97"/>
      <c r="K941" s="99"/>
      <c r="L941" s="97"/>
      <c r="M941" s="97"/>
      <c r="N941" s="99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>
      <c r="A942" s="97"/>
      <c r="B942" s="97"/>
      <c r="C942" s="97"/>
      <c r="D942" s="97"/>
      <c r="E942" s="97"/>
      <c r="F942" s="97"/>
      <c r="G942" s="97"/>
      <c r="H942" s="98"/>
      <c r="I942" s="99"/>
      <c r="J942" s="97"/>
      <c r="K942" s="99"/>
      <c r="L942" s="97"/>
      <c r="M942" s="97"/>
      <c r="N942" s="99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>
      <c r="A943" s="97"/>
      <c r="B943" s="97"/>
      <c r="C943" s="97"/>
      <c r="D943" s="97"/>
      <c r="E943" s="97"/>
      <c r="F943" s="97"/>
      <c r="G943" s="97"/>
      <c r="H943" s="98"/>
      <c r="I943" s="99"/>
      <c r="J943" s="97"/>
      <c r="K943" s="99"/>
      <c r="L943" s="97"/>
      <c r="M943" s="97"/>
      <c r="N943" s="99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>
      <c r="A944" s="97"/>
      <c r="B944" s="97"/>
      <c r="C944" s="97"/>
      <c r="D944" s="97"/>
      <c r="E944" s="97"/>
      <c r="F944" s="97"/>
      <c r="G944" s="97"/>
      <c r="H944" s="98"/>
      <c r="I944" s="99"/>
      <c r="J944" s="97"/>
      <c r="K944" s="99"/>
      <c r="L944" s="97"/>
      <c r="M944" s="97"/>
      <c r="N944" s="99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>
      <c r="A945" s="97"/>
      <c r="B945" s="97"/>
      <c r="C945" s="97"/>
      <c r="D945" s="97"/>
      <c r="E945" s="97"/>
      <c r="F945" s="97"/>
      <c r="G945" s="97"/>
      <c r="H945" s="98"/>
      <c r="I945" s="99"/>
      <c r="J945" s="97"/>
      <c r="K945" s="99"/>
      <c r="L945" s="97"/>
      <c r="M945" s="97"/>
      <c r="N945" s="99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>
      <c r="A946" s="97"/>
      <c r="B946" s="97"/>
      <c r="C946" s="97"/>
      <c r="D946" s="97"/>
      <c r="E946" s="97"/>
      <c r="F946" s="97"/>
      <c r="G946" s="97"/>
      <c r="H946" s="98"/>
      <c r="I946" s="99"/>
      <c r="J946" s="97"/>
      <c r="K946" s="99"/>
      <c r="L946" s="97"/>
      <c r="M946" s="97"/>
      <c r="N946" s="99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>
      <c r="A947" s="97"/>
      <c r="B947" s="97"/>
      <c r="C947" s="97"/>
      <c r="D947" s="97"/>
      <c r="E947" s="97"/>
      <c r="F947" s="97"/>
      <c r="G947" s="97"/>
      <c r="H947" s="98"/>
      <c r="I947" s="99"/>
      <c r="J947" s="97"/>
      <c r="K947" s="99"/>
      <c r="L947" s="97"/>
      <c r="M947" s="97"/>
      <c r="N947" s="99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>
      <c r="A948" s="97"/>
      <c r="B948" s="97"/>
      <c r="C948" s="97"/>
      <c r="D948" s="97"/>
      <c r="E948" s="97"/>
      <c r="F948" s="97"/>
      <c r="G948" s="97"/>
      <c r="H948" s="98"/>
      <c r="I948" s="99"/>
      <c r="J948" s="97"/>
      <c r="K948" s="99"/>
      <c r="L948" s="97"/>
      <c r="M948" s="97"/>
      <c r="N948" s="99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>
      <c r="A949" s="97"/>
      <c r="B949" s="97"/>
      <c r="C949" s="97"/>
      <c r="D949" s="97"/>
      <c r="E949" s="97"/>
      <c r="F949" s="97"/>
      <c r="G949" s="97"/>
      <c r="H949" s="98"/>
      <c r="I949" s="99"/>
      <c r="J949" s="97"/>
      <c r="K949" s="99"/>
      <c r="L949" s="97"/>
      <c r="M949" s="97"/>
      <c r="N949" s="99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>
      <c r="A950" s="97"/>
      <c r="B950" s="97"/>
      <c r="C950" s="97"/>
      <c r="D950" s="97"/>
      <c r="E950" s="97"/>
      <c r="F950" s="97"/>
      <c r="G950" s="97"/>
      <c r="H950" s="98"/>
      <c r="I950" s="99"/>
      <c r="J950" s="97"/>
      <c r="K950" s="99"/>
      <c r="L950" s="97"/>
      <c r="M950" s="97"/>
      <c r="N950" s="99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>
      <c r="A951" s="97"/>
      <c r="B951" s="97"/>
      <c r="C951" s="97"/>
      <c r="D951" s="97"/>
      <c r="E951" s="97"/>
      <c r="F951" s="97"/>
      <c r="G951" s="97"/>
      <c r="H951" s="98"/>
      <c r="I951" s="99"/>
      <c r="J951" s="97"/>
      <c r="K951" s="99"/>
      <c r="L951" s="97"/>
      <c r="M951" s="97"/>
      <c r="N951" s="99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>
      <c r="A952" s="97"/>
      <c r="B952" s="97"/>
      <c r="C952" s="97"/>
      <c r="D952" s="97"/>
      <c r="E952" s="97"/>
      <c r="F952" s="97"/>
      <c r="G952" s="97"/>
      <c r="H952" s="98"/>
      <c r="I952" s="99"/>
      <c r="J952" s="97"/>
      <c r="K952" s="99"/>
      <c r="L952" s="97"/>
      <c r="M952" s="97"/>
      <c r="N952" s="99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>
      <c r="A953" s="97"/>
      <c r="B953" s="97"/>
      <c r="C953" s="97"/>
      <c r="D953" s="97"/>
      <c r="E953" s="97"/>
      <c r="F953" s="97"/>
      <c r="G953" s="97"/>
      <c r="H953" s="98"/>
      <c r="I953" s="99"/>
      <c r="J953" s="97"/>
      <c r="K953" s="99"/>
      <c r="L953" s="97"/>
      <c r="M953" s="97"/>
      <c r="N953" s="99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>
      <c r="A954" s="97"/>
      <c r="B954" s="97"/>
      <c r="C954" s="97"/>
      <c r="D954" s="97"/>
      <c r="E954" s="97"/>
      <c r="F954" s="97"/>
      <c r="G954" s="97"/>
      <c r="H954" s="98"/>
      <c r="I954" s="99"/>
      <c r="J954" s="97"/>
      <c r="K954" s="99"/>
      <c r="L954" s="97"/>
      <c r="M954" s="97"/>
      <c r="N954" s="99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>
      <c r="A955" s="97"/>
      <c r="B955" s="97"/>
      <c r="C955" s="97"/>
      <c r="D955" s="97"/>
      <c r="E955" s="97"/>
      <c r="F955" s="97"/>
      <c r="G955" s="97"/>
      <c r="H955" s="98"/>
      <c r="I955" s="99"/>
      <c r="J955" s="97"/>
      <c r="K955" s="99"/>
      <c r="L955" s="97"/>
      <c r="M955" s="97"/>
      <c r="N955" s="99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>
      <c r="A956" s="97"/>
      <c r="B956" s="97"/>
      <c r="C956" s="97"/>
      <c r="D956" s="97"/>
      <c r="E956" s="97"/>
      <c r="F956" s="97"/>
      <c r="G956" s="97"/>
      <c r="H956" s="98"/>
      <c r="I956" s="99"/>
      <c r="J956" s="97"/>
      <c r="K956" s="99"/>
      <c r="L956" s="97"/>
      <c r="M956" s="97"/>
      <c r="N956" s="99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>
      <c r="A957" s="97"/>
      <c r="B957" s="97"/>
      <c r="C957" s="97"/>
      <c r="D957" s="97"/>
      <c r="E957" s="97"/>
      <c r="F957" s="97"/>
      <c r="G957" s="97"/>
      <c r="H957" s="98"/>
      <c r="I957" s="99"/>
      <c r="J957" s="97"/>
      <c r="K957" s="99"/>
      <c r="L957" s="97"/>
      <c r="M957" s="97"/>
      <c r="N957" s="99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>
      <c r="A958" s="97"/>
      <c r="B958" s="97"/>
      <c r="C958" s="97"/>
      <c r="D958" s="97"/>
      <c r="E958" s="97"/>
      <c r="F958" s="97"/>
      <c r="G958" s="97"/>
      <c r="H958" s="98"/>
      <c r="I958" s="99"/>
      <c r="J958" s="97"/>
      <c r="K958" s="99"/>
      <c r="L958" s="97"/>
      <c r="M958" s="97"/>
      <c r="N958" s="99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>
      <c r="A959" s="97"/>
      <c r="B959" s="97"/>
      <c r="C959" s="97"/>
      <c r="D959" s="97"/>
      <c r="E959" s="97"/>
      <c r="F959" s="97"/>
      <c r="G959" s="97"/>
      <c r="H959" s="98"/>
      <c r="I959" s="99"/>
      <c r="J959" s="97"/>
      <c r="K959" s="99"/>
      <c r="L959" s="97"/>
      <c r="M959" s="97"/>
      <c r="N959" s="99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>
      <c r="A960" s="97"/>
      <c r="B960" s="97"/>
      <c r="C960" s="97"/>
      <c r="D960" s="97"/>
      <c r="E960" s="97"/>
      <c r="F960" s="97"/>
      <c r="G960" s="97"/>
      <c r="H960" s="98"/>
      <c r="I960" s="99"/>
      <c r="J960" s="97"/>
      <c r="K960" s="99"/>
      <c r="L960" s="97"/>
      <c r="M960" s="97"/>
      <c r="N960" s="99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>
      <c r="A961" s="97"/>
      <c r="B961" s="97"/>
      <c r="C961" s="97"/>
      <c r="D961" s="97"/>
      <c r="E961" s="97"/>
      <c r="F961" s="97"/>
      <c r="G961" s="97"/>
      <c r="H961" s="98"/>
      <c r="I961" s="99"/>
      <c r="J961" s="97"/>
      <c r="K961" s="99"/>
      <c r="L961" s="97"/>
      <c r="M961" s="97"/>
      <c r="N961" s="99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>
      <c r="A962" s="97"/>
      <c r="B962" s="97"/>
      <c r="C962" s="97"/>
      <c r="D962" s="97"/>
      <c r="E962" s="97"/>
      <c r="F962" s="97"/>
      <c r="G962" s="97"/>
      <c r="H962" s="98"/>
      <c r="I962" s="99"/>
      <c r="J962" s="97"/>
      <c r="K962" s="99"/>
      <c r="L962" s="97"/>
      <c r="M962" s="97"/>
      <c r="N962" s="99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>
      <c r="A963" s="97"/>
      <c r="B963" s="97"/>
      <c r="C963" s="97"/>
      <c r="D963" s="97"/>
      <c r="E963" s="97"/>
      <c r="F963" s="97"/>
      <c r="G963" s="97"/>
      <c r="H963" s="98"/>
      <c r="I963" s="99"/>
      <c r="J963" s="97"/>
      <c r="K963" s="99"/>
      <c r="L963" s="97"/>
      <c r="M963" s="97"/>
      <c r="N963" s="99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>
      <c r="A964" s="97"/>
      <c r="B964" s="97"/>
      <c r="C964" s="97"/>
      <c r="D964" s="97"/>
      <c r="E964" s="97"/>
      <c r="F964" s="97"/>
      <c r="G964" s="97"/>
      <c r="H964" s="98"/>
      <c r="I964" s="99"/>
      <c r="J964" s="97"/>
      <c r="K964" s="99"/>
      <c r="L964" s="97"/>
      <c r="M964" s="97"/>
      <c r="N964" s="99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>
      <c r="A965" s="97"/>
      <c r="B965" s="97"/>
      <c r="C965" s="97"/>
      <c r="D965" s="97"/>
      <c r="E965" s="97"/>
      <c r="F965" s="97"/>
      <c r="G965" s="97"/>
      <c r="H965" s="98"/>
      <c r="I965" s="99"/>
      <c r="J965" s="97"/>
      <c r="K965" s="99"/>
      <c r="L965" s="97"/>
      <c r="M965" s="97"/>
      <c r="N965" s="99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>
      <c r="A966" s="97"/>
      <c r="B966" s="97"/>
      <c r="C966" s="97"/>
      <c r="D966" s="97"/>
      <c r="E966" s="97"/>
      <c r="F966" s="97"/>
      <c r="G966" s="97"/>
      <c r="H966" s="98"/>
      <c r="I966" s="99"/>
      <c r="J966" s="97"/>
      <c r="K966" s="99"/>
      <c r="L966" s="97"/>
      <c r="M966" s="97"/>
      <c r="N966" s="99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>
      <c r="A967" s="97"/>
      <c r="B967" s="97"/>
      <c r="C967" s="97"/>
      <c r="D967" s="97"/>
      <c r="E967" s="97"/>
      <c r="F967" s="97"/>
      <c r="G967" s="97"/>
      <c r="H967" s="98"/>
      <c r="I967" s="99"/>
      <c r="J967" s="97"/>
      <c r="K967" s="99"/>
      <c r="L967" s="97"/>
      <c r="M967" s="97"/>
      <c r="N967" s="99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>
      <c r="A968" s="97"/>
      <c r="B968" s="97"/>
      <c r="C968" s="97"/>
      <c r="D968" s="97"/>
      <c r="E968" s="97"/>
      <c r="F968" s="97"/>
      <c r="G968" s="97"/>
      <c r="H968" s="98"/>
      <c r="I968" s="99"/>
      <c r="J968" s="97"/>
      <c r="K968" s="99"/>
      <c r="L968" s="97"/>
      <c r="M968" s="97"/>
      <c r="N968" s="99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>
      <c r="A969" s="97"/>
      <c r="B969" s="97"/>
      <c r="C969" s="97"/>
      <c r="D969" s="97"/>
      <c r="E969" s="97"/>
      <c r="F969" s="97"/>
      <c r="G969" s="97"/>
      <c r="H969" s="98"/>
      <c r="I969" s="99"/>
      <c r="J969" s="97"/>
      <c r="K969" s="99"/>
      <c r="L969" s="97"/>
      <c r="M969" s="97"/>
      <c r="N969" s="99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>
      <c r="A970" s="97"/>
      <c r="B970" s="97"/>
      <c r="C970" s="97"/>
      <c r="D970" s="97"/>
      <c r="E970" s="97"/>
      <c r="F970" s="97"/>
      <c r="G970" s="97"/>
      <c r="H970" s="98"/>
      <c r="I970" s="99"/>
      <c r="J970" s="97"/>
      <c r="K970" s="99"/>
      <c r="L970" s="97"/>
      <c r="M970" s="97"/>
      <c r="N970" s="99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>
      <c r="A971" s="97"/>
      <c r="B971" s="97"/>
      <c r="C971" s="97"/>
      <c r="D971" s="97"/>
      <c r="E971" s="97"/>
      <c r="F971" s="97"/>
      <c r="G971" s="97"/>
      <c r="H971" s="98"/>
      <c r="I971" s="99"/>
      <c r="J971" s="97"/>
      <c r="K971" s="99"/>
      <c r="L971" s="97"/>
      <c r="M971" s="97"/>
      <c r="N971" s="99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>
      <c r="A972" s="97"/>
      <c r="B972" s="97"/>
      <c r="C972" s="97"/>
      <c r="D972" s="97"/>
      <c r="E972" s="97"/>
      <c r="F972" s="97"/>
      <c r="G972" s="97"/>
      <c r="H972" s="98"/>
      <c r="I972" s="99"/>
      <c r="J972" s="97"/>
      <c r="K972" s="99"/>
      <c r="L972" s="97"/>
      <c r="M972" s="97"/>
      <c r="N972" s="99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>
      <c r="A973" s="97"/>
      <c r="B973" s="97"/>
      <c r="C973" s="97"/>
      <c r="D973" s="97"/>
      <c r="E973" s="97"/>
      <c r="F973" s="97"/>
      <c r="G973" s="97"/>
      <c r="H973" s="98"/>
      <c r="I973" s="99"/>
      <c r="J973" s="97"/>
      <c r="K973" s="99"/>
      <c r="L973" s="97"/>
      <c r="M973" s="97"/>
      <c r="N973" s="99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>
      <c r="A974" s="97"/>
      <c r="B974" s="97"/>
      <c r="C974" s="97"/>
      <c r="D974" s="97"/>
      <c r="E974" s="97"/>
      <c r="F974" s="97"/>
      <c r="G974" s="97"/>
      <c r="H974" s="98"/>
      <c r="I974" s="99"/>
      <c r="J974" s="97"/>
      <c r="K974" s="99"/>
      <c r="L974" s="97"/>
      <c r="M974" s="97"/>
      <c r="N974" s="99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>
      <c r="A975" s="97"/>
      <c r="B975" s="97"/>
      <c r="C975" s="97"/>
      <c r="D975" s="97"/>
      <c r="E975" s="97"/>
      <c r="F975" s="97"/>
      <c r="G975" s="97"/>
      <c r="H975" s="98"/>
      <c r="I975" s="99"/>
      <c r="J975" s="97"/>
      <c r="K975" s="99"/>
      <c r="L975" s="97"/>
      <c r="M975" s="97"/>
      <c r="N975" s="99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>
      <c r="A976" s="97"/>
      <c r="B976" s="97"/>
      <c r="C976" s="97"/>
      <c r="D976" s="97"/>
      <c r="E976" s="97"/>
      <c r="F976" s="97"/>
      <c r="G976" s="97"/>
      <c r="H976" s="98"/>
      <c r="I976" s="99"/>
      <c r="J976" s="97"/>
      <c r="K976" s="99"/>
      <c r="L976" s="97"/>
      <c r="M976" s="97"/>
      <c r="N976" s="99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>
      <c r="A977" s="97"/>
      <c r="B977" s="97"/>
      <c r="C977" s="97"/>
      <c r="D977" s="97"/>
      <c r="E977" s="97"/>
      <c r="F977" s="97"/>
      <c r="G977" s="97"/>
      <c r="H977" s="98"/>
      <c r="I977" s="99"/>
      <c r="J977" s="97"/>
      <c r="K977" s="99"/>
      <c r="L977" s="97"/>
      <c r="M977" s="97"/>
      <c r="N977" s="99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>
      <c r="A978" s="97"/>
      <c r="B978" s="97"/>
      <c r="C978" s="97"/>
      <c r="D978" s="97"/>
      <c r="E978" s="97"/>
      <c r="F978" s="97"/>
      <c r="G978" s="97"/>
      <c r="H978" s="98"/>
      <c r="I978" s="99"/>
      <c r="J978" s="97"/>
      <c r="K978" s="99"/>
      <c r="L978" s="97"/>
      <c r="M978" s="97"/>
      <c r="N978" s="99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>
      <c r="A979" s="97"/>
      <c r="B979" s="97"/>
      <c r="C979" s="97"/>
      <c r="D979" s="97"/>
      <c r="E979" s="97"/>
      <c r="F979" s="97"/>
      <c r="G979" s="97"/>
      <c r="H979" s="98"/>
      <c r="I979" s="99"/>
      <c r="J979" s="97"/>
      <c r="K979" s="99"/>
      <c r="L979" s="97"/>
      <c r="M979" s="97"/>
      <c r="N979" s="99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>
      <c r="A980" s="97"/>
      <c r="B980" s="97"/>
      <c r="C980" s="97"/>
      <c r="D980" s="97"/>
      <c r="E980" s="97"/>
      <c r="F980" s="97"/>
      <c r="G980" s="97"/>
      <c r="H980" s="98"/>
      <c r="I980" s="99"/>
      <c r="J980" s="97"/>
      <c r="K980" s="99"/>
      <c r="L980" s="97"/>
      <c r="M980" s="97"/>
      <c r="N980" s="99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>
      <c r="A981" s="97"/>
      <c r="B981" s="97"/>
      <c r="C981" s="97"/>
      <c r="D981" s="97"/>
      <c r="E981" s="97"/>
      <c r="F981" s="97"/>
      <c r="G981" s="97"/>
      <c r="H981" s="98"/>
      <c r="I981" s="99"/>
      <c r="J981" s="97"/>
      <c r="K981" s="99"/>
      <c r="L981" s="97"/>
      <c r="M981" s="97"/>
      <c r="N981" s="99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>
      <c r="A982" s="97"/>
      <c r="B982" s="97"/>
      <c r="C982" s="97"/>
      <c r="D982" s="97"/>
      <c r="E982" s="97"/>
      <c r="F982" s="97"/>
      <c r="G982" s="97"/>
      <c r="H982" s="98"/>
      <c r="I982" s="99"/>
      <c r="J982" s="97"/>
      <c r="K982" s="99"/>
      <c r="L982" s="97"/>
      <c r="M982" s="97"/>
      <c r="N982" s="99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>
      <c r="A983" s="97"/>
      <c r="B983" s="97"/>
      <c r="C983" s="97"/>
      <c r="D983" s="97"/>
      <c r="E983" s="97"/>
      <c r="F983" s="97"/>
      <c r="G983" s="97"/>
      <c r="H983" s="98"/>
      <c r="I983" s="99"/>
      <c r="J983" s="97"/>
      <c r="K983" s="99"/>
      <c r="L983" s="97"/>
      <c r="M983" s="97"/>
      <c r="N983" s="99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>
      <c r="A984" s="97"/>
      <c r="B984" s="97"/>
      <c r="C984" s="97"/>
      <c r="D984" s="97"/>
      <c r="E984" s="97"/>
      <c r="F984" s="97"/>
      <c r="G984" s="97"/>
      <c r="H984" s="98"/>
      <c r="I984" s="99"/>
      <c r="J984" s="97"/>
      <c r="K984" s="99"/>
      <c r="L984" s="97"/>
      <c r="M984" s="97"/>
      <c r="N984" s="99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>
      <c r="A985" s="97"/>
      <c r="B985" s="97"/>
      <c r="C985" s="97"/>
      <c r="D985" s="97"/>
      <c r="E985" s="97"/>
      <c r="F985" s="97"/>
      <c r="G985" s="97"/>
      <c r="H985" s="98"/>
      <c r="I985" s="99"/>
      <c r="J985" s="97"/>
      <c r="K985" s="99"/>
      <c r="L985" s="97"/>
      <c r="M985" s="97"/>
      <c r="N985" s="99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>
      <c r="A986" s="97"/>
      <c r="B986" s="97"/>
      <c r="C986" s="97"/>
      <c r="D986" s="97"/>
      <c r="E986" s="97"/>
      <c r="F986" s="97"/>
      <c r="G986" s="97"/>
      <c r="H986" s="98"/>
      <c r="I986" s="99"/>
      <c r="J986" s="97"/>
      <c r="K986" s="99"/>
      <c r="L986" s="97"/>
      <c r="M986" s="97"/>
      <c r="N986" s="99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>
      <c r="A987" s="97"/>
      <c r="B987" s="97"/>
      <c r="C987" s="97"/>
      <c r="D987" s="97"/>
      <c r="E987" s="97"/>
      <c r="F987" s="97"/>
      <c r="G987" s="97"/>
      <c r="H987" s="98"/>
      <c r="I987" s="99"/>
      <c r="J987" s="97"/>
      <c r="K987" s="99"/>
      <c r="L987" s="97"/>
      <c r="M987" s="97"/>
      <c r="N987" s="99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>
      <c r="A988" s="97"/>
      <c r="B988" s="97"/>
      <c r="C988" s="97"/>
      <c r="D988" s="97"/>
      <c r="E988" s="97"/>
      <c r="F988" s="97"/>
      <c r="G988" s="97"/>
      <c r="H988" s="98"/>
      <c r="I988" s="99"/>
      <c r="J988" s="97"/>
      <c r="K988" s="99"/>
      <c r="L988" s="97"/>
      <c r="M988" s="97"/>
      <c r="N988" s="99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>
      <c r="A989" s="97"/>
      <c r="B989" s="97"/>
      <c r="C989" s="97"/>
      <c r="D989" s="97"/>
      <c r="E989" s="97"/>
      <c r="F989" s="97"/>
      <c r="G989" s="97"/>
      <c r="H989" s="98"/>
      <c r="I989" s="99"/>
      <c r="J989" s="97"/>
      <c r="K989" s="99"/>
      <c r="L989" s="97"/>
      <c r="M989" s="97"/>
      <c r="N989" s="99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>
      <c r="A990" s="97"/>
      <c r="B990" s="97"/>
      <c r="C990" s="97"/>
      <c r="D990" s="97"/>
      <c r="E990" s="97"/>
      <c r="F990" s="97"/>
      <c r="G990" s="97"/>
      <c r="H990" s="98"/>
      <c r="I990" s="99"/>
      <c r="J990" s="97"/>
      <c r="K990" s="99"/>
      <c r="L990" s="97"/>
      <c r="M990" s="97"/>
      <c r="N990" s="99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>
      <c r="A991" s="97"/>
      <c r="B991" s="97"/>
      <c r="C991" s="97"/>
      <c r="D991" s="97"/>
      <c r="E991" s="97"/>
      <c r="F991" s="97"/>
      <c r="G991" s="97"/>
      <c r="H991" s="98"/>
      <c r="I991" s="99"/>
      <c r="J991" s="97"/>
      <c r="K991" s="99"/>
      <c r="L991" s="97"/>
      <c r="M991" s="97"/>
      <c r="N991" s="99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>
      <c r="A992" s="97"/>
      <c r="B992" s="97"/>
      <c r="C992" s="97"/>
      <c r="D992" s="97"/>
      <c r="E992" s="97"/>
      <c r="F992" s="97"/>
      <c r="G992" s="97"/>
      <c r="H992" s="98"/>
      <c r="I992" s="99"/>
      <c r="J992" s="97"/>
      <c r="K992" s="99"/>
      <c r="L992" s="97"/>
      <c r="M992" s="97"/>
      <c r="N992" s="99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>
      <c r="A993" s="97"/>
      <c r="B993" s="97"/>
      <c r="C993" s="97"/>
      <c r="D993" s="97"/>
      <c r="E993" s="97"/>
      <c r="F993" s="97"/>
      <c r="G993" s="97"/>
      <c r="H993" s="98"/>
      <c r="I993" s="99"/>
      <c r="J993" s="97"/>
      <c r="K993" s="99"/>
      <c r="L993" s="97"/>
      <c r="M993" s="97"/>
      <c r="N993" s="99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>
      <c r="A994" s="97"/>
      <c r="B994" s="97"/>
      <c r="C994" s="97"/>
      <c r="D994" s="97"/>
      <c r="E994" s="97"/>
      <c r="F994" s="97"/>
      <c r="G994" s="97"/>
      <c r="H994" s="98"/>
      <c r="I994" s="99"/>
      <c r="J994" s="97"/>
      <c r="K994" s="99"/>
      <c r="L994" s="97"/>
      <c r="M994" s="97"/>
      <c r="N994" s="99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>
      <c r="A995" s="97"/>
      <c r="B995" s="97"/>
      <c r="C995" s="97"/>
      <c r="D995" s="97"/>
      <c r="E995" s="97"/>
      <c r="F995" s="97"/>
      <c r="G995" s="97"/>
      <c r="H995" s="98"/>
      <c r="I995" s="99"/>
      <c r="J995" s="97"/>
      <c r="K995" s="99"/>
      <c r="L995" s="97"/>
      <c r="M995" s="97"/>
      <c r="N995" s="99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>
      <c r="A996" s="97"/>
      <c r="B996" s="97"/>
      <c r="C996" s="97"/>
      <c r="D996" s="97"/>
      <c r="E996" s="97"/>
      <c r="F996" s="97"/>
      <c r="G996" s="97"/>
      <c r="H996" s="98"/>
      <c r="I996" s="99"/>
      <c r="J996" s="97"/>
      <c r="K996" s="99"/>
      <c r="L996" s="97"/>
      <c r="M996" s="97"/>
      <c r="N996" s="99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>
      <c r="A997" s="97"/>
      <c r="B997" s="97"/>
      <c r="C997" s="97"/>
      <c r="D997" s="97"/>
      <c r="E997" s="97"/>
      <c r="F997" s="97"/>
      <c r="G997" s="97"/>
      <c r="H997" s="98"/>
      <c r="I997" s="99"/>
      <c r="J997" s="97"/>
      <c r="K997" s="99"/>
      <c r="L997" s="97"/>
      <c r="M997" s="97"/>
      <c r="N997" s="99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>
      <c r="A998" s="97"/>
      <c r="B998" s="97"/>
      <c r="C998" s="97"/>
      <c r="D998" s="97"/>
      <c r="E998" s="97"/>
      <c r="F998" s="97"/>
      <c r="G998" s="97"/>
      <c r="H998" s="98"/>
      <c r="I998" s="99"/>
      <c r="J998" s="97"/>
      <c r="K998" s="99"/>
      <c r="L998" s="97"/>
      <c r="M998" s="97"/>
      <c r="N998" s="99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>
      <c r="A999" s="97"/>
      <c r="B999" s="97"/>
      <c r="C999" s="97"/>
      <c r="D999" s="97"/>
      <c r="E999" s="97"/>
      <c r="F999" s="97"/>
      <c r="G999" s="97"/>
      <c r="H999" s="98"/>
      <c r="I999" s="99"/>
      <c r="J999" s="97"/>
      <c r="K999" s="99"/>
      <c r="L999" s="97"/>
      <c r="M999" s="97"/>
      <c r="N999" s="99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</sheetData>
  <autoFilter ref="$A$1:$N$999"/>
  <dataValidations>
    <dataValidation type="list" allowBlank="1" showErrorMessage="1" sqref="E2:E989">
      <formula1>ValidacaoDados!$C$2:$C$25</formula1>
    </dataValidation>
    <dataValidation type="list" allowBlank="1" showErrorMessage="1" sqref="L2:L989">
      <formula1>ValidacaoDados!$D$2:$D$13</formula1>
    </dataValidation>
    <dataValidation type="list" allowBlank="1" showErrorMessage="1" sqref="F2:F989">
      <formula1>ValidacaoDados!$A$2:$A$36</formula1>
    </dataValidation>
    <dataValidation type="list" allowBlank="1" showErrorMessage="1" sqref="G2:G989">
      <formula1>ValidacaoDados!$B$2:$B$11</formula1>
    </dataValidation>
  </dataValidations>
  <hyperlinks>
    <hyperlink r:id="rId1" ref="C218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4.63"/>
    <col customWidth="1" min="3" max="3" width="23.5"/>
    <col customWidth="1" min="4" max="4" width="25.88"/>
    <col customWidth="1" min="5" max="5" width="20.13"/>
    <col customWidth="1" min="6" max="6" width="27.88"/>
    <col customWidth="1" min="7" max="7" width="22.38"/>
    <col customWidth="1" min="8" max="8" width="26.0"/>
    <col customWidth="1" min="9" max="9" width="25.75"/>
    <col customWidth="1" min="10" max="10" width="18.75"/>
    <col customWidth="1" min="11" max="11" width="24.13"/>
    <col customWidth="1" min="12" max="12" width="15.0"/>
    <col customWidth="1" min="13" max="13" width="20.38"/>
    <col customWidth="1" min="14" max="14" width="21.38"/>
    <col customWidth="1" min="15" max="15" width="23.0"/>
    <col customWidth="1" min="16" max="16" width="9.75"/>
    <col customWidth="1" min="19" max="19" width="18.63"/>
    <col customWidth="1" min="20" max="20" width="17.63"/>
    <col customWidth="1" min="21" max="21" width="9.63"/>
  </cols>
  <sheetData>
    <row r="1">
      <c r="A1" s="89" t="s">
        <v>69</v>
      </c>
      <c r="B1" s="90" t="s">
        <v>70</v>
      </c>
      <c r="C1" s="90" t="s">
        <v>71</v>
      </c>
      <c r="D1" s="90" t="s">
        <v>72</v>
      </c>
      <c r="E1" s="90" t="s">
        <v>73</v>
      </c>
      <c r="F1" s="90" t="s">
        <v>74</v>
      </c>
      <c r="G1" s="90" t="s">
        <v>75</v>
      </c>
      <c r="H1" s="91" t="s">
        <v>76</v>
      </c>
      <c r="I1" s="92" t="s">
        <v>77</v>
      </c>
      <c r="J1" s="90" t="s">
        <v>78</v>
      </c>
      <c r="K1" s="92" t="s">
        <v>79</v>
      </c>
      <c r="L1" s="89" t="s">
        <v>80</v>
      </c>
      <c r="M1" s="90" t="s">
        <v>81</v>
      </c>
      <c r="N1" s="92" t="s">
        <v>82</v>
      </c>
      <c r="Q1" s="94"/>
      <c r="R1" s="94"/>
      <c r="S1" s="83"/>
      <c r="T1" s="83"/>
      <c r="U1" s="94"/>
    </row>
    <row r="2">
      <c r="A2" s="106" t="s">
        <v>9219</v>
      </c>
      <c r="B2" s="106">
        <v>2.1976476041E10</v>
      </c>
      <c r="C2" s="107"/>
      <c r="D2" s="107"/>
      <c r="E2" s="106" t="s">
        <v>3142</v>
      </c>
      <c r="F2" s="107"/>
      <c r="G2" s="106" t="s">
        <v>86</v>
      </c>
      <c r="H2" s="108"/>
      <c r="I2" s="109"/>
      <c r="J2" s="107"/>
      <c r="K2" s="109"/>
      <c r="L2" s="107"/>
      <c r="M2" s="107"/>
      <c r="N2" s="110">
        <v>45938.0</v>
      </c>
    </row>
    <row r="3">
      <c r="A3" s="106" t="s">
        <v>7124</v>
      </c>
      <c r="B3" s="106">
        <v>2.2999861016E10</v>
      </c>
      <c r="C3" s="107"/>
      <c r="D3" s="107"/>
      <c r="E3" s="106" t="s">
        <v>3142</v>
      </c>
      <c r="F3" s="107"/>
      <c r="G3" s="106" t="s">
        <v>86</v>
      </c>
      <c r="H3" s="108"/>
      <c r="I3" s="109"/>
      <c r="J3" s="107"/>
      <c r="K3" s="109"/>
      <c r="L3" s="107"/>
      <c r="M3" s="107"/>
      <c r="N3" s="110">
        <v>45938.0</v>
      </c>
    </row>
    <row r="4">
      <c r="A4" s="106" t="s">
        <v>4026</v>
      </c>
      <c r="B4" s="106">
        <v>2.1987771754E10</v>
      </c>
      <c r="C4" s="107"/>
      <c r="D4" s="107"/>
      <c r="E4" s="106" t="s">
        <v>3142</v>
      </c>
      <c r="F4" s="107"/>
      <c r="G4" s="106" t="s">
        <v>150</v>
      </c>
      <c r="H4" s="108"/>
      <c r="I4" s="109"/>
      <c r="J4" s="107"/>
      <c r="K4" s="109"/>
      <c r="L4" s="107"/>
      <c r="M4" s="107"/>
      <c r="N4" s="110">
        <v>45938.0</v>
      </c>
    </row>
    <row r="5">
      <c r="A5" s="106" t="s">
        <v>9220</v>
      </c>
      <c r="B5" s="106">
        <v>2.2996167017E10</v>
      </c>
      <c r="C5" s="107"/>
      <c r="D5" s="107"/>
      <c r="E5" s="106" t="s">
        <v>3142</v>
      </c>
      <c r="F5" s="107"/>
      <c r="G5" s="106" t="s">
        <v>86</v>
      </c>
      <c r="H5" s="108"/>
      <c r="I5" s="109"/>
      <c r="J5" s="107"/>
      <c r="K5" s="109"/>
      <c r="L5" s="107"/>
      <c r="M5" s="107"/>
      <c r="N5" s="110">
        <v>45938.0</v>
      </c>
    </row>
    <row r="6">
      <c r="A6" s="106" t="s">
        <v>4955</v>
      </c>
      <c r="B6" s="106">
        <v>2.2974028284E10</v>
      </c>
      <c r="C6" s="107"/>
      <c r="D6" s="107"/>
      <c r="E6" s="106" t="s">
        <v>3142</v>
      </c>
      <c r="F6" s="107"/>
      <c r="G6" s="106" t="s">
        <v>86</v>
      </c>
      <c r="H6" s="108"/>
      <c r="I6" s="109"/>
      <c r="J6" s="107"/>
      <c r="K6" s="109"/>
      <c r="L6" s="107"/>
      <c r="M6" s="107"/>
      <c r="N6" s="110">
        <v>45938.0</v>
      </c>
    </row>
    <row r="7">
      <c r="A7" s="106" t="s">
        <v>9221</v>
      </c>
      <c r="B7" s="106">
        <v>2.1990587895E10</v>
      </c>
      <c r="C7" s="107"/>
      <c r="D7" s="107"/>
      <c r="E7" s="106" t="s">
        <v>3142</v>
      </c>
      <c r="F7" s="107"/>
      <c r="G7" s="106" t="s">
        <v>150</v>
      </c>
      <c r="H7" s="108"/>
      <c r="I7" s="109"/>
      <c r="J7" s="107"/>
      <c r="K7" s="109"/>
      <c r="L7" s="107"/>
      <c r="M7" s="107"/>
      <c r="N7" s="110">
        <v>45938.0</v>
      </c>
    </row>
    <row r="8">
      <c r="A8" s="106" t="s">
        <v>4503</v>
      </c>
      <c r="B8" s="106">
        <v>2.1994427413E10</v>
      </c>
      <c r="C8" s="107"/>
      <c r="D8" s="107"/>
      <c r="E8" s="106" t="s">
        <v>3142</v>
      </c>
      <c r="F8" s="107"/>
      <c r="G8" s="106" t="s">
        <v>150</v>
      </c>
      <c r="H8" s="108"/>
      <c r="I8" s="109"/>
      <c r="J8" s="107"/>
      <c r="K8" s="109"/>
      <c r="L8" s="107"/>
      <c r="M8" s="107"/>
      <c r="N8" s="110">
        <v>45938.0</v>
      </c>
    </row>
    <row r="9">
      <c r="A9" s="106" t="s">
        <v>4456</v>
      </c>
      <c r="B9" s="106">
        <v>2.1967620213E10</v>
      </c>
      <c r="C9" s="107"/>
      <c r="D9" s="107"/>
      <c r="E9" s="106" t="s">
        <v>3142</v>
      </c>
      <c r="F9" s="107"/>
      <c r="G9" s="106" t="s">
        <v>86</v>
      </c>
      <c r="H9" s="108"/>
      <c r="I9" s="109"/>
      <c r="J9" s="107"/>
      <c r="K9" s="109"/>
      <c r="L9" s="107"/>
      <c r="M9" s="107"/>
      <c r="N9" s="110">
        <v>45938.0</v>
      </c>
    </row>
    <row r="10">
      <c r="A10" s="106" t="s">
        <v>9222</v>
      </c>
      <c r="B10" s="106">
        <v>2.1971744783E10</v>
      </c>
      <c r="C10" s="107"/>
      <c r="D10" s="107"/>
      <c r="E10" s="106" t="s">
        <v>3142</v>
      </c>
      <c r="F10" s="107"/>
      <c r="G10" s="106" t="s">
        <v>86</v>
      </c>
      <c r="H10" s="108"/>
      <c r="I10" s="109"/>
      <c r="J10" s="107"/>
      <c r="K10" s="109"/>
      <c r="L10" s="107"/>
      <c r="M10" s="107"/>
      <c r="N10" s="110">
        <v>45938.0</v>
      </c>
    </row>
    <row r="11">
      <c r="A11" s="106" t="s">
        <v>4701</v>
      </c>
      <c r="B11" s="106">
        <v>2.4981114537E10</v>
      </c>
      <c r="C11" s="107"/>
      <c r="D11" s="107"/>
      <c r="E11" s="106" t="s">
        <v>3142</v>
      </c>
      <c r="F11" s="107"/>
      <c r="G11" s="106" t="s">
        <v>86</v>
      </c>
      <c r="H11" s="108"/>
      <c r="I11" s="109"/>
      <c r="J11" s="107"/>
      <c r="K11" s="109"/>
      <c r="L11" s="107"/>
      <c r="M11" s="107"/>
      <c r="N11" s="110">
        <v>45938.0</v>
      </c>
    </row>
    <row r="12">
      <c r="A12" s="106" t="s">
        <v>5075</v>
      </c>
      <c r="B12" s="106">
        <v>2.1997533944E10</v>
      </c>
      <c r="C12" s="107"/>
      <c r="D12" s="107"/>
      <c r="E12" s="106" t="s">
        <v>3142</v>
      </c>
      <c r="F12" s="107"/>
      <c r="G12" s="106" t="s">
        <v>150</v>
      </c>
      <c r="H12" s="108"/>
      <c r="I12" s="109"/>
      <c r="J12" s="107"/>
      <c r="K12" s="109"/>
      <c r="L12" s="107"/>
      <c r="M12" s="107"/>
      <c r="N12" s="110">
        <v>45938.0</v>
      </c>
    </row>
    <row r="13">
      <c r="A13" s="106" t="s">
        <v>9223</v>
      </c>
      <c r="B13" s="106">
        <v>2.1988999684E10</v>
      </c>
      <c r="C13" s="107"/>
      <c r="D13" s="107"/>
      <c r="E13" s="106" t="s">
        <v>3142</v>
      </c>
      <c r="F13" s="107"/>
      <c r="G13" s="106" t="s">
        <v>86</v>
      </c>
      <c r="H13" s="108"/>
      <c r="I13" s="109"/>
      <c r="J13" s="107"/>
      <c r="K13" s="109"/>
      <c r="L13" s="107"/>
      <c r="M13" s="107"/>
      <c r="N13" s="110">
        <v>45938.0</v>
      </c>
    </row>
    <row r="14">
      <c r="A14" s="106" t="s">
        <v>5018</v>
      </c>
      <c r="B14" s="106">
        <v>2.2999072921E10</v>
      </c>
      <c r="C14" s="107"/>
      <c r="D14" s="107"/>
      <c r="E14" s="106" t="s">
        <v>3142</v>
      </c>
      <c r="F14" s="107"/>
      <c r="G14" s="106" t="s">
        <v>86</v>
      </c>
      <c r="H14" s="108"/>
      <c r="I14" s="109"/>
      <c r="J14" s="107"/>
      <c r="K14" s="109"/>
      <c r="L14" s="107"/>
      <c r="M14" s="107"/>
      <c r="N14" s="110">
        <v>45938.0</v>
      </c>
    </row>
    <row r="15">
      <c r="A15" s="106" t="s">
        <v>5191</v>
      </c>
      <c r="B15" s="106">
        <v>2.1981877792E10</v>
      </c>
      <c r="C15" s="107"/>
      <c r="D15" s="107"/>
      <c r="E15" s="106" t="s">
        <v>3142</v>
      </c>
      <c r="F15" s="107"/>
      <c r="G15" s="106" t="s">
        <v>86</v>
      </c>
      <c r="H15" s="108"/>
      <c r="I15" s="109"/>
      <c r="J15" s="107"/>
      <c r="K15" s="109"/>
      <c r="L15" s="107"/>
      <c r="M15" s="107"/>
      <c r="N15" s="110">
        <v>45938.0</v>
      </c>
    </row>
    <row r="16">
      <c r="A16" s="106" t="s">
        <v>7231</v>
      </c>
      <c r="B16" s="106">
        <v>2.1982733582E10</v>
      </c>
      <c r="C16" s="107"/>
      <c r="D16" s="107"/>
      <c r="E16" s="106" t="s">
        <v>3142</v>
      </c>
      <c r="F16" s="107"/>
      <c r="G16" s="106" t="s">
        <v>86</v>
      </c>
      <c r="H16" s="108"/>
      <c r="I16" s="109"/>
      <c r="J16" s="107"/>
      <c r="K16" s="109"/>
      <c r="L16" s="107"/>
      <c r="M16" s="107"/>
      <c r="N16" s="110">
        <v>45938.0</v>
      </c>
    </row>
    <row r="17">
      <c r="A17" s="106" t="s">
        <v>32</v>
      </c>
      <c r="B17" s="106">
        <v>2.1973596273E10</v>
      </c>
      <c r="C17" s="107"/>
      <c r="D17" s="107"/>
      <c r="E17" s="106" t="s">
        <v>3142</v>
      </c>
      <c r="F17" s="107"/>
      <c r="G17" s="106" t="s">
        <v>131</v>
      </c>
      <c r="H17" s="108"/>
      <c r="I17" s="109"/>
      <c r="J17" s="107"/>
      <c r="K17" s="109"/>
      <c r="L17" s="107"/>
      <c r="M17" s="107"/>
      <c r="N17" s="110">
        <v>45938.0</v>
      </c>
    </row>
    <row r="18">
      <c r="A18" s="106" t="s">
        <v>4104</v>
      </c>
      <c r="B18" s="106">
        <v>2.2999208863E10</v>
      </c>
      <c r="C18" s="107"/>
      <c r="D18" s="107"/>
      <c r="E18" s="106" t="s">
        <v>3142</v>
      </c>
      <c r="F18" s="107"/>
      <c r="G18" s="106" t="s">
        <v>86</v>
      </c>
      <c r="H18" s="108"/>
      <c r="I18" s="109"/>
      <c r="J18" s="107"/>
      <c r="K18" s="109"/>
      <c r="L18" s="107"/>
      <c r="M18" s="107"/>
      <c r="N18" s="110">
        <v>45938.0</v>
      </c>
    </row>
    <row r="19">
      <c r="A19" s="106" t="s">
        <v>4159</v>
      </c>
      <c r="B19" s="106">
        <v>2.1974667886E10</v>
      </c>
      <c r="C19" s="107"/>
      <c r="D19" s="107"/>
      <c r="E19" s="106" t="s">
        <v>3142</v>
      </c>
      <c r="F19" s="107"/>
      <c r="G19" s="106" t="s">
        <v>86</v>
      </c>
      <c r="H19" s="108"/>
      <c r="I19" s="109"/>
      <c r="J19" s="107"/>
      <c r="K19" s="109"/>
      <c r="L19" s="107"/>
      <c r="M19" s="107"/>
      <c r="N19" s="110">
        <v>45938.0</v>
      </c>
    </row>
    <row r="20">
      <c r="A20" s="106" t="s">
        <v>3990</v>
      </c>
      <c r="B20" s="106">
        <v>2.1970071904E10</v>
      </c>
      <c r="C20" s="107"/>
      <c r="D20" s="107"/>
      <c r="E20" s="106" t="s">
        <v>3142</v>
      </c>
      <c r="F20" s="107"/>
      <c r="G20" s="106" t="s">
        <v>86</v>
      </c>
      <c r="H20" s="108"/>
      <c r="I20" s="109"/>
      <c r="J20" s="107"/>
      <c r="K20" s="109"/>
      <c r="L20" s="107"/>
      <c r="M20" s="107"/>
      <c r="N20" s="110">
        <v>45938.0</v>
      </c>
    </row>
    <row r="21">
      <c r="A21" s="106" t="s">
        <v>4531</v>
      </c>
      <c r="B21" s="106">
        <v>2.1971537373E10</v>
      </c>
      <c r="C21" s="107"/>
      <c r="D21" s="107"/>
      <c r="E21" s="106" t="s">
        <v>3142</v>
      </c>
      <c r="F21" s="107"/>
      <c r="G21" s="106" t="s">
        <v>150</v>
      </c>
      <c r="H21" s="108"/>
      <c r="I21" s="109"/>
      <c r="J21" s="107"/>
      <c r="K21" s="109"/>
      <c r="L21" s="107"/>
      <c r="M21" s="107"/>
      <c r="N21" s="110">
        <v>45938.0</v>
      </c>
    </row>
    <row r="22">
      <c r="A22" s="106" t="s">
        <v>9224</v>
      </c>
      <c r="B22" s="106">
        <v>2.1979709987E10</v>
      </c>
      <c r="C22" s="107"/>
      <c r="D22" s="107"/>
      <c r="E22" s="106" t="s">
        <v>3142</v>
      </c>
      <c r="F22" s="107"/>
      <c r="G22" s="106" t="s">
        <v>86</v>
      </c>
      <c r="H22" s="108"/>
      <c r="I22" s="109"/>
      <c r="J22" s="107"/>
      <c r="K22" s="109"/>
      <c r="L22" s="107"/>
      <c r="M22" s="107"/>
      <c r="N22" s="110">
        <v>45938.0</v>
      </c>
    </row>
    <row r="23">
      <c r="A23" s="106" t="s">
        <v>5150</v>
      </c>
      <c r="B23" s="106">
        <v>2.1997803254E10</v>
      </c>
      <c r="C23" s="107"/>
      <c r="D23" s="107"/>
      <c r="E23" s="106" t="s">
        <v>3142</v>
      </c>
      <c r="F23" s="107"/>
      <c r="G23" s="106" t="s">
        <v>86</v>
      </c>
      <c r="H23" s="108"/>
      <c r="I23" s="109"/>
      <c r="J23" s="107"/>
      <c r="K23" s="109"/>
      <c r="L23" s="107"/>
      <c r="M23" s="107"/>
      <c r="N23" s="110">
        <v>45938.0</v>
      </c>
    </row>
    <row r="24">
      <c r="A24" s="106" t="s">
        <v>4074</v>
      </c>
      <c r="B24" s="106">
        <v>2.1996612764E10</v>
      </c>
      <c r="C24" s="107"/>
      <c r="D24" s="107"/>
      <c r="E24" s="106" t="s">
        <v>3142</v>
      </c>
      <c r="F24" s="107"/>
      <c r="G24" s="106" t="s">
        <v>150</v>
      </c>
      <c r="H24" s="108"/>
      <c r="I24" s="109"/>
      <c r="J24" s="107"/>
      <c r="K24" s="109"/>
      <c r="L24" s="107"/>
      <c r="M24" s="107"/>
      <c r="N24" s="110">
        <v>45938.0</v>
      </c>
    </row>
    <row r="25">
      <c r="A25" s="106" t="s">
        <v>4286</v>
      </c>
      <c r="B25" s="106">
        <v>2.1994174908E10</v>
      </c>
      <c r="C25" s="107"/>
      <c r="D25" s="107"/>
      <c r="E25" s="106" t="s">
        <v>3142</v>
      </c>
      <c r="F25" s="107"/>
      <c r="G25" s="106" t="s">
        <v>86</v>
      </c>
      <c r="H25" s="108"/>
      <c r="I25" s="109"/>
      <c r="J25" s="107"/>
      <c r="K25" s="109"/>
      <c r="L25" s="107"/>
      <c r="M25" s="107"/>
      <c r="N25" s="110">
        <v>45938.0</v>
      </c>
    </row>
    <row r="26">
      <c r="A26" s="106" t="s">
        <v>4350</v>
      </c>
      <c r="B26" s="106">
        <v>2.1989360805E10</v>
      </c>
      <c r="C26" s="107"/>
      <c r="D26" s="107"/>
      <c r="E26" s="106" t="s">
        <v>3142</v>
      </c>
      <c r="F26" s="107"/>
      <c r="G26" s="106" t="s">
        <v>86</v>
      </c>
      <c r="H26" s="108"/>
      <c r="I26" s="109"/>
      <c r="J26" s="107"/>
      <c r="K26" s="109"/>
      <c r="L26" s="107"/>
      <c r="M26" s="107"/>
      <c r="N26" s="110">
        <v>45938.0</v>
      </c>
    </row>
    <row r="27">
      <c r="A27" s="106" t="s">
        <v>4679</v>
      </c>
      <c r="B27" s="106">
        <v>2.1976338506E10</v>
      </c>
      <c r="C27" s="107"/>
      <c r="D27" s="107"/>
      <c r="E27" s="106" t="s">
        <v>3142</v>
      </c>
      <c r="F27" s="107"/>
      <c r="G27" s="106" t="s">
        <v>131</v>
      </c>
      <c r="H27" s="108"/>
      <c r="I27" s="109"/>
      <c r="J27" s="107"/>
      <c r="K27" s="109"/>
      <c r="L27" s="107"/>
      <c r="M27" s="107"/>
      <c r="N27" s="110">
        <v>45938.0</v>
      </c>
    </row>
    <row r="28">
      <c r="A28" s="106" t="s">
        <v>4019</v>
      </c>
      <c r="B28" s="106">
        <v>2.1983959551E10</v>
      </c>
      <c r="C28" s="107"/>
      <c r="D28" s="107"/>
      <c r="E28" s="106" t="s">
        <v>3142</v>
      </c>
      <c r="F28" s="107"/>
      <c r="G28" s="106" t="s">
        <v>131</v>
      </c>
      <c r="H28" s="108"/>
      <c r="I28" s="109"/>
      <c r="J28" s="107"/>
      <c r="K28" s="109"/>
      <c r="L28" s="107"/>
      <c r="M28" s="107"/>
      <c r="N28" s="110">
        <v>45938.0</v>
      </c>
    </row>
    <row r="29">
      <c r="A29" s="106" t="s">
        <v>9225</v>
      </c>
      <c r="B29" s="106">
        <v>2.1991217351E10</v>
      </c>
      <c r="C29" s="107"/>
      <c r="D29" s="107"/>
      <c r="E29" s="106" t="s">
        <v>3142</v>
      </c>
      <c r="F29" s="107"/>
      <c r="G29" s="106" t="s">
        <v>86</v>
      </c>
      <c r="H29" s="108"/>
      <c r="I29" s="109"/>
      <c r="J29" s="107"/>
      <c r="K29" s="109"/>
      <c r="L29" s="107"/>
      <c r="M29" s="107"/>
      <c r="N29" s="110">
        <v>45938.0</v>
      </c>
    </row>
    <row r="30">
      <c r="A30" s="106" t="s">
        <v>7805</v>
      </c>
      <c r="B30" s="106">
        <v>2.1976494561E10</v>
      </c>
      <c r="C30" s="107"/>
      <c r="D30" s="107"/>
      <c r="E30" s="106" t="s">
        <v>3142</v>
      </c>
      <c r="F30" s="107"/>
      <c r="G30" s="106" t="s">
        <v>86</v>
      </c>
      <c r="H30" s="108"/>
      <c r="I30" s="109"/>
      <c r="J30" s="107"/>
      <c r="K30" s="109"/>
      <c r="L30" s="107"/>
      <c r="M30" s="107"/>
      <c r="N30" s="110">
        <v>45938.0</v>
      </c>
    </row>
    <row r="31">
      <c r="A31" s="106" t="s">
        <v>4908</v>
      </c>
      <c r="B31" s="106">
        <v>2.1994894405E10</v>
      </c>
      <c r="C31" s="107"/>
      <c r="D31" s="107"/>
      <c r="E31" s="106" t="s">
        <v>3142</v>
      </c>
      <c r="F31" s="107"/>
      <c r="G31" s="106" t="s">
        <v>86</v>
      </c>
      <c r="H31" s="108"/>
      <c r="I31" s="109"/>
      <c r="J31" s="107"/>
      <c r="K31" s="109"/>
      <c r="L31" s="107"/>
      <c r="M31" s="107"/>
      <c r="N31" s="110">
        <v>45938.0</v>
      </c>
    </row>
    <row r="32">
      <c r="A32" s="106" t="s">
        <v>9226</v>
      </c>
      <c r="B32" s="106">
        <v>2.1997852705E10</v>
      </c>
      <c r="C32" s="107"/>
      <c r="D32" s="107"/>
      <c r="E32" s="106" t="s">
        <v>3142</v>
      </c>
      <c r="F32" s="107"/>
      <c r="G32" s="106" t="s">
        <v>86</v>
      </c>
      <c r="H32" s="108"/>
      <c r="I32" s="109"/>
      <c r="J32" s="107"/>
      <c r="K32" s="109"/>
      <c r="L32" s="107"/>
      <c r="M32" s="107"/>
      <c r="N32" s="110">
        <v>45938.0</v>
      </c>
    </row>
    <row r="33">
      <c r="A33" s="106" t="s">
        <v>7593</v>
      </c>
      <c r="B33" s="106">
        <v>2.1997471534E10</v>
      </c>
      <c r="C33" s="107"/>
      <c r="D33" s="107"/>
      <c r="E33" s="106" t="s">
        <v>3142</v>
      </c>
      <c r="F33" s="107"/>
      <c r="G33" s="106" t="s">
        <v>150</v>
      </c>
      <c r="H33" s="108"/>
      <c r="I33" s="109"/>
      <c r="J33" s="107"/>
      <c r="K33" s="109"/>
      <c r="L33" s="107"/>
      <c r="M33" s="107"/>
      <c r="N33" s="110">
        <v>45938.0</v>
      </c>
    </row>
    <row r="34">
      <c r="A34" s="106" t="s">
        <v>4087</v>
      </c>
      <c r="B34" s="106">
        <v>2.1976197953E10</v>
      </c>
      <c r="C34" s="107"/>
      <c r="D34" s="107"/>
      <c r="E34" s="106" t="s">
        <v>85</v>
      </c>
      <c r="F34" s="107"/>
      <c r="G34" s="106" t="s">
        <v>86</v>
      </c>
      <c r="H34" s="108"/>
      <c r="I34" s="109"/>
      <c r="J34" s="107"/>
      <c r="K34" s="109"/>
      <c r="L34" s="107"/>
      <c r="M34" s="107"/>
      <c r="N34" s="110">
        <v>45939.0</v>
      </c>
    </row>
    <row r="35">
      <c r="A35" s="106" t="s">
        <v>9227</v>
      </c>
      <c r="B35" s="106">
        <v>2.1999914754E10</v>
      </c>
      <c r="C35" s="107"/>
      <c r="D35" s="107"/>
      <c r="E35" s="106" t="s">
        <v>85</v>
      </c>
      <c r="F35" s="107"/>
      <c r="G35" s="106" t="s">
        <v>131</v>
      </c>
      <c r="H35" s="108"/>
      <c r="I35" s="109"/>
      <c r="J35" s="107"/>
      <c r="K35" s="109"/>
      <c r="L35" s="107"/>
      <c r="M35" s="107"/>
      <c r="N35" s="110">
        <v>45939.0</v>
      </c>
    </row>
    <row r="36">
      <c r="A36" s="106" t="s">
        <v>9228</v>
      </c>
      <c r="B36" s="106">
        <v>2.1969938695E10</v>
      </c>
      <c r="C36" s="107"/>
      <c r="D36" s="107"/>
      <c r="E36" s="106" t="s">
        <v>85</v>
      </c>
      <c r="F36" s="107"/>
      <c r="G36" s="106" t="s">
        <v>86</v>
      </c>
      <c r="H36" s="108"/>
      <c r="I36" s="109"/>
      <c r="J36" s="107"/>
      <c r="K36" s="109"/>
      <c r="L36" s="107"/>
      <c r="M36" s="107"/>
      <c r="N36" s="110">
        <v>45939.0</v>
      </c>
    </row>
    <row r="37">
      <c r="A37" s="106" t="s">
        <v>4547</v>
      </c>
      <c r="B37" s="106">
        <v>2.1977405387E10</v>
      </c>
      <c r="C37" s="107"/>
      <c r="D37" s="107"/>
      <c r="E37" s="106" t="s">
        <v>85</v>
      </c>
      <c r="F37" s="107"/>
      <c r="G37" s="106" t="s">
        <v>131</v>
      </c>
      <c r="H37" s="108"/>
      <c r="I37" s="109"/>
      <c r="J37" s="107"/>
      <c r="K37" s="109"/>
      <c r="L37" s="107"/>
      <c r="M37" s="107"/>
      <c r="N37" s="110">
        <v>45939.0</v>
      </c>
    </row>
    <row r="38">
      <c r="A38" s="106" t="s">
        <v>4063</v>
      </c>
      <c r="B38" s="106">
        <v>2.1973599008E10</v>
      </c>
      <c r="C38" s="107"/>
      <c r="D38" s="107"/>
      <c r="E38" s="106" t="s">
        <v>85</v>
      </c>
      <c r="F38" s="107"/>
      <c r="G38" s="106" t="s">
        <v>86</v>
      </c>
      <c r="H38" s="108"/>
      <c r="I38" s="109"/>
      <c r="J38" s="107"/>
      <c r="K38" s="109"/>
      <c r="L38" s="107"/>
      <c r="M38" s="107"/>
      <c r="N38" s="110">
        <v>45939.0</v>
      </c>
    </row>
    <row r="39">
      <c r="A39" s="106" t="s">
        <v>9229</v>
      </c>
      <c r="B39" s="106">
        <v>2.199555639E10</v>
      </c>
      <c r="C39" s="107"/>
      <c r="D39" s="107"/>
      <c r="E39" s="106" t="s">
        <v>85</v>
      </c>
      <c r="F39" s="107"/>
      <c r="G39" s="106" t="s">
        <v>86</v>
      </c>
      <c r="H39" s="108"/>
      <c r="I39" s="109"/>
      <c r="J39" s="107"/>
      <c r="K39" s="109"/>
      <c r="L39" s="107"/>
      <c r="M39" s="107"/>
      <c r="N39" s="110">
        <v>45939.0</v>
      </c>
    </row>
    <row r="40">
      <c r="A40" s="106" t="s">
        <v>9230</v>
      </c>
      <c r="B40" s="106">
        <v>2.499979177E10</v>
      </c>
      <c r="C40" s="107"/>
      <c r="D40" s="107"/>
      <c r="E40" s="106" t="s">
        <v>85</v>
      </c>
      <c r="F40" s="107"/>
      <c r="G40" s="106" t="s">
        <v>86</v>
      </c>
      <c r="H40" s="108"/>
      <c r="I40" s="109"/>
      <c r="J40" s="107"/>
      <c r="K40" s="109"/>
      <c r="L40" s="107"/>
      <c r="M40" s="107"/>
      <c r="N40" s="110">
        <v>45939.0</v>
      </c>
    </row>
    <row r="41">
      <c r="A41" s="106" t="s">
        <v>9231</v>
      </c>
      <c r="B41" s="106">
        <v>2.1988862493E10</v>
      </c>
      <c r="C41" s="107"/>
      <c r="D41" s="107"/>
      <c r="E41" s="106" t="s">
        <v>85</v>
      </c>
      <c r="F41" s="107"/>
      <c r="G41" s="106" t="s">
        <v>86</v>
      </c>
      <c r="H41" s="108"/>
      <c r="I41" s="109"/>
      <c r="J41" s="107"/>
      <c r="K41" s="109"/>
      <c r="L41" s="107"/>
      <c r="M41" s="107"/>
      <c r="N41" s="110">
        <v>45939.0</v>
      </c>
    </row>
    <row r="42">
      <c r="A42" s="106" t="s">
        <v>9232</v>
      </c>
      <c r="B42" s="106">
        <v>2.196785761E10</v>
      </c>
      <c r="C42" s="107"/>
      <c r="D42" s="107"/>
      <c r="E42" s="106" t="s">
        <v>85</v>
      </c>
      <c r="F42" s="107"/>
      <c r="G42" s="106" t="s">
        <v>86</v>
      </c>
      <c r="H42" s="108"/>
      <c r="I42" s="109"/>
      <c r="J42" s="107"/>
      <c r="K42" s="109"/>
      <c r="L42" s="107"/>
      <c r="M42" s="107"/>
      <c r="N42" s="110">
        <v>45939.0</v>
      </c>
    </row>
    <row r="43">
      <c r="A43" s="106" t="s">
        <v>4206</v>
      </c>
      <c r="B43" s="106">
        <v>2.1982824881E10</v>
      </c>
      <c r="C43" s="107"/>
      <c r="D43" s="107"/>
      <c r="E43" s="106" t="s">
        <v>85</v>
      </c>
      <c r="F43" s="107"/>
      <c r="G43" s="106" t="s">
        <v>86</v>
      </c>
      <c r="H43" s="108"/>
      <c r="I43" s="109"/>
      <c r="J43" s="107"/>
      <c r="K43" s="109"/>
      <c r="L43" s="107"/>
      <c r="M43" s="107"/>
      <c r="N43" s="110">
        <v>45939.0</v>
      </c>
    </row>
    <row r="44">
      <c r="A44" s="106" t="s">
        <v>4713</v>
      </c>
      <c r="B44" s="106">
        <v>2.1971909172E10</v>
      </c>
      <c r="C44" s="107"/>
      <c r="D44" s="107"/>
      <c r="E44" s="106" t="s">
        <v>85</v>
      </c>
      <c r="F44" s="107"/>
      <c r="G44" s="106" t="s">
        <v>86</v>
      </c>
      <c r="H44" s="108"/>
      <c r="I44" s="109"/>
      <c r="J44" s="107"/>
      <c r="K44" s="109"/>
      <c r="L44" s="107"/>
      <c r="M44" s="107"/>
      <c r="N44" s="110">
        <v>45939.0</v>
      </c>
    </row>
    <row r="45">
      <c r="A45" s="106" t="s">
        <v>9233</v>
      </c>
      <c r="B45" s="106">
        <v>2.4999816569E10</v>
      </c>
      <c r="C45" s="107"/>
      <c r="D45" s="107"/>
      <c r="E45" s="106" t="s">
        <v>85</v>
      </c>
      <c r="F45" s="107"/>
      <c r="G45" s="106" t="s">
        <v>131</v>
      </c>
      <c r="H45" s="108"/>
      <c r="I45" s="109"/>
      <c r="J45" s="107"/>
      <c r="K45" s="109"/>
      <c r="L45" s="107"/>
      <c r="M45" s="107"/>
      <c r="N45" s="110">
        <v>45939.0</v>
      </c>
    </row>
    <row r="46">
      <c r="A46" s="106" t="s">
        <v>9234</v>
      </c>
      <c r="B46" s="106">
        <v>2.499232269E10</v>
      </c>
      <c r="C46" s="107"/>
      <c r="D46" s="107"/>
      <c r="E46" s="106" t="s">
        <v>85</v>
      </c>
      <c r="F46" s="107"/>
      <c r="G46" s="106" t="s">
        <v>86</v>
      </c>
      <c r="H46" s="108"/>
      <c r="I46" s="109"/>
      <c r="J46" s="107"/>
      <c r="K46" s="109"/>
      <c r="L46" s="107"/>
      <c r="M46" s="107"/>
      <c r="N46" s="110">
        <v>45939.0</v>
      </c>
    </row>
    <row r="47">
      <c r="A47" s="106" t="s">
        <v>4658</v>
      </c>
      <c r="B47" s="106">
        <v>2.1994411758E10</v>
      </c>
      <c r="C47" s="107"/>
      <c r="D47" s="107"/>
      <c r="E47" s="106" t="s">
        <v>85</v>
      </c>
      <c r="F47" s="107"/>
      <c r="G47" s="106" t="s">
        <v>150</v>
      </c>
      <c r="H47" s="108"/>
      <c r="I47" s="109"/>
      <c r="J47" s="107"/>
      <c r="K47" s="109"/>
      <c r="L47" s="107"/>
      <c r="M47" s="107"/>
      <c r="N47" s="110">
        <v>45939.0</v>
      </c>
    </row>
    <row r="48">
      <c r="A48" s="106" t="s">
        <v>4337</v>
      </c>
      <c r="B48" s="106">
        <v>2.1973715964E10</v>
      </c>
      <c r="C48" s="107"/>
      <c r="D48" s="107"/>
      <c r="E48" s="106" t="s">
        <v>85</v>
      </c>
      <c r="F48" s="107"/>
      <c r="G48" s="106" t="s">
        <v>86</v>
      </c>
      <c r="H48" s="108"/>
      <c r="I48" s="109"/>
      <c r="J48" s="107"/>
      <c r="K48" s="109"/>
      <c r="L48" s="107"/>
      <c r="M48" s="107"/>
      <c r="N48" s="110">
        <v>45939.0</v>
      </c>
    </row>
    <row r="49">
      <c r="A49" s="106" t="s">
        <v>5170</v>
      </c>
      <c r="B49" s="106">
        <v>3.3988275636E10</v>
      </c>
      <c r="C49" s="107"/>
      <c r="D49" s="107"/>
      <c r="E49" s="106" t="s">
        <v>85</v>
      </c>
      <c r="F49" s="107"/>
      <c r="G49" s="106" t="s">
        <v>86</v>
      </c>
      <c r="H49" s="108"/>
      <c r="I49" s="109"/>
      <c r="J49" s="107"/>
      <c r="K49" s="109"/>
      <c r="L49" s="107"/>
      <c r="M49" s="107"/>
      <c r="N49" s="110">
        <v>45943.0</v>
      </c>
    </row>
    <row r="50">
      <c r="A50" s="106" t="s">
        <v>3990</v>
      </c>
      <c r="B50" s="106">
        <v>2.1981582521E10</v>
      </c>
      <c r="C50" s="107"/>
      <c r="D50" s="107"/>
      <c r="E50" s="106" t="s">
        <v>85</v>
      </c>
      <c r="F50" s="107"/>
      <c r="G50" s="106" t="s">
        <v>86</v>
      </c>
      <c r="H50" s="108"/>
      <c r="I50" s="109"/>
      <c r="J50" s="107"/>
      <c r="K50" s="109"/>
      <c r="L50" s="107"/>
      <c r="M50" s="107"/>
      <c r="N50" s="110">
        <v>45943.0</v>
      </c>
    </row>
    <row r="51">
      <c r="A51" s="106" t="s">
        <v>9235</v>
      </c>
      <c r="B51" s="106">
        <v>2.2999697192E10</v>
      </c>
      <c r="C51" s="107"/>
      <c r="D51" s="107"/>
      <c r="E51" s="106" t="s">
        <v>85</v>
      </c>
      <c r="F51" s="107"/>
      <c r="G51" s="106" t="s">
        <v>86</v>
      </c>
      <c r="H51" s="108"/>
      <c r="I51" s="109"/>
      <c r="J51" s="107"/>
      <c r="K51" s="109"/>
      <c r="L51" s="107"/>
      <c r="M51" s="107"/>
      <c r="N51" s="110">
        <v>45943.0</v>
      </c>
    </row>
    <row r="52">
      <c r="A52" s="106" t="s">
        <v>9236</v>
      </c>
      <c r="B52" s="106">
        <v>2.1974001533E10</v>
      </c>
      <c r="C52" s="107"/>
      <c r="D52" s="107"/>
      <c r="E52" s="106" t="s">
        <v>85</v>
      </c>
      <c r="F52" s="107"/>
      <c r="G52" s="106" t="s">
        <v>86</v>
      </c>
      <c r="H52" s="108"/>
      <c r="I52" s="109"/>
      <c r="J52" s="107"/>
      <c r="K52" s="109"/>
      <c r="L52" s="107"/>
      <c r="M52" s="107"/>
      <c r="N52" s="110">
        <v>45943.0</v>
      </c>
    </row>
    <row r="53">
      <c r="A53" s="106" t="s">
        <v>4571</v>
      </c>
      <c r="B53" s="106">
        <v>2.1981844488E10</v>
      </c>
      <c r="C53" s="107"/>
      <c r="D53" s="107"/>
      <c r="E53" s="106" t="s">
        <v>85</v>
      </c>
      <c r="F53" s="107"/>
      <c r="G53" s="106" t="s">
        <v>131</v>
      </c>
      <c r="H53" s="108"/>
      <c r="I53" s="109"/>
      <c r="J53" s="107"/>
      <c r="K53" s="109"/>
      <c r="L53" s="107"/>
      <c r="M53" s="107"/>
      <c r="N53" s="110">
        <v>45943.0</v>
      </c>
    </row>
    <row r="54">
      <c r="A54" s="106" t="s">
        <v>9237</v>
      </c>
      <c r="B54" s="106">
        <v>2.1992441865E10</v>
      </c>
      <c r="C54" s="107"/>
      <c r="D54" s="107"/>
      <c r="E54" s="106" t="s">
        <v>85</v>
      </c>
      <c r="F54" s="107"/>
      <c r="G54" s="106" t="s">
        <v>86</v>
      </c>
      <c r="H54" s="108"/>
      <c r="I54" s="109"/>
      <c r="J54" s="107"/>
      <c r="K54" s="109"/>
      <c r="L54" s="107"/>
      <c r="M54" s="107"/>
      <c r="N54" s="110">
        <v>45943.0</v>
      </c>
    </row>
    <row r="55">
      <c r="A55" s="106" t="s">
        <v>4267</v>
      </c>
      <c r="B55" s="106">
        <v>2.197304258E10</v>
      </c>
      <c r="C55" s="107"/>
      <c r="D55" s="107"/>
      <c r="E55" s="106" t="s">
        <v>85</v>
      </c>
      <c r="F55" s="107"/>
      <c r="G55" s="106" t="s">
        <v>86</v>
      </c>
      <c r="H55" s="108"/>
      <c r="I55" s="109"/>
      <c r="J55" s="107"/>
      <c r="K55" s="109"/>
      <c r="L55" s="107"/>
      <c r="M55" s="107"/>
      <c r="N55" s="110">
        <v>45943.0</v>
      </c>
    </row>
    <row r="56">
      <c r="A56" s="106" t="s">
        <v>9238</v>
      </c>
      <c r="B56" s="106">
        <v>2.1968213901E10</v>
      </c>
      <c r="C56" s="107"/>
      <c r="D56" s="107"/>
      <c r="E56" s="106" t="s">
        <v>85</v>
      </c>
      <c r="F56" s="107"/>
      <c r="G56" s="106" t="s">
        <v>86</v>
      </c>
      <c r="H56" s="108"/>
      <c r="I56" s="109"/>
      <c r="J56" s="107"/>
      <c r="K56" s="109"/>
      <c r="L56" s="107"/>
      <c r="M56" s="107"/>
      <c r="N56" s="110">
        <v>45943.0</v>
      </c>
    </row>
    <row r="57">
      <c r="A57" s="106" t="s">
        <v>4427</v>
      </c>
      <c r="B57" s="106">
        <v>2.2981458943E10</v>
      </c>
      <c r="C57" s="107"/>
      <c r="D57" s="107"/>
      <c r="E57" s="106" t="s">
        <v>85</v>
      </c>
      <c r="F57" s="107"/>
      <c r="G57" s="106" t="s">
        <v>86</v>
      </c>
      <c r="H57" s="108"/>
      <c r="I57" s="109"/>
      <c r="J57" s="107"/>
      <c r="K57" s="109"/>
      <c r="L57" s="107"/>
      <c r="M57" s="107"/>
      <c r="N57" s="110">
        <v>45943.0</v>
      </c>
    </row>
    <row r="58">
      <c r="A58" s="106" t="s">
        <v>5444</v>
      </c>
      <c r="B58" s="106">
        <v>2.1987304508E10</v>
      </c>
      <c r="C58" s="107"/>
      <c r="D58" s="107"/>
      <c r="E58" s="106" t="s">
        <v>85</v>
      </c>
      <c r="F58" s="107"/>
      <c r="G58" s="106" t="s">
        <v>86</v>
      </c>
      <c r="H58" s="108"/>
      <c r="I58" s="109"/>
      <c r="J58" s="107"/>
      <c r="K58" s="109"/>
      <c r="L58" s="107"/>
      <c r="M58" s="107"/>
      <c r="N58" s="110">
        <v>45943.0</v>
      </c>
    </row>
    <row r="59">
      <c r="A59" s="106" t="s">
        <v>9239</v>
      </c>
      <c r="B59" s="106">
        <v>2.1975381554E10</v>
      </c>
      <c r="C59" s="107"/>
      <c r="D59" s="107"/>
      <c r="E59" s="106" t="s">
        <v>3142</v>
      </c>
      <c r="F59" s="107"/>
      <c r="G59" s="106" t="s">
        <v>86</v>
      </c>
      <c r="H59" s="108"/>
      <c r="I59" s="109"/>
      <c r="J59" s="107"/>
      <c r="K59" s="109"/>
      <c r="L59" s="107"/>
      <c r="M59" s="107"/>
      <c r="N59" s="110">
        <v>45943.0</v>
      </c>
    </row>
    <row r="60">
      <c r="A60" s="106" t="s">
        <v>4382</v>
      </c>
      <c r="B60" s="106">
        <v>2.196403683E10</v>
      </c>
      <c r="C60" s="107"/>
      <c r="D60" s="107"/>
      <c r="E60" s="106" t="s">
        <v>3142</v>
      </c>
      <c r="F60" s="107"/>
      <c r="G60" s="106" t="s">
        <v>86</v>
      </c>
      <c r="H60" s="108"/>
      <c r="I60" s="109"/>
      <c r="J60" s="107"/>
      <c r="K60" s="109"/>
      <c r="L60" s="107"/>
      <c r="M60" s="107"/>
      <c r="N60" s="110">
        <v>45943.0</v>
      </c>
    </row>
    <row r="61">
      <c r="A61" s="106" t="s">
        <v>4347</v>
      </c>
      <c r="B61" s="106">
        <v>2.1970040013E10</v>
      </c>
      <c r="C61" s="107"/>
      <c r="D61" s="107"/>
      <c r="E61" s="106" t="s">
        <v>3142</v>
      </c>
      <c r="F61" s="107"/>
      <c r="G61" s="106" t="s">
        <v>86</v>
      </c>
      <c r="H61" s="108"/>
      <c r="I61" s="109"/>
      <c r="J61" s="107"/>
      <c r="K61" s="109"/>
      <c r="L61" s="107"/>
      <c r="M61" s="107"/>
      <c r="N61" s="110">
        <v>45943.0</v>
      </c>
    </row>
    <row r="62">
      <c r="A62" s="106" t="s">
        <v>9240</v>
      </c>
      <c r="B62" s="106">
        <v>2.1980203652E10</v>
      </c>
      <c r="C62" s="107"/>
      <c r="D62" s="107"/>
      <c r="E62" s="106" t="s">
        <v>3142</v>
      </c>
      <c r="F62" s="107"/>
      <c r="G62" s="106" t="s">
        <v>150</v>
      </c>
      <c r="H62" s="108"/>
      <c r="I62" s="109"/>
      <c r="J62" s="107"/>
      <c r="K62" s="109"/>
      <c r="L62" s="107"/>
      <c r="M62" s="107"/>
      <c r="N62" s="110">
        <v>45943.0</v>
      </c>
    </row>
    <row r="63">
      <c r="A63" s="106" t="s">
        <v>5310</v>
      </c>
      <c r="B63" s="106">
        <v>2.1973656115E10</v>
      </c>
      <c r="C63" s="107"/>
      <c r="D63" s="107"/>
      <c r="E63" s="106" t="s">
        <v>3142</v>
      </c>
      <c r="F63" s="107"/>
      <c r="G63" s="106" t="s">
        <v>86</v>
      </c>
      <c r="H63" s="108"/>
      <c r="I63" s="109"/>
      <c r="J63" s="107"/>
      <c r="K63" s="109"/>
      <c r="L63" s="107"/>
      <c r="M63" s="107"/>
      <c r="N63" s="110">
        <v>45943.0</v>
      </c>
    </row>
    <row r="64">
      <c r="A64" s="106" t="s">
        <v>4026</v>
      </c>
      <c r="B64" s="106">
        <v>2.1987771754E10</v>
      </c>
      <c r="C64" s="107"/>
      <c r="D64" s="107"/>
      <c r="E64" s="106" t="s">
        <v>3142</v>
      </c>
      <c r="F64" s="107"/>
      <c r="G64" s="106" t="s">
        <v>150</v>
      </c>
      <c r="H64" s="108"/>
      <c r="I64" s="109"/>
      <c r="J64" s="107"/>
      <c r="K64" s="109"/>
      <c r="L64" s="107"/>
      <c r="M64" s="107"/>
      <c r="N64" s="110">
        <v>45943.0</v>
      </c>
    </row>
    <row r="65">
      <c r="A65" s="106" t="s">
        <v>4121</v>
      </c>
      <c r="B65" s="106">
        <v>2.2988121766E10</v>
      </c>
      <c r="C65" s="107"/>
      <c r="D65" s="107"/>
      <c r="E65" s="106" t="s">
        <v>3142</v>
      </c>
      <c r="F65" s="107"/>
      <c r="G65" s="106" t="s">
        <v>86</v>
      </c>
      <c r="H65" s="108"/>
      <c r="I65" s="109"/>
      <c r="J65" s="107"/>
      <c r="K65" s="109"/>
      <c r="L65" s="107"/>
      <c r="M65" s="107"/>
      <c r="N65" s="110">
        <v>45943.0</v>
      </c>
    </row>
    <row r="66">
      <c r="A66" s="106" t="s">
        <v>4639</v>
      </c>
      <c r="B66" s="106">
        <v>2.1985063504E10</v>
      </c>
      <c r="C66" s="107"/>
      <c r="D66" s="107"/>
      <c r="E66" s="106" t="s">
        <v>3142</v>
      </c>
      <c r="F66" s="107"/>
      <c r="G66" s="106" t="s">
        <v>86</v>
      </c>
      <c r="H66" s="108"/>
      <c r="I66" s="109"/>
      <c r="J66" s="107"/>
      <c r="K66" s="109"/>
      <c r="L66" s="107"/>
      <c r="M66" s="107"/>
      <c r="N66" s="110">
        <v>45943.0</v>
      </c>
    </row>
    <row r="67">
      <c r="A67" s="106" t="s">
        <v>4747</v>
      </c>
      <c r="B67" s="106">
        <v>2.1964781803E10</v>
      </c>
      <c r="C67" s="107"/>
      <c r="D67" s="107"/>
      <c r="E67" s="106" t="s">
        <v>3142</v>
      </c>
      <c r="F67" s="107"/>
      <c r="G67" s="106" t="s">
        <v>86</v>
      </c>
      <c r="H67" s="108"/>
      <c r="I67" s="109"/>
      <c r="J67" s="107"/>
      <c r="K67" s="109"/>
      <c r="L67" s="107"/>
      <c r="M67" s="107"/>
      <c r="N67" s="110">
        <v>45943.0</v>
      </c>
    </row>
    <row r="68">
      <c r="A68" s="106" t="s">
        <v>9241</v>
      </c>
      <c r="B68" s="106">
        <v>2.1972376466E10</v>
      </c>
      <c r="C68" s="107"/>
      <c r="D68" s="107"/>
      <c r="E68" s="106" t="s">
        <v>3142</v>
      </c>
      <c r="F68" s="107"/>
      <c r="G68" s="106" t="s">
        <v>86</v>
      </c>
      <c r="H68" s="108"/>
      <c r="I68" s="109"/>
      <c r="J68" s="107"/>
      <c r="K68" s="109"/>
      <c r="L68" s="107"/>
      <c r="M68" s="107"/>
      <c r="N68" s="110">
        <v>45943.0</v>
      </c>
    </row>
    <row r="69">
      <c r="A69" s="106" t="s">
        <v>9129</v>
      </c>
      <c r="B69" s="106">
        <v>2.4988184222E10</v>
      </c>
      <c r="C69" s="107"/>
      <c r="D69" s="107"/>
      <c r="E69" s="106" t="s">
        <v>3142</v>
      </c>
      <c r="F69" s="107"/>
      <c r="G69" s="106" t="s">
        <v>86</v>
      </c>
      <c r="H69" s="108"/>
      <c r="I69" s="109"/>
      <c r="J69" s="107"/>
      <c r="K69" s="109"/>
      <c r="L69" s="107"/>
      <c r="M69" s="107"/>
      <c r="N69" s="110">
        <v>45943.0</v>
      </c>
    </row>
    <row r="70">
      <c r="A70" s="106" t="s">
        <v>9242</v>
      </c>
      <c r="B70" s="106">
        <v>2.4999997207E10</v>
      </c>
      <c r="C70" s="107"/>
      <c r="D70" s="107"/>
      <c r="E70" s="106" t="s">
        <v>3142</v>
      </c>
      <c r="F70" s="107"/>
      <c r="G70" s="106" t="s">
        <v>86</v>
      </c>
      <c r="H70" s="108"/>
      <c r="I70" s="109"/>
      <c r="J70" s="107"/>
      <c r="K70" s="109"/>
      <c r="L70" s="107"/>
      <c r="M70" s="107"/>
      <c r="N70" s="110">
        <v>45943.0</v>
      </c>
    </row>
    <row r="71">
      <c r="A71" s="106" t="s">
        <v>5195</v>
      </c>
      <c r="B71" s="106">
        <v>2.1985311138E10</v>
      </c>
      <c r="C71" s="107"/>
      <c r="D71" s="107"/>
      <c r="E71" s="106" t="s">
        <v>3142</v>
      </c>
      <c r="F71" s="107"/>
      <c r="G71" s="106" t="s">
        <v>86</v>
      </c>
      <c r="H71" s="108"/>
      <c r="I71" s="109"/>
      <c r="J71" s="107"/>
      <c r="K71" s="109"/>
      <c r="L71" s="107"/>
      <c r="M71" s="107"/>
      <c r="N71" s="110">
        <v>45943.0</v>
      </c>
    </row>
    <row r="72">
      <c r="A72" s="106" t="s">
        <v>4935</v>
      </c>
      <c r="B72" s="106">
        <v>2.1968822296E10</v>
      </c>
      <c r="C72" s="107"/>
      <c r="D72" s="107"/>
      <c r="E72" s="106" t="s">
        <v>3142</v>
      </c>
      <c r="F72" s="107"/>
      <c r="G72" s="106" t="s">
        <v>86</v>
      </c>
      <c r="H72" s="108"/>
      <c r="I72" s="109"/>
      <c r="J72" s="107"/>
      <c r="K72" s="109"/>
      <c r="L72" s="107"/>
      <c r="M72" s="107"/>
      <c r="N72" s="110">
        <v>45943.0</v>
      </c>
    </row>
    <row r="73">
      <c r="A73" s="106" t="s">
        <v>9243</v>
      </c>
      <c r="B73" s="106">
        <v>2.1994798981E10</v>
      </c>
      <c r="C73" s="107"/>
      <c r="D73" s="107"/>
      <c r="E73" s="106" t="s">
        <v>3142</v>
      </c>
      <c r="F73" s="107"/>
      <c r="G73" s="106" t="s">
        <v>86</v>
      </c>
      <c r="H73" s="108"/>
      <c r="I73" s="109"/>
      <c r="J73" s="107"/>
      <c r="K73" s="109"/>
      <c r="L73" s="107"/>
      <c r="M73" s="107"/>
      <c r="N73" s="110">
        <v>45943.0</v>
      </c>
    </row>
    <row r="74">
      <c r="A74" s="106" t="s">
        <v>9244</v>
      </c>
      <c r="B74" s="106">
        <v>2.1979618915E10</v>
      </c>
      <c r="C74" s="107"/>
      <c r="D74" s="107"/>
      <c r="E74" s="106" t="s">
        <v>3142</v>
      </c>
      <c r="F74" s="107"/>
      <c r="G74" s="106" t="s">
        <v>86</v>
      </c>
      <c r="H74" s="108"/>
      <c r="I74" s="109"/>
      <c r="J74" s="107"/>
      <c r="K74" s="109"/>
      <c r="L74" s="107"/>
      <c r="M74" s="107"/>
      <c r="N74" s="110">
        <v>45943.0</v>
      </c>
    </row>
    <row r="75">
      <c r="A75" s="106" t="s">
        <v>9245</v>
      </c>
      <c r="B75" s="106">
        <v>2.1987454785E10</v>
      </c>
      <c r="C75" s="107"/>
      <c r="D75" s="107"/>
      <c r="E75" s="106" t="s">
        <v>3142</v>
      </c>
      <c r="F75" s="107"/>
      <c r="G75" s="106" t="s">
        <v>86</v>
      </c>
      <c r="H75" s="108"/>
      <c r="I75" s="109"/>
      <c r="J75" s="107"/>
      <c r="K75" s="109"/>
      <c r="L75" s="107"/>
      <c r="M75" s="107"/>
      <c r="N75" s="110">
        <v>45943.0</v>
      </c>
    </row>
    <row r="76">
      <c r="A76" s="106" t="s">
        <v>32</v>
      </c>
      <c r="B76" s="106">
        <v>2.4992271221E10</v>
      </c>
      <c r="C76" s="107"/>
      <c r="D76" s="107"/>
      <c r="E76" s="106" t="s">
        <v>3142</v>
      </c>
      <c r="F76" s="107"/>
      <c r="G76" s="106" t="s">
        <v>131</v>
      </c>
      <c r="H76" s="108"/>
      <c r="I76" s="109"/>
      <c r="J76" s="107"/>
      <c r="K76" s="109"/>
      <c r="L76" s="107"/>
      <c r="M76" s="107"/>
      <c r="N76" s="110">
        <v>45943.0</v>
      </c>
    </row>
    <row r="77">
      <c r="A77" s="106" t="s">
        <v>24</v>
      </c>
      <c r="B77" s="106">
        <v>2.1980760008E10</v>
      </c>
      <c r="C77" s="107"/>
      <c r="D77" s="107"/>
      <c r="E77" s="106" t="s">
        <v>655</v>
      </c>
      <c r="F77" s="107"/>
      <c r="G77" s="106" t="s">
        <v>150</v>
      </c>
      <c r="H77" s="108"/>
      <c r="I77" s="109"/>
      <c r="J77" s="107"/>
      <c r="K77" s="109"/>
      <c r="L77" s="107"/>
      <c r="M77" s="107"/>
      <c r="N77" s="110">
        <v>45943.0</v>
      </c>
    </row>
    <row r="78">
      <c r="A78" s="106" t="s">
        <v>9246</v>
      </c>
      <c r="B78" s="106">
        <v>2.1982714374E10</v>
      </c>
      <c r="C78" s="107"/>
      <c r="D78" s="107"/>
      <c r="E78" s="106" t="s">
        <v>655</v>
      </c>
      <c r="F78" s="107"/>
      <c r="G78" s="106" t="s">
        <v>86</v>
      </c>
      <c r="H78" s="108"/>
      <c r="I78" s="109"/>
      <c r="J78" s="107"/>
      <c r="K78" s="109"/>
      <c r="L78" s="107"/>
      <c r="M78" s="107"/>
      <c r="N78" s="110">
        <v>45945.0</v>
      </c>
    </row>
    <row r="79">
      <c r="A79" s="106" t="s">
        <v>5573</v>
      </c>
      <c r="B79" s="106">
        <v>2.1975074387E10</v>
      </c>
      <c r="C79" s="107"/>
      <c r="D79" s="107"/>
      <c r="E79" s="106" t="s">
        <v>85</v>
      </c>
      <c r="F79" s="107"/>
      <c r="G79" s="106" t="s">
        <v>86</v>
      </c>
      <c r="H79" s="108"/>
      <c r="I79" s="109"/>
      <c r="J79" s="107"/>
      <c r="K79" s="109"/>
      <c r="L79" s="107"/>
      <c r="M79" s="107"/>
      <c r="N79" s="110">
        <v>45945.0</v>
      </c>
    </row>
    <row r="80">
      <c r="A80" s="106" t="s">
        <v>9247</v>
      </c>
      <c r="B80" s="106">
        <v>2.1978760169E10</v>
      </c>
      <c r="C80" s="107"/>
      <c r="D80" s="107"/>
      <c r="E80" s="106" t="s">
        <v>85</v>
      </c>
      <c r="F80" s="107"/>
      <c r="G80" s="106" t="s">
        <v>86</v>
      </c>
      <c r="H80" s="108"/>
      <c r="I80" s="109"/>
      <c r="J80" s="107"/>
      <c r="K80" s="109"/>
      <c r="L80" s="107"/>
      <c r="M80" s="107"/>
      <c r="N80" s="110">
        <v>45945.0</v>
      </c>
    </row>
    <row r="81">
      <c r="A81" s="106" t="s">
        <v>9248</v>
      </c>
      <c r="B81" s="106">
        <v>2.198605638E10</v>
      </c>
      <c r="C81" s="107"/>
      <c r="D81" s="107"/>
      <c r="E81" s="106" t="s">
        <v>85</v>
      </c>
      <c r="F81" s="107"/>
      <c r="G81" s="106" t="s">
        <v>86</v>
      </c>
      <c r="H81" s="108"/>
      <c r="I81" s="109"/>
      <c r="J81" s="107"/>
      <c r="K81" s="109"/>
      <c r="L81" s="107"/>
      <c r="M81" s="107"/>
      <c r="N81" s="110">
        <v>45945.0</v>
      </c>
    </row>
    <row r="82">
      <c r="A82" s="106" t="s">
        <v>4022</v>
      </c>
      <c r="B82" s="106">
        <v>2.1998716292E10</v>
      </c>
      <c r="C82" s="107"/>
      <c r="D82" s="107"/>
      <c r="E82" s="106" t="s">
        <v>85</v>
      </c>
      <c r="F82" s="107"/>
      <c r="G82" s="106" t="s">
        <v>131</v>
      </c>
      <c r="H82" s="108"/>
      <c r="I82" s="109"/>
      <c r="J82" s="107"/>
      <c r="K82" s="109"/>
      <c r="L82" s="107"/>
      <c r="M82" s="107"/>
      <c r="N82" s="110">
        <v>45945.0</v>
      </c>
    </row>
    <row r="83">
      <c r="A83" s="106" t="s">
        <v>7504</v>
      </c>
      <c r="B83" s="106">
        <v>2.1991894646E10</v>
      </c>
      <c r="C83" s="107"/>
      <c r="D83" s="107"/>
      <c r="E83" s="106" t="s">
        <v>85</v>
      </c>
      <c r="F83" s="107"/>
      <c r="G83" s="106" t="s">
        <v>86</v>
      </c>
      <c r="H83" s="108"/>
      <c r="I83" s="109"/>
      <c r="J83" s="107"/>
      <c r="K83" s="109"/>
      <c r="L83" s="107"/>
      <c r="M83" s="107"/>
      <c r="N83" s="110">
        <v>45945.0</v>
      </c>
    </row>
    <row r="84">
      <c r="A84" s="106" t="s">
        <v>4016</v>
      </c>
      <c r="B84" s="106">
        <v>2.1988475836E10</v>
      </c>
      <c r="C84" s="107"/>
      <c r="D84" s="107"/>
      <c r="E84" s="106" t="s">
        <v>85</v>
      </c>
      <c r="F84" s="107"/>
      <c r="G84" s="106" t="s">
        <v>131</v>
      </c>
      <c r="H84" s="108"/>
      <c r="I84" s="109"/>
      <c r="J84" s="107"/>
      <c r="K84" s="109"/>
      <c r="L84" s="107"/>
      <c r="M84" s="107"/>
      <c r="N84" s="110">
        <v>45945.0</v>
      </c>
    </row>
    <row r="85">
      <c r="A85" s="106" t="s">
        <v>9249</v>
      </c>
      <c r="B85" s="106">
        <v>2.1972232338E10</v>
      </c>
      <c r="C85" s="107"/>
      <c r="D85" s="107"/>
      <c r="E85" s="106" t="s">
        <v>85</v>
      </c>
      <c r="F85" s="107"/>
      <c r="G85" s="106" t="s">
        <v>131</v>
      </c>
      <c r="H85" s="108"/>
      <c r="I85" s="109"/>
      <c r="J85" s="107"/>
      <c r="K85" s="109"/>
      <c r="L85" s="107"/>
      <c r="M85" s="107"/>
      <c r="N85" s="110">
        <v>45945.0</v>
      </c>
    </row>
    <row r="86">
      <c r="A86" s="106" t="s">
        <v>4132</v>
      </c>
      <c r="B86" s="106">
        <v>2.1975145707E10</v>
      </c>
      <c r="C86" s="107"/>
      <c r="D86" s="107"/>
      <c r="E86" s="106" t="s">
        <v>85</v>
      </c>
      <c r="F86" s="107"/>
      <c r="G86" s="106" t="s">
        <v>131</v>
      </c>
      <c r="H86" s="108"/>
      <c r="I86" s="109"/>
      <c r="J86" s="107"/>
      <c r="K86" s="109"/>
      <c r="L86" s="107"/>
      <c r="M86" s="107"/>
      <c r="N86" s="110">
        <v>45945.0</v>
      </c>
    </row>
    <row r="87">
      <c r="A87" s="106" t="s">
        <v>7712</v>
      </c>
      <c r="B87" s="106">
        <v>2.1986302568E10</v>
      </c>
      <c r="C87" s="107"/>
      <c r="D87" s="107"/>
      <c r="E87" s="106" t="s">
        <v>85</v>
      </c>
      <c r="F87" s="107"/>
      <c r="G87" s="106" t="s">
        <v>86</v>
      </c>
      <c r="H87" s="108"/>
      <c r="I87" s="109"/>
      <c r="J87" s="107"/>
      <c r="K87" s="109"/>
      <c r="L87" s="107"/>
      <c r="M87" s="107"/>
      <c r="N87" s="110">
        <v>45945.0</v>
      </c>
    </row>
    <row r="88">
      <c r="A88" s="106" t="s">
        <v>4245</v>
      </c>
      <c r="B88" s="106">
        <v>2.1969720949E10</v>
      </c>
      <c r="C88" s="107"/>
      <c r="D88" s="107"/>
      <c r="E88" s="106" t="s">
        <v>85</v>
      </c>
      <c r="F88" s="107"/>
      <c r="G88" s="106" t="s">
        <v>86</v>
      </c>
      <c r="H88" s="108"/>
      <c r="I88" s="109"/>
      <c r="J88" s="107"/>
      <c r="K88" s="109"/>
      <c r="L88" s="107"/>
      <c r="M88" s="107"/>
      <c r="N88" s="110">
        <v>45945.0</v>
      </c>
    </row>
    <row r="89">
      <c r="A89" s="106" t="s">
        <v>3974</v>
      </c>
      <c r="B89" s="106">
        <v>2.1974530723E10</v>
      </c>
      <c r="C89" s="107"/>
      <c r="D89" s="107"/>
      <c r="E89" s="106" t="s">
        <v>85</v>
      </c>
      <c r="F89" s="107"/>
      <c r="G89" s="106" t="s">
        <v>86</v>
      </c>
      <c r="H89" s="108"/>
      <c r="I89" s="109"/>
      <c r="J89" s="107"/>
      <c r="K89" s="109"/>
      <c r="L89" s="107"/>
      <c r="M89" s="107"/>
      <c r="N89" s="110">
        <v>45946.0</v>
      </c>
    </row>
    <row r="90">
      <c r="A90" s="106" t="s">
        <v>4297</v>
      </c>
      <c r="B90" s="106">
        <v>2.1964075465E10</v>
      </c>
      <c r="C90" s="107"/>
      <c r="D90" s="107"/>
      <c r="E90" s="106" t="s">
        <v>85</v>
      </c>
      <c r="F90" s="107"/>
      <c r="G90" s="106" t="s">
        <v>86</v>
      </c>
      <c r="H90" s="108"/>
      <c r="I90" s="109"/>
      <c r="J90" s="107"/>
      <c r="K90" s="109"/>
      <c r="L90" s="107"/>
      <c r="M90" s="107"/>
      <c r="N90" s="110">
        <v>45946.0</v>
      </c>
    </row>
    <row r="91">
      <c r="A91" s="106" t="s">
        <v>3986</v>
      </c>
      <c r="B91" s="106">
        <v>2.1964615651E10</v>
      </c>
      <c r="C91" s="107"/>
      <c r="D91" s="107"/>
      <c r="E91" s="106" t="s">
        <v>85</v>
      </c>
      <c r="F91" s="107"/>
      <c r="G91" s="106" t="s">
        <v>86</v>
      </c>
      <c r="H91" s="108"/>
      <c r="I91" s="109"/>
      <c r="J91" s="107"/>
      <c r="K91" s="109"/>
      <c r="L91" s="107"/>
      <c r="M91" s="107"/>
      <c r="N91" s="110">
        <v>45946.0</v>
      </c>
    </row>
    <row r="92">
      <c r="A92" s="106" t="s">
        <v>5006</v>
      </c>
      <c r="B92" s="106">
        <v>2.1989875392E10</v>
      </c>
      <c r="C92" s="107"/>
      <c r="D92" s="107"/>
      <c r="E92" s="106" t="s">
        <v>85</v>
      </c>
      <c r="F92" s="107"/>
      <c r="G92" s="106" t="s">
        <v>86</v>
      </c>
      <c r="H92" s="108"/>
      <c r="I92" s="109"/>
      <c r="J92" s="107"/>
      <c r="K92" s="109"/>
      <c r="L92" s="107"/>
      <c r="M92" s="107"/>
      <c r="N92" s="110">
        <v>45946.0</v>
      </c>
    </row>
    <row r="93">
      <c r="A93" s="106" t="s">
        <v>9250</v>
      </c>
      <c r="B93" s="106">
        <v>2.1992454248E10</v>
      </c>
      <c r="C93" s="107"/>
      <c r="D93" s="107"/>
      <c r="E93" s="106" t="s">
        <v>655</v>
      </c>
      <c r="F93" s="107"/>
      <c r="G93" s="106" t="s">
        <v>86</v>
      </c>
      <c r="H93" s="108"/>
      <c r="I93" s="109"/>
      <c r="J93" s="107"/>
      <c r="K93" s="109"/>
      <c r="L93" s="107"/>
      <c r="M93" s="107"/>
      <c r="N93" s="110">
        <v>45946.0</v>
      </c>
    </row>
    <row r="94">
      <c r="A94" s="106" t="s">
        <v>9251</v>
      </c>
      <c r="B94" s="106">
        <v>2.1990466487E10</v>
      </c>
      <c r="C94" s="107"/>
      <c r="D94" s="107"/>
      <c r="E94" s="106" t="s">
        <v>655</v>
      </c>
      <c r="F94" s="107"/>
      <c r="G94" s="106" t="s">
        <v>86</v>
      </c>
      <c r="H94" s="108"/>
      <c r="I94" s="109"/>
      <c r="J94" s="107"/>
      <c r="K94" s="109"/>
      <c r="L94" s="107"/>
      <c r="M94" s="107"/>
      <c r="N94" s="110">
        <v>45946.0</v>
      </c>
    </row>
    <row r="95">
      <c r="A95" s="106" t="s">
        <v>4795</v>
      </c>
      <c r="B95" s="106">
        <v>2.1993264275E10</v>
      </c>
      <c r="C95" s="107"/>
      <c r="D95" s="107"/>
      <c r="E95" s="106" t="s">
        <v>85</v>
      </c>
      <c r="F95" s="107"/>
      <c r="G95" s="107"/>
      <c r="H95" s="108"/>
      <c r="I95" s="109"/>
      <c r="J95" s="107"/>
      <c r="K95" s="109"/>
      <c r="L95" s="107"/>
      <c r="M95" s="107"/>
      <c r="N95" s="110">
        <v>45947.0</v>
      </c>
    </row>
    <row r="96">
      <c r="A96" s="106" t="s">
        <v>5040</v>
      </c>
      <c r="B96" s="106">
        <v>2.1966126195E10</v>
      </c>
      <c r="C96" s="107"/>
      <c r="D96" s="107"/>
      <c r="E96" s="106" t="s">
        <v>85</v>
      </c>
      <c r="F96" s="107"/>
      <c r="G96" s="107"/>
      <c r="H96" s="108"/>
      <c r="I96" s="109"/>
      <c r="J96" s="107"/>
      <c r="K96" s="109"/>
      <c r="L96" s="107"/>
      <c r="M96" s="107"/>
      <c r="N96" s="110">
        <v>45947.0</v>
      </c>
    </row>
    <row r="97">
      <c r="A97" s="106" t="s">
        <v>4744</v>
      </c>
      <c r="B97" s="106">
        <v>2.1991635005E10</v>
      </c>
      <c r="C97" s="107"/>
      <c r="D97" s="107"/>
      <c r="E97" s="106" t="s">
        <v>85</v>
      </c>
      <c r="F97" s="107"/>
      <c r="G97" s="107"/>
      <c r="H97" s="108"/>
      <c r="I97" s="109"/>
      <c r="J97" s="107"/>
      <c r="K97" s="109"/>
      <c r="L97" s="107"/>
      <c r="M97" s="107"/>
      <c r="N97" s="110">
        <v>45947.0</v>
      </c>
    </row>
    <row r="98">
      <c r="A98" s="106" t="s">
        <v>9252</v>
      </c>
      <c r="B98" s="106">
        <v>2.19994133E10</v>
      </c>
      <c r="C98" s="107"/>
      <c r="D98" s="107"/>
      <c r="E98" s="106" t="s">
        <v>85</v>
      </c>
      <c r="F98" s="107"/>
      <c r="G98" s="107"/>
      <c r="H98" s="108"/>
      <c r="I98" s="109"/>
      <c r="J98" s="107"/>
      <c r="K98" s="109"/>
      <c r="L98" s="107"/>
      <c r="M98" s="107"/>
      <c r="N98" s="110">
        <v>45947.0</v>
      </c>
    </row>
    <row r="99">
      <c r="A99" s="106" t="s">
        <v>5158</v>
      </c>
      <c r="B99" s="106">
        <v>2.4999139652E10</v>
      </c>
      <c r="C99" s="107"/>
      <c r="D99" s="107"/>
      <c r="E99" s="106" t="s">
        <v>655</v>
      </c>
      <c r="F99" s="107"/>
      <c r="G99" s="107"/>
      <c r="H99" s="108"/>
      <c r="I99" s="109"/>
      <c r="J99" s="107"/>
      <c r="K99" s="109"/>
      <c r="L99" s="107"/>
      <c r="M99" s="107"/>
      <c r="N99" s="110">
        <v>45947.0</v>
      </c>
    </row>
    <row r="100">
      <c r="A100" s="106" t="s">
        <v>7712</v>
      </c>
      <c r="B100" s="106">
        <v>2.1997415032E10</v>
      </c>
      <c r="C100" s="107"/>
      <c r="D100" s="107"/>
      <c r="E100" s="106" t="s">
        <v>655</v>
      </c>
      <c r="F100" s="107"/>
      <c r="G100" s="107"/>
      <c r="H100" s="108"/>
      <c r="I100" s="109"/>
      <c r="J100" s="107"/>
      <c r="K100" s="109"/>
      <c r="L100" s="107"/>
      <c r="M100" s="107"/>
      <c r="N100" s="110">
        <v>45947.0</v>
      </c>
    </row>
    <row r="101">
      <c r="A101" s="106" t="s">
        <v>32</v>
      </c>
      <c r="B101" s="106">
        <v>2.2996225521E10</v>
      </c>
      <c r="C101" s="107"/>
      <c r="D101" s="107"/>
      <c r="E101" s="106" t="s">
        <v>655</v>
      </c>
      <c r="F101" s="107"/>
      <c r="G101" s="107"/>
      <c r="H101" s="108"/>
      <c r="I101" s="109"/>
      <c r="J101" s="107"/>
      <c r="K101" s="109"/>
      <c r="L101" s="107"/>
      <c r="M101" s="107"/>
      <c r="N101" s="110">
        <v>45947.0</v>
      </c>
    </row>
    <row r="102">
      <c r="A102" s="106" t="s">
        <v>4382</v>
      </c>
      <c r="B102" s="106">
        <v>2.1999754772E10</v>
      </c>
      <c r="C102" s="107"/>
      <c r="D102" s="107"/>
      <c r="E102" s="106" t="s">
        <v>655</v>
      </c>
      <c r="F102" s="107"/>
      <c r="G102" s="107"/>
      <c r="H102" s="108"/>
      <c r="I102" s="109"/>
      <c r="J102" s="107"/>
      <c r="K102" s="109"/>
      <c r="L102" s="107"/>
      <c r="M102" s="107"/>
      <c r="N102" s="110">
        <v>45947.0</v>
      </c>
    </row>
    <row r="103">
      <c r="A103" s="106" t="s">
        <v>3996</v>
      </c>
      <c r="B103" s="106">
        <v>2.1980566972E10</v>
      </c>
      <c r="C103" s="107"/>
      <c r="D103" s="107"/>
      <c r="E103" s="106" t="s">
        <v>655</v>
      </c>
      <c r="F103" s="107"/>
      <c r="G103" s="107"/>
      <c r="H103" s="108"/>
      <c r="I103" s="109"/>
      <c r="J103" s="107"/>
      <c r="K103" s="109"/>
      <c r="L103" s="107"/>
      <c r="M103" s="107"/>
      <c r="N103" s="110">
        <v>45947.0</v>
      </c>
    </row>
    <row r="104">
      <c r="A104" s="107"/>
      <c r="B104" s="107"/>
      <c r="C104" s="107"/>
      <c r="D104" s="107"/>
      <c r="E104" s="107"/>
      <c r="F104" s="107"/>
      <c r="G104" s="107"/>
      <c r="H104" s="108"/>
      <c r="I104" s="109"/>
      <c r="J104" s="107"/>
      <c r="K104" s="109"/>
      <c r="L104" s="107"/>
      <c r="M104" s="107"/>
      <c r="N104" s="109"/>
    </row>
    <row r="105">
      <c r="A105" s="107"/>
      <c r="B105" s="107"/>
      <c r="C105" s="107"/>
      <c r="D105" s="107"/>
      <c r="E105" s="107"/>
      <c r="F105" s="107"/>
      <c r="G105" s="107"/>
      <c r="H105" s="108"/>
      <c r="I105" s="109"/>
      <c r="J105" s="107"/>
      <c r="K105" s="109"/>
      <c r="L105" s="107"/>
      <c r="M105" s="107"/>
      <c r="N105" s="109"/>
    </row>
    <row r="106">
      <c r="A106" s="107"/>
      <c r="B106" s="107"/>
      <c r="C106" s="107"/>
      <c r="D106" s="107"/>
      <c r="E106" s="107"/>
      <c r="F106" s="107"/>
      <c r="G106" s="107"/>
      <c r="H106" s="108"/>
      <c r="I106" s="109"/>
      <c r="J106" s="107"/>
      <c r="K106" s="109"/>
      <c r="L106" s="107"/>
      <c r="M106" s="107"/>
      <c r="N106" s="109"/>
    </row>
    <row r="107">
      <c r="A107" s="107"/>
      <c r="B107" s="107"/>
      <c r="C107" s="107"/>
      <c r="D107" s="107"/>
      <c r="E107" s="107"/>
      <c r="F107" s="107"/>
      <c r="G107" s="107"/>
      <c r="H107" s="108"/>
      <c r="I107" s="109"/>
      <c r="J107" s="107"/>
      <c r="K107" s="109"/>
      <c r="L107" s="107"/>
      <c r="M107" s="107"/>
      <c r="N107" s="109"/>
    </row>
    <row r="108">
      <c r="A108" s="107"/>
      <c r="B108" s="107"/>
      <c r="C108" s="107"/>
      <c r="D108" s="107"/>
      <c r="E108" s="107"/>
      <c r="F108" s="107"/>
      <c r="G108" s="107"/>
      <c r="H108" s="108"/>
      <c r="I108" s="109"/>
      <c r="J108" s="107"/>
      <c r="K108" s="109"/>
      <c r="L108" s="107"/>
      <c r="M108" s="107"/>
      <c r="N108" s="109"/>
    </row>
    <row r="109">
      <c r="A109" s="107"/>
      <c r="B109" s="107"/>
      <c r="C109" s="107"/>
      <c r="D109" s="107"/>
      <c r="E109" s="107"/>
      <c r="F109" s="107"/>
      <c r="G109" s="107"/>
      <c r="H109" s="108"/>
      <c r="I109" s="109"/>
      <c r="J109" s="107"/>
      <c r="K109" s="109"/>
      <c r="L109" s="107"/>
      <c r="M109" s="107"/>
      <c r="N109" s="109"/>
    </row>
    <row r="110">
      <c r="A110" s="107"/>
      <c r="B110" s="107"/>
      <c r="C110" s="107"/>
      <c r="D110" s="107"/>
      <c r="E110" s="107"/>
      <c r="F110" s="107"/>
      <c r="G110" s="107"/>
      <c r="H110" s="108"/>
      <c r="I110" s="109"/>
      <c r="J110" s="107"/>
      <c r="K110" s="109"/>
      <c r="L110" s="107"/>
      <c r="M110" s="107"/>
      <c r="N110" s="109"/>
    </row>
    <row r="111">
      <c r="A111" s="107"/>
      <c r="B111" s="107"/>
      <c r="C111" s="107"/>
      <c r="D111" s="107"/>
      <c r="E111" s="107"/>
      <c r="F111" s="107"/>
      <c r="G111" s="107"/>
      <c r="H111" s="108"/>
      <c r="I111" s="109"/>
      <c r="J111" s="107"/>
      <c r="K111" s="109"/>
      <c r="L111" s="107"/>
      <c r="M111" s="107"/>
      <c r="N111" s="109"/>
    </row>
    <row r="112">
      <c r="A112" s="107"/>
      <c r="B112" s="107"/>
      <c r="C112" s="107"/>
      <c r="D112" s="107"/>
      <c r="E112" s="107"/>
      <c r="F112" s="107"/>
      <c r="G112" s="107"/>
      <c r="H112" s="108"/>
      <c r="I112" s="109"/>
      <c r="J112" s="107"/>
      <c r="K112" s="109"/>
      <c r="L112" s="107"/>
      <c r="M112" s="107"/>
      <c r="N112" s="109"/>
    </row>
    <row r="113">
      <c r="A113" s="107"/>
      <c r="B113" s="107"/>
      <c r="C113" s="107"/>
      <c r="D113" s="107"/>
      <c r="E113" s="107"/>
      <c r="F113" s="107"/>
      <c r="G113" s="107"/>
      <c r="H113" s="108"/>
      <c r="I113" s="109"/>
      <c r="J113" s="107"/>
      <c r="K113" s="109"/>
      <c r="L113" s="107"/>
      <c r="M113" s="107"/>
      <c r="N113" s="109"/>
    </row>
    <row r="114">
      <c r="A114" s="107"/>
      <c r="B114" s="107"/>
      <c r="C114" s="107"/>
      <c r="D114" s="107"/>
      <c r="E114" s="107"/>
      <c r="F114" s="107"/>
      <c r="G114" s="107"/>
      <c r="H114" s="108"/>
      <c r="I114" s="109"/>
      <c r="J114" s="107"/>
      <c r="K114" s="109"/>
      <c r="L114" s="107"/>
      <c r="M114" s="107"/>
      <c r="N114" s="109"/>
    </row>
    <row r="115">
      <c r="A115" s="107"/>
      <c r="B115" s="107"/>
      <c r="C115" s="107"/>
      <c r="D115" s="107"/>
      <c r="E115" s="107"/>
      <c r="F115" s="107"/>
      <c r="G115" s="107"/>
      <c r="H115" s="108"/>
      <c r="I115" s="109"/>
      <c r="J115" s="107"/>
      <c r="K115" s="109"/>
      <c r="L115" s="107"/>
      <c r="M115" s="107"/>
      <c r="N115" s="109"/>
    </row>
    <row r="116">
      <c r="A116" s="107"/>
      <c r="B116" s="107"/>
      <c r="C116" s="107"/>
      <c r="D116" s="107"/>
      <c r="E116" s="107"/>
      <c r="F116" s="107"/>
      <c r="G116" s="107"/>
      <c r="H116" s="108"/>
      <c r="I116" s="109"/>
      <c r="J116" s="107"/>
      <c r="K116" s="109"/>
      <c r="L116" s="107"/>
      <c r="M116" s="107"/>
      <c r="N116" s="109"/>
    </row>
    <row r="117">
      <c r="A117" s="107"/>
      <c r="B117" s="107"/>
      <c r="C117" s="107"/>
      <c r="D117" s="107"/>
      <c r="E117" s="107"/>
      <c r="F117" s="107"/>
      <c r="G117" s="107"/>
      <c r="H117" s="108"/>
      <c r="I117" s="109"/>
      <c r="J117" s="107"/>
      <c r="K117" s="109"/>
      <c r="L117" s="107"/>
      <c r="M117" s="107"/>
      <c r="N117" s="109"/>
    </row>
    <row r="118">
      <c r="A118" s="107"/>
      <c r="B118" s="107"/>
      <c r="C118" s="107"/>
      <c r="D118" s="107"/>
      <c r="E118" s="107"/>
      <c r="F118" s="107"/>
      <c r="G118" s="107"/>
      <c r="H118" s="108"/>
      <c r="I118" s="109"/>
      <c r="J118" s="107"/>
      <c r="K118" s="109"/>
      <c r="L118" s="107"/>
      <c r="M118" s="107"/>
      <c r="N118" s="109"/>
    </row>
    <row r="119">
      <c r="A119" s="107"/>
      <c r="B119" s="107"/>
      <c r="C119" s="107"/>
      <c r="D119" s="107"/>
      <c r="E119" s="107"/>
      <c r="F119" s="107"/>
      <c r="G119" s="107"/>
      <c r="H119" s="108"/>
      <c r="I119" s="109"/>
      <c r="J119" s="107"/>
      <c r="K119" s="109"/>
      <c r="L119" s="107"/>
      <c r="M119" s="107"/>
      <c r="N119" s="109"/>
    </row>
    <row r="120">
      <c r="A120" s="107"/>
      <c r="B120" s="107"/>
      <c r="C120" s="107"/>
      <c r="D120" s="107"/>
      <c r="E120" s="107"/>
      <c r="F120" s="107"/>
      <c r="G120" s="107"/>
      <c r="H120" s="108"/>
      <c r="I120" s="109"/>
      <c r="J120" s="107"/>
      <c r="K120" s="109"/>
      <c r="L120" s="107"/>
      <c r="M120" s="107"/>
      <c r="N120" s="109"/>
    </row>
    <row r="121">
      <c r="A121" s="107"/>
      <c r="B121" s="107"/>
      <c r="C121" s="107"/>
      <c r="D121" s="107"/>
      <c r="E121" s="107"/>
      <c r="F121" s="107"/>
      <c r="G121" s="107"/>
      <c r="H121" s="108"/>
      <c r="I121" s="109"/>
      <c r="J121" s="107"/>
      <c r="K121" s="109"/>
      <c r="L121" s="107"/>
      <c r="M121" s="107"/>
      <c r="N121" s="109"/>
    </row>
    <row r="122">
      <c r="A122" s="107"/>
      <c r="B122" s="107"/>
      <c r="C122" s="107"/>
      <c r="D122" s="107"/>
      <c r="E122" s="107"/>
      <c r="F122" s="107"/>
      <c r="G122" s="107"/>
      <c r="H122" s="108"/>
      <c r="I122" s="109"/>
      <c r="J122" s="107"/>
      <c r="K122" s="109"/>
      <c r="L122" s="107"/>
      <c r="M122" s="107"/>
      <c r="N122" s="109"/>
    </row>
    <row r="123">
      <c r="A123" s="107"/>
      <c r="B123" s="107"/>
      <c r="C123" s="107"/>
      <c r="D123" s="107"/>
      <c r="E123" s="107"/>
      <c r="F123" s="107"/>
      <c r="G123" s="107"/>
      <c r="H123" s="108"/>
      <c r="I123" s="109"/>
      <c r="J123" s="107"/>
      <c r="K123" s="109"/>
      <c r="L123" s="107"/>
      <c r="M123" s="107"/>
      <c r="N123" s="109"/>
    </row>
    <row r="124">
      <c r="A124" s="107"/>
      <c r="B124" s="107"/>
      <c r="C124" s="107"/>
      <c r="D124" s="107"/>
      <c r="E124" s="107"/>
      <c r="F124" s="107"/>
      <c r="G124" s="107"/>
      <c r="H124" s="108"/>
      <c r="I124" s="109"/>
      <c r="J124" s="107"/>
      <c r="K124" s="109"/>
      <c r="L124" s="107"/>
      <c r="M124" s="107"/>
      <c r="N124" s="109"/>
    </row>
    <row r="125">
      <c r="A125" s="107"/>
      <c r="B125" s="107"/>
      <c r="C125" s="107"/>
      <c r="D125" s="107"/>
      <c r="E125" s="107"/>
      <c r="F125" s="107"/>
      <c r="G125" s="107"/>
      <c r="H125" s="108"/>
      <c r="I125" s="109"/>
      <c r="J125" s="107"/>
      <c r="K125" s="109"/>
      <c r="L125" s="107"/>
      <c r="M125" s="107"/>
      <c r="N125" s="109"/>
    </row>
    <row r="126">
      <c r="A126" s="107"/>
      <c r="B126" s="107"/>
      <c r="C126" s="107"/>
      <c r="D126" s="107"/>
      <c r="E126" s="107"/>
      <c r="F126" s="107"/>
      <c r="G126" s="107"/>
      <c r="H126" s="108"/>
      <c r="I126" s="109"/>
      <c r="J126" s="107"/>
      <c r="K126" s="109"/>
      <c r="L126" s="107"/>
      <c r="M126" s="107"/>
      <c r="N126" s="109"/>
    </row>
    <row r="127">
      <c r="A127" s="107"/>
      <c r="B127" s="107"/>
      <c r="C127" s="107"/>
      <c r="D127" s="107"/>
      <c r="E127" s="107"/>
      <c r="F127" s="107"/>
      <c r="G127" s="107"/>
      <c r="H127" s="108"/>
      <c r="I127" s="109"/>
      <c r="J127" s="107"/>
      <c r="K127" s="109"/>
      <c r="L127" s="107"/>
      <c r="M127" s="107"/>
      <c r="N127" s="109"/>
    </row>
    <row r="128">
      <c r="A128" s="107"/>
      <c r="B128" s="107"/>
      <c r="C128" s="107"/>
      <c r="D128" s="107"/>
      <c r="E128" s="107"/>
      <c r="F128" s="107"/>
      <c r="G128" s="107"/>
      <c r="H128" s="108"/>
      <c r="I128" s="109"/>
      <c r="J128" s="107"/>
      <c r="K128" s="109"/>
      <c r="L128" s="107"/>
      <c r="M128" s="107"/>
      <c r="N128" s="109"/>
    </row>
    <row r="129">
      <c r="A129" s="107"/>
      <c r="B129" s="107"/>
      <c r="C129" s="107"/>
      <c r="D129" s="107"/>
      <c r="E129" s="107"/>
      <c r="F129" s="107"/>
      <c r="G129" s="107"/>
      <c r="H129" s="108"/>
      <c r="I129" s="109"/>
      <c r="J129" s="107"/>
      <c r="K129" s="109"/>
      <c r="L129" s="107"/>
      <c r="M129" s="107"/>
      <c r="N129" s="109"/>
    </row>
    <row r="130">
      <c r="A130" s="107"/>
      <c r="B130" s="107"/>
      <c r="C130" s="107"/>
      <c r="D130" s="107"/>
      <c r="E130" s="107"/>
      <c r="F130" s="107"/>
      <c r="G130" s="107"/>
      <c r="H130" s="108"/>
      <c r="I130" s="109"/>
      <c r="J130" s="107"/>
      <c r="K130" s="109"/>
      <c r="L130" s="107"/>
      <c r="M130" s="107"/>
      <c r="N130" s="109"/>
    </row>
    <row r="131">
      <c r="A131" s="107"/>
      <c r="B131" s="107"/>
      <c r="C131" s="107"/>
      <c r="D131" s="107"/>
      <c r="E131" s="107"/>
      <c r="F131" s="107"/>
      <c r="G131" s="107"/>
      <c r="H131" s="108"/>
      <c r="I131" s="109"/>
      <c r="J131" s="107"/>
      <c r="K131" s="109"/>
      <c r="L131" s="107"/>
      <c r="M131" s="107"/>
      <c r="N131" s="109"/>
    </row>
    <row r="132">
      <c r="A132" s="107"/>
      <c r="B132" s="107"/>
      <c r="C132" s="107"/>
      <c r="D132" s="107"/>
      <c r="E132" s="107"/>
      <c r="F132" s="107"/>
      <c r="G132" s="107"/>
      <c r="H132" s="108"/>
      <c r="I132" s="109"/>
      <c r="J132" s="107"/>
      <c r="K132" s="109"/>
      <c r="L132" s="107"/>
      <c r="M132" s="107"/>
      <c r="N132" s="109"/>
    </row>
    <row r="133">
      <c r="A133" s="107"/>
      <c r="B133" s="107"/>
      <c r="C133" s="107"/>
      <c r="D133" s="107"/>
      <c r="E133" s="107"/>
      <c r="F133" s="107"/>
      <c r="G133" s="107"/>
      <c r="H133" s="108"/>
      <c r="I133" s="109"/>
      <c r="J133" s="107"/>
      <c r="K133" s="109"/>
      <c r="L133" s="107"/>
      <c r="M133" s="107"/>
      <c r="N133" s="109"/>
    </row>
    <row r="134">
      <c r="A134" s="107"/>
      <c r="B134" s="107"/>
      <c r="C134" s="107"/>
      <c r="D134" s="107"/>
      <c r="E134" s="107"/>
      <c r="F134" s="107"/>
      <c r="G134" s="107"/>
      <c r="H134" s="108"/>
      <c r="I134" s="109"/>
      <c r="J134" s="107"/>
      <c r="K134" s="109"/>
      <c r="L134" s="107"/>
      <c r="M134" s="107"/>
      <c r="N134" s="109"/>
    </row>
    <row r="135">
      <c r="A135" s="107"/>
      <c r="B135" s="107"/>
      <c r="C135" s="107"/>
      <c r="D135" s="107"/>
      <c r="E135" s="107"/>
      <c r="F135" s="107"/>
      <c r="G135" s="107"/>
      <c r="H135" s="108"/>
      <c r="I135" s="109"/>
      <c r="J135" s="107"/>
      <c r="K135" s="109"/>
      <c r="L135" s="107"/>
      <c r="M135" s="107"/>
      <c r="N135" s="109"/>
    </row>
    <row r="136">
      <c r="A136" s="107"/>
      <c r="B136" s="107"/>
      <c r="C136" s="107"/>
      <c r="D136" s="107"/>
      <c r="E136" s="107"/>
      <c r="F136" s="107"/>
      <c r="G136" s="107"/>
      <c r="H136" s="108"/>
      <c r="I136" s="109"/>
      <c r="J136" s="107"/>
      <c r="K136" s="109"/>
      <c r="L136" s="107"/>
      <c r="M136" s="107"/>
      <c r="N136" s="109"/>
    </row>
    <row r="137">
      <c r="A137" s="107"/>
      <c r="B137" s="107"/>
      <c r="C137" s="107"/>
      <c r="D137" s="107"/>
      <c r="E137" s="107"/>
      <c r="F137" s="107"/>
      <c r="G137" s="107"/>
      <c r="H137" s="108"/>
      <c r="I137" s="109"/>
      <c r="J137" s="107"/>
      <c r="K137" s="109"/>
      <c r="L137" s="107"/>
      <c r="M137" s="107"/>
      <c r="N137" s="109"/>
    </row>
    <row r="138">
      <c r="A138" s="107"/>
      <c r="B138" s="107"/>
      <c r="C138" s="107"/>
      <c r="D138" s="107"/>
      <c r="E138" s="107"/>
      <c r="F138" s="107"/>
      <c r="G138" s="107"/>
      <c r="H138" s="108"/>
      <c r="I138" s="109"/>
      <c r="J138" s="107"/>
      <c r="K138" s="109"/>
      <c r="L138" s="107"/>
      <c r="M138" s="107"/>
      <c r="N138" s="109"/>
    </row>
    <row r="139">
      <c r="A139" s="107"/>
      <c r="B139" s="107"/>
      <c r="C139" s="107"/>
      <c r="D139" s="107"/>
      <c r="E139" s="107"/>
      <c r="F139" s="107"/>
      <c r="G139" s="107"/>
      <c r="H139" s="108"/>
      <c r="I139" s="109"/>
      <c r="J139" s="107"/>
      <c r="K139" s="109"/>
      <c r="L139" s="107"/>
      <c r="M139" s="107"/>
      <c r="N139" s="109"/>
    </row>
    <row r="140">
      <c r="A140" s="107"/>
      <c r="B140" s="107"/>
      <c r="C140" s="107"/>
      <c r="D140" s="107"/>
      <c r="E140" s="107"/>
      <c r="F140" s="107"/>
      <c r="G140" s="107"/>
      <c r="H140" s="108"/>
      <c r="I140" s="109"/>
      <c r="J140" s="107"/>
      <c r="K140" s="109"/>
      <c r="L140" s="107"/>
      <c r="M140" s="107"/>
      <c r="N140" s="109"/>
    </row>
    <row r="141">
      <c r="A141" s="107"/>
      <c r="B141" s="107"/>
      <c r="C141" s="107"/>
      <c r="D141" s="107"/>
      <c r="E141" s="107"/>
      <c r="F141" s="107"/>
      <c r="G141" s="107"/>
      <c r="H141" s="108"/>
      <c r="I141" s="109"/>
      <c r="J141" s="107"/>
      <c r="K141" s="109"/>
      <c r="L141" s="107"/>
      <c r="M141" s="107"/>
      <c r="N141" s="109"/>
    </row>
    <row r="142">
      <c r="A142" s="107"/>
      <c r="B142" s="107"/>
      <c r="C142" s="107"/>
      <c r="D142" s="107"/>
      <c r="E142" s="107"/>
      <c r="F142" s="107"/>
      <c r="G142" s="107"/>
      <c r="H142" s="108"/>
      <c r="I142" s="109"/>
      <c r="J142" s="107"/>
      <c r="K142" s="109"/>
      <c r="L142" s="107"/>
      <c r="M142" s="107"/>
      <c r="N142" s="109"/>
    </row>
    <row r="143">
      <c r="A143" s="107"/>
      <c r="B143" s="107"/>
      <c r="C143" s="107"/>
      <c r="D143" s="107"/>
      <c r="E143" s="107"/>
      <c r="F143" s="107"/>
      <c r="G143" s="107"/>
      <c r="H143" s="108"/>
      <c r="I143" s="109"/>
      <c r="J143" s="107"/>
      <c r="K143" s="109"/>
      <c r="L143" s="107"/>
      <c r="M143" s="107"/>
      <c r="N143" s="109"/>
    </row>
    <row r="144">
      <c r="A144" s="107"/>
      <c r="B144" s="107"/>
      <c r="C144" s="107"/>
      <c r="D144" s="107"/>
      <c r="E144" s="107"/>
      <c r="F144" s="107"/>
      <c r="G144" s="107"/>
      <c r="H144" s="108"/>
      <c r="I144" s="109"/>
      <c r="J144" s="107"/>
      <c r="K144" s="109"/>
      <c r="L144" s="107"/>
      <c r="M144" s="107"/>
      <c r="N144" s="109"/>
    </row>
    <row r="145">
      <c r="A145" s="107"/>
      <c r="B145" s="107"/>
      <c r="C145" s="107"/>
      <c r="D145" s="107"/>
      <c r="E145" s="107"/>
      <c r="F145" s="107"/>
      <c r="G145" s="107"/>
      <c r="H145" s="108"/>
      <c r="I145" s="109"/>
      <c r="J145" s="107"/>
      <c r="K145" s="109"/>
      <c r="L145" s="107"/>
      <c r="M145" s="107"/>
      <c r="N145" s="109"/>
    </row>
    <row r="146">
      <c r="A146" s="107"/>
      <c r="B146" s="107"/>
      <c r="C146" s="107"/>
      <c r="D146" s="107"/>
      <c r="E146" s="107"/>
      <c r="F146" s="107"/>
      <c r="G146" s="107"/>
      <c r="H146" s="108"/>
      <c r="I146" s="109"/>
      <c r="J146" s="107"/>
      <c r="K146" s="109"/>
      <c r="L146" s="107"/>
      <c r="M146" s="107"/>
      <c r="N146" s="109"/>
    </row>
    <row r="147">
      <c r="A147" s="107"/>
      <c r="B147" s="107"/>
      <c r="C147" s="107"/>
      <c r="D147" s="107"/>
      <c r="E147" s="107"/>
      <c r="F147" s="107"/>
      <c r="G147" s="107"/>
      <c r="H147" s="108"/>
      <c r="I147" s="109"/>
      <c r="J147" s="107"/>
      <c r="K147" s="109"/>
      <c r="L147" s="107"/>
      <c r="M147" s="107"/>
      <c r="N147" s="109"/>
    </row>
    <row r="148">
      <c r="A148" s="107"/>
      <c r="B148" s="107"/>
      <c r="C148" s="107"/>
      <c r="D148" s="107"/>
      <c r="E148" s="107"/>
      <c r="F148" s="107"/>
      <c r="G148" s="107"/>
      <c r="H148" s="108"/>
      <c r="I148" s="109"/>
      <c r="J148" s="107"/>
      <c r="K148" s="109"/>
      <c r="L148" s="107"/>
      <c r="M148" s="107"/>
      <c r="N148" s="109"/>
    </row>
    <row r="149">
      <c r="A149" s="107"/>
      <c r="B149" s="107"/>
      <c r="C149" s="107"/>
      <c r="D149" s="107"/>
      <c r="E149" s="107"/>
      <c r="F149" s="107"/>
      <c r="G149" s="107"/>
      <c r="H149" s="108"/>
      <c r="I149" s="109"/>
      <c r="J149" s="107"/>
      <c r="K149" s="109"/>
      <c r="L149" s="107"/>
      <c r="M149" s="107"/>
      <c r="N149" s="109"/>
    </row>
    <row r="150">
      <c r="A150" s="107"/>
      <c r="B150" s="107"/>
      <c r="C150" s="107"/>
      <c r="D150" s="107"/>
      <c r="E150" s="107"/>
      <c r="F150" s="107"/>
      <c r="G150" s="107"/>
      <c r="H150" s="108"/>
      <c r="I150" s="109"/>
      <c r="J150" s="107"/>
      <c r="K150" s="109"/>
      <c r="L150" s="107"/>
      <c r="M150" s="107"/>
      <c r="N150" s="109"/>
    </row>
    <row r="151">
      <c r="A151" s="107"/>
      <c r="B151" s="107"/>
      <c r="C151" s="107"/>
      <c r="D151" s="107"/>
      <c r="E151" s="107"/>
      <c r="F151" s="107"/>
      <c r="G151" s="107"/>
      <c r="H151" s="108"/>
      <c r="I151" s="109"/>
      <c r="J151" s="107"/>
      <c r="K151" s="109"/>
      <c r="L151" s="107"/>
      <c r="M151" s="107"/>
      <c r="N151" s="109"/>
    </row>
    <row r="152">
      <c r="A152" s="107"/>
      <c r="B152" s="107"/>
      <c r="C152" s="107"/>
      <c r="D152" s="107"/>
      <c r="E152" s="107"/>
      <c r="F152" s="107"/>
      <c r="G152" s="107"/>
      <c r="H152" s="108"/>
      <c r="I152" s="109"/>
      <c r="J152" s="107"/>
      <c r="K152" s="109"/>
      <c r="L152" s="107"/>
      <c r="M152" s="107"/>
      <c r="N152" s="109"/>
    </row>
    <row r="153">
      <c r="A153" s="107"/>
      <c r="B153" s="107"/>
      <c r="C153" s="107"/>
      <c r="D153" s="107"/>
      <c r="E153" s="107"/>
      <c r="F153" s="107"/>
      <c r="G153" s="107"/>
      <c r="H153" s="108"/>
      <c r="I153" s="109"/>
      <c r="J153" s="107"/>
      <c r="K153" s="109"/>
      <c r="L153" s="107"/>
      <c r="M153" s="107"/>
      <c r="N153" s="109"/>
    </row>
    <row r="154">
      <c r="A154" s="107"/>
      <c r="B154" s="107"/>
      <c r="C154" s="107"/>
      <c r="D154" s="107"/>
      <c r="E154" s="107"/>
      <c r="F154" s="107"/>
      <c r="G154" s="107"/>
      <c r="H154" s="108"/>
      <c r="I154" s="109"/>
      <c r="J154" s="107"/>
      <c r="K154" s="109"/>
      <c r="L154" s="107"/>
      <c r="M154" s="107"/>
      <c r="N154" s="109"/>
    </row>
    <row r="155">
      <c r="A155" s="107"/>
      <c r="B155" s="107"/>
      <c r="C155" s="107"/>
      <c r="D155" s="107"/>
      <c r="E155" s="107"/>
      <c r="F155" s="107"/>
      <c r="G155" s="107"/>
      <c r="H155" s="108"/>
      <c r="I155" s="109"/>
      <c r="J155" s="107"/>
      <c r="K155" s="109"/>
      <c r="L155" s="107"/>
      <c r="M155" s="107"/>
      <c r="N155" s="109"/>
    </row>
    <row r="156">
      <c r="A156" s="107"/>
      <c r="B156" s="107"/>
      <c r="C156" s="107"/>
      <c r="D156" s="107"/>
      <c r="E156" s="107"/>
      <c r="F156" s="107"/>
      <c r="G156" s="107"/>
      <c r="H156" s="108"/>
      <c r="I156" s="109"/>
      <c r="J156" s="107"/>
      <c r="K156" s="109"/>
      <c r="L156" s="107"/>
      <c r="M156" s="107"/>
      <c r="N156" s="109"/>
    </row>
    <row r="157">
      <c r="A157" s="107"/>
      <c r="B157" s="107"/>
      <c r="C157" s="107"/>
      <c r="D157" s="107"/>
      <c r="E157" s="107"/>
      <c r="F157" s="107"/>
      <c r="G157" s="107"/>
      <c r="H157" s="108"/>
      <c r="I157" s="109"/>
      <c r="J157" s="107"/>
      <c r="K157" s="109"/>
      <c r="L157" s="107"/>
      <c r="M157" s="107"/>
      <c r="N157" s="109"/>
    </row>
    <row r="158">
      <c r="A158" s="107"/>
      <c r="B158" s="107"/>
      <c r="C158" s="107"/>
      <c r="D158" s="107"/>
      <c r="E158" s="107"/>
      <c r="F158" s="107"/>
      <c r="G158" s="107"/>
      <c r="H158" s="108"/>
      <c r="I158" s="109"/>
      <c r="J158" s="107"/>
      <c r="K158" s="109"/>
      <c r="L158" s="107"/>
      <c r="M158" s="107"/>
      <c r="N158" s="109"/>
    </row>
    <row r="159">
      <c r="A159" s="107"/>
      <c r="B159" s="107"/>
      <c r="C159" s="107"/>
      <c r="D159" s="107"/>
      <c r="E159" s="107"/>
      <c r="F159" s="107"/>
      <c r="G159" s="107"/>
      <c r="H159" s="108"/>
      <c r="I159" s="109"/>
      <c r="J159" s="107"/>
      <c r="K159" s="109"/>
      <c r="L159" s="107"/>
      <c r="M159" s="107"/>
      <c r="N159" s="109"/>
    </row>
    <row r="160">
      <c r="A160" s="107"/>
      <c r="B160" s="107"/>
      <c r="C160" s="107"/>
      <c r="D160" s="107"/>
      <c r="E160" s="107"/>
      <c r="F160" s="107"/>
      <c r="G160" s="107"/>
      <c r="H160" s="108"/>
      <c r="I160" s="109"/>
      <c r="J160" s="107"/>
      <c r="K160" s="109"/>
      <c r="L160" s="107"/>
      <c r="M160" s="107"/>
      <c r="N160" s="109"/>
    </row>
    <row r="161">
      <c r="A161" s="107"/>
      <c r="B161" s="107"/>
      <c r="C161" s="107"/>
      <c r="D161" s="107"/>
      <c r="E161" s="107"/>
      <c r="F161" s="107"/>
      <c r="G161" s="107"/>
      <c r="H161" s="108"/>
      <c r="I161" s="109"/>
      <c r="J161" s="107"/>
      <c r="K161" s="109"/>
      <c r="L161" s="107"/>
      <c r="M161" s="107"/>
      <c r="N161" s="109"/>
    </row>
    <row r="162">
      <c r="A162" s="107"/>
      <c r="B162" s="107"/>
      <c r="C162" s="107"/>
      <c r="D162" s="107"/>
      <c r="E162" s="107"/>
      <c r="F162" s="107"/>
      <c r="G162" s="107"/>
      <c r="H162" s="108"/>
      <c r="I162" s="109"/>
      <c r="J162" s="107"/>
      <c r="K162" s="109"/>
      <c r="L162" s="107"/>
      <c r="M162" s="107"/>
      <c r="N162" s="109"/>
    </row>
    <row r="163">
      <c r="A163" s="107"/>
      <c r="B163" s="107"/>
      <c r="C163" s="107"/>
      <c r="D163" s="107"/>
      <c r="E163" s="107"/>
      <c r="F163" s="107"/>
      <c r="G163" s="107"/>
      <c r="H163" s="108"/>
      <c r="I163" s="109"/>
      <c r="J163" s="107"/>
      <c r="K163" s="109"/>
      <c r="L163" s="107"/>
      <c r="M163" s="107"/>
      <c r="N163" s="109"/>
    </row>
    <row r="164">
      <c r="A164" s="107"/>
      <c r="B164" s="107"/>
      <c r="C164" s="107"/>
      <c r="D164" s="107"/>
      <c r="E164" s="107"/>
      <c r="F164" s="107"/>
      <c r="G164" s="107"/>
      <c r="H164" s="108"/>
      <c r="I164" s="109"/>
      <c r="J164" s="107"/>
      <c r="K164" s="109"/>
      <c r="L164" s="107"/>
      <c r="M164" s="107"/>
      <c r="N164" s="109"/>
    </row>
    <row r="165">
      <c r="A165" s="107"/>
      <c r="B165" s="107"/>
      <c r="C165" s="107"/>
      <c r="D165" s="107"/>
      <c r="E165" s="107"/>
      <c r="F165" s="107"/>
      <c r="G165" s="107"/>
      <c r="H165" s="108"/>
      <c r="I165" s="109"/>
      <c r="J165" s="107"/>
      <c r="K165" s="109"/>
      <c r="L165" s="107"/>
      <c r="M165" s="107"/>
      <c r="N165" s="109"/>
    </row>
    <row r="166">
      <c r="A166" s="107"/>
      <c r="B166" s="107"/>
      <c r="C166" s="107"/>
      <c r="D166" s="107"/>
      <c r="E166" s="107"/>
      <c r="F166" s="107"/>
      <c r="G166" s="107"/>
      <c r="H166" s="108"/>
      <c r="I166" s="109"/>
      <c r="J166" s="107"/>
      <c r="K166" s="109"/>
      <c r="L166" s="107"/>
      <c r="M166" s="107"/>
      <c r="N166" s="109"/>
    </row>
    <row r="167">
      <c r="A167" s="107"/>
      <c r="B167" s="107"/>
      <c r="C167" s="107"/>
      <c r="D167" s="107"/>
      <c r="E167" s="107"/>
      <c r="F167" s="107"/>
      <c r="G167" s="107"/>
      <c r="H167" s="108"/>
      <c r="I167" s="109"/>
      <c r="J167" s="107"/>
      <c r="K167" s="109"/>
      <c r="L167" s="107"/>
      <c r="M167" s="107"/>
      <c r="N167" s="109"/>
    </row>
    <row r="168">
      <c r="A168" s="107"/>
      <c r="B168" s="107"/>
      <c r="C168" s="107"/>
      <c r="D168" s="107"/>
      <c r="E168" s="107"/>
      <c r="F168" s="107"/>
      <c r="G168" s="107"/>
      <c r="H168" s="108"/>
      <c r="I168" s="109"/>
      <c r="J168" s="107"/>
      <c r="K168" s="109"/>
      <c r="L168" s="107"/>
      <c r="M168" s="107"/>
      <c r="N168" s="109"/>
    </row>
    <row r="169">
      <c r="A169" s="107"/>
      <c r="B169" s="107"/>
      <c r="C169" s="107"/>
      <c r="D169" s="107"/>
      <c r="E169" s="107"/>
      <c r="F169" s="107"/>
      <c r="G169" s="107"/>
      <c r="H169" s="108"/>
      <c r="I169" s="109"/>
      <c r="J169" s="107"/>
      <c r="K169" s="109"/>
      <c r="L169" s="107"/>
      <c r="M169" s="107"/>
      <c r="N169" s="109"/>
    </row>
    <row r="170">
      <c r="A170" s="107"/>
      <c r="B170" s="107"/>
      <c r="C170" s="107"/>
      <c r="D170" s="107"/>
      <c r="E170" s="107"/>
      <c r="F170" s="107"/>
      <c r="G170" s="107"/>
      <c r="H170" s="108"/>
      <c r="I170" s="109"/>
      <c r="J170" s="107"/>
      <c r="K170" s="109"/>
      <c r="L170" s="107"/>
      <c r="M170" s="107"/>
      <c r="N170" s="109"/>
    </row>
    <row r="171">
      <c r="A171" s="107"/>
      <c r="B171" s="107"/>
      <c r="C171" s="107"/>
      <c r="D171" s="107"/>
      <c r="E171" s="107"/>
      <c r="F171" s="107"/>
      <c r="G171" s="107"/>
      <c r="H171" s="108"/>
      <c r="I171" s="109"/>
      <c r="J171" s="107"/>
      <c r="K171" s="109"/>
      <c r="L171" s="107"/>
      <c r="M171" s="107"/>
      <c r="N171" s="109"/>
    </row>
    <row r="172">
      <c r="A172" s="107"/>
      <c r="B172" s="107"/>
      <c r="C172" s="107"/>
      <c r="D172" s="107"/>
      <c r="E172" s="107"/>
      <c r="F172" s="107"/>
      <c r="G172" s="107"/>
      <c r="H172" s="108"/>
      <c r="I172" s="109"/>
      <c r="J172" s="107"/>
      <c r="K172" s="109"/>
      <c r="L172" s="107"/>
      <c r="M172" s="107"/>
      <c r="N172" s="109"/>
    </row>
    <row r="173">
      <c r="A173" s="107"/>
      <c r="B173" s="107"/>
      <c r="C173" s="107"/>
      <c r="D173" s="107"/>
      <c r="E173" s="107"/>
      <c r="F173" s="107"/>
      <c r="G173" s="107"/>
      <c r="H173" s="108"/>
      <c r="I173" s="109"/>
      <c r="J173" s="107"/>
      <c r="K173" s="109"/>
      <c r="L173" s="107"/>
      <c r="M173" s="107"/>
      <c r="N173" s="109"/>
    </row>
    <row r="174">
      <c r="A174" s="107"/>
      <c r="B174" s="107"/>
      <c r="C174" s="107"/>
      <c r="D174" s="107"/>
      <c r="E174" s="107"/>
      <c r="F174" s="107"/>
      <c r="G174" s="107"/>
      <c r="H174" s="108"/>
      <c r="I174" s="109"/>
      <c r="J174" s="107"/>
      <c r="K174" s="109"/>
      <c r="L174" s="107"/>
      <c r="M174" s="107"/>
      <c r="N174" s="109"/>
    </row>
    <row r="175">
      <c r="A175" s="107"/>
      <c r="B175" s="107"/>
      <c r="C175" s="107"/>
      <c r="D175" s="107"/>
      <c r="E175" s="107"/>
      <c r="F175" s="107"/>
      <c r="G175" s="107"/>
      <c r="H175" s="108"/>
      <c r="I175" s="109"/>
      <c r="J175" s="107"/>
      <c r="K175" s="109"/>
      <c r="L175" s="107"/>
      <c r="M175" s="107"/>
      <c r="N175" s="109"/>
    </row>
    <row r="176">
      <c r="A176" s="107"/>
      <c r="B176" s="107"/>
      <c r="C176" s="107"/>
      <c r="D176" s="107"/>
      <c r="E176" s="107"/>
      <c r="F176" s="107"/>
      <c r="G176" s="107"/>
      <c r="H176" s="108"/>
      <c r="I176" s="109"/>
      <c r="J176" s="107"/>
      <c r="K176" s="109"/>
      <c r="L176" s="107"/>
      <c r="M176" s="107"/>
      <c r="N176" s="109"/>
    </row>
    <row r="177">
      <c r="A177" s="107"/>
      <c r="B177" s="107"/>
      <c r="C177" s="107"/>
      <c r="D177" s="107"/>
      <c r="E177" s="107"/>
      <c r="F177" s="107"/>
      <c r="G177" s="107"/>
      <c r="H177" s="108"/>
      <c r="I177" s="109"/>
      <c r="J177" s="107"/>
      <c r="K177" s="109"/>
      <c r="L177" s="107"/>
      <c r="M177" s="107"/>
      <c r="N177" s="109"/>
    </row>
    <row r="178">
      <c r="A178" s="107"/>
      <c r="B178" s="107"/>
      <c r="C178" s="107"/>
      <c r="D178" s="107"/>
      <c r="E178" s="107"/>
      <c r="F178" s="107"/>
      <c r="G178" s="107"/>
      <c r="H178" s="108"/>
      <c r="I178" s="109"/>
      <c r="J178" s="107"/>
      <c r="K178" s="109"/>
      <c r="L178" s="107"/>
      <c r="M178" s="107"/>
      <c r="N178" s="109"/>
    </row>
    <row r="179">
      <c r="A179" s="107"/>
      <c r="B179" s="107"/>
      <c r="C179" s="107"/>
      <c r="D179" s="107"/>
      <c r="E179" s="107"/>
      <c r="F179" s="107"/>
      <c r="G179" s="107"/>
      <c r="H179" s="108"/>
      <c r="I179" s="109"/>
      <c r="J179" s="107"/>
      <c r="K179" s="109"/>
      <c r="L179" s="107"/>
      <c r="M179" s="107"/>
      <c r="N179" s="109"/>
    </row>
    <row r="180">
      <c r="A180" s="107"/>
      <c r="B180" s="107"/>
      <c r="C180" s="107"/>
      <c r="D180" s="107"/>
      <c r="E180" s="107"/>
      <c r="F180" s="107"/>
      <c r="G180" s="107"/>
      <c r="H180" s="108"/>
      <c r="I180" s="109"/>
      <c r="J180" s="107"/>
      <c r="K180" s="109"/>
      <c r="L180" s="107"/>
      <c r="M180" s="107"/>
      <c r="N180" s="109"/>
    </row>
    <row r="181">
      <c r="A181" s="107"/>
      <c r="B181" s="107"/>
      <c r="C181" s="107"/>
      <c r="D181" s="107"/>
      <c r="E181" s="107"/>
      <c r="F181" s="107"/>
      <c r="G181" s="107"/>
      <c r="H181" s="108"/>
      <c r="I181" s="109"/>
      <c r="J181" s="107"/>
      <c r="K181" s="109"/>
      <c r="L181" s="107"/>
      <c r="M181" s="107"/>
      <c r="N181" s="109"/>
    </row>
    <row r="182">
      <c r="A182" s="107"/>
      <c r="B182" s="107"/>
      <c r="C182" s="107"/>
      <c r="D182" s="107"/>
      <c r="E182" s="107"/>
      <c r="F182" s="107"/>
      <c r="G182" s="107"/>
      <c r="H182" s="108"/>
      <c r="I182" s="109"/>
      <c r="J182" s="107"/>
      <c r="K182" s="109"/>
      <c r="L182" s="107"/>
      <c r="M182" s="107"/>
      <c r="N182" s="109"/>
    </row>
    <row r="183">
      <c r="A183" s="107"/>
      <c r="B183" s="107"/>
      <c r="C183" s="107"/>
      <c r="D183" s="107"/>
      <c r="E183" s="107"/>
      <c r="F183" s="107"/>
      <c r="G183" s="107"/>
      <c r="H183" s="108"/>
      <c r="I183" s="109"/>
      <c r="J183" s="107"/>
      <c r="K183" s="109"/>
      <c r="L183" s="107"/>
      <c r="M183" s="107"/>
      <c r="N183" s="109"/>
    </row>
    <row r="184">
      <c r="A184" s="107"/>
      <c r="B184" s="107"/>
      <c r="C184" s="107"/>
      <c r="D184" s="107"/>
      <c r="E184" s="107"/>
      <c r="F184" s="107"/>
      <c r="G184" s="107"/>
      <c r="H184" s="108"/>
      <c r="I184" s="109"/>
      <c r="J184" s="107"/>
      <c r="K184" s="109"/>
      <c r="L184" s="107"/>
      <c r="M184" s="107"/>
      <c r="N184" s="109"/>
    </row>
    <row r="185">
      <c r="A185" s="107"/>
      <c r="B185" s="107"/>
      <c r="C185" s="107"/>
      <c r="D185" s="107"/>
      <c r="E185" s="107"/>
      <c r="F185" s="107"/>
      <c r="G185" s="107"/>
      <c r="H185" s="108"/>
      <c r="I185" s="109"/>
      <c r="J185" s="107"/>
      <c r="K185" s="109"/>
      <c r="L185" s="107"/>
      <c r="M185" s="107"/>
      <c r="N185" s="109"/>
    </row>
    <row r="186">
      <c r="A186" s="107"/>
      <c r="B186" s="107"/>
      <c r="C186" s="107"/>
      <c r="D186" s="107"/>
      <c r="E186" s="107"/>
      <c r="F186" s="107"/>
      <c r="G186" s="107"/>
      <c r="H186" s="108"/>
      <c r="I186" s="109"/>
      <c r="J186" s="107"/>
      <c r="K186" s="109"/>
      <c r="L186" s="107"/>
      <c r="M186" s="107"/>
      <c r="N186" s="109"/>
    </row>
    <row r="187">
      <c r="A187" s="107"/>
      <c r="B187" s="107"/>
      <c r="C187" s="107"/>
      <c r="D187" s="107"/>
      <c r="E187" s="107"/>
      <c r="F187" s="107"/>
      <c r="G187" s="107"/>
      <c r="H187" s="108"/>
      <c r="I187" s="109"/>
      <c r="J187" s="107"/>
      <c r="K187" s="109"/>
      <c r="L187" s="107"/>
      <c r="M187" s="107"/>
      <c r="N187" s="109"/>
    </row>
    <row r="188">
      <c r="A188" s="107"/>
      <c r="B188" s="107"/>
      <c r="C188" s="107"/>
      <c r="D188" s="107"/>
      <c r="E188" s="107"/>
      <c r="F188" s="107"/>
      <c r="G188" s="107"/>
      <c r="H188" s="108"/>
      <c r="I188" s="109"/>
      <c r="J188" s="107"/>
      <c r="K188" s="109"/>
      <c r="L188" s="107"/>
      <c r="M188" s="107"/>
      <c r="N188" s="109"/>
    </row>
    <row r="189">
      <c r="A189" s="107"/>
      <c r="B189" s="107"/>
      <c r="C189" s="107"/>
      <c r="D189" s="107"/>
      <c r="E189" s="107"/>
      <c r="F189" s="107"/>
      <c r="G189" s="107"/>
      <c r="H189" s="108"/>
      <c r="I189" s="109"/>
      <c r="J189" s="107"/>
      <c r="K189" s="109"/>
      <c r="L189" s="107"/>
      <c r="M189" s="107"/>
      <c r="N189" s="109"/>
    </row>
    <row r="190">
      <c r="A190" s="107"/>
      <c r="B190" s="107"/>
      <c r="C190" s="107"/>
      <c r="D190" s="107"/>
      <c r="E190" s="107"/>
      <c r="F190" s="107"/>
      <c r="G190" s="107"/>
      <c r="H190" s="108"/>
      <c r="I190" s="109"/>
      <c r="J190" s="107"/>
      <c r="K190" s="109"/>
      <c r="L190" s="107"/>
      <c r="M190" s="107"/>
      <c r="N190" s="109"/>
    </row>
    <row r="191">
      <c r="A191" s="107"/>
      <c r="B191" s="107"/>
      <c r="C191" s="107"/>
      <c r="D191" s="107"/>
      <c r="E191" s="107"/>
      <c r="F191" s="107"/>
      <c r="G191" s="107"/>
      <c r="H191" s="108"/>
      <c r="I191" s="109"/>
      <c r="J191" s="107"/>
      <c r="K191" s="109"/>
      <c r="L191" s="107"/>
      <c r="M191" s="107"/>
      <c r="N191" s="109"/>
    </row>
    <row r="192">
      <c r="A192" s="107"/>
      <c r="B192" s="107"/>
      <c r="C192" s="107"/>
      <c r="D192" s="107"/>
      <c r="E192" s="107"/>
      <c r="F192" s="107"/>
      <c r="G192" s="107"/>
      <c r="H192" s="108"/>
      <c r="I192" s="109"/>
      <c r="J192" s="107"/>
      <c r="K192" s="109"/>
      <c r="L192" s="107"/>
      <c r="M192" s="107"/>
      <c r="N192" s="109"/>
    </row>
    <row r="193">
      <c r="A193" s="107"/>
      <c r="B193" s="107"/>
      <c r="C193" s="107"/>
      <c r="D193" s="107"/>
      <c r="E193" s="107"/>
      <c r="F193" s="107"/>
      <c r="G193" s="107"/>
      <c r="H193" s="108"/>
      <c r="I193" s="109"/>
      <c r="J193" s="107"/>
      <c r="K193" s="109"/>
      <c r="L193" s="107"/>
      <c r="M193" s="107"/>
      <c r="N193" s="109"/>
    </row>
    <row r="194">
      <c r="A194" s="107"/>
      <c r="B194" s="107"/>
      <c r="C194" s="107"/>
      <c r="D194" s="107"/>
      <c r="E194" s="107"/>
      <c r="F194" s="107"/>
      <c r="G194" s="107"/>
      <c r="H194" s="108"/>
      <c r="I194" s="109"/>
      <c r="J194" s="107"/>
      <c r="K194" s="109"/>
      <c r="L194" s="107"/>
      <c r="M194" s="107"/>
      <c r="N194" s="109"/>
    </row>
    <row r="195">
      <c r="A195" s="107"/>
      <c r="B195" s="107"/>
      <c r="C195" s="107"/>
      <c r="D195" s="107"/>
      <c r="E195" s="107"/>
      <c r="F195" s="107"/>
      <c r="G195" s="107"/>
      <c r="H195" s="108"/>
      <c r="I195" s="109"/>
      <c r="J195" s="107"/>
      <c r="K195" s="109"/>
      <c r="L195" s="107"/>
      <c r="M195" s="107"/>
      <c r="N195" s="109"/>
    </row>
    <row r="196">
      <c r="A196" s="107"/>
      <c r="B196" s="107"/>
      <c r="C196" s="107"/>
      <c r="D196" s="107"/>
      <c r="E196" s="107"/>
      <c r="F196" s="107"/>
      <c r="G196" s="107"/>
      <c r="H196" s="108"/>
      <c r="I196" s="109"/>
      <c r="J196" s="107"/>
      <c r="K196" s="109"/>
      <c r="L196" s="107"/>
      <c r="M196" s="107"/>
      <c r="N196" s="109"/>
    </row>
    <row r="197">
      <c r="A197" s="107"/>
      <c r="B197" s="107"/>
      <c r="C197" s="107"/>
      <c r="D197" s="107"/>
      <c r="E197" s="107"/>
      <c r="F197" s="107"/>
      <c r="G197" s="107"/>
      <c r="H197" s="108"/>
      <c r="I197" s="109"/>
      <c r="J197" s="107"/>
      <c r="K197" s="109"/>
      <c r="L197" s="107"/>
      <c r="M197" s="107"/>
      <c r="N197" s="109"/>
    </row>
    <row r="198">
      <c r="A198" s="107"/>
      <c r="B198" s="107"/>
      <c r="C198" s="107"/>
      <c r="D198" s="107"/>
      <c r="E198" s="107"/>
      <c r="F198" s="107"/>
      <c r="G198" s="107"/>
      <c r="H198" s="108"/>
      <c r="I198" s="109"/>
      <c r="J198" s="107"/>
      <c r="K198" s="109"/>
      <c r="L198" s="107"/>
      <c r="M198" s="107"/>
      <c r="N198" s="109"/>
    </row>
    <row r="199">
      <c r="A199" s="107"/>
      <c r="B199" s="107"/>
      <c r="C199" s="107"/>
      <c r="D199" s="107"/>
      <c r="E199" s="107"/>
      <c r="F199" s="107"/>
      <c r="G199" s="107"/>
      <c r="H199" s="108"/>
      <c r="I199" s="109"/>
      <c r="J199" s="107"/>
      <c r="K199" s="109"/>
      <c r="L199" s="107"/>
      <c r="M199" s="107"/>
      <c r="N199" s="109"/>
    </row>
    <row r="200">
      <c r="A200" s="107"/>
      <c r="B200" s="107"/>
      <c r="C200" s="107"/>
      <c r="D200" s="107"/>
      <c r="E200" s="107"/>
      <c r="F200" s="107"/>
      <c r="G200" s="107"/>
      <c r="H200" s="108"/>
      <c r="I200" s="109"/>
      <c r="J200" s="107"/>
      <c r="K200" s="109"/>
      <c r="L200" s="107"/>
      <c r="M200" s="107"/>
      <c r="N200" s="109"/>
    </row>
    <row r="201">
      <c r="A201" s="107"/>
      <c r="B201" s="107"/>
      <c r="C201" s="107"/>
      <c r="D201" s="107"/>
      <c r="E201" s="107"/>
      <c r="F201" s="107"/>
      <c r="G201" s="107"/>
      <c r="H201" s="108"/>
      <c r="I201" s="109"/>
      <c r="J201" s="107"/>
      <c r="K201" s="109"/>
      <c r="L201" s="107"/>
      <c r="M201" s="107"/>
      <c r="N201" s="109"/>
    </row>
    <row r="202">
      <c r="A202" s="107"/>
      <c r="B202" s="107"/>
      <c r="C202" s="107"/>
      <c r="D202" s="107"/>
      <c r="E202" s="107"/>
      <c r="F202" s="107"/>
      <c r="G202" s="107"/>
      <c r="H202" s="108"/>
      <c r="I202" s="109"/>
      <c r="J202" s="107"/>
      <c r="K202" s="109"/>
      <c r="L202" s="107"/>
      <c r="M202" s="107"/>
      <c r="N202" s="109"/>
    </row>
    <row r="203">
      <c r="A203" s="107"/>
      <c r="B203" s="107"/>
      <c r="C203" s="107"/>
      <c r="D203" s="107"/>
      <c r="E203" s="107"/>
      <c r="F203" s="107"/>
      <c r="G203" s="107"/>
      <c r="H203" s="108"/>
      <c r="I203" s="109"/>
      <c r="J203" s="107"/>
      <c r="K203" s="109"/>
      <c r="L203" s="107"/>
      <c r="M203" s="107"/>
      <c r="N203" s="109"/>
    </row>
    <row r="204">
      <c r="A204" s="107"/>
      <c r="B204" s="107"/>
      <c r="C204" s="107"/>
      <c r="D204" s="107"/>
      <c r="E204" s="107"/>
      <c r="F204" s="107"/>
      <c r="G204" s="107"/>
      <c r="H204" s="108"/>
      <c r="I204" s="109"/>
      <c r="J204" s="107"/>
      <c r="K204" s="109"/>
      <c r="L204" s="107"/>
      <c r="M204" s="107"/>
      <c r="N204" s="109"/>
    </row>
    <row r="205">
      <c r="A205" s="107"/>
      <c r="B205" s="107"/>
      <c r="C205" s="107"/>
      <c r="D205" s="107"/>
      <c r="E205" s="107"/>
      <c r="F205" s="107"/>
      <c r="G205" s="107"/>
      <c r="H205" s="108"/>
      <c r="I205" s="109"/>
      <c r="J205" s="107"/>
      <c r="K205" s="109"/>
      <c r="L205" s="107"/>
      <c r="M205" s="107"/>
      <c r="N205" s="109"/>
    </row>
    <row r="206">
      <c r="A206" s="107"/>
      <c r="B206" s="107"/>
      <c r="C206" s="107"/>
      <c r="D206" s="107"/>
      <c r="E206" s="107"/>
      <c r="F206" s="107"/>
      <c r="G206" s="107"/>
      <c r="H206" s="108"/>
      <c r="I206" s="109"/>
      <c r="J206" s="107"/>
      <c r="K206" s="109"/>
      <c r="L206" s="107"/>
      <c r="M206" s="107"/>
      <c r="N206" s="109"/>
    </row>
    <row r="207">
      <c r="A207" s="107"/>
      <c r="B207" s="107"/>
      <c r="C207" s="107"/>
      <c r="D207" s="107"/>
      <c r="E207" s="107"/>
      <c r="F207" s="107"/>
      <c r="G207" s="107"/>
      <c r="H207" s="108"/>
      <c r="I207" s="109"/>
      <c r="J207" s="107"/>
      <c r="K207" s="109"/>
      <c r="L207" s="107"/>
      <c r="M207" s="107"/>
      <c r="N207" s="109"/>
    </row>
    <row r="208">
      <c r="A208" s="107"/>
      <c r="B208" s="107"/>
      <c r="C208" s="107"/>
      <c r="D208" s="107"/>
      <c r="E208" s="107"/>
      <c r="F208" s="107"/>
      <c r="G208" s="107"/>
      <c r="H208" s="108"/>
      <c r="I208" s="109"/>
      <c r="J208" s="107"/>
      <c r="K208" s="109"/>
      <c r="L208" s="107"/>
      <c r="M208" s="107"/>
      <c r="N208" s="109"/>
    </row>
    <row r="209">
      <c r="A209" s="107"/>
      <c r="B209" s="107"/>
      <c r="C209" s="107"/>
      <c r="D209" s="107"/>
      <c r="E209" s="107"/>
      <c r="F209" s="107"/>
      <c r="G209" s="107"/>
      <c r="H209" s="108"/>
      <c r="I209" s="109"/>
      <c r="J209" s="107"/>
      <c r="K209" s="109"/>
      <c r="L209" s="107"/>
      <c r="M209" s="107"/>
      <c r="N209" s="109"/>
    </row>
    <row r="210">
      <c r="A210" s="107"/>
      <c r="B210" s="107"/>
      <c r="C210" s="107"/>
      <c r="D210" s="107"/>
      <c r="E210" s="107"/>
      <c r="F210" s="107"/>
      <c r="G210" s="107"/>
      <c r="H210" s="108"/>
      <c r="I210" s="109"/>
      <c r="J210" s="107"/>
      <c r="K210" s="109"/>
      <c r="L210" s="107"/>
      <c r="M210" s="107"/>
      <c r="N210" s="109"/>
    </row>
    <row r="211">
      <c r="A211" s="107"/>
      <c r="B211" s="107"/>
      <c r="C211" s="107"/>
      <c r="D211" s="107"/>
      <c r="E211" s="107"/>
      <c r="F211" s="107"/>
      <c r="G211" s="107"/>
      <c r="H211" s="108"/>
      <c r="I211" s="109"/>
      <c r="J211" s="107"/>
      <c r="K211" s="109"/>
      <c r="L211" s="107"/>
      <c r="M211" s="107"/>
      <c r="N211" s="109"/>
    </row>
    <row r="212">
      <c r="A212" s="107"/>
      <c r="B212" s="107"/>
      <c r="C212" s="107"/>
      <c r="D212" s="107"/>
      <c r="E212" s="107"/>
      <c r="F212" s="107"/>
      <c r="G212" s="107"/>
      <c r="H212" s="108"/>
      <c r="I212" s="109"/>
      <c r="J212" s="107"/>
      <c r="K212" s="109"/>
      <c r="L212" s="107"/>
      <c r="M212" s="107"/>
      <c r="N212" s="109"/>
    </row>
    <row r="213">
      <c r="A213" s="107"/>
      <c r="B213" s="107"/>
      <c r="C213" s="107"/>
      <c r="D213" s="107"/>
      <c r="E213" s="107"/>
      <c r="F213" s="107"/>
      <c r="G213" s="107"/>
      <c r="H213" s="108"/>
      <c r="I213" s="109"/>
      <c r="J213" s="107"/>
      <c r="K213" s="109"/>
      <c r="L213" s="107"/>
      <c r="M213" s="107"/>
      <c r="N213" s="109"/>
    </row>
    <row r="214">
      <c r="A214" s="107"/>
      <c r="B214" s="107"/>
      <c r="C214" s="107"/>
      <c r="D214" s="107"/>
      <c r="E214" s="107"/>
      <c r="F214" s="107"/>
      <c r="G214" s="107"/>
      <c r="H214" s="108"/>
      <c r="I214" s="109"/>
      <c r="J214" s="107"/>
      <c r="K214" s="109"/>
      <c r="L214" s="107"/>
      <c r="M214" s="107"/>
      <c r="N214" s="109"/>
    </row>
    <row r="215">
      <c r="A215" s="107"/>
      <c r="B215" s="107"/>
      <c r="C215" s="107"/>
      <c r="D215" s="107"/>
      <c r="E215" s="107"/>
      <c r="F215" s="107"/>
      <c r="G215" s="107"/>
      <c r="H215" s="108"/>
      <c r="I215" s="109"/>
      <c r="J215" s="107"/>
      <c r="K215" s="109"/>
      <c r="L215" s="107"/>
      <c r="M215" s="107"/>
      <c r="N215" s="109"/>
    </row>
    <row r="216">
      <c r="A216" s="107"/>
      <c r="B216" s="107"/>
      <c r="C216" s="107"/>
      <c r="D216" s="107"/>
      <c r="E216" s="107"/>
      <c r="F216" s="107"/>
      <c r="G216" s="107"/>
      <c r="H216" s="108"/>
      <c r="I216" s="109"/>
      <c r="J216" s="107"/>
      <c r="K216" s="109"/>
      <c r="L216" s="107"/>
      <c r="M216" s="107"/>
      <c r="N216" s="109"/>
    </row>
    <row r="217">
      <c r="A217" s="107"/>
      <c r="B217" s="107"/>
      <c r="C217" s="107"/>
      <c r="D217" s="107"/>
      <c r="E217" s="107"/>
      <c r="F217" s="107"/>
      <c r="G217" s="107"/>
      <c r="H217" s="108"/>
      <c r="I217" s="109"/>
      <c r="J217" s="107"/>
      <c r="K217" s="109"/>
      <c r="L217" s="107"/>
      <c r="M217" s="107"/>
      <c r="N217" s="109"/>
    </row>
    <row r="218">
      <c r="A218" s="107"/>
      <c r="B218" s="107"/>
      <c r="C218" s="107"/>
      <c r="D218" s="107"/>
      <c r="E218" s="107"/>
      <c r="F218" s="107"/>
      <c r="G218" s="107"/>
      <c r="H218" s="108"/>
      <c r="I218" s="109"/>
      <c r="J218" s="107"/>
      <c r="K218" s="109"/>
      <c r="L218" s="107"/>
      <c r="M218" s="107"/>
      <c r="N218" s="109"/>
    </row>
    <row r="219">
      <c r="A219" s="107"/>
      <c r="B219" s="107"/>
      <c r="C219" s="107"/>
      <c r="D219" s="107"/>
      <c r="E219" s="107"/>
      <c r="F219" s="107"/>
      <c r="G219" s="107"/>
      <c r="H219" s="108"/>
      <c r="I219" s="109"/>
      <c r="J219" s="107"/>
      <c r="K219" s="109"/>
      <c r="L219" s="107"/>
      <c r="M219" s="107"/>
      <c r="N219" s="109"/>
    </row>
    <row r="220">
      <c r="A220" s="107"/>
      <c r="B220" s="107"/>
      <c r="C220" s="107"/>
      <c r="D220" s="107"/>
      <c r="E220" s="107"/>
      <c r="F220" s="107"/>
      <c r="G220" s="107"/>
      <c r="H220" s="108"/>
      <c r="I220" s="109"/>
      <c r="J220" s="107"/>
      <c r="K220" s="109"/>
      <c r="L220" s="107"/>
      <c r="M220" s="107"/>
      <c r="N220" s="109"/>
    </row>
    <row r="221">
      <c r="A221" s="107"/>
      <c r="B221" s="107"/>
      <c r="C221" s="107"/>
      <c r="D221" s="107"/>
      <c r="E221" s="107"/>
      <c r="F221" s="107"/>
      <c r="G221" s="107"/>
      <c r="H221" s="108"/>
      <c r="I221" s="109"/>
      <c r="J221" s="107"/>
      <c r="K221" s="109"/>
      <c r="L221" s="107"/>
      <c r="M221" s="107"/>
      <c r="N221" s="109"/>
    </row>
    <row r="222">
      <c r="A222" s="107"/>
      <c r="B222" s="107"/>
      <c r="C222" s="107"/>
      <c r="D222" s="107"/>
      <c r="E222" s="107"/>
      <c r="F222" s="107"/>
      <c r="G222" s="107"/>
      <c r="H222" s="108"/>
      <c r="I222" s="109"/>
      <c r="J222" s="107"/>
      <c r="K222" s="109"/>
      <c r="L222" s="107"/>
      <c r="M222" s="107"/>
      <c r="N222" s="109"/>
    </row>
    <row r="223">
      <c r="A223" s="107"/>
      <c r="B223" s="107"/>
      <c r="C223" s="107"/>
      <c r="D223" s="107"/>
      <c r="E223" s="107"/>
      <c r="F223" s="107"/>
      <c r="G223" s="107"/>
      <c r="H223" s="108"/>
      <c r="I223" s="109"/>
      <c r="J223" s="107"/>
      <c r="K223" s="109"/>
      <c r="L223" s="107"/>
      <c r="M223" s="107"/>
      <c r="N223" s="109"/>
    </row>
    <row r="224">
      <c r="A224" s="107"/>
      <c r="B224" s="107"/>
      <c r="C224" s="107"/>
      <c r="D224" s="107"/>
      <c r="E224" s="107"/>
      <c r="F224" s="107"/>
      <c r="G224" s="107"/>
      <c r="H224" s="108"/>
      <c r="I224" s="109"/>
      <c r="J224" s="107"/>
      <c r="K224" s="109"/>
      <c r="L224" s="107"/>
      <c r="M224" s="107"/>
      <c r="N224" s="109"/>
    </row>
    <row r="225">
      <c r="A225" s="107"/>
      <c r="B225" s="107"/>
      <c r="C225" s="107"/>
      <c r="D225" s="107"/>
      <c r="E225" s="107"/>
      <c r="F225" s="107"/>
      <c r="G225" s="107"/>
      <c r="H225" s="108"/>
      <c r="I225" s="109"/>
      <c r="J225" s="107"/>
      <c r="K225" s="109"/>
      <c r="L225" s="107"/>
      <c r="M225" s="107"/>
      <c r="N225" s="109"/>
    </row>
    <row r="226">
      <c r="A226" s="107"/>
      <c r="B226" s="107"/>
      <c r="C226" s="107"/>
      <c r="D226" s="107"/>
      <c r="E226" s="107"/>
      <c r="F226" s="107"/>
      <c r="G226" s="107"/>
      <c r="H226" s="108"/>
      <c r="I226" s="109"/>
      <c r="J226" s="107"/>
      <c r="K226" s="109"/>
      <c r="L226" s="107"/>
      <c r="M226" s="107"/>
      <c r="N226" s="109"/>
    </row>
    <row r="227">
      <c r="A227" s="107"/>
      <c r="B227" s="107"/>
      <c r="C227" s="107"/>
      <c r="D227" s="107"/>
      <c r="E227" s="107"/>
      <c r="F227" s="107"/>
      <c r="G227" s="107"/>
      <c r="H227" s="108"/>
      <c r="I227" s="109"/>
      <c r="J227" s="107"/>
      <c r="K227" s="109"/>
      <c r="L227" s="107"/>
      <c r="M227" s="107"/>
      <c r="N227" s="109"/>
    </row>
    <row r="228">
      <c r="A228" s="107"/>
      <c r="B228" s="107"/>
      <c r="C228" s="107"/>
      <c r="D228" s="107"/>
      <c r="E228" s="107"/>
      <c r="F228" s="107"/>
      <c r="G228" s="107"/>
      <c r="H228" s="108"/>
      <c r="I228" s="109"/>
      <c r="J228" s="107"/>
      <c r="K228" s="109"/>
      <c r="L228" s="107"/>
      <c r="M228" s="107"/>
      <c r="N228" s="109"/>
    </row>
    <row r="229">
      <c r="A229" s="107"/>
      <c r="B229" s="107"/>
      <c r="C229" s="107"/>
      <c r="D229" s="107"/>
      <c r="E229" s="107"/>
      <c r="F229" s="107"/>
      <c r="G229" s="107"/>
      <c r="H229" s="108"/>
      <c r="I229" s="109"/>
      <c r="J229" s="107"/>
      <c r="K229" s="109"/>
      <c r="L229" s="107"/>
      <c r="M229" s="107"/>
      <c r="N229" s="109"/>
    </row>
    <row r="230">
      <c r="A230" s="107"/>
      <c r="B230" s="107"/>
      <c r="C230" s="107"/>
      <c r="D230" s="107"/>
      <c r="E230" s="107"/>
      <c r="F230" s="107"/>
      <c r="G230" s="107"/>
      <c r="H230" s="108"/>
      <c r="I230" s="109"/>
      <c r="J230" s="107"/>
      <c r="K230" s="109"/>
      <c r="L230" s="107"/>
      <c r="M230" s="107"/>
      <c r="N230" s="109"/>
    </row>
    <row r="231">
      <c r="A231" s="107"/>
      <c r="B231" s="107"/>
      <c r="C231" s="107"/>
      <c r="D231" s="107"/>
      <c r="E231" s="107"/>
      <c r="F231" s="107"/>
      <c r="G231" s="107"/>
      <c r="H231" s="108"/>
      <c r="I231" s="109"/>
      <c r="J231" s="107"/>
      <c r="K231" s="109"/>
      <c r="L231" s="107"/>
      <c r="M231" s="107"/>
      <c r="N231" s="109"/>
    </row>
    <row r="232">
      <c r="A232" s="107"/>
      <c r="B232" s="107"/>
      <c r="C232" s="107"/>
      <c r="D232" s="107"/>
      <c r="E232" s="107"/>
      <c r="F232" s="107"/>
      <c r="G232" s="107"/>
      <c r="H232" s="108"/>
      <c r="I232" s="109"/>
      <c r="J232" s="107"/>
      <c r="K232" s="109"/>
      <c r="L232" s="107"/>
      <c r="M232" s="107"/>
      <c r="N232" s="109"/>
    </row>
    <row r="233">
      <c r="A233" s="107"/>
      <c r="B233" s="107"/>
      <c r="C233" s="107"/>
      <c r="D233" s="107"/>
      <c r="E233" s="107"/>
      <c r="F233" s="107"/>
      <c r="G233" s="107"/>
      <c r="H233" s="108"/>
      <c r="I233" s="109"/>
      <c r="J233" s="107"/>
      <c r="K233" s="109"/>
      <c r="L233" s="107"/>
      <c r="M233" s="107"/>
      <c r="N233" s="109"/>
    </row>
    <row r="234">
      <c r="A234" s="107"/>
      <c r="B234" s="107"/>
      <c r="C234" s="107"/>
      <c r="D234" s="107"/>
      <c r="E234" s="107"/>
      <c r="F234" s="107"/>
      <c r="G234" s="107"/>
      <c r="H234" s="108"/>
      <c r="I234" s="109"/>
      <c r="J234" s="107"/>
      <c r="K234" s="109"/>
      <c r="L234" s="107"/>
      <c r="M234" s="107"/>
      <c r="N234" s="109"/>
    </row>
    <row r="235">
      <c r="A235" s="107"/>
      <c r="B235" s="107"/>
      <c r="C235" s="107"/>
      <c r="D235" s="107"/>
      <c r="E235" s="107"/>
      <c r="F235" s="107"/>
      <c r="G235" s="107"/>
      <c r="H235" s="108"/>
      <c r="I235" s="109"/>
      <c r="J235" s="107"/>
      <c r="K235" s="109"/>
      <c r="L235" s="107"/>
      <c r="M235" s="107"/>
      <c r="N235" s="109"/>
    </row>
    <row r="236">
      <c r="A236" s="107"/>
      <c r="B236" s="107"/>
      <c r="C236" s="107"/>
      <c r="D236" s="107"/>
      <c r="E236" s="107"/>
      <c r="F236" s="107"/>
      <c r="G236" s="107"/>
      <c r="H236" s="108"/>
      <c r="I236" s="109"/>
      <c r="J236" s="107"/>
      <c r="K236" s="109"/>
      <c r="L236" s="107"/>
      <c r="M236" s="107"/>
      <c r="N236" s="109"/>
    </row>
    <row r="237">
      <c r="A237" s="107"/>
      <c r="B237" s="107"/>
      <c r="C237" s="107"/>
      <c r="D237" s="107"/>
      <c r="E237" s="107"/>
      <c r="F237" s="107"/>
      <c r="G237" s="107"/>
      <c r="H237" s="108"/>
      <c r="I237" s="109"/>
      <c r="J237" s="107"/>
      <c r="K237" s="109"/>
      <c r="L237" s="107"/>
      <c r="M237" s="107"/>
      <c r="N237" s="109"/>
    </row>
    <row r="238">
      <c r="A238" s="107"/>
      <c r="B238" s="107"/>
      <c r="C238" s="107"/>
      <c r="D238" s="107"/>
      <c r="E238" s="107"/>
      <c r="F238" s="107"/>
      <c r="G238" s="107"/>
      <c r="H238" s="108"/>
      <c r="I238" s="109"/>
      <c r="J238" s="107"/>
      <c r="K238" s="109"/>
      <c r="L238" s="107"/>
      <c r="M238" s="107"/>
      <c r="N238" s="109"/>
    </row>
    <row r="239">
      <c r="A239" s="107"/>
      <c r="B239" s="107"/>
      <c r="C239" s="107"/>
      <c r="D239" s="107"/>
      <c r="E239" s="107"/>
      <c r="F239" s="107"/>
      <c r="G239" s="107"/>
      <c r="H239" s="108"/>
      <c r="I239" s="109"/>
      <c r="J239" s="107"/>
      <c r="K239" s="109"/>
      <c r="L239" s="107"/>
      <c r="M239" s="107"/>
      <c r="N239" s="109"/>
    </row>
    <row r="240">
      <c r="A240" s="107"/>
      <c r="B240" s="107"/>
      <c r="C240" s="107"/>
      <c r="D240" s="107"/>
      <c r="E240" s="107"/>
      <c r="F240" s="107"/>
      <c r="G240" s="107"/>
      <c r="H240" s="108"/>
      <c r="I240" s="109"/>
      <c r="J240" s="107"/>
      <c r="K240" s="109"/>
      <c r="L240" s="107"/>
      <c r="M240" s="107"/>
      <c r="N240" s="109"/>
    </row>
    <row r="241">
      <c r="A241" s="107"/>
      <c r="B241" s="107"/>
      <c r="C241" s="107"/>
      <c r="D241" s="107"/>
      <c r="E241" s="107"/>
      <c r="F241" s="107"/>
      <c r="G241" s="107"/>
      <c r="H241" s="108"/>
      <c r="I241" s="109"/>
      <c r="J241" s="107"/>
      <c r="K241" s="109"/>
      <c r="L241" s="107"/>
      <c r="M241" s="107"/>
      <c r="N241" s="109"/>
    </row>
    <row r="242">
      <c r="A242" s="107"/>
      <c r="B242" s="107"/>
      <c r="C242" s="107"/>
      <c r="D242" s="107"/>
      <c r="E242" s="107"/>
      <c r="F242" s="107"/>
      <c r="G242" s="107"/>
      <c r="H242" s="108"/>
      <c r="I242" s="109"/>
      <c r="J242" s="107"/>
      <c r="K242" s="109"/>
      <c r="L242" s="107"/>
      <c r="M242" s="107"/>
      <c r="N242" s="109"/>
    </row>
    <row r="243">
      <c r="A243" s="107"/>
      <c r="B243" s="107"/>
      <c r="C243" s="107"/>
      <c r="D243" s="107"/>
      <c r="E243" s="107"/>
      <c r="F243" s="107"/>
      <c r="G243" s="107"/>
      <c r="H243" s="108"/>
      <c r="I243" s="109"/>
      <c r="J243" s="107"/>
      <c r="K243" s="109"/>
      <c r="L243" s="107"/>
      <c r="M243" s="107"/>
      <c r="N243" s="109"/>
    </row>
    <row r="244">
      <c r="A244" s="107"/>
      <c r="B244" s="107"/>
      <c r="C244" s="107"/>
      <c r="D244" s="107"/>
      <c r="E244" s="107"/>
      <c r="F244" s="107"/>
      <c r="G244" s="107"/>
      <c r="H244" s="108"/>
      <c r="I244" s="109"/>
      <c r="J244" s="107"/>
      <c r="K244" s="109"/>
      <c r="L244" s="107"/>
      <c r="M244" s="107"/>
      <c r="N244" s="109"/>
    </row>
    <row r="245">
      <c r="A245" s="107"/>
      <c r="B245" s="107"/>
      <c r="C245" s="107"/>
      <c r="D245" s="107"/>
      <c r="E245" s="107"/>
      <c r="F245" s="107"/>
      <c r="G245" s="107"/>
      <c r="H245" s="108"/>
      <c r="I245" s="109"/>
      <c r="J245" s="107"/>
      <c r="K245" s="109"/>
      <c r="L245" s="107"/>
      <c r="M245" s="107"/>
      <c r="N245" s="109"/>
    </row>
    <row r="246">
      <c r="A246" s="107"/>
      <c r="B246" s="107"/>
      <c r="C246" s="107"/>
      <c r="D246" s="107"/>
      <c r="E246" s="107"/>
      <c r="F246" s="107"/>
      <c r="G246" s="107"/>
      <c r="H246" s="108"/>
      <c r="I246" s="109"/>
      <c r="J246" s="107"/>
      <c r="K246" s="109"/>
      <c r="L246" s="107"/>
      <c r="M246" s="107"/>
      <c r="N246" s="109"/>
    </row>
    <row r="247">
      <c r="A247" s="107"/>
      <c r="B247" s="107"/>
      <c r="C247" s="107"/>
      <c r="D247" s="107"/>
      <c r="E247" s="107"/>
      <c r="F247" s="107"/>
      <c r="G247" s="107"/>
      <c r="H247" s="108"/>
      <c r="I247" s="109"/>
      <c r="J247" s="107"/>
      <c r="K247" s="109"/>
      <c r="L247" s="107"/>
      <c r="M247" s="107"/>
      <c r="N247" s="109"/>
    </row>
    <row r="248">
      <c r="A248" s="107"/>
      <c r="B248" s="107"/>
      <c r="C248" s="107"/>
      <c r="D248" s="107"/>
      <c r="E248" s="107"/>
      <c r="F248" s="107"/>
      <c r="G248" s="107"/>
      <c r="H248" s="108"/>
      <c r="I248" s="109"/>
      <c r="J248" s="107"/>
      <c r="K248" s="109"/>
      <c r="L248" s="107"/>
      <c r="M248" s="107"/>
      <c r="N248" s="109"/>
    </row>
    <row r="249">
      <c r="A249" s="107"/>
      <c r="B249" s="107"/>
      <c r="C249" s="107"/>
      <c r="D249" s="107"/>
      <c r="E249" s="107"/>
      <c r="F249" s="107"/>
      <c r="G249" s="107"/>
      <c r="H249" s="108"/>
      <c r="I249" s="109"/>
      <c r="J249" s="107"/>
      <c r="K249" s="109"/>
      <c r="L249" s="107"/>
      <c r="M249" s="107"/>
      <c r="N249" s="109"/>
    </row>
    <row r="250">
      <c r="A250" s="107"/>
      <c r="B250" s="107"/>
      <c r="C250" s="107"/>
      <c r="D250" s="107"/>
      <c r="E250" s="107"/>
      <c r="F250" s="107"/>
      <c r="G250" s="107"/>
      <c r="H250" s="108"/>
      <c r="I250" s="109"/>
      <c r="J250" s="107"/>
      <c r="K250" s="109"/>
      <c r="L250" s="107"/>
      <c r="M250" s="107"/>
      <c r="N250" s="109"/>
    </row>
    <row r="251">
      <c r="A251" s="107"/>
      <c r="B251" s="107"/>
      <c r="C251" s="107"/>
      <c r="D251" s="107"/>
      <c r="E251" s="107"/>
      <c r="F251" s="107"/>
      <c r="G251" s="107"/>
      <c r="H251" s="108"/>
      <c r="I251" s="109"/>
      <c r="J251" s="107"/>
      <c r="K251" s="109"/>
      <c r="L251" s="107"/>
      <c r="M251" s="107"/>
      <c r="N251" s="109"/>
    </row>
    <row r="252">
      <c r="A252" s="107"/>
      <c r="B252" s="107"/>
      <c r="C252" s="107"/>
      <c r="D252" s="107"/>
      <c r="E252" s="107"/>
      <c r="F252" s="107"/>
      <c r="G252" s="107"/>
      <c r="H252" s="108"/>
      <c r="I252" s="109"/>
      <c r="J252" s="107"/>
      <c r="K252" s="109"/>
      <c r="L252" s="107"/>
      <c r="M252" s="107"/>
      <c r="N252" s="109"/>
    </row>
    <row r="253">
      <c r="A253" s="107"/>
      <c r="B253" s="107"/>
      <c r="C253" s="107"/>
      <c r="D253" s="107"/>
      <c r="E253" s="107"/>
      <c r="F253" s="107"/>
      <c r="G253" s="107"/>
      <c r="H253" s="108"/>
      <c r="I253" s="109"/>
      <c r="J253" s="107"/>
      <c r="K253" s="109"/>
      <c r="L253" s="107"/>
      <c r="M253" s="107"/>
      <c r="N253" s="109"/>
    </row>
    <row r="254">
      <c r="A254" s="107"/>
      <c r="B254" s="107"/>
      <c r="C254" s="107"/>
      <c r="D254" s="107"/>
      <c r="E254" s="107"/>
      <c r="F254" s="107"/>
      <c r="G254" s="107"/>
      <c r="H254" s="108"/>
      <c r="I254" s="109"/>
      <c r="J254" s="107"/>
      <c r="K254" s="109"/>
      <c r="L254" s="107"/>
      <c r="M254" s="107"/>
      <c r="N254" s="109"/>
    </row>
    <row r="255">
      <c r="A255" s="107"/>
      <c r="B255" s="107"/>
      <c r="C255" s="107"/>
      <c r="D255" s="107"/>
      <c r="E255" s="107"/>
      <c r="F255" s="107"/>
      <c r="G255" s="107"/>
      <c r="H255" s="108"/>
      <c r="I255" s="109"/>
      <c r="J255" s="107"/>
      <c r="K255" s="109"/>
      <c r="L255" s="107"/>
      <c r="M255" s="107"/>
      <c r="N255" s="109"/>
    </row>
    <row r="256">
      <c r="A256" s="107"/>
      <c r="B256" s="107"/>
      <c r="C256" s="107"/>
      <c r="D256" s="107"/>
      <c r="E256" s="107"/>
      <c r="F256" s="107"/>
      <c r="G256" s="107"/>
      <c r="H256" s="108"/>
      <c r="I256" s="109"/>
      <c r="J256" s="107"/>
      <c r="K256" s="109"/>
      <c r="L256" s="107"/>
      <c r="M256" s="107"/>
      <c r="N256" s="109"/>
    </row>
    <row r="257">
      <c r="A257" s="107"/>
      <c r="B257" s="107"/>
      <c r="C257" s="107"/>
      <c r="D257" s="107"/>
      <c r="E257" s="107"/>
      <c r="F257" s="107"/>
      <c r="G257" s="107"/>
      <c r="H257" s="108"/>
      <c r="I257" s="109"/>
      <c r="J257" s="107"/>
      <c r="K257" s="109"/>
      <c r="L257" s="107"/>
      <c r="M257" s="107"/>
      <c r="N257" s="109"/>
    </row>
    <row r="258">
      <c r="A258" s="107"/>
      <c r="B258" s="107"/>
      <c r="C258" s="107"/>
      <c r="D258" s="107"/>
      <c r="E258" s="107"/>
      <c r="F258" s="107"/>
      <c r="G258" s="107"/>
      <c r="H258" s="108"/>
      <c r="I258" s="109"/>
      <c r="J258" s="107"/>
      <c r="K258" s="109"/>
      <c r="L258" s="107"/>
      <c r="M258" s="107"/>
      <c r="N258" s="109"/>
    </row>
    <row r="259">
      <c r="A259" s="107"/>
      <c r="B259" s="107"/>
      <c r="C259" s="107"/>
      <c r="D259" s="107"/>
      <c r="E259" s="107"/>
      <c r="F259" s="107"/>
      <c r="G259" s="107"/>
      <c r="H259" s="108"/>
      <c r="I259" s="109"/>
      <c r="J259" s="107"/>
      <c r="K259" s="109"/>
      <c r="L259" s="107"/>
      <c r="M259" s="107"/>
      <c r="N259" s="109"/>
    </row>
    <row r="260">
      <c r="A260" s="107"/>
      <c r="B260" s="107"/>
      <c r="C260" s="107"/>
      <c r="D260" s="107"/>
      <c r="E260" s="107"/>
      <c r="F260" s="107"/>
      <c r="G260" s="107"/>
      <c r="H260" s="108"/>
      <c r="I260" s="109"/>
      <c r="J260" s="107"/>
      <c r="K260" s="109"/>
      <c r="L260" s="107"/>
      <c r="M260" s="107"/>
      <c r="N260" s="109"/>
    </row>
    <row r="261">
      <c r="A261" s="107"/>
      <c r="B261" s="107"/>
      <c r="C261" s="107"/>
      <c r="D261" s="107"/>
      <c r="E261" s="107"/>
      <c r="F261" s="107"/>
      <c r="G261" s="107"/>
      <c r="H261" s="108"/>
      <c r="I261" s="109"/>
      <c r="J261" s="107"/>
      <c r="K261" s="109"/>
      <c r="L261" s="107"/>
      <c r="M261" s="107"/>
      <c r="N261" s="109"/>
    </row>
    <row r="262">
      <c r="A262" s="107"/>
      <c r="B262" s="107"/>
      <c r="C262" s="107"/>
      <c r="D262" s="107"/>
      <c r="E262" s="107"/>
      <c r="F262" s="107"/>
      <c r="G262" s="107"/>
      <c r="H262" s="108"/>
      <c r="I262" s="109"/>
      <c r="J262" s="107"/>
      <c r="K262" s="109"/>
      <c r="L262" s="107"/>
      <c r="M262" s="107"/>
      <c r="N262" s="109"/>
    </row>
    <row r="263">
      <c r="A263" s="107"/>
      <c r="B263" s="107"/>
      <c r="C263" s="107"/>
      <c r="D263" s="107"/>
      <c r="E263" s="107"/>
      <c r="F263" s="107"/>
      <c r="G263" s="107"/>
      <c r="H263" s="108"/>
      <c r="I263" s="109"/>
      <c r="J263" s="107"/>
      <c r="K263" s="109"/>
      <c r="L263" s="107"/>
      <c r="M263" s="107"/>
      <c r="N263" s="109"/>
    </row>
    <row r="264">
      <c r="A264" s="107"/>
      <c r="B264" s="107"/>
      <c r="C264" s="107"/>
      <c r="D264" s="107"/>
      <c r="E264" s="107"/>
      <c r="F264" s="107"/>
      <c r="G264" s="107"/>
      <c r="H264" s="108"/>
      <c r="I264" s="109"/>
      <c r="J264" s="107"/>
      <c r="K264" s="109"/>
      <c r="L264" s="107"/>
      <c r="M264" s="107"/>
      <c r="N264" s="109"/>
    </row>
    <row r="265">
      <c r="A265" s="107"/>
      <c r="B265" s="107"/>
      <c r="C265" s="107"/>
      <c r="D265" s="107"/>
      <c r="E265" s="107"/>
      <c r="F265" s="107"/>
      <c r="G265" s="107"/>
      <c r="H265" s="108"/>
      <c r="I265" s="109"/>
      <c r="J265" s="107"/>
      <c r="K265" s="109"/>
      <c r="L265" s="107"/>
      <c r="M265" s="107"/>
      <c r="N265" s="109"/>
    </row>
    <row r="266">
      <c r="A266" s="107"/>
      <c r="B266" s="107"/>
      <c r="C266" s="107"/>
      <c r="D266" s="107"/>
      <c r="E266" s="107"/>
      <c r="F266" s="107"/>
      <c r="G266" s="107"/>
      <c r="H266" s="108"/>
      <c r="I266" s="109"/>
      <c r="J266" s="107"/>
      <c r="K266" s="109"/>
      <c r="L266" s="107"/>
      <c r="M266" s="107"/>
      <c r="N266" s="109"/>
    </row>
    <row r="267">
      <c r="A267" s="107"/>
      <c r="B267" s="107"/>
      <c r="C267" s="107"/>
      <c r="D267" s="107"/>
      <c r="E267" s="107"/>
      <c r="F267" s="107"/>
      <c r="G267" s="107"/>
      <c r="H267" s="108"/>
      <c r="I267" s="109"/>
      <c r="J267" s="107"/>
      <c r="K267" s="109"/>
      <c r="L267" s="107"/>
      <c r="M267" s="107"/>
      <c r="N267" s="109"/>
    </row>
    <row r="268">
      <c r="A268" s="107"/>
      <c r="B268" s="107"/>
      <c r="C268" s="107"/>
      <c r="D268" s="107"/>
      <c r="E268" s="107"/>
      <c r="F268" s="107"/>
      <c r="G268" s="107"/>
      <c r="H268" s="108"/>
      <c r="I268" s="109"/>
      <c r="J268" s="107"/>
      <c r="K268" s="109"/>
      <c r="L268" s="107"/>
      <c r="M268" s="107"/>
      <c r="N268" s="109"/>
    </row>
    <row r="269">
      <c r="A269" s="107"/>
      <c r="B269" s="107"/>
      <c r="C269" s="107"/>
      <c r="D269" s="107"/>
      <c r="E269" s="107"/>
      <c r="F269" s="107"/>
      <c r="G269" s="107"/>
      <c r="H269" s="108"/>
      <c r="I269" s="109"/>
      <c r="J269" s="107"/>
      <c r="K269" s="109"/>
      <c r="L269" s="107"/>
      <c r="M269" s="107"/>
      <c r="N269" s="109"/>
    </row>
    <row r="270">
      <c r="A270" s="107"/>
      <c r="B270" s="107"/>
      <c r="C270" s="107"/>
      <c r="D270" s="107"/>
      <c r="E270" s="107"/>
      <c r="F270" s="107"/>
      <c r="G270" s="107"/>
      <c r="H270" s="108"/>
      <c r="I270" s="109"/>
      <c r="J270" s="107"/>
      <c r="K270" s="109"/>
      <c r="L270" s="107"/>
      <c r="M270" s="107"/>
      <c r="N270" s="109"/>
    </row>
    <row r="271">
      <c r="A271" s="107"/>
      <c r="B271" s="107"/>
      <c r="C271" s="107"/>
      <c r="D271" s="107"/>
      <c r="E271" s="107"/>
      <c r="F271" s="107"/>
      <c r="G271" s="107"/>
      <c r="H271" s="108"/>
      <c r="I271" s="109"/>
      <c r="J271" s="107"/>
      <c r="K271" s="109"/>
      <c r="L271" s="107"/>
      <c r="M271" s="107"/>
      <c r="N271" s="109"/>
    </row>
    <row r="272">
      <c r="A272" s="107"/>
      <c r="B272" s="107"/>
      <c r="C272" s="107"/>
      <c r="D272" s="107"/>
      <c r="E272" s="107"/>
      <c r="F272" s="107"/>
      <c r="G272" s="107"/>
      <c r="H272" s="108"/>
      <c r="I272" s="109"/>
      <c r="J272" s="107"/>
      <c r="K272" s="109"/>
      <c r="L272" s="107"/>
      <c r="M272" s="107"/>
      <c r="N272" s="109"/>
    </row>
    <row r="273">
      <c r="A273" s="107"/>
      <c r="B273" s="107"/>
      <c r="C273" s="107"/>
      <c r="D273" s="107"/>
      <c r="E273" s="107"/>
      <c r="F273" s="107"/>
      <c r="G273" s="107"/>
      <c r="H273" s="108"/>
      <c r="I273" s="109"/>
      <c r="J273" s="107"/>
      <c r="K273" s="109"/>
      <c r="L273" s="107"/>
      <c r="M273" s="107"/>
      <c r="N273" s="109"/>
    </row>
    <row r="274">
      <c r="A274" s="107"/>
      <c r="B274" s="107"/>
      <c r="C274" s="107"/>
      <c r="D274" s="107"/>
      <c r="E274" s="107"/>
      <c r="F274" s="107"/>
      <c r="G274" s="107"/>
      <c r="H274" s="108"/>
      <c r="I274" s="109"/>
      <c r="J274" s="107"/>
      <c r="K274" s="109"/>
      <c r="L274" s="107"/>
      <c r="M274" s="107"/>
      <c r="N274" s="109"/>
    </row>
    <row r="275">
      <c r="A275" s="107"/>
      <c r="B275" s="107"/>
      <c r="C275" s="107"/>
      <c r="D275" s="107"/>
      <c r="E275" s="107"/>
      <c r="F275" s="107"/>
      <c r="G275" s="107"/>
      <c r="H275" s="108"/>
      <c r="I275" s="109"/>
      <c r="J275" s="107"/>
      <c r="K275" s="109"/>
      <c r="L275" s="107"/>
      <c r="M275" s="107"/>
      <c r="N275" s="109"/>
    </row>
    <row r="276">
      <c r="A276" s="107"/>
      <c r="B276" s="107"/>
      <c r="C276" s="107"/>
      <c r="D276" s="107"/>
      <c r="E276" s="107"/>
      <c r="F276" s="107"/>
      <c r="G276" s="107"/>
      <c r="H276" s="108"/>
      <c r="I276" s="109"/>
      <c r="J276" s="107"/>
      <c r="K276" s="109"/>
      <c r="L276" s="107"/>
      <c r="M276" s="107"/>
      <c r="N276" s="109"/>
    </row>
    <row r="277">
      <c r="A277" s="107"/>
      <c r="B277" s="107"/>
      <c r="C277" s="107"/>
      <c r="D277" s="107"/>
      <c r="E277" s="107"/>
      <c r="F277" s="107"/>
      <c r="G277" s="107"/>
      <c r="H277" s="108"/>
      <c r="I277" s="109"/>
      <c r="J277" s="107"/>
      <c r="K277" s="109"/>
      <c r="L277" s="107"/>
      <c r="M277" s="107"/>
      <c r="N277" s="109"/>
    </row>
    <row r="278">
      <c r="A278" s="107"/>
      <c r="B278" s="107"/>
      <c r="C278" s="107"/>
      <c r="D278" s="107"/>
      <c r="E278" s="107"/>
      <c r="F278" s="107"/>
      <c r="G278" s="107"/>
      <c r="H278" s="108"/>
      <c r="I278" s="109"/>
      <c r="J278" s="107"/>
      <c r="K278" s="109"/>
      <c r="L278" s="107"/>
      <c r="M278" s="107"/>
      <c r="N278" s="109"/>
    </row>
    <row r="279">
      <c r="A279" s="107"/>
      <c r="B279" s="107"/>
      <c r="C279" s="107"/>
      <c r="D279" s="107"/>
      <c r="E279" s="107"/>
      <c r="F279" s="107"/>
      <c r="G279" s="107"/>
      <c r="H279" s="108"/>
      <c r="I279" s="109"/>
      <c r="J279" s="107"/>
      <c r="K279" s="109"/>
      <c r="L279" s="107"/>
      <c r="M279" s="107"/>
      <c r="N279" s="109"/>
    </row>
    <row r="280">
      <c r="A280" s="107"/>
      <c r="B280" s="107"/>
      <c r="C280" s="107"/>
      <c r="D280" s="107"/>
      <c r="E280" s="107"/>
      <c r="F280" s="107"/>
      <c r="G280" s="107"/>
      <c r="H280" s="108"/>
      <c r="I280" s="109"/>
      <c r="J280" s="107"/>
      <c r="K280" s="109"/>
      <c r="L280" s="107"/>
      <c r="M280" s="107"/>
      <c r="N280" s="109"/>
    </row>
    <row r="281">
      <c r="A281" s="107"/>
      <c r="B281" s="107"/>
      <c r="C281" s="107"/>
      <c r="D281" s="107"/>
      <c r="E281" s="107"/>
      <c r="F281" s="107"/>
      <c r="G281" s="107"/>
      <c r="H281" s="108"/>
      <c r="I281" s="109"/>
      <c r="J281" s="107"/>
      <c r="K281" s="109"/>
      <c r="L281" s="107"/>
      <c r="M281" s="107"/>
      <c r="N281" s="109"/>
    </row>
    <row r="282">
      <c r="A282" s="107"/>
      <c r="B282" s="107"/>
      <c r="C282" s="107"/>
      <c r="D282" s="107"/>
      <c r="E282" s="107"/>
      <c r="F282" s="107"/>
      <c r="G282" s="107"/>
      <c r="H282" s="108"/>
      <c r="I282" s="109"/>
      <c r="J282" s="107"/>
      <c r="K282" s="109"/>
      <c r="L282" s="107"/>
      <c r="M282" s="107"/>
      <c r="N282" s="109"/>
    </row>
    <row r="283">
      <c r="A283" s="107"/>
      <c r="B283" s="107"/>
      <c r="C283" s="107"/>
      <c r="D283" s="107"/>
      <c r="E283" s="107"/>
      <c r="F283" s="107"/>
      <c r="G283" s="107"/>
      <c r="H283" s="108"/>
      <c r="I283" s="109"/>
      <c r="J283" s="107"/>
      <c r="K283" s="109"/>
      <c r="L283" s="107"/>
      <c r="M283" s="107"/>
      <c r="N283" s="109"/>
    </row>
    <row r="284">
      <c r="A284" s="107"/>
      <c r="B284" s="107"/>
      <c r="C284" s="107"/>
      <c r="D284" s="107"/>
      <c r="E284" s="107"/>
      <c r="F284" s="107"/>
      <c r="G284" s="107"/>
      <c r="H284" s="108"/>
      <c r="I284" s="109"/>
      <c r="J284" s="107"/>
      <c r="K284" s="109"/>
      <c r="L284" s="107"/>
      <c r="M284" s="107"/>
      <c r="N284" s="109"/>
    </row>
    <row r="285">
      <c r="A285" s="107"/>
      <c r="B285" s="107"/>
      <c r="C285" s="107"/>
      <c r="D285" s="107"/>
      <c r="E285" s="107"/>
      <c r="F285" s="107"/>
      <c r="G285" s="107"/>
      <c r="H285" s="108"/>
      <c r="I285" s="109"/>
      <c r="J285" s="107"/>
      <c r="K285" s="109"/>
      <c r="L285" s="107"/>
      <c r="M285" s="107"/>
      <c r="N285" s="109"/>
    </row>
    <row r="286">
      <c r="A286" s="107"/>
      <c r="B286" s="107"/>
      <c r="C286" s="107"/>
      <c r="D286" s="107"/>
      <c r="E286" s="107"/>
      <c r="F286" s="107"/>
      <c r="G286" s="107"/>
      <c r="H286" s="108"/>
      <c r="I286" s="109"/>
      <c r="J286" s="107"/>
      <c r="K286" s="109"/>
      <c r="L286" s="107"/>
      <c r="M286" s="107"/>
      <c r="N286" s="109"/>
    </row>
    <row r="287">
      <c r="A287" s="107"/>
      <c r="B287" s="107"/>
      <c r="C287" s="107"/>
      <c r="D287" s="107"/>
      <c r="E287" s="107"/>
      <c r="F287" s="107"/>
      <c r="G287" s="107"/>
      <c r="H287" s="108"/>
      <c r="I287" s="109"/>
      <c r="J287" s="107"/>
      <c r="K287" s="109"/>
      <c r="L287" s="107"/>
      <c r="M287" s="107"/>
      <c r="N287" s="109"/>
    </row>
    <row r="288">
      <c r="A288" s="107"/>
      <c r="B288" s="107"/>
      <c r="C288" s="107"/>
      <c r="D288" s="107"/>
      <c r="E288" s="107"/>
      <c r="F288" s="107"/>
      <c r="G288" s="107"/>
      <c r="H288" s="108"/>
      <c r="I288" s="109"/>
      <c r="J288" s="107"/>
      <c r="K288" s="109"/>
      <c r="L288" s="107"/>
      <c r="M288" s="107"/>
      <c r="N288" s="109"/>
    </row>
    <row r="289">
      <c r="A289" s="107"/>
      <c r="B289" s="107"/>
      <c r="C289" s="107"/>
      <c r="D289" s="107"/>
      <c r="E289" s="107"/>
      <c r="F289" s="107"/>
      <c r="G289" s="107"/>
      <c r="H289" s="108"/>
      <c r="I289" s="109"/>
      <c r="J289" s="107"/>
      <c r="K289" s="109"/>
      <c r="L289" s="107"/>
      <c r="M289" s="107"/>
      <c r="N289" s="109"/>
    </row>
    <row r="290">
      <c r="A290" s="107"/>
      <c r="B290" s="107"/>
      <c r="C290" s="107"/>
      <c r="D290" s="107"/>
      <c r="E290" s="107"/>
      <c r="F290" s="107"/>
      <c r="G290" s="107"/>
      <c r="H290" s="108"/>
      <c r="I290" s="109"/>
      <c r="J290" s="107"/>
      <c r="K290" s="109"/>
      <c r="L290" s="107"/>
      <c r="M290" s="107"/>
      <c r="N290" s="109"/>
    </row>
    <row r="291">
      <c r="A291" s="107"/>
      <c r="B291" s="107"/>
      <c r="C291" s="107"/>
      <c r="D291" s="107"/>
      <c r="E291" s="107"/>
      <c r="F291" s="107"/>
      <c r="G291" s="107"/>
      <c r="H291" s="108"/>
      <c r="I291" s="109"/>
      <c r="J291" s="107"/>
      <c r="K291" s="109"/>
      <c r="L291" s="107"/>
      <c r="M291" s="107"/>
      <c r="N291" s="109"/>
    </row>
    <row r="292">
      <c r="A292" s="107"/>
      <c r="B292" s="107"/>
      <c r="C292" s="107"/>
      <c r="D292" s="107"/>
      <c r="E292" s="107"/>
      <c r="F292" s="107"/>
      <c r="G292" s="107"/>
      <c r="H292" s="108"/>
      <c r="I292" s="109"/>
      <c r="J292" s="107"/>
      <c r="K292" s="109"/>
      <c r="L292" s="107"/>
      <c r="M292" s="107"/>
      <c r="N292" s="109"/>
    </row>
    <row r="293">
      <c r="A293" s="107"/>
      <c r="B293" s="107"/>
      <c r="C293" s="107"/>
      <c r="D293" s="107"/>
      <c r="E293" s="107"/>
      <c r="F293" s="107"/>
      <c r="G293" s="107"/>
      <c r="H293" s="108"/>
      <c r="I293" s="109"/>
      <c r="J293" s="107"/>
      <c r="K293" s="109"/>
      <c r="L293" s="107"/>
      <c r="M293" s="107"/>
      <c r="N293" s="109"/>
    </row>
    <row r="294">
      <c r="A294" s="107"/>
      <c r="B294" s="107"/>
      <c r="C294" s="107"/>
      <c r="D294" s="107"/>
      <c r="E294" s="107"/>
      <c r="F294" s="107"/>
      <c r="G294" s="107"/>
      <c r="H294" s="108"/>
      <c r="I294" s="109"/>
      <c r="J294" s="107"/>
      <c r="K294" s="109"/>
      <c r="L294" s="107"/>
      <c r="M294" s="107"/>
      <c r="N294" s="109"/>
    </row>
    <row r="295">
      <c r="A295" s="107"/>
      <c r="B295" s="107"/>
      <c r="C295" s="107"/>
      <c r="D295" s="107"/>
      <c r="E295" s="107"/>
      <c r="F295" s="107"/>
      <c r="G295" s="107"/>
      <c r="H295" s="108"/>
      <c r="I295" s="109"/>
      <c r="J295" s="107"/>
      <c r="K295" s="109"/>
      <c r="L295" s="107"/>
      <c r="M295" s="107"/>
      <c r="N295" s="109"/>
    </row>
    <row r="296">
      <c r="A296" s="107"/>
      <c r="B296" s="107"/>
      <c r="C296" s="107"/>
      <c r="D296" s="107"/>
      <c r="E296" s="107"/>
      <c r="F296" s="107"/>
      <c r="G296" s="107"/>
      <c r="H296" s="108"/>
      <c r="I296" s="109"/>
      <c r="J296" s="107"/>
      <c r="K296" s="109"/>
      <c r="L296" s="107"/>
      <c r="M296" s="107"/>
      <c r="N296" s="109"/>
    </row>
    <row r="297">
      <c r="A297" s="107"/>
      <c r="B297" s="107"/>
      <c r="C297" s="107"/>
      <c r="D297" s="107"/>
      <c r="E297" s="107"/>
      <c r="F297" s="107"/>
      <c r="G297" s="107"/>
      <c r="H297" s="108"/>
      <c r="I297" s="109"/>
      <c r="J297" s="107"/>
      <c r="K297" s="109"/>
      <c r="L297" s="107"/>
      <c r="M297" s="107"/>
      <c r="N297" s="109"/>
    </row>
    <row r="298">
      <c r="A298" s="107"/>
      <c r="B298" s="107"/>
      <c r="C298" s="107"/>
      <c r="D298" s="107"/>
      <c r="E298" s="107"/>
      <c r="F298" s="107"/>
      <c r="G298" s="107"/>
      <c r="H298" s="108"/>
      <c r="I298" s="109"/>
      <c r="J298" s="107"/>
      <c r="K298" s="109"/>
      <c r="L298" s="107"/>
      <c r="M298" s="107"/>
      <c r="N298" s="109"/>
    </row>
    <row r="299">
      <c r="A299" s="107"/>
      <c r="B299" s="107"/>
      <c r="C299" s="107"/>
      <c r="D299" s="107"/>
      <c r="E299" s="107"/>
      <c r="F299" s="107"/>
      <c r="G299" s="107"/>
      <c r="H299" s="108"/>
      <c r="I299" s="109"/>
      <c r="J299" s="107"/>
      <c r="K299" s="109"/>
      <c r="L299" s="107"/>
      <c r="M299" s="107"/>
      <c r="N299" s="109"/>
    </row>
    <row r="300">
      <c r="A300" s="107"/>
      <c r="B300" s="107"/>
      <c r="C300" s="107"/>
      <c r="D300" s="107"/>
      <c r="E300" s="107"/>
      <c r="F300" s="107"/>
      <c r="G300" s="107"/>
      <c r="H300" s="108"/>
      <c r="I300" s="109"/>
      <c r="J300" s="107"/>
      <c r="K300" s="109"/>
      <c r="L300" s="107"/>
      <c r="M300" s="107"/>
      <c r="N300" s="109"/>
    </row>
    <row r="301">
      <c r="A301" s="107"/>
      <c r="B301" s="107"/>
      <c r="C301" s="107"/>
      <c r="D301" s="107"/>
      <c r="E301" s="107"/>
      <c r="F301" s="107"/>
      <c r="G301" s="107"/>
      <c r="H301" s="108"/>
      <c r="I301" s="109"/>
      <c r="J301" s="107"/>
      <c r="K301" s="109"/>
      <c r="L301" s="107"/>
      <c r="M301" s="107"/>
      <c r="N301" s="109"/>
    </row>
    <row r="302">
      <c r="A302" s="107"/>
      <c r="B302" s="107"/>
      <c r="C302" s="107"/>
      <c r="D302" s="107"/>
      <c r="E302" s="107"/>
      <c r="F302" s="107"/>
      <c r="G302" s="107"/>
      <c r="H302" s="108"/>
      <c r="I302" s="109"/>
      <c r="J302" s="107"/>
      <c r="K302" s="109"/>
      <c r="L302" s="107"/>
      <c r="M302" s="107"/>
      <c r="N302" s="109"/>
    </row>
    <row r="303">
      <c r="A303" s="107"/>
      <c r="B303" s="107"/>
      <c r="C303" s="107"/>
      <c r="D303" s="107"/>
      <c r="E303" s="107"/>
      <c r="F303" s="107"/>
      <c r="G303" s="107"/>
      <c r="H303" s="108"/>
      <c r="I303" s="109"/>
      <c r="J303" s="107"/>
      <c r="K303" s="109"/>
      <c r="L303" s="107"/>
      <c r="M303" s="107"/>
      <c r="N303" s="109"/>
    </row>
    <row r="304">
      <c r="A304" s="107"/>
      <c r="B304" s="107"/>
      <c r="C304" s="107"/>
      <c r="D304" s="107"/>
      <c r="E304" s="107"/>
      <c r="F304" s="107"/>
      <c r="G304" s="107"/>
      <c r="H304" s="108"/>
      <c r="I304" s="109"/>
      <c r="J304" s="107"/>
      <c r="K304" s="109"/>
      <c r="L304" s="107"/>
      <c r="M304" s="107"/>
      <c r="N304" s="109"/>
    </row>
    <row r="305">
      <c r="A305" s="107"/>
      <c r="B305" s="107"/>
      <c r="C305" s="107"/>
      <c r="D305" s="107"/>
      <c r="E305" s="107"/>
      <c r="F305" s="107"/>
      <c r="G305" s="107"/>
      <c r="H305" s="108"/>
      <c r="I305" s="109"/>
      <c r="J305" s="107"/>
      <c r="K305" s="109"/>
      <c r="L305" s="107"/>
      <c r="M305" s="107"/>
      <c r="N305" s="109"/>
    </row>
    <row r="306">
      <c r="A306" s="107"/>
      <c r="B306" s="107"/>
      <c r="C306" s="107"/>
      <c r="D306" s="107"/>
      <c r="E306" s="107"/>
      <c r="F306" s="107"/>
      <c r="G306" s="107"/>
      <c r="H306" s="108"/>
      <c r="I306" s="109"/>
      <c r="J306" s="107"/>
      <c r="K306" s="109"/>
      <c r="L306" s="107"/>
      <c r="M306" s="107"/>
      <c r="N306" s="109"/>
    </row>
    <row r="307">
      <c r="A307" s="107"/>
      <c r="B307" s="107"/>
      <c r="C307" s="107"/>
      <c r="D307" s="107"/>
      <c r="E307" s="107"/>
      <c r="F307" s="107"/>
      <c r="G307" s="107"/>
      <c r="H307" s="108"/>
      <c r="I307" s="109"/>
      <c r="J307" s="107"/>
      <c r="K307" s="109"/>
      <c r="L307" s="107"/>
      <c r="M307" s="107"/>
      <c r="N307" s="109"/>
    </row>
    <row r="308">
      <c r="A308" s="107"/>
      <c r="B308" s="107"/>
      <c r="C308" s="107"/>
      <c r="D308" s="107"/>
      <c r="E308" s="107"/>
      <c r="F308" s="107"/>
      <c r="G308" s="107"/>
      <c r="H308" s="108"/>
      <c r="I308" s="109"/>
      <c r="J308" s="107"/>
      <c r="K308" s="109"/>
      <c r="L308" s="107"/>
      <c r="M308" s="107"/>
      <c r="N308" s="109"/>
    </row>
    <row r="309">
      <c r="A309" s="107"/>
      <c r="B309" s="107"/>
      <c r="C309" s="107"/>
      <c r="D309" s="107"/>
      <c r="E309" s="107"/>
      <c r="F309" s="107"/>
      <c r="G309" s="107"/>
      <c r="H309" s="108"/>
      <c r="I309" s="109"/>
      <c r="J309" s="107"/>
      <c r="K309" s="109"/>
      <c r="L309" s="107"/>
      <c r="M309" s="107"/>
      <c r="N309" s="109"/>
    </row>
    <row r="310">
      <c r="A310" s="107"/>
      <c r="B310" s="107"/>
      <c r="C310" s="107"/>
      <c r="D310" s="107"/>
      <c r="E310" s="107"/>
      <c r="F310" s="107"/>
      <c r="G310" s="107"/>
      <c r="H310" s="108"/>
      <c r="I310" s="109"/>
      <c r="J310" s="107"/>
      <c r="K310" s="109"/>
      <c r="L310" s="107"/>
      <c r="M310" s="107"/>
      <c r="N310" s="109"/>
    </row>
    <row r="311">
      <c r="A311" s="107"/>
      <c r="B311" s="107"/>
      <c r="C311" s="107"/>
      <c r="D311" s="107"/>
      <c r="E311" s="107"/>
      <c r="F311" s="107"/>
      <c r="G311" s="107"/>
      <c r="H311" s="108"/>
      <c r="I311" s="109"/>
      <c r="J311" s="107"/>
      <c r="K311" s="109"/>
      <c r="L311" s="107"/>
      <c r="M311" s="107"/>
      <c r="N311" s="109"/>
    </row>
    <row r="312">
      <c r="A312" s="107"/>
      <c r="B312" s="107"/>
      <c r="C312" s="107"/>
      <c r="D312" s="107"/>
      <c r="E312" s="107"/>
      <c r="F312" s="107"/>
      <c r="G312" s="107"/>
      <c r="H312" s="108"/>
      <c r="I312" s="109"/>
      <c r="J312" s="107"/>
      <c r="K312" s="109"/>
      <c r="L312" s="107"/>
      <c r="M312" s="107"/>
      <c r="N312" s="109"/>
    </row>
    <row r="313">
      <c r="A313" s="107"/>
      <c r="B313" s="107"/>
      <c r="C313" s="107"/>
      <c r="D313" s="107"/>
      <c r="E313" s="107"/>
      <c r="F313" s="107"/>
      <c r="G313" s="107"/>
      <c r="H313" s="108"/>
      <c r="I313" s="109"/>
      <c r="J313" s="107"/>
      <c r="K313" s="109"/>
      <c r="L313" s="107"/>
      <c r="M313" s="107"/>
      <c r="N313" s="109"/>
    </row>
    <row r="314">
      <c r="A314" s="107"/>
      <c r="B314" s="107"/>
      <c r="C314" s="107"/>
      <c r="D314" s="107"/>
      <c r="E314" s="107"/>
      <c r="F314" s="107"/>
      <c r="G314" s="107"/>
      <c r="H314" s="108"/>
      <c r="I314" s="109"/>
      <c r="J314" s="107"/>
      <c r="K314" s="109"/>
      <c r="L314" s="107"/>
      <c r="M314" s="107"/>
      <c r="N314" s="109"/>
    </row>
    <row r="315">
      <c r="A315" s="107"/>
      <c r="B315" s="107"/>
      <c r="C315" s="107"/>
      <c r="D315" s="107"/>
      <c r="E315" s="107"/>
      <c r="F315" s="107"/>
      <c r="G315" s="107"/>
      <c r="H315" s="108"/>
      <c r="I315" s="109"/>
      <c r="J315" s="107"/>
      <c r="K315" s="109"/>
      <c r="L315" s="107"/>
      <c r="M315" s="107"/>
      <c r="N315" s="109"/>
    </row>
    <row r="316">
      <c r="A316" s="107"/>
      <c r="B316" s="107"/>
      <c r="C316" s="107"/>
      <c r="D316" s="107"/>
      <c r="E316" s="107"/>
      <c r="F316" s="107"/>
      <c r="G316" s="107"/>
      <c r="H316" s="108"/>
      <c r="I316" s="109"/>
      <c r="J316" s="107"/>
      <c r="K316" s="109"/>
      <c r="L316" s="107"/>
      <c r="M316" s="107"/>
      <c r="N316" s="109"/>
    </row>
    <row r="317">
      <c r="A317" s="107"/>
      <c r="B317" s="107"/>
      <c r="C317" s="107"/>
      <c r="D317" s="107"/>
      <c r="E317" s="107"/>
      <c r="F317" s="107"/>
      <c r="G317" s="107"/>
      <c r="H317" s="108"/>
      <c r="I317" s="109"/>
      <c r="J317" s="107"/>
      <c r="K317" s="109"/>
      <c r="L317" s="107"/>
      <c r="M317" s="107"/>
      <c r="N317" s="109"/>
    </row>
    <row r="318">
      <c r="A318" s="107"/>
      <c r="B318" s="107"/>
      <c r="C318" s="107"/>
      <c r="D318" s="107"/>
      <c r="E318" s="107"/>
      <c r="F318" s="107"/>
      <c r="G318" s="107"/>
      <c r="H318" s="108"/>
      <c r="I318" s="109"/>
      <c r="J318" s="107"/>
      <c r="K318" s="109"/>
      <c r="L318" s="107"/>
      <c r="M318" s="107"/>
      <c r="N318" s="109"/>
    </row>
    <row r="319">
      <c r="A319" s="107"/>
      <c r="B319" s="107"/>
      <c r="C319" s="107"/>
      <c r="D319" s="107"/>
      <c r="E319" s="107"/>
      <c r="F319" s="107"/>
      <c r="G319" s="107"/>
      <c r="H319" s="108"/>
      <c r="I319" s="109"/>
      <c r="J319" s="107"/>
      <c r="K319" s="109"/>
      <c r="L319" s="107"/>
      <c r="M319" s="107"/>
      <c r="N319" s="109"/>
    </row>
    <row r="320">
      <c r="A320" s="107"/>
      <c r="B320" s="107"/>
      <c r="C320" s="107"/>
      <c r="D320" s="107"/>
      <c r="E320" s="107"/>
      <c r="F320" s="107"/>
      <c r="G320" s="107"/>
      <c r="H320" s="108"/>
      <c r="I320" s="109"/>
      <c r="J320" s="107"/>
      <c r="K320" s="109"/>
      <c r="L320" s="107"/>
      <c r="M320" s="107"/>
      <c r="N320" s="109"/>
    </row>
    <row r="321">
      <c r="A321" s="107"/>
      <c r="B321" s="107"/>
      <c r="C321" s="107"/>
      <c r="D321" s="107"/>
      <c r="E321" s="107"/>
      <c r="F321" s="107"/>
      <c r="G321" s="107"/>
      <c r="H321" s="108"/>
      <c r="I321" s="109"/>
      <c r="J321" s="107"/>
      <c r="K321" s="109"/>
      <c r="L321" s="107"/>
      <c r="M321" s="107"/>
      <c r="N321" s="109"/>
    </row>
    <row r="322">
      <c r="A322" s="107"/>
      <c r="B322" s="107"/>
      <c r="C322" s="107"/>
      <c r="D322" s="107"/>
      <c r="E322" s="107"/>
      <c r="F322" s="107"/>
      <c r="G322" s="107"/>
      <c r="H322" s="108"/>
      <c r="I322" s="109"/>
      <c r="J322" s="107"/>
      <c r="K322" s="109"/>
      <c r="L322" s="107"/>
      <c r="M322" s="107"/>
      <c r="N322" s="109"/>
    </row>
    <row r="323">
      <c r="A323" s="107"/>
      <c r="B323" s="107"/>
      <c r="C323" s="107"/>
      <c r="D323" s="107"/>
      <c r="E323" s="107"/>
      <c r="F323" s="107"/>
      <c r="G323" s="107"/>
      <c r="H323" s="108"/>
      <c r="I323" s="109"/>
      <c r="J323" s="107"/>
      <c r="K323" s="109"/>
      <c r="L323" s="107"/>
      <c r="M323" s="107"/>
      <c r="N323" s="109"/>
    </row>
    <row r="324">
      <c r="A324" s="107"/>
      <c r="B324" s="107"/>
      <c r="C324" s="107"/>
      <c r="D324" s="107"/>
      <c r="E324" s="107"/>
      <c r="F324" s="107"/>
      <c r="G324" s="107"/>
      <c r="H324" s="108"/>
      <c r="I324" s="109"/>
      <c r="J324" s="107"/>
      <c r="K324" s="109"/>
      <c r="L324" s="107"/>
      <c r="M324" s="107"/>
      <c r="N324" s="109"/>
    </row>
    <row r="325">
      <c r="A325" s="107"/>
      <c r="B325" s="107"/>
      <c r="C325" s="107"/>
      <c r="D325" s="107"/>
      <c r="E325" s="107"/>
      <c r="F325" s="107"/>
      <c r="G325" s="107"/>
      <c r="H325" s="108"/>
      <c r="I325" s="109"/>
      <c r="J325" s="107"/>
      <c r="K325" s="109"/>
      <c r="L325" s="107"/>
      <c r="M325" s="107"/>
      <c r="N325" s="109"/>
    </row>
    <row r="326">
      <c r="A326" s="107"/>
      <c r="B326" s="107"/>
      <c r="C326" s="107"/>
      <c r="D326" s="107"/>
      <c r="E326" s="107"/>
      <c r="F326" s="107"/>
      <c r="G326" s="107"/>
      <c r="H326" s="108"/>
      <c r="I326" s="109"/>
      <c r="J326" s="107"/>
      <c r="K326" s="109"/>
      <c r="L326" s="107"/>
      <c r="M326" s="107"/>
      <c r="N326" s="109"/>
    </row>
    <row r="327">
      <c r="A327" s="107"/>
      <c r="B327" s="107"/>
      <c r="C327" s="107"/>
      <c r="D327" s="107"/>
      <c r="E327" s="107"/>
      <c r="F327" s="107"/>
      <c r="G327" s="107"/>
      <c r="H327" s="108"/>
      <c r="I327" s="109"/>
      <c r="J327" s="107"/>
      <c r="K327" s="109"/>
      <c r="L327" s="107"/>
      <c r="M327" s="107"/>
      <c r="N327" s="109"/>
    </row>
    <row r="328">
      <c r="A328" s="107"/>
      <c r="B328" s="107"/>
      <c r="C328" s="107"/>
      <c r="D328" s="107"/>
      <c r="E328" s="107"/>
      <c r="F328" s="107"/>
      <c r="G328" s="107"/>
      <c r="H328" s="108"/>
      <c r="I328" s="109"/>
      <c r="J328" s="107"/>
      <c r="K328" s="109"/>
      <c r="L328" s="107"/>
      <c r="M328" s="107"/>
      <c r="N328" s="109"/>
    </row>
    <row r="329">
      <c r="A329" s="107"/>
      <c r="B329" s="107"/>
      <c r="C329" s="107"/>
      <c r="D329" s="107"/>
      <c r="E329" s="107"/>
      <c r="F329" s="107"/>
      <c r="G329" s="107"/>
      <c r="H329" s="108"/>
      <c r="I329" s="109"/>
      <c r="J329" s="107"/>
      <c r="K329" s="109"/>
      <c r="L329" s="107"/>
      <c r="M329" s="107"/>
      <c r="N329" s="109"/>
    </row>
    <row r="330">
      <c r="A330" s="107"/>
      <c r="B330" s="107"/>
      <c r="C330" s="107"/>
      <c r="D330" s="107"/>
      <c r="E330" s="107"/>
      <c r="F330" s="107"/>
      <c r="G330" s="107"/>
      <c r="H330" s="108"/>
      <c r="I330" s="109"/>
      <c r="J330" s="107"/>
      <c r="K330" s="109"/>
      <c r="L330" s="107"/>
      <c r="M330" s="107"/>
      <c r="N330" s="109"/>
    </row>
    <row r="331">
      <c r="A331" s="107"/>
      <c r="B331" s="107"/>
      <c r="C331" s="107"/>
      <c r="D331" s="107"/>
      <c r="E331" s="107"/>
      <c r="F331" s="107"/>
      <c r="G331" s="107"/>
      <c r="H331" s="108"/>
      <c r="I331" s="109"/>
      <c r="J331" s="107"/>
      <c r="K331" s="109"/>
      <c r="L331" s="107"/>
      <c r="M331" s="107"/>
      <c r="N331" s="109"/>
    </row>
    <row r="332">
      <c r="A332" s="107"/>
      <c r="B332" s="107"/>
      <c r="C332" s="107"/>
      <c r="D332" s="107"/>
      <c r="E332" s="107"/>
      <c r="F332" s="107"/>
      <c r="G332" s="107"/>
      <c r="H332" s="108"/>
      <c r="I332" s="109"/>
      <c r="J332" s="107"/>
      <c r="K332" s="109"/>
      <c r="L332" s="107"/>
      <c r="M332" s="107"/>
      <c r="N332" s="109"/>
    </row>
    <row r="333">
      <c r="A333" s="107"/>
      <c r="B333" s="107"/>
      <c r="C333" s="107"/>
      <c r="D333" s="107"/>
      <c r="E333" s="107"/>
      <c r="F333" s="107"/>
      <c r="G333" s="107"/>
      <c r="H333" s="108"/>
      <c r="I333" s="109"/>
      <c r="J333" s="107"/>
      <c r="K333" s="109"/>
      <c r="L333" s="107"/>
      <c r="M333" s="107"/>
      <c r="N333" s="109"/>
    </row>
    <row r="334">
      <c r="A334" s="107"/>
      <c r="B334" s="107"/>
      <c r="C334" s="107"/>
      <c r="D334" s="107"/>
      <c r="E334" s="107"/>
      <c r="F334" s="107"/>
      <c r="G334" s="107"/>
      <c r="H334" s="108"/>
      <c r="I334" s="109"/>
      <c r="J334" s="107"/>
      <c r="K334" s="109"/>
      <c r="L334" s="107"/>
      <c r="M334" s="107"/>
      <c r="N334" s="109"/>
    </row>
    <row r="335">
      <c r="A335" s="107"/>
      <c r="B335" s="107"/>
      <c r="C335" s="107"/>
      <c r="D335" s="107"/>
      <c r="E335" s="107"/>
      <c r="F335" s="107"/>
      <c r="G335" s="107"/>
      <c r="H335" s="108"/>
      <c r="I335" s="109"/>
      <c r="J335" s="107"/>
      <c r="K335" s="109"/>
      <c r="L335" s="107"/>
      <c r="M335" s="107"/>
      <c r="N335" s="109"/>
    </row>
    <row r="336">
      <c r="A336" s="107"/>
      <c r="B336" s="107"/>
      <c r="C336" s="107"/>
      <c r="D336" s="107"/>
      <c r="E336" s="107"/>
      <c r="F336" s="107"/>
      <c r="G336" s="107"/>
      <c r="H336" s="108"/>
      <c r="I336" s="109"/>
      <c r="J336" s="107"/>
      <c r="K336" s="109"/>
      <c r="L336" s="107"/>
      <c r="M336" s="107"/>
      <c r="N336" s="109"/>
    </row>
    <row r="337">
      <c r="A337" s="107"/>
      <c r="B337" s="107"/>
      <c r="C337" s="107"/>
      <c r="D337" s="107"/>
      <c r="E337" s="107"/>
      <c r="F337" s="107"/>
      <c r="G337" s="107"/>
      <c r="H337" s="108"/>
      <c r="I337" s="109"/>
      <c r="J337" s="107"/>
      <c r="K337" s="109"/>
      <c r="L337" s="107"/>
      <c r="M337" s="107"/>
      <c r="N337" s="109"/>
    </row>
    <row r="338">
      <c r="A338" s="107"/>
      <c r="B338" s="107"/>
      <c r="C338" s="107"/>
      <c r="D338" s="107"/>
      <c r="E338" s="107"/>
      <c r="F338" s="107"/>
      <c r="G338" s="107"/>
      <c r="H338" s="108"/>
      <c r="I338" s="109"/>
      <c r="J338" s="107"/>
      <c r="K338" s="109"/>
      <c r="L338" s="107"/>
      <c r="M338" s="107"/>
      <c r="N338" s="109"/>
    </row>
    <row r="339">
      <c r="A339" s="107"/>
      <c r="B339" s="107"/>
      <c r="C339" s="107"/>
      <c r="D339" s="107"/>
      <c r="E339" s="107"/>
      <c r="F339" s="107"/>
      <c r="G339" s="107"/>
      <c r="H339" s="108"/>
      <c r="I339" s="109"/>
      <c r="J339" s="107"/>
      <c r="K339" s="109"/>
      <c r="L339" s="107"/>
      <c r="M339" s="107"/>
      <c r="N339" s="109"/>
    </row>
    <row r="340">
      <c r="A340" s="107"/>
      <c r="B340" s="107"/>
      <c r="C340" s="107"/>
      <c r="D340" s="107"/>
      <c r="E340" s="107"/>
      <c r="F340" s="107"/>
      <c r="G340" s="107"/>
      <c r="H340" s="108"/>
      <c r="I340" s="109"/>
      <c r="J340" s="107"/>
      <c r="K340" s="109"/>
      <c r="L340" s="107"/>
      <c r="M340" s="107"/>
      <c r="N340" s="109"/>
    </row>
    <row r="341">
      <c r="A341" s="107"/>
      <c r="B341" s="107"/>
      <c r="C341" s="107"/>
      <c r="D341" s="107"/>
      <c r="E341" s="107"/>
      <c r="F341" s="107"/>
      <c r="G341" s="107"/>
      <c r="H341" s="108"/>
      <c r="I341" s="109"/>
      <c r="J341" s="107"/>
      <c r="K341" s="109"/>
      <c r="L341" s="107"/>
      <c r="M341" s="107"/>
      <c r="N341" s="109"/>
    </row>
    <row r="342">
      <c r="A342" s="107"/>
      <c r="B342" s="107"/>
      <c r="C342" s="107"/>
      <c r="D342" s="107"/>
      <c r="E342" s="107"/>
      <c r="F342" s="107"/>
      <c r="G342" s="107"/>
      <c r="H342" s="108"/>
      <c r="I342" s="109"/>
      <c r="J342" s="107"/>
      <c r="K342" s="109"/>
      <c r="L342" s="107"/>
      <c r="M342" s="107"/>
      <c r="N342" s="109"/>
    </row>
    <row r="343">
      <c r="A343" s="107"/>
      <c r="B343" s="107"/>
      <c r="C343" s="107"/>
      <c r="D343" s="107"/>
      <c r="E343" s="107"/>
      <c r="F343" s="107"/>
      <c r="G343" s="107"/>
      <c r="H343" s="108"/>
      <c r="I343" s="109"/>
      <c r="J343" s="107"/>
      <c r="K343" s="109"/>
      <c r="L343" s="107"/>
      <c r="M343" s="107"/>
      <c r="N343" s="109"/>
    </row>
    <row r="344">
      <c r="A344" s="107"/>
      <c r="B344" s="107"/>
      <c r="C344" s="107"/>
      <c r="D344" s="107"/>
      <c r="E344" s="107"/>
      <c r="F344" s="107"/>
      <c r="G344" s="107"/>
      <c r="H344" s="108"/>
      <c r="I344" s="109"/>
      <c r="J344" s="107"/>
      <c r="K344" s="109"/>
      <c r="L344" s="107"/>
      <c r="M344" s="107"/>
      <c r="N344" s="109"/>
    </row>
    <row r="345">
      <c r="A345" s="107"/>
      <c r="B345" s="107"/>
      <c r="C345" s="107"/>
      <c r="D345" s="107"/>
      <c r="E345" s="107"/>
      <c r="F345" s="107"/>
      <c r="G345" s="107"/>
      <c r="H345" s="108"/>
      <c r="I345" s="109"/>
      <c r="J345" s="107"/>
      <c r="K345" s="109"/>
      <c r="L345" s="107"/>
      <c r="M345" s="107"/>
      <c r="N345" s="109"/>
    </row>
    <row r="346">
      <c r="A346" s="107"/>
      <c r="B346" s="107"/>
      <c r="C346" s="107"/>
      <c r="D346" s="107"/>
      <c r="E346" s="107"/>
      <c r="F346" s="107"/>
      <c r="G346" s="107"/>
      <c r="H346" s="108"/>
      <c r="I346" s="109"/>
      <c r="J346" s="107"/>
      <c r="K346" s="109"/>
      <c r="L346" s="107"/>
      <c r="M346" s="107"/>
      <c r="N346" s="109"/>
    </row>
    <row r="347">
      <c r="A347" s="107"/>
      <c r="B347" s="107"/>
      <c r="C347" s="107"/>
      <c r="D347" s="107"/>
      <c r="E347" s="107"/>
      <c r="F347" s="107"/>
      <c r="G347" s="107"/>
      <c r="H347" s="108"/>
      <c r="I347" s="109"/>
      <c r="J347" s="107"/>
      <c r="K347" s="109"/>
      <c r="L347" s="107"/>
      <c r="M347" s="107"/>
      <c r="N347" s="109"/>
    </row>
    <row r="348">
      <c r="A348" s="107"/>
      <c r="B348" s="107"/>
      <c r="C348" s="107"/>
      <c r="D348" s="107"/>
      <c r="E348" s="107"/>
      <c r="F348" s="107"/>
      <c r="G348" s="107"/>
      <c r="H348" s="108"/>
      <c r="I348" s="109"/>
      <c r="J348" s="107"/>
      <c r="K348" s="109"/>
      <c r="L348" s="107"/>
      <c r="M348" s="107"/>
      <c r="N348" s="109"/>
    </row>
    <row r="349">
      <c r="A349" s="107"/>
      <c r="B349" s="107"/>
      <c r="C349" s="107"/>
      <c r="D349" s="107"/>
      <c r="E349" s="107"/>
      <c r="F349" s="107"/>
      <c r="G349" s="107"/>
      <c r="H349" s="108"/>
      <c r="I349" s="109"/>
      <c r="J349" s="107"/>
      <c r="K349" s="109"/>
      <c r="L349" s="107"/>
      <c r="M349" s="107"/>
      <c r="N349" s="109"/>
    </row>
    <row r="350">
      <c r="A350" s="107"/>
      <c r="B350" s="107"/>
      <c r="C350" s="107"/>
      <c r="D350" s="107"/>
      <c r="E350" s="107"/>
      <c r="F350" s="107"/>
      <c r="G350" s="107"/>
      <c r="H350" s="108"/>
      <c r="I350" s="109"/>
      <c r="J350" s="107"/>
      <c r="K350" s="109"/>
      <c r="L350" s="107"/>
      <c r="M350" s="107"/>
      <c r="N350" s="109"/>
    </row>
    <row r="351">
      <c r="A351" s="107"/>
      <c r="B351" s="107"/>
      <c r="C351" s="107"/>
      <c r="D351" s="107"/>
      <c r="E351" s="107"/>
      <c r="F351" s="107"/>
      <c r="G351" s="107"/>
      <c r="H351" s="108"/>
      <c r="I351" s="109"/>
      <c r="J351" s="107"/>
      <c r="K351" s="109"/>
      <c r="L351" s="107"/>
      <c r="M351" s="107"/>
      <c r="N351" s="109"/>
    </row>
    <row r="352">
      <c r="A352" s="107"/>
      <c r="B352" s="107"/>
      <c r="C352" s="107"/>
      <c r="D352" s="107"/>
      <c r="E352" s="107"/>
      <c r="F352" s="107"/>
      <c r="G352" s="107"/>
      <c r="H352" s="108"/>
      <c r="I352" s="109"/>
      <c r="J352" s="107"/>
      <c r="K352" s="109"/>
      <c r="L352" s="107"/>
      <c r="M352" s="107"/>
      <c r="N352" s="109"/>
    </row>
    <row r="353">
      <c r="A353" s="107"/>
      <c r="B353" s="107"/>
      <c r="C353" s="107"/>
      <c r="D353" s="107"/>
      <c r="E353" s="107"/>
      <c r="F353" s="107"/>
      <c r="G353" s="107"/>
      <c r="H353" s="108"/>
      <c r="I353" s="109"/>
      <c r="J353" s="107"/>
      <c r="K353" s="109"/>
      <c r="L353" s="107"/>
      <c r="M353" s="107"/>
      <c r="N353" s="109"/>
    </row>
    <row r="354">
      <c r="A354" s="107"/>
      <c r="B354" s="107"/>
      <c r="C354" s="107"/>
      <c r="D354" s="107"/>
      <c r="E354" s="107"/>
      <c r="F354" s="107"/>
      <c r="G354" s="107"/>
      <c r="H354" s="108"/>
      <c r="I354" s="109"/>
      <c r="J354" s="107"/>
      <c r="K354" s="109"/>
      <c r="L354" s="107"/>
      <c r="M354" s="107"/>
      <c r="N354" s="109"/>
    </row>
    <row r="355">
      <c r="A355" s="107"/>
      <c r="B355" s="107"/>
      <c r="C355" s="107"/>
      <c r="D355" s="107"/>
      <c r="E355" s="107"/>
      <c r="F355" s="107"/>
      <c r="G355" s="107"/>
      <c r="H355" s="108"/>
      <c r="I355" s="109"/>
      <c r="J355" s="107"/>
      <c r="K355" s="109"/>
      <c r="L355" s="107"/>
      <c r="M355" s="107"/>
      <c r="N355" s="109"/>
    </row>
    <row r="356">
      <c r="A356" s="107"/>
      <c r="B356" s="107"/>
      <c r="C356" s="107"/>
      <c r="D356" s="107"/>
      <c r="E356" s="107"/>
      <c r="F356" s="107"/>
      <c r="G356" s="107"/>
      <c r="H356" s="108"/>
      <c r="I356" s="109"/>
      <c r="J356" s="107"/>
      <c r="K356" s="109"/>
      <c r="L356" s="107"/>
      <c r="M356" s="107"/>
      <c r="N356" s="109"/>
    </row>
    <row r="357">
      <c r="A357" s="107"/>
      <c r="B357" s="107"/>
      <c r="C357" s="107"/>
      <c r="D357" s="107"/>
      <c r="E357" s="107"/>
      <c r="F357" s="107"/>
      <c r="G357" s="107"/>
      <c r="H357" s="108"/>
      <c r="I357" s="109"/>
      <c r="J357" s="107"/>
      <c r="K357" s="109"/>
      <c r="L357" s="107"/>
      <c r="M357" s="107"/>
      <c r="N357" s="109"/>
    </row>
    <row r="358">
      <c r="A358" s="107"/>
      <c r="B358" s="107"/>
      <c r="C358" s="107"/>
      <c r="D358" s="107"/>
      <c r="E358" s="107"/>
      <c r="F358" s="107"/>
      <c r="G358" s="107"/>
      <c r="H358" s="108"/>
      <c r="I358" s="109"/>
      <c r="J358" s="107"/>
      <c r="K358" s="109"/>
      <c r="L358" s="107"/>
      <c r="M358" s="107"/>
      <c r="N358" s="109"/>
    </row>
    <row r="359">
      <c r="A359" s="107"/>
      <c r="B359" s="107"/>
      <c r="C359" s="107"/>
      <c r="D359" s="107"/>
      <c r="E359" s="107"/>
      <c r="F359" s="107"/>
      <c r="G359" s="107"/>
      <c r="H359" s="108"/>
      <c r="I359" s="109"/>
      <c r="J359" s="107"/>
      <c r="K359" s="109"/>
      <c r="L359" s="107"/>
      <c r="M359" s="107"/>
      <c r="N359" s="109"/>
    </row>
    <row r="360">
      <c r="A360" s="107"/>
      <c r="B360" s="107"/>
      <c r="C360" s="107"/>
      <c r="D360" s="107"/>
      <c r="E360" s="107"/>
      <c r="F360" s="107"/>
      <c r="G360" s="107"/>
      <c r="H360" s="108"/>
      <c r="I360" s="109"/>
      <c r="J360" s="107"/>
      <c r="K360" s="109"/>
      <c r="L360" s="107"/>
      <c r="M360" s="107"/>
      <c r="N360" s="109"/>
    </row>
    <row r="361">
      <c r="A361" s="107"/>
      <c r="B361" s="107"/>
      <c r="C361" s="107"/>
      <c r="D361" s="107"/>
      <c r="E361" s="107"/>
      <c r="F361" s="107"/>
      <c r="G361" s="107"/>
      <c r="H361" s="108"/>
      <c r="I361" s="109"/>
      <c r="J361" s="107"/>
      <c r="K361" s="109"/>
      <c r="L361" s="107"/>
      <c r="M361" s="107"/>
      <c r="N361" s="109"/>
    </row>
    <row r="362">
      <c r="A362" s="107"/>
      <c r="B362" s="107"/>
      <c r="C362" s="107"/>
      <c r="D362" s="107"/>
      <c r="E362" s="107"/>
      <c r="F362" s="107"/>
      <c r="G362" s="107"/>
      <c r="H362" s="108"/>
      <c r="I362" s="109"/>
      <c r="J362" s="107"/>
      <c r="K362" s="109"/>
      <c r="L362" s="107"/>
      <c r="M362" s="107"/>
      <c r="N362" s="109"/>
    </row>
    <row r="363">
      <c r="A363" s="107"/>
      <c r="B363" s="107"/>
      <c r="C363" s="107"/>
      <c r="D363" s="107"/>
      <c r="E363" s="107"/>
      <c r="F363" s="107"/>
      <c r="G363" s="107"/>
      <c r="H363" s="108"/>
      <c r="I363" s="109"/>
      <c r="J363" s="107"/>
      <c r="K363" s="109"/>
      <c r="L363" s="107"/>
      <c r="M363" s="107"/>
      <c r="N363" s="109"/>
    </row>
    <row r="364">
      <c r="A364" s="107"/>
      <c r="B364" s="107"/>
      <c r="C364" s="107"/>
      <c r="D364" s="107"/>
      <c r="E364" s="107"/>
      <c r="F364" s="107"/>
      <c r="G364" s="107"/>
      <c r="H364" s="108"/>
      <c r="I364" s="109"/>
      <c r="J364" s="107"/>
      <c r="K364" s="109"/>
      <c r="L364" s="107"/>
      <c r="M364" s="107"/>
      <c r="N364" s="109"/>
    </row>
    <row r="365">
      <c r="A365" s="107"/>
      <c r="B365" s="107"/>
      <c r="C365" s="107"/>
      <c r="D365" s="107"/>
      <c r="E365" s="107"/>
      <c r="F365" s="107"/>
      <c r="G365" s="107"/>
      <c r="H365" s="108"/>
      <c r="I365" s="109"/>
      <c r="J365" s="107"/>
      <c r="K365" s="109"/>
      <c r="L365" s="107"/>
      <c r="M365" s="107"/>
      <c r="N365" s="109"/>
    </row>
    <row r="366">
      <c r="A366" s="107"/>
      <c r="B366" s="107"/>
      <c r="C366" s="107"/>
      <c r="D366" s="107"/>
      <c r="E366" s="107"/>
      <c r="F366" s="107"/>
      <c r="G366" s="107"/>
      <c r="H366" s="108"/>
      <c r="I366" s="109"/>
      <c r="J366" s="107"/>
      <c r="K366" s="109"/>
      <c r="L366" s="107"/>
      <c r="M366" s="107"/>
      <c r="N366" s="109"/>
    </row>
    <row r="367">
      <c r="A367" s="107"/>
      <c r="B367" s="107"/>
      <c r="C367" s="107"/>
      <c r="D367" s="107"/>
      <c r="E367" s="107"/>
      <c r="F367" s="107"/>
      <c r="G367" s="107"/>
      <c r="H367" s="108"/>
      <c r="I367" s="109"/>
      <c r="J367" s="107"/>
      <c r="K367" s="109"/>
      <c r="L367" s="107"/>
      <c r="M367" s="107"/>
      <c r="N367" s="109"/>
    </row>
    <row r="368">
      <c r="A368" s="107"/>
      <c r="B368" s="107"/>
      <c r="C368" s="107"/>
      <c r="D368" s="107"/>
      <c r="E368" s="107"/>
      <c r="F368" s="107"/>
      <c r="G368" s="107"/>
      <c r="H368" s="108"/>
      <c r="I368" s="109"/>
      <c r="J368" s="107"/>
      <c r="K368" s="109"/>
      <c r="L368" s="107"/>
      <c r="M368" s="107"/>
      <c r="N368" s="109"/>
    </row>
    <row r="369">
      <c r="A369" s="107"/>
      <c r="B369" s="107"/>
      <c r="C369" s="107"/>
      <c r="D369" s="107"/>
      <c r="E369" s="107"/>
      <c r="F369" s="107"/>
      <c r="G369" s="107"/>
      <c r="H369" s="108"/>
      <c r="I369" s="109"/>
      <c r="J369" s="107"/>
      <c r="K369" s="109"/>
      <c r="L369" s="107"/>
      <c r="M369" s="107"/>
      <c r="N369" s="109"/>
    </row>
    <row r="370">
      <c r="A370" s="107"/>
      <c r="B370" s="107"/>
      <c r="C370" s="107"/>
      <c r="D370" s="107"/>
      <c r="E370" s="107"/>
      <c r="F370" s="107"/>
      <c r="G370" s="107"/>
      <c r="H370" s="108"/>
      <c r="I370" s="109"/>
      <c r="J370" s="107"/>
      <c r="K370" s="109"/>
      <c r="L370" s="107"/>
      <c r="M370" s="107"/>
      <c r="N370" s="109"/>
    </row>
    <row r="371">
      <c r="A371" s="107"/>
      <c r="B371" s="107"/>
      <c r="C371" s="107"/>
      <c r="D371" s="107"/>
      <c r="E371" s="107"/>
      <c r="F371" s="107"/>
      <c r="G371" s="107"/>
      <c r="H371" s="108"/>
      <c r="I371" s="109"/>
      <c r="J371" s="107"/>
      <c r="K371" s="109"/>
      <c r="L371" s="107"/>
      <c r="M371" s="107"/>
      <c r="N371" s="109"/>
    </row>
    <row r="372">
      <c r="A372" s="107"/>
      <c r="B372" s="107"/>
      <c r="C372" s="107"/>
      <c r="D372" s="107"/>
      <c r="E372" s="107"/>
      <c r="F372" s="107"/>
      <c r="G372" s="107"/>
      <c r="H372" s="108"/>
      <c r="I372" s="109"/>
      <c r="J372" s="107"/>
      <c r="K372" s="109"/>
      <c r="L372" s="107"/>
      <c r="M372" s="107"/>
      <c r="N372" s="109"/>
    </row>
    <row r="373">
      <c r="A373" s="107"/>
      <c r="B373" s="107"/>
      <c r="C373" s="107"/>
      <c r="D373" s="107"/>
      <c r="E373" s="107"/>
      <c r="F373" s="107"/>
      <c r="G373" s="107"/>
      <c r="H373" s="108"/>
      <c r="I373" s="109"/>
      <c r="J373" s="107"/>
      <c r="K373" s="109"/>
      <c r="L373" s="107"/>
      <c r="M373" s="107"/>
      <c r="N373" s="109"/>
    </row>
    <row r="374">
      <c r="A374" s="107"/>
      <c r="B374" s="107"/>
      <c r="C374" s="107"/>
      <c r="D374" s="107"/>
      <c r="E374" s="107"/>
      <c r="F374" s="107"/>
      <c r="G374" s="107"/>
      <c r="H374" s="108"/>
      <c r="I374" s="109"/>
      <c r="J374" s="107"/>
      <c r="K374" s="109"/>
      <c r="L374" s="107"/>
      <c r="M374" s="107"/>
      <c r="N374" s="109"/>
    </row>
    <row r="375">
      <c r="A375" s="107"/>
      <c r="B375" s="107"/>
      <c r="C375" s="107"/>
      <c r="D375" s="107"/>
      <c r="E375" s="107"/>
      <c r="F375" s="107"/>
      <c r="G375" s="107"/>
      <c r="H375" s="108"/>
      <c r="I375" s="109"/>
      <c r="J375" s="107"/>
      <c r="K375" s="109"/>
      <c r="L375" s="107"/>
      <c r="M375" s="107"/>
      <c r="N375" s="109"/>
    </row>
    <row r="376">
      <c r="A376" s="107"/>
      <c r="B376" s="107"/>
      <c r="C376" s="107"/>
      <c r="D376" s="107"/>
      <c r="E376" s="107"/>
      <c r="F376" s="107"/>
      <c r="G376" s="107"/>
      <c r="H376" s="108"/>
      <c r="I376" s="109"/>
      <c r="J376" s="107"/>
      <c r="K376" s="109"/>
      <c r="L376" s="107"/>
      <c r="M376" s="107"/>
      <c r="N376" s="109"/>
    </row>
    <row r="377">
      <c r="A377" s="107"/>
      <c r="B377" s="107"/>
      <c r="C377" s="107"/>
      <c r="D377" s="107"/>
      <c r="E377" s="107"/>
      <c r="F377" s="107"/>
      <c r="G377" s="107"/>
      <c r="H377" s="108"/>
      <c r="I377" s="109"/>
      <c r="J377" s="107"/>
      <c r="K377" s="109"/>
      <c r="L377" s="107"/>
      <c r="M377" s="107"/>
      <c r="N377" s="109"/>
    </row>
    <row r="378">
      <c r="A378" s="107"/>
      <c r="B378" s="107"/>
      <c r="C378" s="107"/>
      <c r="D378" s="107"/>
      <c r="E378" s="107"/>
      <c r="F378" s="107"/>
      <c r="G378" s="107"/>
      <c r="H378" s="108"/>
      <c r="I378" s="109"/>
      <c r="J378" s="107"/>
      <c r="K378" s="109"/>
      <c r="L378" s="107"/>
      <c r="M378" s="107"/>
      <c r="N378" s="109"/>
    </row>
    <row r="379">
      <c r="A379" s="107"/>
      <c r="B379" s="107"/>
      <c r="C379" s="107"/>
      <c r="D379" s="107"/>
      <c r="E379" s="107"/>
      <c r="F379" s="107"/>
      <c r="G379" s="107"/>
      <c r="H379" s="108"/>
      <c r="I379" s="109"/>
      <c r="J379" s="107"/>
      <c r="K379" s="109"/>
      <c r="L379" s="107"/>
      <c r="M379" s="107"/>
      <c r="N379" s="109"/>
    </row>
    <row r="380">
      <c r="A380" s="107"/>
      <c r="B380" s="107"/>
      <c r="C380" s="107"/>
      <c r="D380" s="107"/>
      <c r="E380" s="107"/>
      <c r="F380" s="107"/>
      <c r="G380" s="107"/>
      <c r="H380" s="108"/>
      <c r="I380" s="109"/>
      <c r="J380" s="107"/>
      <c r="K380" s="109"/>
      <c r="L380" s="107"/>
      <c r="M380" s="107"/>
      <c r="N380" s="109"/>
    </row>
    <row r="381">
      <c r="A381" s="107"/>
      <c r="B381" s="107"/>
      <c r="C381" s="107"/>
      <c r="D381" s="107"/>
      <c r="E381" s="107"/>
      <c r="F381" s="107"/>
      <c r="G381" s="107"/>
      <c r="H381" s="108"/>
      <c r="I381" s="109"/>
      <c r="J381" s="107"/>
      <c r="K381" s="109"/>
      <c r="L381" s="107"/>
      <c r="M381" s="107"/>
      <c r="N381" s="109"/>
    </row>
    <row r="382">
      <c r="A382" s="107"/>
      <c r="B382" s="107"/>
      <c r="C382" s="107"/>
      <c r="D382" s="107"/>
      <c r="E382" s="107"/>
      <c r="F382" s="107"/>
      <c r="G382" s="107"/>
      <c r="H382" s="108"/>
      <c r="I382" s="109"/>
      <c r="J382" s="107"/>
      <c r="K382" s="109"/>
      <c r="L382" s="107"/>
      <c r="M382" s="107"/>
      <c r="N382" s="109"/>
    </row>
    <row r="383">
      <c r="A383" s="107"/>
      <c r="B383" s="107"/>
      <c r="C383" s="107"/>
      <c r="D383" s="107"/>
      <c r="E383" s="107"/>
      <c r="F383" s="107"/>
      <c r="G383" s="107"/>
      <c r="H383" s="108"/>
      <c r="I383" s="109"/>
      <c r="J383" s="107"/>
      <c r="K383" s="109"/>
      <c r="L383" s="107"/>
      <c r="M383" s="107"/>
      <c r="N383" s="109"/>
    </row>
    <row r="384">
      <c r="A384" s="107"/>
      <c r="B384" s="107"/>
      <c r="C384" s="107"/>
      <c r="D384" s="107"/>
      <c r="E384" s="107"/>
      <c r="F384" s="107"/>
      <c r="G384" s="107"/>
      <c r="H384" s="108"/>
      <c r="I384" s="109"/>
      <c r="J384" s="107"/>
      <c r="K384" s="109"/>
      <c r="L384" s="107"/>
      <c r="M384" s="107"/>
      <c r="N384" s="109"/>
    </row>
    <row r="385">
      <c r="A385" s="107"/>
      <c r="B385" s="107"/>
      <c r="C385" s="107"/>
      <c r="D385" s="107"/>
      <c r="E385" s="107"/>
      <c r="F385" s="107"/>
      <c r="G385" s="107"/>
      <c r="H385" s="108"/>
      <c r="I385" s="109"/>
      <c r="J385" s="107"/>
      <c r="K385" s="109"/>
      <c r="L385" s="107"/>
      <c r="M385" s="107"/>
      <c r="N385" s="109"/>
    </row>
    <row r="386">
      <c r="A386" s="107"/>
      <c r="B386" s="107"/>
      <c r="C386" s="107"/>
      <c r="D386" s="107"/>
      <c r="E386" s="107"/>
      <c r="F386" s="107"/>
      <c r="G386" s="107"/>
      <c r="H386" s="108"/>
      <c r="I386" s="109"/>
      <c r="J386" s="107"/>
      <c r="K386" s="109"/>
      <c r="L386" s="107"/>
      <c r="M386" s="107"/>
      <c r="N386" s="109"/>
    </row>
    <row r="387">
      <c r="A387" s="107"/>
      <c r="B387" s="107"/>
      <c r="C387" s="107"/>
      <c r="D387" s="107"/>
      <c r="E387" s="107"/>
      <c r="F387" s="107"/>
      <c r="G387" s="107"/>
      <c r="H387" s="108"/>
      <c r="I387" s="109"/>
      <c r="J387" s="107"/>
      <c r="K387" s="109"/>
      <c r="L387" s="107"/>
      <c r="M387" s="107"/>
      <c r="N387" s="109"/>
    </row>
    <row r="388">
      <c r="A388" s="107"/>
      <c r="B388" s="107"/>
      <c r="C388" s="107"/>
      <c r="D388" s="107"/>
      <c r="E388" s="107"/>
      <c r="F388" s="107"/>
      <c r="G388" s="107"/>
      <c r="H388" s="108"/>
      <c r="I388" s="109"/>
      <c r="J388" s="107"/>
      <c r="K388" s="109"/>
      <c r="L388" s="107"/>
      <c r="M388" s="107"/>
      <c r="N388" s="109"/>
    </row>
    <row r="389">
      <c r="A389" s="107"/>
      <c r="B389" s="107"/>
      <c r="C389" s="107"/>
      <c r="D389" s="107"/>
      <c r="E389" s="107"/>
      <c r="F389" s="107"/>
      <c r="G389" s="107"/>
      <c r="H389" s="108"/>
      <c r="I389" s="109"/>
      <c r="J389" s="107"/>
      <c r="K389" s="109"/>
      <c r="L389" s="107"/>
      <c r="M389" s="107"/>
      <c r="N389" s="109"/>
    </row>
    <row r="390">
      <c r="A390" s="107"/>
      <c r="B390" s="107"/>
      <c r="C390" s="107"/>
      <c r="D390" s="107"/>
      <c r="E390" s="107"/>
      <c r="F390" s="107"/>
      <c r="G390" s="107"/>
      <c r="H390" s="108"/>
      <c r="I390" s="109"/>
      <c r="J390" s="107"/>
      <c r="K390" s="109"/>
      <c r="L390" s="107"/>
      <c r="M390" s="107"/>
      <c r="N390" s="109"/>
    </row>
    <row r="391">
      <c r="A391" s="107"/>
      <c r="B391" s="107"/>
      <c r="C391" s="107"/>
      <c r="D391" s="107"/>
      <c r="E391" s="107"/>
      <c r="F391" s="107"/>
      <c r="G391" s="107"/>
      <c r="H391" s="108"/>
      <c r="I391" s="109"/>
      <c r="J391" s="107"/>
      <c r="K391" s="109"/>
      <c r="L391" s="107"/>
      <c r="M391" s="107"/>
      <c r="N391" s="109"/>
    </row>
    <row r="392">
      <c r="A392" s="107"/>
      <c r="B392" s="107"/>
      <c r="C392" s="107"/>
      <c r="D392" s="107"/>
      <c r="E392" s="107"/>
      <c r="F392" s="107"/>
      <c r="G392" s="107"/>
      <c r="H392" s="108"/>
      <c r="I392" s="109"/>
      <c r="J392" s="107"/>
      <c r="K392" s="109"/>
      <c r="L392" s="107"/>
      <c r="M392" s="107"/>
      <c r="N392" s="109"/>
    </row>
    <row r="393">
      <c r="A393" s="107"/>
      <c r="B393" s="107"/>
      <c r="C393" s="107"/>
      <c r="D393" s="107"/>
      <c r="E393" s="107"/>
      <c r="F393" s="107"/>
      <c r="G393" s="107"/>
      <c r="H393" s="108"/>
      <c r="I393" s="109"/>
      <c r="J393" s="107"/>
      <c r="K393" s="109"/>
      <c r="L393" s="107"/>
      <c r="M393" s="107"/>
      <c r="N393" s="109"/>
    </row>
    <row r="394">
      <c r="A394" s="107"/>
      <c r="B394" s="107"/>
      <c r="C394" s="107"/>
      <c r="D394" s="107"/>
      <c r="E394" s="107"/>
      <c r="F394" s="107"/>
      <c r="G394" s="107"/>
      <c r="H394" s="108"/>
      <c r="I394" s="109"/>
      <c r="J394" s="107"/>
      <c r="K394" s="109"/>
      <c r="L394" s="107"/>
      <c r="M394" s="107"/>
      <c r="N394" s="109"/>
    </row>
    <row r="395">
      <c r="A395" s="107"/>
      <c r="B395" s="107"/>
      <c r="C395" s="107"/>
      <c r="D395" s="107"/>
      <c r="E395" s="107"/>
      <c r="F395" s="107"/>
      <c r="G395" s="107"/>
      <c r="H395" s="108"/>
      <c r="I395" s="109"/>
      <c r="J395" s="107"/>
      <c r="K395" s="109"/>
      <c r="L395" s="107"/>
      <c r="M395" s="107"/>
      <c r="N395" s="109"/>
    </row>
    <row r="396">
      <c r="A396" s="107"/>
      <c r="B396" s="107"/>
      <c r="C396" s="107"/>
      <c r="D396" s="107"/>
      <c r="E396" s="107"/>
      <c r="F396" s="107"/>
      <c r="G396" s="107"/>
      <c r="H396" s="108"/>
      <c r="I396" s="109"/>
      <c r="J396" s="107"/>
      <c r="K396" s="109"/>
      <c r="L396" s="107"/>
      <c r="M396" s="107"/>
      <c r="N396" s="109"/>
    </row>
    <row r="397">
      <c r="A397" s="107"/>
      <c r="B397" s="107"/>
      <c r="C397" s="107"/>
      <c r="D397" s="107"/>
      <c r="E397" s="107"/>
      <c r="F397" s="107"/>
      <c r="G397" s="107"/>
      <c r="H397" s="108"/>
      <c r="I397" s="109"/>
      <c r="J397" s="107"/>
      <c r="K397" s="109"/>
      <c r="L397" s="107"/>
      <c r="M397" s="107"/>
      <c r="N397" s="109"/>
    </row>
    <row r="398">
      <c r="A398" s="107"/>
      <c r="B398" s="107"/>
      <c r="C398" s="107"/>
      <c r="D398" s="107"/>
      <c r="E398" s="107"/>
      <c r="F398" s="107"/>
      <c r="G398" s="107"/>
      <c r="H398" s="108"/>
      <c r="I398" s="109"/>
      <c r="J398" s="107"/>
      <c r="K398" s="109"/>
      <c r="L398" s="107"/>
      <c r="M398" s="107"/>
      <c r="N398" s="109"/>
    </row>
    <row r="399">
      <c r="A399" s="107"/>
      <c r="B399" s="107"/>
      <c r="C399" s="107"/>
      <c r="D399" s="107"/>
      <c r="E399" s="107"/>
      <c r="F399" s="107"/>
      <c r="G399" s="107"/>
      <c r="H399" s="108"/>
      <c r="I399" s="109"/>
      <c r="J399" s="107"/>
      <c r="K399" s="109"/>
      <c r="L399" s="107"/>
      <c r="M399" s="107"/>
      <c r="N399" s="109"/>
    </row>
    <row r="400">
      <c r="A400" s="107"/>
      <c r="B400" s="107"/>
      <c r="C400" s="107"/>
      <c r="D400" s="107"/>
      <c r="E400" s="107"/>
      <c r="F400" s="107"/>
      <c r="G400" s="107"/>
      <c r="H400" s="108"/>
      <c r="I400" s="109"/>
      <c r="J400" s="107"/>
      <c r="K400" s="109"/>
      <c r="L400" s="107"/>
      <c r="M400" s="107"/>
      <c r="N400" s="109"/>
    </row>
    <row r="401">
      <c r="A401" s="107"/>
      <c r="B401" s="107"/>
      <c r="C401" s="107"/>
      <c r="D401" s="107"/>
      <c r="E401" s="107"/>
      <c r="F401" s="107"/>
      <c r="G401" s="107"/>
      <c r="H401" s="108"/>
      <c r="I401" s="109"/>
      <c r="J401" s="107"/>
      <c r="K401" s="109"/>
      <c r="L401" s="107"/>
      <c r="M401" s="107"/>
      <c r="N401" s="109"/>
    </row>
    <row r="402">
      <c r="A402" s="107"/>
      <c r="B402" s="107"/>
      <c r="C402" s="107"/>
      <c r="D402" s="107"/>
      <c r="E402" s="107"/>
      <c r="F402" s="107"/>
      <c r="G402" s="107"/>
      <c r="H402" s="108"/>
      <c r="I402" s="109"/>
      <c r="J402" s="107"/>
      <c r="K402" s="109"/>
      <c r="L402" s="107"/>
      <c r="M402" s="107"/>
      <c r="N402" s="109"/>
    </row>
    <row r="403">
      <c r="A403" s="107"/>
      <c r="B403" s="107"/>
      <c r="C403" s="107"/>
      <c r="D403" s="107"/>
      <c r="E403" s="107"/>
      <c r="F403" s="107"/>
      <c r="G403" s="107"/>
      <c r="H403" s="108"/>
      <c r="I403" s="109"/>
      <c r="J403" s="107"/>
      <c r="K403" s="109"/>
      <c r="L403" s="107"/>
      <c r="M403" s="107"/>
      <c r="N403" s="109"/>
    </row>
    <row r="404">
      <c r="A404" s="107"/>
      <c r="B404" s="107"/>
      <c r="C404" s="107"/>
      <c r="D404" s="107"/>
      <c r="E404" s="107"/>
      <c r="F404" s="107"/>
      <c r="G404" s="107"/>
      <c r="H404" s="108"/>
      <c r="I404" s="109"/>
      <c r="J404" s="107"/>
      <c r="K404" s="109"/>
      <c r="L404" s="107"/>
      <c r="M404" s="107"/>
      <c r="N404" s="109"/>
    </row>
    <row r="405">
      <c r="A405" s="107"/>
      <c r="B405" s="107"/>
      <c r="C405" s="107"/>
      <c r="D405" s="107"/>
      <c r="E405" s="107"/>
      <c r="F405" s="107"/>
      <c r="G405" s="107"/>
      <c r="H405" s="108"/>
      <c r="I405" s="109"/>
      <c r="J405" s="107"/>
      <c r="K405" s="109"/>
      <c r="L405" s="107"/>
      <c r="M405" s="107"/>
      <c r="N405" s="109"/>
    </row>
    <row r="406">
      <c r="A406" s="107"/>
      <c r="B406" s="107"/>
      <c r="C406" s="107"/>
      <c r="D406" s="107"/>
      <c r="E406" s="107"/>
      <c r="F406" s="107"/>
      <c r="G406" s="107"/>
      <c r="H406" s="108"/>
      <c r="I406" s="109"/>
      <c r="J406" s="107"/>
      <c r="K406" s="109"/>
      <c r="L406" s="107"/>
      <c r="M406" s="107"/>
      <c r="N406" s="109"/>
    </row>
    <row r="407">
      <c r="A407" s="107"/>
      <c r="B407" s="107"/>
      <c r="C407" s="107"/>
      <c r="D407" s="107"/>
      <c r="E407" s="107"/>
      <c r="F407" s="107"/>
      <c r="G407" s="107"/>
      <c r="H407" s="108"/>
      <c r="I407" s="109"/>
      <c r="J407" s="107"/>
      <c r="K407" s="109"/>
      <c r="L407" s="107"/>
      <c r="M407" s="107"/>
      <c r="N407" s="109"/>
    </row>
    <row r="408">
      <c r="A408" s="107"/>
      <c r="B408" s="107"/>
      <c r="C408" s="107"/>
      <c r="D408" s="107"/>
      <c r="E408" s="107"/>
      <c r="F408" s="107"/>
      <c r="G408" s="107"/>
      <c r="H408" s="108"/>
      <c r="I408" s="109"/>
      <c r="J408" s="107"/>
      <c r="K408" s="109"/>
      <c r="L408" s="107"/>
      <c r="M408" s="107"/>
      <c r="N408" s="109"/>
    </row>
    <row r="409">
      <c r="A409" s="107"/>
      <c r="B409" s="107"/>
      <c r="C409" s="107"/>
      <c r="D409" s="107"/>
      <c r="E409" s="107"/>
      <c r="F409" s="107"/>
      <c r="G409" s="107"/>
      <c r="H409" s="108"/>
      <c r="I409" s="109"/>
      <c r="J409" s="107"/>
      <c r="K409" s="109"/>
      <c r="L409" s="107"/>
      <c r="M409" s="107"/>
      <c r="N409" s="109"/>
    </row>
    <row r="410">
      <c r="A410" s="107"/>
      <c r="B410" s="107"/>
      <c r="C410" s="107"/>
      <c r="D410" s="107"/>
      <c r="E410" s="107"/>
      <c r="F410" s="107"/>
      <c r="G410" s="107"/>
      <c r="H410" s="108"/>
      <c r="I410" s="109"/>
      <c r="J410" s="107"/>
      <c r="K410" s="109"/>
      <c r="L410" s="107"/>
      <c r="M410" s="107"/>
      <c r="N410" s="109"/>
    </row>
    <row r="411">
      <c r="A411" s="107"/>
      <c r="B411" s="107"/>
      <c r="C411" s="107"/>
      <c r="D411" s="107"/>
      <c r="E411" s="107"/>
      <c r="F411" s="107"/>
      <c r="G411" s="107"/>
      <c r="H411" s="108"/>
      <c r="I411" s="109"/>
      <c r="J411" s="107"/>
      <c r="K411" s="109"/>
      <c r="L411" s="107"/>
      <c r="M411" s="107"/>
      <c r="N411" s="109"/>
    </row>
    <row r="412">
      <c r="A412" s="107"/>
      <c r="B412" s="107"/>
      <c r="C412" s="107"/>
      <c r="D412" s="107"/>
      <c r="E412" s="107"/>
      <c r="F412" s="107"/>
      <c r="G412" s="107"/>
      <c r="H412" s="108"/>
      <c r="I412" s="109"/>
      <c r="J412" s="107"/>
      <c r="K412" s="109"/>
      <c r="L412" s="107"/>
      <c r="M412" s="107"/>
      <c r="N412" s="109"/>
    </row>
    <row r="413">
      <c r="A413" s="107"/>
      <c r="B413" s="107"/>
      <c r="C413" s="107"/>
      <c r="D413" s="107"/>
      <c r="E413" s="107"/>
      <c r="F413" s="107"/>
      <c r="G413" s="107"/>
      <c r="H413" s="108"/>
      <c r="I413" s="109"/>
      <c r="J413" s="107"/>
      <c r="K413" s="109"/>
      <c r="L413" s="107"/>
      <c r="M413" s="107"/>
      <c r="N413" s="109"/>
    </row>
    <row r="414">
      <c r="A414" s="107"/>
      <c r="B414" s="107"/>
      <c r="C414" s="107"/>
      <c r="D414" s="107"/>
      <c r="E414" s="107"/>
      <c r="F414" s="107"/>
      <c r="G414" s="107"/>
      <c r="H414" s="108"/>
      <c r="I414" s="109"/>
      <c r="J414" s="107"/>
      <c r="K414" s="109"/>
      <c r="L414" s="107"/>
      <c r="M414" s="107"/>
      <c r="N414" s="109"/>
    </row>
    <row r="415">
      <c r="A415" s="107"/>
      <c r="B415" s="107"/>
      <c r="C415" s="107"/>
      <c r="D415" s="107"/>
      <c r="E415" s="107"/>
      <c r="F415" s="107"/>
      <c r="G415" s="107"/>
      <c r="H415" s="108"/>
      <c r="I415" s="109"/>
      <c r="J415" s="107"/>
      <c r="K415" s="109"/>
      <c r="L415" s="107"/>
      <c r="M415" s="107"/>
      <c r="N415" s="109"/>
    </row>
    <row r="416">
      <c r="A416" s="107"/>
      <c r="B416" s="107"/>
      <c r="C416" s="107"/>
      <c r="D416" s="107"/>
      <c r="E416" s="107"/>
      <c r="F416" s="107"/>
      <c r="G416" s="107"/>
      <c r="H416" s="108"/>
      <c r="I416" s="109"/>
      <c r="J416" s="107"/>
      <c r="K416" s="109"/>
      <c r="L416" s="107"/>
      <c r="M416" s="107"/>
      <c r="N416" s="109"/>
    </row>
    <row r="417">
      <c r="A417" s="107"/>
      <c r="B417" s="107"/>
      <c r="C417" s="107"/>
      <c r="D417" s="107"/>
      <c r="E417" s="107"/>
      <c r="F417" s="107"/>
      <c r="G417" s="107"/>
      <c r="H417" s="108"/>
      <c r="I417" s="109"/>
      <c r="J417" s="107"/>
      <c r="K417" s="109"/>
      <c r="L417" s="107"/>
      <c r="M417" s="107"/>
      <c r="N417" s="109"/>
    </row>
    <row r="418">
      <c r="A418" s="107"/>
      <c r="B418" s="107"/>
      <c r="C418" s="107"/>
      <c r="D418" s="107"/>
      <c r="E418" s="107"/>
      <c r="F418" s="107"/>
      <c r="G418" s="107"/>
      <c r="H418" s="108"/>
      <c r="I418" s="109"/>
      <c r="J418" s="107"/>
      <c r="K418" s="109"/>
      <c r="L418" s="107"/>
      <c r="M418" s="107"/>
      <c r="N418" s="109"/>
    </row>
    <row r="419">
      <c r="A419" s="107"/>
      <c r="B419" s="107"/>
      <c r="C419" s="107"/>
      <c r="D419" s="107"/>
      <c r="E419" s="107"/>
      <c r="F419" s="107"/>
      <c r="G419" s="107"/>
      <c r="H419" s="108"/>
      <c r="I419" s="109"/>
      <c r="J419" s="107"/>
      <c r="K419" s="109"/>
      <c r="L419" s="107"/>
      <c r="M419" s="107"/>
      <c r="N419" s="109"/>
    </row>
    <row r="420">
      <c r="A420" s="107"/>
      <c r="B420" s="107"/>
      <c r="C420" s="107"/>
      <c r="D420" s="107"/>
      <c r="E420" s="107"/>
      <c r="F420" s="107"/>
      <c r="G420" s="107"/>
      <c r="H420" s="108"/>
      <c r="I420" s="109"/>
      <c r="J420" s="107"/>
      <c r="K420" s="109"/>
      <c r="L420" s="107"/>
      <c r="M420" s="107"/>
      <c r="N420" s="109"/>
    </row>
    <row r="421">
      <c r="A421" s="107"/>
      <c r="B421" s="107"/>
      <c r="C421" s="107"/>
      <c r="D421" s="107"/>
      <c r="E421" s="107"/>
      <c r="F421" s="107"/>
      <c r="G421" s="107"/>
      <c r="H421" s="108"/>
      <c r="I421" s="109"/>
      <c r="J421" s="107"/>
      <c r="K421" s="109"/>
      <c r="L421" s="107"/>
      <c r="M421" s="107"/>
      <c r="N421" s="109"/>
    </row>
    <row r="422">
      <c r="A422" s="107"/>
      <c r="B422" s="107"/>
      <c r="C422" s="107"/>
      <c r="D422" s="107"/>
      <c r="E422" s="107"/>
      <c r="F422" s="107"/>
      <c r="G422" s="107"/>
      <c r="H422" s="108"/>
      <c r="I422" s="109"/>
      <c r="J422" s="107"/>
      <c r="K422" s="109"/>
      <c r="L422" s="107"/>
      <c r="M422" s="107"/>
      <c r="N422" s="109"/>
    </row>
    <row r="423">
      <c r="A423" s="107"/>
      <c r="B423" s="107"/>
      <c r="C423" s="107"/>
      <c r="D423" s="107"/>
      <c r="E423" s="107"/>
      <c r="F423" s="107"/>
      <c r="G423" s="107"/>
      <c r="H423" s="108"/>
      <c r="I423" s="109"/>
      <c r="J423" s="107"/>
      <c r="K423" s="109"/>
      <c r="L423" s="107"/>
      <c r="M423" s="107"/>
      <c r="N423" s="109"/>
    </row>
    <row r="424">
      <c r="A424" s="107"/>
      <c r="B424" s="107"/>
      <c r="C424" s="107"/>
      <c r="D424" s="107"/>
      <c r="E424" s="107"/>
      <c r="F424" s="107"/>
      <c r="G424" s="107"/>
      <c r="H424" s="108"/>
      <c r="I424" s="109"/>
      <c r="J424" s="107"/>
      <c r="K424" s="109"/>
      <c r="L424" s="107"/>
      <c r="M424" s="107"/>
      <c r="N424" s="109"/>
    </row>
    <row r="425">
      <c r="A425" s="107"/>
      <c r="B425" s="107"/>
      <c r="C425" s="107"/>
      <c r="D425" s="107"/>
      <c r="E425" s="107"/>
      <c r="F425" s="107"/>
      <c r="G425" s="107"/>
      <c r="H425" s="108"/>
      <c r="I425" s="109"/>
      <c r="J425" s="107"/>
      <c r="K425" s="109"/>
      <c r="L425" s="107"/>
      <c r="M425" s="107"/>
      <c r="N425" s="109"/>
    </row>
    <row r="426">
      <c r="A426" s="107"/>
      <c r="B426" s="107"/>
      <c r="C426" s="107"/>
      <c r="D426" s="107"/>
      <c r="E426" s="107"/>
      <c r="F426" s="107"/>
      <c r="G426" s="107"/>
      <c r="H426" s="108"/>
      <c r="I426" s="109"/>
      <c r="J426" s="107"/>
      <c r="K426" s="109"/>
      <c r="L426" s="107"/>
      <c r="M426" s="107"/>
      <c r="N426" s="109"/>
    </row>
    <row r="427">
      <c r="A427" s="107"/>
      <c r="B427" s="107"/>
      <c r="C427" s="107"/>
      <c r="D427" s="107"/>
      <c r="E427" s="107"/>
      <c r="F427" s="107"/>
      <c r="G427" s="107"/>
      <c r="H427" s="108"/>
      <c r="I427" s="109"/>
      <c r="J427" s="107"/>
      <c r="K427" s="109"/>
      <c r="L427" s="107"/>
      <c r="M427" s="107"/>
      <c r="N427" s="109"/>
    </row>
    <row r="428">
      <c r="A428" s="107"/>
      <c r="B428" s="107"/>
      <c r="C428" s="107"/>
      <c r="D428" s="107"/>
      <c r="E428" s="107"/>
      <c r="F428" s="107"/>
      <c r="G428" s="107"/>
      <c r="H428" s="108"/>
      <c r="I428" s="109"/>
      <c r="J428" s="107"/>
      <c r="K428" s="109"/>
      <c r="L428" s="107"/>
      <c r="M428" s="107"/>
      <c r="N428" s="109"/>
    </row>
    <row r="429">
      <c r="A429" s="107"/>
      <c r="B429" s="107"/>
      <c r="C429" s="107"/>
      <c r="D429" s="107"/>
      <c r="E429" s="107"/>
      <c r="F429" s="107"/>
      <c r="G429" s="107"/>
      <c r="H429" s="108"/>
      <c r="I429" s="109"/>
      <c r="J429" s="107"/>
      <c r="K429" s="109"/>
      <c r="L429" s="107"/>
      <c r="M429" s="107"/>
      <c r="N429" s="109"/>
    </row>
    <row r="430">
      <c r="A430" s="107"/>
      <c r="B430" s="107"/>
      <c r="C430" s="107"/>
      <c r="D430" s="107"/>
      <c r="E430" s="107"/>
      <c r="F430" s="107"/>
      <c r="G430" s="107"/>
      <c r="H430" s="108"/>
      <c r="I430" s="109"/>
      <c r="J430" s="107"/>
      <c r="K430" s="109"/>
      <c r="L430" s="107"/>
      <c r="M430" s="107"/>
      <c r="N430" s="109"/>
    </row>
    <row r="431">
      <c r="A431" s="107"/>
      <c r="B431" s="107"/>
      <c r="C431" s="107"/>
      <c r="D431" s="107"/>
      <c r="E431" s="107"/>
      <c r="F431" s="107"/>
      <c r="G431" s="107"/>
      <c r="H431" s="108"/>
      <c r="I431" s="109"/>
      <c r="J431" s="107"/>
      <c r="K431" s="109"/>
      <c r="L431" s="107"/>
      <c r="M431" s="107"/>
      <c r="N431" s="109"/>
    </row>
    <row r="432">
      <c r="A432" s="107"/>
      <c r="B432" s="107"/>
      <c r="C432" s="107"/>
      <c r="D432" s="107"/>
      <c r="E432" s="107"/>
      <c r="F432" s="107"/>
      <c r="G432" s="107"/>
      <c r="H432" s="108"/>
      <c r="I432" s="109"/>
      <c r="J432" s="107"/>
      <c r="K432" s="109"/>
      <c r="L432" s="107"/>
      <c r="M432" s="107"/>
      <c r="N432" s="109"/>
    </row>
    <row r="433">
      <c r="A433" s="107"/>
      <c r="B433" s="107"/>
      <c r="C433" s="107"/>
      <c r="D433" s="107"/>
      <c r="E433" s="107"/>
      <c r="F433" s="107"/>
      <c r="G433" s="107"/>
      <c r="H433" s="108"/>
      <c r="I433" s="109"/>
      <c r="J433" s="107"/>
      <c r="K433" s="109"/>
      <c r="L433" s="107"/>
      <c r="M433" s="107"/>
      <c r="N433" s="109"/>
    </row>
    <row r="434">
      <c r="A434" s="107"/>
      <c r="B434" s="107"/>
      <c r="C434" s="107"/>
      <c r="D434" s="107"/>
      <c r="E434" s="107"/>
      <c r="F434" s="107"/>
      <c r="G434" s="107"/>
      <c r="H434" s="108"/>
      <c r="I434" s="109"/>
      <c r="J434" s="107"/>
      <c r="K434" s="109"/>
      <c r="L434" s="107"/>
      <c r="M434" s="107"/>
      <c r="N434" s="109"/>
    </row>
    <row r="435">
      <c r="A435" s="107"/>
      <c r="B435" s="107"/>
      <c r="C435" s="107"/>
      <c r="D435" s="107"/>
      <c r="E435" s="107"/>
      <c r="F435" s="107"/>
      <c r="G435" s="107"/>
      <c r="H435" s="108"/>
      <c r="I435" s="109"/>
      <c r="J435" s="107"/>
      <c r="K435" s="109"/>
      <c r="L435" s="107"/>
      <c r="M435" s="107"/>
      <c r="N435" s="109"/>
    </row>
    <row r="436">
      <c r="A436" s="107"/>
      <c r="B436" s="107"/>
      <c r="C436" s="107"/>
      <c r="D436" s="107"/>
      <c r="E436" s="107"/>
      <c r="F436" s="107"/>
      <c r="G436" s="107"/>
      <c r="H436" s="108"/>
      <c r="I436" s="109"/>
      <c r="J436" s="107"/>
      <c r="K436" s="109"/>
      <c r="L436" s="107"/>
      <c r="M436" s="107"/>
      <c r="N436" s="109"/>
    </row>
    <row r="437">
      <c r="A437" s="107"/>
      <c r="B437" s="107"/>
      <c r="C437" s="107"/>
      <c r="D437" s="107"/>
      <c r="E437" s="107"/>
      <c r="F437" s="107"/>
      <c r="G437" s="107"/>
      <c r="H437" s="108"/>
      <c r="I437" s="109"/>
      <c r="J437" s="107"/>
      <c r="K437" s="109"/>
      <c r="L437" s="107"/>
      <c r="M437" s="107"/>
      <c r="N437" s="109"/>
    </row>
    <row r="438">
      <c r="A438" s="107"/>
      <c r="B438" s="107"/>
      <c r="C438" s="107"/>
      <c r="D438" s="107"/>
      <c r="E438" s="107"/>
      <c r="F438" s="107"/>
      <c r="G438" s="107"/>
      <c r="H438" s="108"/>
      <c r="I438" s="109"/>
      <c r="J438" s="107"/>
      <c r="K438" s="109"/>
      <c r="L438" s="107"/>
      <c r="M438" s="107"/>
      <c r="N438" s="109"/>
    </row>
    <row r="439">
      <c r="A439" s="107"/>
      <c r="B439" s="107"/>
      <c r="C439" s="107"/>
      <c r="D439" s="107"/>
      <c r="E439" s="107"/>
      <c r="F439" s="107"/>
      <c r="G439" s="107"/>
      <c r="H439" s="108"/>
      <c r="I439" s="109"/>
      <c r="J439" s="107"/>
      <c r="K439" s="109"/>
      <c r="L439" s="107"/>
      <c r="M439" s="107"/>
      <c r="N439" s="109"/>
    </row>
    <row r="440">
      <c r="A440" s="107"/>
      <c r="B440" s="107"/>
      <c r="C440" s="107"/>
      <c r="D440" s="107"/>
      <c r="E440" s="107"/>
      <c r="F440" s="107"/>
      <c r="G440" s="107"/>
      <c r="H440" s="108"/>
      <c r="I440" s="109"/>
      <c r="J440" s="107"/>
      <c r="K440" s="109"/>
      <c r="L440" s="107"/>
      <c r="M440" s="107"/>
      <c r="N440" s="109"/>
    </row>
    <row r="441">
      <c r="A441" s="107"/>
      <c r="B441" s="107"/>
      <c r="C441" s="107"/>
      <c r="D441" s="107"/>
      <c r="E441" s="107"/>
      <c r="F441" s="107"/>
      <c r="G441" s="107"/>
      <c r="H441" s="108"/>
      <c r="I441" s="109"/>
      <c r="J441" s="107"/>
      <c r="K441" s="109"/>
      <c r="L441" s="107"/>
      <c r="M441" s="107"/>
      <c r="N441" s="109"/>
    </row>
    <row r="442">
      <c r="A442" s="107"/>
      <c r="B442" s="107"/>
      <c r="C442" s="107"/>
      <c r="D442" s="107"/>
      <c r="E442" s="107"/>
      <c r="F442" s="107"/>
      <c r="G442" s="107"/>
      <c r="H442" s="108"/>
      <c r="I442" s="109"/>
      <c r="J442" s="107"/>
      <c r="K442" s="109"/>
      <c r="L442" s="107"/>
      <c r="M442" s="107"/>
      <c r="N442" s="109"/>
    </row>
    <row r="443">
      <c r="A443" s="107"/>
      <c r="B443" s="107"/>
      <c r="C443" s="107"/>
      <c r="D443" s="107"/>
      <c r="E443" s="107"/>
      <c r="F443" s="107"/>
      <c r="G443" s="107"/>
      <c r="H443" s="108"/>
      <c r="I443" s="109"/>
      <c r="J443" s="107"/>
      <c r="K443" s="109"/>
      <c r="L443" s="107"/>
      <c r="M443" s="107"/>
      <c r="N443" s="109"/>
    </row>
    <row r="444">
      <c r="A444" s="107"/>
      <c r="B444" s="107"/>
      <c r="C444" s="107"/>
      <c r="D444" s="107"/>
      <c r="E444" s="107"/>
      <c r="F444" s="107"/>
      <c r="G444" s="107"/>
      <c r="H444" s="108"/>
      <c r="I444" s="109"/>
      <c r="J444" s="107"/>
      <c r="K444" s="109"/>
      <c r="L444" s="107"/>
      <c r="M444" s="107"/>
      <c r="N444" s="109"/>
    </row>
    <row r="445">
      <c r="A445" s="107"/>
      <c r="B445" s="107"/>
      <c r="C445" s="107"/>
      <c r="D445" s="107"/>
      <c r="E445" s="107"/>
      <c r="F445" s="107"/>
      <c r="G445" s="107"/>
      <c r="H445" s="108"/>
      <c r="I445" s="109"/>
      <c r="J445" s="107"/>
      <c r="K445" s="109"/>
      <c r="L445" s="107"/>
      <c r="M445" s="107"/>
      <c r="N445" s="109"/>
    </row>
    <row r="446">
      <c r="A446" s="107"/>
      <c r="B446" s="107"/>
      <c r="C446" s="107"/>
      <c r="D446" s="107"/>
      <c r="E446" s="107"/>
      <c r="F446" s="107"/>
      <c r="G446" s="107"/>
      <c r="H446" s="108"/>
      <c r="I446" s="109"/>
      <c r="J446" s="107"/>
      <c r="K446" s="109"/>
      <c r="L446" s="107"/>
      <c r="M446" s="107"/>
      <c r="N446" s="109"/>
    </row>
    <row r="447">
      <c r="A447" s="107"/>
      <c r="B447" s="107"/>
      <c r="C447" s="107"/>
      <c r="D447" s="107"/>
      <c r="E447" s="107"/>
      <c r="F447" s="107"/>
      <c r="G447" s="107"/>
      <c r="H447" s="108"/>
      <c r="I447" s="109"/>
      <c r="J447" s="107"/>
      <c r="K447" s="109"/>
      <c r="L447" s="107"/>
      <c r="M447" s="107"/>
      <c r="N447" s="109"/>
    </row>
    <row r="448">
      <c r="A448" s="107"/>
      <c r="B448" s="107"/>
      <c r="C448" s="107"/>
      <c r="D448" s="107"/>
      <c r="E448" s="107"/>
      <c r="F448" s="107"/>
      <c r="G448" s="107"/>
      <c r="H448" s="108"/>
      <c r="I448" s="109"/>
      <c r="J448" s="107"/>
      <c r="K448" s="109"/>
      <c r="L448" s="107"/>
      <c r="M448" s="107"/>
      <c r="N448" s="109"/>
    </row>
    <row r="449">
      <c r="A449" s="107"/>
      <c r="B449" s="107"/>
      <c r="C449" s="107"/>
      <c r="D449" s="107"/>
      <c r="E449" s="107"/>
      <c r="F449" s="107"/>
      <c r="G449" s="107"/>
      <c r="H449" s="108"/>
      <c r="I449" s="109"/>
      <c r="J449" s="107"/>
      <c r="K449" s="109"/>
      <c r="L449" s="107"/>
      <c r="M449" s="107"/>
      <c r="N449" s="109"/>
    </row>
    <row r="450">
      <c r="A450" s="107"/>
      <c r="B450" s="107"/>
      <c r="C450" s="107"/>
      <c r="D450" s="107"/>
      <c r="E450" s="107"/>
      <c r="F450" s="107"/>
      <c r="G450" s="107"/>
      <c r="H450" s="108"/>
      <c r="I450" s="109"/>
      <c r="J450" s="107"/>
      <c r="K450" s="109"/>
      <c r="L450" s="107"/>
      <c r="M450" s="107"/>
      <c r="N450" s="109"/>
    </row>
    <row r="451">
      <c r="A451" s="107"/>
      <c r="B451" s="107"/>
      <c r="C451" s="107"/>
      <c r="D451" s="107"/>
      <c r="E451" s="107"/>
      <c r="F451" s="107"/>
      <c r="G451" s="107"/>
      <c r="H451" s="108"/>
      <c r="I451" s="109"/>
      <c r="J451" s="107"/>
      <c r="K451" s="109"/>
      <c r="L451" s="107"/>
      <c r="M451" s="107"/>
      <c r="N451" s="109"/>
    </row>
    <row r="452">
      <c r="A452" s="107"/>
      <c r="B452" s="107"/>
      <c r="C452" s="107"/>
      <c r="D452" s="107"/>
      <c r="E452" s="107"/>
      <c r="F452" s="107"/>
      <c r="G452" s="107"/>
      <c r="H452" s="108"/>
      <c r="I452" s="109"/>
      <c r="J452" s="107"/>
      <c r="K452" s="109"/>
      <c r="L452" s="107"/>
      <c r="M452" s="107"/>
      <c r="N452" s="109"/>
    </row>
    <row r="453">
      <c r="A453" s="107"/>
      <c r="B453" s="107"/>
      <c r="C453" s="107"/>
      <c r="D453" s="107"/>
      <c r="E453" s="107"/>
      <c r="F453" s="107"/>
      <c r="G453" s="107"/>
      <c r="H453" s="108"/>
      <c r="I453" s="109"/>
      <c r="J453" s="107"/>
      <c r="K453" s="109"/>
      <c r="L453" s="107"/>
      <c r="M453" s="107"/>
      <c r="N453" s="109"/>
    </row>
    <row r="454">
      <c r="A454" s="107"/>
      <c r="B454" s="107"/>
      <c r="C454" s="107"/>
      <c r="D454" s="107"/>
      <c r="E454" s="107"/>
      <c r="F454" s="107"/>
      <c r="G454" s="107"/>
      <c r="H454" s="108"/>
      <c r="I454" s="109"/>
      <c r="J454" s="107"/>
      <c r="K454" s="109"/>
      <c r="L454" s="107"/>
      <c r="M454" s="107"/>
      <c r="N454" s="109"/>
    </row>
    <row r="455">
      <c r="A455" s="107"/>
      <c r="B455" s="107"/>
      <c r="C455" s="107"/>
      <c r="D455" s="107"/>
      <c r="E455" s="107"/>
      <c r="F455" s="107"/>
      <c r="G455" s="107"/>
      <c r="H455" s="108"/>
      <c r="I455" s="109"/>
      <c r="J455" s="107"/>
      <c r="K455" s="109"/>
      <c r="L455" s="107"/>
      <c r="M455" s="107"/>
      <c r="N455" s="109"/>
    </row>
    <row r="456">
      <c r="A456" s="107"/>
      <c r="B456" s="107"/>
      <c r="C456" s="107"/>
      <c r="D456" s="107"/>
      <c r="E456" s="107"/>
      <c r="F456" s="107"/>
      <c r="G456" s="107"/>
      <c r="H456" s="108"/>
      <c r="I456" s="109"/>
      <c r="J456" s="107"/>
      <c r="K456" s="109"/>
      <c r="L456" s="107"/>
      <c r="M456" s="107"/>
      <c r="N456" s="109"/>
    </row>
    <row r="457">
      <c r="A457" s="107"/>
      <c r="B457" s="107"/>
      <c r="C457" s="107"/>
      <c r="D457" s="107"/>
      <c r="E457" s="107"/>
      <c r="F457" s="107"/>
      <c r="G457" s="107"/>
      <c r="H457" s="108"/>
      <c r="I457" s="109"/>
      <c r="J457" s="107"/>
      <c r="K457" s="109"/>
      <c r="L457" s="107"/>
      <c r="M457" s="107"/>
      <c r="N457" s="109"/>
    </row>
    <row r="458">
      <c r="A458" s="107"/>
      <c r="B458" s="107"/>
      <c r="C458" s="107"/>
      <c r="D458" s="107"/>
      <c r="E458" s="107"/>
      <c r="F458" s="107"/>
      <c r="G458" s="107"/>
      <c r="H458" s="108"/>
      <c r="I458" s="109"/>
      <c r="J458" s="107"/>
      <c r="K458" s="109"/>
      <c r="L458" s="107"/>
      <c r="M458" s="107"/>
      <c r="N458" s="109"/>
    </row>
    <row r="459">
      <c r="A459" s="107"/>
      <c r="B459" s="107"/>
      <c r="C459" s="107"/>
      <c r="D459" s="107"/>
      <c r="E459" s="107"/>
      <c r="F459" s="107"/>
      <c r="G459" s="107"/>
      <c r="H459" s="108"/>
      <c r="I459" s="109"/>
      <c r="J459" s="107"/>
      <c r="K459" s="109"/>
      <c r="L459" s="107"/>
      <c r="M459" s="107"/>
      <c r="N459" s="109"/>
    </row>
    <row r="460">
      <c r="A460" s="107"/>
      <c r="B460" s="107"/>
      <c r="C460" s="107"/>
      <c r="D460" s="107"/>
      <c r="E460" s="107"/>
      <c r="F460" s="107"/>
      <c r="G460" s="107"/>
      <c r="H460" s="108"/>
      <c r="I460" s="109"/>
      <c r="J460" s="107"/>
      <c r="K460" s="109"/>
      <c r="L460" s="107"/>
      <c r="M460" s="107"/>
      <c r="N460" s="109"/>
    </row>
    <row r="461">
      <c r="A461" s="107"/>
      <c r="B461" s="107"/>
      <c r="C461" s="107"/>
      <c r="D461" s="107"/>
      <c r="E461" s="107"/>
      <c r="F461" s="107"/>
      <c r="G461" s="107"/>
      <c r="H461" s="108"/>
      <c r="I461" s="109"/>
      <c r="J461" s="107"/>
      <c r="K461" s="109"/>
      <c r="L461" s="107"/>
      <c r="M461" s="107"/>
      <c r="N461" s="109"/>
    </row>
    <row r="462">
      <c r="A462" s="107"/>
      <c r="B462" s="107"/>
      <c r="C462" s="107"/>
      <c r="D462" s="107"/>
      <c r="E462" s="107"/>
      <c r="F462" s="107"/>
      <c r="G462" s="107"/>
      <c r="H462" s="108"/>
      <c r="I462" s="109"/>
      <c r="J462" s="107"/>
      <c r="K462" s="109"/>
      <c r="L462" s="107"/>
      <c r="M462" s="107"/>
      <c r="N462" s="109"/>
    </row>
    <row r="463">
      <c r="A463" s="107"/>
      <c r="B463" s="107"/>
      <c r="C463" s="107"/>
      <c r="D463" s="107"/>
      <c r="E463" s="107"/>
      <c r="F463" s="107"/>
      <c r="G463" s="107"/>
      <c r="H463" s="108"/>
      <c r="I463" s="109"/>
      <c r="J463" s="107"/>
      <c r="K463" s="109"/>
      <c r="L463" s="107"/>
      <c r="M463" s="107"/>
      <c r="N463" s="109"/>
    </row>
    <row r="464">
      <c r="A464" s="107"/>
      <c r="B464" s="107"/>
      <c r="C464" s="107"/>
      <c r="D464" s="107"/>
      <c r="E464" s="107"/>
      <c r="F464" s="107"/>
      <c r="G464" s="107"/>
      <c r="H464" s="108"/>
      <c r="I464" s="109"/>
      <c r="J464" s="107"/>
      <c r="K464" s="109"/>
      <c r="L464" s="107"/>
      <c r="M464" s="107"/>
      <c r="N464" s="109"/>
    </row>
    <row r="465">
      <c r="A465" s="107"/>
      <c r="B465" s="107"/>
      <c r="C465" s="107"/>
      <c r="D465" s="107"/>
      <c r="E465" s="107"/>
      <c r="F465" s="107"/>
      <c r="G465" s="107"/>
      <c r="H465" s="108"/>
      <c r="I465" s="109"/>
      <c r="J465" s="107"/>
      <c r="K465" s="109"/>
      <c r="L465" s="107"/>
      <c r="M465" s="107"/>
      <c r="N465" s="109"/>
    </row>
    <row r="466">
      <c r="A466" s="107"/>
      <c r="B466" s="107"/>
      <c r="C466" s="107"/>
      <c r="D466" s="107"/>
      <c r="E466" s="107"/>
      <c r="F466" s="107"/>
      <c r="G466" s="107"/>
      <c r="H466" s="108"/>
      <c r="I466" s="109"/>
      <c r="J466" s="107"/>
      <c r="K466" s="109"/>
      <c r="L466" s="107"/>
      <c r="M466" s="107"/>
      <c r="N466" s="109"/>
    </row>
    <row r="467">
      <c r="A467" s="107"/>
      <c r="B467" s="107"/>
      <c r="C467" s="107"/>
      <c r="D467" s="107"/>
      <c r="E467" s="107"/>
      <c r="F467" s="107"/>
      <c r="G467" s="107"/>
      <c r="H467" s="108"/>
      <c r="I467" s="109"/>
      <c r="J467" s="107"/>
      <c r="K467" s="109"/>
      <c r="L467" s="107"/>
      <c r="M467" s="107"/>
      <c r="N467" s="109"/>
    </row>
    <row r="468">
      <c r="A468" s="107"/>
      <c r="B468" s="107"/>
      <c r="C468" s="107"/>
      <c r="D468" s="107"/>
      <c r="E468" s="107"/>
      <c r="F468" s="107"/>
      <c r="G468" s="107"/>
      <c r="H468" s="108"/>
      <c r="I468" s="109"/>
      <c r="J468" s="107"/>
      <c r="K468" s="109"/>
      <c r="L468" s="107"/>
      <c r="M468" s="107"/>
      <c r="N468" s="109"/>
    </row>
    <row r="469">
      <c r="A469" s="107"/>
      <c r="B469" s="107"/>
      <c r="C469" s="107"/>
      <c r="D469" s="107"/>
      <c r="E469" s="107"/>
      <c r="F469" s="107"/>
      <c r="G469" s="107"/>
      <c r="H469" s="108"/>
      <c r="I469" s="109"/>
      <c r="J469" s="107"/>
      <c r="K469" s="109"/>
      <c r="L469" s="107"/>
      <c r="M469" s="107"/>
      <c r="N469" s="109"/>
    </row>
    <row r="470">
      <c r="A470" s="107"/>
      <c r="B470" s="107"/>
      <c r="C470" s="107"/>
      <c r="D470" s="107"/>
      <c r="E470" s="107"/>
      <c r="F470" s="107"/>
      <c r="G470" s="107"/>
      <c r="H470" s="108"/>
      <c r="I470" s="109"/>
      <c r="J470" s="107"/>
      <c r="K470" s="109"/>
      <c r="L470" s="107"/>
      <c r="M470" s="107"/>
      <c r="N470" s="109"/>
    </row>
    <row r="471">
      <c r="A471" s="107"/>
      <c r="B471" s="107"/>
      <c r="C471" s="107"/>
      <c r="D471" s="107"/>
      <c r="E471" s="107"/>
      <c r="F471" s="107"/>
      <c r="G471" s="107"/>
      <c r="H471" s="108"/>
      <c r="I471" s="109"/>
      <c r="J471" s="107"/>
      <c r="K471" s="109"/>
      <c r="L471" s="107"/>
      <c r="M471" s="107"/>
      <c r="N471" s="109"/>
    </row>
    <row r="472">
      <c r="A472" s="107"/>
      <c r="B472" s="107"/>
      <c r="C472" s="107"/>
      <c r="D472" s="107"/>
      <c r="E472" s="107"/>
      <c r="F472" s="107"/>
      <c r="G472" s="107"/>
      <c r="H472" s="108"/>
      <c r="I472" s="109"/>
      <c r="J472" s="107"/>
      <c r="K472" s="109"/>
      <c r="L472" s="107"/>
      <c r="M472" s="107"/>
      <c r="N472" s="109"/>
    </row>
    <row r="473">
      <c r="A473" s="107"/>
      <c r="B473" s="107"/>
      <c r="C473" s="107"/>
      <c r="D473" s="107"/>
      <c r="E473" s="107"/>
      <c r="F473" s="107"/>
      <c r="G473" s="107"/>
      <c r="H473" s="108"/>
      <c r="I473" s="109"/>
      <c r="J473" s="107"/>
      <c r="K473" s="109"/>
      <c r="L473" s="107"/>
      <c r="M473" s="107"/>
      <c r="N473" s="109"/>
    </row>
    <row r="474">
      <c r="A474" s="107"/>
      <c r="B474" s="107"/>
      <c r="C474" s="107"/>
      <c r="D474" s="107"/>
      <c r="E474" s="107"/>
      <c r="F474" s="107"/>
      <c r="G474" s="107"/>
      <c r="H474" s="108"/>
      <c r="I474" s="109"/>
      <c r="J474" s="107"/>
      <c r="K474" s="109"/>
      <c r="L474" s="107"/>
      <c r="M474" s="107"/>
      <c r="N474" s="109"/>
    </row>
    <row r="475">
      <c r="A475" s="107"/>
      <c r="B475" s="107"/>
      <c r="C475" s="107"/>
      <c r="D475" s="107"/>
      <c r="E475" s="107"/>
      <c r="F475" s="107"/>
      <c r="G475" s="107"/>
      <c r="H475" s="108"/>
      <c r="I475" s="109"/>
      <c r="J475" s="107"/>
      <c r="K475" s="109"/>
      <c r="L475" s="107"/>
      <c r="M475" s="107"/>
      <c r="N475" s="109"/>
    </row>
    <row r="476">
      <c r="A476" s="107"/>
      <c r="B476" s="107"/>
      <c r="C476" s="107"/>
      <c r="D476" s="107"/>
      <c r="E476" s="107"/>
      <c r="F476" s="107"/>
      <c r="G476" s="107"/>
      <c r="H476" s="108"/>
      <c r="I476" s="109"/>
      <c r="J476" s="107"/>
      <c r="K476" s="109"/>
      <c r="L476" s="107"/>
      <c r="M476" s="107"/>
      <c r="N476" s="109"/>
    </row>
    <row r="477">
      <c r="A477" s="107"/>
      <c r="B477" s="107"/>
      <c r="C477" s="107"/>
      <c r="D477" s="107"/>
      <c r="E477" s="107"/>
      <c r="F477" s="107"/>
      <c r="G477" s="107"/>
      <c r="H477" s="108"/>
      <c r="I477" s="109"/>
      <c r="J477" s="107"/>
      <c r="K477" s="109"/>
      <c r="L477" s="107"/>
      <c r="M477" s="107"/>
      <c r="N477" s="109"/>
    </row>
    <row r="478">
      <c r="A478" s="107"/>
      <c r="B478" s="107"/>
      <c r="C478" s="107"/>
      <c r="D478" s="107"/>
      <c r="E478" s="107"/>
      <c r="F478" s="107"/>
      <c r="G478" s="107"/>
      <c r="H478" s="108"/>
      <c r="I478" s="109"/>
      <c r="J478" s="107"/>
      <c r="K478" s="109"/>
      <c r="L478" s="107"/>
      <c r="M478" s="107"/>
      <c r="N478" s="109"/>
    </row>
    <row r="479">
      <c r="A479" s="107"/>
      <c r="B479" s="107"/>
      <c r="C479" s="107"/>
      <c r="D479" s="107"/>
      <c r="E479" s="107"/>
      <c r="F479" s="107"/>
      <c r="G479" s="107"/>
      <c r="H479" s="108"/>
      <c r="I479" s="109"/>
      <c r="J479" s="107"/>
      <c r="K479" s="109"/>
      <c r="L479" s="107"/>
      <c r="M479" s="107"/>
      <c r="N479" s="109"/>
    </row>
    <row r="480">
      <c r="A480" s="107"/>
      <c r="B480" s="107"/>
      <c r="C480" s="107"/>
      <c r="D480" s="107"/>
      <c r="E480" s="107"/>
      <c r="F480" s="107"/>
      <c r="G480" s="107"/>
      <c r="H480" s="108"/>
      <c r="I480" s="109"/>
      <c r="J480" s="107"/>
      <c r="K480" s="109"/>
      <c r="L480" s="107"/>
      <c r="M480" s="107"/>
      <c r="N480" s="109"/>
    </row>
    <row r="481">
      <c r="A481" s="107"/>
      <c r="B481" s="107"/>
      <c r="C481" s="107"/>
      <c r="D481" s="107"/>
      <c r="E481" s="107"/>
      <c r="F481" s="107"/>
      <c r="G481" s="107"/>
      <c r="H481" s="108"/>
      <c r="I481" s="109"/>
      <c r="J481" s="107"/>
      <c r="K481" s="109"/>
      <c r="L481" s="107"/>
      <c r="M481" s="107"/>
      <c r="N481" s="109"/>
    </row>
    <row r="482">
      <c r="A482" s="107"/>
      <c r="B482" s="107"/>
      <c r="C482" s="107"/>
      <c r="D482" s="107"/>
      <c r="E482" s="107"/>
      <c r="F482" s="107"/>
      <c r="G482" s="107"/>
      <c r="H482" s="108"/>
      <c r="I482" s="109"/>
      <c r="J482" s="107"/>
      <c r="K482" s="109"/>
      <c r="L482" s="107"/>
      <c r="M482" s="107"/>
      <c r="N482" s="109"/>
    </row>
    <row r="483">
      <c r="A483" s="107"/>
      <c r="B483" s="107"/>
      <c r="C483" s="107"/>
      <c r="D483" s="107"/>
      <c r="E483" s="107"/>
      <c r="F483" s="107"/>
      <c r="G483" s="107"/>
      <c r="H483" s="108"/>
      <c r="I483" s="109"/>
      <c r="J483" s="107"/>
      <c r="K483" s="109"/>
      <c r="L483" s="107"/>
      <c r="M483" s="107"/>
      <c r="N483" s="109"/>
    </row>
    <row r="484">
      <c r="A484" s="107"/>
      <c r="B484" s="107"/>
      <c r="C484" s="107"/>
      <c r="D484" s="107"/>
      <c r="E484" s="107"/>
      <c r="F484" s="107"/>
      <c r="G484" s="107"/>
      <c r="H484" s="108"/>
      <c r="I484" s="109"/>
      <c r="J484" s="107"/>
      <c r="K484" s="109"/>
      <c r="L484" s="107"/>
      <c r="M484" s="107"/>
      <c r="N484" s="109"/>
    </row>
    <row r="485">
      <c r="A485" s="107"/>
      <c r="B485" s="107"/>
      <c r="C485" s="107"/>
      <c r="D485" s="107"/>
      <c r="E485" s="107"/>
      <c r="F485" s="107"/>
      <c r="G485" s="107"/>
      <c r="H485" s="108"/>
      <c r="I485" s="109"/>
      <c r="J485" s="107"/>
      <c r="K485" s="109"/>
      <c r="L485" s="107"/>
      <c r="M485" s="107"/>
      <c r="N485" s="109"/>
    </row>
    <row r="486">
      <c r="A486" s="107"/>
      <c r="B486" s="107"/>
      <c r="C486" s="107"/>
      <c r="D486" s="107"/>
      <c r="E486" s="107"/>
      <c r="F486" s="107"/>
      <c r="G486" s="107"/>
      <c r="H486" s="108"/>
      <c r="I486" s="109"/>
      <c r="J486" s="107"/>
      <c r="K486" s="109"/>
      <c r="L486" s="107"/>
      <c r="M486" s="107"/>
      <c r="N486" s="109"/>
    </row>
    <row r="487">
      <c r="A487" s="107"/>
      <c r="B487" s="107"/>
      <c r="C487" s="107"/>
      <c r="D487" s="107"/>
      <c r="E487" s="107"/>
      <c r="F487" s="107"/>
      <c r="G487" s="107"/>
      <c r="H487" s="108"/>
      <c r="I487" s="109"/>
      <c r="J487" s="107"/>
      <c r="K487" s="109"/>
      <c r="L487" s="107"/>
      <c r="M487" s="107"/>
      <c r="N487" s="109"/>
    </row>
    <row r="488">
      <c r="A488" s="107"/>
      <c r="B488" s="107"/>
      <c r="C488" s="107"/>
      <c r="D488" s="107"/>
      <c r="E488" s="107"/>
      <c r="F488" s="107"/>
      <c r="G488" s="107"/>
      <c r="H488" s="108"/>
      <c r="I488" s="109"/>
      <c r="J488" s="107"/>
      <c r="K488" s="109"/>
      <c r="L488" s="107"/>
      <c r="M488" s="107"/>
      <c r="N488" s="109"/>
    </row>
    <row r="489">
      <c r="A489" s="107"/>
      <c r="B489" s="107"/>
      <c r="C489" s="107"/>
      <c r="D489" s="107"/>
      <c r="E489" s="107"/>
      <c r="F489" s="107"/>
      <c r="G489" s="107"/>
      <c r="H489" s="108"/>
      <c r="I489" s="109"/>
      <c r="J489" s="107"/>
      <c r="K489" s="109"/>
      <c r="L489" s="107"/>
      <c r="M489" s="107"/>
      <c r="N489" s="109"/>
    </row>
    <row r="490">
      <c r="A490" s="107"/>
      <c r="B490" s="107"/>
      <c r="C490" s="107"/>
      <c r="D490" s="107"/>
      <c r="E490" s="107"/>
      <c r="F490" s="107"/>
      <c r="G490" s="107"/>
      <c r="H490" s="108"/>
      <c r="I490" s="109"/>
      <c r="J490" s="107"/>
      <c r="K490" s="109"/>
      <c r="L490" s="107"/>
      <c r="M490" s="107"/>
      <c r="N490" s="109"/>
    </row>
    <row r="491">
      <c r="A491" s="107"/>
      <c r="B491" s="107"/>
      <c r="C491" s="107"/>
      <c r="D491" s="107"/>
      <c r="E491" s="107"/>
      <c r="F491" s="107"/>
      <c r="G491" s="107"/>
      <c r="H491" s="108"/>
      <c r="I491" s="109"/>
      <c r="J491" s="107"/>
      <c r="K491" s="109"/>
      <c r="L491" s="107"/>
      <c r="M491" s="107"/>
      <c r="N491" s="109"/>
    </row>
    <row r="492">
      <c r="A492" s="107"/>
      <c r="B492" s="107"/>
      <c r="C492" s="107"/>
      <c r="D492" s="107"/>
      <c r="E492" s="107"/>
      <c r="F492" s="107"/>
      <c r="G492" s="107"/>
      <c r="H492" s="108"/>
      <c r="I492" s="109"/>
      <c r="J492" s="107"/>
      <c r="K492" s="109"/>
      <c r="L492" s="107"/>
      <c r="M492" s="107"/>
      <c r="N492" s="109"/>
    </row>
    <row r="493">
      <c r="A493" s="107"/>
      <c r="B493" s="107"/>
      <c r="C493" s="107"/>
      <c r="D493" s="107"/>
      <c r="E493" s="107"/>
      <c r="F493" s="107"/>
      <c r="G493" s="107"/>
      <c r="H493" s="108"/>
      <c r="I493" s="109"/>
      <c r="J493" s="107"/>
      <c r="K493" s="109"/>
      <c r="L493" s="107"/>
      <c r="M493" s="107"/>
      <c r="N493" s="109"/>
    </row>
    <row r="494">
      <c r="A494" s="107"/>
      <c r="B494" s="107"/>
      <c r="C494" s="107"/>
      <c r="D494" s="107"/>
      <c r="E494" s="107"/>
      <c r="F494" s="107"/>
      <c r="G494" s="107"/>
      <c r="H494" s="108"/>
      <c r="I494" s="109"/>
      <c r="J494" s="107"/>
      <c r="K494" s="109"/>
      <c r="L494" s="107"/>
      <c r="M494" s="107"/>
      <c r="N494" s="109"/>
    </row>
    <row r="495">
      <c r="A495" s="107"/>
      <c r="B495" s="107"/>
      <c r="C495" s="107"/>
      <c r="D495" s="107"/>
      <c r="E495" s="107"/>
      <c r="F495" s="107"/>
      <c r="G495" s="107"/>
      <c r="H495" s="108"/>
      <c r="I495" s="109"/>
      <c r="J495" s="107"/>
      <c r="K495" s="109"/>
      <c r="L495" s="107"/>
      <c r="M495" s="107"/>
      <c r="N495" s="109"/>
    </row>
    <row r="496">
      <c r="A496" s="107"/>
      <c r="B496" s="107"/>
      <c r="C496" s="107"/>
      <c r="D496" s="107"/>
      <c r="E496" s="107"/>
      <c r="F496" s="107"/>
      <c r="G496" s="107"/>
      <c r="H496" s="108"/>
      <c r="I496" s="109"/>
      <c r="J496" s="107"/>
      <c r="K496" s="109"/>
      <c r="L496" s="107"/>
      <c r="M496" s="107"/>
      <c r="N496" s="109"/>
    </row>
    <row r="497">
      <c r="A497" s="107"/>
      <c r="B497" s="107"/>
      <c r="C497" s="107"/>
      <c r="D497" s="107"/>
      <c r="E497" s="107"/>
      <c r="F497" s="107"/>
      <c r="G497" s="107"/>
      <c r="H497" s="108"/>
      <c r="I497" s="109"/>
      <c r="J497" s="107"/>
      <c r="K497" s="109"/>
      <c r="L497" s="107"/>
      <c r="M497" s="107"/>
      <c r="N497" s="109"/>
    </row>
    <row r="498">
      <c r="A498" s="107"/>
      <c r="B498" s="107"/>
      <c r="C498" s="107"/>
      <c r="D498" s="107"/>
      <c r="E498" s="107"/>
      <c r="F498" s="107"/>
      <c r="G498" s="107"/>
      <c r="H498" s="108"/>
      <c r="I498" s="109"/>
      <c r="J498" s="107"/>
      <c r="K498" s="109"/>
      <c r="L498" s="107"/>
      <c r="M498" s="107"/>
      <c r="N498" s="109"/>
    </row>
    <row r="499">
      <c r="A499" s="107"/>
      <c r="B499" s="107"/>
      <c r="C499" s="107"/>
      <c r="D499" s="107"/>
      <c r="E499" s="107"/>
      <c r="F499" s="107"/>
      <c r="G499" s="107"/>
      <c r="H499" s="108"/>
      <c r="I499" s="109"/>
      <c r="J499" s="107"/>
      <c r="K499" s="109"/>
      <c r="L499" s="107"/>
      <c r="M499" s="107"/>
      <c r="N499" s="109"/>
    </row>
    <row r="500">
      <c r="A500" s="107"/>
      <c r="B500" s="107"/>
      <c r="C500" s="107"/>
      <c r="D500" s="107"/>
      <c r="E500" s="107"/>
      <c r="F500" s="107"/>
      <c r="G500" s="107"/>
      <c r="H500" s="108"/>
      <c r="I500" s="109"/>
      <c r="J500" s="107"/>
      <c r="K500" s="109"/>
      <c r="L500" s="107"/>
      <c r="M500" s="107"/>
      <c r="N500" s="109"/>
    </row>
    <row r="501">
      <c r="A501" s="107"/>
      <c r="B501" s="107"/>
      <c r="C501" s="107"/>
      <c r="D501" s="107"/>
      <c r="E501" s="107"/>
      <c r="F501" s="107"/>
      <c r="G501" s="107"/>
      <c r="H501" s="108"/>
      <c r="I501" s="109"/>
      <c r="J501" s="107"/>
      <c r="K501" s="109"/>
      <c r="L501" s="107"/>
      <c r="M501" s="107"/>
      <c r="N501" s="109"/>
    </row>
    <row r="502">
      <c r="A502" s="107"/>
      <c r="B502" s="107"/>
      <c r="C502" s="107"/>
      <c r="D502" s="107"/>
      <c r="E502" s="107"/>
      <c r="F502" s="107"/>
      <c r="G502" s="107"/>
      <c r="H502" s="108"/>
      <c r="I502" s="109"/>
      <c r="J502" s="107"/>
      <c r="K502" s="109"/>
      <c r="L502" s="107"/>
      <c r="M502" s="107"/>
      <c r="N502" s="109"/>
    </row>
    <row r="503">
      <c r="A503" s="107"/>
      <c r="B503" s="107"/>
      <c r="C503" s="107"/>
      <c r="D503" s="107"/>
      <c r="E503" s="107"/>
      <c r="F503" s="107"/>
      <c r="G503" s="107"/>
      <c r="H503" s="108"/>
      <c r="I503" s="109"/>
      <c r="J503" s="107"/>
      <c r="K503" s="109"/>
      <c r="L503" s="107"/>
      <c r="M503" s="107"/>
      <c r="N503" s="109"/>
    </row>
    <row r="504">
      <c r="A504" s="107"/>
      <c r="B504" s="107"/>
      <c r="C504" s="107"/>
      <c r="D504" s="107"/>
      <c r="E504" s="107"/>
      <c r="F504" s="107"/>
      <c r="G504" s="107"/>
      <c r="H504" s="108"/>
      <c r="I504" s="109"/>
      <c r="J504" s="107"/>
      <c r="K504" s="109"/>
      <c r="L504" s="107"/>
      <c r="M504" s="107"/>
      <c r="N504" s="109"/>
    </row>
    <row r="505">
      <c r="A505" s="107"/>
      <c r="B505" s="107"/>
      <c r="C505" s="107"/>
      <c r="D505" s="107"/>
      <c r="E505" s="107"/>
      <c r="F505" s="107"/>
      <c r="G505" s="107"/>
      <c r="H505" s="108"/>
      <c r="I505" s="109"/>
      <c r="J505" s="107"/>
      <c r="K505" s="109"/>
      <c r="L505" s="107"/>
      <c r="M505" s="107"/>
      <c r="N505" s="109"/>
    </row>
    <row r="506">
      <c r="A506" s="107"/>
      <c r="B506" s="107"/>
      <c r="C506" s="107"/>
      <c r="D506" s="107"/>
      <c r="E506" s="107"/>
      <c r="F506" s="107"/>
      <c r="G506" s="107"/>
      <c r="H506" s="108"/>
      <c r="I506" s="109"/>
      <c r="J506" s="107"/>
      <c r="K506" s="109"/>
      <c r="L506" s="107"/>
      <c r="M506" s="107"/>
      <c r="N506" s="109"/>
    </row>
    <row r="507">
      <c r="A507" s="107"/>
      <c r="B507" s="107"/>
      <c r="C507" s="107"/>
      <c r="D507" s="107"/>
      <c r="E507" s="107"/>
      <c r="F507" s="107"/>
      <c r="G507" s="107"/>
      <c r="H507" s="108"/>
      <c r="I507" s="109"/>
      <c r="J507" s="107"/>
      <c r="K507" s="109"/>
      <c r="L507" s="107"/>
      <c r="M507" s="107"/>
      <c r="N507" s="109"/>
    </row>
    <row r="508">
      <c r="A508" s="107"/>
      <c r="B508" s="107"/>
      <c r="C508" s="107"/>
      <c r="D508" s="107"/>
      <c r="E508" s="107"/>
      <c r="F508" s="107"/>
      <c r="G508" s="107"/>
      <c r="H508" s="108"/>
      <c r="I508" s="109"/>
      <c r="J508" s="107"/>
      <c r="K508" s="109"/>
      <c r="L508" s="107"/>
      <c r="M508" s="107"/>
      <c r="N508" s="109"/>
    </row>
    <row r="509">
      <c r="A509" s="107"/>
      <c r="B509" s="107"/>
      <c r="C509" s="107"/>
      <c r="D509" s="107"/>
      <c r="E509" s="107"/>
      <c r="F509" s="107"/>
      <c r="G509" s="107"/>
      <c r="H509" s="108"/>
      <c r="I509" s="109"/>
      <c r="J509" s="107"/>
      <c r="K509" s="109"/>
      <c r="L509" s="107"/>
      <c r="M509" s="107"/>
      <c r="N509" s="109"/>
    </row>
    <row r="510">
      <c r="A510" s="107"/>
      <c r="B510" s="107"/>
      <c r="C510" s="107"/>
      <c r="D510" s="107"/>
      <c r="E510" s="107"/>
      <c r="F510" s="107"/>
      <c r="G510" s="107"/>
      <c r="H510" s="108"/>
      <c r="I510" s="109"/>
      <c r="J510" s="107"/>
      <c r="K510" s="109"/>
      <c r="L510" s="107"/>
      <c r="M510" s="107"/>
      <c r="N510" s="109"/>
    </row>
    <row r="511">
      <c r="A511" s="107"/>
      <c r="B511" s="107"/>
      <c r="C511" s="107"/>
      <c r="D511" s="107"/>
      <c r="E511" s="107"/>
      <c r="F511" s="107"/>
      <c r="G511" s="107"/>
      <c r="H511" s="108"/>
      <c r="I511" s="109"/>
      <c r="J511" s="107"/>
      <c r="K511" s="109"/>
      <c r="L511" s="107"/>
      <c r="M511" s="107"/>
      <c r="N511" s="109"/>
    </row>
    <row r="512">
      <c r="A512" s="107"/>
      <c r="B512" s="107"/>
      <c r="C512" s="107"/>
      <c r="D512" s="107"/>
      <c r="E512" s="107"/>
      <c r="F512" s="107"/>
      <c r="G512" s="107"/>
      <c r="H512" s="108"/>
      <c r="I512" s="109"/>
      <c r="J512" s="107"/>
      <c r="K512" s="109"/>
      <c r="L512" s="107"/>
      <c r="M512" s="107"/>
      <c r="N512" s="109"/>
    </row>
    <row r="513">
      <c r="A513" s="107"/>
      <c r="B513" s="107"/>
      <c r="C513" s="107"/>
      <c r="D513" s="107"/>
      <c r="E513" s="107"/>
      <c r="F513" s="107"/>
      <c r="G513" s="107"/>
      <c r="H513" s="108"/>
      <c r="I513" s="109"/>
      <c r="J513" s="107"/>
      <c r="K513" s="109"/>
      <c r="L513" s="107"/>
      <c r="M513" s="107"/>
      <c r="N513" s="109"/>
    </row>
    <row r="514">
      <c r="A514" s="107"/>
      <c r="B514" s="107"/>
      <c r="C514" s="107"/>
      <c r="D514" s="107"/>
      <c r="E514" s="107"/>
      <c r="F514" s="107"/>
      <c r="G514" s="107"/>
      <c r="H514" s="108"/>
      <c r="I514" s="109"/>
      <c r="J514" s="107"/>
      <c r="K514" s="109"/>
      <c r="L514" s="107"/>
      <c r="M514" s="107"/>
      <c r="N514" s="109"/>
    </row>
    <row r="515">
      <c r="A515" s="107"/>
      <c r="B515" s="107"/>
      <c r="C515" s="107"/>
      <c r="D515" s="107"/>
      <c r="E515" s="107"/>
      <c r="F515" s="107"/>
      <c r="G515" s="107"/>
      <c r="H515" s="108"/>
      <c r="I515" s="109"/>
      <c r="J515" s="107"/>
      <c r="K515" s="109"/>
      <c r="L515" s="107"/>
      <c r="M515" s="107"/>
      <c r="N515" s="109"/>
    </row>
    <row r="516">
      <c r="A516" s="107"/>
      <c r="B516" s="107"/>
      <c r="C516" s="107"/>
      <c r="D516" s="107"/>
      <c r="E516" s="107"/>
      <c r="F516" s="107"/>
      <c r="G516" s="107"/>
      <c r="H516" s="108"/>
      <c r="I516" s="109"/>
      <c r="J516" s="107"/>
      <c r="K516" s="109"/>
      <c r="L516" s="107"/>
      <c r="M516" s="107"/>
      <c r="N516" s="109"/>
    </row>
    <row r="517">
      <c r="A517" s="107"/>
      <c r="B517" s="107"/>
      <c r="C517" s="107"/>
      <c r="D517" s="107"/>
      <c r="E517" s="107"/>
      <c r="F517" s="107"/>
      <c r="G517" s="107"/>
      <c r="H517" s="108"/>
      <c r="I517" s="109"/>
      <c r="J517" s="107"/>
      <c r="K517" s="109"/>
      <c r="L517" s="107"/>
      <c r="M517" s="107"/>
      <c r="N517" s="109"/>
    </row>
    <row r="518">
      <c r="A518" s="107"/>
      <c r="B518" s="107"/>
      <c r="C518" s="107"/>
      <c r="D518" s="107"/>
      <c r="E518" s="107"/>
      <c r="F518" s="107"/>
      <c r="G518" s="107"/>
      <c r="H518" s="108"/>
      <c r="I518" s="109"/>
      <c r="J518" s="107"/>
      <c r="K518" s="109"/>
      <c r="L518" s="107"/>
      <c r="M518" s="107"/>
      <c r="N518" s="109"/>
    </row>
    <row r="519">
      <c r="A519" s="107"/>
      <c r="B519" s="107"/>
      <c r="C519" s="107"/>
      <c r="D519" s="107"/>
      <c r="E519" s="107"/>
      <c r="F519" s="107"/>
      <c r="G519" s="107"/>
      <c r="H519" s="108"/>
      <c r="I519" s="109"/>
      <c r="J519" s="107"/>
      <c r="K519" s="109"/>
      <c r="L519" s="107"/>
      <c r="M519" s="107"/>
      <c r="N519" s="109"/>
    </row>
    <row r="520">
      <c r="A520" s="107"/>
      <c r="B520" s="107"/>
      <c r="C520" s="107"/>
      <c r="D520" s="107"/>
      <c r="E520" s="107"/>
      <c r="F520" s="107"/>
      <c r="G520" s="107"/>
      <c r="H520" s="108"/>
      <c r="I520" s="109"/>
      <c r="J520" s="107"/>
      <c r="K520" s="109"/>
      <c r="L520" s="107"/>
      <c r="M520" s="107"/>
      <c r="N520" s="109"/>
    </row>
    <row r="521">
      <c r="A521" s="107"/>
      <c r="B521" s="107"/>
      <c r="C521" s="107"/>
      <c r="D521" s="107"/>
      <c r="E521" s="107"/>
      <c r="F521" s="107"/>
      <c r="G521" s="107"/>
      <c r="H521" s="108"/>
      <c r="I521" s="109"/>
      <c r="J521" s="107"/>
      <c r="K521" s="109"/>
      <c r="L521" s="107"/>
      <c r="M521" s="107"/>
      <c r="N521" s="109"/>
    </row>
    <row r="522">
      <c r="A522" s="107"/>
      <c r="B522" s="107"/>
      <c r="C522" s="107"/>
      <c r="D522" s="107"/>
      <c r="E522" s="107"/>
      <c r="F522" s="107"/>
      <c r="G522" s="107"/>
      <c r="H522" s="108"/>
      <c r="I522" s="109"/>
      <c r="J522" s="107"/>
      <c r="K522" s="109"/>
      <c r="L522" s="107"/>
      <c r="M522" s="107"/>
      <c r="N522" s="109"/>
    </row>
    <row r="523">
      <c r="A523" s="107"/>
      <c r="B523" s="107"/>
      <c r="C523" s="107"/>
      <c r="D523" s="107"/>
      <c r="E523" s="107"/>
      <c r="F523" s="107"/>
      <c r="G523" s="107"/>
      <c r="H523" s="108"/>
      <c r="I523" s="109"/>
      <c r="J523" s="107"/>
      <c r="K523" s="109"/>
      <c r="L523" s="107"/>
      <c r="M523" s="107"/>
      <c r="N523" s="109"/>
    </row>
    <row r="524">
      <c r="A524" s="107"/>
      <c r="B524" s="107"/>
      <c r="C524" s="107"/>
      <c r="D524" s="107"/>
      <c r="E524" s="107"/>
      <c r="F524" s="107"/>
      <c r="G524" s="107"/>
      <c r="H524" s="108"/>
      <c r="I524" s="109"/>
      <c r="J524" s="107"/>
      <c r="K524" s="109"/>
      <c r="L524" s="107"/>
      <c r="M524" s="107"/>
      <c r="N524" s="109"/>
    </row>
    <row r="525">
      <c r="A525" s="107"/>
      <c r="B525" s="107"/>
      <c r="C525" s="107"/>
      <c r="D525" s="107"/>
      <c r="E525" s="107"/>
      <c r="F525" s="107"/>
      <c r="G525" s="107"/>
      <c r="H525" s="108"/>
      <c r="I525" s="109"/>
      <c r="J525" s="107"/>
      <c r="K525" s="109"/>
      <c r="L525" s="107"/>
      <c r="M525" s="107"/>
      <c r="N525" s="109"/>
    </row>
    <row r="526">
      <c r="A526" s="107"/>
      <c r="B526" s="107"/>
      <c r="C526" s="107"/>
      <c r="D526" s="107"/>
      <c r="E526" s="107"/>
      <c r="F526" s="107"/>
      <c r="G526" s="107"/>
      <c r="H526" s="108"/>
      <c r="I526" s="109"/>
      <c r="J526" s="107"/>
      <c r="K526" s="109"/>
      <c r="L526" s="107"/>
      <c r="M526" s="107"/>
      <c r="N526" s="109"/>
    </row>
    <row r="527">
      <c r="A527" s="107"/>
      <c r="B527" s="107"/>
      <c r="C527" s="107"/>
      <c r="D527" s="107"/>
      <c r="E527" s="107"/>
      <c r="F527" s="107"/>
      <c r="G527" s="107"/>
      <c r="H527" s="108"/>
      <c r="I527" s="109"/>
      <c r="J527" s="107"/>
      <c r="K527" s="109"/>
      <c r="L527" s="107"/>
      <c r="M527" s="107"/>
      <c r="N527" s="109"/>
    </row>
    <row r="528">
      <c r="A528" s="107"/>
      <c r="B528" s="107"/>
      <c r="C528" s="107"/>
      <c r="D528" s="107"/>
      <c r="E528" s="107"/>
      <c r="F528" s="107"/>
      <c r="G528" s="107"/>
      <c r="H528" s="108"/>
      <c r="I528" s="109"/>
      <c r="J528" s="107"/>
      <c r="K528" s="109"/>
      <c r="L528" s="107"/>
      <c r="M528" s="107"/>
      <c r="N528" s="109"/>
    </row>
    <row r="529">
      <c r="A529" s="107"/>
      <c r="B529" s="107"/>
      <c r="C529" s="107"/>
      <c r="D529" s="107"/>
      <c r="E529" s="107"/>
      <c r="F529" s="107"/>
      <c r="G529" s="107"/>
      <c r="H529" s="108"/>
      <c r="I529" s="109"/>
      <c r="J529" s="107"/>
      <c r="K529" s="109"/>
      <c r="L529" s="107"/>
      <c r="M529" s="107"/>
      <c r="N529" s="109"/>
    </row>
    <row r="530">
      <c r="A530" s="107"/>
      <c r="B530" s="107"/>
      <c r="C530" s="107"/>
      <c r="D530" s="107"/>
      <c r="E530" s="107"/>
      <c r="F530" s="107"/>
      <c r="G530" s="107"/>
      <c r="H530" s="108"/>
      <c r="I530" s="109"/>
      <c r="J530" s="107"/>
      <c r="K530" s="109"/>
      <c r="L530" s="107"/>
      <c r="M530" s="107"/>
      <c r="N530" s="109"/>
    </row>
    <row r="531">
      <c r="A531" s="107"/>
      <c r="B531" s="107"/>
      <c r="C531" s="107"/>
      <c r="D531" s="107"/>
      <c r="E531" s="107"/>
      <c r="F531" s="107"/>
      <c r="G531" s="107"/>
      <c r="H531" s="108"/>
      <c r="I531" s="109"/>
      <c r="J531" s="107"/>
      <c r="K531" s="109"/>
      <c r="L531" s="107"/>
      <c r="M531" s="107"/>
      <c r="N531" s="109"/>
    </row>
    <row r="532">
      <c r="A532" s="107"/>
      <c r="B532" s="107"/>
      <c r="C532" s="107"/>
      <c r="D532" s="107"/>
      <c r="E532" s="107"/>
      <c r="F532" s="107"/>
      <c r="G532" s="107"/>
      <c r="H532" s="108"/>
      <c r="I532" s="109"/>
      <c r="J532" s="107"/>
      <c r="K532" s="109"/>
      <c r="L532" s="107"/>
      <c r="M532" s="107"/>
      <c r="N532" s="109"/>
    </row>
    <row r="533">
      <c r="A533" s="107"/>
      <c r="B533" s="107"/>
      <c r="C533" s="107"/>
      <c r="D533" s="107"/>
      <c r="E533" s="107"/>
      <c r="F533" s="107"/>
      <c r="G533" s="107"/>
      <c r="H533" s="108"/>
      <c r="I533" s="109"/>
      <c r="J533" s="107"/>
      <c r="K533" s="109"/>
      <c r="L533" s="107"/>
      <c r="M533" s="107"/>
      <c r="N533" s="109"/>
    </row>
    <row r="534">
      <c r="A534" s="107"/>
      <c r="B534" s="107"/>
      <c r="C534" s="107"/>
      <c r="D534" s="107"/>
      <c r="E534" s="107"/>
      <c r="F534" s="107"/>
      <c r="G534" s="107"/>
      <c r="H534" s="108"/>
      <c r="I534" s="109"/>
      <c r="J534" s="107"/>
      <c r="K534" s="109"/>
      <c r="L534" s="107"/>
      <c r="M534" s="107"/>
      <c r="N534" s="109"/>
    </row>
    <row r="535">
      <c r="A535" s="107"/>
      <c r="B535" s="107"/>
      <c r="C535" s="107"/>
      <c r="D535" s="107"/>
      <c r="E535" s="107"/>
      <c r="F535" s="107"/>
      <c r="G535" s="107"/>
      <c r="H535" s="108"/>
      <c r="I535" s="109"/>
      <c r="J535" s="107"/>
      <c r="K535" s="109"/>
      <c r="L535" s="107"/>
      <c r="M535" s="107"/>
      <c r="N535" s="109"/>
    </row>
    <row r="536">
      <c r="A536" s="107"/>
      <c r="B536" s="107"/>
      <c r="C536" s="107"/>
      <c r="D536" s="107"/>
      <c r="E536" s="107"/>
      <c r="F536" s="107"/>
      <c r="G536" s="107"/>
      <c r="H536" s="108"/>
      <c r="I536" s="109"/>
      <c r="J536" s="107"/>
      <c r="K536" s="109"/>
      <c r="L536" s="107"/>
      <c r="M536" s="107"/>
      <c r="N536" s="109"/>
    </row>
    <row r="537">
      <c r="A537" s="107"/>
      <c r="B537" s="107"/>
      <c r="C537" s="107"/>
      <c r="D537" s="107"/>
      <c r="E537" s="107"/>
      <c r="F537" s="107"/>
      <c r="G537" s="107"/>
      <c r="H537" s="108"/>
      <c r="I537" s="109"/>
      <c r="J537" s="107"/>
      <c r="K537" s="109"/>
      <c r="L537" s="107"/>
      <c r="M537" s="107"/>
      <c r="N537" s="109"/>
    </row>
    <row r="538">
      <c r="A538" s="107"/>
      <c r="B538" s="107"/>
      <c r="C538" s="107"/>
      <c r="D538" s="107"/>
      <c r="E538" s="107"/>
      <c r="F538" s="107"/>
      <c r="G538" s="107"/>
      <c r="H538" s="108"/>
      <c r="I538" s="109"/>
      <c r="J538" s="107"/>
      <c r="K538" s="109"/>
      <c r="L538" s="107"/>
      <c r="M538" s="107"/>
      <c r="N538" s="109"/>
    </row>
    <row r="539">
      <c r="A539" s="107"/>
      <c r="B539" s="107"/>
      <c r="C539" s="107"/>
      <c r="D539" s="107"/>
      <c r="E539" s="107"/>
      <c r="F539" s="107"/>
      <c r="G539" s="107"/>
      <c r="H539" s="108"/>
      <c r="I539" s="109"/>
      <c r="J539" s="107"/>
      <c r="K539" s="109"/>
      <c r="L539" s="107"/>
      <c r="M539" s="107"/>
      <c r="N539" s="109"/>
    </row>
    <row r="540">
      <c r="A540" s="107"/>
      <c r="B540" s="107"/>
      <c r="C540" s="107"/>
      <c r="D540" s="107"/>
      <c r="E540" s="107"/>
      <c r="F540" s="107"/>
      <c r="G540" s="107"/>
      <c r="H540" s="108"/>
      <c r="I540" s="109"/>
      <c r="J540" s="107"/>
      <c r="K540" s="109"/>
      <c r="L540" s="107"/>
      <c r="M540" s="107"/>
      <c r="N540" s="109"/>
    </row>
    <row r="541">
      <c r="A541" s="107"/>
      <c r="B541" s="107"/>
      <c r="C541" s="107"/>
      <c r="D541" s="107"/>
      <c r="E541" s="107"/>
      <c r="F541" s="107"/>
      <c r="G541" s="107"/>
      <c r="H541" s="108"/>
      <c r="I541" s="109"/>
      <c r="J541" s="107"/>
      <c r="K541" s="109"/>
      <c r="L541" s="107"/>
      <c r="M541" s="107"/>
      <c r="N541" s="109"/>
    </row>
    <row r="542">
      <c r="A542" s="107"/>
      <c r="B542" s="107"/>
      <c r="C542" s="107"/>
      <c r="D542" s="107"/>
      <c r="E542" s="107"/>
      <c r="F542" s="107"/>
      <c r="G542" s="107"/>
      <c r="H542" s="108"/>
      <c r="I542" s="109"/>
      <c r="J542" s="107"/>
      <c r="K542" s="109"/>
      <c r="L542" s="107"/>
      <c r="M542" s="107"/>
      <c r="N542" s="109"/>
    </row>
    <row r="543">
      <c r="A543" s="107"/>
      <c r="B543" s="107"/>
      <c r="C543" s="107"/>
      <c r="D543" s="107"/>
      <c r="E543" s="107"/>
      <c r="F543" s="107"/>
      <c r="G543" s="107"/>
      <c r="H543" s="108"/>
      <c r="I543" s="109"/>
      <c r="J543" s="107"/>
      <c r="K543" s="109"/>
      <c r="L543" s="107"/>
      <c r="M543" s="107"/>
      <c r="N543" s="109"/>
    </row>
    <row r="544">
      <c r="A544" s="107"/>
      <c r="B544" s="107"/>
      <c r="C544" s="107"/>
      <c r="D544" s="107"/>
      <c r="E544" s="107"/>
      <c r="F544" s="107"/>
      <c r="G544" s="107"/>
      <c r="H544" s="108"/>
      <c r="I544" s="109"/>
      <c r="J544" s="107"/>
      <c r="K544" s="109"/>
      <c r="L544" s="107"/>
      <c r="M544" s="107"/>
      <c r="N544" s="109"/>
    </row>
    <row r="545">
      <c r="A545" s="107"/>
      <c r="B545" s="107"/>
      <c r="C545" s="107"/>
      <c r="D545" s="107"/>
      <c r="E545" s="107"/>
      <c r="F545" s="107"/>
      <c r="G545" s="107"/>
      <c r="H545" s="108"/>
      <c r="I545" s="109"/>
      <c r="J545" s="107"/>
      <c r="K545" s="109"/>
      <c r="L545" s="107"/>
      <c r="M545" s="107"/>
      <c r="N545" s="109"/>
    </row>
    <row r="546">
      <c r="A546" s="107"/>
      <c r="B546" s="107"/>
      <c r="C546" s="107"/>
      <c r="D546" s="107"/>
      <c r="E546" s="107"/>
      <c r="F546" s="107"/>
      <c r="G546" s="107"/>
      <c r="H546" s="108"/>
      <c r="I546" s="109"/>
      <c r="J546" s="107"/>
      <c r="K546" s="109"/>
      <c r="L546" s="107"/>
      <c r="M546" s="107"/>
      <c r="N546" s="109"/>
    </row>
    <row r="547">
      <c r="A547" s="107"/>
      <c r="B547" s="107"/>
      <c r="C547" s="107"/>
      <c r="D547" s="107"/>
      <c r="E547" s="107"/>
      <c r="F547" s="107"/>
      <c r="G547" s="107"/>
      <c r="H547" s="108"/>
      <c r="I547" s="109"/>
      <c r="J547" s="107"/>
      <c r="K547" s="109"/>
      <c r="L547" s="107"/>
      <c r="M547" s="107"/>
      <c r="N547" s="109"/>
    </row>
    <row r="548">
      <c r="A548" s="107"/>
      <c r="B548" s="107"/>
      <c r="C548" s="107"/>
      <c r="D548" s="107"/>
      <c r="E548" s="107"/>
      <c r="F548" s="107"/>
      <c r="G548" s="107"/>
      <c r="H548" s="108"/>
      <c r="I548" s="109"/>
      <c r="J548" s="107"/>
      <c r="K548" s="109"/>
      <c r="L548" s="107"/>
      <c r="M548" s="107"/>
      <c r="N548" s="109"/>
    </row>
    <row r="549">
      <c r="A549" s="107"/>
      <c r="B549" s="107"/>
      <c r="C549" s="107"/>
      <c r="D549" s="107"/>
      <c r="E549" s="107"/>
      <c r="F549" s="107"/>
      <c r="G549" s="107"/>
      <c r="H549" s="108"/>
      <c r="I549" s="109"/>
      <c r="J549" s="107"/>
      <c r="K549" s="109"/>
      <c r="L549" s="107"/>
      <c r="M549" s="107"/>
      <c r="N549" s="109"/>
    </row>
    <row r="550">
      <c r="A550" s="107"/>
      <c r="B550" s="107"/>
      <c r="C550" s="107"/>
      <c r="D550" s="107"/>
      <c r="E550" s="107"/>
      <c r="F550" s="107"/>
      <c r="G550" s="107"/>
      <c r="H550" s="108"/>
      <c r="I550" s="109"/>
      <c r="J550" s="107"/>
      <c r="K550" s="109"/>
      <c r="L550" s="107"/>
      <c r="M550" s="107"/>
      <c r="N550" s="109"/>
    </row>
    <row r="551">
      <c r="A551" s="107"/>
      <c r="B551" s="107"/>
      <c r="C551" s="107"/>
      <c r="D551" s="107"/>
      <c r="E551" s="107"/>
      <c r="F551" s="107"/>
      <c r="G551" s="107"/>
      <c r="H551" s="108"/>
      <c r="I551" s="109"/>
      <c r="J551" s="107"/>
      <c r="K551" s="109"/>
      <c r="L551" s="107"/>
      <c r="M551" s="107"/>
      <c r="N551" s="109"/>
    </row>
    <row r="552">
      <c r="A552" s="107"/>
      <c r="B552" s="107"/>
      <c r="C552" s="107"/>
      <c r="D552" s="107"/>
      <c r="E552" s="107"/>
      <c r="F552" s="107"/>
      <c r="G552" s="107"/>
      <c r="H552" s="108"/>
      <c r="I552" s="109"/>
      <c r="J552" s="107"/>
      <c r="K552" s="109"/>
      <c r="L552" s="107"/>
      <c r="M552" s="107"/>
      <c r="N552" s="109"/>
    </row>
    <row r="553">
      <c r="A553" s="107"/>
      <c r="B553" s="107"/>
      <c r="C553" s="107"/>
      <c r="D553" s="107"/>
      <c r="E553" s="107"/>
      <c r="F553" s="107"/>
      <c r="G553" s="107"/>
      <c r="H553" s="108"/>
      <c r="I553" s="109"/>
      <c r="J553" s="107"/>
      <c r="K553" s="109"/>
      <c r="L553" s="107"/>
      <c r="M553" s="107"/>
      <c r="N553" s="109"/>
    </row>
    <row r="554">
      <c r="A554" s="107"/>
      <c r="B554" s="107"/>
      <c r="C554" s="107"/>
      <c r="D554" s="107"/>
      <c r="E554" s="107"/>
      <c r="F554" s="107"/>
      <c r="G554" s="107"/>
      <c r="H554" s="108"/>
      <c r="I554" s="109"/>
      <c r="J554" s="107"/>
      <c r="K554" s="109"/>
      <c r="L554" s="107"/>
      <c r="M554" s="107"/>
      <c r="N554" s="109"/>
    </row>
    <row r="555">
      <c r="A555" s="107"/>
      <c r="B555" s="107"/>
      <c r="C555" s="107"/>
      <c r="D555" s="107"/>
      <c r="E555" s="107"/>
      <c r="F555" s="107"/>
      <c r="G555" s="107"/>
      <c r="H555" s="108"/>
      <c r="I555" s="109"/>
      <c r="J555" s="107"/>
      <c r="K555" s="109"/>
      <c r="L555" s="107"/>
      <c r="M555" s="107"/>
      <c r="N555" s="109"/>
    </row>
    <row r="556">
      <c r="A556" s="107"/>
      <c r="B556" s="107"/>
      <c r="C556" s="107"/>
      <c r="D556" s="107"/>
      <c r="E556" s="107"/>
      <c r="F556" s="107"/>
      <c r="G556" s="107"/>
      <c r="H556" s="108"/>
      <c r="I556" s="109"/>
      <c r="J556" s="107"/>
      <c r="K556" s="109"/>
      <c r="L556" s="107"/>
      <c r="M556" s="107"/>
      <c r="N556" s="109"/>
    </row>
    <row r="557">
      <c r="A557" s="107"/>
      <c r="B557" s="107"/>
      <c r="C557" s="107"/>
      <c r="D557" s="107"/>
      <c r="E557" s="107"/>
      <c r="F557" s="107"/>
      <c r="G557" s="107"/>
      <c r="H557" s="108"/>
      <c r="I557" s="109"/>
      <c r="J557" s="107"/>
      <c r="K557" s="109"/>
      <c r="L557" s="107"/>
      <c r="M557" s="107"/>
      <c r="N557" s="109"/>
    </row>
    <row r="558">
      <c r="A558" s="107"/>
      <c r="B558" s="107"/>
      <c r="C558" s="107"/>
      <c r="D558" s="107"/>
      <c r="E558" s="107"/>
      <c r="F558" s="107"/>
      <c r="G558" s="107"/>
      <c r="H558" s="108"/>
      <c r="I558" s="109"/>
      <c r="J558" s="107"/>
      <c r="K558" s="109"/>
      <c r="L558" s="107"/>
      <c r="M558" s="107"/>
      <c r="N558" s="109"/>
    </row>
    <row r="559">
      <c r="A559" s="107"/>
      <c r="B559" s="107"/>
      <c r="C559" s="107"/>
      <c r="D559" s="107"/>
      <c r="E559" s="107"/>
      <c r="F559" s="107"/>
      <c r="G559" s="107"/>
      <c r="H559" s="108"/>
      <c r="I559" s="109"/>
      <c r="J559" s="107"/>
      <c r="K559" s="109"/>
      <c r="L559" s="107"/>
      <c r="M559" s="107"/>
      <c r="N559" s="109"/>
    </row>
    <row r="560">
      <c r="A560" s="107"/>
      <c r="B560" s="107"/>
      <c r="C560" s="107"/>
      <c r="D560" s="107"/>
      <c r="E560" s="107"/>
      <c r="F560" s="107"/>
      <c r="G560" s="107"/>
      <c r="H560" s="108"/>
      <c r="I560" s="109"/>
      <c r="J560" s="107"/>
      <c r="K560" s="109"/>
      <c r="L560" s="107"/>
      <c r="M560" s="107"/>
      <c r="N560" s="109"/>
    </row>
    <row r="561">
      <c r="A561" s="107"/>
      <c r="B561" s="107"/>
      <c r="C561" s="107"/>
      <c r="D561" s="107"/>
      <c r="E561" s="107"/>
      <c r="F561" s="107"/>
      <c r="G561" s="107"/>
      <c r="H561" s="108"/>
      <c r="I561" s="109"/>
      <c r="J561" s="107"/>
      <c r="K561" s="109"/>
      <c r="L561" s="107"/>
      <c r="M561" s="107"/>
      <c r="N561" s="109"/>
    </row>
    <row r="562">
      <c r="A562" s="107"/>
      <c r="B562" s="107"/>
      <c r="C562" s="107"/>
      <c r="D562" s="107"/>
      <c r="E562" s="107"/>
      <c r="F562" s="107"/>
      <c r="G562" s="107"/>
      <c r="H562" s="108"/>
      <c r="I562" s="109"/>
      <c r="J562" s="107"/>
      <c r="K562" s="109"/>
      <c r="L562" s="107"/>
      <c r="M562" s="107"/>
      <c r="N562" s="109"/>
    </row>
    <row r="563">
      <c r="A563" s="107"/>
      <c r="B563" s="107"/>
      <c r="C563" s="107"/>
      <c r="D563" s="107"/>
      <c r="E563" s="107"/>
      <c r="F563" s="107"/>
      <c r="G563" s="107"/>
      <c r="H563" s="108"/>
      <c r="I563" s="109"/>
      <c r="J563" s="107"/>
      <c r="K563" s="109"/>
      <c r="L563" s="107"/>
      <c r="M563" s="107"/>
      <c r="N563" s="109"/>
    </row>
    <row r="564">
      <c r="A564" s="107"/>
      <c r="B564" s="107"/>
      <c r="C564" s="107"/>
      <c r="D564" s="107"/>
      <c r="E564" s="107"/>
      <c r="F564" s="107"/>
      <c r="G564" s="107"/>
      <c r="H564" s="108"/>
      <c r="I564" s="109"/>
      <c r="J564" s="107"/>
      <c r="K564" s="109"/>
      <c r="L564" s="107"/>
      <c r="M564" s="107"/>
      <c r="N564" s="109"/>
    </row>
    <row r="565">
      <c r="A565" s="107"/>
      <c r="B565" s="107"/>
      <c r="C565" s="107"/>
      <c r="D565" s="107"/>
      <c r="E565" s="107"/>
      <c r="F565" s="107"/>
      <c r="G565" s="107"/>
      <c r="H565" s="108"/>
      <c r="I565" s="109"/>
      <c r="J565" s="107"/>
      <c r="K565" s="109"/>
      <c r="L565" s="107"/>
      <c r="M565" s="107"/>
      <c r="N565" s="109"/>
    </row>
    <row r="566">
      <c r="A566" s="107"/>
      <c r="B566" s="107"/>
      <c r="C566" s="107"/>
      <c r="D566" s="107"/>
      <c r="E566" s="107"/>
      <c r="F566" s="107"/>
      <c r="G566" s="107"/>
      <c r="H566" s="108"/>
      <c r="I566" s="109"/>
      <c r="J566" s="107"/>
      <c r="K566" s="109"/>
      <c r="L566" s="107"/>
      <c r="M566" s="107"/>
      <c r="N566" s="109"/>
    </row>
    <row r="567">
      <c r="A567" s="107"/>
      <c r="B567" s="107"/>
      <c r="C567" s="107"/>
      <c r="D567" s="107"/>
      <c r="E567" s="107"/>
      <c r="F567" s="107"/>
      <c r="G567" s="107"/>
      <c r="H567" s="108"/>
      <c r="I567" s="109"/>
      <c r="J567" s="107"/>
      <c r="K567" s="109"/>
      <c r="L567" s="107"/>
      <c r="M567" s="107"/>
      <c r="N567" s="109"/>
    </row>
    <row r="568">
      <c r="A568" s="107"/>
      <c r="B568" s="107"/>
      <c r="C568" s="107"/>
      <c r="D568" s="107"/>
      <c r="E568" s="107"/>
      <c r="F568" s="107"/>
      <c r="G568" s="107"/>
      <c r="H568" s="108"/>
      <c r="I568" s="109"/>
      <c r="J568" s="107"/>
      <c r="K568" s="109"/>
      <c r="L568" s="107"/>
      <c r="M568" s="107"/>
      <c r="N568" s="109"/>
    </row>
    <row r="569">
      <c r="A569" s="107"/>
      <c r="B569" s="107"/>
      <c r="C569" s="107"/>
      <c r="D569" s="107"/>
      <c r="E569" s="107"/>
      <c r="F569" s="107"/>
      <c r="G569" s="107"/>
      <c r="H569" s="108"/>
      <c r="I569" s="109"/>
      <c r="J569" s="107"/>
      <c r="K569" s="109"/>
      <c r="L569" s="107"/>
      <c r="M569" s="107"/>
      <c r="N569" s="109"/>
    </row>
    <row r="570">
      <c r="A570" s="107"/>
      <c r="B570" s="107"/>
      <c r="C570" s="107"/>
      <c r="D570" s="107"/>
      <c r="E570" s="107"/>
      <c r="F570" s="107"/>
      <c r="G570" s="107"/>
      <c r="H570" s="108"/>
      <c r="I570" s="109"/>
      <c r="J570" s="107"/>
      <c r="K570" s="109"/>
      <c r="L570" s="107"/>
      <c r="M570" s="107"/>
      <c r="N570" s="109"/>
    </row>
    <row r="571">
      <c r="A571" s="107"/>
      <c r="B571" s="107"/>
      <c r="C571" s="107"/>
      <c r="D571" s="107"/>
      <c r="E571" s="107"/>
      <c r="F571" s="107"/>
      <c r="G571" s="107"/>
      <c r="H571" s="108"/>
      <c r="I571" s="109"/>
      <c r="J571" s="107"/>
      <c r="K571" s="109"/>
      <c r="L571" s="107"/>
      <c r="M571" s="107"/>
      <c r="N571" s="109"/>
    </row>
    <row r="572">
      <c r="A572" s="107"/>
      <c r="B572" s="107"/>
      <c r="C572" s="107"/>
      <c r="D572" s="107"/>
      <c r="E572" s="107"/>
      <c r="F572" s="107"/>
      <c r="G572" s="107"/>
      <c r="H572" s="108"/>
      <c r="I572" s="109"/>
      <c r="J572" s="107"/>
      <c r="K572" s="109"/>
      <c r="L572" s="107"/>
      <c r="M572" s="107"/>
      <c r="N572" s="109"/>
    </row>
    <row r="573">
      <c r="A573" s="107"/>
      <c r="B573" s="107"/>
      <c r="C573" s="107"/>
      <c r="D573" s="107"/>
      <c r="E573" s="107"/>
      <c r="F573" s="107"/>
      <c r="G573" s="107"/>
      <c r="H573" s="108"/>
      <c r="I573" s="109"/>
      <c r="J573" s="107"/>
      <c r="K573" s="109"/>
      <c r="L573" s="107"/>
      <c r="M573" s="107"/>
      <c r="N573" s="109"/>
    </row>
    <row r="574">
      <c r="A574" s="107"/>
      <c r="B574" s="107"/>
      <c r="C574" s="107"/>
      <c r="D574" s="107"/>
      <c r="E574" s="107"/>
      <c r="F574" s="107"/>
      <c r="G574" s="107"/>
      <c r="H574" s="108"/>
      <c r="I574" s="109"/>
      <c r="J574" s="107"/>
      <c r="K574" s="109"/>
      <c r="L574" s="107"/>
      <c r="M574" s="107"/>
      <c r="N574" s="109"/>
    </row>
    <row r="575">
      <c r="A575" s="107"/>
      <c r="B575" s="107"/>
      <c r="C575" s="107"/>
      <c r="D575" s="107"/>
      <c r="E575" s="107"/>
      <c r="F575" s="107"/>
      <c r="G575" s="107"/>
      <c r="H575" s="108"/>
      <c r="I575" s="109"/>
      <c r="J575" s="107"/>
      <c r="K575" s="109"/>
      <c r="L575" s="107"/>
      <c r="M575" s="107"/>
      <c r="N575" s="109"/>
    </row>
    <row r="576">
      <c r="A576" s="107"/>
      <c r="B576" s="107"/>
      <c r="C576" s="107"/>
      <c r="D576" s="107"/>
      <c r="E576" s="107"/>
      <c r="F576" s="107"/>
      <c r="G576" s="107"/>
      <c r="H576" s="108"/>
      <c r="I576" s="109"/>
      <c r="J576" s="107"/>
      <c r="K576" s="109"/>
      <c r="L576" s="107"/>
      <c r="M576" s="107"/>
      <c r="N576" s="109"/>
    </row>
    <row r="577">
      <c r="A577" s="107"/>
      <c r="B577" s="107"/>
      <c r="C577" s="107"/>
      <c r="D577" s="107"/>
      <c r="E577" s="107"/>
      <c r="F577" s="107"/>
      <c r="G577" s="107"/>
      <c r="H577" s="108"/>
      <c r="I577" s="109"/>
      <c r="J577" s="107"/>
      <c r="K577" s="109"/>
      <c r="L577" s="107"/>
      <c r="M577" s="107"/>
      <c r="N577" s="109"/>
    </row>
    <row r="578">
      <c r="A578" s="107"/>
      <c r="B578" s="107"/>
      <c r="C578" s="107"/>
      <c r="D578" s="107"/>
      <c r="E578" s="107"/>
      <c r="F578" s="107"/>
      <c r="G578" s="107"/>
      <c r="H578" s="108"/>
      <c r="I578" s="109"/>
      <c r="J578" s="107"/>
      <c r="K578" s="109"/>
      <c r="L578" s="107"/>
      <c r="M578" s="107"/>
      <c r="N578" s="109"/>
    </row>
    <row r="579">
      <c r="A579" s="107"/>
      <c r="B579" s="107"/>
      <c r="C579" s="107"/>
      <c r="D579" s="107"/>
      <c r="E579" s="107"/>
      <c r="F579" s="107"/>
      <c r="G579" s="107"/>
      <c r="H579" s="108"/>
      <c r="I579" s="109"/>
      <c r="J579" s="107"/>
      <c r="K579" s="109"/>
      <c r="L579" s="107"/>
      <c r="M579" s="107"/>
      <c r="N579" s="109"/>
    </row>
    <row r="580">
      <c r="A580" s="107"/>
      <c r="B580" s="107"/>
      <c r="C580" s="107"/>
      <c r="D580" s="107"/>
      <c r="E580" s="107"/>
      <c r="F580" s="107"/>
      <c r="G580" s="107"/>
      <c r="H580" s="108"/>
      <c r="I580" s="109"/>
      <c r="J580" s="107"/>
      <c r="K580" s="109"/>
      <c r="L580" s="107"/>
      <c r="M580" s="107"/>
      <c r="N580" s="109"/>
    </row>
    <row r="581">
      <c r="A581" s="107"/>
      <c r="B581" s="107"/>
      <c r="C581" s="107"/>
      <c r="D581" s="107"/>
      <c r="E581" s="107"/>
      <c r="F581" s="107"/>
      <c r="G581" s="107"/>
      <c r="H581" s="108"/>
      <c r="I581" s="109"/>
      <c r="J581" s="107"/>
      <c r="K581" s="109"/>
      <c r="L581" s="107"/>
      <c r="M581" s="107"/>
      <c r="N581" s="109"/>
    </row>
    <row r="582">
      <c r="A582" s="107"/>
      <c r="B582" s="107"/>
      <c r="C582" s="107"/>
      <c r="D582" s="107"/>
      <c r="E582" s="107"/>
      <c r="F582" s="107"/>
      <c r="G582" s="107"/>
      <c r="H582" s="108"/>
      <c r="I582" s="109"/>
      <c r="J582" s="107"/>
      <c r="K582" s="109"/>
      <c r="L582" s="107"/>
      <c r="M582" s="107"/>
      <c r="N582" s="109"/>
    </row>
    <row r="583">
      <c r="A583" s="107"/>
      <c r="B583" s="107"/>
      <c r="C583" s="107"/>
      <c r="D583" s="107"/>
      <c r="E583" s="107"/>
      <c r="F583" s="107"/>
      <c r="G583" s="107"/>
      <c r="H583" s="108"/>
      <c r="I583" s="109"/>
      <c r="J583" s="107"/>
      <c r="K583" s="109"/>
      <c r="L583" s="107"/>
      <c r="M583" s="107"/>
      <c r="N583" s="109"/>
    </row>
    <row r="584">
      <c r="A584" s="107"/>
      <c r="B584" s="107"/>
      <c r="C584" s="107"/>
      <c r="D584" s="107"/>
      <c r="E584" s="107"/>
      <c r="F584" s="107"/>
      <c r="G584" s="107"/>
      <c r="H584" s="108"/>
      <c r="I584" s="109"/>
      <c r="J584" s="107"/>
      <c r="K584" s="109"/>
      <c r="L584" s="107"/>
      <c r="M584" s="107"/>
      <c r="N584" s="109"/>
    </row>
    <row r="585">
      <c r="A585" s="107"/>
      <c r="B585" s="107"/>
      <c r="C585" s="107"/>
      <c r="D585" s="107"/>
      <c r="E585" s="107"/>
      <c r="F585" s="107"/>
      <c r="G585" s="107"/>
      <c r="H585" s="108"/>
      <c r="I585" s="109"/>
      <c r="J585" s="107"/>
      <c r="K585" s="109"/>
      <c r="L585" s="107"/>
      <c r="M585" s="107"/>
      <c r="N585" s="109"/>
    </row>
    <row r="586">
      <c r="A586" s="107"/>
      <c r="B586" s="107"/>
      <c r="C586" s="107"/>
      <c r="D586" s="107"/>
      <c r="E586" s="107"/>
      <c r="F586" s="107"/>
      <c r="G586" s="107"/>
      <c r="H586" s="108"/>
      <c r="I586" s="109"/>
      <c r="J586" s="107"/>
      <c r="K586" s="109"/>
      <c r="L586" s="107"/>
      <c r="M586" s="107"/>
      <c r="N586" s="109"/>
    </row>
    <row r="587">
      <c r="A587" s="107"/>
      <c r="B587" s="107"/>
      <c r="C587" s="107"/>
      <c r="D587" s="107"/>
      <c r="E587" s="107"/>
      <c r="F587" s="107"/>
      <c r="G587" s="107"/>
      <c r="H587" s="108"/>
      <c r="I587" s="109"/>
      <c r="J587" s="107"/>
      <c r="K587" s="109"/>
      <c r="L587" s="107"/>
      <c r="M587" s="107"/>
      <c r="N587" s="109"/>
    </row>
    <row r="588">
      <c r="A588" s="107"/>
      <c r="B588" s="107"/>
      <c r="C588" s="107"/>
      <c r="D588" s="107"/>
      <c r="E588" s="107"/>
      <c r="F588" s="107"/>
      <c r="G588" s="107"/>
      <c r="H588" s="108"/>
      <c r="I588" s="109"/>
      <c r="J588" s="107"/>
      <c r="K588" s="109"/>
      <c r="L588" s="107"/>
      <c r="M588" s="107"/>
      <c r="N588" s="109"/>
    </row>
    <row r="589">
      <c r="A589" s="107"/>
      <c r="B589" s="107"/>
      <c r="C589" s="107"/>
      <c r="D589" s="107"/>
      <c r="E589" s="107"/>
      <c r="F589" s="107"/>
      <c r="G589" s="107"/>
      <c r="H589" s="108"/>
      <c r="I589" s="109"/>
      <c r="J589" s="107"/>
      <c r="K589" s="109"/>
      <c r="L589" s="107"/>
      <c r="M589" s="107"/>
      <c r="N589" s="109"/>
    </row>
    <row r="590">
      <c r="A590" s="107"/>
      <c r="B590" s="107"/>
      <c r="C590" s="107"/>
      <c r="D590" s="107"/>
      <c r="E590" s="107"/>
      <c r="F590" s="107"/>
      <c r="G590" s="107"/>
      <c r="H590" s="108"/>
      <c r="I590" s="109"/>
      <c r="J590" s="107"/>
      <c r="K590" s="109"/>
      <c r="L590" s="107"/>
      <c r="M590" s="107"/>
      <c r="N590" s="109"/>
    </row>
    <row r="591">
      <c r="A591" s="107"/>
      <c r="B591" s="107"/>
      <c r="C591" s="107"/>
      <c r="D591" s="107"/>
      <c r="E591" s="107"/>
      <c r="F591" s="107"/>
      <c r="G591" s="107"/>
      <c r="H591" s="108"/>
      <c r="I591" s="109"/>
      <c r="J591" s="107"/>
      <c r="K591" s="109"/>
      <c r="L591" s="107"/>
      <c r="M591" s="107"/>
      <c r="N591" s="109"/>
    </row>
    <row r="592">
      <c r="A592" s="107"/>
      <c r="B592" s="107"/>
      <c r="C592" s="107"/>
      <c r="D592" s="107"/>
      <c r="E592" s="107"/>
      <c r="F592" s="107"/>
      <c r="G592" s="107"/>
      <c r="H592" s="108"/>
      <c r="I592" s="109"/>
      <c r="J592" s="107"/>
      <c r="K592" s="109"/>
      <c r="L592" s="107"/>
      <c r="M592" s="107"/>
      <c r="N592" s="109"/>
    </row>
    <row r="593">
      <c r="A593" s="107"/>
      <c r="B593" s="107"/>
      <c r="C593" s="107"/>
      <c r="D593" s="107"/>
      <c r="E593" s="107"/>
      <c r="F593" s="107"/>
      <c r="G593" s="107"/>
      <c r="H593" s="108"/>
      <c r="I593" s="109"/>
      <c r="J593" s="107"/>
      <c r="K593" s="109"/>
      <c r="L593" s="107"/>
      <c r="M593" s="107"/>
      <c r="N593" s="109"/>
    </row>
    <row r="594">
      <c r="A594" s="107"/>
      <c r="B594" s="107"/>
      <c r="C594" s="107"/>
      <c r="D594" s="107"/>
      <c r="E594" s="107"/>
      <c r="F594" s="107"/>
      <c r="G594" s="107"/>
      <c r="H594" s="108"/>
      <c r="I594" s="109"/>
      <c r="J594" s="107"/>
      <c r="K594" s="109"/>
      <c r="L594" s="107"/>
      <c r="M594" s="107"/>
      <c r="N594" s="109"/>
    </row>
    <row r="595">
      <c r="A595" s="107"/>
      <c r="B595" s="107"/>
      <c r="C595" s="107"/>
      <c r="D595" s="107"/>
      <c r="E595" s="107"/>
      <c r="F595" s="107"/>
      <c r="G595" s="107"/>
      <c r="H595" s="108"/>
      <c r="I595" s="109"/>
      <c r="J595" s="107"/>
      <c r="K595" s="109"/>
      <c r="L595" s="107"/>
      <c r="M595" s="107"/>
      <c r="N595" s="109"/>
    </row>
    <row r="596">
      <c r="A596" s="107"/>
      <c r="B596" s="107"/>
      <c r="C596" s="107"/>
      <c r="D596" s="107"/>
      <c r="E596" s="107"/>
      <c r="F596" s="107"/>
      <c r="G596" s="107"/>
      <c r="H596" s="108"/>
      <c r="I596" s="109"/>
      <c r="J596" s="107"/>
      <c r="K596" s="109"/>
      <c r="L596" s="107"/>
      <c r="M596" s="107"/>
      <c r="N596" s="109"/>
    </row>
    <row r="597">
      <c r="A597" s="107"/>
      <c r="B597" s="107"/>
      <c r="C597" s="107"/>
      <c r="D597" s="107"/>
      <c r="E597" s="107"/>
      <c r="F597" s="107"/>
      <c r="G597" s="107"/>
      <c r="H597" s="108"/>
      <c r="I597" s="109"/>
      <c r="J597" s="107"/>
      <c r="K597" s="109"/>
      <c r="L597" s="107"/>
      <c r="M597" s="107"/>
      <c r="N597" s="109"/>
    </row>
    <row r="598">
      <c r="A598" s="107"/>
      <c r="B598" s="107"/>
      <c r="C598" s="107"/>
      <c r="D598" s="107"/>
      <c r="E598" s="107"/>
      <c r="F598" s="107"/>
      <c r="G598" s="107"/>
      <c r="H598" s="108"/>
      <c r="I598" s="109"/>
      <c r="J598" s="107"/>
      <c r="K598" s="109"/>
      <c r="L598" s="107"/>
      <c r="M598" s="107"/>
      <c r="N598" s="109"/>
    </row>
    <row r="599">
      <c r="A599" s="107"/>
      <c r="B599" s="107"/>
      <c r="C599" s="107"/>
      <c r="D599" s="107"/>
      <c r="E599" s="107"/>
      <c r="F599" s="107"/>
      <c r="G599" s="107"/>
      <c r="H599" s="108"/>
      <c r="I599" s="109"/>
      <c r="J599" s="107"/>
      <c r="K599" s="109"/>
      <c r="L599" s="107"/>
      <c r="M599" s="107"/>
      <c r="N599" s="109"/>
    </row>
    <row r="600">
      <c r="A600" s="107"/>
      <c r="B600" s="107"/>
      <c r="C600" s="107"/>
      <c r="D600" s="107"/>
      <c r="E600" s="107"/>
      <c r="F600" s="107"/>
      <c r="G600" s="107"/>
      <c r="H600" s="108"/>
      <c r="I600" s="109"/>
      <c r="J600" s="107"/>
      <c r="K600" s="109"/>
      <c r="L600" s="107"/>
      <c r="M600" s="107"/>
      <c r="N600" s="109"/>
    </row>
    <row r="601">
      <c r="A601" s="107"/>
      <c r="B601" s="107"/>
      <c r="C601" s="107"/>
      <c r="D601" s="107"/>
      <c r="E601" s="107"/>
      <c r="F601" s="107"/>
      <c r="G601" s="107"/>
      <c r="H601" s="108"/>
      <c r="I601" s="109"/>
      <c r="J601" s="107"/>
      <c r="K601" s="109"/>
      <c r="L601" s="107"/>
      <c r="M601" s="107"/>
      <c r="N601" s="109"/>
    </row>
    <row r="602">
      <c r="A602" s="107"/>
      <c r="B602" s="107"/>
      <c r="C602" s="107"/>
      <c r="D602" s="107"/>
      <c r="E602" s="107"/>
      <c r="F602" s="107"/>
      <c r="G602" s="107"/>
      <c r="H602" s="108"/>
      <c r="I602" s="109"/>
      <c r="J602" s="107"/>
      <c r="K602" s="109"/>
      <c r="L602" s="107"/>
      <c r="M602" s="107"/>
      <c r="N602" s="109"/>
    </row>
    <row r="603">
      <c r="A603" s="107"/>
      <c r="B603" s="107"/>
      <c r="C603" s="107"/>
      <c r="D603" s="107"/>
      <c r="E603" s="107"/>
      <c r="F603" s="107"/>
      <c r="G603" s="107"/>
      <c r="H603" s="108"/>
      <c r="I603" s="109"/>
      <c r="J603" s="107"/>
      <c r="K603" s="109"/>
      <c r="L603" s="107"/>
      <c r="M603" s="107"/>
      <c r="N603" s="109"/>
    </row>
    <row r="604">
      <c r="A604" s="107"/>
      <c r="B604" s="107"/>
      <c r="C604" s="107"/>
      <c r="D604" s="107"/>
      <c r="E604" s="107"/>
      <c r="F604" s="107"/>
      <c r="G604" s="107"/>
      <c r="H604" s="108"/>
      <c r="I604" s="109"/>
      <c r="J604" s="107"/>
      <c r="K604" s="109"/>
      <c r="L604" s="107"/>
      <c r="M604" s="107"/>
      <c r="N604" s="109"/>
    </row>
    <row r="605">
      <c r="A605" s="107"/>
      <c r="B605" s="107"/>
      <c r="C605" s="107"/>
      <c r="D605" s="107"/>
      <c r="E605" s="107"/>
      <c r="F605" s="107"/>
      <c r="G605" s="107"/>
      <c r="H605" s="108"/>
      <c r="I605" s="109"/>
      <c r="J605" s="107"/>
      <c r="K605" s="109"/>
      <c r="L605" s="107"/>
      <c r="M605" s="107"/>
      <c r="N605" s="109"/>
    </row>
    <row r="606">
      <c r="A606" s="107"/>
      <c r="B606" s="107"/>
      <c r="C606" s="107"/>
      <c r="D606" s="107"/>
      <c r="E606" s="107"/>
      <c r="F606" s="107"/>
      <c r="G606" s="107"/>
      <c r="H606" s="108"/>
      <c r="I606" s="109"/>
      <c r="J606" s="107"/>
      <c r="K606" s="109"/>
      <c r="L606" s="107"/>
      <c r="M606" s="107"/>
      <c r="N606" s="109"/>
    </row>
    <row r="607">
      <c r="A607" s="107"/>
      <c r="B607" s="107"/>
      <c r="C607" s="107"/>
      <c r="D607" s="107"/>
      <c r="E607" s="107"/>
      <c r="F607" s="107"/>
      <c r="G607" s="107"/>
      <c r="H607" s="108"/>
      <c r="I607" s="109"/>
      <c r="J607" s="107"/>
      <c r="K607" s="109"/>
      <c r="L607" s="107"/>
      <c r="M607" s="107"/>
      <c r="N607" s="109"/>
    </row>
    <row r="608">
      <c r="A608" s="107"/>
      <c r="B608" s="107"/>
      <c r="C608" s="107"/>
      <c r="D608" s="107"/>
      <c r="E608" s="107"/>
      <c r="F608" s="107"/>
      <c r="G608" s="107"/>
      <c r="H608" s="108"/>
      <c r="I608" s="109"/>
      <c r="J608" s="107"/>
      <c r="K608" s="109"/>
      <c r="L608" s="107"/>
      <c r="M608" s="107"/>
      <c r="N608" s="109"/>
    </row>
    <row r="609">
      <c r="A609" s="107"/>
      <c r="B609" s="107"/>
      <c r="C609" s="107"/>
      <c r="D609" s="107"/>
      <c r="E609" s="107"/>
      <c r="F609" s="107"/>
      <c r="G609" s="107"/>
      <c r="H609" s="108"/>
      <c r="I609" s="109"/>
      <c r="J609" s="107"/>
      <c r="K609" s="109"/>
      <c r="L609" s="107"/>
      <c r="M609" s="107"/>
      <c r="N609" s="109"/>
    </row>
    <row r="610">
      <c r="A610" s="107"/>
      <c r="B610" s="107"/>
      <c r="C610" s="107"/>
      <c r="D610" s="107"/>
      <c r="E610" s="107"/>
      <c r="F610" s="107"/>
      <c r="G610" s="107"/>
      <c r="H610" s="108"/>
      <c r="I610" s="109"/>
      <c r="J610" s="107"/>
      <c r="K610" s="109"/>
      <c r="L610" s="107"/>
      <c r="M610" s="107"/>
      <c r="N610" s="109"/>
    </row>
    <row r="611">
      <c r="A611" s="107"/>
      <c r="B611" s="107"/>
      <c r="C611" s="107"/>
      <c r="D611" s="107"/>
      <c r="E611" s="107"/>
      <c r="F611" s="107"/>
      <c r="G611" s="107"/>
      <c r="H611" s="108"/>
      <c r="I611" s="109"/>
      <c r="J611" s="107"/>
      <c r="K611" s="109"/>
      <c r="L611" s="107"/>
      <c r="M611" s="107"/>
      <c r="N611" s="109"/>
    </row>
    <row r="612">
      <c r="A612" s="107"/>
      <c r="B612" s="107"/>
      <c r="C612" s="107"/>
      <c r="D612" s="107"/>
      <c r="E612" s="107"/>
      <c r="F612" s="107"/>
      <c r="G612" s="107"/>
      <c r="H612" s="108"/>
      <c r="I612" s="109"/>
      <c r="J612" s="107"/>
      <c r="K612" s="109"/>
      <c r="L612" s="107"/>
      <c r="M612" s="107"/>
      <c r="N612" s="109"/>
    </row>
    <row r="613">
      <c r="A613" s="107"/>
      <c r="B613" s="107"/>
      <c r="C613" s="107"/>
      <c r="D613" s="107"/>
      <c r="E613" s="107"/>
      <c r="F613" s="107"/>
      <c r="G613" s="107"/>
      <c r="H613" s="108"/>
      <c r="I613" s="109"/>
      <c r="J613" s="107"/>
      <c r="K613" s="109"/>
      <c r="L613" s="107"/>
      <c r="M613" s="107"/>
      <c r="N613" s="109"/>
    </row>
    <row r="614">
      <c r="A614" s="107"/>
      <c r="B614" s="107"/>
      <c r="C614" s="107"/>
      <c r="D614" s="107"/>
      <c r="E614" s="107"/>
      <c r="F614" s="107"/>
      <c r="G614" s="107"/>
      <c r="H614" s="108"/>
      <c r="I614" s="109"/>
      <c r="J614" s="107"/>
      <c r="K614" s="109"/>
      <c r="L614" s="107"/>
      <c r="M614" s="107"/>
      <c r="N614" s="109"/>
    </row>
    <row r="615">
      <c r="A615" s="107"/>
      <c r="B615" s="107"/>
      <c r="C615" s="107"/>
      <c r="D615" s="107"/>
      <c r="E615" s="107"/>
      <c r="F615" s="107"/>
      <c r="G615" s="107"/>
      <c r="H615" s="108"/>
      <c r="I615" s="109"/>
      <c r="J615" s="107"/>
      <c r="K615" s="109"/>
      <c r="L615" s="107"/>
      <c r="M615" s="107"/>
      <c r="N615" s="109"/>
    </row>
    <row r="616">
      <c r="A616" s="107"/>
      <c r="B616" s="107"/>
      <c r="C616" s="107"/>
      <c r="D616" s="107"/>
      <c r="E616" s="107"/>
      <c r="F616" s="107"/>
      <c r="G616" s="107"/>
      <c r="H616" s="108"/>
      <c r="I616" s="109"/>
      <c r="J616" s="107"/>
      <c r="K616" s="109"/>
      <c r="L616" s="107"/>
      <c r="M616" s="107"/>
      <c r="N616" s="109"/>
    </row>
    <row r="617">
      <c r="A617" s="107"/>
      <c r="B617" s="107"/>
      <c r="C617" s="107"/>
      <c r="D617" s="107"/>
      <c r="E617" s="107"/>
      <c r="F617" s="107"/>
      <c r="G617" s="107"/>
      <c r="H617" s="108"/>
      <c r="I617" s="109"/>
      <c r="J617" s="107"/>
      <c r="K617" s="109"/>
      <c r="L617" s="107"/>
      <c r="M617" s="107"/>
      <c r="N617" s="109"/>
    </row>
    <row r="618">
      <c r="A618" s="107"/>
      <c r="B618" s="107"/>
      <c r="C618" s="107"/>
      <c r="D618" s="107"/>
      <c r="E618" s="107"/>
      <c r="F618" s="107"/>
      <c r="G618" s="107"/>
      <c r="H618" s="108"/>
      <c r="I618" s="109"/>
      <c r="J618" s="107"/>
      <c r="K618" s="109"/>
      <c r="L618" s="107"/>
      <c r="M618" s="107"/>
      <c r="N618" s="109"/>
    </row>
    <row r="619">
      <c r="A619" s="107"/>
      <c r="B619" s="107"/>
      <c r="C619" s="107"/>
      <c r="D619" s="107"/>
      <c r="E619" s="107"/>
      <c r="F619" s="107"/>
      <c r="G619" s="107"/>
      <c r="H619" s="108"/>
      <c r="I619" s="109"/>
      <c r="J619" s="107"/>
      <c r="K619" s="109"/>
      <c r="L619" s="107"/>
      <c r="M619" s="107"/>
      <c r="N619" s="109"/>
    </row>
    <row r="620">
      <c r="A620" s="107"/>
      <c r="B620" s="107"/>
      <c r="C620" s="107"/>
      <c r="D620" s="107"/>
      <c r="E620" s="107"/>
      <c r="F620" s="107"/>
      <c r="G620" s="107"/>
      <c r="H620" s="108"/>
      <c r="I620" s="109"/>
      <c r="J620" s="107"/>
      <c r="K620" s="109"/>
      <c r="L620" s="107"/>
      <c r="M620" s="107"/>
      <c r="N620" s="109"/>
    </row>
    <row r="621">
      <c r="A621" s="107"/>
      <c r="B621" s="107"/>
      <c r="C621" s="107"/>
      <c r="D621" s="107"/>
      <c r="E621" s="107"/>
      <c r="F621" s="107"/>
      <c r="G621" s="107"/>
      <c r="H621" s="108"/>
      <c r="I621" s="109"/>
      <c r="J621" s="107"/>
      <c r="K621" s="109"/>
      <c r="L621" s="107"/>
      <c r="M621" s="107"/>
      <c r="N621" s="109"/>
    </row>
    <row r="622">
      <c r="A622" s="107"/>
      <c r="B622" s="107"/>
      <c r="C622" s="107"/>
      <c r="D622" s="107"/>
      <c r="E622" s="107"/>
      <c r="F622" s="107"/>
      <c r="G622" s="107"/>
      <c r="H622" s="108"/>
      <c r="I622" s="109"/>
      <c r="J622" s="107"/>
      <c r="K622" s="109"/>
      <c r="L622" s="107"/>
      <c r="M622" s="107"/>
      <c r="N622" s="109"/>
    </row>
    <row r="623">
      <c r="A623" s="107"/>
      <c r="B623" s="107"/>
      <c r="C623" s="107"/>
      <c r="D623" s="107"/>
      <c r="E623" s="107"/>
      <c r="F623" s="107"/>
      <c r="G623" s="107"/>
      <c r="H623" s="108"/>
      <c r="I623" s="109"/>
      <c r="J623" s="107"/>
      <c r="K623" s="109"/>
      <c r="L623" s="107"/>
      <c r="M623" s="107"/>
      <c r="N623" s="109"/>
    </row>
    <row r="624">
      <c r="A624" s="107"/>
      <c r="B624" s="107"/>
      <c r="C624" s="107"/>
      <c r="D624" s="107"/>
      <c r="E624" s="107"/>
      <c r="F624" s="107"/>
      <c r="G624" s="107"/>
      <c r="H624" s="108"/>
      <c r="I624" s="109"/>
      <c r="J624" s="107"/>
      <c r="K624" s="109"/>
      <c r="L624" s="107"/>
      <c r="M624" s="107"/>
      <c r="N624" s="109"/>
    </row>
    <row r="625">
      <c r="A625" s="107"/>
      <c r="B625" s="107"/>
      <c r="C625" s="107"/>
      <c r="D625" s="107"/>
      <c r="E625" s="107"/>
      <c r="F625" s="107"/>
      <c r="G625" s="107"/>
      <c r="H625" s="108"/>
      <c r="I625" s="109"/>
      <c r="J625" s="107"/>
      <c r="K625" s="109"/>
      <c r="L625" s="107"/>
      <c r="M625" s="107"/>
      <c r="N625" s="109"/>
    </row>
    <row r="626">
      <c r="A626" s="107"/>
      <c r="B626" s="107"/>
      <c r="C626" s="107"/>
      <c r="D626" s="107"/>
      <c r="E626" s="107"/>
      <c r="F626" s="107"/>
      <c r="G626" s="107"/>
      <c r="H626" s="108"/>
      <c r="I626" s="109"/>
      <c r="J626" s="107"/>
      <c r="K626" s="109"/>
      <c r="L626" s="107"/>
      <c r="M626" s="107"/>
      <c r="N626" s="109"/>
    </row>
    <row r="627">
      <c r="A627" s="107"/>
      <c r="B627" s="107"/>
      <c r="C627" s="107"/>
      <c r="D627" s="107"/>
      <c r="E627" s="107"/>
      <c r="F627" s="107"/>
      <c r="G627" s="107"/>
      <c r="H627" s="108"/>
      <c r="I627" s="109"/>
      <c r="J627" s="107"/>
      <c r="K627" s="109"/>
      <c r="L627" s="107"/>
      <c r="M627" s="107"/>
      <c r="N627" s="109"/>
    </row>
    <row r="628">
      <c r="A628" s="107"/>
      <c r="B628" s="107"/>
      <c r="C628" s="107"/>
      <c r="D628" s="107"/>
      <c r="E628" s="107"/>
      <c r="F628" s="107"/>
      <c r="G628" s="107"/>
      <c r="H628" s="108"/>
      <c r="I628" s="109"/>
      <c r="J628" s="107"/>
      <c r="K628" s="109"/>
      <c r="L628" s="107"/>
      <c r="M628" s="107"/>
      <c r="N628" s="109"/>
    </row>
    <row r="629">
      <c r="A629" s="107"/>
      <c r="B629" s="107"/>
      <c r="C629" s="107"/>
      <c r="D629" s="107"/>
      <c r="E629" s="107"/>
      <c r="F629" s="107"/>
      <c r="G629" s="107"/>
      <c r="H629" s="108"/>
      <c r="I629" s="109"/>
      <c r="J629" s="107"/>
      <c r="K629" s="109"/>
      <c r="L629" s="107"/>
      <c r="M629" s="107"/>
      <c r="N629" s="109"/>
    </row>
    <row r="630">
      <c r="A630" s="107"/>
      <c r="B630" s="107"/>
      <c r="C630" s="107"/>
      <c r="D630" s="107"/>
      <c r="E630" s="107"/>
      <c r="F630" s="107"/>
      <c r="G630" s="107"/>
      <c r="H630" s="108"/>
      <c r="I630" s="109"/>
      <c r="J630" s="107"/>
      <c r="K630" s="109"/>
      <c r="L630" s="107"/>
      <c r="M630" s="107"/>
      <c r="N630" s="109"/>
    </row>
    <row r="631">
      <c r="A631" s="107"/>
      <c r="B631" s="107"/>
      <c r="C631" s="107"/>
      <c r="D631" s="107"/>
      <c r="E631" s="107"/>
      <c r="F631" s="107"/>
      <c r="G631" s="107"/>
      <c r="H631" s="108"/>
      <c r="I631" s="109"/>
      <c r="J631" s="107"/>
      <c r="K631" s="109"/>
      <c r="L631" s="107"/>
      <c r="M631" s="107"/>
      <c r="N631" s="109"/>
    </row>
    <row r="632">
      <c r="A632" s="107"/>
      <c r="B632" s="107"/>
      <c r="C632" s="107"/>
      <c r="D632" s="107"/>
      <c r="E632" s="107"/>
      <c r="F632" s="107"/>
      <c r="G632" s="107"/>
      <c r="H632" s="108"/>
      <c r="I632" s="109"/>
      <c r="J632" s="107"/>
      <c r="K632" s="109"/>
      <c r="L632" s="107"/>
      <c r="M632" s="107"/>
      <c r="N632" s="109"/>
    </row>
    <row r="633">
      <c r="A633" s="107"/>
      <c r="B633" s="107"/>
      <c r="C633" s="107"/>
      <c r="D633" s="107"/>
      <c r="E633" s="107"/>
      <c r="F633" s="107"/>
      <c r="G633" s="107"/>
      <c r="H633" s="108"/>
      <c r="I633" s="109"/>
      <c r="J633" s="107"/>
      <c r="K633" s="109"/>
      <c r="L633" s="107"/>
      <c r="M633" s="107"/>
      <c r="N633" s="109"/>
    </row>
    <row r="634">
      <c r="A634" s="107"/>
      <c r="B634" s="107"/>
      <c r="C634" s="107"/>
      <c r="D634" s="107"/>
      <c r="E634" s="107"/>
      <c r="F634" s="107"/>
      <c r="G634" s="107"/>
      <c r="H634" s="108"/>
      <c r="I634" s="109"/>
      <c r="J634" s="107"/>
      <c r="K634" s="109"/>
      <c r="L634" s="107"/>
      <c r="M634" s="107"/>
      <c r="N634" s="109"/>
    </row>
    <row r="635">
      <c r="A635" s="107"/>
      <c r="B635" s="107"/>
      <c r="C635" s="107"/>
      <c r="D635" s="107"/>
      <c r="E635" s="107"/>
      <c r="F635" s="107"/>
      <c r="G635" s="107"/>
      <c r="H635" s="108"/>
      <c r="I635" s="109"/>
      <c r="J635" s="107"/>
      <c r="K635" s="109"/>
      <c r="L635" s="107"/>
      <c r="M635" s="107"/>
      <c r="N635" s="109"/>
    </row>
    <row r="636">
      <c r="A636" s="107"/>
      <c r="B636" s="107"/>
      <c r="C636" s="107"/>
      <c r="D636" s="107"/>
      <c r="E636" s="107"/>
      <c r="F636" s="107"/>
      <c r="G636" s="107"/>
      <c r="H636" s="108"/>
      <c r="I636" s="109"/>
      <c r="J636" s="107"/>
      <c r="K636" s="109"/>
      <c r="L636" s="107"/>
      <c r="M636" s="107"/>
      <c r="N636" s="109"/>
    </row>
    <row r="637">
      <c r="A637" s="107"/>
      <c r="B637" s="107"/>
      <c r="C637" s="107"/>
      <c r="D637" s="107"/>
      <c r="E637" s="107"/>
      <c r="F637" s="107"/>
      <c r="G637" s="107"/>
      <c r="H637" s="108"/>
      <c r="I637" s="109"/>
      <c r="J637" s="107"/>
      <c r="K637" s="109"/>
      <c r="L637" s="107"/>
      <c r="M637" s="107"/>
      <c r="N637" s="109"/>
    </row>
    <row r="638">
      <c r="A638" s="107"/>
      <c r="B638" s="107"/>
      <c r="C638" s="107"/>
      <c r="D638" s="107"/>
      <c r="E638" s="107"/>
      <c r="F638" s="107"/>
      <c r="G638" s="107"/>
      <c r="H638" s="108"/>
      <c r="I638" s="109"/>
      <c r="J638" s="107"/>
      <c r="K638" s="109"/>
      <c r="L638" s="107"/>
      <c r="M638" s="107"/>
      <c r="N638" s="109"/>
    </row>
    <row r="639">
      <c r="A639" s="107"/>
      <c r="B639" s="107"/>
      <c r="C639" s="107"/>
      <c r="D639" s="107"/>
      <c r="E639" s="107"/>
      <c r="F639" s="107"/>
      <c r="G639" s="107"/>
      <c r="H639" s="108"/>
      <c r="I639" s="109"/>
      <c r="J639" s="107"/>
      <c r="K639" s="109"/>
      <c r="L639" s="107"/>
      <c r="M639" s="107"/>
      <c r="N639" s="109"/>
    </row>
    <row r="640">
      <c r="A640" s="107"/>
      <c r="B640" s="107"/>
      <c r="C640" s="107"/>
      <c r="D640" s="107"/>
      <c r="E640" s="107"/>
      <c r="F640" s="107"/>
      <c r="G640" s="107"/>
      <c r="H640" s="108"/>
      <c r="I640" s="109"/>
      <c r="J640" s="107"/>
      <c r="K640" s="109"/>
      <c r="L640" s="107"/>
      <c r="M640" s="107"/>
      <c r="N640" s="109"/>
    </row>
    <row r="641">
      <c r="A641" s="107"/>
      <c r="B641" s="107"/>
      <c r="C641" s="107"/>
      <c r="D641" s="107"/>
      <c r="E641" s="107"/>
      <c r="F641" s="107"/>
      <c r="G641" s="107"/>
      <c r="H641" s="108"/>
      <c r="I641" s="109"/>
      <c r="J641" s="107"/>
      <c r="K641" s="109"/>
      <c r="L641" s="107"/>
      <c r="M641" s="107"/>
      <c r="N641" s="109"/>
    </row>
    <row r="642">
      <c r="A642" s="107"/>
      <c r="B642" s="107"/>
      <c r="C642" s="107"/>
      <c r="D642" s="107"/>
      <c r="E642" s="107"/>
      <c r="F642" s="107"/>
      <c r="G642" s="107"/>
      <c r="H642" s="108"/>
      <c r="I642" s="109"/>
      <c r="J642" s="107"/>
      <c r="K642" s="109"/>
      <c r="L642" s="107"/>
      <c r="M642" s="107"/>
      <c r="N642" s="109"/>
    </row>
    <row r="643">
      <c r="A643" s="107"/>
      <c r="B643" s="107"/>
      <c r="C643" s="107"/>
      <c r="D643" s="107"/>
      <c r="E643" s="107"/>
      <c r="F643" s="107"/>
      <c r="G643" s="107"/>
      <c r="H643" s="108"/>
      <c r="I643" s="109"/>
      <c r="J643" s="107"/>
      <c r="K643" s="109"/>
      <c r="L643" s="107"/>
      <c r="M643" s="107"/>
      <c r="N643" s="109"/>
    </row>
    <row r="644">
      <c r="A644" s="107"/>
      <c r="B644" s="107"/>
      <c r="C644" s="107"/>
      <c r="D644" s="107"/>
      <c r="E644" s="107"/>
      <c r="F644" s="107"/>
      <c r="G644" s="107"/>
      <c r="H644" s="108"/>
      <c r="I644" s="109"/>
      <c r="J644" s="107"/>
      <c r="K644" s="109"/>
      <c r="L644" s="107"/>
      <c r="M644" s="107"/>
      <c r="N644" s="109"/>
    </row>
    <row r="645">
      <c r="A645" s="107"/>
      <c r="B645" s="107"/>
      <c r="C645" s="107"/>
      <c r="D645" s="107"/>
      <c r="E645" s="107"/>
      <c r="F645" s="107"/>
      <c r="G645" s="107"/>
      <c r="H645" s="108"/>
      <c r="I645" s="109"/>
      <c r="J645" s="107"/>
      <c r="K645" s="109"/>
      <c r="L645" s="107"/>
      <c r="M645" s="107"/>
      <c r="N645" s="109"/>
    </row>
    <row r="646">
      <c r="A646" s="107"/>
      <c r="B646" s="107"/>
      <c r="C646" s="107"/>
      <c r="D646" s="107"/>
      <c r="E646" s="107"/>
      <c r="F646" s="107"/>
      <c r="G646" s="107"/>
      <c r="H646" s="108"/>
      <c r="I646" s="109"/>
      <c r="J646" s="107"/>
      <c r="K646" s="109"/>
      <c r="L646" s="107"/>
      <c r="M646" s="107"/>
      <c r="N646" s="109"/>
    </row>
    <row r="647">
      <c r="A647" s="107"/>
      <c r="B647" s="107"/>
      <c r="C647" s="107"/>
      <c r="D647" s="107"/>
      <c r="E647" s="107"/>
      <c r="F647" s="107"/>
      <c r="G647" s="107"/>
      <c r="H647" s="108"/>
      <c r="I647" s="109"/>
      <c r="J647" s="107"/>
      <c r="K647" s="109"/>
      <c r="L647" s="107"/>
      <c r="M647" s="107"/>
      <c r="N647" s="109"/>
    </row>
    <row r="648">
      <c r="A648" s="107"/>
      <c r="B648" s="107"/>
      <c r="C648" s="107"/>
      <c r="D648" s="107"/>
      <c r="E648" s="107"/>
      <c r="F648" s="107"/>
      <c r="G648" s="107"/>
      <c r="H648" s="108"/>
      <c r="I648" s="109"/>
      <c r="J648" s="107"/>
      <c r="K648" s="109"/>
      <c r="L648" s="107"/>
      <c r="M648" s="107"/>
      <c r="N648" s="109"/>
    </row>
    <row r="649">
      <c r="A649" s="107"/>
      <c r="B649" s="107"/>
      <c r="C649" s="107"/>
      <c r="D649" s="107"/>
      <c r="E649" s="107"/>
      <c r="F649" s="107"/>
      <c r="G649" s="107"/>
      <c r="H649" s="108"/>
      <c r="I649" s="109"/>
      <c r="J649" s="107"/>
      <c r="K649" s="109"/>
      <c r="L649" s="107"/>
      <c r="M649" s="107"/>
      <c r="N649" s="109"/>
    </row>
    <row r="650">
      <c r="A650" s="107"/>
      <c r="B650" s="107"/>
      <c r="C650" s="107"/>
      <c r="D650" s="107"/>
      <c r="E650" s="107"/>
      <c r="F650" s="107"/>
      <c r="G650" s="107"/>
      <c r="H650" s="108"/>
      <c r="I650" s="109"/>
      <c r="J650" s="107"/>
      <c r="K650" s="109"/>
      <c r="L650" s="107"/>
      <c r="M650" s="107"/>
      <c r="N650" s="109"/>
    </row>
    <row r="651">
      <c r="A651" s="107"/>
      <c r="B651" s="107"/>
      <c r="C651" s="107"/>
      <c r="D651" s="107"/>
      <c r="E651" s="107"/>
      <c r="F651" s="107"/>
      <c r="G651" s="107"/>
      <c r="H651" s="108"/>
      <c r="I651" s="109"/>
      <c r="J651" s="107"/>
      <c r="K651" s="109"/>
      <c r="L651" s="107"/>
      <c r="M651" s="107"/>
      <c r="N651" s="109"/>
    </row>
    <row r="652">
      <c r="A652" s="107"/>
      <c r="B652" s="107"/>
      <c r="C652" s="107"/>
      <c r="D652" s="107"/>
      <c r="E652" s="107"/>
      <c r="F652" s="107"/>
      <c r="G652" s="107"/>
      <c r="H652" s="108"/>
      <c r="I652" s="109"/>
      <c r="J652" s="107"/>
      <c r="K652" s="109"/>
      <c r="L652" s="107"/>
      <c r="M652" s="107"/>
      <c r="N652" s="109"/>
    </row>
    <row r="653">
      <c r="A653" s="107"/>
      <c r="B653" s="107"/>
      <c r="C653" s="107"/>
      <c r="D653" s="107"/>
      <c r="E653" s="107"/>
      <c r="F653" s="107"/>
      <c r="G653" s="107"/>
      <c r="H653" s="108"/>
      <c r="I653" s="109"/>
      <c r="J653" s="107"/>
      <c r="K653" s="109"/>
      <c r="L653" s="107"/>
      <c r="M653" s="107"/>
      <c r="N653" s="109"/>
    </row>
    <row r="654">
      <c r="A654" s="107"/>
      <c r="B654" s="107"/>
      <c r="C654" s="107"/>
      <c r="D654" s="107"/>
      <c r="E654" s="107"/>
      <c r="F654" s="107"/>
      <c r="G654" s="107"/>
      <c r="H654" s="108"/>
      <c r="I654" s="109"/>
      <c r="J654" s="107"/>
      <c r="K654" s="109"/>
      <c r="L654" s="107"/>
      <c r="M654" s="107"/>
      <c r="N654" s="109"/>
    </row>
    <row r="655">
      <c r="A655" s="107"/>
      <c r="B655" s="107"/>
      <c r="C655" s="107"/>
      <c r="D655" s="107"/>
      <c r="E655" s="107"/>
      <c r="F655" s="107"/>
      <c r="G655" s="107"/>
      <c r="H655" s="108"/>
      <c r="I655" s="109"/>
      <c r="J655" s="107"/>
      <c r="K655" s="109"/>
      <c r="L655" s="107"/>
      <c r="M655" s="107"/>
      <c r="N655" s="109"/>
    </row>
    <row r="656">
      <c r="A656" s="107"/>
      <c r="B656" s="107"/>
      <c r="C656" s="107"/>
      <c r="D656" s="107"/>
      <c r="E656" s="107"/>
      <c r="F656" s="107"/>
      <c r="G656" s="107"/>
      <c r="H656" s="108"/>
      <c r="I656" s="109"/>
      <c r="J656" s="107"/>
      <c r="K656" s="109"/>
      <c r="L656" s="107"/>
      <c r="M656" s="107"/>
      <c r="N656" s="109"/>
    </row>
    <row r="657">
      <c r="A657" s="107"/>
      <c r="B657" s="107"/>
      <c r="C657" s="107"/>
      <c r="D657" s="107"/>
      <c r="E657" s="107"/>
      <c r="F657" s="107"/>
      <c r="G657" s="107"/>
      <c r="H657" s="108"/>
      <c r="I657" s="109"/>
      <c r="J657" s="107"/>
      <c r="K657" s="109"/>
      <c r="L657" s="107"/>
      <c r="M657" s="107"/>
      <c r="N657" s="109"/>
    </row>
    <row r="658">
      <c r="A658" s="107"/>
      <c r="B658" s="107"/>
      <c r="C658" s="107"/>
      <c r="D658" s="107"/>
      <c r="E658" s="107"/>
      <c r="F658" s="107"/>
      <c r="G658" s="107"/>
      <c r="H658" s="108"/>
      <c r="I658" s="109"/>
      <c r="J658" s="107"/>
      <c r="K658" s="109"/>
      <c r="L658" s="107"/>
      <c r="M658" s="107"/>
      <c r="N658" s="109"/>
    </row>
    <row r="659">
      <c r="A659" s="107"/>
      <c r="B659" s="107"/>
      <c r="C659" s="107"/>
      <c r="D659" s="107"/>
      <c r="E659" s="107"/>
      <c r="F659" s="107"/>
      <c r="G659" s="107"/>
      <c r="H659" s="108"/>
      <c r="I659" s="109"/>
      <c r="J659" s="107"/>
      <c r="K659" s="109"/>
      <c r="L659" s="107"/>
      <c r="M659" s="107"/>
      <c r="N659" s="109"/>
    </row>
    <row r="660">
      <c r="A660" s="107"/>
      <c r="B660" s="107"/>
      <c r="C660" s="107"/>
      <c r="D660" s="107"/>
      <c r="E660" s="107"/>
      <c r="F660" s="107"/>
      <c r="G660" s="107"/>
      <c r="H660" s="108"/>
      <c r="I660" s="109"/>
      <c r="J660" s="107"/>
      <c r="K660" s="109"/>
      <c r="L660" s="107"/>
      <c r="M660" s="107"/>
      <c r="N660" s="109"/>
    </row>
    <row r="661">
      <c r="A661" s="107"/>
      <c r="B661" s="107"/>
      <c r="C661" s="107"/>
      <c r="D661" s="107"/>
      <c r="E661" s="107"/>
      <c r="F661" s="107"/>
      <c r="G661" s="107"/>
      <c r="H661" s="108"/>
      <c r="I661" s="109"/>
      <c r="J661" s="107"/>
      <c r="K661" s="109"/>
      <c r="L661" s="107"/>
      <c r="M661" s="107"/>
      <c r="N661" s="109"/>
    </row>
    <row r="662">
      <c r="A662" s="107"/>
      <c r="B662" s="107"/>
      <c r="C662" s="107"/>
      <c r="D662" s="107"/>
      <c r="E662" s="107"/>
      <c r="F662" s="107"/>
      <c r="G662" s="107"/>
      <c r="H662" s="108"/>
      <c r="I662" s="109"/>
      <c r="J662" s="107"/>
      <c r="K662" s="109"/>
      <c r="L662" s="107"/>
      <c r="M662" s="107"/>
      <c r="N662" s="109"/>
    </row>
    <row r="663">
      <c r="A663" s="107"/>
      <c r="B663" s="107"/>
      <c r="C663" s="107"/>
      <c r="D663" s="107"/>
      <c r="E663" s="107"/>
      <c r="F663" s="107"/>
      <c r="G663" s="107"/>
      <c r="H663" s="108"/>
      <c r="I663" s="109"/>
      <c r="J663" s="107"/>
      <c r="K663" s="109"/>
      <c r="L663" s="107"/>
      <c r="M663" s="107"/>
      <c r="N663" s="109"/>
    </row>
    <row r="664">
      <c r="A664" s="107"/>
      <c r="B664" s="107"/>
      <c r="C664" s="107"/>
      <c r="D664" s="107"/>
      <c r="E664" s="107"/>
      <c r="F664" s="107"/>
      <c r="G664" s="107"/>
      <c r="H664" s="108"/>
      <c r="I664" s="109"/>
      <c r="J664" s="107"/>
      <c r="K664" s="109"/>
      <c r="L664" s="107"/>
      <c r="M664" s="107"/>
      <c r="N664" s="109"/>
    </row>
    <row r="665">
      <c r="A665" s="107"/>
      <c r="B665" s="107"/>
      <c r="C665" s="107"/>
      <c r="D665" s="107"/>
      <c r="E665" s="107"/>
      <c r="F665" s="107"/>
      <c r="G665" s="107"/>
      <c r="H665" s="108"/>
      <c r="I665" s="109"/>
      <c r="J665" s="107"/>
      <c r="K665" s="109"/>
      <c r="L665" s="107"/>
      <c r="M665" s="107"/>
      <c r="N665" s="109"/>
    </row>
    <row r="666">
      <c r="A666" s="107"/>
      <c r="B666" s="107"/>
      <c r="C666" s="107"/>
      <c r="D666" s="107"/>
      <c r="E666" s="107"/>
      <c r="F666" s="107"/>
      <c r="G666" s="107"/>
      <c r="H666" s="108"/>
      <c r="I666" s="109"/>
      <c r="J666" s="107"/>
      <c r="K666" s="109"/>
      <c r="L666" s="107"/>
      <c r="M666" s="107"/>
      <c r="N666" s="109"/>
    </row>
    <row r="667">
      <c r="A667" s="107"/>
      <c r="B667" s="107"/>
      <c r="C667" s="107"/>
      <c r="D667" s="107"/>
      <c r="E667" s="107"/>
      <c r="F667" s="107"/>
      <c r="G667" s="107"/>
      <c r="H667" s="108"/>
      <c r="I667" s="109"/>
      <c r="J667" s="107"/>
      <c r="K667" s="109"/>
      <c r="L667" s="107"/>
      <c r="M667" s="107"/>
      <c r="N667" s="109"/>
    </row>
    <row r="668">
      <c r="A668" s="107"/>
      <c r="B668" s="107"/>
      <c r="C668" s="107"/>
      <c r="D668" s="107"/>
      <c r="E668" s="107"/>
      <c r="F668" s="107"/>
      <c r="G668" s="107"/>
      <c r="H668" s="108"/>
      <c r="I668" s="109"/>
      <c r="J668" s="107"/>
      <c r="K668" s="109"/>
      <c r="L668" s="107"/>
      <c r="M668" s="107"/>
      <c r="N668" s="109"/>
    </row>
    <row r="669">
      <c r="A669" s="107"/>
      <c r="B669" s="107"/>
      <c r="C669" s="107"/>
      <c r="D669" s="107"/>
      <c r="E669" s="107"/>
      <c r="F669" s="107"/>
      <c r="G669" s="107"/>
      <c r="H669" s="108"/>
      <c r="I669" s="109"/>
      <c r="J669" s="107"/>
      <c r="K669" s="109"/>
      <c r="L669" s="107"/>
      <c r="M669" s="107"/>
      <c r="N669" s="109"/>
    </row>
    <row r="670">
      <c r="A670" s="107"/>
      <c r="B670" s="107"/>
      <c r="C670" s="107"/>
      <c r="D670" s="107"/>
      <c r="E670" s="107"/>
      <c r="F670" s="107"/>
      <c r="G670" s="107"/>
      <c r="H670" s="108"/>
      <c r="I670" s="109"/>
      <c r="J670" s="107"/>
      <c r="K670" s="109"/>
      <c r="L670" s="107"/>
      <c r="M670" s="107"/>
      <c r="N670" s="109"/>
    </row>
    <row r="671">
      <c r="A671" s="107"/>
      <c r="B671" s="107"/>
      <c r="C671" s="107"/>
      <c r="D671" s="107"/>
      <c r="E671" s="107"/>
      <c r="F671" s="107"/>
      <c r="G671" s="107"/>
      <c r="H671" s="108"/>
      <c r="I671" s="109"/>
      <c r="J671" s="107"/>
      <c r="K671" s="109"/>
      <c r="L671" s="107"/>
      <c r="M671" s="107"/>
      <c r="N671" s="109"/>
    </row>
    <row r="672">
      <c r="A672" s="107"/>
      <c r="B672" s="107"/>
      <c r="C672" s="107"/>
      <c r="D672" s="107"/>
      <c r="E672" s="107"/>
      <c r="F672" s="107"/>
      <c r="G672" s="107"/>
      <c r="H672" s="108"/>
      <c r="I672" s="109"/>
      <c r="J672" s="107"/>
      <c r="K672" s="109"/>
      <c r="L672" s="107"/>
      <c r="M672" s="107"/>
      <c r="N672" s="109"/>
    </row>
    <row r="673">
      <c r="A673" s="107"/>
      <c r="B673" s="107"/>
      <c r="C673" s="107"/>
      <c r="D673" s="107"/>
      <c r="E673" s="107"/>
      <c r="F673" s="107"/>
      <c r="G673" s="107"/>
      <c r="H673" s="108"/>
      <c r="I673" s="109"/>
      <c r="J673" s="107"/>
      <c r="K673" s="109"/>
      <c r="L673" s="107"/>
      <c r="M673" s="107"/>
      <c r="N673" s="109"/>
    </row>
    <row r="674">
      <c r="A674" s="107"/>
      <c r="B674" s="107"/>
      <c r="C674" s="107"/>
      <c r="D674" s="107"/>
      <c r="E674" s="107"/>
      <c r="F674" s="107"/>
      <c r="G674" s="107"/>
      <c r="H674" s="108"/>
      <c r="I674" s="109"/>
      <c r="J674" s="107"/>
      <c r="K674" s="109"/>
      <c r="L674" s="107"/>
      <c r="M674" s="107"/>
      <c r="N674" s="109"/>
    </row>
    <row r="675">
      <c r="A675" s="107"/>
      <c r="B675" s="107"/>
      <c r="C675" s="107"/>
      <c r="D675" s="107"/>
      <c r="E675" s="107"/>
      <c r="F675" s="107"/>
      <c r="G675" s="107"/>
      <c r="H675" s="108"/>
      <c r="I675" s="109"/>
      <c r="J675" s="107"/>
      <c r="K675" s="109"/>
      <c r="L675" s="107"/>
      <c r="M675" s="107"/>
      <c r="N675" s="109"/>
    </row>
    <row r="676">
      <c r="A676" s="107"/>
      <c r="B676" s="107"/>
      <c r="C676" s="107"/>
      <c r="D676" s="107"/>
      <c r="E676" s="107"/>
      <c r="F676" s="107"/>
      <c r="G676" s="107"/>
      <c r="H676" s="108"/>
      <c r="I676" s="109"/>
      <c r="J676" s="107"/>
      <c r="K676" s="109"/>
      <c r="L676" s="107"/>
      <c r="M676" s="107"/>
      <c r="N676" s="109"/>
    </row>
    <row r="677">
      <c r="A677" s="107"/>
      <c r="B677" s="107"/>
      <c r="C677" s="107"/>
      <c r="D677" s="107"/>
      <c r="E677" s="107"/>
      <c r="F677" s="107"/>
      <c r="G677" s="107"/>
      <c r="H677" s="108"/>
      <c r="I677" s="109"/>
      <c r="J677" s="107"/>
      <c r="K677" s="109"/>
      <c r="L677" s="107"/>
      <c r="M677" s="107"/>
      <c r="N677" s="109"/>
    </row>
    <row r="678">
      <c r="A678" s="107"/>
      <c r="B678" s="107"/>
      <c r="C678" s="107"/>
      <c r="D678" s="107"/>
      <c r="E678" s="107"/>
      <c r="F678" s="107"/>
      <c r="G678" s="107"/>
      <c r="H678" s="108"/>
      <c r="I678" s="109"/>
      <c r="J678" s="107"/>
      <c r="K678" s="109"/>
      <c r="L678" s="107"/>
      <c r="M678" s="107"/>
      <c r="N678" s="109"/>
    </row>
    <row r="679">
      <c r="A679" s="107"/>
      <c r="B679" s="107"/>
      <c r="C679" s="107"/>
      <c r="D679" s="107"/>
      <c r="E679" s="107"/>
      <c r="F679" s="107"/>
      <c r="G679" s="107"/>
      <c r="H679" s="108"/>
      <c r="I679" s="109"/>
      <c r="J679" s="107"/>
      <c r="K679" s="109"/>
      <c r="L679" s="107"/>
      <c r="M679" s="107"/>
      <c r="N679" s="109"/>
    </row>
    <row r="680">
      <c r="A680" s="107"/>
      <c r="B680" s="107"/>
      <c r="C680" s="107"/>
      <c r="D680" s="107"/>
      <c r="E680" s="107"/>
      <c r="F680" s="107"/>
      <c r="G680" s="107"/>
      <c r="H680" s="108"/>
      <c r="I680" s="109"/>
      <c r="J680" s="107"/>
      <c r="K680" s="109"/>
      <c r="L680" s="107"/>
      <c r="M680" s="107"/>
      <c r="N680" s="109"/>
    </row>
    <row r="681">
      <c r="A681" s="107"/>
      <c r="B681" s="107"/>
      <c r="C681" s="107"/>
      <c r="D681" s="107"/>
      <c r="E681" s="107"/>
      <c r="F681" s="107"/>
      <c r="G681" s="107"/>
      <c r="H681" s="108"/>
      <c r="I681" s="109"/>
      <c r="J681" s="107"/>
      <c r="K681" s="109"/>
      <c r="L681" s="107"/>
      <c r="M681" s="107"/>
      <c r="N681" s="109"/>
    </row>
    <row r="682">
      <c r="A682" s="107"/>
      <c r="B682" s="107"/>
      <c r="C682" s="107"/>
      <c r="D682" s="107"/>
      <c r="E682" s="107"/>
      <c r="F682" s="107"/>
      <c r="G682" s="107"/>
      <c r="H682" s="108"/>
      <c r="I682" s="109"/>
      <c r="J682" s="107"/>
      <c r="K682" s="109"/>
      <c r="L682" s="107"/>
      <c r="M682" s="107"/>
      <c r="N682" s="109"/>
    </row>
    <row r="683">
      <c r="A683" s="107"/>
      <c r="B683" s="107"/>
      <c r="C683" s="107"/>
      <c r="D683" s="107"/>
      <c r="E683" s="107"/>
      <c r="F683" s="107"/>
      <c r="G683" s="107"/>
      <c r="H683" s="108"/>
      <c r="I683" s="109"/>
      <c r="J683" s="107"/>
      <c r="K683" s="109"/>
      <c r="L683" s="107"/>
      <c r="M683" s="107"/>
      <c r="N683" s="109"/>
    </row>
    <row r="684">
      <c r="A684" s="107"/>
      <c r="B684" s="107"/>
      <c r="C684" s="107"/>
      <c r="D684" s="107"/>
      <c r="E684" s="107"/>
      <c r="F684" s="107"/>
      <c r="G684" s="107"/>
      <c r="H684" s="108"/>
      <c r="I684" s="109"/>
      <c r="J684" s="107"/>
      <c r="K684" s="109"/>
      <c r="L684" s="107"/>
      <c r="M684" s="107"/>
      <c r="N684" s="109"/>
    </row>
    <row r="685">
      <c r="A685" s="107"/>
      <c r="B685" s="107"/>
      <c r="C685" s="107"/>
      <c r="D685" s="107"/>
      <c r="E685" s="107"/>
      <c r="F685" s="107"/>
      <c r="G685" s="107"/>
      <c r="H685" s="108"/>
      <c r="I685" s="109"/>
      <c r="J685" s="107"/>
      <c r="K685" s="109"/>
      <c r="L685" s="107"/>
      <c r="M685" s="107"/>
      <c r="N685" s="109"/>
    </row>
    <row r="686">
      <c r="A686" s="107"/>
      <c r="B686" s="107"/>
      <c r="C686" s="107"/>
      <c r="D686" s="107"/>
      <c r="E686" s="107"/>
      <c r="F686" s="107"/>
      <c r="G686" s="107"/>
      <c r="H686" s="108"/>
      <c r="I686" s="109"/>
      <c r="J686" s="107"/>
      <c r="K686" s="109"/>
      <c r="L686" s="107"/>
      <c r="M686" s="107"/>
      <c r="N686" s="109"/>
    </row>
    <row r="687">
      <c r="A687" s="107"/>
      <c r="B687" s="107"/>
      <c r="C687" s="107"/>
      <c r="D687" s="107"/>
      <c r="E687" s="107"/>
      <c r="F687" s="107"/>
      <c r="G687" s="107"/>
      <c r="H687" s="108"/>
      <c r="I687" s="109"/>
      <c r="J687" s="107"/>
      <c r="K687" s="109"/>
      <c r="L687" s="107"/>
      <c r="M687" s="107"/>
      <c r="N687" s="109"/>
    </row>
    <row r="688">
      <c r="A688" s="107"/>
      <c r="B688" s="107"/>
      <c r="C688" s="107"/>
      <c r="D688" s="107"/>
      <c r="E688" s="107"/>
      <c r="F688" s="107"/>
      <c r="G688" s="107"/>
      <c r="H688" s="108"/>
      <c r="I688" s="109"/>
      <c r="J688" s="107"/>
      <c r="K688" s="109"/>
      <c r="L688" s="107"/>
      <c r="M688" s="107"/>
      <c r="N688" s="109"/>
    </row>
    <row r="689">
      <c r="A689" s="107"/>
      <c r="B689" s="107"/>
      <c r="C689" s="107"/>
      <c r="D689" s="107"/>
      <c r="E689" s="107"/>
      <c r="F689" s="107"/>
      <c r="G689" s="107"/>
      <c r="H689" s="108"/>
      <c r="I689" s="109"/>
      <c r="J689" s="107"/>
      <c r="K689" s="109"/>
      <c r="L689" s="107"/>
      <c r="M689" s="107"/>
      <c r="N689" s="109"/>
    </row>
    <row r="690">
      <c r="A690" s="107"/>
      <c r="B690" s="107"/>
      <c r="C690" s="107"/>
      <c r="D690" s="107"/>
      <c r="E690" s="107"/>
      <c r="F690" s="107"/>
      <c r="G690" s="107"/>
      <c r="H690" s="108"/>
      <c r="I690" s="109"/>
      <c r="J690" s="107"/>
      <c r="K690" s="109"/>
      <c r="L690" s="107"/>
      <c r="M690" s="107"/>
      <c r="N690" s="109"/>
    </row>
    <row r="691">
      <c r="A691" s="107"/>
      <c r="B691" s="107"/>
      <c r="C691" s="107"/>
      <c r="D691" s="107"/>
      <c r="E691" s="107"/>
      <c r="F691" s="107"/>
      <c r="G691" s="107"/>
      <c r="H691" s="108"/>
      <c r="I691" s="109"/>
      <c r="J691" s="107"/>
      <c r="K691" s="109"/>
      <c r="L691" s="107"/>
      <c r="M691" s="107"/>
      <c r="N691" s="109"/>
    </row>
    <row r="692">
      <c r="A692" s="107"/>
      <c r="B692" s="107"/>
      <c r="C692" s="107"/>
      <c r="D692" s="107"/>
      <c r="E692" s="107"/>
      <c r="F692" s="107"/>
      <c r="G692" s="107"/>
      <c r="H692" s="108"/>
      <c r="I692" s="109"/>
      <c r="J692" s="107"/>
      <c r="K692" s="109"/>
      <c r="L692" s="107"/>
      <c r="M692" s="107"/>
      <c r="N692" s="109"/>
    </row>
    <row r="693">
      <c r="A693" s="107"/>
      <c r="B693" s="107"/>
      <c r="C693" s="107"/>
      <c r="D693" s="107"/>
      <c r="E693" s="107"/>
      <c r="F693" s="107"/>
      <c r="G693" s="107"/>
      <c r="H693" s="108"/>
      <c r="I693" s="109"/>
      <c r="J693" s="107"/>
      <c r="K693" s="109"/>
      <c r="L693" s="107"/>
      <c r="M693" s="107"/>
      <c r="N693" s="109"/>
    </row>
    <row r="694">
      <c r="A694" s="107"/>
      <c r="B694" s="107"/>
      <c r="C694" s="107"/>
      <c r="D694" s="107"/>
      <c r="E694" s="107"/>
      <c r="F694" s="107"/>
      <c r="G694" s="107"/>
      <c r="H694" s="108"/>
      <c r="I694" s="109"/>
      <c r="J694" s="107"/>
      <c r="K694" s="109"/>
      <c r="L694" s="107"/>
      <c r="M694" s="107"/>
      <c r="N694" s="109"/>
    </row>
    <row r="695">
      <c r="A695" s="107"/>
      <c r="B695" s="107"/>
      <c r="C695" s="107"/>
      <c r="D695" s="107"/>
      <c r="E695" s="107"/>
      <c r="F695" s="107"/>
      <c r="G695" s="107"/>
      <c r="H695" s="108"/>
      <c r="I695" s="109"/>
      <c r="J695" s="107"/>
      <c r="K695" s="109"/>
      <c r="L695" s="107"/>
      <c r="M695" s="107"/>
      <c r="N695" s="109"/>
    </row>
    <row r="696">
      <c r="A696" s="107"/>
      <c r="B696" s="107"/>
      <c r="C696" s="107"/>
      <c r="D696" s="107"/>
      <c r="E696" s="107"/>
      <c r="F696" s="107"/>
      <c r="G696" s="107"/>
      <c r="H696" s="108"/>
      <c r="I696" s="109"/>
      <c r="J696" s="107"/>
      <c r="K696" s="109"/>
      <c r="L696" s="107"/>
      <c r="M696" s="107"/>
      <c r="N696" s="109"/>
    </row>
    <row r="697">
      <c r="A697" s="107"/>
      <c r="B697" s="107"/>
      <c r="C697" s="107"/>
      <c r="D697" s="107"/>
      <c r="E697" s="107"/>
      <c r="F697" s="107"/>
      <c r="G697" s="107"/>
      <c r="H697" s="108"/>
      <c r="I697" s="109"/>
      <c r="J697" s="107"/>
      <c r="K697" s="109"/>
      <c r="L697" s="107"/>
      <c r="M697" s="107"/>
      <c r="N697" s="109"/>
    </row>
    <row r="698">
      <c r="A698" s="107"/>
      <c r="B698" s="107"/>
      <c r="C698" s="107"/>
      <c r="D698" s="107"/>
      <c r="E698" s="107"/>
      <c r="F698" s="107"/>
      <c r="G698" s="107"/>
      <c r="H698" s="108"/>
      <c r="I698" s="109"/>
      <c r="J698" s="107"/>
      <c r="K698" s="109"/>
      <c r="L698" s="107"/>
      <c r="M698" s="107"/>
      <c r="N698" s="109"/>
    </row>
    <row r="699">
      <c r="A699" s="107"/>
      <c r="B699" s="107"/>
      <c r="C699" s="107"/>
      <c r="D699" s="107"/>
      <c r="E699" s="107"/>
      <c r="F699" s="107"/>
      <c r="G699" s="107"/>
      <c r="H699" s="108"/>
      <c r="I699" s="109"/>
      <c r="J699" s="107"/>
      <c r="K699" s="109"/>
      <c r="L699" s="107"/>
      <c r="M699" s="107"/>
      <c r="N699" s="109"/>
    </row>
    <row r="700">
      <c r="A700" s="107"/>
      <c r="B700" s="107"/>
      <c r="C700" s="107"/>
      <c r="D700" s="107"/>
      <c r="E700" s="107"/>
      <c r="F700" s="107"/>
      <c r="G700" s="107"/>
      <c r="H700" s="108"/>
      <c r="I700" s="109"/>
      <c r="J700" s="107"/>
      <c r="K700" s="109"/>
      <c r="L700" s="107"/>
      <c r="M700" s="107"/>
      <c r="N700" s="109"/>
    </row>
    <row r="701">
      <c r="A701" s="107"/>
      <c r="B701" s="107"/>
      <c r="C701" s="107"/>
      <c r="D701" s="107"/>
      <c r="E701" s="107"/>
      <c r="F701" s="107"/>
      <c r="G701" s="107"/>
      <c r="H701" s="108"/>
      <c r="I701" s="109"/>
      <c r="J701" s="107"/>
      <c r="K701" s="109"/>
      <c r="L701" s="107"/>
      <c r="M701" s="107"/>
      <c r="N701" s="109"/>
    </row>
    <row r="702">
      <c r="A702" s="107"/>
      <c r="B702" s="107"/>
      <c r="C702" s="107"/>
      <c r="D702" s="107"/>
      <c r="E702" s="107"/>
      <c r="F702" s="107"/>
      <c r="G702" s="107"/>
      <c r="H702" s="108"/>
      <c r="I702" s="109"/>
      <c r="J702" s="107"/>
      <c r="K702" s="109"/>
      <c r="L702" s="107"/>
      <c r="M702" s="107"/>
      <c r="N702" s="109"/>
    </row>
    <row r="703">
      <c r="A703" s="107"/>
      <c r="B703" s="107"/>
      <c r="C703" s="107"/>
      <c r="D703" s="107"/>
      <c r="E703" s="107"/>
      <c r="F703" s="107"/>
      <c r="G703" s="107"/>
      <c r="H703" s="108"/>
      <c r="I703" s="109"/>
      <c r="J703" s="107"/>
      <c r="K703" s="109"/>
      <c r="L703" s="107"/>
      <c r="M703" s="107"/>
      <c r="N703" s="109"/>
    </row>
    <row r="704">
      <c r="A704" s="107"/>
      <c r="B704" s="107"/>
      <c r="C704" s="107"/>
      <c r="D704" s="107"/>
      <c r="E704" s="107"/>
      <c r="F704" s="107"/>
      <c r="G704" s="107"/>
      <c r="H704" s="108"/>
      <c r="I704" s="109"/>
      <c r="J704" s="107"/>
      <c r="K704" s="109"/>
      <c r="L704" s="107"/>
      <c r="M704" s="107"/>
      <c r="N704" s="109"/>
    </row>
    <row r="705">
      <c r="A705" s="107"/>
      <c r="B705" s="107"/>
      <c r="C705" s="107"/>
      <c r="D705" s="107"/>
      <c r="E705" s="107"/>
      <c r="F705" s="107"/>
      <c r="G705" s="107"/>
      <c r="H705" s="108"/>
      <c r="I705" s="109"/>
      <c r="J705" s="107"/>
      <c r="K705" s="109"/>
      <c r="L705" s="107"/>
      <c r="M705" s="107"/>
      <c r="N705" s="109"/>
    </row>
    <row r="706">
      <c r="A706" s="107"/>
      <c r="B706" s="107"/>
      <c r="C706" s="107"/>
      <c r="D706" s="107"/>
      <c r="E706" s="107"/>
      <c r="F706" s="107"/>
      <c r="G706" s="107"/>
      <c r="H706" s="108"/>
      <c r="I706" s="109"/>
      <c r="J706" s="107"/>
      <c r="K706" s="109"/>
      <c r="L706" s="107"/>
      <c r="M706" s="107"/>
      <c r="N706" s="109"/>
    </row>
    <row r="707">
      <c r="A707" s="107"/>
      <c r="B707" s="107"/>
      <c r="C707" s="107"/>
      <c r="D707" s="107"/>
      <c r="E707" s="107"/>
      <c r="F707" s="107"/>
      <c r="G707" s="107"/>
      <c r="H707" s="108"/>
      <c r="I707" s="109"/>
      <c r="J707" s="107"/>
      <c r="K707" s="109"/>
      <c r="L707" s="107"/>
      <c r="M707" s="107"/>
      <c r="N707" s="109"/>
    </row>
    <row r="708">
      <c r="A708" s="107"/>
      <c r="B708" s="107"/>
      <c r="C708" s="107"/>
      <c r="D708" s="107"/>
      <c r="E708" s="107"/>
      <c r="F708" s="107"/>
      <c r="G708" s="107"/>
      <c r="H708" s="108"/>
      <c r="I708" s="109"/>
      <c r="J708" s="107"/>
      <c r="K708" s="109"/>
      <c r="L708" s="107"/>
      <c r="M708" s="107"/>
      <c r="N708" s="109"/>
    </row>
    <row r="709">
      <c r="A709" s="107"/>
      <c r="B709" s="107"/>
      <c r="C709" s="107"/>
      <c r="D709" s="107"/>
      <c r="E709" s="107"/>
      <c r="F709" s="107"/>
      <c r="G709" s="107"/>
      <c r="H709" s="108"/>
      <c r="I709" s="109"/>
      <c r="J709" s="107"/>
      <c r="K709" s="109"/>
      <c r="L709" s="107"/>
      <c r="M709" s="107"/>
      <c r="N709" s="109"/>
    </row>
    <row r="710">
      <c r="A710" s="107"/>
      <c r="B710" s="107"/>
      <c r="C710" s="107"/>
      <c r="D710" s="107"/>
      <c r="E710" s="107"/>
      <c r="F710" s="107"/>
      <c r="G710" s="107"/>
      <c r="H710" s="108"/>
      <c r="I710" s="109"/>
      <c r="J710" s="107"/>
      <c r="K710" s="109"/>
      <c r="L710" s="107"/>
      <c r="M710" s="107"/>
      <c r="N710" s="109"/>
    </row>
    <row r="711">
      <c r="A711" s="107"/>
      <c r="B711" s="107"/>
      <c r="C711" s="107"/>
      <c r="D711" s="107"/>
      <c r="E711" s="107"/>
      <c r="F711" s="107"/>
      <c r="G711" s="107"/>
      <c r="H711" s="108"/>
      <c r="I711" s="109"/>
      <c r="J711" s="107"/>
      <c r="K711" s="109"/>
      <c r="L711" s="107"/>
      <c r="M711" s="107"/>
      <c r="N711" s="109"/>
    </row>
    <row r="712">
      <c r="A712" s="107"/>
      <c r="B712" s="107"/>
      <c r="C712" s="107"/>
      <c r="D712" s="107"/>
      <c r="E712" s="107"/>
      <c r="F712" s="107"/>
      <c r="G712" s="107"/>
      <c r="H712" s="108"/>
      <c r="I712" s="109"/>
      <c r="J712" s="107"/>
      <c r="K712" s="109"/>
      <c r="L712" s="107"/>
      <c r="M712" s="107"/>
      <c r="N712" s="109"/>
    </row>
    <row r="713">
      <c r="A713" s="107"/>
      <c r="B713" s="107"/>
      <c r="C713" s="107"/>
      <c r="D713" s="107"/>
      <c r="E713" s="107"/>
      <c r="F713" s="107"/>
      <c r="G713" s="107"/>
      <c r="H713" s="108"/>
      <c r="I713" s="109"/>
      <c r="J713" s="107"/>
      <c r="K713" s="109"/>
      <c r="L713" s="107"/>
      <c r="M713" s="107"/>
      <c r="N713" s="109"/>
    </row>
    <row r="714">
      <c r="A714" s="107"/>
      <c r="B714" s="107"/>
      <c r="C714" s="107"/>
      <c r="D714" s="107"/>
      <c r="E714" s="107"/>
      <c r="F714" s="107"/>
      <c r="G714" s="107"/>
      <c r="H714" s="108"/>
      <c r="I714" s="109"/>
      <c r="J714" s="107"/>
      <c r="K714" s="109"/>
      <c r="L714" s="107"/>
      <c r="M714" s="107"/>
      <c r="N714" s="109"/>
    </row>
    <row r="715">
      <c r="A715" s="107"/>
      <c r="B715" s="107"/>
      <c r="C715" s="107"/>
      <c r="D715" s="107"/>
      <c r="E715" s="107"/>
      <c r="F715" s="107"/>
      <c r="G715" s="107"/>
      <c r="H715" s="108"/>
      <c r="I715" s="109"/>
      <c r="J715" s="107"/>
      <c r="K715" s="109"/>
      <c r="L715" s="107"/>
      <c r="M715" s="107"/>
      <c r="N715" s="109"/>
    </row>
    <row r="716">
      <c r="A716" s="107"/>
      <c r="B716" s="107"/>
      <c r="C716" s="107"/>
      <c r="D716" s="107"/>
      <c r="E716" s="107"/>
      <c r="F716" s="107"/>
      <c r="G716" s="107"/>
      <c r="H716" s="108"/>
      <c r="I716" s="109"/>
      <c r="J716" s="107"/>
      <c r="K716" s="109"/>
      <c r="L716" s="107"/>
      <c r="M716" s="107"/>
      <c r="N716" s="109"/>
    </row>
    <row r="717">
      <c r="A717" s="107"/>
      <c r="B717" s="107"/>
      <c r="C717" s="107"/>
      <c r="D717" s="107"/>
      <c r="E717" s="107"/>
      <c r="F717" s="107"/>
      <c r="G717" s="107"/>
      <c r="H717" s="108"/>
      <c r="I717" s="109"/>
      <c r="J717" s="107"/>
      <c r="K717" s="109"/>
      <c r="L717" s="107"/>
      <c r="M717" s="107"/>
      <c r="N717" s="109"/>
    </row>
    <row r="718">
      <c r="A718" s="107"/>
      <c r="B718" s="107"/>
      <c r="C718" s="107"/>
      <c r="D718" s="107"/>
      <c r="E718" s="107"/>
      <c r="F718" s="107"/>
      <c r="G718" s="107"/>
      <c r="H718" s="108"/>
      <c r="I718" s="109"/>
      <c r="J718" s="107"/>
      <c r="K718" s="109"/>
      <c r="L718" s="107"/>
      <c r="M718" s="107"/>
      <c r="N718" s="109"/>
    </row>
    <row r="719">
      <c r="A719" s="107"/>
      <c r="B719" s="107"/>
      <c r="C719" s="107"/>
      <c r="D719" s="107"/>
      <c r="E719" s="107"/>
      <c r="F719" s="107"/>
      <c r="G719" s="107"/>
      <c r="H719" s="108"/>
      <c r="I719" s="109"/>
      <c r="J719" s="107"/>
      <c r="K719" s="109"/>
      <c r="L719" s="107"/>
      <c r="M719" s="107"/>
      <c r="N719" s="109"/>
    </row>
    <row r="720">
      <c r="A720" s="107"/>
      <c r="B720" s="107"/>
      <c r="C720" s="107"/>
      <c r="D720" s="107"/>
      <c r="E720" s="107"/>
      <c r="F720" s="107"/>
      <c r="G720" s="107"/>
      <c r="H720" s="108"/>
      <c r="I720" s="109"/>
      <c r="J720" s="107"/>
      <c r="K720" s="109"/>
      <c r="L720" s="107"/>
      <c r="M720" s="107"/>
      <c r="N720" s="109"/>
    </row>
    <row r="721">
      <c r="A721" s="107"/>
      <c r="B721" s="107"/>
      <c r="C721" s="107"/>
      <c r="D721" s="107"/>
      <c r="E721" s="107"/>
      <c r="F721" s="107"/>
      <c r="G721" s="107"/>
      <c r="H721" s="108"/>
      <c r="I721" s="109"/>
      <c r="J721" s="107"/>
      <c r="K721" s="109"/>
      <c r="L721" s="107"/>
      <c r="M721" s="107"/>
      <c r="N721" s="109"/>
    </row>
    <row r="722">
      <c r="A722" s="107"/>
      <c r="B722" s="107"/>
      <c r="C722" s="107"/>
      <c r="D722" s="107"/>
      <c r="E722" s="107"/>
      <c r="F722" s="107"/>
      <c r="G722" s="107"/>
      <c r="H722" s="108"/>
      <c r="I722" s="109"/>
      <c r="J722" s="107"/>
      <c r="K722" s="109"/>
      <c r="L722" s="107"/>
      <c r="M722" s="107"/>
      <c r="N722" s="109"/>
    </row>
    <row r="723">
      <c r="A723" s="107"/>
      <c r="B723" s="107"/>
      <c r="C723" s="107"/>
      <c r="D723" s="107"/>
      <c r="E723" s="107"/>
      <c r="F723" s="107"/>
      <c r="G723" s="107"/>
      <c r="H723" s="108"/>
      <c r="I723" s="109"/>
      <c r="J723" s="107"/>
      <c r="K723" s="109"/>
      <c r="L723" s="107"/>
      <c r="M723" s="107"/>
      <c r="N723" s="109"/>
    </row>
    <row r="724">
      <c r="A724" s="107"/>
      <c r="B724" s="107"/>
      <c r="C724" s="107"/>
      <c r="D724" s="107"/>
      <c r="E724" s="107"/>
      <c r="F724" s="107"/>
      <c r="G724" s="107"/>
      <c r="H724" s="108"/>
      <c r="I724" s="109"/>
      <c r="J724" s="107"/>
      <c r="K724" s="109"/>
      <c r="L724" s="107"/>
      <c r="M724" s="107"/>
      <c r="N724" s="109"/>
    </row>
    <row r="725">
      <c r="A725" s="107"/>
      <c r="B725" s="107"/>
      <c r="C725" s="107"/>
      <c r="D725" s="107"/>
      <c r="E725" s="107"/>
      <c r="F725" s="107"/>
      <c r="G725" s="107"/>
      <c r="H725" s="108"/>
      <c r="I725" s="109"/>
      <c r="J725" s="107"/>
      <c r="K725" s="109"/>
      <c r="L725" s="107"/>
      <c r="M725" s="107"/>
      <c r="N725" s="109"/>
    </row>
    <row r="726">
      <c r="A726" s="107"/>
      <c r="B726" s="107"/>
      <c r="C726" s="107"/>
      <c r="D726" s="107"/>
      <c r="E726" s="107"/>
      <c r="F726" s="107"/>
      <c r="G726" s="107"/>
      <c r="H726" s="108"/>
      <c r="I726" s="109"/>
      <c r="J726" s="107"/>
      <c r="K726" s="109"/>
      <c r="L726" s="107"/>
      <c r="M726" s="107"/>
      <c r="N726" s="109"/>
    </row>
    <row r="727">
      <c r="A727" s="107"/>
      <c r="B727" s="107"/>
      <c r="C727" s="107"/>
      <c r="D727" s="107"/>
      <c r="E727" s="107"/>
      <c r="F727" s="107"/>
      <c r="G727" s="107"/>
      <c r="H727" s="108"/>
      <c r="I727" s="109"/>
      <c r="J727" s="107"/>
      <c r="K727" s="109"/>
      <c r="L727" s="107"/>
      <c r="M727" s="107"/>
      <c r="N727" s="109"/>
    </row>
    <row r="728">
      <c r="A728" s="107"/>
      <c r="B728" s="107"/>
      <c r="C728" s="107"/>
      <c r="D728" s="107"/>
      <c r="E728" s="107"/>
      <c r="F728" s="107"/>
      <c r="G728" s="107"/>
      <c r="H728" s="108"/>
      <c r="I728" s="109"/>
      <c r="J728" s="107"/>
      <c r="K728" s="109"/>
      <c r="L728" s="107"/>
      <c r="M728" s="107"/>
      <c r="N728" s="109"/>
    </row>
    <row r="729">
      <c r="A729" s="107"/>
      <c r="B729" s="107"/>
      <c r="C729" s="107"/>
      <c r="D729" s="107"/>
      <c r="E729" s="107"/>
      <c r="F729" s="107"/>
      <c r="G729" s="107"/>
      <c r="H729" s="108"/>
      <c r="I729" s="109"/>
      <c r="J729" s="107"/>
      <c r="K729" s="109"/>
      <c r="L729" s="107"/>
      <c r="M729" s="107"/>
      <c r="N729" s="109"/>
    </row>
    <row r="730">
      <c r="A730" s="107"/>
      <c r="B730" s="107"/>
      <c r="C730" s="107"/>
      <c r="D730" s="107"/>
      <c r="E730" s="107"/>
      <c r="F730" s="107"/>
      <c r="G730" s="107"/>
      <c r="H730" s="108"/>
      <c r="I730" s="109"/>
      <c r="J730" s="107"/>
      <c r="K730" s="109"/>
      <c r="L730" s="107"/>
      <c r="M730" s="107"/>
      <c r="N730" s="109"/>
    </row>
    <row r="731">
      <c r="A731" s="107"/>
      <c r="B731" s="107"/>
      <c r="C731" s="107"/>
      <c r="D731" s="107"/>
      <c r="E731" s="107"/>
      <c r="F731" s="107"/>
      <c r="G731" s="107"/>
      <c r="H731" s="108"/>
      <c r="I731" s="109"/>
      <c r="J731" s="107"/>
      <c r="K731" s="109"/>
      <c r="L731" s="107"/>
      <c r="M731" s="107"/>
      <c r="N731" s="109"/>
    </row>
    <row r="732">
      <c r="A732" s="107"/>
      <c r="B732" s="107"/>
      <c r="C732" s="107"/>
      <c r="D732" s="107"/>
      <c r="E732" s="107"/>
      <c r="F732" s="107"/>
      <c r="G732" s="107"/>
      <c r="H732" s="108"/>
      <c r="I732" s="109"/>
      <c r="J732" s="107"/>
      <c r="K732" s="109"/>
      <c r="L732" s="107"/>
      <c r="M732" s="107"/>
      <c r="N732" s="109"/>
    </row>
    <row r="733">
      <c r="A733" s="107"/>
      <c r="B733" s="107"/>
      <c r="C733" s="107"/>
      <c r="D733" s="107"/>
      <c r="E733" s="107"/>
      <c r="F733" s="107"/>
      <c r="G733" s="107"/>
      <c r="H733" s="108"/>
      <c r="I733" s="109"/>
      <c r="J733" s="107"/>
      <c r="K733" s="109"/>
      <c r="L733" s="107"/>
      <c r="M733" s="107"/>
      <c r="N733" s="109"/>
    </row>
    <row r="734">
      <c r="A734" s="107"/>
      <c r="B734" s="107"/>
      <c r="C734" s="107"/>
      <c r="D734" s="107"/>
      <c r="E734" s="107"/>
      <c r="F734" s="107"/>
      <c r="G734" s="107"/>
      <c r="H734" s="108"/>
      <c r="I734" s="109"/>
      <c r="J734" s="107"/>
      <c r="K734" s="109"/>
      <c r="L734" s="107"/>
      <c r="M734" s="107"/>
      <c r="N734" s="109"/>
    </row>
    <row r="735">
      <c r="A735" s="107"/>
      <c r="B735" s="107"/>
      <c r="C735" s="107"/>
      <c r="D735" s="107"/>
      <c r="E735" s="107"/>
      <c r="F735" s="107"/>
      <c r="G735" s="107"/>
      <c r="H735" s="108"/>
      <c r="I735" s="109"/>
      <c r="J735" s="107"/>
      <c r="K735" s="109"/>
      <c r="L735" s="107"/>
      <c r="M735" s="107"/>
      <c r="N735" s="109"/>
    </row>
    <row r="736">
      <c r="A736" s="107"/>
      <c r="B736" s="107"/>
      <c r="C736" s="107"/>
      <c r="D736" s="107"/>
      <c r="E736" s="107"/>
      <c r="F736" s="107"/>
      <c r="G736" s="107"/>
      <c r="H736" s="108"/>
      <c r="I736" s="109"/>
      <c r="J736" s="107"/>
      <c r="K736" s="109"/>
      <c r="L736" s="107"/>
      <c r="M736" s="107"/>
      <c r="N736" s="109"/>
    </row>
    <row r="737">
      <c r="A737" s="107"/>
      <c r="B737" s="107"/>
      <c r="C737" s="107"/>
      <c r="D737" s="107"/>
      <c r="E737" s="107"/>
      <c r="F737" s="107"/>
      <c r="G737" s="107"/>
      <c r="H737" s="108"/>
      <c r="I737" s="109"/>
      <c r="J737" s="107"/>
      <c r="K737" s="109"/>
      <c r="L737" s="107"/>
      <c r="M737" s="107"/>
      <c r="N737" s="109"/>
    </row>
    <row r="738">
      <c r="A738" s="107"/>
      <c r="B738" s="107"/>
      <c r="C738" s="107"/>
      <c r="D738" s="107"/>
      <c r="E738" s="107"/>
      <c r="F738" s="107"/>
      <c r="G738" s="107"/>
      <c r="H738" s="108"/>
      <c r="I738" s="109"/>
      <c r="J738" s="107"/>
      <c r="K738" s="109"/>
      <c r="L738" s="107"/>
      <c r="M738" s="107"/>
      <c r="N738" s="109"/>
    </row>
    <row r="739">
      <c r="A739" s="107"/>
      <c r="B739" s="107"/>
      <c r="C739" s="107"/>
      <c r="D739" s="107"/>
      <c r="E739" s="107"/>
      <c r="F739" s="107"/>
      <c r="G739" s="107"/>
      <c r="H739" s="108"/>
      <c r="I739" s="109"/>
      <c r="J739" s="107"/>
      <c r="K739" s="109"/>
      <c r="L739" s="107"/>
      <c r="M739" s="107"/>
      <c r="N739" s="109"/>
    </row>
    <row r="740">
      <c r="A740" s="107"/>
      <c r="B740" s="107"/>
      <c r="C740" s="107"/>
      <c r="D740" s="107"/>
      <c r="E740" s="107"/>
      <c r="F740" s="107"/>
      <c r="G740" s="107"/>
      <c r="H740" s="108"/>
      <c r="I740" s="109"/>
      <c r="J740" s="107"/>
      <c r="K740" s="109"/>
      <c r="L740" s="107"/>
      <c r="M740" s="107"/>
      <c r="N740" s="109"/>
    </row>
    <row r="741">
      <c r="A741" s="107"/>
      <c r="B741" s="107"/>
      <c r="C741" s="107"/>
      <c r="D741" s="107"/>
      <c r="E741" s="107"/>
      <c r="F741" s="107"/>
      <c r="G741" s="107"/>
      <c r="H741" s="108"/>
      <c r="I741" s="109"/>
      <c r="J741" s="107"/>
      <c r="K741" s="109"/>
      <c r="L741" s="107"/>
      <c r="M741" s="107"/>
      <c r="N741" s="109"/>
    </row>
    <row r="742">
      <c r="A742" s="107"/>
      <c r="B742" s="107"/>
      <c r="C742" s="107"/>
      <c r="D742" s="107"/>
      <c r="E742" s="107"/>
      <c r="F742" s="107"/>
      <c r="G742" s="107"/>
      <c r="H742" s="108"/>
      <c r="I742" s="109"/>
      <c r="J742" s="107"/>
      <c r="K742" s="109"/>
      <c r="L742" s="107"/>
      <c r="M742" s="107"/>
      <c r="N742" s="109"/>
    </row>
    <row r="743">
      <c r="A743" s="107"/>
      <c r="B743" s="107"/>
      <c r="C743" s="107"/>
      <c r="D743" s="107"/>
      <c r="E743" s="107"/>
      <c r="F743" s="107"/>
      <c r="G743" s="107"/>
      <c r="H743" s="108"/>
      <c r="I743" s="109"/>
      <c r="J743" s="107"/>
      <c r="K743" s="109"/>
      <c r="L743" s="107"/>
      <c r="M743" s="107"/>
      <c r="N743" s="109"/>
    </row>
    <row r="744">
      <c r="A744" s="107"/>
      <c r="B744" s="107"/>
      <c r="C744" s="107"/>
      <c r="D744" s="107"/>
      <c r="E744" s="107"/>
      <c r="F744" s="107"/>
      <c r="G744" s="107"/>
      <c r="H744" s="108"/>
      <c r="I744" s="109"/>
      <c r="J744" s="107"/>
      <c r="K744" s="109"/>
      <c r="L744" s="107"/>
      <c r="M744" s="107"/>
      <c r="N744" s="109"/>
    </row>
    <row r="745">
      <c r="A745" s="107"/>
      <c r="B745" s="107"/>
      <c r="C745" s="107"/>
      <c r="D745" s="107"/>
      <c r="E745" s="107"/>
      <c r="F745" s="107"/>
      <c r="G745" s="107"/>
      <c r="H745" s="108"/>
      <c r="I745" s="109"/>
      <c r="J745" s="107"/>
      <c r="K745" s="109"/>
      <c r="L745" s="107"/>
      <c r="M745" s="107"/>
      <c r="N745" s="109"/>
    </row>
    <row r="746">
      <c r="A746" s="107"/>
      <c r="B746" s="107"/>
      <c r="C746" s="107"/>
      <c r="D746" s="107"/>
      <c r="E746" s="107"/>
      <c r="F746" s="107"/>
      <c r="G746" s="107"/>
      <c r="H746" s="108"/>
      <c r="I746" s="109"/>
      <c r="J746" s="107"/>
      <c r="K746" s="109"/>
      <c r="L746" s="107"/>
      <c r="M746" s="107"/>
      <c r="N746" s="109"/>
    </row>
    <row r="747">
      <c r="A747" s="107"/>
      <c r="B747" s="107"/>
      <c r="C747" s="107"/>
      <c r="D747" s="107"/>
      <c r="E747" s="107"/>
      <c r="F747" s="107"/>
      <c r="G747" s="107"/>
      <c r="H747" s="108"/>
      <c r="I747" s="109"/>
      <c r="J747" s="107"/>
      <c r="K747" s="109"/>
      <c r="L747" s="107"/>
      <c r="M747" s="107"/>
      <c r="N747" s="109"/>
    </row>
    <row r="748">
      <c r="A748" s="107"/>
      <c r="B748" s="107"/>
      <c r="C748" s="107"/>
      <c r="D748" s="107"/>
      <c r="E748" s="107"/>
      <c r="F748" s="107"/>
      <c r="G748" s="107"/>
      <c r="H748" s="108"/>
      <c r="I748" s="109"/>
      <c r="J748" s="107"/>
      <c r="K748" s="109"/>
      <c r="L748" s="107"/>
      <c r="M748" s="107"/>
      <c r="N748" s="109"/>
    </row>
    <row r="749">
      <c r="A749" s="107"/>
      <c r="B749" s="107"/>
      <c r="C749" s="107"/>
      <c r="D749" s="107"/>
      <c r="E749" s="107"/>
      <c r="F749" s="107"/>
      <c r="G749" s="107"/>
      <c r="H749" s="108"/>
      <c r="I749" s="109"/>
      <c r="J749" s="107"/>
      <c r="K749" s="109"/>
      <c r="L749" s="107"/>
      <c r="M749" s="107"/>
      <c r="N749" s="109"/>
    </row>
    <row r="750">
      <c r="A750" s="107"/>
      <c r="B750" s="107"/>
      <c r="C750" s="107"/>
      <c r="D750" s="107"/>
      <c r="E750" s="107"/>
      <c r="F750" s="107"/>
      <c r="G750" s="107"/>
      <c r="H750" s="108"/>
      <c r="I750" s="109"/>
      <c r="J750" s="107"/>
      <c r="K750" s="109"/>
      <c r="L750" s="107"/>
      <c r="M750" s="107"/>
      <c r="N750" s="109"/>
    </row>
    <row r="751">
      <c r="A751" s="107"/>
      <c r="B751" s="107"/>
      <c r="C751" s="107"/>
      <c r="D751" s="107"/>
      <c r="E751" s="107"/>
      <c r="F751" s="107"/>
      <c r="G751" s="107"/>
      <c r="H751" s="108"/>
      <c r="I751" s="109"/>
      <c r="J751" s="107"/>
      <c r="K751" s="109"/>
      <c r="L751" s="107"/>
      <c r="M751" s="107"/>
      <c r="N751" s="109"/>
    </row>
    <row r="752">
      <c r="A752" s="107"/>
      <c r="B752" s="107"/>
      <c r="C752" s="107"/>
      <c r="D752" s="107"/>
      <c r="E752" s="107"/>
      <c r="F752" s="107"/>
      <c r="G752" s="107"/>
      <c r="H752" s="108"/>
      <c r="I752" s="109"/>
      <c r="J752" s="107"/>
      <c r="K752" s="109"/>
      <c r="L752" s="107"/>
      <c r="M752" s="107"/>
      <c r="N752" s="109"/>
    </row>
    <row r="753">
      <c r="A753" s="107"/>
      <c r="B753" s="107"/>
      <c r="C753" s="107"/>
      <c r="D753" s="107"/>
      <c r="E753" s="107"/>
      <c r="F753" s="107"/>
      <c r="G753" s="107"/>
      <c r="H753" s="108"/>
      <c r="I753" s="109"/>
      <c r="J753" s="107"/>
      <c r="K753" s="109"/>
      <c r="L753" s="107"/>
      <c r="M753" s="107"/>
      <c r="N753" s="109"/>
    </row>
    <row r="754">
      <c r="A754" s="107"/>
      <c r="B754" s="107"/>
      <c r="C754" s="107"/>
      <c r="D754" s="107"/>
      <c r="E754" s="107"/>
      <c r="F754" s="107"/>
      <c r="G754" s="107"/>
      <c r="H754" s="108"/>
      <c r="I754" s="109"/>
      <c r="J754" s="107"/>
      <c r="K754" s="109"/>
      <c r="L754" s="107"/>
      <c r="M754" s="107"/>
      <c r="N754" s="109"/>
    </row>
    <row r="755">
      <c r="A755" s="107"/>
      <c r="B755" s="107"/>
      <c r="C755" s="107"/>
      <c r="D755" s="107"/>
      <c r="E755" s="107"/>
      <c r="F755" s="107"/>
      <c r="G755" s="107"/>
      <c r="H755" s="108"/>
      <c r="I755" s="109"/>
      <c r="J755" s="107"/>
      <c r="K755" s="109"/>
      <c r="L755" s="107"/>
      <c r="M755" s="107"/>
      <c r="N755" s="109"/>
    </row>
    <row r="756">
      <c r="A756" s="107"/>
      <c r="B756" s="107"/>
      <c r="C756" s="107"/>
      <c r="D756" s="107"/>
      <c r="E756" s="107"/>
      <c r="F756" s="107"/>
      <c r="G756" s="107"/>
      <c r="H756" s="108"/>
      <c r="I756" s="109"/>
      <c r="J756" s="107"/>
      <c r="K756" s="109"/>
      <c r="L756" s="107"/>
      <c r="M756" s="107"/>
      <c r="N756" s="109"/>
    </row>
    <row r="757">
      <c r="A757" s="107"/>
      <c r="B757" s="107"/>
      <c r="C757" s="107"/>
      <c r="D757" s="107"/>
      <c r="E757" s="107"/>
      <c r="F757" s="107"/>
      <c r="G757" s="107"/>
      <c r="H757" s="108"/>
      <c r="I757" s="109"/>
      <c r="J757" s="107"/>
      <c r="K757" s="109"/>
      <c r="L757" s="107"/>
      <c r="M757" s="107"/>
      <c r="N757" s="109"/>
    </row>
    <row r="758">
      <c r="A758" s="107"/>
      <c r="B758" s="107"/>
      <c r="C758" s="107"/>
      <c r="D758" s="107"/>
      <c r="E758" s="107"/>
      <c r="F758" s="107"/>
      <c r="G758" s="107"/>
      <c r="H758" s="108"/>
      <c r="I758" s="109"/>
      <c r="J758" s="107"/>
      <c r="K758" s="109"/>
      <c r="L758" s="107"/>
      <c r="M758" s="107"/>
      <c r="N758" s="109"/>
    </row>
    <row r="759">
      <c r="A759" s="107"/>
      <c r="B759" s="107"/>
      <c r="C759" s="107"/>
      <c r="D759" s="107"/>
      <c r="E759" s="107"/>
      <c r="F759" s="107"/>
      <c r="G759" s="107"/>
      <c r="H759" s="108"/>
      <c r="I759" s="109"/>
      <c r="J759" s="107"/>
      <c r="K759" s="109"/>
      <c r="L759" s="107"/>
      <c r="M759" s="107"/>
      <c r="N759" s="109"/>
    </row>
    <row r="760">
      <c r="A760" s="107"/>
      <c r="B760" s="107"/>
      <c r="C760" s="107"/>
      <c r="D760" s="107"/>
      <c r="E760" s="107"/>
      <c r="F760" s="107"/>
      <c r="G760" s="107"/>
      <c r="H760" s="108"/>
      <c r="I760" s="109"/>
      <c r="J760" s="107"/>
      <c r="K760" s="109"/>
      <c r="L760" s="107"/>
      <c r="M760" s="107"/>
      <c r="N760" s="109"/>
    </row>
    <row r="761">
      <c r="A761" s="107"/>
      <c r="B761" s="107"/>
      <c r="C761" s="107"/>
      <c r="D761" s="107"/>
      <c r="E761" s="107"/>
      <c r="F761" s="107"/>
      <c r="G761" s="107"/>
      <c r="H761" s="108"/>
      <c r="I761" s="109"/>
      <c r="J761" s="107"/>
      <c r="K761" s="109"/>
      <c r="L761" s="107"/>
      <c r="M761" s="107"/>
      <c r="N761" s="109"/>
    </row>
    <row r="762">
      <c r="A762" s="107"/>
      <c r="B762" s="107"/>
      <c r="C762" s="107"/>
      <c r="D762" s="107"/>
      <c r="E762" s="107"/>
      <c r="F762" s="107"/>
      <c r="G762" s="107"/>
      <c r="H762" s="108"/>
      <c r="I762" s="109"/>
      <c r="J762" s="107"/>
      <c r="K762" s="109"/>
      <c r="L762" s="107"/>
      <c r="M762" s="107"/>
      <c r="N762" s="109"/>
    </row>
    <row r="763">
      <c r="A763" s="107"/>
      <c r="B763" s="107"/>
      <c r="C763" s="107"/>
      <c r="D763" s="107"/>
      <c r="E763" s="107"/>
      <c r="F763" s="107"/>
      <c r="G763" s="107"/>
      <c r="H763" s="108"/>
      <c r="I763" s="109"/>
      <c r="J763" s="107"/>
      <c r="K763" s="109"/>
      <c r="L763" s="107"/>
      <c r="M763" s="107"/>
      <c r="N763" s="109"/>
    </row>
    <row r="764">
      <c r="A764" s="107"/>
      <c r="B764" s="107"/>
      <c r="C764" s="107"/>
      <c r="D764" s="107"/>
      <c r="E764" s="107"/>
      <c r="F764" s="107"/>
      <c r="G764" s="107"/>
      <c r="H764" s="108"/>
      <c r="I764" s="109"/>
      <c r="J764" s="107"/>
      <c r="K764" s="109"/>
      <c r="L764" s="107"/>
      <c r="M764" s="107"/>
      <c r="N764" s="109"/>
    </row>
    <row r="765">
      <c r="A765" s="107"/>
      <c r="B765" s="107"/>
      <c r="C765" s="107"/>
      <c r="D765" s="107"/>
      <c r="E765" s="107"/>
      <c r="F765" s="107"/>
      <c r="G765" s="107"/>
      <c r="H765" s="108"/>
      <c r="I765" s="109"/>
      <c r="J765" s="107"/>
      <c r="K765" s="109"/>
      <c r="L765" s="107"/>
      <c r="M765" s="107"/>
      <c r="N765" s="109"/>
    </row>
    <row r="766">
      <c r="A766" s="107"/>
      <c r="B766" s="107"/>
      <c r="C766" s="107"/>
      <c r="D766" s="107"/>
      <c r="E766" s="107"/>
      <c r="F766" s="107"/>
      <c r="G766" s="107"/>
      <c r="H766" s="108"/>
      <c r="I766" s="109"/>
      <c r="J766" s="107"/>
      <c r="K766" s="109"/>
      <c r="L766" s="107"/>
      <c r="M766" s="107"/>
      <c r="N766" s="109"/>
    </row>
    <row r="767">
      <c r="A767" s="107"/>
      <c r="B767" s="107"/>
      <c r="C767" s="107"/>
      <c r="D767" s="107"/>
      <c r="E767" s="107"/>
      <c r="F767" s="107"/>
      <c r="G767" s="107"/>
      <c r="H767" s="108"/>
      <c r="I767" s="109"/>
      <c r="J767" s="107"/>
      <c r="K767" s="109"/>
      <c r="L767" s="107"/>
      <c r="M767" s="107"/>
      <c r="N767" s="109"/>
    </row>
    <row r="768">
      <c r="A768" s="107"/>
      <c r="B768" s="107"/>
      <c r="C768" s="107"/>
      <c r="D768" s="107"/>
      <c r="E768" s="107"/>
      <c r="F768" s="107"/>
      <c r="G768" s="107"/>
      <c r="H768" s="108"/>
      <c r="I768" s="109"/>
      <c r="J768" s="107"/>
      <c r="K768" s="109"/>
      <c r="L768" s="107"/>
      <c r="M768" s="107"/>
      <c r="N768" s="109"/>
    </row>
    <row r="769">
      <c r="A769" s="107"/>
      <c r="B769" s="107"/>
      <c r="C769" s="107"/>
      <c r="D769" s="107"/>
      <c r="E769" s="107"/>
      <c r="F769" s="107"/>
      <c r="G769" s="107"/>
      <c r="H769" s="108"/>
      <c r="I769" s="109"/>
      <c r="J769" s="107"/>
      <c r="K769" s="109"/>
      <c r="L769" s="107"/>
      <c r="M769" s="107"/>
      <c r="N769" s="109"/>
    </row>
    <row r="770">
      <c r="A770" s="107"/>
      <c r="B770" s="107"/>
      <c r="C770" s="107"/>
      <c r="D770" s="107"/>
      <c r="E770" s="107"/>
      <c r="F770" s="107"/>
      <c r="G770" s="107"/>
      <c r="H770" s="108"/>
      <c r="I770" s="109"/>
      <c r="J770" s="107"/>
      <c r="K770" s="109"/>
      <c r="L770" s="107"/>
      <c r="M770" s="107"/>
      <c r="N770" s="109"/>
    </row>
    <row r="771">
      <c r="A771" s="107"/>
      <c r="B771" s="107"/>
      <c r="C771" s="107"/>
      <c r="D771" s="107"/>
      <c r="E771" s="107"/>
      <c r="F771" s="107"/>
      <c r="G771" s="107"/>
      <c r="H771" s="108"/>
      <c r="I771" s="109"/>
      <c r="J771" s="107"/>
      <c r="K771" s="109"/>
      <c r="L771" s="107"/>
      <c r="M771" s="107"/>
      <c r="N771" s="109"/>
    </row>
    <row r="772">
      <c r="A772" s="107"/>
      <c r="B772" s="107"/>
      <c r="C772" s="107"/>
      <c r="D772" s="107"/>
      <c r="E772" s="107"/>
      <c r="F772" s="107"/>
      <c r="G772" s="107"/>
      <c r="H772" s="108"/>
      <c r="I772" s="109"/>
      <c r="J772" s="107"/>
      <c r="K772" s="109"/>
      <c r="L772" s="107"/>
      <c r="M772" s="107"/>
      <c r="N772" s="109"/>
    </row>
    <row r="773">
      <c r="A773" s="107"/>
      <c r="B773" s="107"/>
      <c r="C773" s="107"/>
      <c r="D773" s="107"/>
      <c r="E773" s="107"/>
      <c r="F773" s="107"/>
      <c r="G773" s="107"/>
      <c r="H773" s="108"/>
      <c r="I773" s="109"/>
      <c r="J773" s="107"/>
      <c r="K773" s="109"/>
      <c r="L773" s="107"/>
      <c r="M773" s="107"/>
      <c r="N773" s="109"/>
    </row>
    <row r="774">
      <c r="A774" s="107"/>
      <c r="B774" s="107"/>
      <c r="C774" s="107"/>
      <c r="D774" s="107"/>
      <c r="E774" s="107"/>
      <c r="F774" s="107"/>
      <c r="G774" s="107"/>
      <c r="H774" s="108"/>
      <c r="I774" s="109"/>
      <c r="J774" s="107"/>
      <c r="K774" s="109"/>
      <c r="L774" s="107"/>
      <c r="M774" s="107"/>
      <c r="N774" s="109"/>
    </row>
    <row r="775">
      <c r="A775" s="107"/>
      <c r="B775" s="107"/>
      <c r="C775" s="107"/>
      <c r="D775" s="107"/>
      <c r="E775" s="107"/>
      <c r="F775" s="107"/>
      <c r="G775" s="107"/>
      <c r="H775" s="108"/>
      <c r="I775" s="109"/>
      <c r="J775" s="107"/>
      <c r="K775" s="109"/>
      <c r="L775" s="107"/>
      <c r="M775" s="107"/>
      <c r="N775" s="109"/>
    </row>
    <row r="776">
      <c r="A776" s="107"/>
      <c r="B776" s="107"/>
      <c r="C776" s="107"/>
      <c r="D776" s="107"/>
      <c r="E776" s="107"/>
      <c r="F776" s="107"/>
      <c r="G776" s="107"/>
      <c r="H776" s="108"/>
      <c r="I776" s="109"/>
      <c r="J776" s="107"/>
      <c r="K776" s="109"/>
      <c r="L776" s="107"/>
      <c r="M776" s="107"/>
      <c r="N776" s="109"/>
    </row>
    <row r="777">
      <c r="A777" s="107"/>
      <c r="B777" s="107"/>
      <c r="C777" s="107"/>
      <c r="D777" s="107"/>
      <c r="E777" s="107"/>
      <c r="F777" s="107"/>
      <c r="G777" s="107"/>
      <c r="H777" s="108"/>
      <c r="I777" s="109"/>
      <c r="J777" s="107"/>
      <c r="K777" s="109"/>
      <c r="L777" s="107"/>
      <c r="M777" s="107"/>
      <c r="N777" s="109"/>
    </row>
    <row r="778">
      <c r="A778" s="107"/>
      <c r="B778" s="107"/>
      <c r="C778" s="107"/>
      <c r="D778" s="107"/>
      <c r="E778" s="107"/>
      <c r="F778" s="107"/>
      <c r="G778" s="107"/>
      <c r="H778" s="108"/>
      <c r="I778" s="109"/>
      <c r="J778" s="107"/>
      <c r="K778" s="109"/>
      <c r="L778" s="107"/>
      <c r="M778" s="107"/>
      <c r="N778" s="109"/>
    </row>
    <row r="779">
      <c r="A779" s="107"/>
      <c r="B779" s="107"/>
      <c r="C779" s="107"/>
      <c r="D779" s="107"/>
      <c r="E779" s="107"/>
      <c r="F779" s="107"/>
      <c r="G779" s="107"/>
      <c r="H779" s="108"/>
      <c r="I779" s="109"/>
      <c r="J779" s="107"/>
      <c r="K779" s="109"/>
      <c r="L779" s="107"/>
      <c r="M779" s="107"/>
      <c r="N779" s="109"/>
    </row>
    <row r="780">
      <c r="A780" s="107"/>
      <c r="B780" s="107"/>
      <c r="C780" s="107"/>
      <c r="D780" s="107"/>
      <c r="E780" s="107"/>
      <c r="F780" s="107"/>
      <c r="G780" s="107"/>
      <c r="H780" s="108"/>
      <c r="I780" s="109"/>
      <c r="J780" s="107"/>
      <c r="K780" s="109"/>
      <c r="L780" s="107"/>
      <c r="M780" s="107"/>
      <c r="N780" s="109"/>
    </row>
    <row r="781">
      <c r="A781" s="107"/>
      <c r="B781" s="107"/>
      <c r="C781" s="107"/>
      <c r="D781" s="107"/>
      <c r="E781" s="107"/>
      <c r="F781" s="107"/>
      <c r="G781" s="107"/>
      <c r="H781" s="108"/>
      <c r="I781" s="109"/>
      <c r="J781" s="107"/>
      <c r="K781" s="109"/>
      <c r="L781" s="107"/>
      <c r="M781" s="107"/>
      <c r="N781" s="109"/>
    </row>
    <row r="782">
      <c r="A782" s="107"/>
      <c r="B782" s="107"/>
      <c r="C782" s="107"/>
      <c r="D782" s="107"/>
      <c r="E782" s="107"/>
      <c r="F782" s="107"/>
      <c r="G782" s="107"/>
      <c r="H782" s="108"/>
      <c r="I782" s="109"/>
      <c r="J782" s="107"/>
      <c r="K782" s="109"/>
      <c r="L782" s="107"/>
      <c r="M782" s="107"/>
      <c r="N782" s="109"/>
    </row>
    <row r="783">
      <c r="A783" s="107"/>
      <c r="B783" s="107"/>
      <c r="C783" s="107"/>
      <c r="D783" s="107"/>
      <c r="E783" s="107"/>
      <c r="F783" s="107"/>
      <c r="G783" s="107"/>
      <c r="H783" s="108"/>
      <c r="I783" s="109"/>
      <c r="J783" s="107"/>
      <c r="K783" s="109"/>
      <c r="L783" s="107"/>
      <c r="M783" s="107"/>
      <c r="N783" s="109"/>
    </row>
    <row r="784">
      <c r="A784" s="107"/>
      <c r="B784" s="107"/>
      <c r="C784" s="107"/>
      <c r="D784" s="107"/>
      <c r="E784" s="107"/>
      <c r="F784" s="107"/>
      <c r="G784" s="107"/>
      <c r="H784" s="108"/>
      <c r="I784" s="109"/>
      <c r="J784" s="107"/>
      <c r="K784" s="109"/>
      <c r="L784" s="107"/>
      <c r="M784" s="107"/>
      <c r="N784" s="109"/>
    </row>
    <row r="785">
      <c r="A785" s="107"/>
      <c r="B785" s="107"/>
      <c r="C785" s="107"/>
      <c r="D785" s="107"/>
      <c r="E785" s="107"/>
      <c r="F785" s="107"/>
      <c r="G785" s="107"/>
      <c r="H785" s="108"/>
      <c r="I785" s="109"/>
      <c r="J785" s="107"/>
      <c r="K785" s="109"/>
      <c r="L785" s="107"/>
      <c r="M785" s="107"/>
      <c r="N785" s="109"/>
    </row>
    <row r="786">
      <c r="A786" s="107"/>
      <c r="B786" s="107"/>
      <c r="C786" s="107"/>
      <c r="D786" s="107"/>
      <c r="E786" s="107"/>
      <c r="F786" s="107"/>
      <c r="G786" s="107"/>
      <c r="H786" s="108"/>
      <c r="I786" s="109"/>
      <c r="J786" s="107"/>
      <c r="K786" s="109"/>
      <c r="L786" s="107"/>
      <c r="M786" s="107"/>
      <c r="N786" s="109"/>
    </row>
    <row r="787">
      <c r="A787" s="107"/>
      <c r="B787" s="107"/>
      <c r="C787" s="107"/>
      <c r="D787" s="107"/>
      <c r="E787" s="107"/>
      <c r="F787" s="107"/>
      <c r="G787" s="107"/>
      <c r="H787" s="108"/>
      <c r="I787" s="109"/>
      <c r="J787" s="107"/>
      <c r="K787" s="109"/>
      <c r="L787" s="107"/>
      <c r="M787" s="107"/>
      <c r="N787" s="109"/>
    </row>
    <row r="788">
      <c r="A788" s="107"/>
      <c r="B788" s="107"/>
      <c r="C788" s="107"/>
      <c r="D788" s="107"/>
      <c r="E788" s="107"/>
      <c r="F788" s="107"/>
      <c r="G788" s="107"/>
      <c r="H788" s="108"/>
      <c r="I788" s="109"/>
      <c r="J788" s="107"/>
      <c r="K788" s="109"/>
      <c r="L788" s="107"/>
      <c r="M788" s="107"/>
      <c r="N788" s="109"/>
    </row>
    <row r="789">
      <c r="A789" s="107"/>
      <c r="B789" s="107"/>
      <c r="C789" s="107"/>
      <c r="D789" s="107"/>
      <c r="E789" s="107"/>
      <c r="F789" s="107"/>
      <c r="G789" s="107"/>
      <c r="H789" s="108"/>
      <c r="I789" s="109"/>
      <c r="J789" s="107"/>
      <c r="K789" s="109"/>
      <c r="L789" s="107"/>
      <c r="M789" s="107"/>
      <c r="N789" s="109"/>
    </row>
    <row r="790">
      <c r="A790" s="107"/>
      <c r="B790" s="107"/>
      <c r="C790" s="107"/>
      <c r="D790" s="107"/>
      <c r="E790" s="107"/>
      <c r="F790" s="107"/>
      <c r="G790" s="107"/>
      <c r="H790" s="108"/>
      <c r="I790" s="109"/>
      <c r="J790" s="107"/>
      <c r="K790" s="109"/>
      <c r="L790" s="107"/>
      <c r="M790" s="107"/>
      <c r="N790" s="109"/>
    </row>
    <row r="791">
      <c r="A791" s="107"/>
      <c r="B791" s="107"/>
      <c r="C791" s="107"/>
      <c r="D791" s="107"/>
      <c r="E791" s="107"/>
      <c r="F791" s="107"/>
      <c r="G791" s="107"/>
      <c r="H791" s="108"/>
      <c r="I791" s="109"/>
      <c r="J791" s="107"/>
      <c r="K791" s="109"/>
      <c r="L791" s="107"/>
      <c r="M791" s="107"/>
      <c r="N791" s="109"/>
    </row>
    <row r="792">
      <c r="A792" s="107"/>
      <c r="B792" s="107"/>
      <c r="C792" s="107"/>
      <c r="D792" s="107"/>
      <c r="E792" s="107"/>
      <c r="F792" s="107"/>
      <c r="G792" s="107"/>
      <c r="H792" s="108"/>
      <c r="I792" s="109"/>
      <c r="J792" s="107"/>
      <c r="K792" s="109"/>
      <c r="L792" s="107"/>
      <c r="M792" s="107"/>
      <c r="N792" s="109"/>
    </row>
    <row r="793">
      <c r="A793" s="107"/>
      <c r="B793" s="107"/>
      <c r="C793" s="107"/>
      <c r="D793" s="107"/>
      <c r="E793" s="107"/>
      <c r="F793" s="107"/>
      <c r="G793" s="107"/>
      <c r="H793" s="108"/>
      <c r="I793" s="109"/>
      <c r="J793" s="107"/>
      <c r="K793" s="109"/>
      <c r="L793" s="107"/>
      <c r="M793" s="107"/>
      <c r="N793" s="109"/>
    </row>
    <row r="794">
      <c r="A794" s="107"/>
      <c r="B794" s="107"/>
      <c r="C794" s="107"/>
      <c r="D794" s="107"/>
      <c r="E794" s="107"/>
      <c r="F794" s="107"/>
      <c r="G794" s="107"/>
      <c r="H794" s="108"/>
      <c r="I794" s="109"/>
      <c r="J794" s="107"/>
      <c r="K794" s="109"/>
      <c r="L794" s="107"/>
      <c r="M794" s="107"/>
      <c r="N794" s="109"/>
    </row>
    <row r="795">
      <c r="A795" s="107"/>
      <c r="B795" s="107"/>
      <c r="C795" s="107"/>
      <c r="D795" s="107"/>
      <c r="E795" s="107"/>
      <c r="F795" s="107"/>
      <c r="G795" s="107"/>
      <c r="H795" s="108"/>
      <c r="I795" s="109"/>
      <c r="J795" s="107"/>
      <c r="K795" s="109"/>
      <c r="L795" s="107"/>
      <c r="M795" s="107"/>
      <c r="N795" s="109"/>
    </row>
    <row r="796">
      <c r="A796" s="107"/>
      <c r="B796" s="107"/>
      <c r="C796" s="107"/>
      <c r="D796" s="107"/>
      <c r="E796" s="107"/>
      <c r="F796" s="107"/>
      <c r="G796" s="107"/>
      <c r="H796" s="108"/>
      <c r="I796" s="109"/>
      <c r="J796" s="107"/>
      <c r="K796" s="109"/>
      <c r="L796" s="107"/>
      <c r="M796" s="107"/>
      <c r="N796" s="109"/>
    </row>
    <row r="797">
      <c r="A797" s="107"/>
      <c r="B797" s="107"/>
      <c r="C797" s="107"/>
      <c r="D797" s="107"/>
      <c r="E797" s="107"/>
      <c r="F797" s="107"/>
      <c r="G797" s="107"/>
      <c r="H797" s="108"/>
      <c r="I797" s="109"/>
      <c r="J797" s="107"/>
      <c r="K797" s="109"/>
      <c r="L797" s="107"/>
      <c r="M797" s="107"/>
      <c r="N797" s="109"/>
    </row>
    <row r="798">
      <c r="A798" s="107"/>
      <c r="B798" s="107"/>
      <c r="C798" s="107"/>
      <c r="D798" s="107"/>
      <c r="E798" s="107"/>
      <c r="F798" s="107"/>
      <c r="G798" s="107"/>
      <c r="H798" s="108"/>
      <c r="I798" s="109"/>
      <c r="J798" s="107"/>
      <c r="K798" s="109"/>
      <c r="L798" s="107"/>
      <c r="M798" s="107"/>
      <c r="N798" s="109"/>
    </row>
    <row r="799">
      <c r="A799" s="107"/>
      <c r="B799" s="107"/>
      <c r="C799" s="107"/>
      <c r="D799" s="107"/>
      <c r="E799" s="107"/>
      <c r="F799" s="107"/>
      <c r="G799" s="107"/>
      <c r="H799" s="108"/>
      <c r="I799" s="109"/>
      <c r="J799" s="107"/>
      <c r="K799" s="109"/>
      <c r="L799" s="107"/>
      <c r="M799" s="107"/>
      <c r="N799" s="109"/>
    </row>
    <row r="800">
      <c r="A800" s="107"/>
      <c r="B800" s="107"/>
      <c r="C800" s="107"/>
      <c r="D800" s="107"/>
      <c r="E800" s="107"/>
      <c r="F800" s="107"/>
      <c r="G800" s="107"/>
      <c r="H800" s="108"/>
      <c r="I800" s="109"/>
      <c r="J800" s="107"/>
      <c r="K800" s="109"/>
      <c r="L800" s="107"/>
      <c r="M800" s="107"/>
      <c r="N800" s="109"/>
    </row>
    <row r="801">
      <c r="A801" s="107"/>
      <c r="B801" s="107"/>
      <c r="C801" s="107"/>
      <c r="D801" s="107"/>
      <c r="E801" s="107"/>
      <c r="F801" s="107"/>
      <c r="G801" s="107"/>
      <c r="H801" s="108"/>
      <c r="I801" s="109"/>
      <c r="J801" s="107"/>
      <c r="K801" s="109"/>
      <c r="L801" s="107"/>
      <c r="M801" s="107"/>
      <c r="N801" s="109"/>
    </row>
    <row r="802">
      <c r="A802" s="107"/>
      <c r="B802" s="107"/>
      <c r="C802" s="107"/>
      <c r="D802" s="107"/>
      <c r="E802" s="107"/>
      <c r="F802" s="107"/>
      <c r="G802" s="107"/>
      <c r="H802" s="108"/>
      <c r="I802" s="109"/>
      <c r="J802" s="107"/>
      <c r="K802" s="109"/>
      <c r="L802" s="107"/>
      <c r="M802" s="107"/>
      <c r="N802" s="109"/>
    </row>
    <row r="803">
      <c r="A803" s="107"/>
      <c r="B803" s="107"/>
      <c r="C803" s="107"/>
      <c r="D803" s="107"/>
      <c r="E803" s="107"/>
      <c r="F803" s="107"/>
      <c r="G803" s="107"/>
      <c r="H803" s="108"/>
      <c r="I803" s="109"/>
      <c r="J803" s="107"/>
      <c r="K803" s="109"/>
      <c r="L803" s="107"/>
      <c r="M803" s="107"/>
      <c r="N803" s="109"/>
    </row>
    <row r="804">
      <c r="A804" s="107"/>
      <c r="B804" s="107"/>
      <c r="C804" s="107"/>
      <c r="D804" s="107"/>
      <c r="E804" s="107"/>
      <c r="F804" s="107"/>
      <c r="G804" s="107"/>
      <c r="H804" s="108"/>
      <c r="I804" s="109"/>
      <c r="J804" s="107"/>
      <c r="K804" s="109"/>
      <c r="L804" s="107"/>
      <c r="M804" s="107"/>
      <c r="N804" s="109"/>
    </row>
    <row r="805">
      <c r="A805" s="107"/>
      <c r="B805" s="107"/>
      <c r="C805" s="107"/>
      <c r="D805" s="107"/>
      <c r="E805" s="107"/>
      <c r="F805" s="107"/>
      <c r="G805" s="107"/>
      <c r="H805" s="108"/>
      <c r="I805" s="109"/>
      <c r="J805" s="107"/>
      <c r="K805" s="109"/>
      <c r="L805" s="107"/>
      <c r="M805" s="107"/>
      <c r="N805" s="109"/>
    </row>
    <row r="806">
      <c r="A806" s="107"/>
      <c r="B806" s="107"/>
      <c r="C806" s="107"/>
      <c r="D806" s="107"/>
      <c r="E806" s="107"/>
      <c r="F806" s="107"/>
      <c r="G806" s="107"/>
      <c r="H806" s="108"/>
      <c r="I806" s="109"/>
      <c r="J806" s="107"/>
      <c r="K806" s="109"/>
      <c r="L806" s="107"/>
      <c r="M806" s="107"/>
      <c r="N806" s="109"/>
    </row>
    <row r="807">
      <c r="A807" s="107"/>
      <c r="B807" s="107"/>
      <c r="C807" s="107"/>
      <c r="D807" s="107"/>
      <c r="E807" s="107"/>
      <c r="F807" s="107"/>
      <c r="G807" s="107"/>
      <c r="H807" s="108"/>
      <c r="I807" s="109"/>
      <c r="J807" s="107"/>
      <c r="K807" s="109"/>
      <c r="L807" s="107"/>
      <c r="M807" s="107"/>
      <c r="N807" s="109"/>
    </row>
    <row r="808">
      <c r="A808" s="107"/>
      <c r="B808" s="107"/>
      <c r="C808" s="107"/>
      <c r="D808" s="107"/>
      <c r="E808" s="107"/>
      <c r="F808" s="107"/>
      <c r="G808" s="107"/>
      <c r="H808" s="108"/>
      <c r="I808" s="109"/>
      <c r="J808" s="107"/>
      <c r="K808" s="109"/>
      <c r="L808" s="107"/>
      <c r="M808" s="107"/>
      <c r="N808" s="109"/>
    </row>
    <row r="809">
      <c r="A809" s="107"/>
      <c r="B809" s="107"/>
      <c r="C809" s="107"/>
      <c r="D809" s="107"/>
      <c r="E809" s="107"/>
      <c r="F809" s="107"/>
      <c r="G809" s="107"/>
      <c r="H809" s="108"/>
      <c r="I809" s="109"/>
      <c r="J809" s="107"/>
      <c r="K809" s="109"/>
      <c r="L809" s="107"/>
      <c r="M809" s="107"/>
      <c r="N809" s="109"/>
    </row>
    <row r="810">
      <c r="A810" s="107"/>
      <c r="B810" s="107"/>
      <c r="C810" s="107"/>
      <c r="D810" s="107"/>
      <c r="E810" s="107"/>
      <c r="F810" s="107"/>
      <c r="G810" s="107"/>
      <c r="H810" s="108"/>
      <c r="I810" s="109"/>
      <c r="J810" s="107"/>
      <c r="K810" s="109"/>
      <c r="L810" s="107"/>
      <c r="M810" s="107"/>
      <c r="N810" s="109"/>
    </row>
    <row r="811">
      <c r="A811" s="107"/>
      <c r="B811" s="107"/>
      <c r="C811" s="107"/>
      <c r="D811" s="107"/>
      <c r="E811" s="107"/>
      <c r="F811" s="107"/>
      <c r="G811" s="107"/>
      <c r="H811" s="108"/>
      <c r="I811" s="109"/>
      <c r="J811" s="107"/>
      <c r="K811" s="109"/>
      <c r="L811" s="107"/>
      <c r="M811" s="107"/>
      <c r="N811" s="109"/>
    </row>
    <row r="812">
      <c r="A812" s="107"/>
      <c r="B812" s="107"/>
      <c r="C812" s="107"/>
      <c r="D812" s="107"/>
      <c r="E812" s="107"/>
      <c r="F812" s="107"/>
      <c r="G812" s="107"/>
      <c r="H812" s="108"/>
      <c r="I812" s="109"/>
      <c r="J812" s="107"/>
      <c r="K812" s="109"/>
      <c r="L812" s="107"/>
      <c r="M812" s="107"/>
      <c r="N812" s="109"/>
    </row>
    <row r="813">
      <c r="A813" s="107"/>
      <c r="B813" s="107"/>
      <c r="C813" s="107"/>
      <c r="D813" s="107"/>
      <c r="E813" s="107"/>
      <c r="F813" s="107"/>
      <c r="G813" s="107"/>
      <c r="H813" s="108"/>
      <c r="I813" s="109"/>
      <c r="J813" s="107"/>
      <c r="K813" s="109"/>
      <c r="L813" s="107"/>
      <c r="M813" s="107"/>
      <c r="N813" s="109"/>
    </row>
    <row r="814">
      <c r="A814" s="107"/>
      <c r="B814" s="107"/>
      <c r="C814" s="107"/>
      <c r="D814" s="107"/>
      <c r="E814" s="107"/>
      <c r="F814" s="107"/>
      <c r="G814" s="107"/>
      <c r="H814" s="108"/>
      <c r="I814" s="109"/>
      <c r="J814" s="107"/>
      <c r="K814" s="109"/>
      <c r="L814" s="107"/>
      <c r="M814" s="107"/>
      <c r="N814" s="109"/>
    </row>
    <row r="815">
      <c r="A815" s="107"/>
      <c r="B815" s="107"/>
      <c r="C815" s="107"/>
      <c r="D815" s="107"/>
      <c r="E815" s="107"/>
      <c r="F815" s="107"/>
      <c r="G815" s="107"/>
      <c r="H815" s="108"/>
      <c r="I815" s="109"/>
      <c r="J815" s="107"/>
      <c r="K815" s="109"/>
      <c r="L815" s="107"/>
      <c r="M815" s="107"/>
      <c r="N815" s="109"/>
    </row>
    <row r="816">
      <c r="A816" s="107"/>
      <c r="B816" s="107"/>
      <c r="C816" s="107"/>
      <c r="D816" s="107"/>
      <c r="E816" s="107"/>
      <c r="F816" s="107"/>
      <c r="G816" s="107"/>
      <c r="H816" s="108"/>
      <c r="I816" s="109"/>
      <c r="J816" s="107"/>
      <c r="K816" s="109"/>
      <c r="L816" s="107"/>
      <c r="M816" s="107"/>
      <c r="N816" s="109"/>
    </row>
    <row r="817">
      <c r="A817" s="107"/>
      <c r="B817" s="107"/>
      <c r="C817" s="107"/>
      <c r="D817" s="107"/>
      <c r="E817" s="107"/>
      <c r="F817" s="107"/>
      <c r="G817" s="107"/>
      <c r="H817" s="108"/>
      <c r="I817" s="109"/>
      <c r="J817" s="107"/>
      <c r="K817" s="109"/>
      <c r="L817" s="107"/>
      <c r="M817" s="107"/>
      <c r="N817" s="109"/>
    </row>
    <row r="818">
      <c r="A818" s="107"/>
      <c r="B818" s="107"/>
      <c r="C818" s="107"/>
      <c r="D818" s="107"/>
      <c r="E818" s="107"/>
      <c r="F818" s="107"/>
      <c r="G818" s="107"/>
      <c r="H818" s="108"/>
      <c r="I818" s="109"/>
      <c r="J818" s="107"/>
      <c r="K818" s="109"/>
      <c r="L818" s="107"/>
      <c r="M818" s="107"/>
      <c r="N818" s="109"/>
    </row>
    <row r="819">
      <c r="A819" s="107"/>
      <c r="B819" s="107"/>
      <c r="C819" s="107"/>
      <c r="D819" s="107"/>
      <c r="E819" s="107"/>
      <c r="F819" s="107"/>
      <c r="G819" s="107"/>
      <c r="H819" s="108"/>
      <c r="I819" s="109"/>
      <c r="J819" s="107"/>
      <c r="K819" s="109"/>
      <c r="L819" s="107"/>
      <c r="M819" s="107"/>
      <c r="N819" s="109"/>
    </row>
    <row r="820">
      <c r="A820" s="107"/>
      <c r="B820" s="107"/>
      <c r="C820" s="107"/>
      <c r="D820" s="107"/>
      <c r="E820" s="107"/>
      <c r="F820" s="107"/>
      <c r="G820" s="107"/>
      <c r="H820" s="108"/>
      <c r="I820" s="109"/>
      <c r="J820" s="107"/>
      <c r="K820" s="109"/>
      <c r="L820" s="107"/>
      <c r="M820" s="107"/>
      <c r="N820" s="109"/>
    </row>
    <row r="821">
      <c r="A821" s="107"/>
      <c r="B821" s="107"/>
      <c r="C821" s="107"/>
      <c r="D821" s="107"/>
      <c r="E821" s="107"/>
      <c r="F821" s="107"/>
      <c r="G821" s="107"/>
      <c r="H821" s="108"/>
      <c r="I821" s="109"/>
      <c r="J821" s="107"/>
      <c r="K821" s="109"/>
      <c r="L821" s="107"/>
      <c r="M821" s="107"/>
      <c r="N821" s="109"/>
    </row>
    <row r="822">
      <c r="A822" s="107"/>
      <c r="B822" s="107"/>
      <c r="C822" s="107"/>
      <c r="D822" s="107"/>
      <c r="E822" s="107"/>
      <c r="F822" s="107"/>
      <c r="G822" s="107"/>
      <c r="H822" s="108"/>
      <c r="I822" s="109"/>
      <c r="J822" s="107"/>
      <c r="K822" s="109"/>
      <c r="L822" s="107"/>
      <c r="M822" s="107"/>
      <c r="N822" s="109"/>
    </row>
    <row r="823">
      <c r="A823" s="107"/>
      <c r="B823" s="107"/>
      <c r="C823" s="107"/>
      <c r="D823" s="107"/>
      <c r="E823" s="107"/>
      <c r="F823" s="107"/>
      <c r="G823" s="107"/>
      <c r="H823" s="108"/>
      <c r="I823" s="109"/>
      <c r="J823" s="107"/>
      <c r="K823" s="109"/>
      <c r="L823" s="107"/>
      <c r="M823" s="107"/>
      <c r="N823" s="109"/>
    </row>
    <row r="824">
      <c r="A824" s="107"/>
      <c r="B824" s="107"/>
      <c r="C824" s="107"/>
      <c r="D824" s="107"/>
      <c r="E824" s="107"/>
      <c r="F824" s="107"/>
      <c r="G824" s="107"/>
      <c r="H824" s="108"/>
      <c r="I824" s="109"/>
      <c r="J824" s="107"/>
      <c r="K824" s="109"/>
      <c r="L824" s="107"/>
      <c r="M824" s="107"/>
      <c r="N824" s="109"/>
    </row>
    <row r="825">
      <c r="A825" s="107"/>
      <c r="B825" s="107"/>
      <c r="C825" s="107"/>
      <c r="D825" s="107"/>
      <c r="E825" s="107"/>
      <c r="F825" s="107"/>
      <c r="G825" s="107"/>
      <c r="H825" s="108"/>
      <c r="I825" s="109"/>
      <c r="J825" s="107"/>
      <c r="K825" s="109"/>
      <c r="L825" s="107"/>
      <c r="M825" s="107"/>
      <c r="N825" s="109"/>
    </row>
    <row r="826">
      <c r="A826" s="107"/>
      <c r="B826" s="107"/>
      <c r="C826" s="107"/>
      <c r="D826" s="107"/>
      <c r="E826" s="107"/>
      <c r="F826" s="107"/>
      <c r="G826" s="107"/>
      <c r="H826" s="108"/>
      <c r="I826" s="109"/>
      <c r="J826" s="107"/>
      <c r="K826" s="109"/>
      <c r="L826" s="107"/>
      <c r="M826" s="107"/>
      <c r="N826" s="109"/>
    </row>
    <row r="827">
      <c r="A827" s="107"/>
      <c r="B827" s="107"/>
      <c r="C827" s="107"/>
      <c r="D827" s="107"/>
      <c r="E827" s="107"/>
      <c r="F827" s="107"/>
      <c r="G827" s="107"/>
      <c r="H827" s="108"/>
      <c r="I827" s="109"/>
      <c r="J827" s="107"/>
      <c r="K827" s="109"/>
      <c r="L827" s="107"/>
      <c r="M827" s="107"/>
      <c r="N827" s="109"/>
    </row>
    <row r="828">
      <c r="A828" s="107"/>
      <c r="B828" s="107"/>
      <c r="C828" s="107"/>
      <c r="D828" s="107"/>
      <c r="E828" s="107"/>
      <c r="F828" s="107"/>
      <c r="G828" s="107"/>
      <c r="H828" s="108"/>
      <c r="I828" s="109"/>
      <c r="J828" s="107"/>
      <c r="K828" s="109"/>
      <c r="L828" s="107"/>
      <c r="M828" s="107"/>
      <c r="N828" s="109"/>
    </row>
    <row r="829">
      <c r="A829" s="107"/>
      <c r="B829" s="107"/>
      <c r="C829" s="107"/>
      <c r="D829" s="107"/>
      <c r="E829" s="107"/>
      <c r="F829" s="107"/>
      <c r="G829" s="107"/>
      <c r="H829" s="108"/>
      <c r="I829" s="109"/>
      <c r="J829" s="107"/>
      <c r="K829" s="109"/>
      <c r="L829" s="107"/>
      <c r="M829" s="107"/>
      <c r="N829" s="109"/>
    </row>
    <row r="830">
      <c r="A830" s="107"/>
      <c r="B830" s="107"/>
      <c r="C830" s="107"/>
      <c r="D830" s="107"/>
      <c r="E830" s="107"/>
      <c r="F830" s="107"/>
      <c r="G830" s="107"/>
      <c r="H830" s="108"/>
      <c r="I830" s="109"/>
      <c r="J830" s="107"/>
      <c r="K830" s="109"/>
      <c r="L830" s="107"/>
      <c r="M830" s="107"/>
      <c r="N830" s="109"/>
    </row>
    <row r="831">
      <c r="A831" s="107"/>
      <c r="B831" s="107"/>
      <c r="C831" s="107"/>
      <c r="D831" s="107"/>
      <c r="E831" s="107"/>
      <c r="F831" s="107"/>
      <c r="G831" s="107"/>
      <c r="H831" s="108"/>
      <c r="I831" s="109"/>
      <c r="J831" s="107"/>
      <c r="K831" s="109"/>
      <c r="L831" s="107"/>
      <c r="M831" s="107"/>
      <c r="N831" s="109"/>
    </row>
    <row r="832">
      <c r="A832" s="107"/>
      <c r="B832" s="107"/>
      <c r="C832" s="107"/>
      <c r="D832" s="107"/>
      <c r="E832" s="107"/>
      <c r="F832" s="107"/>
      <c r="G832" s="107"/>
      <c r="H832" s="108"/>
      <c r="I832" s="109"/>
      <c r="J832" s="107"/>
      <c r="K832" s="109"/>
      <c r="L832" s="107"/>
      <c r="M832" s="107"/>
      <c r="N832" s="109"/>
    </row>
    <row r="833">
      <c r="A833" s="107"/>
      <c r="B833" s="107"/>
      <c r="C833" s="107"/>
      <c r="D833" s="107"/>
      <c r="E833" s="107"/>
      <c r="F833" s="107"/>
      <c r="G833" s="107"/>
      <c r="H833" s="108"/>
      <c r="I833" s="109"/>
      <c r="J833" s="107"/>
      <c r="K833" s="109"/>
      <c r="L833" s="107"/>
      <c r="M833" s="107"/>
      <c r="N833" s="109"/>
    </row>
    <row r="834">
      <c r="A834" s="107"/>
      <c r="B834" s="107"/>
      <c r="C834" s="107"/>
      <c r="D834" s="107"/>
      <c r="E834" s="107"/>
      <c r="F834" s="107"/>
      <c r="G834" s="107"/>
      <c r="H834" s="108"/>
      <c r="I834" s="109"/>
      <c r="J834" s="107"/>
      <c r="K834" s="109"/>
      <c r="L834" s="107"/>
      <c r="M834" s="107"/>
      <c r="N834" s="109"/>
    </row>
    <row r="835">
      <c r="A835" s="107"/>
      <c r="B835" s="107"/>
      <c r="C835" s="107"/>
      <c r="D835" s="107"/>
      <c r="E835" s="107"/>
      <c r="F835" s="107"/>
      <c r="G835" s="107"/>
      <c r="H835" s="108"/>
      <c r="I835" s="109"/>
      <c r="J835" s="107"/>
      <c r="K835" s="109"/>
      <c r="L835" s="107"/>
      <c r="M835" s="107"/>
      <c r="N835" s="109"/>
    </row>
    <row r="836">
      <c r="A836" s="107"/>
      <c r="B836" s="107"/>
      <c r="C836" s="107"/>
      <c r="D836" s="107"/>
      <c r="E836" s="107"/>
      <c r="F836" s="107"/>
      <c r="G836" s="107"/>
      <c r="H836" s="108"/>
      <c r="I836" s="109"/>
      <c r="J836" s="107"/>
      <c r="K836" s="109"/>
      <c r="L836" s="107"/>
      <c r="M836" s="107"/>
      <c r="N836" s="109"/>
    </row>
    <row r="837">
      <c r="A837" s="107"/>
      <c r="B837" s="107"/>
      <c r="C837" s="107"/>
      <c r="D837" s="107"/>
      <c r="E837" s="107"/>
      <c r="F837" s="107"/>
      <c r="G837" s="107"/>
      <c r="H837" s="108"/>
      <c r="I837" s="109"/>
      <c r="J837" s="107"/>
      <c r="K837" s="109"/>
      <c r="L837" s="107"/>
      <c r="M837" s="107"/>
      <c r="N837" s="109"/>
    </row>
    <row r="838">
      <c r="A838" s="107"/>
      <c r="B838" s="107"/>
      <c r="C838" s="107"/>
      <c r="D838" s="107"/>
      <c r="E838" s="107"/>
      <c r="F838" s="107"/>
      <c r="G838" s="107"/>
      <c r="H838" s="108"/>
      <c r="I838" s="109"/>
      <c r="J838" s="107"/>
      <c r="K838" s="109"/>
      <c r="L838" s="107"/>
      <c r="M838" s="107"/>
      <c r="N838" s="109"/>
    </row>
    <row r="839">
      <c r="A839" s="107"/>
      <c r="B839" s="107"/>
      <c r="C839" s="107"/>
      <c r="D839" s="107"/>
      <c r="E839" s="107"/>
      <c r="F839" s="107"/>
      <c r="G839" s="107"/>
      <c r="H839" s="108"/>
      <c r="I839" s="109"/>
      <c r="J839" s="107"/>
      <c r="K839" s="109"/>
      <c r="L839" s="107"/>
      <c r="M839" s="107"/>
      <c r="N839" s="109"/>
    </row>
    <row r="840">
      <c r="A840" s="107"/>
      <c r="B840" s="107"/>
      <c r="C840" s="107"/>
      <c r="D840" s="107"/>
      <c r="E840" s="107"/>
      <c r="F840" s="107"/>
      <c r="G840" s="107"/>
      <c r="H840" s="108"/>
      <c r="I840" s="109"/>
      <c r="J840" s="107"/>
      <c r="K840" s="109"/>
      <c r="L840" s="107"/>
      <c r="M840" s="107"/>
      <c r="N840" s="109"/>
    </row>
    <row r="841">
      <c r="A841" s="107"/>
      <c r="B841" s="107"/>
      <c r="C841" s="107"/>
      <c r="D841" s="107"/>
      <c r="E841" s="107"/>
      <c r="F841" s="107"/>
      <c r="G841" s="107"/>
      <c r="H841" s="108"/>
      <c r="I841" s="109"/>
      <c r="J841" s="107"/>
      <c r="K841" s="109"/>
      <c r="L841" s="107"/>
      <c r="M841" s="107"/>
      <c r="N841" s="109"/>
    </row>
    <row r="842">
      <c r="A842" s="107"/>
      <c r="B842" s="107"/>
      <c r="C842" s="107"/>
      <c r="D842" s="107"/>
      <c r="E842" s="107"/>
      <c r="F842" s="107"/>
      <c r="G842" s="107"/>
      <c r="H842" s="108"/>
      <c r="I842" s="109"/>
      <c r="J842" s="107"/>
      <c r="K842" s="109"/>
      <c r="L842" s="107"/>
      <c r="M842" s="107"/>
      <c r="N842" s="109"/>
    </row>
    <row r="843">
      <c r="A843" s="107"/>
      <c r="B843" s="107"/>
      <c r="C843" s="107"/>
      <c r="D843" s="107"/>
      <c r="E843" s="107"/>
      <c r="F843" s="107"/>
      <c r="G843" s="107"/>
      <c r="H843" s="108"/>
      <c r="I843" s="109"/>
      <c r="J843" s="107"/>
      <c r="K843" s="109"/>
      <c r="L843" s="107"/>
      <c r="M843" s="107"/>
      <c r="N843" s="109"/>
    </row>
    <row r="844">
      <c r="A844" s="107"/>
      <c r="B844" s="107"/>
      <c r="C844" s="107"/>
      <c r="D844" s="107"/>
      <c r="E844" s="107"/>
      <c r="F844" s="107"/>
      <c r="G844" s="107"/>
      <c r="H844" s="108"/>
      <c r="I844" s="109"/>
      <c r="J844" s="107"/>
      <c r="K844" s="109"/>
      <c r="L844" s="107"/>
      <c r="M844" s="107"/>
      <c r="N844" s="109"/>
    </row>
    <row r="845">
      <c r="A845" s="107"/>
      <c r="B845" s="107"/>
      <c r="C845" s="107"/>
      <c r="D845" s="107"/>
      <c r="E845" s="107"/>
      <c r="F845" s="107"/>
      <c r="G845" s="107"/>
      <c r="H845" s="108"/>
      <c r="I845" s="109"/>
      <c r="J845" s="107"/>
      <c r="K845" s="109"/>
      <c r="L845" s="107"/>
      <c r="M845" s="107"/>
      <c r="N845" s="109"/>
    </row>
    <row r="846">
      <c r="A846" s="107"/>
      <c r="B846" s="107"/>
      <c r="C846" s="107"/>
      <c r="D846" s="107"/>
      <c r="E846" s="107"/>
      <c r="F846" s="107"/>
      <c r="G846" s="107"/>
      <c r="H846" s="108"/>
      <c r="I846" s="109"/>
      <c r="J846" s="107"/>
      <c r="K846" s="109"/>
      <c r="L846" s="107"/>
      <c r="M846" s="107"/>
      <c r="N846" s="109"/>
    </row>
    <row r="847">
      <c r="A847" s="107"/>
      <c r="B847" s="107"/>
      <c r="C847" s="107"/>
      <c r="D847" s="107"/>
      <c r="E847" s="107"/>
      <c r="F847" s="107"/>
      <c r="G847" s="107"/>
      <c r="H847" s="108"/>
      <c r="I847" s="109"/>
      <c r="J847" s="107"/>
      <c r="K847" s="109"/>
      <c r="L847" s="107"/>
      <c r="M847" s="107"/>
      <c r="N847" s="109"/>
    </row>
    <row r="848">
      <c r="A848" s="107"/>
      <c r="B848" s="107"/>
      <c r="C848" s="107"/>
      <c r="D848" s="107"/>
      <c r="E848" s="107"/>
      <c r="F848" s="107"/>
      <c r="G848" s="107"/>
      <c r="H848" s="108"/>
      <c r="I848" s="109"/>
      <c r="J848" s="107"/>
      <c r="K848" s="109"/>
      <c r="L848" s="107"/>
      <c r="M848" s="107"/>
      <c r="N848" s="109"/>
    </row>
    <row r="849">
      <c r="A849" s="107"/>
      <c r="B849" s="107"/>
      <c r="C849" s="107"/>
      <c r="D849" s="107"/>
      <c r="E849" s="107"/>
      <c r="F849" s="107"/>
      <c r="G849" s="107"/>
      <c r="H849" s="108"/>
      <c r="I849" s="109"/>
      <c r="J849" s="107"/>
      <c r="K849" s="109"/>
      <c r="L849" s="107"/>
      <c r="M849" s="107"/>
      <c r="N849" s="109"/>
    </row>
    <row r="850">
      <c r="A850" s="107"/>
      <c r="B850" s="107"/>
      <c r="C850" s="107"/>
      <c r="D850" s="107"/>
      <c r="E850" s="107"/>
      <c r="F850" s="107"/>
      <c r="G850" s="107"/>
      <c r="H850" s="108"/>
      <c r="I850" s="109"/>
      <c r="J850" s="107"/>
      <c r="K850" s="109"/>
      <c r="L850" s="107"/>
      <c r="M850" s="107"/>
      <c r="N850" s="109"/>
    </row>
    <row r="851">
      <c r="A851" s="107"/>
      <c r="B851" s="107"/>
      <c r="C851" s="107"/>
      <c r="D851" s="107"/>
      <c r="E851" s="107"/>
      <c r="F851" s="107"/>
      <c r="G851" s="107"/>
      <c r="H851" s="108"/>
      <c r="I851" s="109"/>
      <c r="J851" s="107"/>
      <c r="K851" s="109"/>
      <c r="L851" s="107"/>
      <c r="M851" s="107"/>
      <c r="N851" s="109"/>
    </row>
    <row r="852">
      <c r="A852" s="107"/>
      <c r="B852" s="107"/>
      <c r="C852" s="107"/>
      <c r="D852" s="107"/>
      <c r="E852" s="107"/>
      <c r="F852" s="107"/>
      <c r="G852" s="107"/>
      <c r="H852" s="108"/>
      <c r="I852" s="109"/>
      <c r="J852" s="107"/>
      <c r="K852" s="109"/>
      <c r="L852" s="107"/>
      <c r="M852" s="107"/>
      <c r="N852" s="109"/>
    </row>
    <row r="853">
      <c r="A853" s="107"/>
      <c r="B853" s="107"/>
      <c r="C853" s="107"/>
      <c r="D853" s="107"/>
      <c r="E853" s="107"/>
      <c r="F853" s="107"/>
      <c r="G853" s="107"/>
      <c r="H853" s="108"/>
      <c r="I853" s="109"/>
      <c r="J853" s="107"/>
      <c r="K853" s="109"/>
      <c r="L853" s="107"/>
      <c r="M853" s="107"/>
      <c r="N853" s="109"/>
    </row>
    <row r="854">
      <c r="A854" s="107"/>
      <c r="B854" s="107"/>
      <c r="C854" s="107"/>
      <c r="D854" s="107"/>
      <c r="E854" s="107"/>
      <c r="F854" s="107"/>
      <c r="G854" s="107"/>
      <c r="H854" s="108"/>
      <c r="I854" s="109"/>
      <c r="J854" s="107"/>
      <c r="K854" s="109"/>
      <c r="L854" s="107"/>
      <c r="M854" s="107"/>
      <c r="N854" s="109"/>
    </row>
    <row r="855">
      <c r="A855" s="107"/>
      <c r="B855" s="107"/>
      <c r="C855" s="107"/>
      <c r="D855" s="107"/>
      <c r="E855" s="107"/>
      <c r="F855" s="107"/>
      <c r="G855" s="107"/>
      <c r="H855" s="108"/>
      <c r="I855" s="109"/>
      <c r="J855" s="107"/>
      <c r="K855" s="109"/>
      <c r="L855" s="107"/>
      <c r="M855" s="107"/>
      <c r="N855" s="109"/>
    </row>
    <row r="856">
      <c r="A856" s="107"/>
      <c r="B856" s="107"/>
      <c r="C856" s="107"/>
      <c r="D856" s="107"/>
      <c r="E856" s="107"/>
      <c r="F856" s="107"/>
      <c r="G856" s="107"/>
      <c r="H856" s="108"/>
      <c r="I856" s="109"/>
      <c r="J856" s="107"/>
      <c r="K856" s="109"/>
      <c r="L856" s="107"/>
      <c r="M856" s="107"/>
      <c r="N856" s="109"/>
    </row>
    <row r="857">
      <c r="A857" s="107"/>
      <c r="B857" s="107"/>
      <c r="C857" s="107"/>
      <c r="D857" s="107"/>
      <c r="E857" s="107"/>
      <c r="F857" s="107"/>
      <c r="G857" s="107"/>
      <c r="H857" s="108"/>
      <c r="I857" s="109"/>
      <c r="J857" s="107"/>
      <c r="K857" s="109"/>
      <c r="L857" s="107"/>
      <c r="M857" s="107"/>
      <c r="N857" s="109"/>
    </row>
    <row r="858">
      <c r="A858" s="107"/>
      <c r="B858" s="107"/>
      <c r="C858" s="107"/>
      <c r="D858" s="107"/>
      <c r="E858" s="107"/>
      <c r="F858" s="107"/>
      <c r="G858" s="107"/>
      <c r="H858" s="108"/>
      <c r="I858" s="109"/>
      <c r="J858" s="107"/>
      <c r="K858" s="109"/>
      <c r="L858" s="107"/>
      <c r="M858" s="107"/>
      <c r="N858" s="109"/>
    </row>
    <row r="859">
      <c r="A859" s="107"/>
      <c r="B859" s="107"/>
      <c r="C859" s="107"/>
      <c r="D859" s="107"/>
      <c r="E859" s="107"/>
      <c r="F859" s="107"/>
      <c r="G859" s="107"/>
      <c r="H859" s="108"/>
      <c r="I859" s="109"/>
      <c r="J859" s="107"/>
      <c r="K859" s="109"/>
      <c r="L859" s="107"/>
      <c r="M859" s="107"/>
      <c r="N859" s="109"/>
    </row>
    <row r="860">
      <c r="A860" s="107"/>
      <c r="B860" s="107"/>
      <c r="C860" s="107"/>
      <c r="D860" s="107"/>
      <c r="E860" s="107"/>
      <c r="F860" s="107"/>
      <c r="G860" s="107"/>
      <c r="H860" s="108"/>
      <c r="I860" s="109"/>
      <c r="J860" s="107"/>
      <c r="K860" s="109"/>
      <c r="L860" s="107"/>
      <c r="M860" s="107"/>
      <c r="N860" s="109"/>
    </row>
    <row r="861">
      <c r="A861" s="107"/>
      <c r="B861" s="107"/>
      <c r="C861" s="107"/>
      <c r="D861" s="107"/>
      <c r="E861" s="107"/>
      <c r="F861" s="107"/>
      <c r="G861" s="107"/>
      <c r="H861" s="108"/>
      <c r="I861" s="109"/>
      <c r="J861" s="107"/>
      <c r="K861" s="109"/>
      <c r="L861" s="107"/>
      <c r="M861" s="107"/>
      <c r="N861" s="109"/>
    </row>
    <row r="862">
      <c r="A862" s="107"/>
      <c r="B862" s="107"/>
      <c r="C862" s="107"/>
      <c r="D862" s="107"/>
      <c r="E862" s="107"/>
      <c r="F862" s="107"/>
      <c r="G862" s="107"/>
      <c r="H862" s="108"/>
      <c r="I862" s="109"/>
      <c r="J862" s="107"/>
      <c r="K862" s="109"/>
      <c r="L862" s="107"/>
      <c r="M862" s="107"/>
      <c r="N862" s="109"/>
    </row>
    <row r="863">
      <c r="A863" s="107"/>
      <c r="B863" s="107"/>
      <c r="C863" s="107"/>
      <c r="D863" s="107"/>
      <c r="E863" s="107"/>
      <c r="F863" s="107"/>
      <c r="G863" s="107"/>
      <c r="H863" s="108"/>
      <c r="I863" s="109"/>
      <c r="J863" s="107"/>
      <c r="K863" s="109"/>
      <c r="L863" s="107"/>
      <c r="M863" s="107"/>
      <c r="N863" s="109"/>
    </row>
    <row r="864">
      <c r="A864" s="107"/>
      <c r="B864" s="107"/>
      <c r="C864" s="107"/>
      <c r="D864" s="107"/>
      <c r="E864" s="107"/>
      <c r="F864" s="107"/>
      <c r="G864" s="107"/>
      <c r="H864" s="108"/>
      <c r="I864" s="109"/>
      <c r="J864" s="107"/>
      <c r="K864" s="109"/>
      <c r="L864" s="107"/>
      <c r="M864" s="107"/>
      <c r="N864" s="109"/>
    </row>
    <row r="865">
      <c r="A865" s="107"/>
      <c r="B865" s="107"/>
      <c r="C865" s="107"/>
      <c r="D865" s="107"/>
      <c r="E865" s="107"/>
      <c r="F865" s="107"/>
      <c r="G865" s="107"/>
      <c r="H865" s="108"/>
      <c r="I865" s="109"/>
      <c r="J865" s="107"/>
      <c r="K865" s="109"/>
      <c r="L865" s="107"/>
      <c r="M865" s="107"/>
      <c r="N865" s="109"/>
    </row>
    <row r="866">
      <c r="A866" s="107"/>
      <c r="B866" s="107"/>
      <c r="C866" s="107"/>
      <c r="D866" s="107"/>
      <c r="E866" s="107"/>
      <c r="F866" s="107"/>
      <c r="G866" s="107"/>
      <c r="H866" s="108"/>
      <c r="I866" s="109"/>
      <c r="J866" s="107"/>
      <c r="K866" s="109"/>
      <c r="L866" s="107"/>
      <c r="M866" s="107"/>
      <c r="N866" s="109"/>
    </row>
    <row r="867">
      <c r="A867" s="107"/>
      <c r="B867" s="107"/>
      <c r="C867" s="107"/>
      <c r="D867" s="107"/>
      <c r="E867" s="107"/>
      <c r="F867" s="107"/>
      <c r="G867" s="107"/>
      <c r="H867" s="108"/>
      <c r="I867" s="109"/>
      <c r="J867" s="107"/>
      <c r="K867" s="109"/>
      <c r="L867" s="107"/>
      <c r="M867" s="107"/>
      <c r="N867" s="109"/>
    </row>
    <row r="868">
      <c r="A868" s="107"/>
      <c r="B868" s="107"/>
      <c r="C868" s="107"/>
      <c r="D868" s="107"/>
      <c r="E868" s="107"/>
      <c r="F868" s="107"/>
      <c r="G868" s="107"/>
      <c r="H868" s="108"/>
      <c r="I868" s="109"/>
      <c r="J868" s="107"/>
      <c r="K868" s="109"/>
      <c r="L868" s="107"/>
      <c r="M868" s="107"/>
      <c r="N868" s="109"/>
    </row>
    <row r="869">
      <c r="A869" s="107"/>
      <c r="B869" s="107"/>
      <c r="C869" s="107"/>
      <c r="D869" s="107"/>
      <c r="E869" s="107"/>
      <c r="F869" s="107"/>
      <c r="G869" s="107"/>
      <c r="H869" s="108"/>
      <c r="I869" s="109"/>
      <c r="J869" s="107"/>
      <c r="K869" s="109"/>
      <c r="L869" s="107"/>
      <c r="M869" s="107"/>
      <c r="N869" s="109"/>
    </row>
    <row r="870">
      <c r="A870" s="107"/>
      <c r="B870" s="107"/>
      <c r="C870" s="107"/>
      <c r="D870" s="107"/>
      <c r="E870" s="107"/>
      <c r="F870" s="107"/>
      <c r="G870" s="107"/>
      <c r="H870" s="108"/>
      <c r="I870" s="109"/>
      <c r="J870" s="107"/>
      <c r="K870" s="109"/>
      <c r="L870" s="107"/>
      <c r="M870" s="107"/>
      <c r="N870" s="109"/>
    </row>
    <row r="871">
      <c r="A871" s="107"/>
      <c r="B871" s="107"/>
      <c r="C871" s="107"/>
      <c r="D871" s="107"/>
      <c r="E871" s="107"/>
      <c r="F871" s="107"/>
      <c r="G871" s="107"/>
      <c r="H871" s="108"/>
      <c r="I871" s="109"/>
      <c r="J871" s="107"/>
      <c r="K871" s="109"/>
      <c r="L871" s="107"/>
      <c r="M871" s="107"/>
      <c r="N871" s="109"/>
    </row>
    <row r="872">
      <c r="A872" s="107"/>
      <c r="B872" s="107"/>
      <c r="C872" s="107"/>
      <c r="D872" s="107"/>
      <c r="E872" s="107"/>
      <c r="F872" s="107"/>
      <c r="G872" s="107"/>
      <c r="H872" s="108"/>
      <c r="I872" s="109"/>
      <c r="J872" s="107"/>
      <c r="K872" s="109"/>
      <c r="L872" s="107"/>
      <c r="M872" s="107"/>
      <c r="N872" s="109"/>
    </row>
    <row r="873">
      <c r="A873" s="107"/>
      <c r="B873" s="107"/>
      <c r="C873" s="107"/>
      <c r="D873" s="107"/>
      <c r="E873" s="107"/>
      <c r="F873" s="107"/>
      <c r="G873" s="107"/>
      <c r="H873" s="108"/>
      <c r="I873" s="109"/>
      <c r="J873" s="107"/>
      <c r="K873" s="109"/>
      <c r="L873" s="107"/>
      <c r="M873" s="107"/>
      <c r="N873" s="109"/>
    </row>
    <row r="874">
      <c r="A874" s="107"/>
      <c r="B874" s="107"/>
      <c r="C874" s="107"/>
      <c r="D874" s="107"/>
      <c r="E874" s="107"/>
      <c r="F874" s="107"/>
      <c r="G874" s="107"/>
      <c r="H874" s="108"/>
      <c r="I874" s="109"/>
      <c r="J874" s="107"/>
      <c r="K874" s="109"/>
      <c r="L874" s="107"/>
      <c r="M874" s="107"/>
      <c r="N874" s="109"/>
    </row>
    <row r="875">
      <c r="A875" s="107"/>
      <c r="B875" s="107"/>
      <c r="C875" s="107"/>
      <c r="D875" s="107"/>
      <c r="E875" s="107"/>
      <c r="F875" s="107"/>
      <c r="G875" s="107"/>
      <c r="H875" s="108"/>
      <c r="I875" s="109"/>
      <c r="J875" s="107"/>
      <c r="K875" s="109"/>
      <c r="L875" s="107"/>
      <c r="M875" s="107"/>
      <c r="N875" s="109"/>
    </row>
    <row r="876">
      <c r="A876" s="107"/>
      <c r="B876" s="107"/>
      <c r="C876" s="107"/>
      <c r="D876" s="107"/>
      <c r="E876" s="107"/>
      <c r="F876" s="107"/>
      <c r="G876" s="107"/>
      <c r="H876" s="108"/>
      <c r="I876" s="109"/>
      <c r="J876" s="107"/>
      <c r="K876" s="109"/>
      <c r="L876" s="107"/>
      <c r="M876" s="107"/>
      <c r="N876" s="109"/>
    </row>
    <row r="877">
      <c r="A877" s="107"/>
      <c r="B877" s="107"/>
      <c r="C877" s="107"/>
      <c r="D877" s="107"/>
      <c r="E877" s="107"/>
      <c r="F877" s="107"/>
      <c r="G877" s="107"/>
      <c r="H877" s="108"/>
      <c r="I877" s="109"/>
      <c r="J877" s="107"/>
      <c r="K877" s="109"/>
      <c r="L877" s="107"/>
      <c r="M877" s="107"/>
      <c r="N877" s="109"/>
    </row>
    <row r="878">
      <c r="A878" s="107"/>
      <c r="B878" s="107"/>
      <c r="C878" s="107"/>
      <c r="D878" s="107"/>
      <c r="E878" s="107"/>
      <c r="F878" s="107"/>
      <c r="G878" s="107"/>
      <c r="H878" s="108"/>
      <c r="I878" s="109"/>
      <c r="J878" s="107"/>
      <c r="K878" s="109"/>
      <c r="L878" s="107"/>
      <c r="M878" s="107"/>
      <c r="N878" s="109"/>
    </row>
    <row r="879">
      <c r="A879" s="107"/>
      <c r="B879" s="107"/>
      <c r="C879" s="107"/>
      <c r="D879" s="107"/>
      <c r="E879" s="107"/>
      <c r="F879" s="107"/>
      <c r="G879" s="107"/>
      <c r="H879" s="108"/>
      <c r="I879" s="109"/>
      <c r="J879" s="107"/>
      <c r="K879" s="109"/>
      <c r="L879" s="107"/>
      <c r="M879" s="107"/>
      <c r="N879" s="109"/>
    </row>
    <row r="880">
      <c r="A880" s="107"/>
      <c r="B880" s="107"/>
      <c r="C880" s="107"/>
      <c r="D880" s="107"/>
      <c r="E880" s="107"/>
      <c r="F880" s="107"/>
      <c r="G880" s="107"/>
      <c r="H880" s="108"/>
      <c r="I880" s="109"/>
      <c r="J880" s="107"/>
      <c r="K880" s="109"/>
      <c r="L880" s="107"/>
      <c r="M880" s="107"/>
      <c r="N880" s="109"/>
    </row>
    <row r="881">
      <c r="A881" s="107"/>
      <c r="B881" s="107"/>
      <c r="C881" s="107"/>
      <c r="D881" s="107"/>
      <c r="E881" s="107"/>
      <c r="F881" s="107"/>
      <c r="G881" s="107"/>
      <c r="H881" s="108"/>
      <c r="I881" s="109"/>
      <c r="J881" s="107"/>
      <c r="K881" s="109"/>
      <c r="L881" s="107"/>
      <c r="M881" s="107"/>
      <c r="N881" s="109"/>
    </row>
    <row r="882">
      <c r="A882" s="107"/>
      <c r="B882" s="107"/>
      <c r="C882" s="107"/>
      <c r="D882" s="107"/>
      <c r="E882" s="107"/>
      <c r="F882" s="107"/>
      <c r="G882" s="107"/>
      <c r="H882" s="108"/>
      <c r="I882" s="109"/>
      <c r="J882" s="107"/>
      <c r="K882" s="109"/>
      <c r="L882" s="107"/>
      <c r="M882" s="107"/>
      <c r="N882" s="109"/>
    </row>
    <row r="883">
      <c r="A883" s="107"/>
      <c r="B883" s="107"/>
      <c r="C883" s="107"/>
      <c r="D883" s="107"/>
      <c r="E883" s="107"/>
      <c r="F883" s="107"/>
      <c r="G883" s="107"/>
      <c r="H883" s="108"/>
      <c r="I883" s="109"/>
      <c r="J883" s="107"/>
      <c r="K883" s="109"/>
      <c r="L883" s="107"/>
      <c r="M883" s="107"/>
      <c r="N883" s="109"/>
    </row>
    <row r="884">
      <c r="A884" s="107"/>
      <c r="B884" s="107"/>
      <c r="C884" s="107"/>
      <c r="D884" s="107"/>
      <c r="E884" s="107"/>
      <c r="F884" s="107"/>
      <c r="G884" s="107"/>
      <c r="H884" s="108"/>
      <c r="I884" s="109"/>
      <c r="J884" s="107"/>
      <c r="K884" s="109"/>
      <c r="L884" s="107"/>
      <c r="M884" s="107"/>
      <c r="N884" s="109"/>
    </row>
    <row r="885">
      <c r="A885" s="107"/>
      <c r="B885" s="107"/>
      <c r="C885" s="107"/>
      <c r="D885" s="107"/>
      <c r="E885" s="107"/>
      <c r="F885" s="107"/>
      <c r="G885" s="107"/>
      <c r="H885" s="108"/>
      <c r="I885" s="109"/>
      <c r="J885" s="107"/>
      <c r="K885" s="109"/>
      <c r="L885" s="107"/>
      <c r="M885" s="107"/>
      <c r="N885" s="109"/>
    </row>
    <row r="886">
      <c r="A886" s="107"/>
      <c r="B886" s="107"/>
      <c r="C886" s="107"/>
      <c r="D886" s="107"/>
      <c r="E886" s="107"/>
      <c r="F886" s="107"/>
      <c r="G886" s="107"/>
      <c r="H886" s="108"/>
      <c r="I886" s="109"/>
      <c r="J886" s="107"/>
      <c r="K886" s="109"/>
      <c r="L886" s="107"/>
      <c r="M886" s="107"/>
      <c r="N886" s="109"/>
    </row>
    <row r="887">
      <c r="A887" s="107"/>
      <c r="B887" s="107"/>
      <c r="C887" s="107"/>
      <c r="D887" s="107"/>
      <c r="E887" s="107"/>
      <c r="F887" s="107"/>
      <c r="G887" s="107"/>
      <c r="H887" s="108"/>
      <c r="I887" s="109"/>
      <c r="J887" s="107"/>
      <c r="K887" s="109"/>
      <c r="L887" s="107"/>
      <c r="M887" s="107"/>
      <c r="N887" s="109"/>
    </row>
    <row r="888">
      <c r="A888" s="107"/>
      <c r="B888" s="107"/>
      <c r="C888" s="107"/>
      <c r="D888" s="107"/>
      <c r="E888" s="107"/>
      <c r="F888" s="107"/>
      <c r="G888" s="107"/>
      <c r="H888" s="108"/>
      <c r="I888" s="109"/>
      <c r="J888" s="107"/>
      <c r="K888" s="109"/>
      <c r="L888" s="107"/>
      <c r="M888" s="107"/>
      <c r="N888" s="109"/>
    </row>
    <row r="889">
      <c r="A889" s="107"/>
      <c r="B889" s="107"/>
      <c r="C889" s="107"/>
      <c r="D889" s="107"/>
      <c r="E889" s="107"/>
      <c r="F889" s="107"/>
      <c r="G889" s="107"/>
      <c r="H889" s="108"/>
      <c r="I889" s="109"/>
      <c r="J889" s="107"/>
      <c r="K889" s="109"/>
      <c r="L889" s="107"/>
      <c r="M889" s="107"/>
      <c r="N889" s="109"/>
    </row>
    <row r="890">
      <c r="A890" s="107"/>
      <c r="B890" s="107"/>
      <c r="C890" s="107"/>
      <c r="D890" s="107"/>
      <c r="E890" s="107"/>
      <c r="F890" s="107"/>
      <c r="G890" s="107"/>
      <c r="H890" s="108"/>
      <c r="I890" s="109"/>
      <c r="J890" s="107"/>
      <c r="K890" s="109"/>
      <c r="L890" s="107"/>
      <c r="M890" s="107"/>
      <c r="N890" s="109"/>
    </row>
    <row r="891">
      <c r="A891" s="107"/>
      <c r="B891" s="107"/>
      <c r="C891" s="107"/>
      <c r="D891" s="107"/>
      <c r="E891" s="107"/>
      <c r="F891" s="107"/>
      <c r="G891" s="107"/>
      <c r="H891" s="108"/>
      <c r="I891" s="109"/>
      <c r="J891" s="107"/>
      <c r="K891" s="109"/>
      <c r="L891" s="107"/>
      <c r="M891" s="107"/>
      <c r="N891" s="109"/>
    </row>
    <row r="892">
      <c r="A892" s="107"/>
      <c r="B892" s="107"/>
      <c r="C892" s="107"/>
      <c r="D892" s="107"/>
      <c r="E892" s="107"/>
      <c r="F892" s="107"/>
      <c r="G892" s="107"/>
      <c r="H892" s="108"/>
      <c r="I892" s="109"/>
      <c r="J892" s="107"/>
      <c r="K892" s="109"/>
      <c r="L892" s="107"/>
      <c r="M892" s="107"/>
      <c r="N892" s="109"/>
    </row>
    <row r="893">
      <c r="A893" s="107"/>
      <c r="B893" s="107"/>
      <c r="C893" s="107"/>
      <c r="D893" s="107"/>
      <c r="E893" s="107"/>
      <c r="F893" s="107"/>
      <c r="G893" s="107"/>
      <c r="H893" s="108"/>
      <c r="I893" s="109"/>
      <c r="J893" s="107"/>
      <c r="K893" s="109"/>
      <c r="L893" s="107"/>
      <c r="M893" s="107"/>
      <c r="N893" s="109"/>
    </row>
    <row r="894">
      <c r="A894" s="107"/>
      <c r="B894" s="107"/>
      <c r="C894" s="107"/>
      <c r="D894" s="107"/>
      <c r="E894" s="107"/>
      <c r="F894" s="107"/>
      <c r="G894" s="107"/>
      <c r="H894" s="108"/>
      <c r="I894" s="109"/>
      <c r="J894" s="107"/>
      <c r="K894" s="109"/>
      <c r="L894" s="107"/>
      <c r="M894" s="107"/>
      <c r="N894" s="109"/>
    </row>
    <row r="895">
      <c r="A895" s="107"/>
      <c r="B895" s="107"/>
      <c r="C895" s="107"/>
      <c r="D895" s="107"/>
      <c r="E895" s="107"/>
      <c r="F895" s="107"/>
      <c r="G895" s="107"/>
      <c r="H895" s="108"/>
      <c r="I895" s="109"/>
      <c r="J895" s="107"/>
      <c r="K895" s="109"/>
      <c r="L895" s="107"/>
      <c r="M895" s="107"/>
      <c r="N895" s="109"/>
    </row>
    <row r="896">
      <c r="A896" s="107"/>
      <c r="B896" s="107"/>
      <c r="C896" s="107"/>
      <c r="D896" s="107"/>
      <c r="E896" s="107"/>
      <c r="F896" s="107"/>
      <c r="G896" s="107"/>
      <c r="H896" s="108"/>
      <c r="I896" s="109"/>
      <c r="J896" s="107"/>
      <c r="K896" s="109"/>
      <c r="L896" s="107"/>
      <c r="M896" s="107"/>
      <c r="N896" s="109"/>
    </row>
    <row r="897">
      <c r="A897" s="107"/>
      <c r="B897" s="107"/>
      <c r="C897" s="107"/>
      <c r="D897" s="107"/>
      <c r="E897" s="107"/>
      <c r="F897" s="107"/>
      <c r="G897" s="107"/>
      <c r="H897" s="108"/>
      <c r="I897" s="109"/>
      <c r="J897" s="107"/>
      <c r="K897" s="109"/>
      <c r="L897" s="107"/>
      <c r="M897" s="107"/>
      <c r="N897" s="109"/>
    </row>
    <row r="898">
      <c r="A898" s="107"/>
      <c r="B898" s="107"/>
      <c r="C898" s="107"/>
      <c r="D898" s="107"/>
      <c r="E898" s="107"/>
      <c r="F898" s="107"/>
      <c r="G898" s="107"/>
      <c r="H898" s="108"/>
      <c r="I898" s="109"/>
      <c r="J898" s="107"/>
      <c r="K898" s="109"/>
      <c r="L898" s="107"/>
      <c r="M898" s="107"/>
      <c r="N898" s="109"/>
    </row>
    <row r="899">
      <c r="A899" s="107"/>
      <c r="B899" s="107"/>
      <c r="C899" s="107"/>
      <c r="D899" s="107"/>
      <c r="E899" s="107"/>
      <c r="F899" s="107"/>
      <c r="G899" s="107"/>
      <c r="H899" s="108"/>
      <c r="I899" s="109"/>
      <c r="J899" s="107"/>
      <c r="K899" s="109"/>
      <c r="L899" s="107"/>
      <c r="M899" s="107"/>
      <c r="N899" s="109"/>
    </row>
    <row r="900">
      <c r="A900" s="107"/>
      <c r="B900" s="107"/>
      <c r="C900" s="107"/>
      <c r="D900" s="107"/>
      <c r="E900" s="107"/>
      <c r="F900" s="107"/>
      <c r="G900" s="107"/>
      <c r="H900" s="108"/>
      <c r="I900" s="109"/>
      <c r="J900" s="107"/>
      <c r="K900" s="109"/>
      <c r="L900" s="107"/>
      <c r="M900" s="107"/>
      <c r="N900" s="109"/>
    </row>
    <row r="901">
      <c r="A901" s="107"/>
      <c r="B901" s="107"/>
      <c r="C901" s="107"/>
      <c r="D901" s="107"/>
      <c r="E901" s="107"/>
      <c r="F901" s="107"/>
      <c r="G901" s="107"/>
      <c r="H901" s="108"/>
      <c r="I901" s="109"/>
      <c r="J901" s="107"/>
      <c r="K901" s="109"/>
      <c r="L901" s="107"/>
      <c r="M901" s="107"/>
      <c r="N901" s="109"/>
    </row>
    <row r="902">
      <c r="A902" s="107"/>
      <c r="B902" s="107"/>
      <c r="C902" s="107"/>
      <c r="D902" s="107"/>
      <c r="E902" s="107"/>
      <c r="F902" s="107"/>
      <c r="G902" s="107"/>
      <c r="H902" s="108"/>
      <c r="I902" s="109"/>
      <c r="J902" s="107"/>
      <c r="K902" s="109"/>
      <c r="L902" s="107"/>
      <c r="M902" s="107"/>
      <c r="N902" s="109"/>
    </row>
    <row r="903">
      <c r="A903" s="107"/>
      <c r="B903" s="107"/>
      <c r="C903" s="107"/>
      <c r="D903" s="107"/>
      <c r="E903" s="107"/>
      <c r="F903" s="107"/>
      <c r="G903" s="107"/>
      <c r="H903" s="108"/>
      <c r="I903" s="109"/>
      <c r="J903" s="107"/>
      <c r="K903" s="109"/>
      <c r="L903" s="107"/>
      <c r="M903" s="107"/>
      <c r="N903" s="109"/>
    </row>
    <row r="904">
      <c r="A904" s="107"/>
      <c r="B904" s="107"/>
      <c r="C904" s="107"/>
      <c r="D904" s="107"/>
      <c r="E904" s="107"/>
      <c r="F904" s="107"/>
      <c r="G904" s="107"/>
      <c r="H904" s="108"/>
      <c r="I904" s="109"/>
      <c r="J904" s="107"/>
      <c r="K904" s="109"/>
      <c r="L904" s="107"/>
      <c r="M904" s="107"/>
      <c r="N904" s="109"/>
    </row>
    <row r="905">
      <c r="A905" s="107"/>
      <c r="B905" s="107"/>
      <c r="C905" s="107"/>
      <c r="D905" s="107"/>
      <c r="E905" s="107"/>
      <c r="F905" s="107"/>
      <c r="G905" s="107"/>
      <c r="H905" s="108"/>
      <c r="I905" s="109"/>
      <c r="J905" s="107"/>
      <c r="K905" s="109"/>
      <c r="L905" s="107"/>
      <c r="M905" s="107"/>
      <c r="N905" s="109"/>
    </row>
    <row r="906">
      <c r="A906" s="107"/>
      <c r="B906" s="107"/>
      <c r="C906" s="107"/>
      <c r="D906" s="107"/>
      <c r="E906" s="107"/>
      <c r="F906" s="107"/>
      <c r="G906" s="107"/>
      <c r="H906" s="108"/>
      <c r="I906" s="109"/>
      <c r="J906" s="107"/>
      <c r="K906" s="109"/>
      <c r="L906" s="107"/>
      <c r="M906" s="107"/>
      <c r="N906" s="109"/>
    </row>
    <row r="907">
      <c r="A907" s="107"/>
      <c r="B907" s="107"/>
      <c r="C907" s="107"/>
      <c r="D907" s="107"/>
      <c r="E907" s="107"/>
      <c r="F907" s="107"/>
      <c r="G907" s="107"/>
      <c r="H907" s="108"/>
      <c r="I907" s="109"/>
      <c r="J907" s="107"/>
      <c r="K907" s="109"/>
      <c r="L907" s="107"/>
      <c r="M907" s="107"/>
      <c r="N907" s="109"/>
    </row>
    <row r="908">
      <c r="A908" s="107"/>
      <c r="B908" s="107"/>
      <c r="C908" s="107"/>
      <c r="D908" s="107"/>
      <c r="E908" s="107"/>
      <c r="F908" s="107"/>
      <c r="G908" s="107"/>
      <c r="H908" s="108"/>
      <c r="I908" s="109"/>
      <c r="J908" s="107"/>
      <c r="K908" s="109"/>
      <c r="L908" s="107"/>
      <c r="M908" s="107"/>
      <c r="N908" s="109"/>
    </row>
    <row r="909">
      <c r="A909" s="107"/>
      <c r="B909" s="107"/>
      <c r="C909" s="107"/>
      <c r="D909" s="107"/>
      <c r="E909" s="107"/>
      <c r="F909" s="107"/>
      <c r="G909" s="107"/>
      <c r="H909" s="108"/>
      <c r="I909" s="109"/>
      <c r="J909" s="107"/>
      <c r="K909" s="109"/>
      <c r="L909" s="107"/>
      <c r="M909" s="107"/>
      <c r="N909" s="109"/>
    </row>
    <row r="910">
      <c r="A910" s="107"/>
      <c r="B910" s="107"/>
      <c r="C910" s="107"/>
      <c r="D910" s="107"/>
      <c r="E910" s="107"/>
      <c r="F910" s="107"/>
      <c r="G910" s="107"/>
      <c r="H910" s="108"/>
      <c r="I910" s="109"/>
      <c r="J910" s="107"/>
      <c r="K910" s="109"/>
      <c r="L910" s="107"/>
      <c r="M910" s="107"/>
      <c r="N910" s="109"/>
    </row>
    <row r="911">
      <c r="A911" s="107"/>
      <c r="B911" s="107"/>
      <c r="C911" s="107"/>
      <c r="D911" s="107"/>
      <c r="E911" s="107"/>
      <c r="F911" s="107"/>
      <c r="G911" s="107"/>
      <c r="H911" s="108"/>
      <c r="I911" s="109"/>
      <c r="J911" s="107"/>
      <c r="K911" s="109"/>
      <c r="L911" s="107"/>
      <c r="M911" s="107"/>
      <c r="N911" s="109"/>
    </row>
    <row r="912">
      <c r="A912" s="107"/>
      <c r="B912" s="107"/>
      <c r="C912" s="107"/>
      <c r="D912" s="107"/>
      <c r="E912" s="107"/>
      <c r="F912" s="107"/>
      <c r="G912" s="107"/>
      <c r="H912" s="108"/>
      <c r="I912" s="109"/>
      <c r="J912" s="107"/>
      <c r="K912" s="109"/>
      <c r="L912" s="107"/>
      <c r="M912" s="107"/>
      <c r="N912" s="109"/>
    </row>
    <row r="913">
      <c r="A913" s="107"/>
      <c r="B913" s="107"/>
      <c r="C913" s="107"/>
      <c r="D913" s="107"/>
      <c r="E913" s="107"/>
      <c r="F913" s="107"/>
      <c r="G913" s="107"/>
      <c r="H913" s="108"/>
      <c r="I913" s="109"/>
      <c r="J913" s="107"/>
      <c r="K913" s="109"/>
      <c r="L913" s="107"/>
      <c r="M913" s="107"/>
      <c r="N913" s="109"/>
    </row>
    <row r="914">
      <c r="A914" s="107"/>
      <c r="B914" s="107"/>
      <c r="C914" s="107"/>
      <c r="D914" s="107"/>
      <c r="E914" s="107"/>
      <c r="F914" s="107"/>
      <c r="G914" s="107"/>
      <c r="H914" s="108"/>
      <c r="I914" s="109"/>
      <c r="J914" s="107"/>
      <c r="K914" s="109"/>
      <c r="L914" s="107"/>
      <c r="M914" s="107"/>
      <c r="N914" s="109"/>
    </row>
    <row r="915">
      <c r="A915" s="107"/>
      <c r="B915" s="107"/>
      <c r="C915" s="107"/>
      <c r="D915" s="107"/>
      <c r="E915" s="107"/>
      <c r="F915" s="107"/>
      <c r="G915" s="107"/>
      <c r="H915" s="108"/>
      <c r="I915" s="109"/>
      <c r="J915" s="107"/>
      <c r="K915" s="109"/>
      <c r="L915" s="107"/>
      <c r="M915" s="107"/>
      <c r="N915" s="109"/>
    </row>
    <row r="916">
      <c r="A916" s="107"/>
      <c r="B916" s="107"/>
      <c r="C916" s="107"/>
      <c r="D916" s="107"/>
      <c r="E916" s="107"/>
      <c r="F916" s="107"/>
      <c r="G916" s="107"/>
      <c r="H916" s="108"/>
      <c r="I916" s="109"/>
      <c r="J916" s="107"/>
      <c r="K916" s="109"/>
      <c r="L916" s="107"/>
      <c r="M916" s="107"/>
      <c r="N916" s="109"/>
    </row>
    <row r="917">
      <c r="A917" s="107"/>
      <c r="B917" s="107"/>
      <c r="C917" s="107"/>
      <c r="D917" s="107"/>
      <c r="E917" s="107"/>
      <c r="F917" s="107"/>
      <c r="G917" s="107"/>
      <c r="H917" s="108"/>
      <c r="I917" s="109"/>
      <c r="J917" s="107"/>
      <c r="K917" s="109"/>
      <c r="L917" s="107"/>
      <c r="M917" s="107"/>
      <c r="N917" s="109"/>
    </row>
    <row r="918">
      <c r="A918" s="107"/>
      <c r="B918" s="107"/>
      <c r="C918" s="107"/>
      <c r="D918" s="107"/>
      <c r="E918" s="107"/>
      <c r="F918" s="107"/>
      <c r="G918" s="107"/>
      <c r="H918" s="108"/>
      <c r="I918" s="109"/>
      <c r="J918" s="107"/>
      <c r="K918" s="109"/>
      <c r="L918" s="107"/>
      <c r="M918" s="107"/>
      <c r="N918" s="109"/>
    </row>
    <row r="919">
      <c r="A919" s="107"/>
      <c r="B919" s="107"/>
      <c r="C919" s="107"/>
      <c r="D919" s="107"/>
      <c r="E919" s="107"/>
      <c r="F919" s="107"/>
      <c r="G919" s="107"/>
      <c r="H919" s="108"/>
      <c r="I919" s="109"/>
      <c r="J919" s="107"/>
      <c r="K919" s="109"/>
      <c r="L919" s="107"/>
      <c r="M919" s="107"/>
      <c r="N919" s="109"/>
    </row>
    <row r="920">
      <c r="A920" s="107"/>
      <c r="B920" s="107"/>
      <c r="C920" s="107"/>
      <c r="D920" s="107"/>
      <c r="E920" s="107"/>
      <c r="F920" s="107"/>
      <c r="G920" s="107"/>
      <c r="H920" s="108"/>
      <c r="I920" s="109"/>
      <c r="J920" s="107"/>
      <c r="K920" s="109"/>
      <c r="L920" s="107"/>
      <c r="M920" s="107"/>
      <c r="N920" s="109"/>
    </row>
    <row r="921">
      <c r="A921" s="107"/>
      <c r="B921" s="107"/>
      <c r="C921" s="107"/>
      <c r="D921" s="107"/>
      <c r="E921" s="107"/>
      <c r="F921" s="107"/>
      <c r="G921" s="107"/>
      <c r="H921" s="108"/>
      <c r="I921" s="109"/>
      <c r="J921" s="107"/>
      <c r="K921" s="109"/>
      <c r="L921" s="107"/>
      <c r="M921" s="107"/>
      <c r="N921" s="109"/>
    </row>
    <row r="922">
      <c r="A922" s="107"/>
      <c r="B922" s="107"/>
      <c r="C922" s="107"/>
      <c r="D922" s="107"/>
      <c r="E922" s="107"/>
      <c r="F922" s="107"/>
      <c r="G922" s="107"/>
      <c r="H922" s="108"/>
      <c r="I922" s="109"/>
      <c r="J922" s="107"/>
      <c r="K922" s="109"/>
      <c r="L922" s="107"/>
      <c r="M922" s="107"/>
      <c r="N922" s="109"/>
    </row>
    <row r="923">
      <c r="A923" s="107"/>
      <c r="B923" s="107"/>
      <c r="C923" s="107"/>
      <c r="D923" s="107"/>
      <c r="E923" s="107"/>
      <c r="F923" s="107"/>
      <c r="G923" s="107"/>
      <c r="H923" s="108"/>
      <c r="I923" s="109"/>
      <c r="J923" s="107"/>
      <c r="K923" s="109"/>
      <c r="L923" s="107"/>
      <c r="M923" s="107"/>
      <c r="N923" s="109"/>
    </row>
    <row r="924">
      <c r="A924" s="107"/>
      <c r="B924" s="107"/>
      <c r="C924" s="107"/>
      <c r="D924" s="107"/>
      <c r="E924" s="107"/>
      <c r="F924" s="107"/>
      <c r="G924" s="107"/>
      <c r="H924" s="108"/>
      <c r="I924" s="109"/>
      <c r="J924" s="107"/>
      <c r="K924" s="109"/>
      <c r="L924" s="107"/>
      <c r="M924" s="107"/>
      <c r="N924" s="109"/>
    </row>
    <row r="925">
      <c r="A925" s="107"/>
      <c r="B925" s="107"/>
      <c r="C925" s="107"/>
      <c r="D925" s="107"/>
      <c r="E925" s="107"/>
      <c r="F925" s="107"/>
      <c r="G925" s="107"/>
      <c r="H925" s="108"/>
      <c r="I925" s="109"/>
      <c r="J925" s="107"/>
      <c r="K925" s="109"/>
      <c r="L925" s="107"/>
      <c r="M925" s="107"/>
      <c r="N925" s="109"/>
    </row>
    <row r="926">
      <c r="A926" s="107"/>
      <c r="B926" s="107"/>
      <c r="C926" s="107"/>
      <c r="D926" s="107"/>
      <c r="E926" s="107"/>
      <c r="F926" s="107"/>
      <c r="G926" s="107"/>
      <c r="H926" s="108"/>
      <c r="I926" s="109"/>
      <c r="J926" s="107"/>
      <c r="K926" s="109"/>
      <c r="L926" s="107"/>
      <c r="M926" s="107"/>
      <c r="N926" s="109"/>
    </row>
    <row r="927">
      <c r="A927" s="107"/>
      <c r="B927" s="107"/>
      <c r="C927" s="107"/>
      <c r="D927" s="107"/>
      <c r="E927" s="107"/>
      <c r="F927" s="107"/>
      <c r="G927" s="107"/>
      <c r="H927" s="108"/>
      <c r="I927" s="109"/>
      <c r="J927" s="107"/>
      <c r="K927" s="109"/>
      <c r="L927" s="107"/>
      <c r="M927" s="107"/>
      <c r="N927" s="109"/>
    </row>
    <row r="928">
      <c r="A928" s="107"/>
      <c r="B928" s="107"/>
      <c r="C928" s="107"/>
      <c r="D928" s="107"/>
      <c r="E928" s="107"/>
      <c r="F928" s="107"/>
      <c r="G928" s="107"/>
      <c r="H928" s="108"/>
      <c r="I928" s="109"/>
      <c r="J928" s="107"/>
      <c r="K928" s="109"/>
      <c r="L928" s="107"/>
      <c r="M928" s="107"/>
      <c r="N928" s="109"/>
    </row>
    <row r="929">
      <c r="A929" s="107"/>
      <c r="B929" s="107"/>
      <c r="C929" s="107"/>
      <c r="D929" s="107"/>
      <c r="E929" s="107"/>
      <c r="F929" s="107"/>
      <c r="G929" s="107"/>
      <c r="H929" s="108"/>
      <c r="I929" s="109"/>
      <c r="J929" s="107"/>
      <c r="K929" s="109"/>
      <c r="L929" s="107"/>
      <c r="M929" s="107"/>
      <c r="N929" s="109"/>
    </row>
    <row r="930">
      <c r="A930" s="107"/>
      <c r="B930" s="107"/>
      <c r="C930" s="107"/>
      <c r="D930" s="107"/>
      <c r="E930" s="107"/>
      <c r="F930" s="107"/>
      <c r="G930" s="107"/>
      <c r="H930" s="108"/>
      <c r="I930" s="109"/>
      <c r="J930" s="107"/>
      <c r="K930" s="109"/>
      <c r="L930" s="107"/>
      <c r="M930" s="107"/>
      <c r="N930" s="109"/>
    </row>
    <row r="931">
      <c r="A931" s="107"/>
      <c r="B931" s="107"/>
      <c r="C931" s="107"/>
      <c r="D931" s="107"/>
      <c r="E931" s="107"/>
      <c r="F931" s="107"/>
      <c r="G931" s="107"/>
      <c r="H931" s="108"/>
      <c r="I931" s="109"/>
      <c r="J931" s="107"/>
      <c r="K931" s="109"/>
      <c r="L931" s="107"/>
      <c r="M931" s="107"/>
      <c r="N931" s="109"/>
    </row>
    <row r="932">
      <c r="A932" s="107"/>
      <c r="B932" s="107"/>
      <c r="C932" s="107"/>
      <c r="D932" s="107"/>
      <c r="E932" s="107"/>
      <c r="F932" s="107"/>
      <c r="G932" s="107"/>
      <c r="H932" s="108"/>
      <c r="I932" s="109"/>
      <c r="J932" s="107"/>
      <c r="K932" s="109"/>
      <c r="L932" s="107"/>
      <c r="M932" s="107"/>
      <c r="N932" s="109"/>
    </row>
    <row r="933">
      <c r="A933" s="107"/>
      <c r="B933" s="107"/>
      <c r="C933" s="107"/>
      <c r="D933" s="107"/>
      <c r="E933" s="107"/>
      <c r="F933" s="107"/>
      <c r="G933" s="107"/>
      <c r="H933" s="108"/>
      <c r="I933" s="109"/>
      <c r="J933" s="107"/>
      <c r="K933" s="109"/>
      <c r="L933" s="107"/>
      <c r="M933" s="107"/>
      <c r="N933" s="109"/>
    </row>
    <row r="934">
      <c r="A934" s="107"/>
      <c r="B934" s="107"/>
      <c r="C934" s="107"/>
      <c r="D934" s="107"/>
      <c r="E934" s="107"/>
      <c r="F934" s="107"/>
      <c r="G934" s="107"/>
      <c r="H934" s="108"/>
      <c r="I934" s="109"/>
      <c r="J934" s="107"/>
      <c r="K934" s="109"/>
      <c r="L934" s="107"/>
      <c r="M934" s="107"/>
      <c r="N934" s="109"/>
    </row>
    <row r="935">
      <c r="A935" s="107"/>
      <c r="B935" s="107"/>
      <c r="C935" s="107"/>
      <c r="D935" s="107"/>
      <c r="E935" s="107"/>
      <c r="F935" s="107"/>
      <c r="G935" s="107"/>
      <c r="H935" s="108"/>
      <c r="I935" s="109"/>
      <c r="J935" s="107"/>
      <c r="K935" s="109"/>
      <c r="L935" s="107"/>
      <c r="M935" s="107"/>
      <c r="N935" s="109"/>
    </row>
    <row r="936">
      <c r="A936" s="107"/>
      <c r="B936" s="107"/>
      <c r="C936" s="107"/>
      <c r="D936" s="107"/>
      <c r="E936" s="107"/>
      <c r="F936" s="107"/>
      <c r="G936" s="107"/>
      <c r="H936" s="108"/>
      <c r="I936" s="109"/>
      <c r="J936" s="107"/>
      <c r="K936" s="109"/>
      <c r="L936" s="107"/>
      <c r="M936" s="107"/>
      <c r="N936" s="109"/>
    </row>
    <row r="937">
      <c r="A937" s="107"/>
      <c r="B937" s="107"/>
      <c r="C937" s="107"/>
      <c r="D937" s="107"/>
      <c r="E937" s="107"/>
      <c r="F937" s="107"/>
      <c r="G937" s="107"/>
      <c r="H937" s="108"/>
      <c r="I937" s="109"/>
      <c r="J937" s="107"/>
      <c r="K937" s="109"/>
      <c r="L937" s="107"/>
      <c r="M937" s="107"/>
      <c r="N937" s="109"/>
    </row>
    <row r="938">
      <c r="A938" s="107"/>
      <c r="B938" s="107"/>
      <c r="C938" s="107"/>
      <c r="D938" s="107"/>
      <c r="E938" s="107"/>
      <c r="F938" s="107"/>
      <c r="G938" s="107"/>
      <c r="H938" s="108"/>
      <c r="I938" s="109"/>
      <c r="J938" s="107"/>
      <c r="K938" s="109"/>
      <c r="L938" s="107"/>
      <c r="M938" s="107"/>
      <c r="N938" s="109"/>
    </row>
    <row r="939">
      <c r="A939" s="107"/>
      <c r="B939" s="107"/>
      <c r="C939" s="107"/>
      <c r="D939" s="107"/>
      <c r="E939" s="107"/>
      <c r="F939" s="107"/>
      <c r="G939" s="107"/>
      <c r="H939" s="108"/>
      <c r="I939" s="109"/>
      <c r="J939" s="107"/>
      <c r="K939" s="109"/>
      <c r="L939" s="107"/>
      <c r="M939" s="107"/>
      <c r="N939" s="109"/>
    </row>
    <row r="940">
      <c r="A940" s="107"/>
      <c r="B940" s="107"/>
      <c r="C940" s="107"/>
      <c r="D940" s="107"/>
      <c r="E940" s="107"/>
      <c r="F940" s="107"/>
      <c r="G940" s="107"/>
      <c r="H940" s="108"/>
      <c r="I940" s="109"/>
      <c r="J940" s="107"/>
      <c r="K940" s="109"/>
      <c r="L940" s="107"/>
      <c r="M940" s="107"/>
      <c r="N940" s="109"/>
    </row>
    <row r="941">
      <c r="A941" s="107"/>
      <c r="B941" s="107"/>
      <c r="C941" s="107"/>
      <c r="D941" s="107"/>
      <c r="E941" s="107"/>
      <c r="F941" s="107"/>
      <c r="G941" s="107"/>
      <c r="H941" s="108"/>
      <c r="I941" s="109"/>
      <c r="J941" s="107"/>
      <c r="K941" s="109"/>
      <c r="L941" s="107"/>
      <c r="M941" s="107"/>
      <c r="N941" s="109"/>
    </row>
    <row r="942">
      <c r="A942" s="107"/>
      <c r="B942" s="107"/>
      <c r="C942" s="107"/>
      <c r="D942" s="107"/>
      <c r="E942" s="107"/>
      <c r="F942" s="107"/>
      <c r="G942" s="107"/>
      <c r="H942" s="108"/>
      <c r="I942" s="109"/>
      <c r="J942" s="107"/>
      <c r="K942" s="109"/>
      <c r="L942" s="107"/>
      <c r="M942" s="107"/>
      <c r="N942" s="109"/>
    </row>
    <row r="943">
      <c r="A943" s="107"/>
      <c r="B943" s="107"/>
      <c r="C943" s="107"/>
      <c r="D943" s="107"/>
      <c r="E943" s="107"/>
      <c r="F943" s="107"/>
      <c r="G943" s="107"/>
      <c r="H943" s="108"/>
      <c r="I943" s="109"/>
      <c r="J943" s="107"/>
      <c r="K943" s="109"/>
      <c r="L943" s="107"/>
      <c r="M943" s="107"/>
      <c r="N943" s="109"/>
    </row>
    <row r="944">
      <c r="A944" s="107"/>
      <c r="B944" s="107"/>
      <c r="C944" s="107"/>
      <c r="D944" s="107"/>
      <c r="E944" s="107"/>
      <c r="F944" s="107"/>
      <c r="G944" s="107"/>
      <c r="H944" s="108"/>
      <c r="I944" s="109"/>
      <c r="J944" s="107"/>
      <c r="K944" s="109"/>
      <c r="L944" s="107"/>
      <c r="M944" s="107"/>
      <c r="N944" s="109"/>
    </row>
    <row r="945">
      <c r="A945" s="107"/>
      <c r="B945" s="107"/>
      <c r="C945" s="107"/>
      <c r="D945" s="107"/>
      <c r="E945" s="107"/>
      <c r="F945" s="107"/>
      <c r="G945" s="107"/>
      <c r="H945" s="108"/>
      <c r="I945" s="109"/>
      <c r="J945" s="107"/>
      <c r="K945" s="109"/>
      <c r="L945" s="107"/>
      <c r="M945" s="107"/>
      <c r="N945" s="109"/>
    </row>
    <row r="946">
      <c r="A946" s="107"/>
      <c r="B946" s="107"/>
      <c r="C946" s="107"/>
      <c r="D946" s="107"/>
      <c r="E946" s="107"/>
      <c r="F946" s="107"/>
      <c r="G946" s="107"/>
      <c r="H946" s="108"/>
      <c r="I946" s="109"/>
      <c r="J946" s="107"/>
      <c r="K946" s="109"/>
      <c r="L946" s="107"/>
      <c r="M946" s="107"/>
      <c r="N946" s="109"/>
    </row>
    <row r="947">
      <c r="A947" s="107"/>
      <c r="B947" s="107"/>
      <c r="C947" s="107"/>
      <c r="D947" s="107"/>
      <c r="E947" s="107"/>
      <c r="F947" s="107"/>
      <c r="G947" s="107"/>
      <c r="H947" s="108"/>
      <c r="I947" s="109"/>
      <c r="J947" s="107"/>
      <c r="K947" s="109"/>
      <c r="L947" s="107"/>
      <c r="M947" s="107"/>
      <c r="N947" s="109"/>
    </row>
    <row r="948">
      <c r="A948" s="107"/>
      <c r="B948" s="107"/>
      <c r="C948" s="107"/>
      <c r="D948" s="107"/>
      <c r="E948" s="107"/>
      <c r="F948" s="107"/>
      <c r="G948" s="107"/>
      <c r="H948" s="108"/>
      <c r="I948" s="109"/>
      <c r="J948" s="107"/>
      <c r="K948" s="109"/>
      <c r="L948" s="107"/>
      <c r="M948" s="107"/>
      <c r="N948" s="109"/>
    </row>
    <row r="949">
      <c r="A949" s="107"/>
      <c r="B949" s="107"/>
      <c r="C949" s="107"/>
      <c r="D949" s="107"/>
      <c r="E949" s="107"/>
      <c r="F949" s="107"/>
      <c r="G949" s="107"/>
      <c r="H949" s="108"/>
      <c r="I949" s="109"/>
      <c r="J949" s="107"/>
      <c r="K949" s="109"/>
      <c r="L949" s="107"/>
      <c r="M949" s="107"/>
      <c r="N949" s="109"/>
    </row>
    <row r="950">
      <c r="A950" s="107"/>
      <c r="B950" s="107"/>
      <c r="C950" s="107"/>
      <c r="D950" s="107"/>
      <c r="E950" s="107"/>
      <c r="F950" s="107"/>
      <c r="G950" s="107"/>
      <c r="H950" s="108"/>
      <c r="I950" s="109"/>
      <c r="J950" s="107"/>
      <c r="K950" s="109"/>
      <c r="L950" s="107"/>
      <c r="M950" s="107"/>
      <c r="N950" s="109"/>
    </row>
    <row r="951">
      <c r="A951" s="107"/>
      <c r="B951" s="107"/>
      <c r="C951" s="107"/>
      <c r="D951" s="107"/>
      <c r="E951" s="107"/>
      <c r="F951" s="107"/>
      <c r="G951" s="107"/>
      <c r="H951" s="108"/>
      <c r="I951" s="109"/>
      <c r="J951" s="107"/>
      <c r="K951" s="109"/>
      <c r="L951" s="107"/>
      <c r="M951" s="107"/>
      <c r="N951" s="109"/>
    </row>
    <row r="952">
      <c r="A952" s="107"/>
      <c r="B952" s="107"/>
      <c r="C952" s="107"/>
      <c r="D952" s="107"/>
      <c r="E952" s="107"/>
      <c r="F952" s="107"/>
      <c r="G952" s="107"/>
      <c r="H952" s="108"/>
      <c r="I952" s="109"/>
      <c r="J952" s="107"/>
      <c r="K952" s="109"/>
      <c r="L952" s="107"/>
      <c r="M952" s="107"/>
      <c r="N952" s="109"/>
    </row>
    <row r="953">
      <c r="A953" s="107"/>
      <c r="B953" s="107"/>
      <c r="C953" s="107"/>
      <c r="D953" s="107"/>
      <c r="E953" s="107"/>
      <c r="F953" s="107"/>
      <c r="G953" s="107"/>
      <c r="H953" s="108"/>
      <c r="I953" s="109"/>
      <c r="J953" s="107"/>
      <c r="K953" s="109"/>
      <c r="L953" s="107"/>
      <c r="M953" s="107"/>
      <c r="N953" s="109"/>
    </row>
    <row r="954">
      <c r="A954" s="107"/>
      <c r="B954" s="107"/>
      <c r="C954" s="107"/>
      <c r="D954" s="107"/>
      <c r="E954" s="107"/>
      <c r="F954" s="107"/>
      <c r="G954" s="107"/>
      <c r="H954" s="108"/>
      <c r="I954" s="109"/>
      <c r="J954" s="107"/>
      <c r="K954" s="109"/>
      <c r="L954" s="107"/>
      <c r="M954" s="107"/>
      <c r="N954" s="109"/>
    </row>
    <row r="955">
      <c r="A955" s="107"/>
      <c r="B955" s="107"/>
      <c r="C955" s="107"/>
      <c r="D955" s="107"/>
      <c r="E955" s="107"/>
      <c r="F955" s="107"/>
      <c r="G955" s="107"/>
      <c r="H955" s="108"/>
      <c r="I955" s="109"/>
      <c r="J955" s="107"/>
      <c r="K955" s="109"/>
      <c r="L955" s="107"/>
      <c r="M955" s="107"/>
      <c r="N955" s="109"/>
    </row>
    <row r="956">
      <c r="A956" s="107"/>
      <c r="B956" s="107"/>
      <c r="C956" s="107"/>
      <c r="D956" s="107"/>
      <c r="E956" s="107"/>
      <c r="F956" s="107"/>
      <c r="G956" s="107"/>
      <c r="H956" s="108"/>
      <c r="I956" s="109"/>
      <c r="J956" s="107"/>
      <c r="K956" s="109"/>
      <c r="L956" s="107"/>
      <c r="M956" s="107"/>
      <c r="N956" s="109"/>
    </row>
    <row r="957">
      <c r="A957" s="107"/>
      <c r="B957" s="107"/>
      <c r="C957" s="107"/>
      <c r="D957" s="107"/>
      <c r="E957" s="107"/>
      <c r="F957" s="107"/>
      <c r="G957" s="107"/>
      <c r="H957" s="108"/>
      <c r="I957" s="109"/>
      <c r="J957" s="107"/>
      <c r="K957" s="109"/>
      <c r="L957" s="107"/>
      <c r="M957" s="107"/>
      <c r="N957" s="109"/>
    </row>
    <row r="958">
      <c r="A958" s="107"/>
      <c r="B958" s="107"/>
      <c r="C958" s="107"/>
      <c r="D958" s="107"/>
      <c r="E958" s="107"/>
      <c r="F958" s="107"/>
      <c r="G958" s="107"/>
      <c r="H958" s="108"/>
      <c r="I958" s="109"/>
      <c r="J958" s="107"/>
      <c r="K958" s="109"/>
      <c r="L958" s="107"/>
      <c r="M958" s="107"/>
      <c r="N958" s="109"/>
    </row>
    <row r="959">
      <c r="A959" s="107"/>
      <c r="B959" s="107"/>
      <c r="C959" s="107"/>
      <c r="D959" s="107"/>
      <c r="E959" s="107"/>
      <c r="F959" s="107"/>
      <c r="G959" s="107"/>
      <c r="H959" s="108"/>
      <c r="I959" s="109"/>
      <c r="J959" s="107"/>
      <c r="K959" s="109"/>
      <c r="L959" s="107"/>
      <c r="M959" s="107"/>
      <c r="N959" s="109"/>
    </row>
    <row r="960">
      <c r="A960" s="107"/>
      <c r="B960" s="107"/>
      <c r="C960" s="107"/>
      <c r="D960" s="107"/>
      <c r="E960" s="107"/>
      <c r="F960" s="107"/>
      <c r="G960" s="107"/>
      <c r="H960" s="108"/>
      <c r="I960" s="109"/>
      <c r="J960" s="107"/>
      <c r="K960" s="109"/>
      <c r="L960" s="107"/>
      <c r="M960" s="107"/>
      <c r="N960" s="109"/>
    </row>
    <row r="961">
      <c r="A961" s="107"/>
      <c r="B961" s="107"/>
      <c r="C961" s="107"/>
      <c r="D961" s="107"/>
      <c r="E961" s="107"/>
      <c r="F961" s="107"/>
      <c r="G961" s="107"/>
      <c r="H961" s="108"/>
      <c r="I961" s="109"/>
      <c r="J961" s="107"/>
      <c r="K961" s="109"/>
      <c r="L961" s="107"/>
      <c r="M961" s="107"/>
      <c r="N961" s="109"/>
    </row>
    <row r="962">
      <c r="A962" s="107"/>
      <c r="B962" s="107"/>
      <c r="C962" s="107"/>
      <c r="D962" s="107"/>
      <c r="E962" s="107"/>
      <c r="F962" s="107"/>
      <c r="G962" s="107"/>
      <c r="H962" s="108"/>
      <c r="I962" s="109"/>
      <c r="J962" s="107"/>
      <c r="K962" s="109"/>
      <c r="L962" s="107"/>
      <c r="M962" s="107"/>
      <c r="N962" s="109"/>
    </row>
    <row r="963">
      <c r="A963" s="107"/>
      <c r="B963" s="107"/>
      <c r="C963" s="107"/>
      <c r="D963" s="107"/>
      <c r="E963" s="107"/>
      <c r="F963" s="107"/>
      <c r="G963" s="107"/>
      <c r="H963" s="108"/>
      <c r="I963" s="109"/>
      <c r="J963" s="107"/>
      <c r="K963" s="109"/>
      <c r="L963" s="107"/>
      <c r="M963" s="107"/>
      <c r="N963" s="109"/>
    </row>
    <row r="964">
      <c r="A964" s="107"/>
      <c r="B964" s="107"/>
      <c r="C964" s="107"/>
      <c r="D964" s="107"/>
      <c r="E964" s="107"/>
      <c r="F964" s="107"/>
      <c r="G964" s="107"/>
      <c r="H964" s="108"/>
      <c r="I964" s="109"/>
      <c r="J964" s="107"/>
      <c r="K964" s="109"/>
      <c r="L964" s="107"/>
      <c r="M964" s="107"/>
      <c r="N964" s="109"/>
    </row>
    <row r="965">
      <c r="A965" s="107"/>
      <c r="B965" s="107"/>
      <c r="C965" s="107"/>
      <c r="D965" s="107"/>
      <c r="E965" s="107"/>
      <c r="F965" s="107"/>
      <c r="G965" s="107"/>
      <c r="H965" s="108"/>
      <c r="I965" s="109"/>
      <c r="J965" s="107"/>
      <c r="K965" s="109"/>
      <c r="L965" s="107"/>
      <c r="M965" s="107"/>
      <c r="N965" s="109"/>
    </row>
    <row r="966">
      <c r="A966" s="107"/>
      <c r="B966" s="107"/>
      <c r="C966" s="107"/>
      <c r="D966" s="107"/>
      <c r="E966" s="107"/>
      <c r="F966" s="107"/>
      <c r="G966" s="107"/>
      <c r="H966" s="108"/>
      <c r="I966" s="109"/>
      <c r="J966" s="107"/>
      <c r="K966" s="109"/>
      <c r="L966" s="107"/>
      <c r="M966" s="107"/>
      <c r="N966" s="109"/>
    </row>
    <row r="967">
      <c r="A967" s="107"/>
      <c r="B967" s="107"/>
      <c r="C967" s="107"/>
      <c r="D967" s="107"/>
      <c r="E967" s="107"/>
      <c r="F967" s="107"/>
      <c r="G967" s="107"/>
      <c r="H967" s="108"/>
      <c r="I967" s="109"/>
      <c r="J967" s="107"/>
      <c r="K967" s="109"/>
      <c r="L967" s="107"/>
      <c r="M967" s="107"/>
      <c r="N967" s="109"/>
    </row>
    <row r="968">
      <c r="A968" s="107"/>
      <c r="B968" s="107"/>
      <c r="C968" s="107"/>
      <c r="D968" s="107"/>
      <c r="E968" s="107"/>
      <c r="F968" s="107"/>
      <c r="G968" s="107"/>
      <c r="H968" s="108"/>
      <c r="I968" s="109"/>
      <c r="J968" s="107"/>
      <c r="K968" s="109"/>
      <c r="L968" s="107"/>
      <c r="M968" s="107"/>
      <c r="N968" s="109"/>
    </row>
    <row r="969">
      <c r="A969" s="107"/>
      <c r="B969" s="107"/>
      <c r="C969" s="107"/>
      <c r="D969" s="107"/>
      <c r="E969" s="107"/>
      <c r="F969" s="107"/>
      <c r="G969" s="107"/>
      <c r="H969" s="108"/>
      <c r="I969" s="109"/>
      <c r="J969" s="107"/>
      <c r="K969" s="109"/>
      <c r="L969" s="107"/>
      <c r="M969" s="107"/>
      <c r="N969" s="109"/>
    </row>
    <row r="970">
      <c r="A970" s="107"/>
      <c r="B970" s="107"/>
      <c r="C970" s="107"/>
      <c r="D970" s="107"/>
      <c r="E970" s="107"/>
      <c r="F970" s="107"/>
      <c r="G970" s="107"/>
      <c r="H970" s="108"/>
      <c r="I970" s="109"/>
      <c r="J970" s="107"/>
      <c r="K970" s="109"/>
      <c r="L970" s="107"/>
      <c r="M970" s="107"/>
      <c r="N970" s="109"/>
    </row>
    <row r="971">
      <c r="A971" s="107"/>
      <c r="B971" s="107"/>
      <c r="C971" s="107"/>
      <c r="D971" s="107"/>
      <c r="E971" s="107"/>
      <c r="F971" s="107"/>
      <c r="G971" s="107"/>
      <c r="H971" s="108"/>
      <c r="I971" s="109"/>
      <c r="J971" s="107"/>
      <c r="K971" s="109"/>
      <c r="L971" s="107"/>
      <c r="M971" s="107"/>
      <c r="N971" s="109"/>
    </row>
    <row r="972">
      <c r="A972" s="107"/>
      <c r="B972" s="107"/>
      <c r="C972" s="107"/>
      <c r="D972" s="107"/>
      <c r="E972" s="107"/>
      <c r="F972" s="107"/>
      <c r="G972" s="107"/>
      <c r="H972" s="108"/>
      <c r="I972" s="109"/>
      <c r="J972" s="107"/>
      <c r="K972" s="109"/>
      <c r="L972" s="107"/>
      <c r="M972" s="107"/>
      <c r="N972" s="109"/>
    </row>
    <row r="973">
      <c r="A973" s="107"/>
      <c r="B973" s="107"/>
      <c r="C973" s="107"/>
      <c r="D973" s="107"/>
      <c r="E973" s="107"/>
      <c r="F973" s="107"/>
      <c r="G973" s="107"/>
      <c r="H973" s="108"/>
      <c r="I973" s="109"/>
      <c r="J973" s="107"/>
      <c r="K973" s="109"/>
      <c r="L973" s="107"/>
      <c r="M973" s="107"/>
      <c r="N973" s="109"/>
    </row>
    <row r="974">
      <c r="A974" s="107"/>
      <c r="B974" s="107"/>
      <c r="C974" s="107"/>
      <c r="D974" s="107"/>
      <c r="E974" s="107"/>
      <c r="F974" s="107"/>
      <c r="G974" s="107"/>
      <c r="H974" s="108"/>
      <c r="I974" s="109"/>
      <c r="J974" s="107"/>
      <c r="K974" s="109"/>
      <c r="L974" s="107"/>
      <c r="M974" s="107"/>
      <c r="N974" s="109"/>
    </row>
    <row r="975">
      <c r="A975" s="107"/>
      <c r="B975" s="107"/>
      <c r="C975" s="107"/>
      <c r="D975" s="107"/>
      <c r="E975" s="107"/>
      <c r="F975" s="107"/>
      <c r="G975" s="107"/>
      <c r="H975" s="108"/>
      <c r="I975" s="109"/>
      <c r="J975" s="107"/>
      <c r="K975" s="109"/>
      <c r="L975" s="107"/>
      <c r="M975" s="107"/>
      <c r="N975" s="109"/>
    </row>
    <row r="976">
      <c r="A976" s="107"/>
      <c r="B976" s="107"/>
      <c r="C976" s="107"/>
      <c r="D976" s="107"/>
      <c r="E976" s="107"/>
      <c r="F976" s="107"/>
      <c r="G976" s="107"/>
      <c r="H976" s="108"/>
      <c r="I976" s="109"/>
      <c r="J976" s="107"/>
      <c r="K976" s="109"/>
      <c r="L976" s="107"/>
      <c r="M976" s="107"/>
      <c r="N976" s="109"/>
    </row>
    <row r="977">
      <c r="A977" s="107"/>
      <c r="B977" s="107"/>
      <c r="C977" s="107"/>
      <c r="D977" s="107"/>
      <c r="E977" s="107"/>
      <c r="F977" s="107"/>
      <c r="G977" s="107"/>
      <c r="H977" s="108"/>
      <c r="I977" s="109"/>
      <c r="J977" s="107"/>
      <c r="K977" s="109"/>
      <c r="L977" s="107"/>
      <c r="M977" s="107"/>
      <c r="N977" s="109"/>
    </row>
    <row r="978">
      <c r="A978" s="107"/>
      <c r="B978" s="107"/>
      <c r="C978" s="107"/>
      <c r="D978" s="107"/>
      <c r="E978" s="107"/>
      <c r="F978" s="107"/>
      <c r="G978" s="107"/>
      <c r="H978" s="108"/>
      <c r="I978" s="109"/>
      <c r="J978" s="107"/>
      <c r="K978" s="109"/>
      <c r="L978" s="107"/>
      <c r="M978" s="107"/>
      <c r="N978" s="109"/>
    </row>
    <row r="979">
      <c r="A979" s="107"/>
      <c r="B979" s="107"/>
      <c r="C979" s="107"/>
      <c r="D979" s="107"/>
      <c r="E979" s="107"/>
      <c r="F979" s="107"/>
      <c r="G979" s="107"/>
      <c r="H979" s="108"/>
      <c r="I979" s="109"/>
      <c r="J979" s="107"/>
      <c r="K979" s="109"/>
      <c r="L979" s="107"/>
      <c r="M979" s="107"/>
      <c r="N979" s="109"/>
    </row>
    <row r="980">
      <c r="A980" s="107"/>
      <c r="B980" s="107"/>
      <c r="C980" s="107"/>
      <c r="D980" s="107"/>
      <c r="E980" s="107"/>
      <c r="F980" s="107"/>
      <c r="G980" s="107"/>
      <c r="H980" s="108"/>
      <c r="I980" s="109"/>
      <c r="J980" s="107"/>
      <c r="K980" s="109"/>
      <c r="L980" s="107"/>
      <c r="M980" s="107"/>
      <c r="N980" s="109"/>
    </row>
    <row r="981">
      <c r="A981" s="107"/>
      <c r="B981" s="107"/>
      <c r="C981" s="107"/>
      <c r="D981" s="107"/>
      <c r="E981" s="107"/>
      <c r="F981" s="107"/>
      <c r="G981" s="107"/>
      <c r="H981" s="108"/>
      <c r="I981" s="109"/>
      <c r="J981" s="107"/>
      <c r="K981" s="109"/>
      <c r="L981" s="107"/>
      <c r="M981" s="107"/>
      <c r="N981" s="109"/>
    </row>
    <row r="982">
      <c r="A982" s="107"/>
      <c r="B982" s="107"/>
      <c r="C982" s="107"/>
      <c r="D982" s="107"/>
      <c r="E982" s="107"/>
      <c r="F982" s="107"/>
      <c r="G982" s="107"/>
      <c r="H982" s="108"/>
      <c r="I982" s="109"/>
      <c r="J982" s="107"/>
      <c r="K982" s="109"/>
      <c r="L982" s="107"/>
      <c r="M982" s="107"/>
      <c r="N982" s="109"/>
    </row>
    <row r="983">
      <c r="A983" s="107"/>
      <c r="B983" s="107"/>
      <c r="C983" s="107"/>
      <c r="D983" s="107"/>
      <c r="E983" s="107"/>
      <c r="F983" s="107"/>
      <c r="G983" s="107"/>
      <c r="H983" s="108"/>
      <c r="I983" s="109"/>
      <c r="J983" s="107"/>
      <c r="K983" s="109"/>
      <c r="L983" s="107"/>
      <c r="M983" s="107"/>
      <c r="N983" s="109"/>
    </row>
    <row r="984">
      <c r="A984" s="107"/>
      <c r="B984" s="107"/>
      <c r="C984" s="107"/>
      <c r="D984" s="107"/>
      <c r="E984" s="107"/>
      <c r="F984" s="107"/>
      <c r="G984" s="107"/>
      <c r="H984" s="108"/>
      <c r="I984" s="109"/>
      <c r="J984" s="107"/>
      <c r="K984" s="109"/>
      <c r="L984" s="107"/>
      <c r="M984" s="107"/>
      <c r="N984" s="109"/>
    </row>
    <row r="985">
      <c r="A985" s="107"/>
      <c r="B985" s="107"/>
      <c r="C985" s="107"/>
      <c r="D985" s="107"/>
      <c r="E985" s="107"/>
      <c r="F985" s="107"/>
      <c r="G985" s="107"/>
      <c r="H985" s="108"/>
      <c r="I985" s="109"/>
      <c r="J985" s="107"/>
      <c r="K985" s="109"/>
      <c r="L985" s="107"/>
      <c r="M985" s="107"/>
      <c r="N985" s="109"/>
    </row>
    <row r="986">
      <c r="A986" s="107"/>
      <c r="B986" s="107"/>
      <c r="C986" s="107"/>
      <c r="D986" s="107"/>
      <c r="E986" s="107"/>
      <c r="F986" s="107"/>
      <c r="G986" s="107"/>
      <c r="H986" s="108"/>
      <c r="I986" s="109"/>
      <c r="J986" s="107"/>
      <c r="K986" s="109"/>
      <c r="L986" s="107"/>
      <c r="M986" s="107"/>
      <c r="N986" s="109"/>
    </row>
    <row r="987">
      <c r="A987" s="107"/>
      <c r="B987" s="107"/>
      <c r="C987" s="107"/>
      <c r="D987" s="107"/>
      <c r="E987" s="107"/>
      <c r="F987" s="107"/>
      <c r="G987" s="107"/>
      <c r="H987" s="108"/>
      <c r="I987" s="109"/>
      <c r="J987" s="107"/>
      <c r="K987" s="109"/>
      <c r="L987" s="107"/>
      <c r="M987" s="107"/>
      <c r="N987" s="109"/>
    </row>
    <row r="988">
      <c r="A988" s="107"/>
      <c r="B988" s="107"/>
      <c r="C988" s="107"/>
      <c r="D988" s="107"/>
      <c r="E988" s="107"/>
      <c r="F988" s="107"/>
      <c r="G988" s="107"/>
      <c r="H988" s="108"/>
      <c r="I988" s="109"/>
      <c r="J988" s="107"/>
      <c r="K988" s="109"/>
      <c r="L988" s="107"/>
      <c r="M988" s="107"/>
      <c r="N988" s="109"/>
    </row>
    <row r="989">
      <c r="A989" s="107"/>
      <c r="B989" s="107"/>
      <c r="C989" s="107"/>
      <c r="D989" s="107"/>
      <c r="E989" s="107"/>
      <c r="F989" s="107"/>
      <c r="G989" s="107"/>
      <c r="H989" s="108"/>
      <c r="I989" s="109"/>
      <c r="J989" s="107"/>
      <c r="K989" s="109"/>
      <c r="L989" s="107"/>
      <c r="M989" s="107"/>
      <c r="N989" s="109"/>
    </row>
    <row r="990">
      <c r="A990" s="107"/>
      <c r="B990" s="107"/>
      <c r="C990" s="107"/>
      <c r="D990" s="107"/>
      <c r="E990" s="107"/>
      <c r="F990" s="107"/>
      <c r="G990" s="107"/>
      <c r="H990" s="108"/>
      <c r="I990" s="109"/>
      <c r="J990" s="107"/>
      <c r="K990" s="109"/>
      <c r="L990" s="107"/>
      <c r="M990" s="107"/>
      <c r="N990" s="109"/>
    </row>
    <row r="991">
      <c r="A991" s="107"/>
      <c r="B991" s="107"/>
      <c r="C991" s="107"/>
      <c r="D991" s="107"/>
      <c r="E991" s="107"/>
      <c r="F991" s="107"/>
      <c r="G991" s="107"/>
      <c r="H991" s="108"/>
      <c r="I991" s="109"/>
      <c r="J991" s="107"/>
      <c r="K991" s="109"/>
      <c r="L991" s="107"/>
      <c r="M991" s="107"/>
      <c r="N991" s="109"/>
    </row>
    <row r="992">
      <c r="A992" s="107"/>
      <c r="B992" s="107"/>
      <c r="C992" s="107"/>
      <c r="D992" s="107"/>
      <c r="E992" s="107"/>
      <c r="F992" s="107"/>
      <c r="G992" s="107"/>
      <c r="H992" s="108"/>
      <c r="I992" s="109"/>
      <c r="J992" s="107"/>
      <c r="K992" s="109"/>
      <c r="L992" s="107"/>
      <c r="M992" s="107"/>
      <c r="N992" s="109"/>
    </row>
    <row r="993">
      <c r="A993" s="107"/>
      <c r="B993" s="107"/>
      <c r="C993" s="107"/>
      <c r="D993" s="107"/>
      <c r="E993" s="107"/>
      <c r="F993" s="107"/>
      <c r="G993" s="107"/>
      <c r="H993" s="108"/>
      <c r="I993" s="109"/>
      <c r="J993" s="107"/>
      <c r="K993" s="109"/>
      <c r="L993" s="107"/>
      <c r="M993" s="107"/>
      <c r="N993" s="109"/>
    </row>
    <row r="994">
      <c r="A994" s="107"/>
      <c r="B994" s="107"/>
      <c r="C994" s="107"/>
      <c r="D994" s="107"/>
      <c r="E994" s="107"/>
      <c r="F994" s="107"/>
      <c r="G994" s="107"/>
      <c r="H994" s="108"/>
      <c r="I994" s="109"/>
      <c r="J994" s="107"/>
      <c r="K994" s="109"/>
      <c r="L994" s="107"/>
      <c r="M994" s="107"/>
      <c r="N994" s="109"/>
    </row>
    <row r="995">
      <c r="A995" s="107"/>
      <c r="B995" s="107"/>
      <c r="C995" s="107"/>
      <c r="D995" s="107"/>
      <c r="E995" s="107"/>
      <c r="F995" s="107"/>
      <c r="G995" s="107"/>
      <c r="H995" s="108"/>
      <c r="I995" s="109"/>
      <c r="J995" s="107"/>
      <c r="K995" s="109"/>
      <c r="L995" s="107"/>
      <c r="M995" s="107"/>
      <c r="N995" s="109"/>
    </row>
    <row r="996">
      <c r="A996" s="107"/>
      <c r="B996" s="107"/>
      <c r="C996" s="107"/>
      <c r="D996" s="107"/>
      <c r="E996" s="107"/>
      <c r="F996" s="107"/>
      <c r="G996" s="107"/>
      <c r="H996" s="108"/>
      <c r="I996" s="109"/>
      <c r="J996" s="107"/>
      <c r="K996" s="109"/>
      <c r="L996" s="107"/>
      <c r="M996" s="107"/>
      <c r="N996" s="109"/>
    </row>
    <row r="997">
      <c r="A997" s="107"/>
      <c r="B997" s="107"/>
      <c r="C997" s="107"/>
      <c r="D997" s="107"/>
      <c r="E997" s="107"/>
      <c r="F997" s="107"/>
      <c r="G997" s="107"/>
      <c r="H997" s="108"/>
      <c r="I997" s="109"/>
      <c r="J997" s="107"/>
      <c r="K997" s="109"/>
      <c r="L997" s="107"/>
      <c r="M997" s="107"/>
      <c r="N997" s="109"/>
    </row>
    <row r="998">
      <c r="A998" s="107"/>
      <c r="B998" s="107"/>
      <c r="C998" s="107"/>
      <c r="D998" s="107"/>
      <c r="E998" s="107"/>
      <c r="F998" s="107"/>
      <c r="G998" s="107"/>
      <c r="H998" s="108"/>
      <c r="I998" s="109"/>
      <c r="J998" s="107"/>
      <c r="K998" s="109"/>
      <c r="L998" s="107"/>
      <c r="M998" s="107"/>
      <c r="N998" s="109"/>
    </row>
    <row r="999">
      <c r="A999" s="107"/>
      <c r="B999" s="107"/>
      <c r="C999" s="107"/>
      <c r="D999" s="107"/>
      <c r="E999" s="107"/>
      <c r="F999" s="107"/>
      <c r="G999" s="107"/>
      <c r="H999" s="108"/>
      <c r="I999" s="109"/>
      <c r="J999" s="107"/>
      <c r="K999" s="109"/>
      <c r="L999" s="107"/>
      <c r="M999" s="107"/>
      <c r="N999" s="109"/>
    </row>
    <row r="1000">
      <c r="A1000" s="107"/>
      <c r="B1000" s="107"/>
      <c r="C1000" s="107"/>
      <c r="D1000" s="107"/>
      <c r="E1000" s="107"/>
      <c r="F1000" s="107"/>
      <c r="G1000" s="107"/>
      <c r="H1000" s="108"/>
      <c r="I1000" s="109"/>
      <c r="J1000" s="107"/>
      <c r="K1000" s="109"/>
      <c r="L1000" s="107"/>
      <c r="M1000" s="107"/>
      <c r="N1000" s="109"/>
    </row>
  </sheetData>
  <autoFilter ref="$A$1:$N$1000"/>
  <dataValidations>
    <dataValidation type="list" allowBlank="1" showErrorMessage="1" sqref="E2:E990">
      <formula1>ValidacaoDados!$C$2:$C$25</formula1>
    </dataValidation>
    <dataValidation type="list" allowBlank="1" showErrorMessage="1" sqref="L2:L990">
      <formula1>ValidacaoDados!$D$2:$D$13</formula1>
    </dataValidation>
    <dataValidation type="list" allowBlank="1" showErrorMessage="1" sqref="F2:F990">
      <formula1>ValidacaoDados!$A$2:$A$36</formula1>
    </dataValidation>
    <dataValidation type="list" allowBlank="1" showErrorMessage="1" sqref="G2:G990">
      <formula1>ValidacaoDados!$B$2:$B$11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4.63"/>
    <col customWidth="1" hidden="1" min="3" max="3" width="23.5"/>
    <col customWidth="1" hidden="1" min="4" max="4" width="25.88"/>
    <col customWidth="1" min="5" max="5" width="22.88"/>
    <col customWidth="1" min="6" max="6" width="27.88"/>
    <col customWidth="1" min="7" max="7" width="22.38"/>
    <col customWidth="1" min="8" max="8" width="26.0"/>
    <col customWidth="1" min="9" max="9" width="25.75"/>
    <col customWidth="1" min="10" max="10" width="18.75"/>
    <col customWidth="1" min="11" max="11" width="24.13"/>
    <col customWidth="1" min="12" max="12" width="15.0"/>
    <col customWidth="1" min="13" max="13" width="20.38"/>
    <col customWidth="1" min="14" max="14" width="21.38"/>
    <col customWidth="1" min="15" max="15" width="23.0"/>
    <col customWidth="1" min="16" max="16" width="9.75"/>
    <col customWidth="1" min="19" max="19" width="18.63"/>
    <col customWidth="1" min="20" max="20" width="17.63"/>
    <col customWidth="1" min="21" max="21" width="9.63"/>
  </cols>
  <sheetData>
    <row r="1">
      <c r="A1" s="89" t="s">
        <v>69</v>
      </c>
      <c r="B1" s="90" t="s">
        <v>70</v>
      </c>
      <c r="C1" s="90" t="s">
        <v>71</v>
      </c>
      <c r="D1" s="90" t="s">
        <v>72</v>
      </c>
      <c r="E1" s="90" t="s">
        <v>73</v>
      </c>
      <c r="F1" s="90" t="s">
        <v>74</v>
      </c>
      <c r="G1" s="90" t="s">
        <v>75</v>
      </c>
      <c r="H1" s="91" t="s">
        <v>76</v>
      </c>
      <c r="I1" s="92" t="s">
        <v>77</v>
      </c>
      <c r="J1" s="90" t="s">
        <v>78</v>
      </c>
      <c r="K1" s="92" t="s">
        <v>79</v>
      </c>
      <c r="L1" s="89" t="s">
        <v>80</v>
      </c>
      <c r="M1" s="90" t="s">
        <v>81</v>
      </c>
      <c r="N1" s="92" t="s">
        <v>82</v>
      </c>
      <c r="Q1" s="94"/>
      <c r="R1" s="94"/>
      <c r="S1" s="83"/>
      <c r="T1" s="83"/>
      <c r="U1" s="94"/>
    </row>
    <row r="2">
      <c r="A2" s="106" t="s">
        <v>4022</v>
      </c>
      <c r="B2" s="106" t="s">
        <v>9253</v>
      </c>
      <c r="C2" s="107"/>
      <c r="D2" s="107"/>
      <c r="E2" s="106" t="s">
        <v>9254</v>
      </c>
      <c r="F2" s="106"/>
      <c r="G2" s="106" t="s">
        <v>86</v>
      </c>
      <c r="H2" s="108"/>
      <c r="I2" s="109"/>
      <c r="J2" s="107"/>
      <c r="K2" s="109"/>
      <c r="L2" s="107"/>
      <c r="M2" s="107"/>
      <c r="N2" s="110">
        <v>45916.0</v>
      </c>
    </row>
    <row r="3">
      <c r="A3" s="106" t="s">
        <v>4441</v>
      </c>
      <c r="B3" s="106" t="s">
        <v>9255</v>
      </c>
      <c r="C3" s="107"/>
      <c r="D3" s="106" t="s">
        <v>9256</v>
      </c>
      <c r="E3" s="106" t="s">
        <v>9254</v>
      </c>
      <c r="F3" s="106" t="s">
        <v>970</v>
      </c>
      <c r="G3" s="106" t="s">
        <v>54</v>
      </c>
      <c r="H3" s="111">
        <v>189.0</v>
      </c>
      <c r="I3" s="110">
        <v>45919.0</v>
      </c>
      <c r="J3" s="107"/>
      <c r="K3" s="109"/>
      <c r="L3" s="106">
        <v>10.0</v>
      </c>
      <c r="M3" s="106" t="s">
        <v>9257</v>
      </c>
      <c r="N3" s="110">
        <v>45933.0</v>
      </c>
    </row>
    <row r="4">
      <c r="A4" s="106" t="s">
        <v>9258</v>
      </c>
      <c r="B4" s="106" t="s">
        <v>9259</v>
      </c>
      <c r="C4" s="107"/>
      <c r="D4" s="106" t="s">
        <v>9260</v>
      </c>
      <c r="E4" s="106" t="s">
        <v>9254</v>
      </c>
      <c r="F4" s="107"/>
      <c r="G4" s="106" t="s">
        <v>94</v>
      </c>
      <c r="H4" s="111">
        <v>387.0</v>
      </c>
      <c r="I4" s="109"/>
      <c r="J4" s="107"/>
      <c r="K4" s="109"/>
      <c r="L4" s="107"/>
      <c r="M4" s="106" t="s">
        <v>9261</v>
      </c>
      <c r="N4" s="110">
        <v>45919.0</v>
      </c>
    </row>
    <row r="5">
      <c r="A5" s="106" t="s">
        <v>3</v>
      </c>
      <c r="B5" s="106">
        <v>2.1965794385E10</v>
      </c>
      <c r="C5" s="107"/>
      <c r="D5" s="107"/>
      <c r="E5" s="106" t="s">
        <v>9254</v>
      </c>
      <c r="F5" s="107"/>
      <c r="G5" s="106" t="s">
        <v>86</v>
      </c>
      <c r="H5" s="108"/>
      <c r="I5" s="109"/>
      <c r="J5" s="107"/>
      <c r="K5" s="109"/>
      <c r="L5" s="107"/>
      <c r="M5" s="107"/>
      <c r="N5" s="110">
        <v>45922.0</v>
      </c>
    </row>
    <row r="6">
      <c r="A6" s="106" t="s">
        <v>24</v>
      </c>
      <c r="B6" s="106">
        <v>2.1965451201E10</v>
      </c>
      <c r="C6" s="107"/>
      <c r="D6" s="107"/>
      <c r="E6" s="106" t="s">
        <v>9254</v>
      </c>
      <c r="F6" s="107"/>
      <c r="G6" s="106" t="s">
        <v>86</v>
      </c>
      <c r="H6" s="108"/>
      <c r="I6" s="109"/>
      <c r="J6" s="107"/>
      <c r="K6" s="109"/>
      <c r="L6" s="107"/>
      <c r="M6" s="107"/>
      <c r="N6" s="110">
        <v>45922.0</v>
      </c>
    </row>
    <row r="7">
      <c r="A7" s="106" t="s">
        <v>4137</v>
      </c>
      <c r="B7" s="106">
        <v>2.1973499778E10</v>
      </c>
      <c r="C7" s="107"/>
      <c r="D7" s="107"/>
      <c r="E7" s="106" t="s">
        <v>9254</v>
      </c>
      <c r="F7" s="107"/>
      <c r="G7" s="106" t="s">
        <v>86</v>
      </c>
      <c r="H7" s="108"/>
      <c r="I7" s="109"/>
      <c r="J7" s="107"/>
      <c r="K7" s="109"/>
      <c r="L7" s="107"/>
      <c r="M7" s="107"/>
      <c r="N7" s="110">
        <v>45922.0</v>
      </c>
    </row>
    <row r="8">
      <c r="A8" s="106" t="s">
        <v>4022</v>
      </c>
      <c r="B8" s="106">
        <v>2.1969265175E10</v>
      </c>
      <c r="C8" s="107"/>
      <c r="D8" s="107"/>
      <c r="E8" s="106" t="s">
        <v>9254</v>
      </c>
      <c r="F8" s="107"/>
      <c r="G8" s="106" t="s">
        <v>86</v>
      </c>
      <c r="H8" s="108"/>
      <c r="I8" s="109"/>
      <c r="J8" s="107"/>
      <c r="K8" s="109"/>
      <c r="L8" s="107"/>
      <c r="M8" s="107"/>
      <c r="N8" s="110">
        <v>45922.0</v>
      </c>
    </row>
    <row r="9">
      <c r="A9" s="106" t="s">
        <v>4313</v>
      </c>
      <c r="B9" s="106">
        <v>2.1964141837E10</v>
      </c>
      <c r="C9" s="107"/>
      <c r="D9" s="107"/>
      <c r="E9" s="106" t="s">
        <v>9254</v>
      </c>
      <c r="F9" s="107"/>
      <c r="G9" s="106" t="s">
        <v>86</v>
      </c>
      <c r="H9" s="108"/>
      <c r="I9" s="109"/>
      <c r="J9" s="107"/>
      <c r="K9" s="109"/>
      <c r="L9" s="107"/>
      <c r="M9" s="107"/>
      <c r="N9" s="110">
        <v>45922.0</v>
      </c>
    </row>
    <row r="10">
      <c r="A10" s="106" t="s">
        <v>9262</v>
      </c>
      <c r="B10" s="106">
        <v>2.1986844074E10</v>
      </c>
      <c r="C10" s="107"/>
      <c r="D10" s="107"/>
      <c r="E10" s="106" t="s">
        <v>9254</v>
      </c>
      <c r="F10" s="107"/>
      <c r="G10" s="106" t="s">
        <v>86</v>
      </c>
      <c r="H10" s="108"/>
      <c r="I10" s="109"/>
      <c r="J10" s="107"/>
      <c r="K10" s="109"/>
      <c r="L10" s="107"/>
      <c r="M10" s="107"/>
      <c r="N10" s="110">
        <v>45922.0</v>
      </c>
    </row>
    <row r="11">
      <c r="A11" s="106" t="s">
        <v>4198</v>
      </c>
      <c r="B11" s="106">
        <v>2.1980830146E10</v>
      </c>
      <c r="C11" s="107"/>
      <c r="D11" s="107"/>
      <c r="E11" s="106" t="s">
        <v>9254</v>
      </c>
      <c r="F11" s="107"/>
      <c r="G11" s="106" t="s">
        <v>86</v>
      </c>
      <c r="H11" s="108"/>
      <c r="I11" s="109"/>
      <c r="J11" s="107"/>
      <c r="K11" s="109"/>
      <c r="L11" s="107"/>
      <c r="M11" s="107"/>
      <c r="N11" s="110">
        <v>45922.0</v>
      </c>
    </row>
    <row r="12">
      <c r="A12" s="106" t="s">
        <v>5162</v>
      </c>
      <c r="B12" s="106">
        <v>2.1968177828E10</v>
      </c>
      <c r="C12" s="107"/>
      <c r="D12" s="107"/>
      <c r="E12" s="106" t="s">
        <v>9254</v>
      </c>
      <c r="F12" s="107"/>
      <c r="G12" s="106" t="s">
        <v>86</v>
      </c>
      <c r="H12" s="108"/>
      <c r="I12" s="109"/>
      <c r="J12" s="107"/>
      <c r="K12" s="109"/>
      <c r="L12" s="107"/>
      <c r="M12" s="107"/>
      <c r="N12" s="110">
        <v>45922.0</v>
      </c>
    </row>
    <row r="13">
      <c r="A13" s="106" t="s">
        <v>4837</v>
      </c>
      <c r="B13" s="106">
        <v>2.1999240665E10</v>
      </c>
      <c r="C13" s="107"/>
      <c r="D13" s="107"/>
      <c r="E13" s="106" t="s">
        <v>9254</v>
      </c>
      <c r="F13" s="107"/>
      <c r="G13" s="106" t="s">
        <v>86</v>
      </c>
      <c r="H13" s="108"/>
      <c r="I13" s="109"/>
      <c r="J13" s="107"/>
      <c r="K13" s="109"/>
      <c r="L13" s="107"/>
      <c r="M13" s="107"/>
      <c r="N13" s="110">
        <v>45922.0</v>
      </c>
    </row>
    <row r="14">
      <c r="A14" s="106" t="s">
        <v>9263</v>
      </c>
      <c r="B14" s="106">
        <v>2.1975386398E10</v>
      </c>
      <c r="C14" s="107"/>
      <c r="D14" s="107"/>
      <c r="E14" s="106" t="s">
        <v>9254</v>
      </c>
      <c r="F14" s="107"/>
      <c r="G14" s="106" t="s">
        <v>86</v>
      </c>
      <c r="H14" s="108"/>
      <c r="I14" s="109"/>
      <c r="J14" s="107"/>
      <c r="K14" s="109"/>
      <c r="L14" s="107"/>
      <c r="M14" s="107"/>
      <c r="N14" s="110">
        <v>45922.0</v>
      </c>
    </row>
    <row r="15">
      <c r="A15" s="106" t="s">
        <v>7984</v>
      </c>
      <c r="B15" s="106">
        <v>2.1975600618E10</v>
      </c>
      <c r="C15" s="107"/>
      <c r="D15" s="107"/>
      <c r="E15" s="106" t="s">
        <v>9254</v>
      </c>
      <c r="F15" s="107"/>
      <c r="G15" s="106" t="s">
        <v>86</v>
      </c>
      <c r="H15" s="108"/>
      <c r="I15" s="109"/>
      <c r="J15" s="107"/>
      <c r="K15" s="109"/>
      <c r="L15" s="107"/>
      <c r="M15" s="107"/>
      <c r="N15" s="110">
        <v>45922.0</v>
      </c>
    </row>
    <row r="16">
      <c r="A16" s="106" t="s">
        <v>5348</v>
      </c>
      <c r="B16" s="106">
        <v>2.1990628963E10</v>
      </c>
      <c r="C16" s="107"/>
      <c r="D16" s="107"/>
      <c r="E16" s="106" t="s">
        <v>9254</v>
      </c>
      <c r="F16" s="107"/>
      <c r="G16" s="106" t="s">
        <v>86</v>
      </c>
      <c r="H16" s="108"/>
      <c r="I16" s="109"/>
      <c r="J16" s="107"/>
      <c r="K16" s="109"/>
      <c r="L16" s="107"/>
      <c r="M16" s="107"/>
      <c r="N16" s="110">
        <v>45922.0</v>
      </c>
    </row>
    <row r="17">
      <c r="A17" s="106" t="s">
        <v>4022</v>
      </c>
      <c r="B17" s="106">
        <v>2.2998357807E10</v>
      </c>
      <c r="C17" s="107"/>
      <c r="D17" s="107"/>
      <c r="E17" s="106" t="s">
        <v>9254</v>
      </c>
      <c r="F17" s="107"/>
      <c r="G17" s="106" t="s">
        <v>86</v>
      </c>
      <c r="H17" s="108"/>
      <c r="I17" s="109"/>
      <c r="J17" s="107"/>
      <c r="K17" s="109"/>
      <c r="L17" s="107"/>
      <c r="M17" s="107"/>
      <c r="N17" s="110">
        <v>45922.0</v>
      </c>
    </row>
    <row r="18">
      <c r="A18" s="106" t="s">
        <v>4269</v>
      </c>
      <c r="B18" s="106">
        <v>2.1968150504E10</v>
      </c>
      <c r="C18" s="107"/>
      <c r="D18" s="107"/>
      <c r="E18" s="106" t="s">
        <v>9254</v>
      </c>
      <c r="F18" s="107"/>
      <c r="G18" s="106" t="s">
        <v>86</v>
      </c>
      <c r="H18" s="108"/>
      <c r="I18" s="109"/>
      <c r="J18" s="107"/>
      <c r="K18" s="109"/>
      <c r="L18" s="107"/>
      <c r="M18" s="107"/>
      <c r="N18" s="110">
        <v>45922.0</v>
      </c>
    </row>
    <row r="19">
      <c r="A19" s="106" t="s">
        <v>4959</v>
      </c>
      <c r="B19" s="106">
        <v>2.1997525654E10</v>
      </c>
      <c r="C19" s="107"/>
      <c r="D19" s="107"/>
      <c r="E19" s="106" t="s">
        <v>9254</v>
      </c>
      <c r="F19" s="107"/>
      <c r="G19" s="106" t="s">
        <v>86</v>
      </c>
      <c r="H19" s="108"/>
      <c r="I19" s="109"/>
      <c r="J19" s="107"/>
      <c r="K19" s="109"/>
      <c r="L19" s="107"/>
      <c r="M19" s="107"/>
      <c r="N19" s="110">
        <v>45922.0</v>
      </c>
    </row>
    <row r="20">
      <c r="A20" s="106" t="s">
        <v>9264</v>
      </c>
      <c r="B20" s="106">
        <v>2.4988125814E10</v>
      </c>
      <c r="C20" s="107"/>
      <c r="D20" s="107"/>
      <c r="E20" s="106" t="s">
        <v>9254</v>
      </c>
      <c r="F20" s="107"/>
      <c r="G20" s="106" t="s">
        <v>86</v>
      </c>
      <c r="H20" s="108"/>
      <c r="I20" s="109"/>
      <c r="J20" s="107"/>
      <c r="K20" s="109"/>
      <c r="L20" s="107"/>
      <c r="M20" s="107"/>
      <c r="N20" s="110">
        <v>45922.0</v>
      </c>
    </row>
    <row r="21">
      <c r="A21" s="106" t="s">
        <v>4022</v>
      </c>
      <c r="B21" s="106">
        <v>2.1975760857E10</v>
      </c>
      <c r="C21" s="107"/>
      <c r="D21" s="107"/>
      <c r="E21" s="106" t="s">
        <v>9254</v>
      </c>
      <c r="F21" s="107"/>
      <c r="G21" s="106" t="s">
        <v>86</v>
      </c>
      <c r="H21" s="108"/>
      <c r="I21" s="109"/>
      <c r="J21" s="107"/>
      <c r="K21" s="109"/>
      <c r="L21" s="107"/>
      <c r="M21" s="107"/>
      <c r="N21" s="110">
        <v>45922.0</v>
      </c>
    </row>
    <row r="22">
      <c r="A22" s="106" t="s">
        <v>4022</v>
      </c>
      <c r="B22" s="106">
        <v>2.199612307E10</v>
      </c>
      <c r="C22" s="107"/>
      <c r="D22" s="107"/>
      <c r="E22" s="106" t="s">
        <v>9254</v>
      </c>
      <c r="F22" s="107"/>
      <c r="G22" s="106" t="s">
        <v>86</v>
      </c>
      <c r="H22" s="108"/>
      <c r="I22" s="109"/>
      <c r="J22" s="107"/>
      <c r="K22" s="109"/>
      <c r="L22" s="107"/>
      <c r="M22" s="107"/>
      <c r="N22" s="110">
        <v>45922.0</v>
      </c>
    </row>
    <row r="23">
      <c r="A23" s="106" t="s">
        <v>9265</v>
      </c>
      <c r="B23" s="106">
        <v>2.1991251257E10</v>
      </c>
      <c r="C23" s="107"/>
      <c r="D23" s="107"/>
      <c r="E23" s="106" t="s">
        <v>9254</v>
      </c>
      <c r="F23" s="107"/>
      <c r="G23" s="106" t="s">
        <v>86</v>
      </c>
      <c r="H23" s="108"/>
      <c r="I23" s="109"/>
      <c r="J23" s="107"/>
      <c r="K23" s="109"/>
      <c r="L23" s="107"/>
      <c r="M23" s="107"/>
      <c r="N23" s="110">
        <v>45922.0</v>
      </c>
    </row>
    <row r="24">
      <c r="A24" s="106" t="s">
        <v>9266</v>
      </c>
      <c r="B24" s="106">
        <v>2.1981841035E10</v>
      </c>
      <c r="C24" s="107"/>
      <c r="D24" s="107"/>
      <c r="E24" s="106" t="s">
        <v>9254</v>
      </c>
      <c r="F24" s="107"/>
      <c r="G24" s="106" t="s">
        <v>86</v>
      </c>
      <c r="H24" s="108"/>
      <c r="I24" s="109"/>
      <c r="J24" s="107"/>
      <c r="K24" s="109"/>
      <c r="L24" s="107"/>
      <c r="M24" s="107"/>
      <c r="N24" s="110">
        <v>45922.0</v>
      </c>
    </row>
    <row r="25">
      <c r="A25" s="106" t="s">
        <v>9267</v>
      </c>
      <c r="B25" s="106">
        <v>2.1997555918E10</v>
      </c>
      <c r="C25" s="107"/>
      <c r="D25" s="107"/>
      <c r="E25" s="106" t="s">
        <v>9254</v>
      </c>
      <c r="F25" s="107"/>
      <c r="G25" s="106" t="s">
        <v>86</v>
      </c>
      <c r="H25" s="108"/>
      <c r="I25" s="109"/>
      <c r="J25" s="107"/>
      <c r="K25" s="109"/>
      <c r="L25" s="107"/>
      <c r="M25" s="107"/>
      <c r="N25" s="110">
        <v>45922.0</v>
      </c>
    </row>
    <row r="26">
      <c r="A26" s="106" t="s">
        <v>4014</v>
      </c>
      <c r="B26" s="106">
        <v>2.1998937265E10</v>
      </c>
      <c r="C26" s="107"/>
      <c r="D26" s="107"/>
      <c r="E26" s="106" t="s">
        <v>9254</v>
      </c>
      <c r="F26" s="107"/>
      <c r="G26" s="106" t="s">
        <v>86</v>
      </c>
      <c r="H26" s="108"/>
      <c r="I26" s="109"/>
      <c r="J26" s="107"/>
      <c r="K26" s="109"/>
      <c r="L26" s="107"/>
      <c r="M26" s="107"/>
      <c r="N26" s="110">
        <v>45922.0</v>
      </c>
    </row>
    <row r="27">
      <c r="A27" s="106" t="s">
        <v>24</v>
      </c>
      <c r="B27" s="106">
        <v>2.1969968351E10</v>
      </c>
      <c r="C27" s="107"/>
      <c r="D27" s="107"/>
      <c r="E27" s="106" t="s">
        <v>9254</v>
      </c>
      <c r="F27" s="107"/>
      <c r="G27" s="106" t="s">
        <v>86</v>
      </c>
      <c r="H27" s="108"/>
      <c r="I27" s="109"/>
      <c r="J27" s="107"/>
      <c r="K27" s="109"/>
      <c r="L27" s="107"/>
      <c r="M27" s="107"/>
      <c r="N27" s="110">
        <v>45922.0</v>
      </c>
    </row>
    <row r="28">
      <c r="A28" s="106" t="s">
        <v>4022</v>
      </c>
      <c r="B28" s="106">
        <v>2.1999631311E10</v>
      </c>
      <c r="C28" s="107"/>
      <c r="D28" s="107"/>
      <c r="E28" s="106" t="s">
        <v>9254</v>
      </c>
      <c r="F28" s="107"/>
      <c r="G28" s="106" t="s">
        <v>86</v>
      </c>
      <c r="H28" s="108"/>
      <c r="I28" s="109"/>
      <c r="J28" s="107"/>
      <c r="K28" s="109"/>
      <c r="L28" s="107"/>
      <c r="M28" s="107"/>
      <c r="N28" s="110">
        <v>45922.0</v>
      </c>
    </row>
    <row r="29">
      <c r="A29" s="106" t="s">
        <v>4350</v>
      </c>
      <c r="B29" s="106">
        <v>2.4999522267E10</v>
      </c>
      <c r="C29" s="107"/>
      <c r="D29" s="107"/>
      <c r="E29" s="106" t="s">
        <v>9254</v>
      </c>
      <c r="F29" s="107"/>
      <c r="G29" s="106" t="s">
        <v>86</v>
      </c>
      <c r="H29" s="108"/>
      <c r="I29" s="109"/>
      <c r="J29" s="107"/>
      <c r="K29" s="109"/>
      <c r="L29" s="107"/>
      <c r="M29" s="107"/>
      <c r="N29" s="110">
        <v>45922.0</v>
      </c>
    </row>
    <row r="30">
      <c r="A30" s="106" t="s">
        <v>7675</v>
      </c>
      <c r="B30" s="106">
        <v>2.1998551493E10</v>
      </c>
      <c r="C30" s="107"/>
      <c r="D30" s="107"/>
      <c r="E30" s="106" t="s">
        <v>9254</v>
      </c>
      <c r="F30" s="107"/>
      <c r="G30" s="106" t="s">
        <v>86</v>
      </c>
      <c r="H30" s="108"/>
      <c r="I30" s="109"/>
      <c r="J30" s="107"/>
      <c r="K30" s="109"/>
      <c r="L30" s="107"/>
      <c r="M30" s="107"/>
      <c r="N30" s="110">
        <v>45922.0</v>
      </c>
    </row>
    <row r="31">
      <c r="A31" s="106" t="s">
        <v>4193</v>
      </c>
      <c r="B31" s="106">
        <v>2.1997525654E10</v>
      </c>
      <c r="C31" s="107"/>
      <c r="D31" s="107"/>
      <c r="E31" s="106" t="s">
        <v>9254</v>
      </c>
      <c r="F31" s="107"/>
      <c r="G31" s="106" t="s">
        <v>86</v>
      </c>
      <c r="H31" s="108"/>
      <c r="I31" s="109"/>
      <c r="J31" s="107"/>
      <c r="K31" s="109"/>
      <c r="L31" s="107"/>
      <c r="M31" s="107"/>
      <c r="N31" s="110">
        <v>45922.0</v>
      </c>
    </row>
    <row r="32">
      <c r="A32" s="106" t="s">
        <v>9268</v>
      </c>
      <c r="B32" s="106">
        <v>2.176416917E9</v>
      </c>
      <c r="C32" s="107"/>
      <c r="D32" s="107"/>
      <c r="E32" s="106" t="s">
        <v>9254</v>
      </c>
      <c r="F32" s="107"/>
      <c r="G32" s="106" t="s">
        <v>86</v>
      </c>
      <c r="H32" s="108"/>
      <c r="I32" s="109"/>
      <c r="J32" s="107"/>
      <c r="K32" s="109"/>
      <c r="L32" s="107"/>
      <c r="M32" s="107"/>
      <c r="N32" s="110">
        <v>45922.0</v>
      </c>
    </row>
    <row r="33">
      <c r="A33" s="106" t="s">
        <v>5</v>
      </c>
      <c r="B33" s="106">
        <v>2.1979099115E10</v>
      </c>
      <c r="C33" s="107"/>
      <c r="D33" s="107"/>
      <c r="E33" s="106" t="s">
        <v>9254</v>
      </c>
      <c r="F33" s="107"/>
      <c r="G33" s="106" t="s">
        <v>86</v>
      </c>
      <c r="H33" s="108"/>
      <c r="I33" s="109"/>
      <c r="J33" s="107"/>
      <c r="K33" s="109"/>
      <c r="L33" s="107"/>
      <c r="M33" s="107"/>
      <c r="N33" s="110">
        <v>45922.0</v>
      </c>
    </row>
    <row r="34">
      <c r="A34" s="106" t="s">
        <v>9269</v>
      </c>
      <c r="B34" s="106">
        <v>2.2999737892E10</v>
      </c>
      <c r="C34" s="107"/>
      <c r="D34" s="107"/>
      <c r="E34" s="106" t="s">
        <v>9254</v>
      </c>
      <c r="F34" s="107"/>
      <c r="G34" s="106" t="s">
        <v>86</v>
      </c>
      <c r="H34" s="108"/>
      <c r="I34" s="109"/>
      <c r="J34" s="107"/>
      <c r="K34" s="109"/>
      <c r="L34" s="107"/>
      <c r="M34" s="107"/>
      <c r="N34" s="110">
        <v>45922.0</v>
      </c>
    </row>
    <row r="35">
      <c r="A35" s="106" t="s">
        <v>9270</v>
      </c>
      <c r="B35" s="106">
        <v>2.1988105774E10</v>
      </c>
      <c r="C35" s="107"/>
      <c r="D35" s="107"/>
      <c r="E35" s="106" t="s">
        <v>9254</v>
      </c>
      <c r="F35" s="107"/>
      <c r="G35" s="106" t="s">
        <v>86</v>
      </c>
      <c r="H35" s="108"/>
      <c r="I35" s="109"/>
      <c r="J35" s="107"/>
      <c r="K35" s="109"/>
      <c r="L35" s="107"/>
      <c r="M35" s="107"/>
      <c r="N35" s="110">
        <v>45922.0</v>
      </c>
    </row>
    <row r="36">
      <c r="A36" s="106" t="s">
        <v>5140</v>
      </c>
      <c r="B36" s="106">
        <v>2.198840005E10</v>
      </c>
      <c r="C36" s="106" t="s">
        <v>9271</v>
      </c>
      <c r="D36" s="107"/>
      <c r="E36" s="106" t="s">
        <v>85</v>
      </c>
      <c r="F36" s="106" t="s">
        <v>1088</v>
      </c>
      <c r="G36" s="106" t="s">
        <v>94</v>
      </c>
      <c r="H36" s="111">
        <v>1529.75</v>
      </c>
      <c r="I36" s="109"/>
      <c r="J36" s="107"/>
      <c r="K36" s="109"/>
      <c r="L36" s="107"/>
      <c r="M36" s="106" t="s">
        <v>9272</v>
      </c>
      <c r="N36" s="110">
        <v>45922.0</v>
      </c>
    </row>
    <row r="37">
      <c r="A37" s="106" t="s">
        <v>9273</v>
      </c>
      <c r="B37" s="106">
        <v>2.197031595E10</v>
      </c>
      <c r="C37" s="107"/>
      <c r="D37" s="107"/>
      <c r="E37" s="106" t="s">
        <v>9254</v>
      </c>
      <c r="F37" s="107"/>
      <c r="G37" s="106" t="s">
        <v>86</v>
      </c>
      <c r="H37" s="108"/>
      <c r="I37" s="109"/>
      <c r="J37" s="107"/>
      <c r="K37" s="109"/>
      <c r="L37" s="107"/>
      <c r="M37" s="107"/>
      <c r="N37" s="110">
        <v>45922.0</v>
      </c>
    </row>
    <row r="38">
      <c r="A38" s="106" t="s">
        <v>4487</v>
      </c>
      <c r="B38" s="106">
        <v>2.196945765E10</v>
      </c>
      <c r="C38" s="107"/>
      <c r="D38" s="107"/>
      <c r="E38" s="106" t="s">
        <v>9254</v>
      </c>
      <c r="F38" s="107"/>
      <c r="G38" s="106" t="s">
        <v>86</v>
      </c>
      <c r="H38" s="108"/>
      <c r="I38" s="109"/>
      <c r="J38" s="107"/>
      <c r="K38" s="109"/>
      <c r="L38" s="107"/>
      <c r="M38" s="107"/>
      <c r="N38" s="110">
        <v>45922.0</v>
      </c>
    </row>
    <row r="39">
      <c r="A39" s="106" t="s">
        <v>4494</v>
      </c>
      <c r="B39" s="106">
        <v>2.4993281031E10</v>
      </c>
      <c r="C39" s="107"/>
      <c r="D39" s="107"/>
      <c r="E39" s="106" t="s">
        <v>9254</v>
      </c>
      <c r="F39" s="107"/>
      <c r="G39" s="106" t="s">
        <v>86</v>
      </c>
      <c r="H39" s="108"/>
      <c r="I39" s="109"/>
      <c r="J39" s="107"/>
      <c r="K39" s="109"/>
      <c r="L39" s="107"/>
      <c r="M39" s="107"/>
      <c r="N39" s="110">
        <v>45922.0</v>
      </c>
    </row>
    <row r="40">
      <c r="A40" s="106" t="s">
        <v>4411</v>
      </c>
      <c r="B40" s="106">
        <v>2.1975280948E10</v>
      </c>
      <c r="C40" s="107"/>
      <c r="D40" s="107"/>
      <c r="E40" s="106" t="s">
        <v>9254</v>
      </c>
      <c r="F40" s="107"/>
      <c r="G40" s="106" t="s">
        <v>86</v>
      </c>
      <c r="H40" s="108"/>
      <c r="I40" s="109"/>
      <c r="J40" s="107"/>
      <c r="K40" s="109"/>
      <c r="L40" s="107"/>
      <c r="M40" s="107"/>
      <c r="N40" s="110">
        <v>45922.0</v>
      </c>
    </row>
    <row r="41">
      <c r="A41" s="106" t="s">
        <v>4353</v>
      </c>
      <c r="B41" s="106">
        <v>2.1980512099E10</v>
      </c>
      <c r="C41" s="107"/>
      <c r="D41" s="107"/>
      <c r="E41" s="106" t="s">
        <v>9254</v>
      </c>
      <c r="F41" s="107"/>
      <c r="G41" s="106" t="s">
        <v>86</v>
      </c>
      <c r="H41" s="108"/>
      <c r="I41" s="109"/>
      <c r="J41" s="107"/>
      <c r="K41" s="109"/>
      <c r="L41" s="107"/>
      <c r="M41" s="107"/>
      <c r="N41" s="110">
        <v>45922.0</v>
      </c>
    </row>
    <row r="42">
      <c r="A42" s="106" t="s">
        <v>9274</v>
      </c>
      <c r="B42" s="106">
        <v>2.1995461809E10</v>
      </c>
      <c r="C42" s="106" t="s">
        <v>9275</v>
      </c>
      <c r="D42" s="107"/>
      <c r="E42" s="106" t="s">
        <v>85</v>
      </c>
      <c r="F42" s="107"/>
      <c r="G42" s="106" t="s">
        <v>86</v>
      </c>
      <c r="H42" s="108"/>
      <c r="I42" s="109"/>
      <c r="J42" s="107"/>
      <c r="K42" s="109"/>
      <c r="L42" s="107"/>
      <c r="M42" s="107"/>
      <c r="N42" s="110">
        <v>45922.0</v>
      </c>
    </row>
    <row r="43">
      <c r="A43" s="106" t="s">
        <v>9276</v>
      </c>
      <c r="B43" s="106">
        <v>2.4999490031E10</v>
      </c>
      <c r="C43" s="106" t="s">
        <v>9277</v>
      </c>
      <c r="D43" s="107"/>
      <c r="E43" s="106" t="s">
        <v>85</v>
      </c>
      <c r="F43" s="107"/>
      <c r="G43" s="106" t="s">
        <v>150</v>
      </c>
      <c r="H43" s="108"/>
      <c r="I43" s="109"/>
      <c r="J43" s="107"/>
      <c r="K43" s="109"/>
      <c r="L43" s="107"/>
      <c r="M43" s="107"/>
      <c r="N43" s="110">
        <v>45922.0</v>
      </c>
    </row>
    <row r="44">
      <c r="A44" s="106" t="s">
        <v>7987</v>
      </c>
      <c r="B44" s="106">
        <v>2.1964437757E10</v>
      </c>
      <c r="C44" s="107"/>
      <c r="D44" s="107"/>
      <c r="E44" s="106" t="s">
        <v>9254</v>
      </c>
      <c r="F44" s="107"/>
      <c r="G44" s="106" t="s">
        <v>86</v>
      </c>
      <c r="H44" s="108"/>
      <c r="I44" s="109"/>
      <c r="J44" s="107"/>
      <c r="K44" s="109"/>
      <c r="L44" s="107"/>
      <c r="M44" s="107"/>
      <c r="N44" s="110">
        <v>45922.0</v>
      </c>
    </row>
    <row r="45">
      <c r="A45" s="106" t="s">
        <v>5270</v>
      </c>
      <c r="B45" s="106">
        <v>2.1965172144E10</v>
      </c>
      <c r="C45" s="107"/>
      <c r="D45" s="107"/>
      <c r="E45" s="106" t="s">
        <v>9254</v>
      </c>
      <c r="F45" s="107"/>
      <c r="G45" s="106" t="s">
        <v>86</v>
      </c>
      <c r="H45" s="108"/>
      <c r="I45" s="109"/>
      <c r="J45" s="107"/>
      <c r="K45" s="109"/>
      <c r="L45" s="107"/>
      <c r="M45" s="107"/>
      <c r="N45" s="110">
        <v>45922.0</v>
      </c>
    </row>
    <row r="46">
      <c r="A46" s="106" t="s">
        <v>9278</v>
      </c>
      <c r="B46" s="106">
        <v>2.199136826E10</v>
      </c>
      <c r="C46" s="107"/>
      <c r="D46" s="107"/>
      <c r="E46" s="106" t="s">
        <v>9254</v>
      </c>
      <c r="F46" s="107"/>
      <c r="G46" s="106" t="s">
        <v>86</v>
      </c>
      <c r="H46" s="108"/>
      <c r="I46" s="109"/>
      <c r="J46" s="107"/>
      <c r="K46" s="109"/>
      <c r="L46" s="107"/>
      <c r="M46" s="107"/>
      <c r="N46" s="110">
        <v>45922.0</v>
      </c>
    </row>
    <row r="47">
      <c r="A47" s="106" t="s">
        <v>4837</v>
      </c>
      <c r="B47" s="106">
        <v>2.1999240665E10</v>
      </c>
      <c r="C47" s="107"/>
      <c r="D47" s="107"/>
      <c r="E47" s="106" t="s">
        <v>9254</v>
      </c>
      <c r="F47" s="107"/>
      <c r="G47" s="106" t="s">
        <v>86</v>
      </c>
      <c r="H47" s="108"/>
      <c r="I47" s="109"/>
      <c r="J47" s="107"/>
      <c r="K47" s="109"/>
      <c r="L47" s="107"/>
      <c r="M47" s="107"/>
      <c r="N47" s="110">
        <v>45922.0</v>
      </c>
    </row>
    <row r="48">
      <c r="A48" s="106" t="s">
        <v>4258</v>
      </c>
      <c r="B48" s="106">
        <v>2.1970250916E10</v>
      </c>
      <c r="C48" s="107"/>
      <c r="D48" s="107"/>
      <c r="E48" s="106" t="s">
        <v>9254</v>
      </c>
      <c r="F48" s="107"/>
      <c r="G48" s="106" t="s">
        <v>86</v>
      </c>
      <c r="H48" s="108"/>
      <c r="I48" s="109"/>
      <c r="J48" s="107"/>
      <c r="K48" s="109"/>
      <c r="L48" s="107"/>
      <c r="M48" s="107"/>
      <c r="N48" s="110">
        <v>45923.0</v>
      </c>
    </row>
    <row r="49">
      <c r="A49" s="106" t="s">
        <v>3990</v>
      </c>
      <c r="B49" s="106">
        <v>2.1986821247E10</v>
      </c>
      <c r="C49" s="107"/>
      <c r="D49" s="107"/>
      <c r="E49" s="106" t="s">
        <v>85</v>
      </c>
      <c r="F49" s="107"/>
      <c r="G49" s="106" t="s">
        <v>150</v>
      </c>
      <c r="H49" s="108"/>
      <c r="I49" s="109"/>
      <c r="J49" s="107"/>
      <c r="K49" s="109"/>
      <c r="L49" s="107"/>
      <c r="M49" s="107"/>
      <c r="N49" s="110">
        <v>45923.0</v>
      </c>
    </row>
    <row r="50">
      <c r="A50" s="106" t="s">
        <v>4118</v>
      </c>
      <c r="B50" s="106">
        <v>2.1997519732E10</v>
      </c>
      <c r="C50" s="106" t="s">
        <v>9279</v>
      </c>
      <c r="D50" s="107"/>
      <c r="E50" s="106" t="s">
        <v>85</v>
      </c>
      <c r="F50" s="107"/>
      <c r="G50" s="106" t="s">
        <v>131</v>
      </c>
      <c r="H50" s="108"/>
      <c r="I50" s="109"/>
      <c r="J50" s="107"/>
      <c r="K50" s="109"/>
      <c r="L50" s="107"/>
      <c r="M50" s="107"/>
      <c r="N50" s="110">
        <v>45923.0</v>
      </c>
    </row>
    <row r="51">
      <c r="A51" s="106" t="s">
        <v>9280</v>
      </c>
      <c r="B51" s="106">
        <v>2.4998780549E10</v>
      </c>
      <c r="C51" s="106" t="s">
        <v>9281</v>
      </c>
      <c r="D51" s="107"/>
      <c r="E51" s="106" t="s">
        <v>85</v>
      </c>
      <c r="F51" s="107"/>
      <c r="G51" s="106" t="s">
        <v>131</v>
      </c>
      <c r="H51" s="108"/>
      <c r="I51" s="109"/>
      <c r="J51" s="107"/>
      <c r="K51" s="109"/>
      <c r="L51" s="107"/>
      <c r="M51" s="107"/>
      <c r="N51" s="110">
        <v>45923.0</v>
      </c>
    </row>
    <row r="52">
      <c r="A52" s="106" t="s">
        <v>9282</v>
      </c>
      <c r="B52" s="106">
        <v>2.1993140712E10</v>
      </c>
      <c r="C52" s="106" t="s">
        <v>9283</v>
      </c>
      <c r="D52" s="107"/>
      <c r="E52" s="106" t="s">
        <v>85</v>
      </c>
      <c r="F52" s="107"/>
      <c r="G52" s="106" t="s">
        <v>94</v>
      </c>
      <c r="H52" s="108"/>
      <c r="I52" s="109"/>
      <c r="J52" s="107"/>
      <c r="K52" s="109"/>
      <c r="L52" s="107"/>
      <c r="M52" s="107"/>
      <c r="N52" s="110">
        <v>45923.0</v>
      </c>
    </row>
    <row r="53">
      <c r="A53" s="106" t="s">
        <v>9284</v>
      </c>
      <c r="B53" s="106">
        <v>2.1983184774E10</v>
      </c>
      <c r="C53" s="106" t="s">
        <v>9285</v>
      </c>
      <c r="D53" s="107"/>
      <c r="E53" s="106" t="s">
        <v>85</v>
      </c>
      <c r="F53" s="106" t="s">
        <v>140</v>
      </c>
      <c r="G53" s="106" t="s">
        <v>94</v>
      </c>
      <c r="H53" s="108"/>
      <c r="I53" s="109"/>
      <c r="J53" s="107"/>
      <c r="K53" s="109"/>
      <c r="L53" s="107"/>
      <c r="M53" s="106" t="s">
        <v>9286</v>
      </c>
      <c r="N53" s="110">
        <v>45923.0</v>
      </c>
    </row>
    <row r="54">
      <c r="A54" s="106" t="s">
        <v>4535</v>
      </c>
      <c r="B54" s="106">
        <v>2.1979738362E10</v>
      </c>
      <c r="C54" s="107"/>
      <c r="D54" s="107"/>
      <c r="E54" s="106" t="s">
        <v>9254</v>
      </c>
      <c r="F54" s="107"/>
      <c r="G54" s="106" t="s">
        <v>150</v>
      </c>
      <c r="H54" s="108"/>
      <c r="I54" s="109"/>
      <c r="J54" s="107"/>
      <c r="K54" s="109"/>
      <c r="L54" s="107"/>
      <c r="M54" s="107"/>
      <c r="N54" s="110">
        <v>45924.0</v>
      </c>
    </row>
    <row r="55">
      <c r="A55" s="106" t="s">
        <v>4427</v>
      </c>
      <c r="B55" s="106">
        <v>2.1987360739E10</v>
      </c>
      <c r="C55" s="106" t="s">
        <v>9287</v>
      </c>
      <c r="D55" s="107"/>
      <c r="E55" s="106" t="s">
        <v>85</v>
      </c>
      <c r="F55" s="107"/>
      <c r="G55" s="106" t="s">
        <v>94</v>
      </c>
      <c r="H55" s="108"/>
      <c r="I55" s="109"/>
      <c r="J55" s="107"/>
      <c r="K55" s="109"/>
      <c r="L55" s="107"/>
      <c r="M55" s="106" t="s">
        <v>9288</v>
      </c>
      <c r="N55" s="110">
        <v>45924.0</v>
      </c>
    </row>
    <row r="56">
      <c r="A56" s="106" t="s">
        <v>9289</v>
      </c>
      <c r="B56" s="106">
        <v>2.1995875638E10</v>
      </c>
      <c r="C56" s="106" t="s">
        <v>9290</v>
      </c>
      <c r="D56" s="107"/>
      <c r="E56" s="106" t="s">
        <v>85</v>
      </c>
      <c r="F56" s="107"/>
      <c r="G56" s="106" t="s">
        <v>150</v>
      </c>
      <c r="H56" s="108"/>
      <c r="I56" s="109"/>
      <c r="J56" s="107"/>
      <c r="K56" s="109"/>
      <c r="L56" s="107"/>
      <c r="M56" s="107"/>
      <c r="N56" s="110">
        <v>45925.0</v>
      </c>
    </row>
    <row r="57">
      <c r="A57" s="106" t="s">
        <v>7291</v>
      </c>
      <c r="B57" s="106">
        <v>2.1964488949E10</v>
      </c>
      <c r="C57" s="106" t="s">
        <v>9291</v>
      </c>
      <c r="D57" s="107"/>
      <c r="E57" s="106" t="s">
        <v>85</v>
      </c>
      <c r="F57" s="107"/>
      <c r="G57" s="106" t="s">
        <v>94</v>
      </c>
      <c r="H57" s="108"/>
      <c r="I57" s="109"/>
      <c r="J57" s="107"/>
      <c r="K57" s="109"/>
      <c r="L57" s="107"/>
      <c r="M57" s="106" t="s">
        <v>9292</v>
      </c>
      <c r="N57" s="110">
        <v>45925.0</v>
      </c>
    </row>
    <row r="58">
      <c r="A58" s="106" t="s">
        <v>4494</v>
      </c>
      <c r="B58" s="106">
        <v>2.4992501974E10</v>
      </c>
      <c r="C58" s="106" t="s">
        <v>9293</v>
      </c>
      <c r="D58" s="107"/>
      <c r="E58" s="106" t="s">
        <v>85</v>
      </c>
      <c r="F58" s="107"/>
      <c r="G58" s="106" t="s">
        <v>94</v>
      </c>
      <c r="H58" s="108"/>
      <c r="I58" s="109"/>
      <c r="J58" s="107"/>
      <c r="K58" s="109"/>
      <c r="L58" s="107"/>
      <c r="M58" s="106" t="s">
        <v>9292</v>
      </c>
      <c r="N58" s="110">
        <v>45925.0</v>
      </c>
    </row>
    <row r="59">
      <c r="A59" s="106" t="s">
        <v>4022</v>
      </c>
      <c r="B59" s="106">
        <v>2.1965313453E10</v>
      </c>
      <c r="C59" s="106" t="s">
        <v>9294</v>
      </c>
      <c r="D59" s="107"/>
      <c r="E59" s="106" t="s">
        <v>9254</v>
      </c>
      <c r="F59" s="107"/>
      <c r="G59" s="107"/>
      <c r="H59" s="108"/>
      <c r="I59" s="109"/>
      <c r="J59" s="107"/>
      <c r="K59" s="109"/>
      <c r="L59" s="107"/>
      <c r="M59" s="107"/>
      <c r="N59" s="110">
        <v>45925.0</v>
      </c>
    </row>
    <row r="60">
      <c r="A60" s="106" t="s">
        <v>9295</v>
      </c>
      <c r="B60" s="106">
        <v>2.1959047675E10</v>
      </c>
      <c r="C60" s="106" t="s">
        <v>9296</v>
      </c>
      <c r="D60" s="107"/>
      <c r="E60" s="106" t="s">
        <v>85</v>
      </c>
      <c r="F60" s="106" t="s">
        <v>881</v>
      </c>
      <c r="G60" s="106" t="s">
        <v>94</v>
      </c>
      <c r="H60" s="108"/>
      <c r="I60" s="109"/>
      <c r="J60" s="107"/>
      <c r="K60" s="109"/>
      <c r="L60" s="107"/>
      <c r="M60" s="106" t="s">
        <v>9288</v>
      </c>
      <c r="N60" s="110">
        <v>45926.0</v>
      </c>
    </row>
    <row r="61">
      <c r="A61" s="106" t="s">
        <v>7381</v>
      </c>
      <c r="B61" s="107"/>
      <c r="C61" s="107"/>
      <c r="D61" s="107"/>
      <c r="E61" s="106" t="s">
        <v>803</v>
      </c>
      <c r="F61" s="107"/>
      <c r="G61" s="106" t="s">
        <v>94</v>
      </c>
      <c r="H61" s="108"/>
      <c r="I61" s="109"/>
      <c r="J61" s="107"/>
      <c r="K61" s="109"/>
      <c r="L61" s="107"/>
      <c r="M61" s="106" t="s">
        <v>9292</v>
      </c>
      <c r="N61" s="110">
        <v>45926.0</v>
      </c>
    </row>
    <row r="62">
      <c r="A62" s="106" t="s">
        <v>9297</v>
      </c>
      <c r="B62" s="106">
        <v>2.2997745562E10</v>
      </c>
      <c r="C62" s="106" t="s">
        <v>9298</v>
      </c>
      <c r="D62" s="107"/>
      <c r="E62" s="106" t="s">
        <v>85</v>
      </c>
      <c r="F62" s="107"/>
      <c r="G62" s="106" t="s">
        <v>86</v>
      </c>
      <c r="H62" s="108"/>
      <c r="I62" s="109"/>
      <c r="J62" s="107"/>
      <c r="K62" s="109"/>
      <c r="L62" s="107"/>
      <c r="M62" s="107"/>
      <c r="N62" s="110">
        <v>45930.0</v>
      </c>
    </row>
    <row r="63">
      <c r="A63" s="106" t="s">
        <v>3986</v>
      </c>
      <c r="B63" s="106">
        <v>2.1982816619E10</v>
      </c>
      <c r="C63" s="106" t="s">
        <v>9296</v>
      </c>
      <c r="D63" s="107"/>
      <c r="E63" s="106" t="s">
        <v>85</v>
      </c>
      <c r="F63" s="107"/>
      <c r="G63" s="106" t="s">
        <v>86</v>
      </c>
      <c r="H63" s="108"/>
      <c r="I63" s="109"/>
      <c r="J63" s="107"/>
      <c r="K63" s="109"/>
      <c r="L63" s="107"/>
      <c r="M63" s="107"/>
      <c r="N63" s="110">
        <v>45930.0</v>
      </c>
    </row>
    <row r="64">
      <c r="A64" s="106" t="s">
        <v>4535</v>
      </c>
      <c r="B64" s="106">
        <v>2.2997390183E10</v>
      </c>
      <c r="C64" s="106" t="s">
        <v>9299</v>
      </c>
      <c r="D64" s="107"/>
      <c r="E64" s="106" t="s">
        <v>85</v>
      </c>
      <c r="F64" s="107"/>
      <c r="G64" s="106" t="s">
        <v>86</v>
      </c>
      <c r="H64" s="108"/>
      <c r="I64" s="109"/>
      <c r="J64" s="107"/>
      <c r="K64" s="109"/>
      <c r="L64" s="107"/>
      <c r="M64" s="107"/>
      <c r="N64" s="110">
        <v>45930.0</v>
      </c>
    </row>
    <row r="65">
      <c r="A65" s="106" t="s">
        <v>9300</v>
      </c>
      <c r="B65" s="106">
        <v>2.4993181546E10</v>
      </c>
      <c r="C65" s="106" t="s">
        <v>9301</v>
      </c>
      <c r="D65" s="107"/>
      <c r="E65" s="106" t="s">
        <v>85</v>
      </c>
      <c r="F65" s="107"/>
      <c r="G65" s="106" t="s">
        <v>86</v>
      </c>
      <c r="H65" s="108"/>
      <c r="I65" s="109"/>
      <c r="J65" s="107"/>
      <c r="K65" s="109"/>
      <c r="L65" s="107"/>
      <c r="M65" s="107"/>
      <c r="N65" s="110">
        <v>45930.0</v>
      </c>
    </row>
    <row r="66">
      <c r="A66" s="106" t="s">
        <v>9302</v>
      </c>
      <c r="B66" s="106">
        <v>2.4999435835E10</v>
      </c>
      <c r="C66" s="106" t="s">
        <v>9303</v>
      </c>
      <c r="D66" s="107"/>
      <c r="E66" s="106" t="s">
        <v>85</v>
      </c>
      <c r="F66" s="107"/>
      <c r="G66" s="106" t="s">
        <v>94</v>
      </c>
      <c r="H66" s="108"/>
      <c r="I66" s="109"/>
      <c r="J66" s="107"/>
      <c r="K66" s="109"/>
      <c r="L66" s="107"/>
      <c r="M66" s="106" t="s">
        <v>9288</v>
      </c>
      <c r="N66" s="110">
        <v>45930.0</v>
      </c>
    </row>
    <row r="67">
      <c r="A67" s="106" t="s">
        <v>7537</v>
      </c>
      <c r="B67" s="106">
        <v>2.1975144044E10</v>
      </c>
      <c r="C67" s="106" t="s">
        <v>9304</v>
      </c>
      <c r="D67" s="107"/>
      <c r="E67" s="106" t="s">
        <v>85</v>
      </c>
      <c r="F67" s="107"/>
      <c r="G67" s="106" t="s">
        <v>94</v>
      </c>
      <c r="H67" s="108"/>
      <c r="I67" s="109"/>
      <c r="J67" s="107"/>
      <c r="K67" s="109"/>
      <c r="L67" s="107"/>
      <c r="M67" s="106" t="s">
        <v>9288</v>
      </c>
      <c r="N67" s="110">
        <v>45930.0</v>
      </c>
    </row>
    <row r="68">
      <c r="A68" s="106" t="s">
        <v>9305</v>
      </c>
      <c r="B68" s="106">
        <v>2.1967741001E10</v>
      </c>
      <c r="C68" s="106" t="s">
        <v>9306</v>
      </c>
      <c r="D68" s="107"/>
      <c r="E68" s="106" t="s">
        <v>85</v>
      </c>
      <c r="F68" s="107"/>
      <c r="G68" s="106" t="s">
        <v>86</v>
      </c>
      <c r="H68" s="108"/>
      <c r="I68" s="109"/>
      <c r="J68" s="107"/>
      <c r="K68" s="109"/>
      <c r="L68" s="107"/>
      <c r="M68" s="107"/>
      <c r="N68" s="110">
        <v>45930.0</v>
      </c>
    </row>
    <row r="69">
      <c r="A69" s="106" t="s">
        <v>4868</v>
      </c>
      <c r="B69" s="106">
        <v>2.1969959412E10</v>
      </c>
      <c r="C69" s="106" t="s">
        <v>9307</v>
      </c>
      <c r="D69" s="107"/>
      <c r="E69" s="106" t="s">
        <v>85</v>
      </c>
      <c r="F69" s="107"/>
      <c r="G69" s="106" t="s">
        <v>86</v>
      </c>
      <c r="H69" s="108"/>
      <c r="I69" s="109"/>
      <c r="J69" s="107"/>
      <c r="K69" s="109"/>
      <c r="L69" s="107"/>
      <c r="M69" s="107"/>
      <c r="N69" s="110">
        <v>45930.0</v>
      </c>
    </row>
    <row r="70">
      <c r="A70" s="106" t="s">
        <v>7939</v>
      </c>
      <c r="B70" s="106">
        <v>2.2997640111E10</v>
      </c>
      <c r="C70" s="106" t="s">
        <v>9308</v>
      </c>
      <c r="D70" s="107"/>
      <c r="E70" s="106" t="s">
        <v>85</v>
      </c>
      <c r="F70" s="106" t="s">
        <v>278</v>
      </c>
      <c r="G70" s="106" t="s">
        <v>86</v>
      </c>
      <c r="H70" s="108"/>
      <c r="I70" s="109"/>
      <c r="J70" s="107"/>
      <c r="K70" s="109"/>
      <c r="L70" s="107"/>
      <c r="M70" s="107"/>
      <c r="N70" s="110">
        <v>45930.0</v>
      </c>
    </row>
    <row r="71">
      <c r="A71" s="106" t="s">
        <v>4378</v>
      </c>
      <c r="B71" s="106">
        <v>2.1984428283E10</v>
      </c>
      <c r="C71" s="106" t="s">
        <v>9309</v>
      </c>
      <c r="D71" s="107"/>
      <c r="E71" s="106" t="s">
        <v>85</v>
      </c>
      <c r="F71" s="106" t="s">
        <v>93</v>
      </c>
      <c r="G71" s="106" t="s">
        <v>86</v>
      </c>
      <c r="H71" s="108"/>
      <c r="I71" s="109"/>
      <c r="J71" s="107"/>
      <c r="K71" s="109"/>
      <c r="L71" s="107"/>
      <c r="M71" s="107"/>
      <c r="N71" s="110">
        <v>45930.0</v>
      </c>
    </row>
    <row r="72">
      <c r="A72" s="106" t="s">
        <v>9310</v>
      </c>
      <c r="B72" s="106">
        <v>2.1993971668E10</v>
      </c>
      <c r="C72" s="106" t="s">
        <v>9311</v>
      </c>
      <c r="D72" s="107"/>
      <c r="E72" s="106" t="s">
        <v>85</v>
      </c>
      <c r="F72" s="106" t="s">
        <v>278</v>
      </c>
      <c r="G72" s="106" t="s">
        <v>86</v>
      </c>
      <c r="H72" s="108"/>
      <c r="I72" s="109"/>
      <c r="J72" s="107"/>
      <c r="K72" s="109"/>
      <c r="L72" s="107"/>
      <c r="M72" s="107"/>
      <c r="N72" s="110">
        <v>45930.0</v>
      </c>
    </row>
    <row r="73">
      <c r="A73" s="106" t="s">
        <v>9312</v>
      </c>
      <c r="B73" s="106">
        <v>2.1986899709E10</v>
      </c>
      <c r="C73" s="107"/>
      <c r="D73" s="107"/>
      <c r="E73" s="106" t="s">
        <v>85</v>
      </c>
      <c r="F73" s="107"/>
      <c r="G73" s="106" t="s">
        <v>94</v>
      </c>
      <c r="H73" s="108"/>
      <c r="I73" s="109"/>
      <c r="J73" s="107"/>
      <c r="K73" s="109"/>
      <c r="L73" s="107"/>
      <c r="M73" s="107"/>
      <c r="N73" s="110">
        <v>45930.0</v>
      </c>
    </row>
    <row r="74">
      <c r="A74" s="106" t="s">
        <v>4557</v>
      </c>
      <c r="B74" s="106">
        <v>2.1999330093E10</v>
      </c>
      <c r="C74" s="106" t="s">
        <v>9313</v>
      </c>
      <c r="D74" s="107"/>
      <c r="E74" s="106" t="s">
        <v>85</v>
      </c>
      <c r="F74" s="107"/>
      <c r="G74" s="106" t="s">
        <v>94</v>
      </c>
      <c r="H74" s="108"/>
      <c r="I74" s="109"/>
      <c r="J74" s="107"/>
      <c r="K74" s="109"/>
      <c r="L74" s="107"/>
      <c r="M74" s="107"/>
      <c r="N74" s="110">
        <v>45930.0</v>
      </c>
    </row>
    <row r="75">
      <c r="A75" s="106" t="s">
        <v>9314</v>
      </c>
      <c r="B75" s="106">
        <v>2.1999995514E10</v>
      </c>
      <c r="C75" s="106" t="s">
        <v>9315</v>
      </c>
      <c r="D75" s="107"/>
      <c r="E75" s="106" t="s">
        <v>85</v>
      </c>
      <c r="F75" s="106" t="s">
        <v>1088</v>
      </c>
      <c r="G75" s="106" t="s">
        <v>86</v>
      </c>
      <c r="H75" s="108"/>
      <c r="I75" s="109"/>
      <c r="J75" s="107"/>
      <c r="K75" s="109"/>
      <c r="L75" s="107"/>
      <c r="M75" s="106"/>
      <c r="N75" s="110">
        <v>45932.0</v>
      </c>
    </row>
    <row r="76">
      <c r="A76" s="106" t="s">
        <v>4106</v>
      </c>
      <c r="B76" s="106">
        <v>2.1967364256E10</v>
      </c>
      <c r="C76" s="106" t="s">
        <v>5472</v>
      </c>
      <c r="D76" s="107"/>
      <c r="E76" s="106" t="s">
        <v>85</v>
      </c>
      <c r="F76" s="106" t="s">
        <v>93</v>
      </c>
      <c r="G76" s="106" t="s">
        <v>94</v>
      </c>
      <c r="H76" s="108"/>
      <c r="I76" s="109"/>
      <c r="J76" s="107"/>
      <c r="K76" s="109"/>
      <c r="L76" s="107"/>
      <c r="M76" s="106" t="s">
        <v>9316</v>
      </c>
      <c r="N76" s="110">
        <v>45932.0</v>
      </c>
    </row>
    <row r="77">
      <c r="A77" s="106" t="s">
        <v>9317</v>
      </c>
      <c r="B77" s="106">
        <v>2.1994258175E10</v>
      </c>
      <c r="C77" s="106" t="s">
        <v>9318</v>
      </c>
      <c r="D77" s="107"/>
      <c r="E77" s="106" t="s">
        <v>85</v>
      </c>
      <c r="F77" s="106" t="s">
        <v>140</v>
      </c>
      <c r="G77" s="106" t="s">
        <v>94</v>
      </c>
      <c r="H77" s="108"/>
      <c r="I77" s="109"/>
      <c r="J77" s="107"/>
      <c r="K77" s="109"/>
      <c r="L77" s="107"/>
      <c r="M77" s="106" t="s">
        <v>9316</v>
      </c>
      <c r="N77" s="110">
        <v>45932.0</v>
      </c>
    </row>
    <row r="78">
      <c r="A78" s="106" t="s">
        <v>5280</v>
      </c>
      <c r="B78" s="106">
        <v>2.1971994443E10</v>
      </c>
      <c r="C78" s="106" t="s">
        <v>9319</v>
      </c>
      <c r="D78" s="107"/>
      <c r="E78" s="106" t="s">
        <v>85</v>
      </c>
      <c r="F78" s="107"/>
      <c r="G78" s="106" t="s">
        <v>86</v>
      </c>
      <c r="H78" s="108"/>
      <c r="I78" s="109"/>
      <c r="J78" s="107"/>
      <c r="K78" s="109"/>
      <c r="L78" s="107"/>
      <c r="M78" s="107"/>
      <c r="N78" s="110">
        <v>45932.0</v>
      </c>
    </row>
    <row r="79">
      <c r="A79" s="106" t="s">
        <v>4518</v>
      </c>
      <c r="B79" s="106">
        <v>2.4992137044E10</v>
      </c>
      <c r="C79" s="106" t="s">
        <v>9320</v>
      </c>
      <c r="D79" s="107"/>
      <c r="E79" s="106" t="s">
        <v>85</v>
      </c>
      <c r="F79" s="107"/>
      <c r="G79" s="106" t="s">
        <v>86</v>
      </c>
      <c r="H79" s="108"/>
      <c r="I79" s="109"/>
      <c r="J79" s="107"/>
      <c r="K79" s="109"/>
      <c r="L79" s="107"/>
      <c r="M79" s="107"/>
      <c r="N79" s="110">
        <v>45932.0</v>
      </c>
    </row>
    <row r="80">
      <c r="A80" s="106" t="s">
        <v>9321</v>
      </c>
      <c r="B80" s="106">
        <v>2.299720219E9</v>
      </c>
      <c r="C80" s="106" t="s">
        <v>9322</v>
      </c>
      <c r="D80" s="107"/>
      <c r="E80" s="106" t="s">
        <v>85</v>
      </c>
      <c r="F80" s="107"/>
      <c r="G80" s="106" t="s">
        <v>86</v>
      </c>
      <c r="H80" s="108"/>
      <c r="I80" s="109"/>
      <c r="J80" s="107"/>
      <c r="K80" s="109"/>
      <c r="L80" s="107"/>
      <c r="M80" s="107"/>
      <c r="N80" s="110">
        <v>45932.0</v>
      </c>
    </row>
    <row r="81">
      <c r="A81" s="106" t="s">
        <v>9323</v>
      </c>
      <c r="B81" s="106">
        <v>2.1971230291E10</v>
      </c>
      <c r="C81" s="106" t="s">
        <v>9324</v>
      </c>
      <c r="D81" s="107"/>
      <c r="E81" s="106" t="s">
        <v>85</v>
      </c>
      <c r="F81" s="106"/>
      <c r="G81" s="106" t="s">
        <v>86</v>
      </c>
      <c r="H81" s="111"/>
      <c r="I81" s="109"/>
      <c r="J81" s="107"/>
      <c r="K81" s="109"/>
      <c r="L81" s="106"/>
      <c r="M81" s="106"/>
      <c r="N81" s="110">
        <v>45943.0</v>
      </c>
    </row>
    <row r="82">
      <c r="A82" s="106" t="s">
        <v>4919</v>
      </c>
      <c r="B82" s="106">
        <v>2.1970154392E10</v>
      </c>
      <c r="C82" s="107"/>
      <c r="D82" s="107"/>
      <c r="E82" s="106" t="s">
        <v>85</v>
      </c>
      <c r="F82" s="106" t="s">
        <v>103</v>
      </c>
      <c r="G82" s="106" t="s">
        <v>150</v>
      </c>
      <c r="H82" s="111" t="s">
        <v>9325</v>
      </c>
      <c r="I82" s="110">
        <v>45947.0</v>
      </c>
      <c r="J82" s="107"/>
      <c r="K82" s="109"/>
      <c r="L82" s="106">
        <v>10.0</v>
      </c>
      <c r="M82" s="106" t="s">
        <v>9326</v>
      </c>
      <c r="N82" s="110">
        <v>45947.0</v>
      </c>
    </row>
    <row r="83">
      <c r="A83" s="106" t="s">
        <v>9327</v>
      </c>
      <c r="B83" s="106">
        <v>2.4998340607E10</v>
      </c>
      <c r="C83" s="106" t="s">
        <v>9328</v>
      </c>
      <c r="D83" s="107"/>
      <c r="E83" s="106" t="s">
        <v>85</v>
      </c>
      <c r="F83" s="106" t="s">
        <v>278</v>
      </c>
      <c r="G83" s="106" t="s">
        <v>94</v>
      </c>
      <c r="H83" s="111">
        <v>1543.03</v>
      </c>
      <c r="I83" s="109"/>
      <c r="J83" s="107"/>
      <c r="K83" s="109"/>
      <c r="L83" s="107"/>
      <c r="M83" s="106" t="s">
        <v>9329</v>
      </c>
      <c r="N83" s="112">
        <v>45950.616908888886</v>
      </c>
    </row>
    <row r="84">
      <c r="A84" s="106" t="s">
        <v>9330</v>
      </c>
      <c r="B84" s="106">
        <v>5.521964507508E12</v>
      </c>
      <c r="C84" s="107"/>
      <c r="D84" s="107"/>
      <c r="E84" s="106" t="s">
        <v>85</v>
      </c>
      <c r="F84" s="107"/>
      <c r="G84" s="106" t="s">
        <v>86</v>
      </c>
      <c r="H84" s="108"/>
      <c r="I84" s="109"/>
      <c r="J84" s="107"/>
      <c r="K84" s="109"/>
      <c r="L84" s="107"/>
      <c r="M84" s="107"/>
      <c r="N84" s="112">
        <v>45950.617779039356</v>
      </c>
    </row>
    <row r="85">
      <c r="A85" s="106" t="s">
        <v>8977</v>
      </c>
      <c r="B85" s="106">
        <v>2.1998880273E10</v>
      </c>
      <c r="C85" s="107"/>
      <c r="D85" s="107"/>
      <c r="E85" s="106" t="s">
        <v>85</v>
      </c>
      <c r="F85" s="107"/>
      <c r="G85" s="106" t="s">
        <v>131</v>
      </c>
      <c r="H85" s="108"/>
      <c r="I85" s="109"/>
      <c r="J85" s="107"/>
      <c r="K85" s="109"/>
      <c r="L85" s="107"/>
      <c r="M85" s="107"/>
      <c r="N85" s="112">
        <v>45950.619038414356</v>
      </c>
    </row>
    <row r="86">
      <c r="A86" s="106" t="s">
        <v>5053</v>
      </c>
      <c r="B86" s="106">
        <v>2.1991821857E10</v>
      </c>
      <c r="C86" s="107"/>
      <c r="D86" s="107"/>
      <c r="E86" s="106" t="s">
        <v>85</v>
      </c>
      <c r="F86" s="107"/>
      <c r="G86" s="106" t="s">
        <v>94</v>
      </c>
      <c r="H86" s="108"/>
      <c r="I86" s="109"/>
      <c r="J86" s="107"/>
      <c r="K86" s="109"/>
      <c r="L86" s="107"/>
      <c r="M86" s="106" t="s">
        <v>9331</v>
      </c>
      <c r="N86" s="112">
        <v>45950.621386921295</v>
      </c>
    </row>
    <row r="87">
      <c r="A87" s="106" t="s">
        <v>9332</v>
      </c>
      <c r="B87" s="106">
        <v>2.1999123855E10</v>
      </c>
      <c r="C87" s="106" t="s">
        <v>9333</v>
      </c>
      <c r="D87" s="107"/>
      <c r="E87" s="106" t="s">
        <v>85</v>
      </c>
      <c r="F87" s="107"/>
      <c r="G87" s="106" t="s">
        <v>86</v>
      </c>
      <c r="H87" s="108"/>
      <c r="I87" s="109"/>
      <c r="J87" s="107"/>
      <c r="K87" s="109"/>
      <c r="L87" s="107"/>
      <c r="M87" s="107"/>
      <c r="N87" s="112">
        <v>45950.62224872685</v>
      </c>
    </row>
    <row r="88">
      <c r="A88" s="106" t="s">
        <v>4225</v>
      </c>
      <c r="B88" s="106">
        <v>2.1967245229E10</v>
      </c>
      <c r="C88" s="106"/>
      <c r="D88" s="107"/>
      <c r="E88" s="106" t="s">
        <v>85</v>
      </c>
      <c r="F88" s="107"/>
      <c r="G88" s="106" t="s">
        <v>86</v>
      </c>
      <c r="H88" s="108"/>
      <c r="I88" s="109"/>
      <c r="J88" s="107"/>
      <c r="K88" s="109"/>
      <c r="L88" s="107"/>
      <c r="M88" s="107"/>
      <c r="N88" s="112">
        <v>45950.62337965278</v>
      </c>
    </row>
    <row r="89">
      <c r="A89" s="106" t="s">
        <v>4683</v>
      </c>
      <c r="B89" s="106">
        <v>2.2997838051E10</v>
      </c>
      <c r="C89" s="106" t="s">
        <v>9334</v>
      </c>
      <c r="D89" s="107"/>
      <c r="E89" s="106" t="s">
        <v>85</v>
      </c>
      <c r="F89" s="107"/>
      <c r="G89" s="106" t="s">
        <v>86</v>
      </c>
      <c r="H89" s="108"/>
      <c r="I89" s="109"/>
      <c r="J89" s="107"/>
      <c r="K89" s="109"/>
      <c r="L89" s="107"/>
      <c r="M89" s="107"/>
      <c r="N89" s="112">
        <v>45950.62585981481</v>
      </c>
    </row>
    <row r="90">
      <c r="A90" s="106" t="s">
        <v>9335</v>
      </c>
      <c r="B90" s="106">
        <v>2.1991849048E10</v>
      </c>
      <c r="C90" s="106" t="s">
        <v>9336</v>
      </c>
      <c r="D90" s="107"/>
      <c r="E90" s="106" t="s">
        <v>85</v>
      </c>
      <c r="F90" s="107"/>
      <c r="G90" s="106" t="s">
        <v>86</v>
      </c>
      <c r="H90" s="108"/>
      <c r="I90" s="109"/>
      <c r="J90" s="107"/>
      <c r="K90" s="109"/>
      <c r="L90" s="107"/>
      <c r="M90" s="107"/>
      <c r="N90" s="112">
        <v>45950.626716342595</v>
      </c>
    </row>
    <row r="91">
      <c r="A91" s="106" t="s">
        <v>9337</v>
      </c>
      <c r="B91" s="106">
        <v>2.1995467102E10</v>
      </c>
      <c r="C91" s="106" t="s">
        <v>9338</v>
      </c>
      <c r="D91" s="107"/>
      <c r="E91" s="106" t="s">
        <v>85</v>
      </c>
      <c r="F91" s="107"/>
      <c r="G91" s="106" t="s">
        <v>86</v>
      </c>
      <c r="H91" s="108"/>
      <c r="I91" s="109"/>
      <c r="J91" s="107"/>
      <c r="K91" s="109"/>
      <c r="L91" s="107"/>
      <c r="M91" s="107"/>
      <c r="N91" s="112">
        <v>45950.63692493056</v>
      </c>
    </row>
    <row r="92">
      <c r="A92" s="106" t="s">
        <v>9339</v>
      </c>
      <c r="B92" s="106">
        <v>2.1964769906E10</v>
      </c>
      <c r="C92" s="106" t="s">
        <v>9340</v>
      </c>
      <c r="D92" s="107"/>
      <c r="E92" s="106" t="s">
        <v>85</v>
      </c>
      <c r="F92" s="107"/>
      <c r="G92" s="106" t="s">
        <v>86</v>
      </c>
      <c r="H92" s="108"/>
      <c r="I92" s="109"/>
      <c r="J92" s="107"/>
      <c r="K92" s="109"/>
      <c r="L92" s="107"/>
      <c r="M92" s="107"/>
      <c r="N92" s="112">
        <v>45950.6410449074</v>
      </c>
    </row>
    <row r="93">
      <c r="A93" s="106" t="s">
        <v>9341</v>
      </c>
      <c r="B93" s="106">
        <v>2.1995799226E10</v>
      </c>
      <c r="C93" s="106" t="s">
        <v>9342</v>
      </c>
      <c r="D93" s="107"/>
      <c r="E93" s="106" t="s">
        <v>85</v>
      </c>
      <c r="F93" s="106" t="s">
        <v>103</v>
      </c>
      <c r="G93" s="106" t="s">
        <v>94</v>
      </c>
      <c r="H93" s="108"/>
      <c r="I93" s="109"/>
      <c r="J93" s="107"/>
      <c r="K93" s="109"/>
      <c r="L93" s="107"/>
      <c r="M93" s="106" t="s">
        <v>9343</v>
      </c>
      <c r="N93" s="112">
        <v>45950.642207997684</v>
      </c>
    </row>
    <row r="94">
      <c r="A94" s="106" t="s">
        <v>4620</v>
      </c>
      <c r="B94" s="106">
        <v>2.1973890936E10</v>
      </c>
      <c r="C94" s="106" t="s">
        <v>9344</v>
      </c>
      <c r="D94" s="107"/>
      <c r="E94" s="106" t="s">
        <v>85</v>
      </c>
      <c r="F94" s="107"/>
      <c r="G94" s="106" t="s">
        <v>86</v>
      </c>
      <c r="H94" s="108"/>
      <c r="I94" s="109"/>
      <c r="J94" s="107"/>
      <c r="K94" s="109"/>
      <c r="L94" s="107"/>
      <c r="M94" s="107"/>
      <c r="N94" s="112">
        <v>45950.69652881945</v>
      </c>
    </row>
    <row r="95">
      <c r="A95" s="106" t="s">
        <v>9345</v>
      </c>
      <c r="B95" s="106">
        <v>2.1992894244E10</v>
      </c>
      <c r="C95" s="106" t="s">
        <v>9346</v>
      </c>
      <c r="D95" s="107"/>
      <c r="E95" s="106" t="s">
        <v>85</v>
      </c>
      <c r="F95" s="107"/>
      <c r="G95" s="106" t="s">
        <v>86</v>
      </c>
      <c r="H95" s="108"/>
      <c r="I95" s="109"/>
      <c r="J95" s="107"/>
      <c r="K95" s="109"/>
      <c r="L95" s="107"/>
      <c r="M95" s="107"/>
      <c r="N95" s="112">
        <v>45950.69750952546</v>
      </c>
    </row>
    <row r="96">
      <c r="A96" s="106" t="s">
        <v>7414</v>
      </c>
      <c r="B96" s="106">
        <v>5.521995548749E12</v>
      </c>
      <c r="C96" s="107"/>
      <c r="D96" s="107"/>
      <c r="E96" s="106" t="s">
        <v>85</v>
      </c>
      <c r="F96" s="107"/>
      <c r="G96" s="106" t="s">
        <v>86</v>
      </c>
      <c r="H96" s="108"/>
      <c r="I96" s="109"/>
      <c r="J96" s="107"/>
      <c r="K96" s="109"/>
      <c r="L96" s="107"/>
      <c r="M96" s="107"/>
      <c r="N96" s="112">
        <v>45950.700543645835</v>
      </c>
    </row>
    <row r="97">
      <c r="A97" s="106" t="s">
        <v>9347</v>
      </c>
      <c r="B97" s="106">
        <v>2.1994947919E10</v>
      </c>
      <c r="C97" s="107"/>
      <c r="D97" s="107"/>
      <c r="E97" s="106" t="s">
        <v>85</v>
      </c>
      <c r="F97" s="107"/>
      <c r="G97" s="106" t="s">
        <v>86</v>
      </c>
      <c r="H97" s="108"/>
      <c r="I97" s="109"/>
      <c r="J97" s="107"/>
      <c r="K97" s="109"/>
      <c r="L97" s="107"/>
      <c r="M97" s="107"/>
      <c r="N97" s="112">
        <v>45950.70196258102</v>
      </c>
    </row>
    <row r="98">
      <c r="A98" s="106" t="s">
        <v>5586</v>
      </c>
      <c r="B98" s="106">
        <v>2.197433983E10</v>
      </c>
      <c r="C98" s="107"/>
      <c r="D98" s="107"/>
      <c r="E98" s="106" t="s">
        <v>85</v>
      </c>
      <c r="F98" s="107"/>
      <c r="G98" s="106" t="s">
        <v>94</v>
      </c>
      <c r="H98" s="108"/>
      <c r="I98" s="109"/>
      <c r="J98" s="107"/>
      <c r="K98" s="109"/>
      <c r="L98" s="107"/>
      <c r="M98" s="106" t="s">
        <v>9292</v>
      </c>
      <c r="N98" s="112">
        <v>45950.704021620375</v>
      </c>
    </row>
    <row r="99">
      <c r="A99" s="106" t="s">
        <v>9348</v>
      </c>
      <c r="B99" s="106">
        <v>2.1970626092E10</v>
      </c>
      <c r="C99" s="106" t="s">
        <v>9349</v>
      </c>
      <c r="D99" s="107"/>
      <c r="E99" s="106" t="s">
        <v>85</v>
      </c>
      <c r="F99" s="106" t="s">
        <v>278</v>
      </c>
      <c r="G99" s="106" t="s">
        <v>94</v>
      </c>
      <c r="H99" s="108"/>
      <c r="I99" s="109"/>
      <c r="J99" s="107"/>
      <c r="K99" s="109"/>
      <c r="L99" s="107"/>
      <c r="M99" s="107"/>
      <c r="N99" s="112">
        <v>45950.705222881945</v>
      </c>
    </row>
    <row r="100">
      <c r="A100" s="106" t="s">
        <v>9350</v>
      </c>
      <c r="B100" s="106">
        <v>2.1968819036E10</v>
      </c>
      <c r="C100" s="107"/>
      <c r="D100" s="107"/>
      <c r="E100" s="106" t="s">
        <v>85</v>
      </c>
      <c r="F100" s="107"/>
      <c r="G100" s="106" t="s">
        <v>94</v>
      </c>
      <c r="H100" s="108"/>
      <c r="I100" s="109"/>
      <c r="J100" s="107"/>
      <c r="K100" s="109"/>
      <c r="L100" s="107"/>
      <c r="M100" s="107"/>
      <c r="N100" s="112">
        <v>45950.70612674768</v>
      </c>
    </row>
    <row r="101">
      <c r="A101" s="106" t="s">
        <v>9351</v>
      </c>
      <c r="B101" s="106">
        <v>2.1970402878E10</v>
      </c>
      <c r="C101" s="107"/>
      <c r="D101" s="107"/>
      <c r="E101" s="106" t="s">
        <v>85</v>
      </c>
      <c r="F101" s="107"/>
      <c r="G101" s="106" t="s">
        <v>94</v>
      </c>
      <c r="H101" s="108"/>
      <c r="I101" s="109"/>
      <c r="J101" s="107"/>
      <c r="K101" s="109"/>
      <c r="L101" s="107"/>
      <c r="M101" s="107"/>
      <c r="N101" s="112">
        <v>45950.707691944444</v>
      </c>
    </row>
    <row r="102">
      <c r="A102" s="106" t="s">
        <v>7587</v>
      </c>
      <c r="B102" s="106">
        <v>2.2999120828E10</v>
      </c>
      <c r="C102" s="107"/>
      <c r="D102" s="107"/>
      <c r="E102" s="106" t="s">
        <v>85</v>
      </c>
      <c r="F102" s="106" t="s">
        <v>804</v>
      </c>
      <c r="G102" s="106" t="s">
        <v>150</v>
      </c>
      <c r="H102" s="111" t="s">
        <v>9352</v>
      </c>
      <c r="I102" s="109"/>
      <c r="J102" s="107"/>
      <c r="K102" s="109"/>
      <c r="L102" s="107"/>
      <c r="M102" s="106" t="s">
        <v>9353</v>
      </c>
      <c r="N102" s="112">
        <v>45950.71071078704</v>
      </c>
    </row>
    <row r="103">
      <c r="A103" s="106" t="s">
        <v>4840</v>
      </c>
      <c r="B103" s="106">
        <v>2.1964456786E10</v>
      </c>
      <c r="C103" s="107"/>
      <c r="D103" s="107"/>
      <c r="E103" s="106" t="s">
        <v>85</v>
      </c>
      <c r="F103" s="106" t="s">
        <v>289</v>
      </c>
      <c r="G103" s="106" t="s">
        <v>94</v>
      </c>
      <c r="H103" s="108"/>
      <c r="I103" s="109"/>
      <c r="J103" s="107"/>
      <c r="K103" s="109"/>
      <c r="L103" s="107"/>
      <c r="M103" s="106" t="s">
        <v>9354</v>
      </c>
      <c r="N103" s="112">
        <v>45950.71356172454</v>
      </c>
    </row>
    <row r="104">
      <c r="A104" s="106" t="s">
        <v>4057</v>
      </c>
      <c r="B104" s="106" t="s">
        <v>9355</v>
      </c>
      <c r="C104" s="107"/>
      <c r="D104" s="107"/>
      <c r="E104" s="106" t="s">
        <v>85</v>
      </c>
      <c r="F104" s="106" t="s">
        <v>278</v>
      </c>
      <c r="G104" s="106" t="s">
        <v>86</v>
      </c>
      <c r="H104" s="111" t="s">
        <v>9356</v>
      </c>
      <c r="I104" s="109"/>
      <c r="J104" s="107"/>
      <c r="K104" s="109"/>
      <c r="L104" s="107"/>
      <c r="M104" s="106" t="s">
        <v>9357</v>
      </c>
      <c r="N104" s="112">
        <v>45950.71452704861</v>
      </c>
    </row>
    <row r="105">
      <c r="A105" s="106" t="s">
        <v>9358</v>
      </c>
      <c r="B105" s="106">
        <v>2.1995799226E10</v>
      </c>
      <c r="C105" s="107"/>
      <c r="D105" s="107"/>
      <c r="E105" s="106" t="s">
        <v>85</v>
      </c>
      <c r="F105" s="107"/>
      <c r="G105" s="106" t="s">
        <v>94</v>
      </c>
      <c r="H105" s="108"/>
      <c r="I105" s="109"/>
      <c r="J105" s="107"/>
      <c r="K105" s="109"/>
      <c r="L105" s="107"/>
      <c r="M105" s="107"/>
      <c r="N105" s="112">
        <v>45950.71569394676</v>
      </c>
    </row>
    <row r="106">
      <c r="A106" s="106" t="s">
        <v>9359</v>
      </c>
      <c r="B106" s="106">
        <v>2.1994505847E10</v>
      </c>
      <c r="C106" s="107"/>
      <c r="D106" s="107"/>
      <c r="E106" s="106" t="s">
        <v>85</v>
      </c>
      <c r="F106" s="107"/>
      <c r="G106" s="106" t="s">
        <v>94</v>
      </c>
      <c r="H106" s="108"/>
      <c r="I106" s="109"/>
      <c r="J106" s="107"/>
      <c r="K106" s="109"/>
      <c r="L106" s="107"/>
      <c r="M106" s="106" t="s">
        <v>9292</v>
      </c>
      <c r="N106" s="112">
        <v>45950.72078650463</v>
      </c>
    </row>
    <row r="107">
      <c r="A107" s="106" t="s">
        <v>4140</v>
      </c>
      <c r="B107" s="106">
        <v>2.2998969723E10</v>
      </c>
      <c r="C107" s="107"/>
      <c r="D107" s="107"/>
      <c r="E107" s="106" t="s">
        <v>85</v>
      </c>
      <c r="F107" s="107"/>
      <c r="G107" s="138" t="s">
        <v>94</v>
      </c>
      <c r="H107" s="108"/>
      <c r="I107" s="109"/>
      <c r="J107" s="107"/>
      <c r="K107" s="109"/>
      <c r="L107" s="107"/>
      <c r="M107" s="106" t="s">
        <v>9292</v>
      </c>
      <c r="N107" s="112">
        <v>45950.721554814816</v>
      </c>
    </row>
    <row r="108">
      <c r="A108" s="106" t="s">
        <v>9360</v>
      </c>
      <c r="B108" s="106">
        <v>2.1976431354E10</v>
      </c>
      <c r="C108" s="106" t="s">
        <v>9361</v>
      </c>
      <c r="D108" s="107"/>
      <c r="E108" s="106" t="s">
        <v>85</v>
      </c>
      <c r="F108" s="107"/>
      <c r="G108" s="106" t="s">
        <v>86</v>
      </c>
      <c r="H108" s="108"/>
      <c r="I108" s="109"/>
      <c r="J108" s="107"/>
      <c r="K108" s="109"/>
      <c r="L108" s="107"/>
      <c r="M108" s="107"/>
      <c r="N108" s="112">
        <v>45951.46667122685</v>
      </c>
    </row>
    <row r="109">
      <c r="A109" s="106" t="s">
        <v>9362</v>
      </c>
      <c r="B109" s="106">
        <v>5.521990912864E12</v>
      </c>
      <c r="C109" s="107"/>
      <c r="D109" s="107"/>
      <c r="E109" s="106" t="s">
        <v>85</v>
      </c>
      <c r="F109" s="106"/>
      <c r="G109" s="106" t="s">
        <v>94</v>
      </c>
      <c r="H109" s="108"/>
      <c r="I109" s="109"/>
      <c r="J109" s="107"/>
      <c r="K109" s="109"/>
      <c r="L109" s="107"/>
      <c r="M109" s="106" t="s">
        <v>9286</v>
      </c>
      <c r="N109" s="112">
        <v>45951.468749293985</v>
      </c>
    </row>
    <row r="110">
      <c r="A110" s="106" t="s">
        <v>9363</v>
      </c>
      <c r="B110" s="106">
        <v>5.521988998697E12</v>
      </c>
      <c r="C110" s="107"/>
      <c r="D110" s="107"/>
      <c r="E110" s="106" t="s">
        <v>85</v>
      </c>
      <c r="F110" s="107"/>
      <c r="G110" s="106" t="s">
        <v>86</v>
      </c>
      <c r="H110" s="108"/>
      <c r="I110" s="109"/>
      <c r="J110" s="107"/>
      <c r="K110" s="109"/>
      <c r="L110" s="107"/>
      <c r="M110" s="107"/>
      <c r="N110" s="112">
        <v>45951.47067578704</v>
      </c>
    </row>
    <row r="111">
      <c r="A111" s="106" t="s">
        <v>7504</v>
      </c>
      <c r="B111" s="106">
        <v>5.521969731332E12</v>
      </c>
      <c r="C111" s="107"/>
      <c r="D111" s="107"/>
      <c r="E111" s="106" t="s">
        <v>85</v>
      </c>
      <c r="F111" s="107"/>
      <c r="G111" s="106" t="s">
        <v>86</v>
      </c>
      <c r="H111" s="108"/>
      <c r="I111" s="109"/>
      <c r="J111" s="107"/>
      <c r="K111" s="109"/>
      <c r="L111" s="107"/>
      <c r="M111" s="107"/>
      <c r="N111" s="112">
        <v>45951.4721549074</v>
      </c>
    </row>
    <row r="112">
      <c r="A112" s="106" t="s">
        <v>9364</v>
      </c>
      <c r="B112" s="106">
        <v>5.521975720982E12</v>
      </c>
      <c r="C112" s="107"/>
      <c r="D112" s="107"/>
      <c r="E112" s="106" t="s">
        <v>85</v>
      </c>
      <c r="F112" s="107"/>
      <c r="G112" s="106" t="s">
        <v>86</v>
      </c>
      <c r="H112" s="108"/>
      <c r="I112" s="109"/>
      <c r="J112" s="107"/>
      <c r="K112" s="109"/>
      <c r="L112" s="107"/>
      <c r="M112" s="107"/>
      <c r="N112" s="112">
        <v>45951.47297844908</v>
      </c>
    </row>
    <row r="113">
      <c r="A113" s="106" t="s">
        <v>9365</v>
      </c>
      <c r="B113" s="106">
        <v>5.521982355699E12</v>
      </c>
      <c r="C113" s="107"/>
      <c r="D113" s="107"/>
      <c r="E113" s="106" t="s">
        <v>85</v>
      </c>
      <c r="F113" s="107"/>
      <c r="G113" s="106" t="s">
        <v>86</v>
      </c>
      <c r="H113" s="108"/>
      <c r="I113" s="109"/>
      <c r="J113" s="107"/>
      <c r="K113" s="109"/>
      <c r="L113" s="107"/>
      <c r="M113" s="107"/>
      <c r="N113" s="112">
        <v>45951.4737125463</v>
      </c>
    </row>
    <row r="114">
      <c r="A114" s="106" t="s">
        <v>9366</v>
      </c>
      <c r="B114" s="106">
        <v>2.1973776394E10</v>
      </c>
      <c r="C114" s="106" t="s">
        <v>9367</v>
      </c>
      <c r="D114" s="107"/>
      <c r="E114" s="106" t="s">
        <v>85</v>
      </c>
      <c r="F114" s="107"/>
      <c r="G114" s="106" t="s">
        <v>86</v>
      </c>
      <c r="H114" s="108"/>
      <c r="I114" s="109"/>
      <c r="J114" s="107"/>
      <c r="K114" s="109"/>
      <c r="L114" s="107"/>
      <c r="M114" s="107"/>
      <c r="N114" s="112">
        <v>45951.47476226852</v>
      </c>
    </row>
    <row r="115">
      <c r="A115" s="106" t="s">
        <v>9368</v>
      </c>
      <c r="B115" s="106">
        <v>2.199380914E9</v>
      </c>
      <c r="C115" s="106" t="s">
        <v>9369</v>
      </c>
      <c r="D115" s="107"/>
      <c r="E115" s="106" t="s">
        <v>85</v>
      </c>
      <c r="F115" s="106"/>
      <c r="G115" s="106" t="s">
        <v>86</v>
      </c>
      <c r="H115" s="108"/>
      <c r="I115" s="109"/>
      <c r="J115" s="107"/>
      <c r="K115" s="109"/>
      <c r="L115" s="107"/>
      <c r="M115" s="107"/>
      <c r="N115" s="112">
        <v>45951.47842142361</v>
      </c>
    </row>
    <row r="116">
      <c r="A116" s="106" t="s">
        <v>9370</v>
      </c>
      <c r="B116" s="106">
        <v>2.1993971668E10</v>
      </c>
      <c r="C116" s="106" t="s">
        <v>9371</v>
      </c>
      <c r="D116" s="107"/>
      <c r="E116" s="106" t="s">
        <v>85</v>
      </c>
      <c r="F116" s="106" t="s">
        <v>93</v>
      </c>
      <c r="G116" s="106" t="s">
        <v>86</v>
      </c>
      <c r="H116" s="108"/>
      <c r="I116" s="109"/>
      <c r="J116" s="107"/>
      <c r="K116" s="109"/>
      <c r="L116" s="107"/>
      <c r="M116" s="107"/>
      <c r="N116" s="112">
        <v>45951.48151373843</v>
      </c>
    </row>
    <row r="117">
      <c r="A117" s="106" t="s">
        <v>9372</v>
      </c>
      <c r="B117" s="106">
        <v>2.1966079892E10</v>
      </c>
      <c r="C117" s="106" t="s">
        <v>9373</v>
      </c>
      <c r="D117" s="107"/>
      <c r="E117" s="106" t="s">
        <v>85</v>
      </c>
      <c r="F117" s="106" t="s">
        <v>289</v>
      </c>
      <c r="G117" s="106" t="s">
        <v>86</v>
      </c>
      <c r="H117" s="108"/>
      <c r="I117" s="109"/>
      <c r="J117" s="107"/>
      <c r="K117" s="109"/>
      <c r="L117" s="107"/>
      <c r="M117" s="107"/>
      <c r="N117" s="112">
        <v>45951.485730381944</v>
      </c>
    </row>
    <row r="118">
      <c r="A118" s="106" t="s">
        <v>9374</v>
      </c>
      <c r="B118" s="106">
        <v>2.1970059124E10</v>
      </c>
      <c r="C118" s="106" t="s">
        <v>9375</v>
      </c>
      <c r="D118" s="107"/>
      <c r="E118" s="106" t="s">
        <v>85</v>
      </c>
      <c r="F118" s="106" t="s">
        <v>93</v>
      </c>
      <c r="G118" s="106" t="s">
        <v>131</v>
      </c>
      <c r="H118" s="108"/>
      <c r="I118" s="109"/>
      <c r="J118" s="107"/>
      <c r="K118" s="109"/>
      <c r="L118" s="107"/>
      <c r="M118" s="107"/>
      <c r="N118" s="112">
        <v>45951.48824290509</v>
      </c>
    </row>
    <row r="119">
      <c r="A119" s="106" t="s">
        <v>9376</v>
      </c>
      <c r="B119" s="106">
        <v>2.1999941264E10</v>
      </c>
      <c r="C119" s="106" t="s">
        <v>9377</v>
      </c>
      <c r="D119" s="107"/>
      <c r="E119" s="106" t="s">
        <v>85</v>
      </c>
      <c r="F119" s="106" t="s">
        <v>93</v>
      </c>
      <c r="G119" s="106" t="s">
        <v>86</v>
      </c>
      <c r="H119" s="108"/>
      <c r="I119" s="109"/>
      <c r="J119" s="107"/>
      <c r="K119" s="109"/>
      <c r="L119" s="107"/>
      <c r="M119" s="107"/>
      <c r="N119" s="112">
        <v>45951.49125261574</v>
      </c>
    </row>
    <row r="120">
      <c r="A120" s="106" t="s">
        <v>9378</v>
      </c>
      <c r="B120" s="106">
        <v>2.1970402878E10</v>
      </c>
      <c r="C120" s="106" t="s">
        <v>9379</v>
      </c>
      <c r="D120" s="107"/>
      <c r="E120" s="106" t="s">
        <v>85</v>
      </c>
      <c r="F120" s="106" t="s">
        <v>93</v>
      </c>
      <c r="G120" s="106" t="s">
        <v>131</v>
      </c>
      <c r="H120" s="108"/>
      <c r="I120" s="109"/>
      <c r="J120" s="107"/>
      <c r="K120" s="109"/>
      <c r="L120" s="107"/>
      <c r="M120" s="107"/>
      <c r="N120" s="112">
        <v>45951.49304064814</v>
      </c>
    </row>
    <row r="121">
      <c r="A121" s="106" t="s">
        <v>9380</v>
      </c>
      <c r="B121" s="106">
        <v>2.1980617792E10</v>
      </c>
      <c r="C121" s="106" t="s">
        <v>9381</v>
      </c>
      <c r="D121" s="107"/>
      <c r="E121" s="106" t="s">
        <v>85</v>
      </c>
      <c r="F121" s="106" t="s">
        <v>289</v>
      </c>
      <c r="G121" s="106" t="s">
        <v>86</v>
      </c>
      <c r="H121" s="108"/>
      <c r="I121" s="109"/>
      <c r="J121" s="107"/>
      <c r="K121" s="109"/>
      <c r="L121" s="107"/>
      <c r="M121" s="107"/>
      <c r="N121" s="112">
        <v>45951.49501824074</v>
      </c>
    </row>
    <row r="122">
      <c r="A122" s="106" t="s">
        <v>9382</v>
      </c>
      <c r="B122" s="106">
        <v>2.1998112507E10</v>
      </c>
      <c r="C122" s="106" t="s">
        <v>9383</v>
      </c>
      <c r="D122" s="107"/>
      <c r="E122" s="106" t="s">
        <v>85</v>
      </c>
      <c r="F122" s="106" t="s">
        <v>93</v>
      </c>
      <c r="G122" s="106" t="s">
        <v>3462</v>
      </c>
      <c r="H122" s="108"/>
      <c r="I122" s="109"/>
      <c r="J122" s="107"/>
      <c r="K122" s="109"/>
      <c r="L122" s="107"/>
      <c r="M122" s="107"/>
      <c r="N122" s="112">
        <v>45951.51282417824</v>
      </c>
    </row>
    <row r="123">
      <c r="A123" s="106" t="s">
        <v>9384</v>
      </c>
      <c r="B123" s="106">
        <v>2.199949893E10</v>
      </c>
      <c r="C123" s="106" t="s">
        <v>9385</v>
      </c>
      <c r="D123" s="107"/>
      <c r="E123" s="106" t="s">
        <v>655</v>
      </c>
      <c r="F123" s="106" t="s">
        <v>1088</v>
      </c>
      <c r="G123" s="106" t="s">
        <v>54</v>
      </c>
      <c r="H123" s="111">
        <v>1389.6</v>
      </c>
      <c r="I123" s="109"/>
      <c r="J123" s="107"/>
      <c r="K123" s="109"/>
      <c r="L123" s="106">
        <v>10.0</v>
      </c>
      <c r="M123" s="107"/>
      <c r="N123" s="139">
        <v>45951.0</v>
      </c>
    </row>
    <row r="124">
      <c r="A124" s="106" t="s">
        <v>9386</v>
      </c>
      <c r="B124" s="106">
        <v>2.2997559151E10</v>
      </c>
      <c r="C124" s="106" t="s">
        <v>9387</v>
      </c>
      <c r="D124" s="107"/>
      <c r="E124" s="106" t="s">
        <v>655</v>
      </c>
      <c r="F124" s="106" t="s">
        <v>278</v>
      </c>
      <c r="G124" s="107"/>
      <c r="H124" s="108"/>
      <c r="I124" s="109"/>
      <c r="J124" s="107"/>
      <c r="K124" s="109"/>
      <c r="L124" s="107"/>
      <c r="M124" s="107"/>
      <c r="N124" s="112">
        <v>45951.663351828705</v>
      </c>
    </row>
    <row r="125">
      <c r="A125" s="106" t="s">
        <v>7122</v>
      </c>
      <c r="B125" s="106">
        <v>2.1984780483E10</v>
      </c>
      <c r="C125" s="107"/>
      <c r="D125" s="107"/>
      <c r="E125" s="106" t="s">
        <v>85</v>
      </c>
      <c r="F125" s="107"/>
      <c r="G125" s="106" t="s">
        <v>86</v>
      </c>
      <c r="H125" s="108"/>
      <c r="I125" s="109"/>
      <c r="J125" s="107"/>
      <c r="K125" s="109"/>
      <c r="L125" s="107"/>
      <c r="M125" s="107"/>
      <c r="N125" s="112">
        <v>45954.52002077547</v>
      </c>
    </row>
    <row r="126">
      <c r="A126" s="106" t="s">
        <v>5586</v>
      </c>
      <c r="B126" s="106">
        <v>2.1999848173E10</v>
      </c>
      <c r="C126" s="107"/>
      <c r="D126" s="107"/>
      <c r="E126" s="106" t="s">
        <v>85</v>
      </c>
      <c r="F126" s="107"/>
      <c r="G126" s="106" t="s">
        <v>86</v>
      </c>
      <c r="H126" s="108"/>
      <c r="I126" s="109"/>
      <c r="J126" s="107"/>
      <c r="K126" s="109"/>
      <c r="L126" s="107"/>
      <c r="M126" s="107"/>
      <c r="N126" s="112">
        <v>45954.520663125004</v>
      </c>
    </row>
    <row r="127">
      <c r="A127" s="106" t="s">
        <v>9388</v>
      </c>
      <c r="B127" s="106">
        <v>2.196558121E10</v>
      </c>
      <c r="C127" s="107"/>
      <c r="D127" s="107"/>
      <c r="E127" s="106" t="s">
        <v>85</v>
      </c>
      <c r="F127" s="107"/>
      <c r="G127" s="106" t="s">
        <v>86</v>
      </c>
      <c r="H127" s="108"/>
      <c r="I127" s="109"/>
      <c r="J127" s="107"/>
      <c r="K127" s="109"/>
      <c r="L127" s="107"/>
      <c r="M127" s="107"/>
      <c r="N127" s="112">
        <v>45954.52204761574</v>
      </c>
    </row>
    <row r="128">
      <c r="A128" s="106" t="s">
        <v>9389</v>
      </c>
      <c r="B128" s="106">
        <v>2.1976195082E10</v>
      </c>
      <c r="C128" s="107"/>
      <c r="D128" s="107"/>
      <c r="E128" s="106" t="s">
        <v>85</v>
      </c>
      <c r="F128" s="107"/>
      <c r="G128" s="106" t="s">
        <v>86</v>
      </c>
      <c r="H128" s="108"/>
      <c r="I128" s="109"/>
      <c r="J128" s="107"/>
      <c r="K128" s="109"/>
      <c r="L128" s="107"/>
      <c r="M128" s="107"/>
      <c r="N128" s="112">
        <v>45954.522585625</v>
      </c>
    </row>
    <row r="129">
      <c r="A129" s="106" t="s">
        <v>9390</v>
      </c>
      <c r="B129" s="106">
        <v>2.196526172E10</v>
      </c>
      <c r="C129" s="107"/>
      <c r="D129" s="107"/>
      <c r="E129" s="106" t="s">
        <v>85</v>
      </c>
      <c r="F129" s="107"/>
      <c r="G129" s="106" t="s">
        <v>86</v>
      </c>
      <c r="H129" s="108"/>
      <c r="I129" s="109"/>
      <c r="J129" s="107"/>
      <c r="K129" s="109"/>
      <c r="L129" s="107"/>
      <c r="M129" s="107"/>
      <c r="N129" s="112">
        <v>45954.52338324074</v>
      </c>
    </row>
    <row r="130">
      <c r="A130" s="106" t="s">
        <v>9391</v>
      </c>
      <c r="B130" s="106">
        <v>2.1983105795E10</v>
      </c>
      <c r="C130" s="107"/>
      <c r="D130" s="107"/>
      <c r="E130" s="106" t="s">
        <v>85</v>
      </c>
      <c r="F130" s="107"/>
      <c r="G130" s="106" t="s">
        <v>86</v>
      </c>
      <c r="H130" s="108"/>
      <c r="I130" s="109"/>
      <c r="J130" s="107"/>
      <c r="K130" s="109"/>
      <c r="L130" s="107"/>
      <c r="M130" s="107"/>
      <c r="N130" s="112">
        <v>45954.52424321759</v>
      </c>
    </row>
    <row r="131">
      <c r="A131" s="106" t="s">
        <v>9392</v>
      </c>
      <c r="B131" s="106">
        <v>2.1976431354E10</v>
      </c>
      <c r="C131" s="107"/>
      <c r="D131" s="107"/>
      <c r="E131" s="106" t="s">
        <v>85</v>
      </c>
      <c r="F131" s="107"/>
      <c r="G131" s="106" t="s">
        <v>3462</v>
      </c>
      <c r="H131" s="108"/>
      <c r="I131" s="109"/>
      <c r="J131" s="107"/>
      <c r="K131" s="109"/>
      <c r="L131" s="107"/>
      <c r="M131" s="107"/>
      <c r="N131" s="112">
        <v>45954.54213649305</v>
      </c>
    </row>
    <row r="132">
      <c r="A132" s="106" t="s">
        <v>9393</v>
      </c>
      <c r="B132" s="106">
        <v>2.1983558427E10</v>
      </c>
      <c r="C132" s="107"/>
      <c r="D132" s="107"/>
      <c r="E132" s="106" t="s">
        <v>85</v>
      </c>
      <c r="F132" s="107"/>
      <c r="G132" s="106" t="s">
        <v>86</v>
      </c>
      <c r="H132" s="108"/>
      <c r="I132" s="109"/>
      <c r="J132" s="107"/>
      <c r="K132" s="109"/>
      <c r="L132" s="107"/>
      <c r="M132" s="107"/>
      <c r="N132" s="112">
        <v>45954.58593103009</v>
      </c>
    </row>
    <row r="133">
      <c r="A133" s="106" t="s">
        <v>9394</v>
      </c>
      <c r="B133" s="106">
        <v>2.2991033364E10</v>
      </c>
      <c r="C133" s="107"/>
      <c r="D133" s="107"/>
      <c r="E133" s="106" t="s">
        <v>85</v>
      </c>
      <c r="F133" s="107"/>
      <c r="G133" s="106" t="s">
        <v>86</v>
      </c>
      <c r="H133" s="108"/>
      <c r="I133" s="109"/>
      <c r="J133" s="107"/>
      <c r="K133" s="109"/>
      <c r="L133" s="107"/>
      <c r="M133" s="107"/>
      <c r="N133" s="112">
        <v>45954.58666261574</v>
      </c>
    </row>
    <row r="134">
      <c r="A134" s="106" t="s">
        <v>3557</v>
      </c>
      <c r="B134" s="106">
        <v>5.521978769456E12</v>
      </c>
      <c r="C134" s="107"/>
      <c r="D134" s="107"/>
      <c r="E134" s="106" t="s">
        <v>85</v>
      </c>
      <c r="F134" s="107"/>
      <c r="G134" s="106" t="s">
        <v>86</v>
      </c>
      <c r="H134" s="108"/>
      <c r="I134" s="109"/>
      <c r="J134" s="107"/>
      <c r="K134" s="109"/>
      <c r="L134" s="107"/>
      <c r="M134" s="107"/>
      <c r="N134" s="112">
        <v>45954.58759300926</v>
      </c>
    </row>
    <row r="135">
      <c r="A135" s="106" t="s">
        <v>9395</v>
      </c>
      <c r="B135" s="106">
        <v>5.52197633037E12</v>
      </c>
      <c r="C135" s="107"/>
      <c r="D135" s="107"/>
      <c r="E135" s="106" t="s">
        <v>85</v>
      </c>
      <c r="F135" s="107"/>
      <c r="G135" s="106" t="s">
        <v>86</v>
      </c>
      <c r="H135" s="108"/>
      <c r="I135" s="109"/>
      <c r="J135" s="107"/>
      <c r="K135" s="109"/>
      <c r="L135" s="107"/>
      <c r="M135" s="107"/>
      <c r="N135" s="112">
        <v>45954.58833932871</v>
      </c>
    </row>
    <row r="136">
      <c r="A136" s="106" t="s">
        <v>4053</v>
      </c>
      <c r="B136" s="106">
        <v>2.1992408086E10</v>
      </c>
      <c r="C136" s="107"/>
      <c r="D136" s="107"/>
      <c r="E136" s="106" t="s">
        <v>85</v>
      </c>
      <c r="F136" s="107"/>
      <c r="G136" s="106" t="s">
        <v>86</v>
      </c>
      <c r="H136" s="108"/>
      <c r="I136" s="109"/>
      <c r="J136" s="107"/>
      <c r="K136" s="109"/>
      <c r="L136" s="107"/>
      <c r="M136" s="107"/>
      <c r="N136" s="112">
        <v>45954.58905041667</v>
      </c>
    </row>
    <row r="137">
      <c r="A137" s="106" t="s">
        <v>9396</v>
      </c>
      <c r="B137" s="106">
        <v>2.4999110022E10</v>
      </c>
      <c r="C137" s="107"/>
      <c r="D137" s="107"/>
      <c r="E137" s="106" t="s">
        <v>85</v>
      </c>
      <c r="F137" s="106"/>
      <c r="G137" s="106" t="s">
        <v>3462</v>
      </c>
      <c r="H137" s="108"/>
      <c r="I137" s="109"/>
      <c r="J137" s="107"/>
      <c r="K137" s="109"/>
      <c r="L137" s="107"/>
      <c r="M137" s="107"/>
      <c r="N137" s="112">
        <v>45954.590637291665</v>
      </c>
    </row>
    <row r="138">
      <c r="A138" s="106" t="s">
        <v>7767</v>
      </c>
      <c r="B138" s="106">
        <v>2.1992649443E10</v>
      </c>
      <c r="C138" s="107"/>
      <c r="D138" s="107"/>
      <c r="E138" s="106" t="s">
        <v>85</v>
      </c>
      <c r="F138" s="107"/>
      <c r="G138" s="106" t="s">
        <v>86</v>
      </c>
      <c r="H138" s="108"/>
      <c r="I138" s="109"/>
      <c r="J138" s="107"/>
      <c r="K138" s="109"/>
      <c r="L138" s="107"/>
      <c r="M138" s="107"/>
      <c r="N138" s="112">
        <v>45955.4187953588</v>
      </c>
    </row>
    <row r="139">
      <c r="A139" s="106" t="s">
        <v>4022</v>
      </c>
      <c r="B139" s="106">
        <v>2.1966798335E10</v>
      </c>
      <c r="C139" s="107"/>
      <c r="D139" s="107"/>
      <c r="E139" s="106" t="s">
        <v>85</v>
      </c>
      <c r="F139" s="107"/>
      <c r="G139" s="106" t="s">
        <v>86</v>
      </c>
      <c r="H139" s="108"/>
      <c r="I139" s="109"/>
      <c r="J139" s="107"/>
      <c r="K139" s="109"/>
      <c r="L139" s="107"/>
      <c r="M139" s="107"/>
      <c r="N139" s="112">
        <v>45955.42675587963</v>
      </c>
    </row>
    <row r="140">
      <c r="A140" s="106" t="s">
        <v>4061</v>
      </c>
      <c r="B140" s="106">
        <v>2.1975720982E10</v>
      </c>
      <c r="C140" s="107"/>
      <c r="D140" s="107"/>
      <c r="E140" s="106" t="s">
        <v>85</v>
      </c>
      <c r="F140" s="107"/>
      <c r="G140" s="106" t="s">
        <v>86</v>
      </c>
      <c r="H140" s="108"/>
      <c r="I140" s="109"/>
      <c r="J140" s="107"/>
      <c r="K140" s="109"/>
      <c r="L140" s="107"/>
      <c r="M140" s="107"/>
      <c r="N140" s="112">
        <v>45955.42798021991</v>
      </c>
    </row>
    <row r="141">
      <c r="A141" s="106" t="s">
        <v>9397</v>
      </c>
      <c r="B141" s="106">
        <v>2.1968472067E10</v>
      </c>
      <c r="C141" s="107"/>
      <c r="D141" s="107"/>
      <c r="E141" s="106" t="s">
        <v>85</v>
      </c>
      <c r="F141" s="107"/>
      <c r="G141" s="106" t="s">
        <v>86</v>
      </c>
      <c r="H141" s="108"/>
      <c r="I141" s="109"/>
      <c r="J141" s="107"/>
      <c r="K141" s="109"/>
      <c r="L141" s="107"/>
      <c r="M141" s="107"/>
      <c r="N141" s="112">
        <v>45955.42973866899</v>
      </c>
    </row>
    <row r="142">
      <c r="A142" s="106" t="s">
        <v>9398</v>
      </c>
      <c r="B142" s="106">
        <v>2.1999122764E10</v>
      </c>
      <c r="C142" s="107"/>
      <c r="D142" s="107"/>
      <c r="E142" s="106" t="s">
        <v>85</v>
      </c>
      <c r="F142" s="106" t="s">
        <v>103</v>
      </c>
      <c r="G142" s="106" t="s">
        <v>94</v>
      </c>
      <c r="H142" s="111">
        <v>1069.88</v>
      </c>
      <c r="I142" s="109"/>
      <c r="J142" s="107"/>
      <c r="K142" s="109"/>
      <c r="L142" s="107"/>
      <c r="M142" s="106" t="s">
        <v>9399</v>
      </c>
      <c r="N142" s="112">
        <v>45955.43110952547</v>
      </c>
    </row>
    <row r="143">
      <c r="A143" s="106" t="s">
        <v>9400</v>
      </c>
      <c r="B143" s="106">
        <v>2.1975266068E10</v>
      </c>
      <c r="C143" s="107"/>
      <c r="D143" s="107"/>
      <c r="E143" s="106" t="s">
        <v>85</v>
      </c>
      <c r="F143" s="107"/>
      <c r="G143" s="106" t="s">
        <v>86</v>
      </c>
      <c r="H143" s="108"/>
      <c r="I143" s="109"/>
      <c r="J143" s="107"/>
      <c r="K143" s="109"/>
      <c r="L143" s="107"/>
      <c r="M143" s="107"/>
      <c r="N143" s="112">
        <v>45955.4348613426</v>
      </c>
    </row>
    <row r="144">
      <c r="A144" s="106" t="s">
        <v>9401</v>
      </c>
      <c r="B144" s="106">
        <v>2.2991033364E10</v>
      </c>
      <c r="C144" s="107"/>
      <c r="D144" s="107"/>
      <c r="E144" s="106" t="s">
        <v>85</v>
      </c>
      <c r="F144" s="107"/>
      <c r="G144" s="106" t="s">
        <v>86</v>
      </c>
      <c r="H144" s="108"/>
      <c r="I144" s="109"/>
      <c r="J144" s="107"/>
      <c r="K144" s="109"/>
      <c r="L144" s="107"/>
      <c r="M144" s="107"/>
      <c r="N144" s="112">
        <v>45955.43581206018</v>
      </c>
    </row>
    <row r="145">
      <c r="A145" s="106" t="s">
        <v>9402</v>
      </c>
      <c r="B145" s="106">
        <v>2.1978769456E10</v>
      </c>
      <c r="C145" s="107"/>
      <c r="D145" s="107"/>
      <c r="E145" s="106" t="s">
        <v>85</v>
      </c>
      <c r="F145" s="107"/>
      <c r="G145" s="106" t="s">
        <v>86</v>
      </c>
      <c r="H145" s="108"/>
      <c r="I145" s="109"/>
      <c r="J145" s="107"/>
      <c r="K145" s="109"/>
      <c r="L145" s="107"/>
      <c r="M145" s="107"/>
      <c r="N145" s="112">
        <v>45955.43708135417</v>
      </c>
    </row>
    <row r="146">
      <c r="A146" s="106" t="s">
        <v>9403</v>
      </c>
      <c r="B146" s="106">
        <v>2.1983558427E10</v>
      </c>
      <c r="C146" s="107"/>
      <c r="D146" s="107"/>
      <c r="E146" s="106" t="s">
        <v>85</v>
      </c>
      <c r="F146" s="107"/>
      <c r="G146" s="106" t="s">
        <v>86</v>
      </c>
      <c r="H146" s="108"/>
      <c r="I146" s="109"/>
      <c r="J146" s="107"/>
      <c r="K146" s="109"/>
      <c r="L146" s="107"/>
      <c r="M146" s="107"/>
      <c r="N146" s="112">
        <v>45955.43804248843</v>
      </c>
    </row>
    <row r="147">
      <c r="A147" s="106" t="s">
        <v>4409</v>
      </c>
      <c r="B147" s="106">
        <v>2.1992549677E10</v>
      </c>
      <c r="C147" s="107"/>
      <c r="D147" s="107"/>
      <c r="E147" s="106" t="s">
        <v>85</v>
      </c>
      <c r="F147" s="107"/>
      <c r="G147" s="106" t="s">
        <v>94</v>
      </c>
      <c r="H147" s="108"/>
      <c r="I147" s="109"/>
      <c r="J147" s="107"/>
      <c r="K147" s="109"/>
      <c r="L147" s="107"/>
      <c r="M147" s="106" t="s">
        <v>9354</v>
      </c>
      <c r="N147" s="112">
        <v>45955.44077112268</v>
      </c>
    </row>
    <row r="148">
      <c r="A148" s="106" t="s">
        <v>9404</v>
      </c>
      <c r="B148" s="106">
        <v>2.1994262647E10</v>
      </c>
      <c r="C148" s="107"/>
      <c r="D148" s="107"/>
      <c r="E148" s="106" t="s">
        <v>85</v>
      </c>
      <c r="F148" s="107"/>
      <c r="G148" s="106" t="s">
        <v>86</v>
      </c>
      <c r="H148" s="108"/>
      <c r="I148" s="109"/>
      <c r="J148" s="107"/>
      <c r="K148" s="109"/>
      <c r="L148" s="107"/>
      <c r="M148" s="107"/>
      <c r="N148" s="112">
        <v>45955.44305128472</v>
      </c>
    </row>
    <row r="149">
      <c r="A149" s="106" t="s">
        <v>5174</v>
      </c>
      <c r="B149" s="106">
        <v>2.1985157205E10</v>
      </c>
      <c r="C149" s="107"/>
      <c r="D149" s="107"/>
      <c r="E149" s="106" t="s">
        <v>85</v>
      </c>
      <c r="F149" s="106" t="s">
        <v>596</v>
      </c>
      <c r="G149" s="106" t="s">
        <v>94</v>
      </c>
      <c r="H149" s="111">
        <v>4184.51</v>
      </c>
      <c r="I149" s="109"/>
      <c r="J149" s="107"/>
      <c r="K149" s="109"/>
      <c r="L149" s="107"/>
      <c r="M149" s="106" t="s">
        <v>9288</v>
      </c>
      <c r="N149" s="112">
        <v>45955.44409625</v>
      </c>
    </row>
    <row r="150">
      <c r="A150" s="106" t="s">
        <v>9405</v>
      </c>
      <c r="B150" s="106">
        <v>2.4999110022E10</v>
      </c>
      <c r="C150" s="107"/>
      <c r="D150" s="107"/>
      <c r="E150" s="106" t="s">
        <v>85</v>
      </c>
      <c r="F150" s="107"/>
      <c r="G150" s="106" t="s">
        <v>3462</v>
      </c>
      <c r="H150" s="108"/>
      <c r="I150" s="109"/>
      <c r="J150" s="107"/>
      <c r="K150" s="109"/>
      <c r="L150" s="107"/>
      <c r="M150" s="107"/>
      <c r="N150" s="112">
        <v>45955.44902702546</v>
      </c>
    </row>
    <row r="151">
      <c r="A151" s="106" t="s">
        <v>8059</v>
      </c>
      <c r="B151" s="106">
        <v>2.1985398501E10</v>
      </c>
      <c r="C151" s="107"/>
      <c r="D151" s="107"/>
      <c r="E151" s="106" t="s">
        <v>85</v>
      </c>
      <c r="F151" s="107"/>
      <c r="G151" s="106" t="s">
        <v>86</v>
      </c>
      <c r="H151" s="108"/>
      <c r="I151" s="109"/>
      <c r="J151" s="107"/>
      <c r="K151" s="109"/>
      <c r="L151" s="107"/>
      <c r="M151" s="107"/>
      <c r="N151" s="112">
        <v>45955.45183770833</v>
      </c>
    </row>
    <row r="152">
      <c r="A152" s="106" t="s">
        <v>9406</v>
      </c>
      <c r="B152" s="106">
        <v>2.1994947019E10</v>
      </c>
      <c r="C152" s="107"/>
      <c r="D152" s="107"/>
      <c r="E152" s="106" t="s">
        <v>85</v>
      </c>
      <c r="F152" s="107"/>
      <c r="G152" s="106" t="s">
        <v>86</v>
      </c>
      <c r="H152" s="108"/>
      <c r="I152" s="109"/>
      <c r="J152" s="107"/>
      <c r="K152" s="109"/>
      <c r="L152" s="107"/>
      <c r="M152" s="107"/>
      <c r="N152" s="112">
        <v>45955.4529275463</v>
      </c>
    </row>
    <row r="153">
      <c r="A153" s="106" t="s">
        <v>9407</v>
      </c>
      <c r="B153" s="106">
        <v>2.1964507508E10</v>
      </c>
      <c r="C153" s="107"/>
      <c r="D153" s="107"/>
      <c r="E153" s="106" t="s">
        <v>85</v>
      </c>
      <c r="F153" s="107"/>
      <c r="G153" s="106" t="s">
        <v>86</v>
      </c>
      <c r="H153" s="108"/>
      <c r="I153" s="109"/>
      <c r="J153" s="107"/>
      <c r="K153" s="109"/>
      <c r="L153" s="107"/>
      <c r="M153" s="107"/>
      <c r="N153" s="112">
        <v>45955.45387890046</v>
      </c>
    </row>
    <row r="154">
      <c r="A154" s="106" t="s">
        <v>9408</v>
      </c>
      <c r="B154" s="106">
        <v>2.1985611711E10</v>
      </c>
      <c r="C154" s="107"/>
      <c r="D154" s="107"/>
      <c r="E154" s="106" t="s">
        <v>85</v>
      </c>
      <c r="F154" s="107"/>
      <c r="G154" s="106" t="s">
        <v>86</v>
      </c>
      <c r="H154" s="108"/>
      <c r="I154" s="109"/>
      <c r="J154" s="107"/>
      <c r="K154" s="109"/>
      <c r="L154" s="107"/>
      <c r="M154" s="107"/>
      <c r="N154" s="112">
        <v>45958.510299201385</v>
      </c>
    </row>
    <row r="155">
      <c r="A155" s="106" t="s">
        <v>9409</v>
      </c>
      <c r="B155" s="106">
        <v>2.1975230185E10</v>
      </c>
      <c r="C155" s="107"/>
      <c r="D155" s="107"/>
      <c r="E155" s="106" t="s">
        <v>85</v>
      </c>
      <c r="F155" s="107"/>
      <c r="G155" s="106" t="s">
        <v>3462</v>
      </c>
      <c r="H155" s="108"/>
      <c r="I155" s="109"/>
      <c r="J155" s="107"/>
      <c r="K155" s="109"/>
      <c r="L155" s="107"/>
      <c r="M155" s="107"/>
      <c r="N155" s="112">
        <v>45958.51211837963</v>
      </c>
    </row>
    <row r="156">
      <c r="A156" s="106" t="s">
        <v>4282</v>
      </c>
      <c r="B156" s="106">
        <v>2.1992894244E10</v>
      </c>
      <c r="C156" s="107"/>
      <c r="D156" s="107"/>
      <c r="E156" s="106" t="s">
        <v>85</v>
      </c>
      <c r="F156" s="107"/>
      <c r="G156" s="106" t="s">
        <v>86</v>
      </c>
      <c r="H156" s="108"/>
      <c r="I156" s="109"/>
      <c r="J156" s="107"/>
      <c r="K156" s="109"/>
      <c r="L156" s="107"/>
      <c r="M156" s="107"/>
      <c r="N156" s="112">
        <v>45958.51414892361</v>
      </c>
    </row>
    <row r="157">
      <c r="A157" s="106" t="s">
        <v>4031</v>
      </c>
      <c r="B157" s="106">
        <v>2.1992009358E10</v>
      </c>
      <c r="C157" s="107"/>
      <c r="D157" s="107"/>
      <c r="E157" s="106" t="s">
        <v>85</v>
      </c>
      <c r="F157" s="107"/>
      <c r="G157" s="106" t="s">
        <v>3462</v>
      </c>
      <c r="H157" s="108"/>
      <c r="I157" s="109"/>
      <c r="J157" s="107"/>
      <c r="K157" s="109"/>
      <c r="L157" s="107"/>
      <c r="M157" s="107"/>
      <c r="N157" s="112">
        <v>45958.51491010417</v>
      </c>
    </row>
    <row r="158">
      <c r="A158" s="106" t="s">
        <v>9410</v>
      </c>
      <c r="B158" s="106">
        <v>2.1971019255E10</v>
      </c>
      <c r="C158" s="107"/>
      <c r="D158" s="107"/>
      <c r="E158" s="106" t="s">
        <v>85</v>
      </c>
      <c r="F158" s="107"/>
      <c r="G158" s="106" t="s">
        <v>86</v>
      </c>
      <c r="H158" s="108"/>
      <c r="I158" s="109"/>
      <c r="J158" s="107"/>
      <c r="K158" s="109"/>
      <c r="L158" s="107"/>
      <c r="M158" s="107"/>
      <c r="N158" s="112">
        <v>45958.51572028935</v>
      </c>
    </row>
    <row r="159">
      <c r="A159" s="106" t="s">
        <v>9411</v>
      </c>
      <c r="B159" s="106">
        <v>2.19984342574E11</v>
      </c>
      <c r="C159" s="107"/>
      <c r="D159" s="107"/>
      <c r="E159" s="106" t="s">
        <v>85</v>
      </c>
      <c r="F159" s="107"/>
      <c r="G159" s="106" t="s">
        <v>3462</v>
      </c>
      <c r="H159" s="108"/>
      <c r="I159" s="109"/>
      <c r="J159" s="107"/>
      <c r="K159" s="109"/>
      <c r="L159" s="107"/>
      <c r="M159" s="107"/>
      <c r="N159" s="112">
        <v>45958.516482210645</v>
      </c>
    </row>
    <row r="160">
      <c r="A160" s="106" t="s">
        <v>4022</v>
      </c>
      <c r="B160" s="106">
        <v>2.1973145313E10</v>
      </c>
      <c r="C160" s="107"/>
      <c r="D160" s="107"/>
      <c r="E160" s="106" t="s">
        <v>85</v>
      </c>
      <c r="F160" s="107"/>
      <c r="G160" s="106" t="s">
        <v>86</v>
      </c>
      <c r="H160" s="108"/>
      <c r="I160" s="109"/>
      <c r="J160" s="107"/>
      <c r="K160" s="109"/>
      <c r="L160" s="107"/>
      <c r="M160" s="107"/>
      <c r="N160" s="112">
        <v>45958.517687685184</v>
      </c>
    </row>
    <row r="161">
      <c r="A161" s="106" t="s">
        <v>4009</v>
      </c>
      <c r="B161" s="106">
        <v>2.1982951781E10</v>
      </c>
      <c r="C161" s="107"/>
      <c r="D161" s="107"/>
      <c r="E161" s="106" t="s">
        <v>85</v>
      </c>
      <c r="F161" s="107"/>
      <c r="G161" s="106" t="s">
        <v>86</v>
      </c>
      <c r="H161" s="108"/>
      <c r="I161" s="109"/>
      <c r="J161" s="107"/>
      <c r="K161" s="109"/>
      <c r="L161" s="107"/>
      <c r="M161" s="107"/>
      <c r="N161" s="112">
        <v>45958.525071111115</v>
      </c>
    </row>
    <row r="162">
      <c r="A162" s="106" t="s">
        <v>5053</v>
      </c>
      <c r="B162" s="106">
        <v>2.1991821857E10</v>
      </c>
      <c r="C162" s="107"/>
      <c r="D162" s="107"/>
      <c r="E162" s="106" t="s">
        <v>85</v>
      </c>
      <c r="F162" s="106" t="s">
        <v>93</v>
      </c>
      <c r="G162" s="106" t="s">
        <v>94</v>
      </c>
      <c r="H162" s="111" t="s">
        <v>9412</v>
      </c>
      <c r="I162" s="109"/>
      <c r="J162" s="107"/>
      <c r="K162" s="109"/>
      <c r="L162" s="107"/>
      <c r="M162" s="106" t="s">
        <v>9288</v>
      </c>
      <c r="N162" s="112">
        <v>45958.526136203705</v>
      </c>
    </row>
    <row r="163">
      <c r="A163" s="106" t="s">
        <v>9413</v>
      </c>
      <c r="B163" s="106">
        <v>2.198402252E10</v>
      </c>
      <c r="C163" s="107"/>
      <c r="D163" s="107"/>
      <c r="E163" s="106" t="s">
        <v>85</v>
      </c>
      <c r="F163" s="106" t="s">
        <v>93</v>
      </c>
      <c r="G163" s="106" t="s">
        <v>94</v>
      </c>
      <c r="H163" s="111" t="s">
        <v>9414</v>
      </c>
      <c r="I163" s="109"/>
      <c r="J163" s="107"/>
      <c r="K163" s="109"/>
      <c r="L163" s="107"/>
      <c r="M163" s="106" t="s">
        <v>9288</v>
      </c>
      <c r="N163" s="112">
        <v>45958.52979383102</v>
      </c>
    </row>
    <row r="164">
      <c r="A164" s="106" t="s">
        <v>4503</v>
      </c>
      <c r="B164" s="106">
        <v>2.2997559151E10</v>
      </c>
      <c r="C164" s="107"/>
      <c r="D164" s="107"/>
      <c r="E164" s="106" t="s">
        <v>85</v>
      </c>
      <c r="F164" s="107"/>
      <c r="G164" s="106" t="s">
        <v>3462</v>
      </c>
      <c r="H164" s="108"/>
      <c r="I164" s="109"/>
      <c r="J164" s="107"/>
      <c r="K164" s="109"/>
      <c r="L164" s="107"/>
      <c r="M164" s="107"/>
      <c r="N164" s="112">
        <v>45958.53709104167</v>
      </c>
    </row>
    <row r="165">
      <c r="A165" s="106" t="s">
        <v>4487</v>
      </c>
      <c r="B165" s="106">
        <v>2.1972850805E10</v>
      </c>
      <c r="C165" s="107"/>
      <c r="D165" s="107"/>
      <c r="E165" s="106" t="s">
        <v>85</v>
      </c>
      <c r="F165" s="107"/>
      <c r="G165" s="106" t="s">
        <v>86</v>
      </c>
      <c r="H165" s="108"/>
      <c r="I165" s="109"/>
      <c r="J165" s="107"/>
      <c r="K165" s="109"/>
      <c r="L165" s="107"/>
      <c r="M165" s="107"/>
      <c r="N165" s="112">
        <v>45958.539917789356</v>
      </c>
    </row>
    <row r="166">
      <c r="A166" s="106" t="s">
        <v>4620</v>
      </c>
      <c r="B166" s="106">
        <v>2.1973890936E10</v>
      </c>
      <c r="C166" s="107"/>
      <c r="D166" s="107"/>
      <c r="E166" s="106" t="s">
        <v>85</v>
      </c>
      <c r="F166" s="107"/>
      <c r="G166" s="106" t="s">
        <v>86</v>
      </c>
      <c r="H166" s="108"/>
      <c r="I166" s="109"/>
      <c r="J166" s="107"/>
      <c r="K166" s="109"/>
      <c r="L166" s="107"/>
      <c r="M166" s="107"/>
      <c r="N166" s="112">
        <v>45958.541237881946</v>
      </c>
    </row>
    <row r="167">
      <c r="A167" s="106" t="s">
        <v>3990</v>
      </c>
      <c r="B167" s="106">
        <v>2.197633037E10</v>
      </c>
      <c r="C167" s="107"/>
      <c r="D167" s="107"/>
      <c r="E167" s="106" t="s">
        <v>85</v>
      </c>
      <c r="F167" s="107"/>
      <c r="G167" s="106" t="s">
        <v>86</v>
      </c>
      <c r="H167" s="108"/>
      <c r="I167" s="109"/>
      <c r="J167" s="107"/>
      <c r="K167" s="109"/>
      <c r="L167" s="107"/>
      <c r="M167" s="107"/>
      <c r="N167" s="112">
        <v>45958.544508217594</v>
      </c>
    </row>
    <row r="168">
      <c r="A168" s="106" t="s">
        <v>5280</v>
      </c>
      <c r="B168" s="106">
        <v>2.1971994443E10</v>
      </c>
      <c r="C168" s="107"/>
      <c r="D168" s="107"/>
      <c r="E168" s="106" t="s">
        <v>85</v>
      </c>
      <c r="F168" s="107"/>
      <c r="G168" s="106" t="s">
        <v>86</v>
      </c>
      <c r="H168" s="108"/>
      <c r="I168" s="109"/>
      <c r="J168" s="107"/>
      <c r="K168" s="109"/>
      <c r="L168" s="107"/>
      <c r="M168" s="107"/>
      <c r="N168" s="112">
        <v>45958.54826015046</v>
      </c>
    </row>
    <row r="169">
      <c r="A169" s="106" t="s">
        <v>4245</v>
      </c>
      <c r="B169" s="106">
        <v>2.1970161169E10</v>
      </c>
      <c r="C169" s="107"/>
      <c r="D169" s="107"/>
      <c r="E169" s="106" t="s">
        <v>4944</v>
      </c>
      <c r="F169" s="107"/>
      <c r="G169" s="106" t="s">
        <v>86</v>
      </c>
      <c r="H169" s="108"/>
      <c r="I169" s="109"/>
      <c r="J169" s="107"/>
      <c r="K169" s="109"/>
      <c r="L169" s="107"/>
      <c r="M169" s="107"/>
      <c r="N169" s="112">
        <v>45958.54947892361</v>
      </c>
    </row>
    <row r="170">
      <c r="A170" s="106" t="s">
        <v>9415</v>
      </c>
      <c r="B170" s="106">
        <v>2.1981844114E10</v>
      </c>
      <c r="C170" s="107"/>
      <c r="D170" s="107"/>
      <c r="E170" s="106" t="s">
        <v>85</v>
      </c>
      <c r="F170" s="107"/>
      <c r="G170" s="106" t="s">
        <v>86</v>
      </c>
      <c r="H170" s="108"/>
      <c r="I170" s="109"/>
      <c r="J170" s="107"/>
      <c r="K170" s="109"/>
      <c r="L170" s="107"/>
      <c r="M170" s="107"/>
      <c r="N170" s="112">
        <v>45958.55224122685</v>
      </c>
    </row>
    <row r="171">
      <c r="A171" s="107"/>
      <c r="B171" s="107"/>
      <c r="C171" s="107"/>
      <c r="D171" s="107"/>
      <c r="E171" s="107"/>
      <c r="F171" s="107"/>
      <c r="G171" s="107"/>
      <c r="H171" s="108"/>
      <c r="I171" s="109"/>
      <c r="J171" s="107"/>
      <c r="K171" s="109"/>
      <c r="L171" s="107"/>
      <c r="M171" s="107"/>
      <c r="N171" s="109"/>
    </row>
    <row r="172">
      <c r="A172" s="107"/>
      <c r="B172" s="107"/>
      <c r="C172" s="107"/>
      <c r="D172" s="107"/>
      <c r="E172" s="107"/>
      <c r="F172" s="107"/>
      <c r="G172" s="107"/>
      <c r="H172" s="108"/>
      <c r="I172" s="109"/>
      <c r="J172" s="107"/>
      <c r="K172" s="109"/>
      <c r="L172" s="107"/>
      <c r="M172" s="107"/>
      <c r="N172" s="109"/>
    </row>
    <row r="173">
      <c r="A173" s="107"/>
      <c r="B173" s="107"/>
      <c r="C173" s="107"/>
      <c r="D173" s="107"/>
      <c r="E173" s="107"/>
      <c r="F173" s="107"/>
      <c r="G173" s="107"/>
      <c r="H173" s="108"/>
      <c r="I173" s="109"/>
      <c r="J173" s="107"/>
      <c r="K173" s="109"/>
      <c r="L173" s="107"/>
      <c r="M173" s="107"/>
      <c r="N173" s="109"/>
    </row>
    <row r="174">
      <c r="A174" s="107"/>
      <c r="B174" s="107"/>
      <c r="C174" s="107"/>
      <c r="D174" s="107"/>
      <c r="E174" s="107"/>
      <c r="F174" s="107"/>
      <c r="G174" s="107"/>
      <c r="H174" s="108"/>
      <c r="I174" s="109"/>
      <c r="J174" s="107"/>
      <c r="K174" s="109"/>
      <c r="L174" s="107"/>
      <c r="M174" s="107"/>
      <c r="N174" s="109"/>
    </row>
    <row r="175">
      <c r="A175" s="107"/>
      <c r="B175" s="107"/>
      <c r="C175" s="107"/>
      <c r="D175" s="107"/>
      <c r="E175" s="107"/>
      <c r="F175" s="107"/>
      <c r="G175" s="107"/>
      <c r="H175" s="108"/>
      <c r="I175" s="109"/>
      <c r="J175" s="107"/>
      <c r="K175" s="109"/>
      <c r="L175" s="107"/>
      <c r="M175" s="107"/>
      <c r="N175" s="109"/>
    </row>
    <row r="176">
      <c r="A176" s="107"/>
      <c r="B176" s="107"/>
      <c r="C176" s="107"/>
      <c r="D176" s="107"/>
      <c r="E176" s="107"/>
      <c r="F176" s="107"/>
      <c r="G176" s="107"/>
      <c r="H176" s="108"/>
      <c r="I176" s="109"/>
      <c r="J176" s="107"/>
      <c r="K176" s="109"/>
      <c r="L176" s="107"/>
      <c r="M176" s="107"/>
      <c r="N176" s="109"/>
    </row>
    <row r="177">
      <c r="A177" s="107"/>
      <c r="B177" s="107"/>
      <c r="C177" s="107"/>
      <c r="D177" s="107"/>
      <c r="E177" s="107"/>
      <c r="F177" s="107"/>
      <c r="G177" s="107"/>
      <c r="H177" s="108"/>
      <c r="I177" s="109"/>
      <c r="J177" s="107"/>
      <c r="K177" s="109"/>
      <c r="L177" s="107"/>
      <c r="M177" s="107"/>
      <c r="N177" s="109"/>
    </row>
    <row r="178">
      <c r="A178" s="107"/>
      <c r="B178" s="107"/>
      <c r="C178" s="107"/>
      <c r="D178" s="107"/>
      <c r="E178" s="107"/>
      <c r="F178" s="107"/>
      <c r="G178" s="107"/>
      <c r="H178" s="108"/>
      <c r="I178" s="109"/>
      <c r="J178" s="107"/>
      <c r="K178" s="109"/>
      <c r="L178" s="107"/>
      <c r="M178" s="107"/>
      <c r="N178" s="109"/>
    </row>
    <row r="179">
      <c r="A179" s="107"/>
      <c r="B179" s="107"/>
      <c r="C179" s="107"/>
      <c r="D179" s="107"/>
      <c r="E179" s="107"/>
      <c r="F179" s="107"/>
      <c r="G179" s="107"/>
      <c r="H179" s="108"/>
      <c r="I179" s="109"/>
      <c r="J179" s="107"/>
      <c r="K179" s="109"/>
      <c r="L179" s="107"/>
      <c r="M179" s="107"/>
      <c r="N179" s="109"/>
    </row>
    <row r="180">
      <c r="A180" s="107"/>
      <c r="B180" s="107"/>
      <c r="C180" s="107"/>
      <c r="D180" s="107"/>
      <c r="E180" s="107"/>
      <c r="F180" s="107"/>
      <c r="G180" s="107"/>
      <c r="H180" s="108"/>
      <c r="I180" s="109"/>
      <c r="J180" s="107"/>
      <c r="K180" s="109"/>
      <c r="L180" s="107"/>
      <c r="M180" s="107"/>
      <c r="N180" s="109"/>
    </row>
    <row r="181">
      <c r="A181" s="107"/>
      <c r="B181" s="107"/>
      <c r="C181" s="107"/>
      <c r="D181" s="107"/>
      <c r="E181" s="107"/>
      <c r="F181" s="107"/>
      <c r="G181" s="107"/>
      <c r="H181" s="108"/>
      <c r="I181" s="109"/>
      <c r="J181" s="107"/>
      <c r="K181" s="109"/>
      <c r="L181" s="107"/>
      <c r="M181" s="107"/>
      <c r="N181" s="109"/>
    </row>
    <row r="182">
      <c r="A182" s="107"/>
      <c r="B182" s="107"/>
      <c r="C182" s="107"/>
      <c r="D182" s="107"/>
      <c r="E182" s="107"/>
      <c r="F182" s="107"/>
      <c r="G182" s="107"/>
      <c r="H182" s="108"/>
      <c r="I182" s="109"/>
      <c r="J182" s="107"/>
      <c r="K182" s="109"/>
      <c r="L182" s="107"/>
      <c r="M182" s="107"/>
      <c r="N182" s="109"/>
    </row>
    <row r="183">
      <c r="A183" s="107"/>
      <c r="B183" s="107"/>
      <c r="C183" s="107"/>
      <c r="D183" s="107"/>
      <c r="E183" s="107"/>
      <c r="F183" s="107"/>
      <c r="G183" s="107"/>
      <c r="H183" s="108"/>
      <c r="I183" s="109"/>
      <c r="J183" s="107"/>
      <c r="K183" s="109"/>
      <c r="L183" s="107"/>
      <c r="M183" s="107"/>
      <c r="N183" s="109"/>
    </row>
    <row r="184">
      <c r="A184" s="107"/>
      <c r="B184" s="107"/>
      <c r="C184" s="107"/>
      <c r="D184" s="107"/>
      <c r="E184" s="107"/>
      <c r="F184" s="107"/>
      <c r="G184" s="107"/>
      <c r="H184" s="108"/>
      <c r="I184" s="109"/>
      <c r="J184" s="107"/>
      <c r="K184" s="109"/>
      <c r="L184" s="107"/>
      <c r="M184" s="107"/>
      <c r="N184" s="109"/>
    </row>
    <row r="185">
      <c r="A185" s="107"/>
      <c r="B185" s="107"/>
      <c r="C185" s="107"/>
      <c r="D185" s="107"/>
      <c r="E185" s="107"/>
      <c r="F185" s="107"/>
      <c r="G185" s="107"/>
      <c r="H185" s="108"/>
      <c r="I185" s="109"/>
      <c r="J185" s="107"/>
      <c r="K185" s="109"/>
      <c r="L185" s="107"/>
      <c r="M185" s="107"/>
      <c r="N185" s="109"/>
    </row>
    <row r="186">
      <c r="A186" s="107"/>
      <c r="B186" s="107"/>
      <c r="C186" s="107"/>
      <c r="D186" s="107"/>
      <c r="E186" s="107"/>
      <c r="F186" s="107"/>
      <c r="G186" s="107"/>
      <c r="H186" s="108"/>
      <c r="I186" s="109"/>
      <c r="J186" s="107"/>
      <c r="K186" s="109"/>
      <c r="L186" s="107"/>
      <c r="M186" s="107"/>
      <c r="N186" s="109"/>
    </row>
    <row r="187">
      <c r="A187" s="107"/>
      <c r="B187" s="107"/>
      <c r="C187" s="107"/>
      <c r="D187" s="107"/>
      <c r="E187" s="107"/>
      <c r="F187" s="107"/>
      <c r="G187" s="107"/>
      <c r="H187" s="108"/>
      <c r="I187" s="109"/>
      <c r="J187" s="107"/>
      <c r="K187" s="109"/>
      <c r="L187" s="107"/>
      <c r="M187" s="107"/>
      <c r="N187" s="109"/>
    </row>
    <row r="188">
      <c r="A188" s="107"/>
      <c r="B188" s="107"/>
      <c r="C188" s="107"/>
      <c r="D188" s="107"/>
      <c r="E188" s="107"/>
      <c r="F188" s="107"/>
      <c r="G188" s="107"/>
      <c r="H188" s="108"/>
      <c r="I188" s="109"/>
      <c r="J188" s="107"/>
      <c r="K188" s="109"/>
      <c r="L188" s="107"/>
      <c r="M188" s="107"/>
      <c r="N188" s="109"/>
    </row>
    <row r="189">
      <c r="A189" s="107"/>
      <c r="B189" s="107"/>
      <c r="C189" s="107"/>
      <c r="D189" s="107"/>
      <c r="E189" s="107"/>
      <c r="F189" s="107"/>
      <c r="G189" s="107"/>
      <c r="H189" s="108"/>
      <c r="I189" s="109"/>
      <c r="J189" s="107"/>
      <c r="K189" s="109"/>
      <c r="L189" s="107"/>
      <c r="M189" s="107"/>
      <c r="N189" s="109"/>
    </row>
    <row r="190">
      <c r="A190" s="107"/>
      <c r="B190" s="107"/>
      <c r="C190" s="107"/>
      <c r="D190" s="107"/>
      <c r="E190" s="107"/>
      <c r="F190" s="107"/>
      <c r="G190" s="107"/>
      <c r="H190" s="108"/>
      <c r="I190" s="109"/>
      <c r="J190" s="107"/>
      <c r="K190" s="109"/>
      <c r="L190" s="107"/>
      <c r="M190" s="107"/>
      <c r="N190" s="109"/>
    </row>
    <row r="191">
      <c r="A191" s="107"/>
      <c r="B191" s="107"/>
      <c r="C191" s="107"/>
      <c r="D191" s="107"/>
      <c r="E191" s="107"/>
      <c r="F191" s="107"/>
      <c r="G191" s="107"/>
      <c r="H191" s="108"/>
      <c r="I191" s="109"/>
      <c r="J191" s="107"/>
      <c r="K191" s="109"/>
      <c r="L191" s="107"/>
      <c r="M191" s="107"/>
      <c r="N191" s="109"/>
    </row>
    <row r="192">
      <c r="A192" s="107"/>
      <c r="B192" s="107"/>
      <c r="C192" s="107"/>
      <c r="D192" s="107"/>
      <c r="E192" s="107"/>
      <c r="F192" s="107"/>
      <c r="G192" s="107"/>
      <c r="H192" s="108"/>
      <c r="I192" s="109"/>
      <c r="J192" s="107"/>
      <c r="K192" s="109"/>
      <c r="L192" s="107"/>
      <c r="M192" s="107"/>
      <c r="N192" s="109"/>
    </row>
    <row r="193">
      <c r="A193" s="107"/>
      <c r="B193" s="107"/>
      <c r="C193" s="107"/>
      <c r="D193" s="107"/>
      <c r="E193" s="107"/>
      <c r="F193" s="107"/>
      <c r="G193" s="107"/>
      <c r="H193" s="108"/>
      <c r="I193" s="109"/>
      <c r="J193" s="107"/>
      <c r="K193" s="109"/>
      <c r="L193" s="107"/>
      <c r="M193" s="107"/>
      <c r="N193" s="109"/>
    </row>
    <row r="194">
      <c r="A194" s="107"/>
      <c r="B194" s="107"/>
      <c r="C194" s="107"/>
      <c r="D194" s="107"/>
      <c r="E194" s="107"/>
      <c r="F194" s="107"/>
      <c r="G194" s="107"/>
      <c r="H194" s="108"/>
      <c r="I194" s="109"/>
      <c r="J194" s="107"/>
      <c r="K194" s="109"/>
      <c r="L194" s="107"/>
      <c r="M194" s="107"/>
      <c r="N194" s="109"/>
    </row>
    <row r="195">
      <c r="A195" s="107"/>
      <c r="B195" s="107"/>
      <c r="C195" s="107"/>
      <c r="D195" s="107"/>
      <c r="E195" s="107"/>
      <c r="F195" s="107"/>
      <c r="G195" s="107"/>
      <c r="H195" s="108"/>
      <c r="I195" s="109"/>
      <c r="J195" s="107"/>
      <c r="K195" s="109"/>
      <c r="L195" s="107"/>
      <c r="M195" s="107"/>
      <c r="N195" s="109"/>
    </row>
    <row r="196">
      <c r="A196" s="107"/>
      <c r="B196" s="107"/>
      <c r="C196" s="107"/>
      <c r="D196" s="107"/>
      <c r="E196" s="107"/>
      <c r="F196" s="107"/>
      <c r="G196" s="107"/>
      <c r="H196" s="108"/>
      <c r="I196" s="109"/>
      <c r="J196" s="107"/>
      <c r="K196" s="109"/>
      <c r="L196" s="107"/>
      <c r="M196" s="107"/>
      <c r="N196" s="109"/>
    </row>
    <row r="197">
      <c r="A197" s="107"/>
      <c r="B197" s="107"/>
      <c r="C197" s="107"/>
      <c r="D197" s="107"/>
      <c r="E197" s="107"/>
      <c r="F197" s="107"/>
      <c r="G197" s="107"/>
      <c r="H197" s="108"/>
      <c r="I197" s="109"/>
      <c r="J197" s="107"/>
      <c r="K197" s="109"/>
      <c r="L197" s="107"/>
      <c r="M197" s="107"/>
      <c r="N197" s="109"/>
    </row>
    <row r="198">
      <c r="A198" s="107"/>
      <c r="B198" s="107"/>
      <c r="C198" s="107"/>
      <c r="D198" s="107"/>
      <c r="E198" s="107"/>
      <c r="F198" s="107"/>
      <c r="G198" s="107"/>
      <c r="H198" s="108"/>
      <c r="I198" s="109"/>
      <c r="J198" s="107"/>
      <c r="K198" s="109"/>
      <c r="L198" s="107"/>
      <c r="M198" s="107"/>
      <c r="N198" s="109"/>
    </row>
    <row r="199">
      <c r="A199" s="107"/>
      <c r="B199" s="107"/>
      <c r="C199" s="107"/>
      <c r="D199" s="107"/>
      <c r="E199" s="107"/>
      <c r="F199" s="107"/>
      <c r="G199" s="107"/>
      <c r="H199" s="108"/>
      <c r="I199" s="109"/>
      <c r="J199" s="107"/>
      <c r="K199" s="109"/>
      <c r="L199" s="107"/>
      <c r="M199" s="107"/>
      <c r="N199" s="109"/>
    </row>
    <row r="200">
      <c r="A200" s="107"/>
      <c r="B200" s="107"/>
      <c r="C200" s="107"/>
      <c r="D200" s="107"/>
      <c r="E200" s="107"/>
      <c r="F200" s="107"/>
      <c r="G200" s="107"/>
      <c r="H200" s="108"/>
      <c r="I200" s="109"/>
      <c r="J200" s="107"/>
      <c r="K200" s="109"/>
      <c r="L200" s="107"/>
      <c r="M200" s="107"/>
      <c r="N200" s="109"/>
    </row>
    <row r="201">
      <c r="A201" s="107"/>
      <c r="B201" s="107"/>
      <c r="C201" s="107"/>
      <c r="D201" s="107"/>
      <c r="E201" s="107"/>
      <c r="F201" s="107"/>
      <c r="G201" s="107"/>
      <c r="H201" s="108"/>
      <c r="I201" s="109"/>
      <c r="J201" s="107"/>
      <c r="K201" s="109"/>
      <c r="L201" s="107"/>
      <c r="M201" s="107"/>
      <c r="N201" s="109"/>
    </row>
    <row r="202">
      <c r="A202" s="107"/>
      <c r="B202" s="107"/>
      <c r="C202" s="107"/>
      <c r="D202" s="107"/>
      <c r="E202" s="107"/>
      <c r="F202" s="107"/>
      <c r="G202" s="107"/>
      <c r="H202" s="108"/>
      <c r="I202" s="109"/>
      <c r="J202" s="107"/>
      <c r="K202" s="109"/>
      <c r="L202" s="107"/>
      <c r="M202" s="107"/>
      <c r="N202" s="109"/>
    </row>
    <row r="203">
      <c r="A203" s="107"/>
      <c r="B203" s="107"/>
      <c r="C203" s="107"/>
      <c r="D203" s="107"/>
      <c r="E203" s="107"/>
      <c r="F203" s="107"/>
      <c r="G203" s="107"/>
      <c r="H203" s="108"/>
      <c r="I203" s="109"/>
      <c r="J203" s="107"/>
      <c r="K203" s="109"/>
      <c r="L203" s="107"/>
      <c r="M203" s="107"/>
      <c r="N203" s="109"/>
    </row>
    <row r="204">
      <c r="A204" s="107"/>
      <c r="B204" s="107"/>
      <c r="C204" s="107"/>
      <c r="D204" s="107"/>
      <c r="E204" s="107"/>
      <c r="F204" s="107"/>
      <c r="G204" s="107"/>
      <c r="H204" s="108"/>
      <c r="I204" s="109"/>
      <c r="J204" s="107"/>
      <c r="K204" s="109"/>
      <c r="L204" s="107"/>
      <c r="M204" s="107"/>
      <c r="N204" s="109"/>
    </row>
    <row r="205">
      <c r="A205" s="107"/>
      <c r="B205" s="107"/>
      <c r="C205" s="107"/>
      <c r="D205" s="107"/>
      <c r="E205" s="107"/>
      <c r="F205" s="107"/>
      <c r="G205" s="107"/>
      <c r="H205" s="108"/>
      <c r="I205" s="109"/>
      <c r="J205" s="107"/>
      <c r="K205" s="109"/>
      <c r="L205" s="107"/>
      <c r="M205" s="107"/>
      <c r="N205" s="109"/>
    </row>
    <row r="206">
      <c r="A206" s="107"/>
      <c r="B206" s="107"/>
      <c r="C206" s="107"/>
      <c r="D206" s="107"/>
      <c r="E206" s="107"/>
      <c r="F206" s="107"/>
      <c r="G206" s="107"/>
      <c r="H206" s="108"/>
      <c r="I206" s="109"/>
      <c r="J206" s="107"/>
      <c r="K206" s="109"/>
      <c r="L206" s="107"/>
      <c r="M206" s="107"/>
      <c r="N206" s="109"/>
    </row>
    <row r="207">
      <c r="A207" s="107"/>
      <c r="B207" s="107"/>
      <c r="C207" s="107"/>
      <c r="D207" s="107"/>
      <c r="E207" s="107"/>
      <c r="F207" s="107"/>
      <c r="G207" s="107"/>
      <c r="H207" s="108"/>
      <c r="I207" s="109"/>
      <c r="J207" s="107"/>
      <c r="K207" s="109"/>
      <c r="L207" s="107"/>
      <c r="M207" s="107"/>
      <c r="N207" s="109"/>
    </row>
    <row r="208">
      <c r="A208" s="107"/>
      <c r="B208" s="107"/>
      <c r="C208" s="107"/>
      <c r="D208" s="107"/>
      <c r="E208" s="107"/>
      <c r="F208" s="107"/>
      <c r="G208" s="107"/>
      <c r="H208" s="108"/>
      <c r="I208" s="109"/>
      <c r="J208" s="107"/>
      <c r="K208" s="109"/>
      <c r="L208" s="107"/>
      <c r="M208" s="107"/>
      <c r="N208" s="109"/>
    </row>
    <row r="209">
      <c r="A209" s="107"/>
      <c r="B209" s="107"/>
      <c r="C209" s="107"/>
      <c r="D209" s="107"/>
      <c r="E209" s="107"/>
      <c r="F209" s="107"/>
      <c r="G209" s="107"/>
      <c r="H209" s="108"/>
      <c r="I209" s="109"/>
      <c r="J209" s="107"/>
      <c r="K209" s="109"/>
      <c r="L209" s="107"/>
      <c r="M209" s="107"/>
      <c r="N209" s="109"/>
    </row>
    <row r="210">
      <c r="A210" s="107"/>
      <c r="B210" s="107"/>
      <c r="C210" s="107"/>
      <c r="D210" s="107"/>
      <c r="E210" s="107"/>
      <c r="F210" s="107"/>
      <c r="G210" s="107"/>
      <c r="H210" s="108"/>
      <c r="I210" s="109"/>
      <c r="J210" s="107"/>
      <c r="K210" s="109"/>
      <c r="L210" s="107"/>
      <c r="M210" s="107"/>
      <c r="N210" s="109"/>
    </row>
    <row r="211">
      <c r="A211" s="107"/>
      <c r="B211" s="107"/>
      <c r="C211" s="107"/>
      <c r="D211" s="107"/>
      <c r="E211" s="107"/>
      <c r="F211" s="107"/>
      <c r="G211" s="107"/>
      <c r="H211" s="108"/>
      <c r="I211" s="109"/>
      <c r="J211" s="107"/>
      <c r="K211" s="109"/>
      <c r="L211" s="107"/>
      <c r="M211" s="107"/>
      <c r="N211" s="109"/>
    </row>
    <row r="212">
      <c r="A212" s="107"/>
      <c r="B212" s="107"/>
      <c r="C212" s="107"/>
      <c r="D212" s="107"/>
      <c r="E212" s="107"/>
      <c r="F212" s="107"/>
      <c r="G212" s="107"/>
      <c r="H212" s="108"/>
      <c r="I212" s="109"/>
      <c r="J212" s="107"/>
      <c r="K212" s="109"/>
      <c r="L212" s="107"/>
      <c r="M212" s="107"/>
      <c r="N212" s="109"/>
    </row>
    <row r="213">
      <c r="A213" s="107"/>
      <c r="B213" s="107"/>
      <c r="C213" s="107"/>
      <c r="D213" s="107"/>
      <c r="E213" s="107"/>
      <c r="F213" s="107"/>
      <c r="G213" s="107"/>
      <c r="H213" s="108"/>
      <c r="I213" s="109"/>
      <c r="J213" s="107"/>
      <c r="K213" s="109"/>
      <c r="L213" s="107"/>
      <c r="M213" s="107"/>
      <c r="N213" s="109"/>
    </row>
    <row r="214">
      <c r="A214" s="107"/>
      <c r="B214" s="107"/>
      <c r="C214" s="107"/>
      <c r="D214" s="107"/>
      <c r="E214" s="107"/>
      <c r="F214" s="107"/>
      <c r="G214" s="107"/>
      <c r="H214" s="108"/>
      <c r="I214" s="109"/>
      <c r="J214" s="107"/>
      <c r="K214" s="109"/>
      <c r="L214" s="107"/>
      <c r="M214" s="107"/>
      <c r="N214" s="109"/>
    </row>
    <row r="215">
      <c r="A215" s="107"/>
      <c r="B215" s="107"/>
      <c r="C215" s="107"/>
      <c r="D215" s="107"/>
      <c r="E215" s="107"/>
      <c r="F215" s="107"/>
      <c r="G215" s="107"/>
      <c r="H215" s="108"/>
      <c r="I215" s="109"/>
      <c r="J215" s="107"/>
      <c r="K215" s="109"/>
      <c r="L215" s="107"/>
      <c r="M215" s="107"/>
      <c r="N215" s="109"/>
    </row>
    <row r="216">
      <c r="A216" s="107"/>
      <c r="B216" s="107"/>
      <c r="C216" s="107"/>
      <c r="D216" s="107"/>
      <c r="E216" s="107"/>
      <c r="F216" s="107"/>
      <c r="G216" s="107"/>
      <c r="H216" s="108"/>
      <c r="I216" s="109"/>
      <c r="J216" s="107"/>
      <c r="K216" s="109"/>
      <c r="L216" s="107"/>
      <c r="M216" s="107"/>
      <c r="N216" s="109"/>
    </row>
    <row r="217">
      <c r="A217" s="107"/>
      <c r="B217" s="107"/>
      <c r="C217" s="107"/>
      <c r="D217" s="107"/>
      <c r="E217" s="107"/>
      <c r="F217" s="107"/>
      <c r="G217" s="107"/>
      <c r="H217" s="108"/>
      <c r="I217" s="109"/>
      <c r="J217" s="107"/>
      <c r="K217" s="109"/>
      <c r="L217" s="107"/>
      <c r="M217" s="107"/>
      <c r="N217" s="109"/>
    </row>
    <row r="218">
      <c r="A218" s="107"/>
      <c r="B218" s="107"/>
      <c r="C218" s="107"/>
      <c r="D218" s="107"/>
      <c r="E218" s="107"/>
      <c r="F218" s="107"/>
      <c r="G218" s="107"/>
      <c r="H218" s="108"/>
      <c r="I218" s="109"/>
      <c r="J218" s="107"/>
      <c r="K218" s="109"/>
      <c r="L218" s="107"/>
      <c r="M218" s="107"/>
      <c r="N218" s="109"/>
    </row>
    <row r="219">
      <c r="A219" s="107"/>
      <c r="B219" s="107"/>
      <c r="C219" s="107"/>
      <c r="D219" s="107"/>
      <c r="E219" s="107"/>
      <c r="F219" s="107"/>
      <c r="G219" s="107"/>
      <c r="H219" s="108"/>
      <c r="I219" s="109"/>
      <c r="J219" s="107"/>
      <c r="K219" s="109"/>
      <c r="L219" s="107"/>
      <c r="M219" s="107"/>
      <c r="N219" s="109"/>
    </row>
    <row r="220">
      <c r="A220" s="107"/>
      <c r="B220" s="107"/>
      <c r="C220" s="107"/>
      <c r="D220" s="107"/>
      <c r="E220" s="107"/>
      <c r="F220" s="107"/>
      <c r="G220" s="107"/>
      <c r="H220" s="108"/>
      <c r="I220" s="109"/>
      <c r="J220" s="107"/>
      <c r="K220" s="109"/>
      <c r="L220" s="107"/>
      <c r="M220" s="107"/>
      <c r="N220" s="109"/>
    </row>
    <row r="221">
      <c r="A221" s="107"/>
      <c r="B221" s="107"/>
      <c r="C221" s="107"/>
      <c r="D221" s="107"/>
      <c r="E221" s="107"/>
      <c r="F221" s="107"/>
      <c r="G221" s="107"/>
      <c r="H221" s="108"/>
      <c r="I221" s="109"/>
      <c r="J221" s="107"/>
      <c r="K221" s="109"/>
      <c r="L221" s="107"/>
      <c r="M221" s="107"/>
      <c r="N221" s="109"/>
    </row>
    <row r="222">
      <c r="A222" s="107"/>
      <c r="B222" s="107"/>
      <c r="C222" s="107"/>
      <c r="D222" s="107"/>
      <c r="E222" s="107"/>
      <c r="F222" s="107"/>
      <c r="G222" s="107"/>
      <c r="H222" s="108"/>
      <c r="I222" s="109"/>
      <c r="J222" s="107"/>
      <c r="K222" s="109"/>
      <c r="L222" s="107"/>
      <c r="M222" s="107"/>
      <c r="N222" s="109"/>
    </row>
    <row r="223">
      <c r="A223" s="107"/>
      <c r="B223" s="107"/>
      <c r="C223" s="107"/>
      <c r="D223" s="107"/>
      <c r="E223" s="107"/>
      <c r="F223" s="107"/>
      <c r="G223" s="107"/>
      <c r="H223" s="108"/>
      <c r="I223" s="109"/>
      <c r="J223" s="107"/>
      <c r="K223" s="109"/>
      <c r="L223" s="107"/>
      <c r="M223" s="107"/>
      <c r="N223" s="109"/>
    </row>
    <row r="224">
      <c r="A224" s="107"/>
      <c r="B224" s="107"/>
      <c r="C224" s="107"/>
      <c r="D224" s="107"/>
      <c r="E224" s="107"/>
      <c r="F224" s="107"/>
      <c r="G224" s="107"/>
      <c r="H224" s="108"/>
      <c r="I224" s="109"/>
      <c r="J224" s="107"/>
      <c r="K224" s="109"/>
      <c r="L224" s="107"/>
      <c r="M224" s="107"/>
      <c r="N224" s="109"/>
    </row>
    <row r="225">
      <c r="A225" s="107"/>
      <c r="B225" s="107"/>
      <c r="C225" s="107"/>
      <c r="D225" s="107"/>
      <c r="E225" s="107"/>
      <c r="F225" s="107"/>
      <c r="G225" s="107"/>
      <c r="H225" s="108"/>
      <c r="I225" s="109"/>
      <c r="J225" s="107"/>
      <c r="K225" s="109"/>
      <c r="L225" s="107"/>
      <c r="M225" s="107"/>
      <c r="N225" s="109"/>
    </row>
    <row r="226">
      <c r="A226" s="107"/>
      <c r="B226" s="107"/>
      <c r="C226" s="107"/>
      <c r="D226" s="107"/>
      <c r="E226" s="107"/>
      <c r="F226" s="107"/>
      <c r="G226" s="107"/>
      <c r="H226" s="108"/>
      <c r="I226" s="109"/>
      <c r="J226" s="107"/>
      <c r="K226" s="109"/>
      <c r="L226" s="107"/>
      <c r="M226" s="107"/>
      <c r="N226" s="109"/>
    </row>
    <row r="227">
      <c r="A227" s="107"/>
      <c r="B227" s="107"/>
      <c r="C227" s="107"/>
      <c r="D227" s="107"/>
      <c r="E227" s="107"/>
      <c r="F227" s="107"/>
      <c r="G227" s="107"/>
      <c r="H227" s="108"/>
      <c r="I227" s="109"/>
      <c r="J227" s="107"/>
      <c r="K227" s="109"/>
      <c r="L227" s="107"/>
      <c r="M227" s="107"/>
      <c r="N227" s="109"/>
    </row>
    <row r="228">
      <c r="A228" s="107"/>
      <c r="B228" s="107"/>
      <c r="C228" s="107"/>
      <c r="D228" s="107"/>
      <c r="E228" s="107"/>
      <c r="F228" s="107"/>
      <c r="G228" s="107"/>
      <c r="H228" s="108"/>
      <c r="I228" s="109"/>
      <c r="J228" s="107"/>
      <c r="K228" s="109"/>
      <c r="L228" s="107"/>
      <c r="M228" s="107"/>
      <c r="N228" s="109"/>
    </row>
    <row r="229">
      <c r="A229" s="107"/>
      <c r="B229" s="107"/>
      <c r="C229" s="107"/>
      <c r="D229" s="107"/>
      <c r="E229" s="107"/>
      <c r="F229" s="107"/>
      <c r="G229" s="107"/>
      <c r="H229" s="108"/>
      <c r="I229" s="109"/>
      <c r="J229" s="107"/>
      <c r="K229" s="109"/>
      <c r="L229" s="107"/>
      <c r="M229" s="107"/>
      <c r="N229" s="109"/>
    </row>
    <row r="230">
      <c r="A230" s="107"/>
      <c r="B230" s="107"/>
      <c r="C230" s="107"/>
      <c r="D230" s="107"/>
      <c r="E230" s="107"/>
      <c r="F230" s="107"/>
      <c r="G230" s="107"/>
      <c r="H230" s="108"/>
      <c r="I230" s="109"/>
      <c r="J230" s="107"/>
      <c r="K230" s="109"/>
      <c r="L230" s="107"/>
      <c r="M230" s="107"/>
      <c r="N230" s="109"/>
    </row>
    <row r="231">
      <c r="A231" s="107"/>
      <c r="B231" s="107"/>
      <c r="C231" s="107"/>
      <c r="D231" s="107"/>
      <c r="E231" s="107"/>
      <c r="F231" s="107"/>
      <c r="G231" s="107"/>
      <c r="H231" s="108"/>
      <c r="I231" s="109"/>
      <c r="J231" s="107"/>
      <c r="K231" s="109"/>
      <c r="L231" s="107"/>
      <c r="M231" s="107"/>
      <c r="N231" s="109"/>
    </row>
    <row r="232">
      <c r="A232" s="107"/>
      <c r="B232" s="107"/>
      <c r="C232" s="107"/>
      <c r="D232" s="107"/>
      <c r="E232" s="107"/>
      <c r="F232" s="107"/>
      <c r="G232" s="107"/>
      <c r="H232" s="108"/>
      <c r="I232" s="109"/>
      <c r="J232" s="107"/>
      <c r="K232" s="109"/>
      <c r="L232" s="107"/>
      <c r="M232" s="107"/>
      <c r="N232" s="109"/>
    </row>
    <row r="233">
      <c r="A233" s="107"/>
      <c r="B233" s="107"/>
      <c r="C233" s="107"/>
      <c r="D233" s="107"/>
      <c r="E233" s="107"/>
      <c r="F233" s="107"/>
      <c r="G233" s="107"/>
      <c r="H233" s="108"/>
      <c r="I233" s="109"/>
      <c r="J233" s="107"/>
      <c r="K233" s="109"/>
      <c r="L233" s="107"/>
      <c r="M233" s="107"/>
      <c r="N233" s="109"/>
    </row>
    <row r="234">
      <c r="A234" s="107"/>
      <c r="B234" s="107"/>
      <c r="C234" s="107"/>
      <c r="D234" s="107"/>
      <c r="E234" s="107"/>
      <c r="F234" s="107"/>
      <c r="G234" s="107"/>
      <c r="H234" s="108"/>
      <c r="I234" s="109"/>
      <c r="J234" s="107"/>
      <c r="K234" s="109"/>
      <c r="L234" s="107"/>
      <c r="M234" s="107"/>
      <c r="N234" s="109"/>
    </row>
    <row r="235">
      <c r="A235" s="107"/>
      <c r="B235" s="107"/>
      <c r="C235" s="107"/>
      <c r="D235" s="107"/>
      <c r="E235" s="107"/>
      <c r="F235" s="107"/>
      <c r="G235" s="107"/>
      <c r="H235" s="108"/>
      <c r="I235" s="109"/>
      <c r="J235" s="107"/>
      <c r="K235" s="109"/>
      <c r="L235" s="107"/>
      <c r="M235" s="107"/>
      <c r="N235" s="109"/>
    </row>
    <row r="236">
      <c r="A236" s="107"/>
      <c r="B236" s="107"/>
      <c r="C236" s="107"/>
      <c r="D236" s="107"/>
      <c r="E236" s="107"/>
      <c r="F236" s="107"/>
      <c r="G236" s="107"/>
      <c r="H236" s="108"/>
      <c r="I236" s="109"/>
      <c r="J236" s="107"/>
      <c r="K236" s="109"/>
      <c r="L236" s="107"/>
      <c r="M236" s="107"/>
      <c r="N236" s="109"/>
    </row>
    <row r="237">
      <c r="A237" s="107"/>
      <c r="B237" s="107"/>
      <c r="C237" s="107"/>
      <c r="D237" s="107"/>
      <c r="E237" s="107"/>
      <c r="F237" s="107"/>
      <c r="G237" s="107"/>
      <c r="H237" s="108"/>
      <c r="I237" s="109"/>
      <c r="J237" s="107"/>
      <c r="K237" s="109"/>
      <c r="L237" s="107"/>
      <c r="M237" s="107"/>
      <c r="N237" s="109"/>
    </row>
    <row r="238">
      <c r="A238" s="107"/>
      <c r="B238" s="107"/>
      <c r="C238" s="107"/>
      <c r="D238" s="107"/>
      <c r="E238" s="107"/>
      <c r="F238" s="107"/>
      <c r="G238" s="107"/>
      <c r="H238" s="108"/>
      <c r="I238" s="109"/>
      <c r="J238" s="107"/>
      <c r="K238" s="109"/>
      <c r="L238" s="107"/>
      <c r="M238" s="107"/>
      <c r="N238" s="109"/>
    </row>
    <row r="239">
      <c r="A239" s="107"/>
      <c r="B239" s="107"/>
      <c r="C239" s="107"/>
      <c r="D239" s="107"/>
      <c r="E239" s="107"/>
      <c r="F239" s="107"/>
      <c r="G239" s="107"/>
      <c r="H239" s="108"/>
      <c r="I239" s="109"/>
      <c r="J239" s="107"/>
      <c r="K239" s="109"/>
      <c r="L239" s="107"/>
      <c r="M239" s="107"/>
      <c r="N239" s="109"/>
    </row>
    <row r="240">
      <c r="A240" s="107"/>
      <c r="B240" s="107"/>
      <c r="C240" s="107"/>
      <c r="D240" s="107"/>
      <c r="E240" s="107"/>
      <c r="F240" s="107"/>
      <c r="G240" s="107"/>
      <c r="H240" s="108"/>
      <c r="I240" s="109"/>
      <c r="J240" s="107"/>
      <c r="K240" s="109"/>
      <c r="L240" s="107"/>
      <c r="M240" s="107"/>
      <c r="N240" s="109"/>
    </row>
    <row r="241">
      <c r="A241" s="107"/>
      <c r="B241" s="107"/>
      <c r="C241" s="107"/>
      <c r="D241" s="107"/>
      <c r="E241" s="107"/>
      <c r="F241" s="107"/>
      <c r="G241" s="107"/>
      <c r="H241" s="108"/>
      <c r="I241" s="109"/>
      <c r="J241" s="107"/>
      <c r="K241" s="109"/>
      <c r="L241" s="107"/>
      <c r="M241" s="107"/>
      <c r="N241" s="109"/>
    </row>
    <row r="242">
      <c r="A242" s="107"/>
      <c r="B242" s="107"/>
      <c r="C242" s="107"/>
      <c r="D242" s="107"/>
      <c r="E242" s="107"/>
      <c r="F242" s="107"/>
      <c r="G242" s="107"/>
      <c r="H242" s="108"/>
      <c r="I242" s="109"/>
      <c r="J242" s="107"/>
      <c r="K242" s="109"/>
      <c r="L242" s="107"/>
      <c r="M242" s="107"/>
      <c r="N242" s="109"/>
    </row>
    <row r="243">
      <c r="A243" s="107"/>
      <c r="B243" s="107"/>
      <c r="C243" s="107"/>
      <c r="D243" s="107"/>
      <c r="E243" s="107"/>
      <c r="F243" s="107"/>
      <c r="G243" s="107"/>
      <c r="H243" s="108"/>
      <c r="I243" s="109"/>
      <c r="J243" s="107"/>
      <c r="K243" s="109"/>
      <c r="L243" s="107"/>
      <c r="M243" s="107"/>
      <c r="N243" s="109"/>
    </row>
    <row r="244">
      <c r="A244" s="107"/>
      <c r="B244" s="107"/>
      <c r="C244" s="107"/>
      <c r="D244" s="107"/>
      <c r="E244" s="107"/>
      <c r="F244" s="107"/>
      <c r="G244" s="107"/>
      <c r="H244" s="108"/>
      <c r="I244" s="109"/>
      <c r="J244" s="107"/>
      <c r="K244" s="109"/>
      <c r="L244" s="107"/>
      <c r="M244" s="107"/>
      <c r="N244" s="109"/>
    </row>
    <row r="245">
      <c r="A245" s="107"/>
      <c r="B245" s="107"/>
      <c r="C245" s="107"/>
      <c r="D245" s="107"/>
      <c r="E245" s="107"/>
      <c r="F245" s="107"/>
      <c r="G245" s="107"/>
      <c r="H245" s="108"/>
      <c r="I245" s="109"/>
      <c r="J245" s="107"/>
      <c r="K245" s="109"/>
      <c r="L245" s="107"/>
      <c r="M245" s="107"/>
      <c r="N245" s="109"/>
    </row>
    <row r="246">
      <c r="A246" s="107"/>
      <c r="B246" s="107"/>
      <c r="C246" s="107"/>
      <c r="D246" s="107"/>
      <c r="E246" s="107"/>
      <c r="F246" s="107"/>
      <c r="G246" s="107"/>
      <c r="H246" s="108"/>
      <c r="I246" s="109"/>
      <c r="J246" s="107"/>
      <c r="K246" s="109"/>
      <c r="L246" s="107"/>
      <c r="M246" s="107"/>
      <c r="N246" s="109"/>
    </row>
    <row r="247">
      <c r="A247" s="107"/>
      <c r="B247" s="107"/>
      <c r="C247" s="107"/>
      <c r="D247" s="107"/>
      <c r="E247" s="107"/>
      <c r="F247" s="107"/>
      <c r="G247" s="107"/>
      <c r="H247" s="108"/>
      <c r="I247" s="109"/>
      <c r="J247" s="107"/>
      <c r="K247" s="109"/>
      <c r="L247" s="107"/>
      <c r="M247" s="107"/>
      <c r="N247" s="109"/>
    </row>
    <row r="248">
      <c r="A248" s="107"/>
      <c r="B248" s="107"/>
      <c r="C248" s="107"/>
      <c r="D248" s="107"/>
      <c r="E248" s="107"/>
      <c r="F248" s="107"/>
      <c r="G248" s="107"/>
      <c r="H248" s="108"/>
      <c r="I248" s="109"/>
      <c r="J248" s="107"/>
      <c r="K248" s="109"/>
      <c r="L248" s="107"/>
      <c r="M248" s="107"/>
      <c r="N248" s="109"/>
    </row>
    <row r="249">
      <c r="A249" s="107"/>
      <c r="B249" s="107"/>
      <c r="C249" s="107"/>
      <c r="D249" s="107"/>
      <c r="E249" s="107"/>
      <c r="F249" s="107"/>
      <c r="G249" s="107"/>
      <c r="H249" s="108"/>
      <c r="I249" s="109"/>
      <c r="J249" s="107"/>
      <c r="K249" s="109"/>
      <c r="L249" s="107"/>
      <c r="M249" s="107"/>
      <c r="N249" s="109"/>
    </row>
    <row r="250">
      <c r="A250" s="107"/>
      <c r="B250" s="107"/>
      <c r="C250" s="107"/>
      <c r="D250" s="107"/>
      <c r="E250" s="107"/>
      <c r="F250" s="107"/>
      <c r="G250" s="107"/>
      <c r="H250" s="108"/>
      <c r="I250" s="109"/>
      <c r="J250" s="107"/>
      <c r="K250" s="109"/>
      <c r="L250" s="107"/>
      <c r="M250" s="107"/>
      <c r="N250" s="109"/>
    </row>
    <row r="251">
      <c r="A251" s="107"/>
      <c r="B251" s="107"/>
      <c r="C251" s="107"/>
      <c r="D251" s="107"/>
      <c r="E251" s="107"/>
      <c r="F251" s="107"/>
      <c r="G251" s="107"/>
      <c r="H251" s="108"/>
      <c r="I251" s="109"/>
      <c r="J251" s="107"/>
      <c r="K251" s="109"/>
      <c r="L251" s="107"/>
      <c r="M251" s="107"/>
      <c r="N251" s="109"/>
    </row>
    <row r="252">
      <c r="A252" s="107"/>
      <c r="B252" s="107"/>
      <c r="C252" s="107"/>
      <c r="D252" s="107"/>
      <c r="E252" s="107"/>
      <c r="F252" s="107"/>
      <c r="G252" s="107"/>
      <c r="H252" s="108"/>
      <c r="I252" s="109"/>
      <c r="J252" s="107"/>
      <c r="K252" s="109"/>
      <c r="L252" s="107"/>
      <c r="M252" s="107"/>
      <c r="N252" s="109"/>
    </row>
    <row r="253">
      <c r="A253" s="107"/>
      <c r="B253" s="107"/>
      <c r="C253" s="107"/>
      <c r="D253" s="107"/>
      <c r="E253" s="107"/>
      <c r="F253" s="107"/>
      <c r="G253" s="107"/>
      <c r="H253" s="108"/>
      <c r="I253" s="109"/>
      <c r="J253" s="107"/>
      <c r="K253" s="109"/>
      <c r="L253" s="107"/>
      <c r="M253" s="107"/>
      <c r="N253" s="109"/>
    </row>
    <row r="254">
      <c r="A254" s="107"/>
      <c r="B254" s="107"/>
      <c r="C254" s="107"/>
      <c r="D254" s="107"/>
      <c r="E254" s="107"/>
      <c r="F254" s="107"/>
      <c r="G254" s="107"/>
      <c r="H254" s="108"/>
      <c r="I254" s="109"/>
      <c r="J254" s="107"/>
      <c r="K254" s="109"/>
      <c r="L254" s="107"/>
      <c r="M254" s="107"/>
      <c r="N254" s="109"/>
    </row>
    <row r="255">
      <c r="A255" s="107"/>
      <c r="B255" s="107"/>
      <c r="C255" s="107"/>
      <c r="D255" s="107"/>
      <c r="E255" s="107"/>
      <c r="F255" s="107"/>
      <c r="G255" s="107"/>
      <c r="H255" s="108"/>
      <c r="I255" s="109"/>
      <c r="J255" s="107"/>
      <c r="K255" s="109"/>
      <c r="L255" s="107"/>
      <c r="M255" s="107"/>
      <c r="N255" s="109"/>
    </row>
    <row r="256">
      <c r="A256" s="107"/>
      <c r="B256" s="107"/>
      <c r="C256" s="107"/>
      <c r="D256" s="107"/>
      <c r="E256" s="107"/>
      <c r="F256" s="107"/>
      <c r="G256" s="107"/>
      <c r="H256" s="108"/>
      <c r="I256" s="109"/>
      <c r="J256" s="107"/>
      <c r="K256" s="109"/>
      <c r="L256" s="107"/>
      <c r="M256" s="107"/>
      <c r="N256" s="109"/>
    </row>
    <row r="257">
      <c r="A257" s="107"/>
      <c r="B257" s="107"/>
      <c r="C257" s="107"/>
      <c r="D257" s="107"/>
      <c r="E257" s="107"/>
      <c r="F257" s="107"/>
      <c r="G257" s="107"/>
      <c r="H257" s="108"/>
      <c r="I257" s="109"/>
      <c r="J257" s="107"/>
      <c r="K257" s="109"/>
      <c r="L257" s="107"/>
      <c r="M257" s="107"/>
      <c r="N257" s="109"/>
    </row>
    <row r="258">
      <c r="A258" s="107"/>
      <c r="B258" s="107"/>
      <c r="C258" s="107"/>
      <c r="D258" s="107"/>
      <c r="E258" s="107"/>
      <c r="F258" s="107"/>
      <c r="G258" s="107"/>
      <c r="H258" s="108"/>
      <c r="I258" s="109"/>
      <c r="J258" s="107"/>
      <c r="K258" s="109"/>
      <c r="L258" s="107"/>
      <c r="M258" s="107"/>
      <c r="N258" s="109"/>
    </row>
    <row r="259">
      <c r="A259" s="107"/>
      <c r="B259" s="107"/>
      <c r="C259" s="107"/>
      <c r="D259" s="107"/>
      <c r="E259" s="107"/>
      <c r="F259" s="107"/>
      <c r="G259" s="107"/>
      <c r="H259" s="108"/>
      <c r="I259" s="109"/>
      <c r="J259" s="107"/>
      <c r="K259" s="109"/>
      <c r="L259" s="107"/>
      <c r="M259" s="107"/>
      <c r="N259" s="109"/>
    </row>
    <row r="260">
      <c r="A260" s="107"/>
      <c r="B260" s="107"/>
      <c r="C260" s="107"/>
      <c r="D260" s="107"/>
      <c r="E260" s="107"/>
      <c r="F260" s="107"/>
      <c r="G260" s="107"/>
      <c r="H260" s="108"/>
      <c r="I260" s="109"/>
      <c r="J260" s="107"/>
      <c r="K260" s="109"/>
      <c r="L260" s="107"/>
      <c r="M260" s="107"/>
      <c r="N260" s="109"/>
    </row>
    <row r="261">
      <c r="A261" s="107"/>
      <c r="B261" s="107"/>
      <c r="C261" s="107"/>
      <c r="D261" s="107"/>
      <c r="E261" s="107"/>
      <c r="F261" s="107"/>
      <c r="G261" s="107"/>
      <c r="H261" s="108"/>
      <c r="I261" s="109"/>
      <c r="J261" s="107"/>
      <c r="K261" s="109"/>
      <c r="L261" s="107"/>
      <c r="M261" s="107"/>
      <c r="N261" s="109"/>
    </row>
    <row r="262">
      <c r="A262" s="107"/>
      <c r="B262" s="107"/>
      <c r="C262" s="107"/>
      <c r="D262" s="107"/>
      <c r="E262" s="107"/>
      <c r="F262" s="107"/>
      <c r="G262" s="107"/>
      <c r="H262" s="108"/>
      <c r="I262" s="109"/>
      <c r="J262" s="107"/>
      <c r="K262" s="109"/>
      <c r="L262" s="107"/>
      <c r="M262" s="107"/>
      <c r="N262" s="109"/>
    </row>
    <row r="263">
      <c r="A263" s="107"/>
      <c r="B263" s="107"/>
      <c r="C263" s="107"/>
      <c r="D263" s="107"/>
      <c r="E263" s="107"/>
      <c r="F263" s="107"/>
      <c r="G263" s="107"/>
      <c r="H263" s="108"/>
      <c r="I263" s="109"/>
      <c r="J263" s="107"/>
      <c r="K263" s="109"/>
      <c r="L263" s="107"/>
      <c r="M263" s="107"/>
      <c r="N263" s="109"/>
    </row>
    <row r="264">
      <c r="A264" s="107"/>
      <c r="B264" s="107"/>
      <c r="C264" s="107"/>
      <c r="D264" s="107"/>
      <c r="E264" s="107"/>
      <c r="F264" s="107"/>
      <c r="G264" s="107"/>
      <c r="H264" s="108"/>
      <c r="I264" s="109"/>
      <c r="J264" s="107"/>
      <c r="K264" s="109"/>
      <c r="L264" s="107"/>
      <c r="M264" s="107"/>
      <c r="N264" s="109"/>
    </row>
    <row r="265">
      <c r="A265" s="107"/>
      <c r="B265" s="107"/>
      <c r="C265" s="107"/>
      <c r="D265" s="107"/>
      <c r="E265" s="107"/>
      <c r="F265" s="107"/>
      <c r="G265" s="107"/>
      <c r="H265" s="108"/>
      <c r="I265" s="109"/>
      <c r="J265" s="107"/>
      <c r="K265" s="109"/>
      <c r="L265" s="107"/>
      <c r="M265" s="107"/>
      <c r="N265" s="109"/>
    </row>
    <row r="266">
      <c r="A266" s="107"/>
      <c r="B266" s="107"/>
      <c r="C266" s="107"/>
      <c r="D266" s="107"/>
      <c r="E266" s="107"/>
      <c r="F266" s="107"/>
      <c r="G266" s="107"/>
      <c r="H266" s="108"/>
      <c r="I266" s="109"/>
      <c r="J266" s="107"/>
      <c r="K266" s="109"/>
      <c r="L266" s="107"/>
      <c r="M266" s="107"/>
      <c r="N266" s="109"/>
    </row>
    <row r="267">
      <c r="A267" s="107"/>
      <c r="B267" s="107"/>
      <c r="C267" s="107"/>
      <c r="D267" s="107"/>
      <c r="E267" s="107"/>
      <c r="F267" s="107"/>
      <c r="G267" s="107"/>
      <c r="H267" s="108"/>
      <c r="I267" s="109"/>
      <c r="J267" s="107"/>
      <c r="K267" s="109"/>
      <c r="L267" s="107"/>
      <c r="M267" s="107"/>
      <c r="N267" s="109"/>
    </row>
    <row r="268">
      <c r="A268" s="107"/>
      <c r="B268" s="107"/>
      <c r="C268" s="107"/>
      <c r="D268" s="107"/>
      <c r="E268" s="107"/>
      <c r="F268" s="107"/>
      <c r="G268" s="107"/>
      <c r="H268" s="108"/>
      <c r="I268" s="109"/>
      <c r="J268" s="107"/>
      <c r="K268" s="109"/>
      <c r="L268" s="107"/>
      <c r="M268" s="107"/>
      <c r="N268" s="109"/>
    </row>
    <row r="269">
      <c r="A269" s="107"/>
      <c r="B269" s="107"/>
      <c r="C269" s="107"/>
      <c r="D269" s="107"/>
      <c r="E269" s="107"/>
      <c r="F269" s="107"/>
      <c r="G269" s="107"/>
      <c r="H269" s="108"/>
      <c r="I269" s="109"/>
      <c r="J269" s="107"/>
      <c r="K269" s="109"/>
      <c r="L269" s="107"/>
      <c r="M269" s="107"/>
      <c r="N269" s="109"/>
    </row>
    <row r="270">
      <c r="A270" s="107"/>
      <c r="B270" s="107"/>
      <c r="C270" s="107"/>
      <c r="D270" s="107"/>
      <c r="E270" s="107"/>
      <c r="F270" s="107"/>
      <c r="G270" s="107"/>
      <c r="H270" s="108"/>
      <c r="I270" s="109"/>
      <c r="J270" s="107"/>
      <c r="K270" s="109"/>
      <c r="L270" s="107"/>
      <c r="M270" s="107"/>
      <c r="N270" s="109"/>
    </row>
    <row r="271">
      <c r="A271" s="107"/>
      <c r="B271" s="107"/>
      <c r="C271" s="107"/>
      <c r="D271" s="107"/>
      <c r="E271" s="107"/>
      <c r="F271" s="107"/>
      <c r="G271" s="107"/>
      <c r="H271" s="108"/>
      <c r="I271" s="109"/>
      <c r="J271" s="107"/>
      <c r="K271" s="109"/>
      <c r="L271" s="107"/>
      <c r="M271" s="107"/>
      <c r="N271" s="109"/>
    </row>
    <row r="272">
      <c r="A272" s="107"/>
      <c r="B272" s="107"/>
      <c r="C272" s="107"/>
      <c r="D272" s="107"/>
      <c r="E272" s="107"/>
      <c r="F272" s="107"/>
      <c r="G272" s="107"/>
      <c r="H272" s="108"/>
      <c r="I272" s="109"/>
      <c r="J272" s="107"/>
      <c r="K272" s="109"/>
      <c r="L272" s="107"/>
      <c r="M272" s="107"/>
      <c r="N272" s="109"/>
    </row>
    <row r="273">
      <c r="A273" s="107"/>
      <c r="B273" s="107"/>
      <c r="C273" s="107"/>
      <c r="D273" s="107"/>
      <c r="E273" s="107"/>
      <c r="F273" s="107"/>
      <c r="G273" s="107"/>
      <c r="H273" s="108"/>
      <c r="I273" s="109"/>
      <c r="J273" s="107"/>
      <c r="K273" s="109"/>
      <c r="L273" s="107"/>
      <c r="M273" s="107"/>
      <c r="N273" s="109"/>
    </row>
    <row r="274">
      <c r="A274" s="107"/>
      <c r="B274" s="107"/>
      <c r="C274" s="107"/>
      <c r="D274" s="107"/>
      <c r="E274" s="107"/>
      <c r="F274" s="107"/>
      <c r="G274" s="107"/>
      <c r="H274" s="108"/>
      <c r="I274" s="109"/>
      <c r="J274" s="107"/>
      <c r="K274" s="109"/>
      <c r="L274" s="107"/>
      <c r="M274" s="107"/>
      <c r="N274" s="109"/>
    </row>
    <row r="275">
      <c r="A275" s="107"/>
      <c r="B275" s="107"/>
      <c r="C275" s="107"/>
      <c r="D275" s="107"/>
      <c r="E275" s="107"/>
      <c r="F275" s="107"/>
      <c r="G275" s="107"/>
      <c r="H275" s="108"/>
      <c r="I275" s="109"/>
      <c r="J275" s="107"/>
      <c r="K275" s="109"/>
      <c r="L275" s="107"/>
      <c r="M275" s="107"/>
      <c r="N275" s="109"/>
    </row>
    <row r="276">
      <c r="A276" s="107"/>
      <c r="B276" s="107"/>
      <c r="C276" s="107"/>
      <c r="D276" s="107"/>
      <c r="E276" s="107"/>
      <c r="F276" s="107"/>
      <c r="G276" s="107"/>
      <c r="H276" s="108"/>
      <c r="I276" s="109"/>
      <c r="J276" s="107"/>
      <c r="K276" s="109"/>
      <c r="L276" s="107"/>
      <c r="M276" s="107"/>
      <c r="N276" s="109"/>
    </row>
    <row r="277">
      <c r="A277" s="107"/>
      <c r="B277" s="107"/>
      <c r="C277" s="107"/>
      <c r="D277" s="107"/>
      <c r="E277" s="107"/>
      <c r="F277" s="107"/>
      <c r="G277" s="107"/>
      <c r="H277" s="108"/>
      <c r="I277" s="109"/>
      <c r="J277" s="107"/>
      <c r="K277" s="109"/>
      <c r="L277" s="107"/>
      <c r="M277" s="107"/>
      <c r="N277" s="109"/>
    </row>
    <row r="278">
      <c r="A278" s="107"/>
      <c r="B278" s="107"/>
      <c r="C278" s="107"/>
      <c r="D278" s="107"/>
      <c r="E278" s="107"/>
      <c r="F278" s="107"/>
      <c r="G278" s="107"/>
      <c r="H278" s="108"/>
      <c r="I278" s="109"/>
      <c r="J278" s="107"/>
      <c r="K278" s="109"/>
      <c r="L278" s="107"/>
      <c r="M278" s="107"/>
      <c r="N278" s="109"/>
    </row>
    <row r="279">
      <c r="A279" s="107"/>
      <c r="B279" s="107"/>
      <c r="C279" s="107"/>
      <c r="D279" s="107"/>
      <c r="E279" s="107"/>
      <c r="F279" s="107"/>
      <c r="G279" s="107"/>
      <c r="H279" s="108"/>
      <c r="I279" s="109"/>
      <c r="J279" s="107"/>
      <c r="K279" s="109"/>
      <c r="L279" s="107"/>
      <c r="M279" s="107"/>
      <c r="N279" s="109"/>
    </row>
    <row r="280">
      <c r="A280" s="107"/>
      <c r="B280" s="107"/>
      <c r="C280" s="107"/>
      <c r="D280" s="107"/>
      <c r="E280" s="107"/>
      <c r="F280" s="107"/>
      <c r="G280" s="107"/>
      <c r="H280" s="108"/>
      <c r="I280" s="109"/>
      <c r="J280" s="107"/>
      <c r="K280" s="109"/>
      <c r="L280" s="107"/>
      <c r="M280" s="107"/>
      <c r="N280" s="109"/>
    </row>
    <row r="281">
      <c r="A281" s="107"/>
      <c r="B281" s="107"/>
      <c r="C281" s="107"/>
      <c r="D281" s="107"/>
      <c r="E281" s="107"/>
      <c r="F281" s="107"/>
      <c r="G281" s="107"/>
      <c r="H281" s="108"/>
      <c r="I281" s="109"/>
      <c r="J281" s="107"/>
      <c r="K281" s="109"/>
      <c r="L281" s="107"/>
      <c r="M281" s="107"/>
      <c r="N281" s="109"/>
    </row>
    <row r="282">
      <c r="A282" s="107"/>
      <c r="B282" s="107"/>
      <c r="C282" s="107"/>
      <c r="D282" s="107"/>
      <c r="E282" s="107"/>
      <c r="F282" s="107"/>
      <c r="G282" s="107"/>
      <c r="H282" s="108"/>
      <c r="I282" s="109"/>
      <c r="J282" s="107"/>
      <c r="K282" s="109"/>
      <c r="L282" s="107"/>
      <c r="M282" s="107"/>
      <c r="N282" s="109"/>
    </row>
    <row r="283">
      <c r="A283" s="107"/>
      <c r="B283" s="107"/>
      <c r="C283" s="107"/>
      <c r="D283" s="107"/>
      <c r="E283" s="107"/>
      <c r="F283" s="107"/>
      <c r="G283" s="107"/>
      <c r="H283" s="108"/>
      <c r="I283" s="109"/>
      <c r="J283" s="107"/>
      <c r="K283" s="109"/>
      <c r="L283" s="107"/>
      <c r="M283" s="107"/>
      <c r="N283" s="109"/>
    </row>
    <row r="284">
      <c r="A284" s="107"/>
      <c r="B284" s="107"/>
      <c r="C284" s="107"/>
      <c r="D284" s="107"/>
      <c r="E284" s="107"/>
      <c r="F284" s="107"/>
      <c r="G284" s="107"/>
      <c r="H284" s="108"/>
      <c r="I284" s="109"/>
      <c r="J284" s="107"/>
      <c r="K284" s="109"/>
      <c r="L284" s="107"/>
      <c r="M284" s="107"/>
      <c r="N284" s="109"/>
    </row>
    <row r="285">
      <c r="A285" s="107"/>
      <c r="B285" s="107"/>
      <c r="C285" s="107"/>
      <c r="D285" s="107"/>
      <c r="E285" s="107"/>
      <c r="F285" s="107"/>
      <c r="G285" s="107"/>
      <c r="H285" s="108"/>
      <c r="I285" s="109"/>
      <c r="J285" s="107"/>
      <c r="K285" s="109"/>
      <c r="L285" s="107"/>
      <c r="M285" s="107"/>
      <c r="N285" s="109"/>
    </row>
    <row r="286">
      <c r="A286" s="107"/>
      <c r="B286" s="107"/>
      <c r="C286" s="107"/>
      <c r="D286" s="107"/>
      <c r="E286" s="107"/>
      <c r="F286" s="107"/>
      <c r="G286" s="107"/>
      <c r="H286" s="108"/>
      <c r="I286" s="109"/>
      <c r="J286" s="107"/>
      <c r="K286" s="109"/>
      <c r="L286" s="107"/>
      <c r="M286" s="107"/>
      <c r="N286" s="109"/>
    </row>
    <row r="287">
      <c r="A287" s="107"/>
      <c r="B287" s="107"/>
      <c r="C287" s="107"/>
      <c r="D287" s="107"/>
      <c r="E287" s="107"/>
      <c r="F287" s="107"/>
      <c r="G287" s="107"/>
      <c r="H287" s="108"/>
      <c r="I287" s="109"/>
      <c r="J287" s="107"/>
      <c r="K287" s="109"/>
      <c r="L287" s="107"/>
      <c r="M287" s="107"/>
      <c r="N287" s="109"/>
    </row>
    <row r="288">
      <c r="A288" s="107"/>
      <c r="B288" s="107"/>
      <c r="C288" s="107"/>
      <c r="D288" s="107"/>
      <c r="E288" s="107"/>
      <c r="F288" s="107"/>
      <c r="G288" s="107"/>
      <c r="H288" s="108"/>
      <c r="I288" s="109"/>
      <c r="J288" s="107"/>
      <c r="K288" s="109"/>
      <c r="L288" s="107"/>
      <c r="M288" s="107"/>
      <c r="N288" s="109"/>
    </row>
    <row r="289">
      <c r="A289" s="107"/>
      <c r="B289" s="107"/>
      <c r="C289" s="107"/>
      <c r="D289" s="107"/>
      <c r="E289" s="107"/>
      <c r="F289" s="107"/>
      <c r="G289" s="107"/>
      <c r="H289" s="108"/>
      <c r="I289" s="109"/>
      <c r="J289" s="107"/>
      <c r="K289" s="109"/>
      <c r="L289" s="107"/>
      <c r="M289" s="107"/>
      <c r="N289" s="109"/>
    </row>
    <row r="290">
      <c r="A290" s="107"/>
      <c r="B290" s="107"/>
      <c r="C290" s="107"/>
      <c r="D290" s="107"/>
      <c r="E290" s="107"/>
      <c r="F290" s="107"/>
      <c r="G290" s="107"/>
      <c r="H290" s="108"/>
      <c r="I290" s="109"/>
      <c r="J290" s="107"/>
      <c r="K290" s="109"/>
      <c r="L290" s="107"/>
      <c r="M290" s="107"/>
      <c r="N290" s="109"/>
    </row>
    <row r="291">
      <c r="A291" s="107"/>
      <c r="B291" s="107"/>
      <c r="C291" s="107"/>
      <c r="D291" s="107"/>
      <c r="E291" s="107"/>
      <c r="F291" s="107"/>
      <c r="G291" s="107"/>
      <c r="H291" s="108"/>
      <c r="I291" s="109"/>
      <c r="J291" s="107"/>
      <c r="K291" s="109"/>
      <c r="L291" s="107"/>
      <c r="M291" s="107"/>
      <c r="N291" s="109"/>
    </row>
    <row r="292">
      <c r="A292" s="107"/>
      <c r="B292" s="107"/>
      <c r="C292" s="107"/>
      <c r="D292" s="107"/>
      <c r="E292" s="107"/>
      <c r="F292" s="107"/>
      <c r="G292" s="107"/>
      <c r="H292" s="108"/>
      <c r="I292" s="109"/>
      <c r="J292" s="107"/>
      <c r="K292" s="109"/>
      <c r="L292" s="107"/>
      <c r="M292" s="107"/>
      <c r="N292" s="109"/>
    </row>
    <row r="293">
      <c r="A293" s="107"/>
      <c r="B293" s="107"/>
      <c r="C293" s="107"/>
      <c r="D293" s="107"/>
      <c r="E293" s="107"/>
      <c r="F293" s="107"/>
      <c r="G293" s="107"/>
      <c r="H293" s="108"/>
      <c r="I293" s="109"/>
      <c r="J293" s="107"/>
      <c r="K293" s="109"/>
      <c r="L293" s="107"/>
      <c r="M293" s="107"/>
      <c r="N293" s="109"/>
    </row>
    <row r="294">
      <c r="A294" s="107"/>
      <c r="B294" s="107"/>
      <c r="C294" s="107"/>
      <c r="D294" s="107"/>
      <c r="E294" s="107"/>
      <c r="F294" s="107"/>
      <c r="G294" s="107"/>
      <c r="H294" s="108"/>
      <c r="I294" s="109"/>
      <c r="J294" s="107"/>
      <c r="K294" s="109"/>
      <c r="L294" s="107"/>
      <c r="M294" s="107"/>
      <c r="N294" s="109"/>
    </row>
    <row r="295">
      <c r="A295" s="107"/>
      <c r="B295" s="107"/>
      <c r="C295" s="107"/>
      <c r="D295" s="107"/>
      <c r="E295" s="107"/>
      <c r="F295" s="107"/>
      <c r="G295" s="107"/>
      <c r="H295" s="108"/>
      <c r="I295" s="109"/>
      <c r="J295" s="107"/>
      <c r="K295" s="109"/>
      <c r="L295" s="107"/>
      <c r="M295" s="107"/>
      <c r="N295" s="109"/>
    </row>
    <row r="296">
      <c r="A296" s="107"/>
      <c r="B296" s="107"/>
      <c r="C296" s="107"/>
      <c r="D296" s="107"/>
      <c r="E296" s="107"/>
      <c r="F296" s="107"/>
      <c r="G296" s="107"/>
      <c r="H296" s="108"/>
      <c r="I296" s="109"/>
      <c r="J296" s="107"/>
      <c r="K296" s="109"/>
      <c r="L296" s="107"/>
      <c r="M296" s="107"/>
      <c r="N296" s="109"/>
    </row>
    <row r="297">
      <c r="A297" s="107"/>
      <c r="B297" s="107"/>
      <c r="C297" s="107"/>
      <c r="D297" s="107"/>
      <c r="E297" s="107"/>
      <c r="F297" s="107"/>
      <c r="G297" s="107"/>
      <c r="H297" s="108"/>
      <c r="I297" s="109"/>
      <c r="J297" s="107"/>
      <c r="K297" s="109"/>
      <c r="L297" s="107"/>
      <c r="M297" s="107"/>
      <c r="N297" s="109"/>
    </row>
    <row r="298">
      <c r="A298" s="107"/>
      <c r="B298" s="107"/>
      <c r="C298" s="107"/>
      <c r="D298" s="107"/>
      <c r="E298" s="107"/>
      <c r="F298" s="107"/>
      <c r="G298" s="107"/>
      <c r="H298" s="108"/>
      <c r="I298" s="109"/>
      <c r="J298" s="107"/>
      <c r="K298" s="109"/>
      <c r="L298" s="107"/>
      <c r="M298" s="107"/>
      <c r="N298" s="109"/>
    </row>
    <row r="299">
      <c r="A299" s="107"/>
      <c r="B299" s="107"/>
      <c r="C299" s="107"/>
      <c r="D299" s="107"/>
      <c r="E299" s="107"/>
      <c r="F299" s="107"/>
      <c r="G299" s="107"/>
      <c r="H299" s="108"/>
      <c r="I299" s="109"/>
      <c r="J299" s="107"/>
      <c r="K299" s="109"/>
      <c r="L299" s="107"/>
      <c r="M299" s="107"/>
      <c r="N299" s="109"/>
    </row>
    <row r="300">
      <c r="A300" s="107"/>
      <c r="B300" s="107"/>
      <c r="C300" s="107"/>
      <c r="D300" s="107"/>
      <c r="E300" s="107"/>
      <c r="F300" s="107"/>
      <c r="G300" s="107"/>
      <c r="H300" s="108"/>
      <c r="I300" s="109"/>
      <c r="J300" s="107"/>
      <c r="K300" s="109"/>
      <c r="L300" s="107"/>
      <c r="M300" s="107"/>
      <c r="N300" s="109"/>
    </row>
    <row r="301">
      <c r="A301" s="107"/>
      <c r="B301" s="107"/>
      <c r="C301" s="107"/>
      <c r="D301" s="107"/>
      <c r="E301" s="107"/>
      <c r="F301" s="107"/>
      <c r="G301" s="107"/>
      <c r="H301" s="108"/>
      <c r="I301" s="109"/>
      <c r="J301" s="107"/>
      <c r="K301" s="109"/>
      <c r="L301" s="107"/>
      <c r="M301" s="107"/>
      <c r="N301" s="109"/>
    </row>
    <row r="302">
      <c r="A302" s="107"/>
      <c r="B302" s="107"/>
      <c r="C302" s="107"/>
      <c r="D302" s="107"/>
      <c r="E302" s="107"/>
      <c r="F302" s="107"/>
      <c r="G302" s="107"/>
      <c r="H302" s="108"/>
      <c r="I302" s="109"/>
      <c r="J302" s="107"/>
      <c r="K302" s="109"/>
      <c r="L302" s="107"/>
      <c r="M302" s="107"/>
      <c r="N302" s="109"/>
    </row>
    <row r="303">
      <c r="A303" s="107"/>
      <c r="B303" s="107"/>
      <c r="C303" s="107"/>
      <c r="D303" s="107"/>
      <c r="E303" s="107"/>
      <c r="F303" s="107"/>
      <c r="G303" s="107"/>
      <c r="H303" s="108"/>
      <c r="I303" s="109"/>
      <c r="J303" s="107"/>
      <c r="K303" s="109"/>
      <c r="L303" s="107"/>
      <c r="M303" s="107"/>
      <c r="N303" s="109"/>
    </row>
    <row r="304">
      <c r="A304" s="107"/>
      <c r="B304" s="107"/>
      <c r="C304" s="107"/>
      <c r="D304" s="107"/>
      <c r="E304" s="107"/>
      <c r="F304" s="107"/>
      <c r="G304" s="107"/>
      <c r="H304" s="108"/>
      <c r="I304" s="109"/>
      <c r="J304" s="107"/>
      <c r="K304" s="109"/>
      <c r="L304" s="107"/>
      <c r="M304" s="107"/>
      <c r="N304" s="109"/>
    </row>
    <row r="305">
      <c r="A305" s="107"/>
      <c r="B305" s="107"/>
      <c r="C305" s="107"/>
      <c r="D305" s="107"/>
      <c r="E305" s="107"/>
      <c r="F305" s="107"/>
      <c r="G305" s="107"/>
      <c r="H305" s="108"/>
      <c r="I305" s="109"/>
      <c r="J305" s="107"/>
      <c r="K305" s="109"/>
      <c r="L305" s="107"/>
      <c r="M305" s="107"/>
      <c r="N305" s="109"/>
    </row>
    <row r="306">
      <c r="A306" s="107"/>
      <c r="B306" s="107"/>
      <c r="C306" s="107"/>
      <c r="D306" s="107"/>
      <c r="E306" s="107"/>
      <c r="F306" s="107"/>
      <c r="G306" s="107"/>
      <c r="H306" s="108"/>
      <c r="I306" s="109"/>
      <c r="J306" s="107"/>
      <c r="K306" s="109"/>
      <c r="L306" s="107"/>
      <c r="M306" s="107"/>
      <c r="N306" s="109"/>
    </row>
    <row r="307">
      <c r="A307" s="107"/>
      <c r="B307" s="107"/>
      <c r="C307" s="107"/>
      <c r="D307" s="107"/>
      <c r="E307" s="107"/>
      <c r="F307" s="107"/>
      <c r="G307" s="107"/>
      <c r="H307" s="108"/>
      <c r="I307" s="109"/>
      <c r="J307" s="107"/>
      <c r="K307" s="109"/>
      <c r="L307" s="107"/>
      <c r="M307" s="107"/>
      <c r="N307" s="109"/>
    </row>
    <row r="308">
      <c r="A308" s="107"/>
      <c r="B308" s="107"/>
      <c r="C308" s="107"/>
      <c r="D308" s="107"/>
      <c r="E308" s="107"/>
      <c r="F308" s="107"/>
      <c r="G308" s="107"/>
      <c r="H308" s="108"/>
      <c r="I308" s="109"/>
      <c r="J308" s="107"/>
      <c r="K308" s="109"/>
      <c r="L308" s="107"/>
      <c r="M308" s="107"/>
      <c r="N308" s="109"/>
    </row>
    <row r="309">
      <c r="A309" s="107"/>
      <c r="B309" s="107"/>
      <c r="C309" s="107"/>
      <c r="D309" s="107"/>
      <c r="E309" s="107"/>
      <c r="F309" s="107"/>
      <c r="G309" s="107"/>
      <c r="H309" s="108"/>
      <c r="I309" s="109"/>
      <c r="J309" s="107"/>
      <c r="K309" s="109"/>
      <c r="L309" s="107"/>
      <c r="M309" s="107"/>
      <c r="N309" s="109"/>
    </row>
    <row r="310">
      <c r="A310" s="107"/>
      <c r="B310" s="107"/>
      <c r="C310" s="107"/>
      <c r="D310" s="107"/>
      <c r="E310" s="107"/>
      <c r="F310" s="107"/>
      <c r="G310" s="107"/>
      <c r="H310" s="108"/>
      <c r="I310" s="109"/>
      <c r="J310" s="107"/>
      <c r="K310" s="109"/>
      <c r="L310" s="107"/>
      <c r="M310" s="107"/>
      <c r="N310" s="109"/>
    </row>
    <row r="311">
      <c r="A311" s="107"/>
      <c r="B311" s="107"/>
      <c r="C311" s="107"/>
      <c r="D311" s="107"/>
      <c r="E311" s="107"/>
      <c r="F311" s="107"/>
      <c r="G311" s="107"/>
      <c r="H311" s="108"/>
      <c r="I311" s="109"/>
      <c r="J311" s="107"/>
      <c r="K311" s="109"/>
      <c r="L311" s="107"/>
      <c r="M311" s="107"/>
      <c r="N311" s="109"/>
    </row>
    <row r="312">
      <c r="A312" s="107"/>
      <c r="B312" s="107"/>
      <c r="C312" s="107"/>
      <c r="D312" s="107"/>
      <c r="E312" s="107"/>
      <c r="F312" s="107"/>
      <c r="G312" s="107"/>
      <c r="H312" s="108"/>
      <c r="I312" s="109"/>
      <c r="J312" s="107"/>
      <c r="K312" s="109"/>
      <c r="L312" s="107"/>
      <c r="M312" s="107"/>
      <c r="N312" s="109"/>
    </row>
    <row r="313">
      <c r="A313" s="107"/>
      <c r="B313" s="107"/>
      <c r="C313" s="107"/>
      <c r="D313" s="107"/>
      <c r="E313" s="107"/>
      <c r="F313" s="107"/>
      <c r="G313" s="107"/>
      <c r="H313" s="108"/>
      <c r="I313" s="109"/>
      <c r="J313" s="107"/>
      <c r="K313" s="109"/>
      <c r="L313" s="107"/>
      <c r="M313" s="107"/>
      <c r="N313" s="109"/>
    </row>
    <row r="314">
      <c r="A314" s="107"/>
      <c r="B314" s="107"/>
      <c r="C314" s="107"/>
      <c r="D314" s="107"/>
      <c r="E314" s="107"/>
      <c r="F314" s="107"/>
      <c r="G314" s="107"/>
      <c r="H314" s="108"/>
      <c r="I314" s="109"/>
      <c r="J314" s="107"/>
      <c r="K314" s="109"/>
      <c r="L314" s="107"/>
      <c r="M314" s="107"/>
      <c r="N314" s="109"/>
    </row>
    <row r="315">
      <c r="A315" s="107"/>
      <c r="B315" s="107"/>
      <c r="C315" s="107"/>
      <c r="D315" s="107"/>
      <c r="E315" s="107"/>
      <c r="F315" s="107"/>
      <c r="G315" s="107"/>
      <c r="H315" s="108"/>
      <c r="I315" s="109"/>
      <c r="J315" s="107"/>
      <c r="K315" s="109"/>
      <c r="L315" s="107"/>
      <c r="M315" s="107"/>
      <c r="N315" s="109"/>
    </row>
    <row r="316">
      <c r="A316" s="107"/>
      <c r="B316" s="107"/>
      <c r="C316" s="107"/>
      <c r="D316" s="107"/>
      <c r="E316" s="107"/>
      <c r="F316" s="107"/>
      <c r="G316" s="107"/>
      <c r="H316" s="108"/>
      <c r="I316" s="109"/>
      <c r="J316" s="107"/>
      <c r="K316" s="109"/>
      <c r="L316" s="107"/>
      <c r="M316" s="107"/>
      <c r="N316" s="109"/>
    </row>
    <row r="317">
      <c r="A317" s="107"/>
      <c r="B317" s="107"/>
      <c r="C317" s="107"/>
      <c r="D317" s="107"/>
      <c r="E317" s="107"/>
      <c r="F317" s="107"/>
      <c r="G317" s="107"/>
      <c r="H317" s="108"/>
      <c r="I317" s="109"/>
      <c r="J317" s="107"/>
      <c r="K317" s="109"/>
      <c r="L317" s="107"/>
      <c r="M317" s="107"/>
      <c r="N317" s="109"/>
    </row>
    <row r="318">
      <c r="A318" s="107"/>
      <c r="B318" s="107"/>
      <c r="C318" s="107"/>
      <c r="D318" s="107"/>
      <c r="E318" s="107"/>
      <c r="F318" s="107"/>
      <c r="G318" s="107"/>
      <c r="H318" s="108"/>
      <c r="I318" s="109"/>
      <c r="J318" s="107"/>
      <c r="K318" s="109"/>
      <c r="L318" s="107"/>
      <c r="M318" s="107"/>
      <c r="N318" s="109"/>
    </row>
    <row r="319">
      <c r="A319" s="107"/>
      <c r="B319" s="107"/>
      <c r="C319" s="107"/>
      <c r="D319" s="107"/>
      <c r="E319" s="107"/>
      <c r="F319" s="107"/>
      <c r="G319" s="107"/>
      <c r="H319" s="108"/>
      <c r="I319" s="109"/>
      <c r="J319" s="107"/>
      <c r="K319" s="109"/>
      <c r="L319" s="107"/>
      <c r="M319" s="107"/>
      <c r="N319" s="109"/>
    </row>
    <row r="320">
      <c r="A320" s="107"/>
      <c r="B320" s="107"/>
      <c r="C320" s="107"/>
      <c r="D320" s="107"/>
      <c r="E320" s="107"/>
      <c r="F320" s="107"/>
      <c r="G320" s="107"/>
      <c r="H320" s="108"/>
      <c r="I320" s="109"/>
      <c r="J320" s="107"/>
      <c r="K320" s="109"/>
      <c r="L320" s="107"/>
      <c r="M320" s="107"/>
      <c r="N320" s="109"/>
    </row>
    <row r="321">
      <c r="A321" s="107"/>
      <c r="B321" s="107"/>
      <c r="C321" s="107"/>
      <c r="D321" s="107"/>
      <c r="E321" s="107"/>
      <c r="F321" s="107"/>
      <c r="G321" s="107"/>
      <c r="H321" s="108"/>
      <c r="I321" s="109"/>
      <c r="J321" s="107"/>
      <c r="K321" s="109"/>
      <c r="L321" s="107"/>
      <c r="M321" s="107"/>
      <c r="N321" s="109"/>
    </row>
    <row r="322">
      <c r="A322" s="107"/>
      <c r="B322" s="107"/>
      <c r="C322" s="107"/>
      <c r="D322" s="107"/>
      <c r="E322" s="107"/>
      <c r="F322" s="107"/>
      <c r="G322" s="107"/>
      <c r="H322" s="108"/>
      <c r="I322" s="109"/>
      <c r="J322" s="107"/>
      <c r="K322" s="109"/>
      <c r="L322" s="107"/>
      <c r="M322" s="107"/>
      <c r="N322" s="109"/>
    </row>
    <row r="323">
      <c r="A323" s="107"/>
      <c r="B323" s="107"/>
      <c r="C323" s="107"/>
      <c r="D323" s="107"/>
      <c r="E323" s="107"/>
      <c r="F323" s="107"/>
      <c r="G323" s="107"/>
      <c r="H323" s="108"/>
      <c r="I323" s="109"/>
      <c r="J323" s="107"/>
      <c r="K323" s="109"/>
      <c r="L323" s="107"/>
      <c r="M323" s="107"/>
      <c r="N323" s="109"/>
    </row>
    <row r="324">
      <c r="A324" s="107"/>
      <c r="B324" s="107"/>
      <c r="C324" s="107"/>
      <c r="D324" s="107"/>
      <c r="E324" s="107"/>
      <c r="F324" s="107"/>
      <c r="G324" s="107"/>
      <c r="H324" s="108"/>
      <c r="I324" s="109"/>
      <c r="J324" s="107"/>
      <c r="K324" s="109"/>
      <c r="L324" s="107"/>
      <c r="M324" s="107"/>
      <c r="N324" s="109"/>
    </row>
    <row r="325">
      <c r="A325" s="107"/>
      <c r="B325" s="107"/>
      <c r="C325" s="107"/>
      <c r="D325" s="107"/>
      <c r="E325" s="107"/>
      <c r="F325" s="107"/>
      <c r="G325" s="107"/>
      <c r="H325" s="108"/>
      <c r="I325" s="109"/>
      <c r="J325" s="107"/>
      <c r="K325" s="109"/>
      <c r="L325" s="107"/>
      <c r="M325" s="107"/>
      <c r="N325" s="109"/>
    </row>
    <row r="326">
      <c r="A326" s="107"/>
      <c r="B326" s="107"/>
      <c r="C326" s="107"/>
      <c r="D326" s="107"/>
      <c r="E326" s="107"/>
      <c r="F326" s="107"/>
      <c r="G326" s="107"/>
      <c r="H326" s="108"/>
      <c r="I326" s="109"/>
      <c r="J326" s="107"/>
      <c r="K326" s="109"/>
      <c r="L326" s="107"/>
      <c r="M326" s="107"/>
      <c r="N326" s="109"/>
    </row>
    <row r="327">
      <c r="A327" s="107"/>
      <c r="B327" s="107"/>
      <c r="C327" s="107"/>
      <c r="D327" s="107"/>
      <c r="E327" s="107"/>
      <c r="F327" s="107"/>
      <c r="G327" s="107"/>
      <c r="H327" s="108"/>
      <c r="I327" s="109"/>
      <c r="J327" s="107"/>
      <c r="K327" s="109"/>
      <c r="L327" s="107"/>
      <c r="M327" s="107"/>
      <c r="N327" s="109"/>
    </row>
    <row r="328">
      <c r="A328" s="107"/>
      <c r="B328" s="107"/>
      <c r="C328" s="107"/>
      <c r="D328" s="107"/>
      <c r="E328" s="107"/>
      <c r="F328" s="107"/>
      <c r="G328" s="107"/>
      <c r="H328" s="108"/>
      <c r="I328" s="109"/>
      <c r="J328" s="107"/>
      <c r="K328" s="109"/>
      <c r="L328" s="107"/>
      <c r="M328" s="107"/>
      <c r="N328" s="109"/>
    </row>
    <row r="329">
      <c r="A329" s="107"/>
      <c r="B329" s="107"/>
      <c r="C329" s="107"/>
      <c r="D329" s="107"/>
      <c r="E329" s="107"/>
      <c r="F329" s="107"/>
      <c r="G329" s="107"/>
      <c r="H329" s="108"/>
      <c r="I329" s="109"/>
      <c r="J329" s="107"/>
      <c r="K329" s="109"/>
      <c r="L329" s="107"/>
      <c r="M329" s="107"/>
      <c r="N329" s="109"/>
    </row>
    <row r="330">
      <c r="A330" s="107"/>
      <c r="B330" s="107"/>
      <c r="C330" s="107"/>
      <c r="D330" s="107"/>
      <c r="E330" s="107"/>
      <c r="F330" s="107"/>
      <c r="G330" s="107"/>
      <c r="H330" s="108"/>
      <c r="I330" s="109"/>
      <c r="J330" s="107"/>
      <c r="K330" s="109"/>
      <c r="L330" s="107"/>
      <c r="M330" s="107"/>
      <c r="N330" s="109"/>
    </row>
    <row r="331">
      <c r="A331" s="107"/>
      <c r="B331" s="107"/>
      <c r="C331" s="107"/>
      <c r="D331" s="107"/>
      <c r="E331" s="107"/>
      <c r="F331" s="107"/>
      <c r="G331" s="107"/>
      <c r="H331" s="108"/>
      <c r="I331" s="109"/>
      <c r="J331" s="107"/>
      <c r="K331" s="109"/>
      <c r="L331" s="107"/>
      <c r="M331" s="107"/>
      <c r="N331" s="109"/>
    </row>
    <row r="332">
      <c r="A332" s="107"/>
      <c r="B332" s="107"/>
      <c r="C332" s="107"/>
      <c r="D332" s="107"/>
      <c r="E332" s="107"/>
      <c r="F332" s="107"/>
      <c r="G332" s="107"/>
      <c r="H332" s="108"/>
      <c r="I332" s="109"/>
      <c r="J332" s="107"/>
      <c r="K332" s="109"/>
      <c r="L332" s="107"/>
      <c r="M332" s="107"/>
      <c r="N332" s="109"/>
    </row>
    <row r="333">
      <c r="A333" s="107"/>
      <c r="B333" s="107"/>
      <c r="C333" s="107"/>
      <c r="D333" s="107"/>
      <c r="E333" s="107"/>
      <c r="F333" s="107"/>
      <c r="G333" s="107"/>
      <c r="H333" s="108"/>
      <c r="I333" s="109"/>
      <c r="J333" s="107"/>
      <c r="K333" s="109"/>
      <c r="L333" s="107"/>
      <c r="M333" s="107"/>
      <c r="N333" s="109"/>
    </row>
    <row r="334">
      <c r="A334" s="107"/>
      <c r="B334" s="107"/>
      <c r="C334" s="107"/>
      <c r="D334" s="107"/>
      <c r="E334" s="107"/>
      <c r="F334" s="107"/>
      <c r="G334" s="107"/>
      <c r="H334" s="108"/>
      <c r="I334" s="109"/>
      <c r="J334" s="107"/>
      <c r="K334" s="109"/>
      <c r="L334" s="107"/>
      <c r="M334" s="107"/>
      <c r="N334" s="109"/>
    </row>
    <row r="335">
      <c r="A335" s="107"/>
      <c r="B335" s="107"/>
      <c r="C335" s="107"/>
      <c r="D335" s="107"/>
      <c r="E335" s="107"/>
      <c r="F335" s="107"/>
      <c r="G335" s="107"/>
      <c r="H335" s="108"/>
      <c r="I335" s="109"/>
      <c r="J335" s="107"/>
      <c r="K335" s="109"/>
      <c r="L335" s="107"/>
      <c r="M335" s="107"/>
      <c r="N335" s="109"/>
    </row>
    <row r="336">
      <c r="A336" s="107"/>
      <c r="B336" s="107"/>
      <c r="C336" s="107"/>
      <c r="D336" s="107"/>
      <c r="E336" s="107"/>
      <c r="F336" s="107"/>
      <c r="G336" s="107"/>
      <c r="H336" s="108"/>
      <c r="I336" s="109"/>
      <c r="J336" s="107"/>
      <c r="K336" s="109"/>
      <c r="L336" s="107"/>
      <c r="M336" s="107"/>
      <c r="N336" s="109"/>
    </row>
    <row r="337">
      <c r="A337" s="107"/>
      <c r="B337" s="107"/>
      <c r="C337" s="107"/>
      <c r="D337" s="107"/>
      <c r="E337" s="107"/>
      <c r="F337" s="107"/>
      <c r="G337" s="107"/>
      <c r="H337" s="108"/>
      <c r="I337" s="109"/>
      <c r="J337" s="107"/>
      <c r="K337" s="109"/>
      <c r="L337" s="107"/>
      <c r="M337" s="107"/>
      <c r="N337" s="109"/>
    </row>
    <row r="338">
      <c r="A338" s="107"/>
      <c r="B338" s="107"/>
      <c r="C338" s="107"/>
      <c r="D338" s="107"/>
      <c r="E338" s="107"/>
      <c r="F338" s="107"/>
      <c r="G338" s="107"/>
      <c r="H338" s="108"/>
      <c r="I338" s="109"/>
      <c r="J338" s="107"/>
      <c r="K338" s="109"/>
      <c r="L338" s="107"/>
      <c r="M338" s="107"/>
      <c r="N338" s="109"/>
    </row>
    <row r="339">
      <c r="A339" s="107"/>
      <c r="B339" s="107"/>
      <c r="C339" s="107"/>
      <c r="D339" s="107"/>
      <c r="E339" s="107"/>
      <c r="F339" s="107"/>
      <c r="G339" s="107"/>
      <c r="H339" s="108"/>
      <c r="I339" s="109"/>
      <c r="J339" s="107"/>
      <c r="K339" s="109"/>
      <c r="L339" s="107"/>
      <c r="M339" s="107"/>
      <c r="N339" s="109"/>
    </row>
    <row r="340">
      <c r="A340" s="107"/>
      <c r="B340" s="107"/>
      <c r="C340" s="107"/>
      <c r="D340" s="107"/>
      <c r="E340" s="107"/>
      <c r="F340" s="107"/>
      <c r="G340" s="107"/>
      <c r="H340" s="108"/>
      <c r="I340" s="109"/>
      <c r="J340" s="107"/>
      <c r="K340" s="109"/>
      <c r="L340" s="107"/>
      <c r="M340" s="107"/>
      <c r="N340" s="109"/>
    </row>
    <row r="341">
      <c r="A341" s="107"/>
      <c r="B341" s="107"/>
      <c r="C341" s="107"/>
      <c r="D341" s="107"/>
      <c r="E341" s="107"/>
      <c r="F341" s="107"/>
      <c r="G341" s="107"/>
      <c r="H341" s="108"/>
      <c r="I341" s="109"/>
      <c r="J341" s="107"/>
      <c r="K341" s="109"/>
      <c r="L341" s="107"/>
      <c r="M341" s="107"/>
      <c r="N341" s="109"/>
    </row>
    <row r="342">
      <c r="A342" s="107"/>
      <c r="B342" s="107"/>
      <c r="C342" s="107"/>
      <c r="D342" s="107"/>
      <c r="E342" s="107"/>
      <c r="F342" s="107"/>
      <c r="G342" s="107"/>
      <c r="H342" s="108"/>
      <c r="I342" s="109"/>
      <c r="J342" s="107"/>
      <c r="K342" s="109"/>
      <c r="L342" s="107"/>
      <c r="M342" s="107"/>
      <c r="N342" s="109"/>
    </row>
    <row r="343">
      <c r="A343" s="107"/>
      <c r="B343" s="107"/>
      <c r="C343" s="107"/>
      <c r="D343" s="107"/>
      <c r="E343" s="107"/>
      <c r="F343" s="107"/>
      <c r="G343" s="107"/>
      <c r="H343" s="108"/>
      <c r="I343" s="109"/>
      <c r="J343" s="107"/>
      <c r="K343" s="109"/>
      <c r="L343" s="107"/>
      <c r="M343" s="107"/>
      <c r="N343" s="109"/>
    </row>
    <row r="344">
      <c r="A344" s="107"/>
      <c r="B344" s="107"/>
      <c r="C344" s="107"/>
      <c r="D344" s="107"/>
      <c r="E344" s="107"/>
      <c r="F344" s="107"/>
      <c r="G344" s="107"/>
      <c r="H344" s="108"/>
      <c r="I344" s="109"/>
      <c r="J344" s="107"/>
      <c r="K344" s="109"/>
      <c r="L344" s="107"/>
      <c r="M344" s="107"/>
      <c r="N344" s="109"/>
    </row>
    <row r="345">
      <c r="A345" s="107"/>
      <c r="B345" s="107"/>
      <c r="C345" s="107"/>
      <c r="D345" s="107"/>
      <c r="E345" s="107"/>
      <c r="F345" s="107"/>
      <c r="G345" s="107"/>
      <c r="H345" s="108"/>
      <c r="I345" s="109"/>
      <c r="J345" s="107"/>
      <c r="K345" s="109"/>
      <c r="L345" s="107"/>
      <c r="M345" s="107"/>
      <c r="N345" s="109"/>
    </row>
    <row r="346">
      <c r="A346" s="107"/>
      <c r="B346" s="107"/>
      <c r="C346" s="107"/>
      <c r="D346" s="107"/>
      <c r="E346" s="107"/>
      <c r="F346" s="107"/>
      <c r="G346" s="107"/>
      <c r="H346" s="108"/>
      <c r="I346" s="109"/>
      <c r="J346" s="107"/>
      <c r="K346" s="109"/>
      <c r="L346" s="107"/>
      <c r="M346" s="107"/>
      <c r="N346" s="109"/>
    </row>
    <row r="347">
      <c r="A347" s="107"/>
      <c r="B347" s="107"/>
      <c r="C347" s="107"/>
      <c r="D347" s="107"/>
      <c r="E347" s="107"/>
      <c r="F347" s="107"/>
      <c r="G347" s="107"/>
      <c r="H347" s="108"/>
      <c r="I347" s="109"/>
      <c r="J347" s="107"/>
      <c r="K347" s="109"/>
      <c r="L347" s="107"/>
      <c r="M347" s="107"/>
      <c r="N347" s="109"/>
    </row>
    <row r="348">
      <c r="A348" s="107"/>
      <c r="B348" s="107"/>
      <c r="C348" s="107"/>
      <c r="D348" s="107"/>
      <c r="E348" s="107"/>
      <c r="F348" s="107"/>
      <c r="G348" s="107"/>
      <c r="H348" s="108"/>
      <c r="I348" s="109"/>
      <c r="J348" s="107"/>
      <c r="K348" s="109"/>
      <c r="L348" s="107"/>
      <c r="M348" s="107"/>
      <c r="N348" s="109"/>
    </row>
    <row r="349">
      <c r="A349" s="107"/>
      <c r="B349" s="107"/>
      <c r="C349" s="107"/>
      <c r="D349" s="107"/>
      <c r="E349" s="107"/>
      <c r="F349" s="107"/>
      <c r="G349" s="107"/>
      <c r="H349" s="108"/>
      <c r="I349" s="109"/>
      <c r="J349" s="107"/>
      <c r="K349" s="109"/>
      <c r="L349" s="107"/>
      <c r="M349" s="107"/>
      <c r="N349" s="109"/>
    </row>
    <row r="350">
      <c r="A350" s="107"/>
      <c r="B350" s="107"/>
      <c r="C350" s="107"/>
      <c r="D350" s="107"/>
      <c r="E350" s="107"/>
      <c r="F350" s="107"/>
      <c r="G350" s="107"/>
      <c r="H350" s="108"/>
      <c r="I350" s="109"/>
      <c r="J350" s="107"/>
      <c r="K350" s="109"/>
      <c r="L350" s="107"/>
      <c r="M350" s="107"/>
      <c r="N350" s="109"/>
    </row>
    <row r="351">
      <c r="A351" s="107"/>
      <c r="B351" s="107"/>
      <c r="C351" s="107"/>
      <c r="D351" s="107"/>
      <c r="E351" s="107"/>
      <c r="F351" s="107"/>
      <c r="G351" s="107"/>
      <c r="H351" s="108"/>
      <c r="I351" s="109"/>
      <c r="J351" s="107"/>
      <c r="K351" s="109"/>
      <c r="L351" s="107"/>
      <c r="M351" s="107"/>
      <c r="N351" s="109"/>
    </row>
    <row r="352">
      <c r="A352" s="107"/>
      <c r="B352" s="107"/>
      <c r="C352" s="107"/>
      <c r="D352" s="107"/>
      <c r="E352" s="107"/>
      <c r="F352" s="107"/>
      <c r="G352" s="107"/>
      <c r="H352" s="108"/>
      <c r="I352" s="109"/>
      <c r="J352" s="107"/>
      <c r="K352" s="109"/>
      <c r="L352" s="107"/>
      <c r="M352" s="107"/>
      <c r="N352" s="109"/>
    </row>
    <row r="353">
      <c r="A353" s="107"/>
      <c r="B353" s="107"/>
      <c r="C353" s="107"/>
      <c r="D353" s="107"/>
      <c r="E353" s="107"/>
      <c r="F353" s="107"/>
      <c r="G353" s="107"/>
      <c r="H353" s="108"/>
      <c r="I353" s="109"/>
      <c r="J353" s="107"/>
      <c r="K353" s="109"/>
      <c r="L353" s="107"/>
      <c r="M353" s="107"/>
      <c r="N353" s="109"/>
    </row>
    <row r="354">
      <c r="A354" s="107"/>
      <c r="B354" s="107"/>
      <c r="C354" s="107"/>
      <c r="D354" s="107"/>
      <c r="E354" s="107"/>
      <c r="F354" s="107"/>
      <c r="G354" s="107"/>
      <c r="H354" s="108"/>
      <c r="I354" s="109"/>
      <c r="J354" s="107"/>
      <c r="K354" s="109"/>
      <c r="L354" s="107"/>
      <c r="M354" s="107"/>
      <c r="N354" s="109"/>
    </row>
    <row r="355">
      <c r="A355" s="107"/>
      <c r="B355" s="107"/>
      <c r="C355" s="107"/>
      <c r="D355" s="107"/>
      <c r="E355" s="107"/>
      <c r="F355" s="107"/>
      <c r="G355" s="107"/>
      <c r="H355" s="108"/>
      <c r="I355" s="109"/>
      <c r="J355" s="107"/>
      <c r="K355" s="109"/>
      <c r="L355" s="107"/>
      <c r="M355" s="107"/>
      <c r="N355" s="109"/>
    </row>
    <row r="356">
      <c r="A356" s="107"/>
      <c r="B356" s="107"/>
      <c r="C356" s="107"/>
      <c r="D356" s="107"/>
      <c r="E356" s="107"/>
      <c r="F356" s="107"/>
      <c r="G356" s="107"/>
      <c r="H356" s="108"/>
      <c r="I356" s="109"/>
      <c r="J356" s="107"/>
      <c r="K356" s="109"/>
      <c r="L356" s="107"/>
      <c r="M356" s="107"/>
      <c r="N356" s="109"/>
    </row>
    <row r="357">
      <c r="A357" s="107"/>
      <c r="B357" s="107"/>
      <c r="C357" s="107"/>
      <c r="D357" s="107"/>
      <c r="E357" s="107"/>
      <c r="F357" s="107"/>
      <c r="G357" s="107"/>
      <c r="H357" s="108"/>
      <c r="I357" s="109"/>
      <c r="J357" s="107"/>
      <c r="K357" s="109"/>
      <c r="L357" s="107"/>
      <c r="M357" s="107"/>
      <c r="N357" s="109"/>
    </row>
    <row r="358">
      <c r="A358" s="107"/>
      <c r="B358" s="107"/>
      <c r="C358" s="107"/>
      <c r="D358" s="107"/>
      <c r="E358" s="107"/>
      <c r="F358" s="107"/>
      <c r="G358" s="107"/>
      <c r="H358" s="108"/>
      <c r="I358" s="109"/>
      <c r="J358" s="107"/>
      <c r="K358" s="109"/>
      <c r="L358" s="107"/>
      <c r="M358" s="107"/>
      <c r="N358" s="109"/>
    </row>
    <row r="359">
      <c r="A359" s="107"/>
      <c r="B359" s="107"/>
      <c r="C359" s="107"/>
      <c r="D359" s="107"/>
      <c r="E359" s="107"/>
      <c r="F359" s="107"/>
      <c r="G359" s="107"/>
      <c r="H359" s="108"/>
      <c r="I359" s="109"/>
      <c r="J359" s="107"/>
      <c r="K359" s="109"/>
      <c r="L359" s="107"/>
      <c r="M359" s="107"/>
      <c r="N359" s="109"/>
    </row>
    <row r="360">
      <c r="A360" s="107"/>
      <c r="B360" s="107"/>
      <c r="C360" s="107"/>
      <c r="D360" s="107"/>
      <c r="E360" s="107"/>
      <c r="F360" s="107"/>
      <c r="G360" s="107"/>
      <c r="H360" s="108"/>
      <c r="I360" s="109"/>
      <c r="J360" s="107"/>
      <c r="K360" s="109"/>
      <c r="L360" s="107"/>
      <c r="M360" s="107"/>
      <c r="N360" s="109"/>
    </row>
    <row r="361">
      <c r="A361" s="107"/>
      <c r="B361" s="107"/>
      <c r="C361" s="107"/>
      <c r="D361" s="107"/>
      <c r="E361" s="107"/>
      <c r="F361" s="107"/>
      <c r="G361" s="107"/>
      <c r="H361" s="108"/>
      <c r="I361" s="109"/>
      <c r="J361" s="107"/>
      <c r="K361" s="109"/>
      <c r="L361" s="107"/>
      <c r="M361" s="107"/>
      <c r="N361" s="109"/>
    </row>
    <row r="362">
      <c r="A362" s="107"/>
      <c r="B362" s="107"/>
      <c r="C362" s="107"/>
      <c r="D362" s="107"/>
      <c r="E362" s="107"/>
      <c r="F362" s="107"/>
      <c r="G362" s="107"/>
      <c r="H362" s="108"/>
      <c r="I362" s="109"/>
      <c r="J362" s="107"/>
      <c r="K362" s="109"/>
      <c r="L362" s="107"/>
      <c r="M362" s="107"/>
      <c r="N362" s="109"/>
    </row>
    <row r="363">
      <c r="A363" s="107"/>
      <c r="B363" s="107"/>
      <c r="C363" s="107"/>
      <c r="D363" s="107"/>
      <c r="E363" s="107"/>
      <c r="F363" s="107"/>
      <c r="G363" s="107"/>
      <c r="H363" s="108"/>
      <c r="I363" s="109"/>
      <c r="J363" s="107"/>
      <c r="K363" s="109"/>
      <c r="L363" s="107"/>
      <c r="M363" s="107"/>
      <c r="N363" s="109"/>
    </row>
    <row r="364">
      <c r="A364" s="107"/>
      <c r="B364" s="107"/>
      <c r="C364" s="107"/>
      <c r="D364" s="107"/>
      <c r="E364" s="107"/>
      <c r="F364" s="107"/>
      <c r="G364" s="107"/>
      <c r="H364" s="108"/>
      <c r="I364" s="109"/>
      <c r="J364" s="107"/>
      <c r="K364" s="109"/>
      <c r="L364" s="107"/>
      <c r="M364" s="107"/>
      <c r="N364" s="109"/>
    </row>
    <row r="365">
      <c r="A365" s="107"/>
      <c r="B365" s="107"/>
      <c r="C365" s="107"/>
      <c r="D365" s="107"/>
      <c r="E365" s="107"/>
      <c r="F365" s="107"/>
      <c r="G365" s="107"/>
      <c r="H365" s="108"/>
      <c r="I365" s="109"/>
      <c r="J365" s="107"/>
      <c r="K365" s="109"/>
      <c r="L365" s="107"/>
      <c r="M365" s="107"/>
      <c r="N365" s="109"/>
    </row>
    <row r="366">
      <c r="A366" s="107"/>
      <c r="B366" s="107"/>
      <c r="C366" s="107"/>
      <c r="D366" s="107"/>
      <c r="E366" s="107"/>
      <c r="F366" s="107"/>
      <c r="G366" s="107"/>
      <c r="H366" s="108"/>
      <c r="I366" s="109"/>
      <c r="J366" s="107"/>
      <c r="K366" s="109"/>
      <c r="L366" s="107"/>
      <c r="M366" s="107"/>
      <c r="N366" s="109"/>
    </row>
    <row r="367">
      <c r="A367" s="107"/>
      <c r="B367" s="107"/>
      <c r="C367" s="107"/>
      <c r="D367" s="107"/>
      <c r="E367" s="107"/>
      <c r="F367" s="107"/>
      <c r="G367" s="107"/>
      <c r="H367" s="108"/>
      <c r="I367" s="109"/>
      <c r="J367" s="107"/>
      <c r="K367" s="109"/>
      <c r="L367" s="107"/>
      <c r="M367" s="107"/>
      <c r="N367" s="109"/>
    </row>
    <row r="368">
      <c r="A368" s="107"/>
      <c r="B368" s="107"/>
      <c r="C368" s="107"/>
      <c r="D368" s="107"/>
      <c r="E368" s="107"/>
      <c r="F368" s="107"/>
      <c r="G368" s="107"/>
      <c r="H368" s="108"/>
      <c r="I368" s="109"/>
      <c r="J368" s="107"/>
      <c r="K368" s="109"/>
      <c r="L368" s="107"/>
      <c r="M368" s="107"/>
      <c r="N368" s="109"/>
    </row>
    <row r="369">
      <c r="A369" s="107"/>
      <c r="B369" s="107"/>
      <c r="C369" s="107"/>
      <c r="D369" s="107"/>
      <c r="E369" s="107"/>
      <c r="F369" s="107"/>
      <c r="G369" s="107"/>
      <c r="H369" s="108"/>
      <c r="I369" s="109"/>
      <c r="J369" s="107"/>
      <c r="K369" s="109"/>
      <c r="L369" s="107"/>
      <c r="M369" s="107"/>
      <c r="N369" s="109"/>
    </row>
    <row r="370">
      <c r="A370" s="107"/>
      <c r="B370" s="107"/>
      <c r="C370" s="107"/>
      <c r="D370" s="107"/>
      <c r="E370" s="107"/>
      <c r="F370" s="107"/>
      <c r="G370" s="107"/>
      <c r="H370" s="108"/>
      <c r="I370" s="109"/>
      <c r="J370" s="107"/>
      <c r="K370" s="109"/>
      <c r="L370" s="107"/>
      <c r="M370" s="107"/>
      <c r="N370" s="109"/>
    </row>
    <row r="371">
      <c r="A371" s="107"/>
      <c r="B371" s="107"/>
      <c r="C371" s="107"/>
      <c r="D371" s="107"/>
      <c r="E371" s="107"/>
      <c r="F371" s="107"/>
      <c r="G371" s="107"/>
      <c r="H371" s="108"/>
      <c r="I371" s="109"/>
      <c r="J371" s="107"/>
      <c r="K371" s="109"/>
      <c r="L371" s="107"/>
      <c r="M371" s="107"/>
      <c r="N371" s="109"/>
    </row>
    <row r="372">
      <c r="A372" s="107"/>
      <c r="B372" s="107"/>
      <c r="C372" s="107"/>
      <c r="D372" s="107"/>
      <c r="E372" s="107"/>
      <c r="F372" s="107"/>
      <c r="G372" s="107"/>
      <c r="H372" s="108"/>
      <c r="I372" s="109"/>
      <c r="J372" s="107"/>
      <c r="K372" s="109"/>
      <c r="L372" s="107"/>
      <c r="M372" s="107"/>
      <c r="N372" s="109"/>
    </row>
    <row r="373">
      <c r="A373" s="107"/>
      <c r="B373" s="107"/>
      <c r="C373" s="107"/>
      <c r="D373" s="107"/>
      <c r="E373" s="107"/>
      <c r="F373" s="107"/>
      <c r="G373" s="107"/>
      <c r="H373" s="108"/>
      <c r="I373" s="109"/>
      <c r="J373" s="107"/>
      <c r="K373" s="109"/>
      <c r="L373" s="107"/>
      <c r="M373" s="107"/>
      <c r="N373" s="109"/>
    </row>
    <row r="374">
      <c r="A374" s="107"/>
      <c r="B374" s="107"/>
      <c r="C374" s="107"/>
      <c r="D374" s="107"/>
      <c r="E374" s="107"/>
      <c r="F374" s="107"/>
      <c r="G374" s="107"/>
      <c r="H374" s="108"/>
      <c r="I374" s="109"/>
      <c r="J374" s="107"/>
      <c r="K374" s="109"/>
      <c r="L374" s="107"/>
      <c r="M374" s="107"/>
      <c r="N374" s="109"/>
    </row>
    <row r="375">
      <c r="A375" s="107"/>
      <c r="B375" s="107"/>
      <c r="C375" s="107"/>
      <c r="D375" s="107"/>
      <c r="E375" s="107"/>
      <c r="F375" s="107"/>
      <c r="G375" s="107"/>
      <c r="H375" s="108"/>
      <c r="I375" s="109"/>
      <c r="J375" s="107"/>
      <c r="K375" s="109"/>
      <c r="L375" s="107"/>
      <c r="M375" s="107"/>
      <c r="N375" s="109"/>
    </row>
    <row r="376">
      <c r="A376" s="107"/>
      <c r="B376" s="107"/>
      <c r="C376" s="107"/>
      <c r="D376" s="107"/>
      <c r="E376" s="107"/>
      <c r="F376" s="107"/>
      <c r="G376" s="107"/>
      <c r="H376" s="108"/>
      <c r="I376" s="109"/>
      <c r="J376" s="107"/>
      <c r="K376" s="109"/>
      <c r="L376" s="107"/>
      <c r="M376" s="107"/>
      <c r="N376" s="109"/>
    </row>
    <row r="377">
      <c r="A377" s="107"/>
      <c r="B377" s="107"/>
      <c r="C377" s="107"/>
      <c r="D377" s="107"/>
      <c r="E377" s="107"/>
      <c r="F377" s="107"/>
      <c r="G377" s="107"/>
      <c r="H377" s="108"/>
      <c r="I377" s="109"/>
      <c r="J377" s="107"/>
      <c r="K377" s="109"/>
      <c r="L377" s="107"/>
      <c r="M377" s="107"/>
      <c r="N377" s="109"/>
    </row>
    <row r="378">
      <c r="A378" s="107"/>
      <c r="B378" s="107"/>
      <c r="C378" s="107"/>
      <c r="D378" s="107"/>
      <c r="E378" s="107"/>
      <c r="F378" s="107"/>
      <c r="G378" s="107"/>
      <c r="H378" s="108"/>
      <c r="I378" s="109"/>
      <c r="J378" s="107"/>
      <c r="K378" s="109"/>
      <c r="L378" s="107"/>
      <c r="M378" s="107"/>
      <c r="N378" s="109"/>
    </row>
    <row r="379">
      <c r="A379" s="107"/>
      <c r="B379" s="107"/>
      <c r="C379" s="107"/>
      <c r="D379" s="107"/>
      <c r="E379" s="107"/>
      <c r="F379" s="107"/>
      <c r="G379" s="107"/>
      <c r="H379" s="108"/>
      <c r="I379" s="109"/>
      <c r="J379" s="107"/>
      <c r="K379" s="109"/>
      <c r="L379" s="107"/>
      <c r="M379" s="107"/>
      <c r="N379" s="109"/>
    </row>
    <row r="380">
      <c r="A380" s="107"/>
      <c r="B380" s="107"/>
      <c r="C380" s="107"/>
      <c r="D380" s="107"/>
      <c r="E380" s="107"/>
      <c r="F380" s="107"/>
      <c r="G380" s="107"/>
      <c r="H380" s="108"/>
      <c r="I380" s="109"/>
      <c r="J380" s="107"/>
      <c r="K380" s="109"/>
      <c r="L380" s="107"/>
      <c r="M380" s="107"/>
      <c r="N380" s="109"/>
    </row>
    <row r="381">
      <c r="A381" s="107"/>
      <c r="B381" s="107"/>
      <c r="C381" s="107"/>
      <c r="D381" s="107"/>
      <c r="E381" s="107"/>
      <c r="F381" s="107"/>
      <c r="G381" s="107"/>
      <c r="H381" s="108"/>
      <c r="I381" s="109"/>
      <c r="J381" s="107"/>
      <c r="K381" s="109"/>
      <c r="L381" s="107"/>
      <c r="M381" s="107"/>
      <c r="N381" s="109"/>
    </row>
    <row r="382">
      <c r="A382" s="107"/>
      <c r="B382" s="107"/>
      <c r="C382" s="107"/>
      <c r="D382" s="107"/>
      <c r="E382" s="107"/>
      <c r="F382" s="107"/>
      <c r="G382" s="107"/>
      <c r="H382" s="108"/>
      <c r="I382" s="109"/>
      <c r="J382" s="107"/>
      <c r="K382" s="109"/>
      <c r="L382" s="107"/>
      <c r="M382" s="107"/>
      <c r="N382" s="109"/>
    </row>
    <row r="383">
      <c r="A383" s="107"/>
      <c r="B383" s="107"/>
      <c r="C383" s="107"/>
      <c r="D383" s="107"/>
      <c r="E383" s="107"/>
      <c r="F383" s="107"/>
      <c r="G383" s="107"/>
      <c r="H383" s="108"/>
      <c r="I383" s="109"/>
      <c r="J383" s="107"/>
      <c r="K383" s="109"/>
      <c r="L383" s="107"/>
      <c r="M383" s="107"/>
      <c r="N383" s="109"/>
    </row>
    <row r="384">
      <c r="A384" s="107"/>
      <c r="B384" s="107"/>
      <c r="C384" s="107"/>
      <c r="D384" s="107"/>
      <c r="E384" s="107"/>
      <c r="F384" s="107"/>
      <c r="G384" s="107"/>
      <c r="H384" s="108"/>
      <c r="I384" s="109"/>
      <c r="J384" s="107"/>
      <c r="K384" s="109"/>
      <c r="L384" s="107"/>
      <c r="M384" s="107"/>
      <c r="N384" s="109"/>
    </row>
    <row r="385">
      <c r="A385" s="107"/>
      <c r="B385" s="107"/>
      <c r="C385" s="107"/>
      <c r="D385" s="107"/>
      <c r="E385" s="107"/>
      <c r="F385" s="107"/>
      <c r="G385" s="107"/>
      <c r="H385" s="108"/>
      <c r="I385" s="109"/>
      <c r="J385" s="107"/>
      <c r="K385" s="109"/>
      <c r="L385" s="107"/>
      <c r="M385" s="107"/>
      <c r="N385" s="109"/>
    </row>
    <row r="386">
      <c r="A386" s="107"/>
      <c r="B386" s="107"/>
      <c r="C386" s="107"/>
      <c r="D386" s="107"/>
      <c r="E386" s="107"/>
      <c r="F386" s="107"/>
      <c r="G386" s="107"/>
      <c r="H386" s="108"/>
      <c r="I386" s="109"/>
      <c r="J386" s="107"/>
      <c r="K386" s="109"/>
      <c r="L386" s="107"/>
      <c r="M386" s="107"/>
      <c r="N386" s="109"/>
    </row>
    <row r="387">
      <c r="A387" s="107"/>
      <c r="B387" s="107"/>
      <c r="C387" s="107"/>
      <c r="D387" s="107"/>
      <c r="E387" s="107"/>
      <c r="F387" s="107"/>
      <c r="G387" s="107"/>
      <c r="H387" s="108"/>
      <c r="I387" s="109"/>
      <c r="J387" s="107"/>
      <c r="K387" s="109"/>
      <c r="L387" s="107"/>
      <c r="M387" s="107"/>
      <c r="N387" s="109"/>
    </row>
    <row r="388">
      <c r="A388" s="107"/>
      <c r="B388" s="107"/>
      <c r="C388" s="107"/>
      <c r="D388" s="107"/>
      <c r="E388" s="107"/>
      <c r="F388" s="107"/>
      <c r="G388" s="107"/>
      <c r="H388" s="108"/>
      <c r="I388" s="109"/>
      <c r="J388" s="107"/>
      <c r="K388" s="109"/>
      <c r="L388" s="107"/>
      <c r="M388" s="107"/>
      <c r="N388" s="109"/>
    </row>
    <row r="389">
      <c r="A389" s="107"/>
      <c r="B389" s="107"/>
      <c r="C389" s="107"/>
      <c r="D389" s="107"/>
      <c r="E389" s="107"/>
      <c r="F389" s="107"/>
      <c r="G389" s="107"/>
      <c r="H389" s="108"/>
      <c r="I389" s="109"/>
      <c r="J389" s="107"/>
      <c r="K389" s="109"/>
      <c r="L389" s="107"/>
      <c r="M389" s="107"/>
      <c r="N389" s="109"/>
    </row>
    <row r="390">
      <c r="A390" s="107"/>
      <c r="B390" s="107"/>
      <c r="C390" s="107"/>
      <c r="D390" s="107"/>
      <c r="E390" s="107"/>
      <c r="F390" s="107"/>
      <c r="G390" s="107"/>
      <c r="H390" s="108"/>
      <c r="I390" s="109"/>
      <c r="J390" s="107"/>
      <c r="K390" s="109"/>
      <c r="L390" s="107"/>
      <c r="M390" s="107"/>
      <c r="N390" s="109"/>
    </row>
    <row r="391">
      <c r="A391" s="107"/>
      <c r="B391" s="107"/>
      <c r="C391" s="107"/>
      <c r="D391" s="107"/>
      <c r="E391" s="107"/>
      <c r="F391" s="107"/>
      <c r="G391" s="107"/>
      <c r="H391" s="108"/>
      <c r="I391" s="109"/>
      <c r="J391" s="107"/>
      <c r="K391" s="109"/>
      <c r="L391" s="107"/>
      <c r="M391" s="107"/>
      <c r="N391" s="109"/>
    </row>
    <row r="392">
      <c r="A392" s="107"/>
      <c r="B392" s="107"/>
      <c r="C392" s="107"/>
      <c r="D392" s="107"/>
      <c r="E392" s="107"/>
      <c r="F392" s="107"/>
      <c r="G392" s="107"/>
      <c r="H392" s="108"/>
      <c r="I392" s="109"/>
      <c r="J392" s="107"/>
      <c r="K392" s="109"/>
      <c r="L392" s="107"/>
      <c r="M392" s="107"/>
      <c r="N392" s="109"/>
    </row>
    <row r="393">
      <c r="A393" s="107"/>
      <c r="B393" s="107"/>
      <c r="C393" s="107"/>
      <c r="D393" s="107"/>
      <c r="E393" s="107"/>
      <c r="F393" s="107"/>
      <c r="G393" s="107"/>
      <c r="H393" s="108"/>
      <c r="I393" s="109"/>
      <c r="J393" s="107"/>
      <c r="K393" s="109"/>
      <c r="L393" s="107"/>
      <c r="M393" s="107"/>
      <c r="N393" s="109"/>
    </row>
    <row r="394">
      <c r="A394" s="107"/>
      <c r="B394" s="107"/>
      <c r="C394" s="107"/>
      <c r="D394" s="107"/>
      <c r="E394" s="107"/>
      <c r="F394" s="107"/>
      <c r="G394" s="107"/>
      <c r="H394" s="108"/>
      <c r="I394" s="109"/>
      <c r="J394" s="107"/>
      <c r="K394" s="109"/>
      <c r="L394" s="107"/>
      <c r="M394" s="107"/>
      <c r="N394" s="109"/>
    </row>
    <row r="395">
      <c r="A395" s="107"/>
      <c r="B395" s="107"/>
      <c r="C395" s="107"/>
      <c r="D395" s="107"/>
      <c r="E395" s="107"/>
      <c r="F395" s="107"/>
      <c r="G395" s="107"/>
      <c r="H395" s="108"/>
      <c r="I395" s="109"/>
      <c r="J395" s="107"/>
      <c r="K395" s="109"/>
      <c r="L395" s="107"/>
      <c r="M395" s="107"/>
      <c r="N395" s="109"/>
    </row>
    <row r="396">
      <c r="A396" s="107"/>
      <c r="B396" s="107"/>
      <c r="C396" s="107"/>
      <c r="D396" s="107"/>
      <c r="E396" s="107"/>
      <c r="F396" s="107"/>
      <c r="G396" s="107"/>
      <c r="H396" s="108"/>
      <c r="I396" s="109"/>
      <c r="J396" s="107"/>
      <c r="K396" s="109"/>
      <c r="L396" s="107"/>
      <c r="M396" s="107"/>
      <c r="N396" s="109"/>
    </row>
    <row r="397">
      <c r="A397" s="107"/>
      <c r="B397" s="107"/>
      <c r="C397" s="107"/>
      <c r="D397" s="107"/>
      <c r="E397" s="107"/>
      <c r="F397" s="107"/>
      <c r="G397" s="107"/>
      <c r="H397" s="108"/>
      <c r="I397" s="109"/>
      <c r="J397" s="107"/>
      <c r="K397" s="109"/>
      <c r="L397" s="107"/>
      <c r="M397" s="107"/>
      <c r="N397" s="109"/>
    </row>
    <row r="398">
      <c r="A398" s="107"/>
      <c r="B398" s="107"/>
      <c r="C398" s="107"/>
      <c r="D398" s="107"/>
      <c r="E398" s="107"/>
      <c r="F398" s="107"/>
      <c r="G398" s="107"/>
      <c r="H398" s="108"/>
      <c r="I398" s="109"/>
      <c r="J398" s="107"/>
      <c r="K398" s="109"/>
      <c r="L398" s="107"/>
      <c r="M398" s="107"/>
      <c r="N398" s="109"/>
    </row>
    <row r="399">
      <c r="A399" s="107"/>
      <c r="B399" s="107"/>
      <c r="C399" s="107"/>
      <c r="D399" s="107"/>
      <c r="E399" s="107"/>
      <c r="F399" s="107"/>
      <c r="G399" s="107"/>
      <c r="H399" s="108"/>
      <c r="I399" s="109"/>
      <c r="J399" s="107"/>
      <c r="K399" s="109"/>
      <c r="L399" s="107"/>
      <c r="M399" s="107"/>
      <c r="N399" s="109"/>
    </row>
    <row r="400">
      <c r="A400" s="107"/>
      <c r="B400" s="107"/>
      <c r="C400" s="107"/>
      <c r="D400" s="107"/>
      <c r="E400" s="107"/>
      <c r="F400" s="107"/>
      <c r="G400" s="107"/>
      <c r="H400" s="108"/>
      <c r="I400" s="109"/>
      <c r="J400" s="107"/>
      <c r="K400" s="109"/>
      <c r="L400" s="107"/>
      <c r="M400" s="107"/>
      <c r="N400" s="109"/>
    </row>
    <row r="401">
      <c r="A401" s="107"/>
      <c r="B401" s="107"/>
      <c r="C401" s="107"/>
      <c r="D401" s="107"/>
      <c r="E401" s="107"/>
      <c r="F401" s="107"/>
      <c r="G401" s="107"/>
      <c r="H401" s="108"/>
      <c r="I401" s="109"/>
      <c r="J401" s="107"/>
      <c r="K401" s="109"/>
      <c r="L401" s="107"/>
      <c r="M401" s="107"/>
      <c r="N401" s="109"/>
    </row>
    <row r="402">
      <c r="A402" s="107"/>
      <c r="B402" s="107"/>
      <c r="C402" s="107"/>
      <c r="D402" s="107"/>
      <c r="E402" s="107"/>
      <c r="F402" s="107"/>
      <c r="G402" s="107"/>
      <c r="H402" s="108"/>
      <c r="I402" s="109"/>
      <c r="J402" s="107"/>
      <c r="K402" s="109"/>
      <c r="L402" s="107"/>
      <c r="M402" s="107"/>
      <c r="N402" s="109"/>
    </row>
    <row r="403">
      <c r="A403" s="107"/>
      <c r="B403" s="107"/>
      <c r="C403" s="107"/>
      <c r="D403" s="107"/>
      <c r="E403" s="107"/>
      <c r="F403" s="107"/>
      <c r="G403" s="107"/>
      <c r="H403" s="108"/>
      <c r="I403" s="109"/>
      <c r="J403" s="107"/>
      <c r="K403" s="109"/>
      <c r="L403" s="107"/>
      <c r="M403" s="107"/>
      <c r="N403" s="109"/>
    </row>
    <row r="404">
      <c r="A404" s="107"/>
      <c r="B404" s="107"/>
      <c r="C404" s="107"/>
      <c r="D404" s="107"/>
      <c r="E404" s="107"/>
      <c r="F404" s="107"/>
      <c r="G404" s="107"/>
      <c r="H404" s="108"/>
      <c r="I404" s="109"/>
      <c r="J404" s="107"/>
      <c r="K404" s="109"/>
      <c r="L404" s="107"/>
      <c r="M404" s="107"/>
      <c r="N404" s="109"/>
    </row>
    <row r="405">
      <c r="A405" s="107"/>
      <c r="B405" s="107"/>
      <c r="C405" s="107"/>
      <c r="D405" s="107"/>
      <c r="E405" s="107"/>
      <c r="F405" s="107"/>
      <c r="G405" s="107"/>
      <c r="H405" s="108"/>
      <c r="I405" s="109"/>
      <c r="J405" s="107"/>
      <c r="K405" s="109"/>
      <c r="L405" s="107"/>
      <c r="M405" s="107"/>
      <c r="N405" s="109"/>
    </row>
    <row r="406">
      <c r="A406" s="107"/>
      <c r="B406" s="107"/>
      <c r="C406" s="107"/>
      <c r="D406" s="107"/>
      <c r="E406" s="107"/>
      <c r="F406" s="107"/>
      <c r="G406" s="107"/>
      <c r="H406" s="108"/>
      <c r="I406" s="109"/>
      <c r="J406" s="107"/>
      <c r="K406" s="109"/>
      <c r="L406" s="107"/>
      <c r="M406" s="107"/>
      <c r="N406" s="109"/>
    </row>
    <row r="407">
      <c r="A407" s="107"/>
      <c r="B407" s="107"/>
      <c r="C407" s="107"/>
      <c r="D407" s="107"/>
      <c r="E407" s="107"/>
      <c r="F407" s="107"/>
      <c r="G407" s="107"/>
      <c r="H407" s="108"/>
      <c r="I407" s="109"/>
      <c r="J407" s="107"/>
      <c r="K407" s="109"/>
      <c r="L407" s="107"/>
      <c r="M407" s="107"/>
      <c r="N407" s="109"/>
    </row>
    <row r="408">
      <c r="A408" s="107"/>
      <c r="B408" s="107"/>
      <c r="C408" s="107"/>
      <c r="D408" s="107"/>
      <c r="E408" s="107"/>
      <c r="F408" s="107"/>
      <c r="G408" s="107"/>
      <c r="H408" s="108"/>
      <c r="I408" s="109"/>
      <c r="J408" s="107"/>
      <c r="K408" s="109"/>
      <c r="L408" s="107"/>
      <c r="M408" s="107"/>
      <c r="N408" s="109"/>
    </row>
    <row r="409">
      <c r="A409" s="107"/>
      <c r="B409" s="107"/>
      <c r="C409" s="107"/>
      <c r="D409" s="107"/>
      <c r="E409" s="107"/>
      <c r="F409" s="107"/>
      <c r="G409" s="107"/>
      <c r="H409" s="108"/>
      <c r="I409" s="109"/>
      <c r="J409" s="107"/>
      <c r="K409" s="109"/>
      <c r="L409" s="107"/>
      <c r="M409" s="107"/>
      <c r="N409" s="109"/>
    </row>
    <row r="410">
      <c r="A410" s="107"/>
      <c r="B410" s="107"/>
      <c r="C410" s="107"/>
      <c r="D410" s="107"/>
      <c r="E410" s="107"/>
      <c r="F410" s="107"/>
      <c r="G410" s="107"/>
      <c r="H410" s="108"/>
      <c r="I410" s="109"/>
      <c r="J410" s="107"/>
      <c r="K410" s="109"/>
      <c r="L410" s="107"/>
      <c r="M410" s="107"/>
      <c r="N410" s="109"/>
    </row>
    <row r="411">
      <c r="A411" s="107"/>
      <c r="B411" s="107"/>
      <c r="C411" s="107"/>
      <c r="D411" s="107"/>
      <c r="E411" s="107"/>
      <c r="F411" s="107"/>
      <c r="G411" s="107"/>
      <c r="H411" s="108"/>
      <c r="I411" s="109"/>
      <c r="J411" s="107"/>
      <c r="K411" s="109"/>
      <c r="L411" s="107"/>
      <c r="M411" s="107"/>
      <c r="N411" s="109"/>
    </row>
    <row r="412">
      <c r="A412" s="107"/>
      <c r="B412" s="107"/>
      <c r="C412" s="107"/>
      <c r="D412" s="107"/>
      <c r="E412" s="107"/>
      <c r="F412" s="107"/>
      <c r="G412" s="107"/>
      <c r="H412" s="108"/>
      <c r="I412" s="109"/>
      <c r="J412" s="107"/>
      <c r="K412" s="109"/>
      <c r="L412" s="107"/>
      <c r="M412" s="107"/>
      <c r="N412" s="109"/>
    </row>
    <row r="413">
      <c r="A413" s="107"/>
      <c r="B413" s="107"/>
      <c r="C413" s="107"/>
      <c r="D413" s="107"/>
      <c r="E413" s="107"/>
      <c r="F413" s="107"/>
      <c r="G413" s="107"/>
      <c r="H413" s="108"/>
      <c r="I413" s="109"/>
      <c r="J413" s="107"/>
      <c r="K413" s="109"/>
      <c r="L413" s="107"/>
      <c r="M413" s="107"/>
      <c r="N413" s="109"/>
    </row>
    <row r="414">
      <c r="A414" s="107"/>
      <c r="B414" s="107"/>
      <c r="C414" s="107"/>
      <c r="D414" s="107"/>
      <c r="E414" s="107"/>
      <c r="F414" s="107"/>
      <c r="G414" s="107"/>
      <c r="H414" s="108"/>
      <c r="I414" s="109"/>
      <c r="J414" s="107"/>
      <c r="K414" s="109"/>
      <c r="L414" s="107"/>
      <c r="M414" s="107"/>
      <c r="N414" s="109"/>
    </row>
    <row r="415">
      <c r="A415" s="107"/>
      <c r="B415" s="107"/>
      <c r="C415" s="107"/>
      <c r="D415" s="107"/>
      <c r="E415" s="107"/>
      <c r="F415" s="107"/>
      <c r="G415" s="107"/>
      <c r="H415" s="108"/>
      <c r="I415" s="109"/>
      <c r="J415" s="107"/>
      <c r="K415" s="109"/>
      <c r="L415" s="107"/>
      <c r="M415" s="107"/>
      <c r="N415" s="109"/>
    </row>
    <row r="416">
      <c r="A416" s="107"/>
      <c r="B416" s="107"/>
      <c r="C416" s="107"/>
      <c r="D416" s="107"/>
      <c r="E416" s="107"/>
      <c r="F416" s="107"/>
      <c r="G416" s="107"/>
      <c r="H416" s="108"/>
      <c r="I416" s="109"/>
      <c r="J416" s="107"/>
      <c r="K416" s="109"/>
      <c r="L416" s="107"/>
      <c r="M416" s="107"/>
      <c r="N416" s="109"/>
    </row>
    <row r="417">
      <c r="A417" s="107"/>
      <c r="B417" s="107"/>
      <c r="C417" s="107"/>
      <c r="D417" s="107"/>
      <c r="E417" s="107"/>
      <c r="F417" s="107"/>
      <c r="G417" s="107"/>
      <c r="H417" s="108"/>
      <c r="I417" s="109"/>
      <c r="J417" s="107"/>
      <c r="K417" s="109"/>
      <c r="L417" s="107"/>
      <c r="M417" s="107"/>
      <c r="N417" s="109"/>
    </row>
    <row r="418">
      <c r="A418" s="107"/>
      <c r="B418" s="107"/>
      <c r="C418" s="107"/>
      <c r="D418" s="107"/>
      <c r="E418" s="107"/>
      <c r="F418" s="107"/>
      <c r="G418" s="107"/>
      <c r="H418" s="108"/>
      <c r="I418" s="109"/>
      <c r="J418" s="107"/>
      <c r="K418" s="109"/>
      <c r="L418" s="107"/>
      <c r="M418" s="107"/>
      <c r="N418" s="109"/>
    </row>
    <row r="419">
      <c r="A419" s="107"/>
      <c r="B419" s="107"/>
      <c r="C419" s="107"/>
      <c r="D419" s="107"/>
      <c r="E419" s="107"/>
      <c r="F419" s="107"/>
      <c r="G419" s="107"/>
      <c r="H419" s="108"/>
      <c r="I419" s="109"/>
      <c r="J419" s="107"/>
      <c r="K419" s="109"/>
      <c r="L419" s="107"/>
      <c r="M419" s="107"/>
      <c r="N419" s="109"/>
    </row>
    <row r="420">
      <c r="A420" s="107"/>
      <c r="B420" s="107"/>
      <c r="C420" s="107"/>
      <c r="D420" s="107"/>
      <c r="E420" s="107"/>
      <c r="F420" s="107"/>
      <c r="G420" s="107"/>
      <c r="H420" s="108"/>
      <c r="I420" s="109"/>
      <c r="J420" s="107"/>
      <c r="K420" s="109"/>
      <c r="L420" s="107"/>
      <c r="M420" s="107"/>
      <c r="N420" s="109"/>
    </row>
    <row r="421">
      <c r="A421" s="107"/>
      <c r="B421" s="107"/>
      <c r="C421" s="107"/>
      <c r="D421" s="107"/>
      <c r="E421" s="107"/>
      <c r="F421" s="107"/>
      <c r="G421" s="107"/>
      <c r="H421" s="108"/>
      <c r="I421" s="109"/>
      <c r="J421" s="107"/>
      <c r="K421" s="109"/>
      <c r="L421" s="107"/>
      <c r="M421" s="107"/>
      <c r="N421" s="109"/>
    </row>
    <row r="422">
      <c r="A422" s="107"/>
      <c r="B422" s="107"/>
      <c r="C422" s="107"/>
      <c r="D422" s="107"/>
      <c r="E422" s="107"/>
      <c r="F422" s="107"/>
      <c r="G422" s="107"/>
      <c r="H422" s="108"/>
      <c r="I422" s="109"/>
      <c r="J422" s="107"/>
      <c r="K422" s="109"/>
      <c r="L422" s="107"/>
      <c r="M422" s="107"/>
      <c r="N422" s="109"/>
    </row>
    <row r="423">
      <c r="A423" s="107"/>
      <c r="B423" s="107"/>
      <c r="C423" s="107"/>
      <c r="D423" s="107"/>
      <c r="E423" s="107"/>
      <c r="F423" s="107"/>
      <c r="G423" s="107"/>
      <c r="H423" s="108"/>
      <c r="I423" s="109"/>
      <c r="J423" s="107"/>
      <c r="K423" s="109"/>
      <c r="L423" s="107"/>
      <c r="M423" s="107"/>
      <c r="N423" s="109"/>
    </row>
    <row r="424">
      <c r="A424" s="107"/>
      <c r="B424" s="107"/>
      <c r="C424" s="107"/>
      <c r="D424" s="107"/>
      <c r="E424" s="107"/>
      <c r="F424" s="107"/>
      <c r="G424" s="107"/>
      <c r="H424" s="108"/>
      <c r="I424" s="109"/>
      <c r="J424" s="107"/>
      <c r="K424" s="109"/>
      <c r="L424" s="107"/>
      <c r="M424" s="107"/>
      <c r="N424" s="109"/>
    </row>
    <row r="425">
      <c r="A425" s="107"/>
      <c r="B425" s="107"/>
      <c r="C425" s="107"/>
      <c r="D425" s="107"/>
      <c r="E425" s="107"/>
      <c r="F425" s="107"/>
      <c r="G425" s="107"/>
      <c r="H425" s="108"/>
      <c r="I425" s="109"/>
      <c r="J425" s="107"/>
      <c r="K425" s="109"/>
      <c r="L425" s="107"/>
      <c r="M425" s="107"/>
      <c r="N425" s="109"/>
    </row>
    <row r="426">
      <c r="A426" s="107"/>
      <c r="B426" s="107"/>
      <c r="C426" s="107"/>
      <c r="D426" s="107"/>
      <c r="E426" s="107"/>
      <c r="F426" s="107"/>
      <c r="G426" s="107"/>
      <c r="H426" s="108"/>
      <c r="I426" s="109"/>
      <c r="J426" s="107"/>
      <c r="K426" s="109"/>
      <c r="L426" s="107"/>
      <c r="M426" s="107"/>
      <c r="N426" s="109"/>
    </row>
    <row r="427">
      <c r="A427" s="107"/>
      <c r="B427" s="107"/>
      <c r="C427" s="107"/>
      <c r="D427" s="107"/>
      <c r="E427" s="107"/>
      <c r="F427" s="107"/>
      <c r="G427" s="107"/>
      <c r="H427" s="108"/>
      <c r="I427" s="109"/>
      <c r="J427" s="107"/>
      <c r="K427" s="109"/>
      <c r="L427" s="107"/>
      <c r="M427" s="107"/>
      <c r="N427" s="109"/>
    </row>
    <row r="428">
      <c r="A428" s="107"/>
      <c r="B428" s="107"/>
      <c r="C428" s="107"/>
      <c r="D428" s="107"/>
      <c r="E428" s="107"/>
      <c r="F428" s="107"/>
      <c r="G428" s="107"/>
      <c r="H428" s="108"/>
      <c r="I428" s="109"/>
      <c r="J428" s="107"/>
      <c r="K428" s="109"/>
      <c r="L428" s="107"/>
      <c r="M428" s="107"/>
      <c r="N428" s="109"/>
    </row>
    <row r="429">
      <c r="A429" s="107"/>
      <c r="B429" s="107"/>
      <c r="C429" s="107"/>
      <c r="D429" s="107"/>
      <c r="E429" s="107"/>
      <c r="F429" s="107"/>
      <c r="G429" s="107"/>
      <c r="H429" s="108"/>
      <c r="I429" s="109"/>
      <c r="J429" s="107"/>
      <c r="K429" s="109"/>
      <c r="L429" s="107"/>
      <c r="M429" s="107"/>
      <c r="N429" s="109"/>
    </row>
    <row r="430">
      <c r="A430" s="107"/>
      <c r="B430" s="107"/>
      <c r="C430" s="107"/>
      <c r="D430" s="107"/>
      <c r="E430" s="107"/>
      <c r="F430" s="107"/>
      <c r="G430" s="107"/>
      <c r="H430" s="108"/>
      <c r="I430" s="109"/>
      <c r="J430" s="107"/>
      <c r="K430" s="109"/>
      <c r="L430" s="107"/>
      <c r="M430" s="107"/>
      <c r="N430" s="109"/>
    </row>
    <row r="431">
      <c r="A431" s="107"/>
      <c r="B431" s="107"/>
      <c r="C431" s="107"/>
      <c r="D431" s="107"/>
      <c r="E431" s="107"/>
      <c r="F431" s="107"/>
      <c r="G431" s="107"/>
      <c r="H431" s="108"/>
      <c r="I431" s="109"/>
      <c r="J431" s="107"/>
      <c r="K431" s="109"/>
      <c r="L431" s="107"/>
      <c r="M431" s="107"/>
      <c r="N431" s="109"/>
    </row>
    <row r="432">
      <c r="A432" s="107"/>
      <c r="B432" s="107"/>
      <c r="C432" s="107"/>
      <c r="D432" s="107"/>
      <c r="E432" s="107"/>
      <c r="F432" s="107"/>
      <c r="G432" s="107"/>
      <c r="H432" s="108"/>
      <c r="I432" s="109"/>
      <c r="J432" s="107"/>
      <c r="K432" s="109"/>
      <c r="L432" s="107"/>
      <c r="M432" s="107"/>
      <c r="N432" s="109"/>
    </row>
    <row r="433">
      <c r="A433" s="107"/>
      <c r="B433" s="107"/>
      <c r="C433" s="107"/>
      <c r="D433" s="107"/>
      <c r="E433" s="107"/>
      <c r="F433" s="107"/>
      <c r="G433" s="107"/>
      <c r="H433" s="108"/>
      <c r="I433" s="109"/>
      <c r="J433" s="107"/>
      <c r="K433" s="109"/>
      <c r="L433" s="107"/>
      <c r="M433" s="107"/>
      <c r="N433" s="109"/>
    </row>
    <row r="434">
      <c r="A434" s="107"/>
      <c r="B434" s="107"/>
      <c r="C434" s="107"/>
      <c r="D434" s="107"/>
      <c r="E434" s="107"/>
      <c r="F434" s="107"/>
      <c r="G434" s="107"/>
      <c r="H434" s="108"/>
      <c r="I434" s="109"/>
      <c r="J434" s="107"/>
      <c r="K434" s="109"/>
      <c r="L434" s="107"/>
      <c r="M434" s="107"/>
      <c r="N434" s="109"/>
    </row>
    <row r="435">
      <c r="A435" s="107"/>
      <c r="B435" s="107"/>
      <c r="C435" s="107"/>
      <c r="D435" s="107"/>
      <c r="E435" s="107"/>
      <c r="F435" s="107"/>
      <c r="G435" s="107"/>
      <c r="H435" s="108"/>
      <c r="I435" s="109"/>
      <c r="J435" s="107"/>
      <c r="K435" s="109"/>
      <c r="L435" s="107"/>
      <c r="M435" s="107"/>
      <c r="N435" s="109"/>
    </row>
    <row r="436">
      <c r="A436" s="107"/>
      <c r="B436" s="107"/>
      <c r="C436" s="107"/>
      <c r="D436" s="107"/>
      <c r="E436" s="107"/>
      <c r="F436" s="107"/>
      <c r="G436" s="107"/>
      <c r="H436" s="108"/>
      <c r="I436" s="109"/>
      <c r="J436" s="107"/>
      <c r="K436" s="109"/>
      <c r="L436" s="107"/>
      <c r="M436" s="107"/>
      <c r="N436" s="109"/>
    </row>
    <row r="437">
      <c r="A437" s="107"/>
      <c r="B437" s="107"/>
      <c r="C437" s="107"/>
      <c r="D437" s="107"/>
      <c r="E437" s="107"/>
      <c r="F437" s="107"/>
      <c r="G437" s="107"/>
      <c r="H437" s="108"/>
      <c r="I437" s="109"/>
      <c r="J437" s="107"/>
      <c r="K437" s="109"/>
      <c r="L437" s="107"/>
      <c r="M437" s="107"/>
      <c r="N437" s="109"/>
    </row>
    <row r="438">
      <c r="A438" s="107"/>
      <c r="B438" s="107"/>
      <c r="C438" s="107"/>
      <c r="D438" s="107"/>
      <c r="E438" s="107"/>
      <c r="F438" s="107"/>
      <c r="G438" s="107"/>
      <c r="H438" s="108"/>
      <c r="I438" s="109"/>
      <c r="J438" s="107"/>
      <c r="K438" s="109"/>
      <c r="L438" s="107"/>
      <c r="M438" s="107"/>
      <c r="N438" s="109"/>
    </row>
    <row r="439">
      <c r="A439" s="107"/>
      <c r="B439" s="107"/>
      <c r="C439" s="107"/>
      <c r="D439" s="107"/>
      <c r="E439" s="107"/>
      <c r="F439" s="107"/>
      <c r="G439" s="107"/>
      <c r="H439" s="108"/>
      <c r="I439" s="109"/>
      <c r="J439" s="107"/>
      <c r="K439" s="109"/>
      <c r="L439" s="107"/>
      <c r="M439" s="107"/>
      <c r="N439" s="109"/>
    </row>
    <row r="440">
      <c r="A440" s="107"/>
      <c r="B440" s="107"/>
      <c r="C440" s="107"/>
      <c r="D440" s="107"/>
      <c r="E440" s="107"/>
      <c r="F440" s="107"/>
      <c r="G440" s="107"/>
      <c r="H440" s="108"/>
      <c r="I440" s="109"/>
      <c r="J440" s="107"/>
      <c r="K440" s="109"/>
      <c r="L440" s="107"/>
      <c r="M440" s="107"/>
      <c r="N440" s="109"/>
    </row>
    <row r="441">
      <c r="A441" s="107"/>
      <c r="B441" s="107"/>
      <c r="C441" s="107"/>
      <c r="D441" s="107"/>
      <c r="E441" s="107"/>
      <c r="F441" s="107"/>
      <c r="G441" s="107"/>
      <c r="H441" s="108"/>
      <c r="I441" s="109"/>
      <c r="J441" s="107"/>
      <c r="K441" s="109"/>
      <c r="L441" s="107"/>
      <c r="M441" s="107"/>
      <c r="N441" s="109"/>
    </row>
    <row r="442">
      <c r="A442" s="107"/>
      <c r="B442" s="107"/>
      <c r="C442" s="107"/>
      <c r="D442" s="107"/>
      <c r="E442" s="107"/>
      <c r="F442" s="107"/>
      <c r="G442" s="107"/>
      <c r="H442" s="108"/>
      <c r="I442" s="109"/>
      <c r="J442" s="107"/>
      <c r="K442" s="109"/>
      <c r="L442" s="107"/>
      <c r="M442" s="107"/>
      <c r="N442" s="109"/>
    </row>
    <row r="443">
      <c r="A443" s="107"/>
      <c r="B443" s="107"/>
      <c r="C443" s="107"/>
      <c r="D443" s="107"/>
      <c r="E443" s="107"/>
      <c r="F443" s="107"/>
      <c r="G443" s="107"/>
      <c r="H443" s="108"/>
      <c r="I443" s="109"/>
      <c r="J443" s="107"/>
      <c r="K443" s="109"/>
      <c r="L443" s="107"/>
      <c r="M443" s="107"/>
      <c r="N443" s="109"/>
    </row>
    <row r="444">
      <c r="A444" s="107"/>
      <c r="B444" s="107"/>
      <c r="C444" s="107"/>
      <c r="D444" s="107"/>
      <c r="E444" s="107"/>
      <c r="F444" s="107"/>
      <c r="G444" s="107"/>
      <c r="H444" s="108"/>
      <c r="I444" s="109"/>
      <c r="J444" s="107"/>
      <c r="K444" s="109"/>
      <c r="L444" s="107"/>
      <c r="M444" s="107"/>
      <c r="N444" s="109"/>
    </row>
    <row r="445">
      <c r="A445" s="107"/>
      <c r="B445" s="107"/>
      <c r="C445" s="107"/>
      <c r="D445" s="107"/>
      <c r="E445" s="107"/>
      <c r="F445" s="107"/>
      <c r="G445" s="107"/>
      <c r="H445" s="108"/>
      <c r="I445" s="109"/>
      <c r="J445" s="107"/>
      <c r="K445" s="109"/>
      <c r="L445" s="107"/>
      <c r="M445" s="107"/>
      <c r="N445" s="109"/>
    </row>
    <row r="446">
      <c r="A446" s="107"/>
      <c r="B446" s="107"/>
      <c r="C446" s="107"/>
      <c r="D446" s="107"/>
      <c r="E446" s="107"/>
      <c r="F446" s="107"/>
      <c r="G446" s="107"/>
      <c r="H446" s="108"/>
      <c r="I446" s="109"/>
      <c r="J446" s="107"/>
      <c r="K446" s="109"/>
      <c r="L446" s="107"/>
      <c r="M446" s="107"/>
      <c r="N446" s="109"/>
    </row>
    <row r="447">
      <c r="A447" s="107"/>
      <c r="B447" s="107"/>
      <c r="C447" s="107"/>
      <c r="D447" s="107"/>
      <c r="E447" s="107"/>
      <c r="F447" s="107"/>
      <c r="G447" s="107"/>
      <c r="H447" s="108"/>
      <c r="I447" s="109"/>
      <c r="J447" s="107"/>
      <c r="K447" s="109"/>
      <c r="L447" s="107"/>
      <c r="M447" s="107"/>
      <c r="N447" s="109"/>
    </row>
    <row r="448">
      <c r="A448" s="107"/>
      <c r="B448" s="107"/>
      <c r="C448" s="107"/>
      <c r="D448" s="107"/>
      <c r="E448" s="107"/>
      <c r="F448" s="107"/>
      <c r="G448" s="107"/>
      <c r="H448" s="108"/>
      <c r="I448" s="109"/>
      <c r="J448" s="107"/>
      <c r="K448" s="109"/>
      <c r="L448" s="107"/>
      <c r="M448" s="107"/>
      <c r="N448" s="109"/>
    </row>
    <row r="449">
      <c r="A449" s="107"/>
      <c r="B449" s="107"/>
      <c r="C449" s="107"/>
      <c r="D449" s="107"/>
      <c r="E449" s="107"/>
      <c r="F449" s="107"/>
      <c r="G449" s="107"/>
      <c r="H449" s="108"/>
      <c r="I449" s="109"/>
      <c r="J449" s="107"/>
      <c r="K449" s="109"/>
      <c r="L449" s="107"/>
      <c r="M449" s="107"/>
      <c r="N449" s="109"/>
    </row>
    <row r="450">
      <c r="A450" s="107"/>
      <c r="B450" s="107"/>
      <c r="C450" s="107"/>
      <c r="D450" s="107"/>
      <c r="E450" s="107"/>
      <c r="F450" s="107"/>
      <c r="G450" s="107"/>
      <c r="H450" s="108"/>
      <c r="I450" s="109"/>
      <c r="J450" s="107"/>
      <c r="K450" s="109"/>
      <c r="L450" s="107"/>
      <c r="M450" s="107"/>
      <c r="N450" s="109"/>
    </row>
    <row r="451">
      <c r="A451" s="107"/>
      <c r="B451" s="107"/>
      <c r="C451" s="107"/>
      <c r="D451" s="107"/>
      <c r="E451" s="107"/>
      <c r="F451" s="107"/>
      <c r="G451" s="107"/>
      <c r="H451" s="108"/>
      <c r="I451" s="109"/>
      <c r="J451" s="107"/>
      <c r="K451" s="109"/>
      <c r="L451" s="107"/>
      <c r="M451" s="107"/>
      <c r="N451" s="109"/>
    </row>
    <row r="452">
      <c r="A452" s="107"/>
      <c r="B452" s="107"/>
      <c r="C452" s="107"/>
      <c r="D452" s="107"/>
      <c r="E452" s="107"/>
      <c r="F452" s="107"/>
      <c r="G452" s="107"/>
      <c r="H452" s="108"/>
      <c r="I452" s="109"/>
      <c r="J452" s="107"/>
      <c r="K452" s="109"/>
      <c r="L452" s="107"/>
      <c r="M452" s="107"/>
      <c r="N452" s="109"/>
    </row>
    <row r="453">
      <c r="A453" s="107"/>
      <c r="B453" s="107"/>
      <c r="C453" s="107"/>
      <c r="D453" s="107"/>
      <c r="E453" s="107"/>
      <c r="F453" s="107"/>
      <c r="G453" s="107"/>
      <c r="H453" s="108"/>
      <c r="I453" s="109"/>
      <c r="J453" s="107"/>
      <c r="K453" s="109"/>
      <c r="L453" s="107"/>
      <c r="M453" s="107"/>
      <c r="N453" s="109"/>
    </row>
    <row r="454">
      <c r="A454" s="107"/>
      <c r="B454" s="107"/>
      <c r="C454" s="107"/>
      <c r="D454" s="107"/>
      <c r="E454" s="107"/>
      <c r="F454" s="107"/>
      <c r="G454" s="107"/>
      <c r="H454" s="108"/>
      <c r="I454" s="109"/>
      <c r="J454" s="107"/>
      <c r="K454" s="109"/>
      <c r="L454" s="107"/>
      <c r="M454" s="107"/>
      <c r="N454" s="109"/>
    </row>
    <row r="455">
      <c r="A455" s="107"/>
      <c r="B455" s="107"/>
      <c r="C455" s="107"/>
      <c r="D455" s="107"/>
      <c r="E455" s="107"/>
      <c r="F455" s="107"/>
      <c r="G455" s="107"/>
      <c r="H455" s="108"/>
      <c r="I455" s="109"/>
      <c r="J455" s="107"/>
      <c r="K455" s="109"/>
      <c r="L455" s="107"/>
      <c r="M455" s="107"/>
      <c r="N455" s="109"/>
    </row>
    <row r="456">
      <c r="A456" s="107"/>
      <c r="B456" s="107"/>
      <c r="C456" s="107"/>
      <c r="D456" s="107"/>
      <c r="E456" s="107"/>
      <c r="F456" s="107"/>
      <c r="G456" s="107"/>
      <c r="H456" s="108"/>
      <c r="I456" s="109"/>
      <c r="J456" s="107"/>
      <c r="K456" s="109"/>
      <c r="L456" s="107"/>
      <c r="M456" s="107"/>
      <c r="N456" s="109"/>
    </row>
    <row r="457">
      <c r="A457" s="107"/>
      <c r="B457" s="107"/>
      <c r="C457" s="107"/>
      <c r="D457" s="107"/>
      <c r="E457" s="107"/>
      <c r="F457" s="107"/>
      <c r="G457" s="107"/>
      <c r="H457" s="108"/>
      <c r="I457" s="109"/>
      <c r="J457" s="107"/>
      <c r="K457" s="109"/>
      <c r="L457" s="107"/>
      <c r="M457" s="107"/>
      <c r="N457" s="109"/>
    </row>
    <row r="458">
      <c r="A458" s="107"/>
      <c r="B458" s="107"/>
      <c r="C458" s="107"/>
      <c r="D458" s="107"/>
      <c r="E458" s="107"/>
      <c r="F458" s="107"/>
      <c r="G458" s="107"/>
      <c r="H458" s="108"/>
      <c r="I458" s="109"/>
      <c r="J458" s="107"/>
      <c r="K458" s="109"/>
      <c r="L458" s="107"/>
      <c r="M458" s="107"/>
      <c r="N458" s="109"/>
    </row>
    <row r="459">
      <c r="A459" s="107"/>
      <c r="B459" s="107"/>
      <c r="C459" s="107"/>
      <c r="D459" s="107"/>
      <c r="E459" s="107"/>
      <c r="F459" s="107"/>
      <c r="G459" s="107"/>
      <c r="H459" s="108"/>
      <c r="I459" s="109"/>
      <c r="J459" s="107"/>
      <c r="K459" s="109"/>
      <c r="L459" s="107"/>
      <c r="M459" s="107"/>
      <c r="N459" s="109"/>
    </row>
    <row r="460">
      <c r="A460" s="107"/>
      <c r="B460" s="107"/>
      <c r="C460" s="107"/>
      <c r="D460" s="107"/>
      <c r="E460" s="107"/>
      <c r="F460" s="107"/>
      <c r="G460" s="107"/>
      <c r="H460" s="108"/>
      <c r="I460" s="109"/>
      <c r="J460" s="107"/>
      <c r="K460" s="109"/>
      <c r="L460" s="107"/>
      <c r="M460" s="107"/>
      <c r="N460" s="109"/>
    </row>
    <row r="461">
      <c r="A461" s="107"/>
      <c r="B461" s="107"/>
      <c r="C461" s="107"/>
      <c r="D461" s="107"/>
      <c r="E461" s="107"/>
      <c r="F461" s="107"/>
      <c r="G461" s="107"/>
      <c r="H461" s="108"/>
      <c r="I461" s="109"/>
      <c r="J461" s="107"/>
      <c r="K461" s="109"/>
      <c r="L461" s="107"/>
      <c r="M461" s="107"/>
      <c r="N461" s="109"/>
    </row>
    <row r="462">
      <c r="A462" s="107"/>
      <c r="B462" s="107"/>
      <c r="C462" s="107"/>
      <c r="D462" s="107"/>
      <c r="E462" s="107"/>
      <c r="F462" s="107"/>
      <c r="G462" s="107"/>
      <c r="H462" s="108"/>
      <c r="I462" s="109"/>
      <c r="J462" s="107"/>
      <c r="K462" s="109"/>
      <c r="L462" s="107"/>
      <c r="M462" s="107"/>
      <c r="N462" s="109"/>
    </row>
    <row r="463">
      <c r="A463" s="107"/>
      <c r="B463" s="107"/>
      <c r="C463" s="107"/>
      <c r="D463" s="107"/>
      <c r="E463" s="107"/>
      <c r="F463" s="107"/>
      <c r="G463" s="107"/>
      <c r="H463" s="108"/>
      <c r="I463" s="109"/>
      <c r="J463" s="107"/>
      <c r="K463" s="109"/>
      <c r="L463" s="107"/>
      <c r="M463" s="107"/>
      <c r="N463" s="109"/>
    </row>
    <row r="464">
      <c r="A464" s="107"/>
      <c r="B464" s="107"/>
      <c r="C464" s="107"/>
      <c r="D464" s="107"/>
      <c r="E464" s="107"/>
      <c r="F464" s="107"/>
      <c r="G464" s="107"/>
      <c r="H464" s="108"/>
      <c r="I464" s="109"/>
      <c r="J464" s="107"/>
      <c r="K464" s="109"/>
      <c r="L464" s="107"/>
      <c r="M464" s="107"/>
      <c r="N464" s="109"/>
    </row>
    <row r="465">
      <c r="A465" s="107"/>
      <c r="B465" s="107"/>
      <c r="C465" s="107"/>
      <c r="D465" s="107"/>
      <c r="E465" s="107"/>
      <c r="F465" s="107"/>
      <c r="G465" s="107"/>
      <c r="H465" s="108"/>
      <c r="I465" s="109"/>
      <c r="J465" s="107"/>
      <c r="K465" s="109"/>
      <c r="L465" s="107"/>
      <c r="M465" s="107"/>
      <c r="N465" s="109"/>
    </row>
    <row r="466">
      <c r="A466" s="107"/>
      <c r="B466" s="107"/>
      <c r="C466" s="107"/>
      <c r="D466" s="107"/>
      <c r="E466" s="107"/>
      <c r="F466" s="107"/>
      <c r="G466" s="107"/>
      <c r="H466" s="108"/>
      <c r="I466" s="109"/>
      <c r="J466" s="107"/>
      <c r="K466" s="109"/>
      <c r="L466" s="107"/>
      <c r="M466" s="107"/>
      <c r="N466" s="109"/>
    </row>
    <row r="467">
      <c r="A467" s="107"/>
      <c r="B467" s="107"/>
      <c r="C467" s="107"/>
      <c r="D467" s="107"/>
      <c r="E467" s="107"/>
      <c r="F467" s="107"/>
      <c r="G467" s="107"/>
      <c r="H467" s="108"/>
      <c r="I467" s="109"/>
      <c r="J467" s="107"/>
      <c r="K467" s="109"/>
      <c r="L467" s="107"/>
      <c r="M467" s="107"/>
      <c r="N467" s="109"/>
    </row>
    <row r="468">
      <c r="A468" s="107"/>
      <c r="B468" s="107"/>
      <c r="C468" s="107"/>
      <c r="D468" s="107"/>
      <c r="E468" s="107"/>
      <c r="F468" s="107"/>
      <c r="G468" s="107"/>
      <c r="H468" s="108"/>
      <c r="I468" s="109"/>
      <c r="J468" s="107"/>
      <c r="K468" s="109"/>
      <c r="L468" s="107"/>
      <c r="M468" s="107"/>
      <c r="N468" s="109"/>
    </row>
    <row r="469">
      <c r="A469" s="107"/>
      <c r="B469" s="107"/>
      <c r="C469" s="107"/>
      <c r="D469" s="107"/>
      <c r="E469" s="107"/>
      <c r="F469" s="107"/>
      <c r="G469" s="107"/>
      <c r="H469" s="108"/>
      <c r="I469" s="109"/>
      <c r="J469" s="107"/>
      <c r="K469" s="109"/>
      <c r="L469" s="107"/>
      <c r="M469" s="107"/>
      <c r="N469" s="109"/>
    </row>
    <row r="470">
      <c r="A470" s="107"/>
      <c r="B470" s="107"/>
      <c r="C470" s="107"/>
      <c r="D470" s="107"/>
      <c r="E470" s="107"/>
      <c r="F470" s="107"/>
      <c r="G470" s="107"/>
      <c r="H470" s="108"/>
      <c r="I470" s="109"/>
      <c r="J470" s="107"/>
      <c r="K470" s="109"/>
      <c r="L470" s="107"/>
      <c r="M470" s="107"/>
      <c r="N470" s="109"/>
    </row>
    <row r="471">
      <c r="A471" s="107"/>
      <c r="B471" s="107"/>
      <c r="C471" s="107"/>
      <c r="D471" s="107"/>
      <c r="E471" s="107"/>
      <c r="F471" s="107"/>
      <c r="G471" s="107"/>
      <c r="H471" s="108"/>
      <c r="I471" s="109"/>
      <c r="J471" s="107"/>
      <c r="K471" s="109"/>
      <c r="L471" s="107"/>
      <c r="M471" s="107"/>
      <c r="N471" s="109"/>
    </row>
    <row r="472">
      <c r="A472" s="107"/>
      <c r="B472" s="107"/>
      <c r="C472" s="107"/>
      <c r="D472" s="107"/>
      <c r="E472" s="107"/>
      <c r="F472" s="107"/>
      <c r="G472" s="107"/>
      <c r="H472" s="108"/>
      <c r="I472" s="109"/>
      <c r="J472" s="107"/>
      <c r="K472" s="109"/>
      <c r="L472" s="107"/>
      <c r="M472" s="107"/>
      <c r="N472" s="109"/>
    </row>
    <row r="473">
      <c r="A473" s="107"/>
      <c r="B473" s="107"/>
      <c r="C473" s="107"/>
      <c r="D473" s="107"/>
      <c r="E473" s="107"/>
      <c r="F473" s="107"/>
      <c r="G473" s="107"/>
      <c r="H473" s="108"/>
      <c r="I473" s="109"/>
      <c r="J473" s="107"/>
      <c r="K473" s="109"/>
      <c r="L473" s="107"/>
      <c r="M473" s="107"/>
      <c r="N473" s="109"/>
    </row>
    <row r="474">
      <c r="A474" s="107"/>
      <c r="B474" s="107"/>
      <c r="C474" s="107"/>
      <c r="D474" s="107"/>
      <c r="E474" s="107"/>
      <c r="F474" s="107"/>
      <c r="G474" s="107"/>
      <c r="H474" s="108"/>
      <c r="I474" s="109"/>
      <c r="J474" s="107"/>
      <c r="K474" s="109"/>
      <c r="L474" s="107"/>
      <c r="M474" s="107"/>
      <c r="N474" s="109"/>
    </row>
    <row r="475">
      <c r="A475" s="107"/>
      <c r="B475" s="107"/>
      <c r="C475" s="107"/>
      <c r="D475" s="107"/>
      <c r="E475" s="107"/>
      <c r="F475" s="107"/>
      <c r="G475" s="107"/>
      <c r="H475" s="108"/>
      <c r="I475" s="109"/>
      <c r="J475" s="107"/>
      <c r="K475" s="109"/>
      <c r="L475" s="107"/>
      <c r="M475" s="107"/>
      <c r="N475" s="109"/>
    </row>
    <row r="476">
      <c r="A476" s="107"/>
      <c r="B476" s="107"/>
      <c r="C476" s="107"/>
      <c r="D476" s="107"/>
      <c r="E476" s="107"/>
      <c r="F476" s="107"/>
      <c r="G476" s="107"/>
      <c r="H476" s="108"/>
      <c r="I476" s="109"/>
      <c r="J476" s="107"/>
      <c r="K476" s="109"/>
      <c r="L476" s="107"/>
      <c r="M476" s="107"/>
      <c r="N476" s="109"/>
    </row>
    <row r="477">
      <c r="A477" s="107"/>
      <c r="B477" s="107"/>
      <c r="C477" s="107"/>
      <c r="D477" s="107"/>
      <c r="E477" s="107"/>
      <c r="F477" s="107"/>
      <c r="G477" s="107"/>
      <c r="H477" s="108"/>
      <c r="I477" s="109"/>
      <c r="J477" s="107"/>
      <c r="K477" s="109"/>
      <c r="L477" s="107"/>
      <c r="M477" s="107"/>
      <c r="N477" s="109"/>
    </row>
    <row r="478">
      <c r="A478" s="107"/>
      <c r="B478" s="107"/>
      <c r="C478" s="107"/>
      <c r="D478" s="107"/>
      <c r="E478" s="107"/>
      <c r="F478" s="107"/>
      <c r="G478" s="107"/>
      <c r="H478" s="108"/>
      <c r="I478" s="109"/>
      <c r="J478" s="107"/>
      <c r="K478" s="109"/>
      <c r="L478" s="107"/>
      <c r="M478" s="107"/>
      <c r="N478" s="109"/>
    </row>
    <row r="479">
      <c r="A479" s="107"/>
      <c r="B479" s="107"/>
      <c r="C479" s="107"/>
      <c r="D479" s="107"/>
      <c r="E479" s="107"/>
      <c r="F479" s="107"/>
      <c r="G479" s="107"/>
      <c r="H479" s="108"/>
      <c r="I479" s="109"/>
      <c r="J479" s="107"/>
      <c r="K479" s="109"/>
      <c r="L479" s="107"/>
      <c r="M479" s="107"/>
      <c r="N479" s="109"/>
    </row>
    <row r="480">
      <c r="A480" s="107"/>
      <c r="B480" s="107"/>
      <c r="C480" s="107"/>
      <c r="D480" s="107"/>
      <c r="E480" s="107"/>
      <c r="F480" s="107"/>
      <c r="G480" s="107"/>
      <c r="H480" s="108"/>
      <c r="I480" s="109"/>
      <c r="J480" s="107"/>
      <c r="K480" s="109"/>
      <c r="L480" s="107"/>
      <c r="M480" s="107"/>
      <c r="N480" s="109"/>
    </row>
    <row r="481">
      <c r="A481" s="107"/>
      <c r="B481" s="107"/>
      <c r="C481" s="107"/>
      <c r="D481" s="107"/>
      <c r="E481" s="107"/>
      <c r="F481" s="107"/>
      <c r="G481" s="107"/>
      <c r="H481" s="108"/>
      <c r="I481" s="109"/>
      <c r="J481" s="107"/>
      <c r="K481" s="109"/>
      <c r="L481" s="107"/>
      <c r="M481" s="107"/>
      <c r="N481" s="109"/>
    </row>
    <row r="482">
      <c r="A482" s="107"/>
      <c r="B482" s="107"/>
      <c r="C482" s="107"/>
      <c r="D482" s="107"/>
      <c r="E482" s="107"/>
      <c r="F482" s="107"/>
      <c r="G482" s="107"/>
      <c r="H482" s="108"/>
      <c r="I482" s="109"/>
      <c r="J482" s="107"/>
      <c r="K482" s="109"/>
      <c r="L482" s="107"/>
      <c r="M482" s="107"/>
      <c r="N482" s="109"/>
    </row>
    <row r="483">
      <c r="A483" s="107"/>
      <c r="B483" s="107"/>
      <c r="C483" s="107"/>
      <c r="D483" s="107"/>
      <c r="E483" s="107"/>
      <c r="F483" s="107"/>
      <c r="G483" s="107"/>
      <c r="H483" s="108"/>
      <c r="I483" s="109"/>
      <c r="J483" s="107"/>
      <c r="K483" s="109"/>
      <c r="L483" s="107"/>
      <c r="M483" s="107"/>
      <c r="N483" s="109"/>
    </row>
    <row r="484">
      <c r="A484" s="107"/>
      <c r="B484" s="107"/>
      <c r="C484" s="107"/>
      <c r="D484" s="107"/>
      <c r="E484" s="107"/>
      <c r="F484" s="107"/>
      <c r="G484" s="107"/>
      <c r="H484" s="108"/>
      <c r="I484" s="109"/>
      <c r="J484" s="107"/>
      <c r="K484" s="109"/>
      <c r="L484" s="107"/>
      <c r="M484" s="107"/>
      <c r="N484" s="109"/>
    </row>
    <row r="485">
      <c r="A485" s="107"/>
      <c r="B485" s="107"/>
      <c r="C485" s="107"/>
      <c r="D485" s="107"/>
      <c r="E485" s="107"/>
      <c r="F485" s="107"/>
      <c r="G485" s="107"/>
      <c r="H485" s="108"/>
      <c r="I485" s="109"/>
      <c r="J485" s="107"/>
      <c r="K485" s="109"/>
      <c r="L485" s="107"/>
      <c r="M485" s="107"/>
      <c r="N485" s="109"/>
    </row>
    <row r="486">
      <c r="A486" s="107"/>
      <c r="B486" s="107"/>
      <c r="C486" s="107"/>
      <c r="D486" s="107"/>
      <c r="E486" s="107"/>
      <c r="F486" s="107"/>
      <c r="G486" s="107"/>
      <c r="H486" s="108"/>
      <c r="I486" s="109"/>
      <c r="J486" s="107"/>
      <c r="K486" s="109"/>
      <c r="L486" s="107"/>
      <c r="M486" s="107"/>
      <c r="N486" s="109"/>
    </row>
    <row r="487">
      <c r="A487" s="107"/>
      <c r="B487" s="107"/>
      <c r="C487" s="107"/>
      <c r="D487" s="107"/>
      <c r="E487" s="107"/>
      <c r="F487" s="107"/>
      <c r="G487" s="107"/>
      <c r="H487" s="108"/>
      <c r="I487" s="109"/>
      <c r="J487" s="107"/>
      <c r="K487" s="109"/>
      <c r="L487" s="107"/>
      <c r="M487" s="107"/>
      <c r="N487" s="109"/>
    </row>
    <row r="488">
      <c r="A488" s="107"/>
      <c r="B488" s="107"/>
      <c r="C488" s="107"/>
      <c r="D488" s="107"/>
      <c r="E488" s="107"/>
      <c r="F488" s="107"/>
      <c r="G488" s="107"/>
      <c r="H488" s="108"/>
      <c r="I488" s="109"/>
      <c r="J488" s="107"/>
      <c r="K488" s="109"/>
      <c r="L488" s="107"/>
      <c r="M488" s="107"/>
      <c r="N488" s="109"/>
    </row>
    <row r="489">
      <c r="A489" s="107"/>
      <c r="B489" s="107"/>
      <c r="C489" s="107"/>
      <c r="D489" s="107"/>
      <c r="E489" s="107"/>
      <c r="F489" s="107"/>
      <c r="G489" s="107"/>
      <c r="H489" s="108"/>
      <c r="I489" s="109"/>
      <c r="J489" s="107"/>
      <c r="K489" s="109"/>
      <c r="L489" s="107"/>
      <c r="M489" s="107"/>
      <c r="N489" s="109"/>
    </row>
    <row r="490">
      <c r="A490" s="107"/>
      <c r="B490" s="107"/>
      <c r="C490" s="107"/>
      <c r="D490" s="107"/>
      <c r="E490" s="107"/>
      <c r="F490" s="107"/>
      <c r="G490" s="107"/>
      <c r="H490" s="108"/>
      <c r="I490" s="109"/>
      <c r="J490" s="107"/>
      <c r="K490" s="109"/>
      <c r="L490" s="107"/>
      <c r="M490" s="107"/>
      <c r="N490" s="109"/>
    </row>
    <row r="491">
      <c r="A491" s="107"/>
      <c r="B491" s="107"/>
      <c r="C491" s="107"/>
      <c r="D491" s="107"/>
      <c r="E491" s="107"/>
      <c r="F491" s="107"/>
      <c r="G491" s="107"/>
      <c r="H491" s="108"/>
      <c r="I491" s="109"/>
      <c r="J491" s="107"/>
      <c r="K491" s="109"/>
      <c r="L491" s="107"/>
      <c r="M491" s="107"/>
      <c r="N491" s="109"/>
    </row>
    <row r="492">
      <c r="A492" s="107"/>
      <c r="B492" s="107"/>
      <c r="C492" s="107"/>
      <c r="D492" s="107"/>
      <c r="E492" s="107"/>
      <c r="F492" s="107"/>
      <c r="G492" s="107"/>
      <c r="H492" s="108"/>
      <c r="I492" s="109"/>
      <c r="J492" s="107"/>
      <c r="K492" s="109"/>
      <c r="L492" s="107"/>
      <c r="M492" s="107"/>
      <c r="N492" s="109"/>
    </row>
    <row r="493">
      <c r="A493" s="107"/>
      <c r="B493" s="107"/>
      <c r="C493" s="107"/>
      <c r="D493" s="107"/>
      <c r="E493" s="107"/>
      <c r="F493" s="107"/>
      <c r="G493" s="107"/>
      <c r="H493" s="108"/>
      <c r="I493" s="109"/>
      <c r="J493" s="107"/>
      <c r="K493" s="109"/>
      <c r="L493" s="107"/>
      <c r="M493" s="107"/>
      <c r="N493" s="109"/>
    </row>
    <row r="494">
      <c r="A494" s="107"/>
      <c r="B494" s="107"/>
      <c r="C494" s="107"/>
      <c r="D494" s="107"/>
      <c r="E494" s="107"/>
      <c r="F494" s="107"/>
      <c r="G494" s="107"/>
      <c r="H494" s="108"/>
      <c r="I494" s="109"/>
      <c r="J494" s="107"/>
      <c r="K494" s="109"/>
      <c r="L494" s="107"/>
      <c r="M494" s="107"/>
      <c r="N494" s="109"/>
    </row>
    <row r="495">
      <c r="A495" s="107"/>
      <c r="B495" s="107"/>
      <c r="C495" s="107"/>
      <c r="D495" s="107"/>
      <c r="E495" s="107"/>
      <c r="F495" s="107"/>
      <c r="G495" s="107"/>
      <c r="H495" s="108"/>
      <c r="I495" s="109"/>
      <c r="J495" s="107"/>
      <c r="K495" s="109"/>
      <c r="L495" s="107"/>
      <c r="M495" s="107"/>
      <c r="N495" s="109"/>
    </row>
    <row r="496">
      <c r="A496" s="107"/>
      <c r="B496" s="107"/>
      <c r="C496" s="107"/>
      <c r="D496" s="107"/>
      <c r="E496" s="107"/>
      <c r="F496" s="107"/>
      <c r="G496" s="107"/>
      <c r="H496" s="108"/>
      <c r="I496" s="109"/>
      <c r="J496" s="107"/>
      <c r="K496" s="109"/>
      <c r="L496" s="107"/>
      <c r="M496" s="107"/>
      <c r="N496" s="109"/>
    </row>
    <row r="497">
      <c r="A497" s="107"/>
      <c r="B497" s="107"/>
      <c r="C497" s="107"/>
      <c r="D497" s="107"/>
      <c r="E497" s="107"/>
      <c r="F497" s="107"/>
      <c r="G497" s="107"/>
      <c r="H497" s="108"/>
      <c r="I497" s="109"/>
      <c r="J497" s="107"/>
      <c r="K497" s="109"/>
      <c r="L497" s="107"/>
      <c r="M497" s="107"/>
      <c r="N497" s="109"/>
    </row>
    <row r="498">
      <c r="A498" s="107"/>
      <c r="B498" s="107"/>
      <c r="C498" s="107"/>
      <c r="D498" s="107"/>
      <c r="E498" s="107"/>
      <c r="F498" s="107"/>
      <c r="G498" s="107"/>
      <c r="H498" s="108"/>
      <c r="I498" s="109"/>
      <c r="J498" s="107"/>
      <c r="K498" s="109"/>
      <c r="L498" s="107"/>
      <c r="M498" s="107"/>
      <c r="N498" s="109"/>
    </row>
    <row r="499">
      <c r="A499" s="107"/>
      <c r="B499" s="107"/>
      <c r="C499" s="107"/>
      <c r="D499" s="107"/>
      <c r="E499" s="107"/>
      <c r="F499" s="107"/>
      <c r="G499" s="107"/>
      <c r="H499" s="108"/>
      <c r="I499" s="109"/>
      <c r="J499" s="107"/>
      <c r="K499" s="109"/>
      <c r="L499" s="107"/>
      <c r="M499" s="107"/>
      <c r="N499" s="109"/>
    </row>
    <row r="500">
      <c r="A500" s="107"/>
      <c r="B500" s="107"/>
      <c r="C500" s="107"/>
      <c r="D500" s="107"/>
      <c r="E500" s="107"/>
      <c r="F500" s="107"/>
      <c r="G500" s="107"/>
      <c r="H500" s="108"/>
      <c r="I500" s="109"/>
      <c r="J500" s="107"/>
      <c r="K500" s="109"/>
      <c r="L500" s="107"/>
      <c r="M500" s="107"/>
      <c r="N500" s="109"/>
    </row>
    <row r="501">
      <c r="A501" s="107"/>
      <c r="B501" s="107"/>
      <c r="C501" s="107"/>
      <c r="D501" s="107"/>
      <c r="E501" s="107"/>
      <c r="F501" s="107"/>
      <c r="G501" s="107"/>
      <c r="H501" s="108"/>
      <c r="I501" s="109"/>
      <c r="J501" s="107"/>
      <c r="K501" s="109"/>
      <c r="L501" s="107"/>
      <c r="M501" s="107"/>
      <c r="N501" s="109"/>
    </row>
    <row r="502">
      <c r="A502" s="107"/>
      <c r="B502" s="107"/>
      <c r="C502" s="107"/>
      <c r="D502" s="107"/>
      <c r="E502" s="107"/>
      <c r="F502" s="107"/>
      <c r="G502" s="107"/>
      <c r="H502" s="108"/>
      <c r="I502" s="109"/>
      <c r="J502" s="107"/>
      <c r="K502" s="109"/>
      <c r="L502" s="107"/>
      <c r="M502" s="107"/>
      <c r="N502" s="109"/>
    </row>
    <row r="503">
      <c r="A503" s="107"/>
      <c r="B503" s="107"/>
      <c r="C503" s="107"/>
      <c r="D503" s="107"/>
      <c r="E503" s="107"/>
      <c r="F503" s="107"/>
      <c r="G503" s="107"/>
      <c r="H503" s="108"/>
      <c r="I503" s="109"/>
      <c r="J503" s="107"/>
      <c r="K503" s="109"/>
      <c r="L503" s="107"/>
      <c r="M503" s="107"/>
      <c r="N503" s="109"/>
    </row>
    <row r="504">
      <c r="A504" s="107"/>
      <c r="B504" s="107"/>
      <c r="C504" s="107"/>
      <c r="D504" s="107"/>
      <c r="E504" s="107"/>
      <c r="F504" s="107"/>
      <c r="G504" s="107"/>
      <c r="H504" s="108"/>
      <c r="I504" s="109"/>
      <c r="J504" s="107"/>
      <c r="K504" s="109"/>
      <c r="L504" s="107"/>
      <c r="M504" s="107"/>
      <c r="N504" s="109"/>
    </row>
    <row r="505">
      <c r="A505" s="107"/>
      <c r="B505" s="107"/>
      <c r="C505" s="107"/>
      <c r="D505" s="107"/>
      <c r="E505" s="107"/>
      <c r="F505" s="107"/>
      <c r="G505" s="107"/>
      <c r="H505" s="108"/>
      <c r="I505" s="109"/>
      <c r="J505" s="107"/>
      <c r="K505" s="109"/>
      <c r="L505" s="107"/>
      <c r="M505" s="107"/>
      <c r="N505" s="109"/>
    </row>
    <row r="506">
      <c r="A506" s="107"/>
      <c r="B506" s="107"/>
      <c r="C506" s="107"/>
      <c r="D506" s="107"/>
      <c r="E506" s="107"/>
      <c r="F506" s="107"/>
      <c r="G506" s="107"/>
      <c r="H506" s="108"/>
      <c r="I506" s="109"/>
      <c r="J506" s="107"/>
      <c r="K506" s="109"/>
      <c r="L506" s="107"/>
      <c r="M506" s="107"/>
      <c r="N506" s="109"/>
    </row>
    <row r="507">
      <c r="A507" s="107"/>
      <c r="B507" s="107"/>
      <c r="C507" s="107"/>
      <c r="D507" s="107"/>
      <c r="E507" s="107"/>
      <c r="F507" s="107"/>
      <c r="G507" s="107"/>
      <c r="H507" s="108"/>
      <c r="I507" s="109"/>
      <c r="J507" s="107"/>
      <c r="K507" s="109"/>
      <c r="L507" s="107"/>
      <c r="M507" s="107"/>
      <c r="N507" s="109"/>
    </row>
    <row r="508">
      <c r="A508" s="107"/>
      <c r="B508" s="107"/>
      <c r="C508" s="107"/>
      <c r="D508" s="107"/>
      <c r="E508" s="107"/>
      <c r="F508" s="107"/>
      <c r="G508" s="107"/>
      <c r="H508" s="108"/>
      <c r="I508" s="109"/>
      <c r="J508" s="107"/>
      <c r="K508" s="109"/>
      <c r="L508" s="107"/>
      <c r="M508" s="107"/>
      <c r="N508" s="109"/>
    </row>
    <row r="509">
      <c r="A509" s="107"/>
      <c r="B509" s="107"/>
      <c r="C509" s="107"/>
      <c r="D509" s="107"/>
      <c r="E509" s="107"/>
      <c r="F509" s="107"/>
      <c r="G509" s="107"/>
      <c r="H509" s="108"/>
      <c r="I509" s="109"/>
      <c r="J509" s="107"/>
      <c r="K509" s="109"/>
      <c r="L509" s="107"/>
      <c r="M509" s="107"/>
      <c r="N509" s="109"/>
    </row>
    <row r="510">
      <c r="A510" s="107"/>
      <c r="B510" s="107"/>
      <c r="C510" s="107"/>
      <c r="D510" s="107"/>
      <c r="E510" s="107"/>
      <c r="F510" s="107"/>
      <c r="G510" s="107"/>
      <c r="H510" s="108"/>
      <c r="I510" s="109"/>
      <c r="J510" s="107"/>
      <c r="K510" s="109"/>
      <c r="L510" s="107"/>
      <c r="M510" s="107"/>
      <c r="N510" s="109"/>
    </row>
    <row r="511">
      <c r="A511" s="107"/>
      <c r="B511" s="107"/>
      <c r="C511" s="107"/>
      <c r="D511" s="107"/>
      <c r="E511" s="107"/>
      <c r="F511" s="107"/>
      <c r="G511" s="107"/>
      <c r="H511" s="108"/>
      <c r="I511" s="109"/>
      <c r="J511" s="107"/>
      <c r="K511" s="109"/>
      <c r="L511" s="107"/>
      <c r="M511" s="107"/>
      <c r="N511" s="109"/>
    </row>
    <row r="512">
      <c r="A512" s="107"/>
      <c r="B512" s="107"/>
      <c r="C512" s="107"/>
      <c r="D512" s="107"/>
      <c r="E512" s="107"/>
      <c r="F512" s="107"/>
      <c r="G512" s="107"/>
      <c r="H512" s="108"/>
      <c r="I512" s="109"/>
      <c r="J512" s="107"/>
      <c r="K512" s="109"/>
      <c r="L512" s="107"/>
      <c r="M512" s="107"/>
      <c r="N512" s="109"/>
    </row>
    <row r="513">
      <c r="A513" s="107"/>
      <c r="B513" s="107"/>
      <c r="C513" s="107"/>
      <c r="D513" s="107"/>
      <c r="E513" s="107"/>
      <c r="F513" s="107"/>
      <c r="G513" s="107"/>
      <c r="H513" s="108"/>
      <c r="I513" s="109"/>
      <c r="J513" s="107"/>
      <c r="K513" s="109"/>
      <c r="L513" s="107"/>
      <c r="M513" s="107"/>
      <c r="N513" s="109"/>
    </row>
    <row r="514">
      <c r="A514" s="107"/>
      <c r="B514" s="107"/>
      <c r="C514" s="107"/>
      <c r="D514" s="107"/>
      <c r="E514" s="107"/>
      <c r="F514" s="107"/>
      <c r="G514" s="107"/>
      <c r="H514" s="108"/>
      <c r="I514" s="109"/>
      <c r="J514" s="107"/>
      <c r="K514" s="109"/>
      <c r="L514" s="107"/>
      <c r="M514" s="107"/>
      <c r="N514" s="109"/>
    </row>
    <row r="515">
      <c r="A515" s="107"/>
      <c r="B515" s="107"/>
      <c r="C515" s="107"/>
      <c r="D515" s="107"/>
      <c r="E515" s="107"/>
      <c r="F515" s="107"/>
      <c r="G515" s="107"/>
      <c r="H515" s="108"/>
      <c r="I515" s="109"/>
      <c r="J515" s="107"/>
      <c r="K515" s="109"/>
      <c r="L515" s="107"/>
      <c r="M515" s="107"/>
      <c r="N515" s="109"/>
    </row>
    <row r="516">
      <c r="A516" s="107"/>
      <c r="B516" s="107"/>
      <c r="C516" s="107"/>
      <c r="D516" s="107"/>
      <c r="E516" s="107"/>
      <c r="F516" s="107"/>
      <c r="G516" s="107"/>
      <c r="H516" s="108"/>
      <c r="I516" s="109"/>
      <c r="J516" s="107"/>
      <c r="K516" s="109"/>
      <c r="L516" s="107"/>
      <c r="M516" s="107"/>
      <c r="N516" s="109"/>
    </row>
    <row r="517">
      <c r="A517" s="107"/>
      <c r="B517" s="107"/>
      <c r="C517" s="107"/>
      <c r="D517" s="107"/>
      <c r="E517" s="107"/>
      <c r="F517" s="107"/>
      <c r="G517" s="107"/>
      <c r="H517" s="108"/>
      <c r="I517" s="109"/>
      <c r="J517" s="107"/>
      <c r="K517" s="109"/>
      <c r="L517" s="107"/>
      <c r="M517" s="107"/>
      <c r="N517" s="109"/>
    </row>
    <row r="518">
      <c r="A518" s="107"/>
      <c r="B518" s="107"/>
      <c r="C518" s="107"/>
      <c r="D518" s="107"/>
      <c r="E518" s="107"/>
      <c r="F518" s="107"/>
      <c r="G518" s="107"/>
      <c r="H518" s="108"/>
      <c r="I518" s="109"/>
      <c r="J518" s="107"/>
      <c r="K518" s="109"/>
      <c r="L518" s="107"/>
      <c r="M518" s="107"/>
      <c r="N518" s="109"/>
    </row>
    <row r="519">
      <c r="A519" s="107"/>
      <c r="B519" s="107"/>
      <c r="C519" s="107"/>
      <c r="D519" s="107"/>
      <c r="E519" s="107"/>
      <c r="F519" s="107"/>
      <c r="G519" s="107"/>
      <c r="H519" s="108"/>
      <c r="I519" s="109"/>
      <c r="J519" s="107"/>
      <c r="K519" s="109"/>
      <c r="L519" s="107"/>
      <c r="M519" s="107"/>
      <c r="N519" s="109"/>
    </row>
    <row r="520">
      <c r="A520" s="107"/>
      <c r="B520" s="107"/>
      <c r="C520" s="107"/>
      <c r="D520" s="107"/>
      <c r="E520" s="107"/>
      <c r="F520" s="107"/>
      <c r="G520" s="107"/>
      <c r="H520" s="108"/>
      <c r="I520" s="109"/>
      <c r="J520" s="107"/>
      <c r="K520" s="109"/>
      <c r="L520" s="107"/>
      <c r="M520" s="107"/>
      <c r="N520" s="109"/>
    </row>
    <row r="521">
      <c r="A521" s="107"/>
      <c r="B521" s="107"/>
      <c r="C521" s="107"/>
      <c r="D521" s="107"/>
      <c r="E521" s="107"/>
      <c r="F521" s="107"/>
      <c r="G521" s="107"/>
      <c r="H521" s="108"/>
      <c r="I521" s="109"/>
      <c r="J521" s="107"/>
      <c r="K521" s="109"/>
      <c r="L521" s="107"/>
      <c r="M521" s="107"/>
      <c r="N521" s="109"/>
    </row>
    <row r="522">
      <c r="A522" s="107"/>
      <c r="B522" s="107"/>
      <c r="C522" s="107"/>
      <c r="D522" s="107"/>
      <c r="E522" s="107"/>
      <c r="F522" s="107"/>
      <c r="G522" s="107"/>
      <c r="H522" s="108"/>
      <c r="I522" s="109"/>
      <c r="J522" s="107"/>
      <c r="K522" s="109"/>
      <c r="L522" s="107"/>
      <c r="M522" s="107"/>
      <c r="N522" s="109"/>
    </row>
    <row r="523">
      <c r="A523" s="107"/>
      <c r="B523" s="107"/>
      <c r="C523" s="107"/>
      <c r="D523" s="107"/>
      <c r="E523" s="107"/>
      <c r="F523" s="107"/>
      <c r="G523" s="107"/>
      <c r="H523" s="108"/>
      <c r="I523" s="109"/>
      <c r="J523" s="107"/>
      <c r="K523" s="109"/>
      <c r="L523" s="107"/>
      <c r="M523" s="107"/>
      <c r="N523" s="109"/>
    </row>
    <row r="524">
      <c r="A524" s="107"/>
      <c r="B524" s="107"/>
      <c r="C524" s="107"/>
      <c r="D524" s="107"/>
      <c r="E524" s="107"/>
      <c r="F524" s="107"/>
      <c r="G524" s="107"/>
      <c r="H524" s="108"/>
      <c r="I524" s="109"/>
      <c r="J524" s="107"/>
      <c r="K524" s="109"/>
      <c r="L524" s="107"/>
      <c r="M524" s="107"/>
      <c r="N524" s="109"/>
    </row>
    <row r="525">
      <c r="A525" s="107"/>
      <c r="B525" s="107"/>
      <c r="C525" s="107"/>
      <c r="D525" s="107"/>
      <c r="E525" s="107"/>
      <c r="F525" s="107"/>
      <c r="G525" s="107"/>
      <c r="H525" s="108"/>
      <c r="I525" s="109"/>
      <c r="J525" s="107"/>
      <c r="K525" s="109"/>
      <c r="L525" s="107"/>
      <c r="M525" s="107"/>
      <c r="N525" s="109"/>
    </row>
    <row r="526">
      <c r="A526" s="107"/>
      <c r="B526" s="107"/>
      <c r="C526" s="107"/>
      <c r="D526" s="107"/>
      <c r="E526" s="107"/>
      <c r="F526" s="107"/>
      <c r="G526" s="107"/>
      <c r="H526" s="108"/>
      <c r="I526" s="109"/>
      <c r="J526" s="107"/>
      <c r="K526" s="109"/>
      <c r="L526" s="107"/>
      <c r="M526" s="107"/>
      <c r="N526" s="109"/>
    </row>
    <row r="527">
      <c r="A527" s="107"/>
      <c r="B527" s="107"/>
      <c r="C527" s="107"/>
      <c r="D527" s="107"/>
      <c r="E527" s="107"/>
      <c r="F527" s="107"/>
      <c r="G527" s="107"/>
      <c r="H527" s="108"/>
      <c r="I527" s="109"/>
      <c r="J527" s="107"/>
      <c r="K527" s="109"/>
      <c r="L527" s="107"/>
      <c r="M527" s="107"/>
      <c r="N527" s="109"/>
    </row>
    <row r="528">
      <c r="A528" s="107"/>
      <c r="B528" s="107"/>
      <c r="C528" s="107"/>
      <c r="D528" s="107"/>
      <c r="E528" s="107"/>
      <c r="F528" s="107"/>
      <c r="G528" s="107"/>
      <c r="H528" s="108"/>
      <c r="I528" s="109"/>
      <c r="J528" s="107"/>
      <c r="K528" s="109"/>
      <c r="L528" s="107"/>
      <c r="M528" s="107"/>
      <c r="N528" s="109"/>
    </row>
    <row r="529">
      <c r="A529" s="107"/>
      <c r="B529" s="107"/>
      <c r="C529" s="107"/>
      <c r="D529" s="107"/>
      <c r="E529" s="107"/>
      <c r="F529" s="107"/>
      <c r="G529" s="107"/>
      <c r="H529" s="108"/>
      <c r="I529" s="109"/>
      <c r="J529" s="107"/>
      <c r="K529" s="109"/>
      <c r="L529" s="107"/>
      <c r="M529" s="107"/>
      <c r="N529" s="109"/>
    </row>
    <row r="530">
      <c r="A530" s="107"/>
      <c r="B530" s="107"/>
      <c r="C530" s="107"/>
      <c r="D530" s="107"/>
      <c r="E530" s="107"/>
      <c r="F530" s="107"/>
      <c r="G530" s="107"/>
      <c r="H530" s="108"/>
      <c r="I530" s="109"/>
      <c r="J530" s="107"/>
      <c r="K530" s="109"/>
      <c r="L530" s="107"/>
      <c r="M530" s="107"/>
      <c r="N530" s="109"/>
    </row>
    <row r="531">
      <c r="A531" s="107"/>
      <c r="B531" s="107"/>
      <c r="C531" s="107"/>
      <c r="D531" s="107"/>
      <c r="E531" s="107"/>
      <c r="F531" s="107"/>
      <c r="G531" s="107"/>
      <c r="H531" s="108"/>
      <c r="I531" s="109"/>
      <c r="J531" s="107"/>
      <c r="K531" s="109"/>
      <c r="L531" s="107"/>
      <c r="M531" s="107"/>
      <c r="N531" s="109"/>
    </row>
    <row r="532">
      <c r="A532" s="107"/>
      <c r="B532" s="107"/>
      <c r="C532" s="107"/>
      <c r="D532" s="107"/>
      <c r="E532" s="107"/>
      <c r="F532" s="107"/>
      <c r="G532" s="107"/>
      <c r="H532" s="108"/>
      <c r="I532" s="109"/>
      <c r="J532" s="107"/>
      <c r="K532" s="109"/>
      <c r="L532" s="107"/>
      <c r="M532" s="107"/>
      <c r="N532" s="109"/>
    </row>
    <row r="533">
      <c r="A533" s="107"/>
      <c r="B533" s="107"/>
      <c r="C533" s="107"/>
      <c r="D533" s="107"/>
      <c r="E533" s="107"/>
      <c r="F533" s="107"/>
      <c r="G533" s="107"/>
      <c r="H533" s="108"/>
      <c r="I533" s="109"/>
      <c r="J533" s="107"/>
      <c r="K533" s="109"/>
      <c r="L533" s="107"/>
      <c r="M533" s="107"/>
      <c r="N533" s="109"/>
    </row>
    <row r="534">
      <c r="A534" s="107"/>
      <c r="B534" s="107"/>
      <c r="C534" s="107"/>
      <c r="D534" s="107"/>
      <c r="E534" s="107"/>
      <c r="F534" s="107"/>
      <c r="G534" s="107"/>
      <c r="H534" s="108"/>
      <c r="I534" s="109"/>
      <c r="J534" s="107"/>
      <c r="K534" s="109"/>
      <c r="L534" s="107"/>
      <c r="M534" s="107"/>
      <c r="N534" s="109"/>
    </row>
    <row r="535">
      <c r="A535" s="107"/>
      <c r="B535" s="107"/>
      <c r="C535" s="107"/>
      <c r="D535" s="107"/>
      <c r="E535" s="107"/>
      <c r="F535" s="107"/>
      <c r="G535" s="107"/>
      <c r="H535" s="108"/>
      <c r="I535" s="109"/>
      <c r="J535" s="107"/>
      <c r="K535" s="109"/>
      <c r="L535" s="107"/>
      <c r="M535" s="107"/>
      <c r="N535" s="109"/>
    </row>
    <row r="536">
      <c r="A536" s="107"/>
      <c r="B536" s="107"/>
      <c r="C536" s="107"/>
      <c r="D536" s="107"/>
      <c r="E536" s="107"/>
      <c r="F536" s="107"/>
      <c r="G536" s="107"/>
      <c r="H536" s="108"/>
      <c r="I536" s="109"/>
      <c r="J536" s="107"/>
      <c r="K536" s="109"/>
      <c r="L536" s="107"/>
      <c r="M536" s="107"/>
      <c r="N536" s="109"/>
    </row>
    <row r="537">
      <c r="A537" s="107"/>
      <c r="B537" s="107"/>
      <c r="C537" s="107"/>
      <c r="D537" s="107"/>
      <c r="E537" s="107"/>
      <c r="F537" s="107"/>
      <c r="G537" s="107"/>
      <c r="H537" s="108"/>
      <c r="I537" s="109"/>
      <c r="J537" s="107"/>
      <c r="K537" s="109"/>
      <c r="L537" s="107"/>
      <c r="M537" s="107"/>
      <c r="N537" s="109"/>
    </row>
    <row r="538">
      <c r="A538" s="107"/>
      <c r="B538" s="107"/>
      <c r="C538" s="107"/>
      <c r="D538" s="107"/>
      <c r="E538" s="107"/>
      <c r="F538" s="107"/>
      <c r="G538" s="107"/>
      <c r="H538" s="108"/>
      <c r="I538" s="109"/>
      <c r="J538" s="107"/>
      <c r="K538" s="109"/>
      <c r="L538" s="107"/>
      <c r="M538" s="107"/>
      <c r="N538" s="109"/>
    </row>
    <row r="539">
      <c r="A539" s="107"/>
      <c r="B539" s="107"/>
      <c r="C539" s="107"/>
      <c r="D539" s="107"/>
      <c r="E539" s="107"/>
      <c r="F539" s="107"/>
      <c r="G539" s="107"/>
      <c r="H539" s="108"/>
      <c r="I539" s="109"/>
      <c r="J539" s="107"/>
      <c r="K539" s="109"/>
      <c r="L539" s="107"/>
      <c r="M539" s="107"/>
      <c r="N539" s="109"/>
    </row>
    <row r="540">
      <c r="A540" s="107"/>
      <c r="B540" s="107"/>
      <c r="C540" s="107"/>
      <c r="D540" s="107"/>
      <c r="E540" s="107"/>
      <c r="F540" s="107"/>
      <c r="G540" s="107"/>
      <c r="H540" s="108"/>
      <c r="I540" s="109"/>
      <c r="J540" s="107"/>
      <c r="K540" s="109"/>
      <c r="L540" s="107"/>
      <c r="M540" s="107"/>
      <c r="N540" s="109"/>
    </row>
    <row r="541">
      <c r="A541" s="107"/>
      <c r="B541" s="107"/>
      <c r="C541" s="107"/>
      <c r="D541" s="107"/>
      <c r="E541" s="107"/>
      <c r="F541" s="107"/>
      <c r="G541" s="107"/>
      <c r="H541" s="108"/>
      <c r="I541" s="109"/>
      <c r="J541" s="107"/>
      <c r="K541" s="109"/>
      <c r="L541" s="107"/>
      <c r="M541" s="107"/>
      <c r="N541" s="109"/>
    </row>
    <row r="542">
      <c r="A542" s="107"/>
      <c r="B542" s="107"/>
      <c r="C542" s="107"/>
      <c r="D542" s="107"/>
      <c r="E542" s="107"/>
      <c r="F542" s="107"/>
      <c r="G542" s="107"/>
      <c r="H542" s="108"/>
      <c r="I542" s="109"/>
      <c r="J542" s="107"/>
      <c r="K542" s="109"/>
      <c r="L542" s="107"/>
      <c r="M542" s="107"/>
      <c r="N542" s="109"/>
    </row>
    <row r="543">
      <c r="A543" s="107"/>
      <c r="B543" s="107"/>
      <c r="C543" s="107"/>
      <c r="D543" s="107"/>
      <c r="E543" s="107"/>
      <c r="F543" s="107"/>
      <c r="G543" s="107"/>
      <c r="H543" s="108"/>
      <c r="I543" s="109"/>
      <c r="J543" s="107"/>
      <c r="K543" s="109"/>
      <c r="L543" s="107"/>
      <c r="M543" s="107"/>
      <c r="N543" s="109"/>
    </row>
    <row r="544">
      <c r="A544" s="107"/>
      <c r="B544" s="107"/>
      <c r="C544" s="107"/>
      <c r="D544" s="107"/>
      <c r="E544" s="107"/>
      <c r="F544" s="107"/>
      <c r="G544" s="107"/>
      <c r="H544" s="108"/>
      <c r="I544" s="109"/>
      <c r="J544" s="107"/>
      <c r="K544" s="109"/>
      <c r="L544" s="107"/>
      <c r="M544" s="107"/>
      <c r="N544" s="109"/>
    </row>
    <row r="545">
      <c r="A545" s="107"/>
      <c r="B545" s="107"/>
      <c r="C545" s="107"/>
      <c r="D545" s="107"/>
      <c r="E545" s="107"/>
      <c r="F545" s="107"/>
      <c r="G545" s="107"/>
      <c r="H545" s="108"/>
      <c r="I545" s="109"/>
      <c r="J545" s="107"/>
      <c r="K545" s="109"/>
      <c r="L545" s="107"/>
      <c r="M545" s="107"/>
      <c r="N545" s="109"/>
    </row>
    <row r="546">
      <c r="A546" s="107"/>
      <c r="B546" s="107"/>
      <c r="C546" s="107"/>
      <c r="D546" s="107"/>
      <c r="E546" s="107"/>
      <c r="F546" s="107"/>
      <c r="G546" s="107"/>
      <c r="H546" s="108"/>
      <c r="I546" s="109"/>
      <c r="J546" s="107"/>
      <c r="K546" s="109"/>
      <c r="L546" s="107"/>
      <c r="M546" s="107"/>
      <c r="N546" s="109"/>
    </row>
    <row r="547">
      <c r="A547" s="107"/>
      <c r="B547" s="107"/>
      <c r="C547" s="107"/>
      <c r="D547" s="107"/>
      <c r="E547" s="107"/>
      <c r="F547" s="107"/>
      <c r="G547" s="107"/>
      <c r="H547" s="108"/>
      <c r="I547" s="109"/>
      <c r="J547" s="107"/>
      <c r="K547" s="109"/>
      <c r="L547" s="107"/>
      <c r="M547" s="107"/>
      <c r="N547" s="109"/>
    </row>
    <row r="548">
      <c r="A548" s="107"/>
      <c r="B548" s="107"/>
      <c r="C548" s="107"/>
      <c r="D548" s="107"/>
      <c r="E548" s="107"/>
      <c r="F548" s="107"/>
      <c r="G548" s="107"/>
      <c r="H548" s="108"/>
      <c r="I548" s="109"/>
      <c r="J548" s="107"/>
      <c r="K548" s="109"/>
      <c r="L548" s="107"/>
      <c r="M548" s="107"/>
      <c r="N548" s="109"/>
    </row>
    <row r="549">
      <c r="A549" s="107"/>
      <c r="B549" s="107"/>
      <c r="C549" s="107"/>
      <c r="D549" s="107"/>
      <c r="E549" s="107"/>
      <c r="F549" s="107"/>
      <c r="G549" s="107"/>
      <c r="H549" s="108"/>
      <c r="I549" s="109"/>
      <c r="J549" s="107"/>
      <c r="K549" s="109"/>
      <c r="L549" s="107"/>
      <c r="M549" s="107"/>
      <c r="N549" s="109"/>
    </row>
    <row r="550">
      <c r="A550" s="107"/>
      <c r="B550" s="107"/>
      <c r="C550" s="107"/>
      <c r="D550" s="107"/>
      <c r="E550" s="107"/>
      <c r="F550" s="107"/>
      <c r="G550" s="107"/>
      <c r="H550" s="108"/>
      <c r="I550" s="109"/>
      <c r="J550" s="107"/>
      <c r="K550" s="109"/>
      <c r="L550" s="107"/>
      <c r="M550" s="107"/>
      <c r="N550" s="109"/>
    </row>
    <row r="551">
      <c r="A551" s="107"/>
      <c r="B551" s="107"/>
      <c r="C551" s="107"/>
      <c r="D551" s="107"/>
      <c r="E551" s="107"/>
      <c r="F551" s="107"/>
      <c r="G551" s="107"/>
      <c r="H551" s="108"/>
      <c r="I551" s="109"/>
      <c r="J551" s="107"/>
      <c r="K551" s="109"/>
      <c r="L551" s="107"/>
      <c r="M551" s="107"/>
      <c r="N551" s="109"/>
    </row>
    <row r="552">
      <c r="A552" s="107"/>
      <c r="B552" s="107"/>
      <c r="C552" s="107"/>
      <c r="D552" s="107"/>
      <c r="E552" s="107"/>
      <c r="F552" s="107"/>
      <c r="G552" s="107"/>
      <c r="H552" s="108"/>
      <c r="I552" s="109"/>
      <c r="J552" s="107"/>
      <c r="K552" s="109"/>
      <c r="L552" s="107"/>
      <c r="M552" s="107"/>
      <c r="N552" s="109"/>
    </row>
    <row r="553">
      <c r="A553" s="107"/>
      <c r="B553" s="107"/>
      <c r="C553" s="107"/>
      <c r="D553" s="107"/>
      <c r="E553" s="107"/>
      <c r="F553" s="107"/>
      <c r="G553" s="107"/>
      <c r="H553" s="108"/>
      <c r="I553" s="109"/>
      <c r="J553" s="107"/>
      <c r="K553" s="109"/>
      <c r="L553" s="107"/>
      <c r="M553" s="107"/>
      <c r="N553" s="109"/>
    </row>
    <row r="554">
      <c r="A554" s="107"/>
      <c r="B554" s="107"/>
      <c r="C554" s="107"/>
      <c r="D554" s="107"/>
      <c r="E554" s="107"/>
      <c r="F554" s="107"/>
      <c r="G554" s="107"/>
      <c r="H554" s="108"/>
      <c r="I554" s="109"/>
      <c r="J554" s="107"/>
      <c r="K554" s="109"/>
      <c r="L554" s="107"/>
      <c r="M554" s="107"/>
      <c r="N554" s="109"/>
    </row>
    <row r="555">
      <c r="A555" s="107"/>
      <c r="B555" s="107"/>
      <c r="C555" s="107"/>
      <c r="D555" s="107"/>
      <c r="E555" s="107"/>
      <c r="F555" s="107"/>
      <c r="G555" s="107"/>
      <c r="H555" s="108"/>
      <c r="I555" s="109"/>
      <c r="J555" s="107"/>
      <c r="K555" s="109"/>
      <c r="L555" s="107"/>
      <c r="M555" s="107"/>
      <c r="N555" s="109"/>
    </row>
    <row r="556">
      <c r="A556" s="107"/>
      <c r="B556" s="107"/>
      <c r="C556" s="107"/>
      <c r="D556" s="107"/>
      <c r="E556" s="107"/>
      <c r="F556" s="107"/>
      <c r="G556" s="107"/>
      <c r="H556" s="108"/>
      <c r="I556" s="109"/>
      <c r="J556" s="107"/>
      <c r="K556" s="109"/>
      <c r="L556" s="107"/>
      <c r="M556" s="107"/>
      <c r="N556" s="109"/>
    </row>
    <row r="557">
      <c r="A557" s="107"/>
      <c r="B557" s="107"/>
      <c r="C557" s="107"/>
      <c r="D557" s="107"/>
      <c r="E557" s="107"/>
      <c r="F557" s="107"/>
      <c r="G557" s="107"/>
      <c r="H557" s="108"/>
      <c r="I557" s="109"/>
      <c r="J557" s="107"/>
      <c r="K557" s="109"/>
      <c r="L557" s="107"/>
      <c r="M557" s="107"/>
      <c r="N557" s="109"/>
    </row>
    <row r="558">
      <c r="A558" s="107"/>
      <c r="B558" s="107"/>
      <c r="C558" s="107"/>
      <c r="D558" s="107"/>
      <c r="E558" s="107"/>
      <c r="F558" s="107"/>
      <c r="G558" s="107"/>
      <c r="H558" s="108"/>
      <c r="I558" s="109"/>
      <c r="J558" s="107"/>
      <c r="K558" s="109"/>
      <c r="L558" s="107"/>
      <c r="M558" s="107"/>
      <c r="N558" s="109"/>
    </row>
    <row r="559">
      <c r="A559" s="107"/>
      <c r="B559" s="107"/>
      <c r="C559" s="107"/>
      <c r="D559" s="107"/>
      <c r="E559" s="107"/>
      <c r="F559" s="107"/>
      <c r="G559" s="107"/>
      <c r="H559" s="108"/>
      <c r="I559" s="109"/>
      <c r="J559" s="107"/>
      <c r="K559" s="109"/>
      <c r="L559" s="107"/>
      <c r="M559" s="107"/>
      <c r="N559" s="109"/>
    </row>
    <row r="560">
      <c r="A560" s="107"/>
      <c r="B560" s="107"/>
      <c r="C560" s="107"/>
      <c r="D560" s="107"/>
      <c r="E560" s="107"/>
      <c r="F560" s="107"/>
      <c r="G560" s="107"/>
      <c r="H560" s="108"/>
      <c r="I560" s="109"/>
      <c r="J560" s="107"/>
      <c r="K560" s="109"/>
      <c r="L560" s="107"/>
      <c r="M560" s="107"/>
      <c r="N560" s="109"/>
    </row>
    <row r="561">
      <c r="A561" s="107"/>
      <c r="B561" s="107"/>
      <c r="C561" s="107"/>
      <c r="D561" s="107"/>
      <c r="E561" s="107"/>
      <c r="F561" s="107"/>
      <c r="G561" s="107"/>
      <c r="H561" s="108"/>
      <c r="I561" s="109"/>
      <c r="J561" s="107"/>
      <c r="K561" s="109"/>
      <c r="L561" s="107"/>
      <c r="M561" s="107"/>
      <c r="N561" s="109"/>
    </row>
    <row r="562">
      <c r="A562" s="107"/>
      <c r="B562" s="107"/>
      <c r="C562" s="107"/>
      <c r="D562" s="107"/>
      <c r="E562" s="107"/>
      <c r="F562" s="107"/>
      <c r="G562" s="107"/>
      <c r="H562" s="108"/>
      <c r="I562" s="109"/>
      <c r="J562" s="107"/>
      <c r="K562" s="109"/>
      <c r="L562" s="107"/>
      <c r="M562" s="107"/>
      <c r="N562" s="109"/>
    </row>
    <row r="563">
      <c r="A563" s="107"/>
      <c r="B563" s="107"/>
      <c r="C563" s="107"/>
      <c r="D563" s="107"/>
      <c r="E563" s="107"/>
      <c r="F563" s="107"/>
      <c r="G563" s="107"/>
      <c r="H563" s="108"/>
      <c r="I563" s="109"/>
      <c r="J563" s="107"/>
      <c r="K563" s="109"/>
      <c r="L563" s="107"/>
      <c r="M563" s="107"/>
      <c r="N563" s="109"/>
    </row>
    <row r="564">
      <c r="A564" s="107"/>
      <c r="B564" s="107"/>
      <c r="C564" s="107"/>
      <c r="D564" s="107"/>
      <c r="E564" s="107"/>
      <c r="F564" s="107"/>
      <c r="G564" s="107"/>
      <c r="H564" s="108"/>
      <c r="I564" s="109"/>
      <c r="J564" s="107"/>
      <c r="K564" s="109"/>
      <c r="L564" s="107"/>
      <c r="M564" s="107"/>
      <c r="N564" s="109"/>
    </row>
    <row r="565">
      <c r="A565" s="107"/>
      <c r="B565" s="107"/>
      <c r="C565" s="107"/>
      <c r="D565" s="107"/>
      <c r="E565" s="107"/>
      <c r="F565" s="107"/>
      <c r="G565" s="107"/>
      <c r="H565" s="108"/>
      <c r="I565" s="109"/>
      <c r="J565" s="107"/>
      <c r="K565" s="109"/>
      <c r="L565" s="107"/>
      <c r="M565" s="107"/>
      <c r="N565" s="109"/>
    </row>
    <row r="566">
      <c r="A566" s="107"/>
      <c r="B566" s="107"/>
      <c r="C566" s="107"/>
      <c r="D566" s="107"/>
      <c r="E566" s="107"/>
      <c r="F566" s="107"/>
      <c r="G566" s="107"/>
      <c r="H566" s="108"/>
      <c r="I566" s="109"/>
      <c r="J566" s="107"/>
      <c r="K566" s="109"/>
      <c r="L566" s="107"/>
      <c r="M566" s="107"/>
      <c r="N566" s="109"/>
    </row>
    <row r="567">
      <c r="A567" s="107"/>
      <c r="B567" s="107"/>
      <c r="C567" s="107"/>
      <c r="D567" s="107"/>
      <c r="E567" s="107"/>
      <c r="F567" s="107"/>
      <c r="G567" s="107"/>
      <c r="H567" s="108"/>
      <c r="I567" s="109"/>
      <c r="J567" s="107"/>
      <c r="K567" s="109"/>
      <c r="L567" s="107"/>
      <c r="M567" s="107"/>
      <c r="N567" s="109"/>
    </row>
    <row r="568">
      <c r="A568" s="107"/>
      <c r="B568" s="107"/>
      <c r="C568" s="107"/>
      <c r="D568" s="107"/>
      <c r="E568" s="107"/>
      <c r="F568" s="107"/>
      <c r="G568" s="107"/>
      <c r="H568" s="108"/>
      <c r="I568" s="109"/>
      <c r="J568" s="107"/>
      <c r="K568" s="109"/>
      <c r="L568" s="107"/>
      <c r="M568" s="107"/>
      <c r="N568" s="109"/>
    </row>
    <row r="569">
      <c r="A569" s="107"/>
      <c r="B569" s="107"/>
      <c r="C569" s="107"/>
      <c r="D569" s="107"/>
      <c r="E569" s="107"/>
      <c r="F569" s="107"/>
      <c r="G569" s="107"/>
      <c r="H569" s="108"/>
      <c r="I569" s="109"/>
      <c r="J569" s="107"/>
      <c r="K569" s="109"/>
      <c r="L569" s="107"/>
      <c r="M569" s="107"/>
      <c r="N569" s="109"/>
    </row>
    <row r="570">
      <c r="A570" s="107"/>
      <c r="B570" s="107"/>
      <c r="C570" s="107"/>
      <c r="D570" s="107"/>
      <c r="E570" s="107"/>
      <c r="F570" s="107"/>
      <c r="G570" s="107"/>
      <c r="H570" s="108"/>
      <c r="I570" s="109"/>
      <c r="J570" s="107"/>
      <c r="K570" s="109"/>
      <c r="L570" s="107"/>
      <c r="M570" s="107"/>
      <c r="N570" s="109"/>
    </row>
    <row r="571">
      <c r="A571" s="107"/>
      <c r="B571" s="107"/>
      <c r="C571" s="107"/>
      <c r="D571" s="107"/>
      <c r="E571" s="107"/>
      <c r="F571" s="107"/>
      <c r="G571" s="107"/>
      <c r="H571" s="108"/>
      <c r="I571" s="109"/>
      <c r="J571" s="107"/>
      <c r="K571" s="109"/>
      <c r="L571" s="107"/>
      <c r="M571" s="107"/>
      <c r="N571" s="109"/>
    </row>
    <row r="572">
      <c r="A572" s="107"/>
      <c r="B572" s="107"/>
      <c r="C572" s="107"/>
      <c r="D572" s="107"/>
      <c r="E572" s="107"/>
      <c r="F572" s="107"/>
      <c r="G572" s="107"/>
      <c r="H572" s="108"/>
      <c r="I572" s="109"/>
      <c r="J572" s="107"/>
      <c r="K572" s="109"/>
      <c r="L572" s="107"/>
      <c r="M572" s="107"/>
      <c r="N572" s="109"/>
    </row>
    <row r="573">
      <c r="A573" s="107"/>
      <c r="B573" s="107"/>
      <c r="C573" s="107"/>
      <c r="D573" s="107"/>
      <c r="E573" s="107"/>
      <c r="F573" s="107"/>
      <c r="G573" s="107"/>
      <c r="H573" s="108"/>
      <c r="I573" s="109"/>
      <c r="J573" s="107"/>
      <c r="K573" s="109"/>
      <c r="L573" s="107"/>
      <c r="M573" s="107"/>
      <c r="N573" s="109"/>
    </row>
    <row r="574">
      <c r="A574" s="107"/>
      <c r="B574" s="107"/>
      <c r="C574" s="107"/>
      <c r="D574" s="107"/>
      <c r="E574" s="107"/>
      <c r="F574" s="107"/>
      <c r="G574" s="107"/>
      <c r="H574" s="108"/>
      <c r="I574" s="109"/>
      <c r="J574" s="107"/>
      <c r="K574" s="109"/>
      <c r="L574" s="107"/>
      <c r="M574" s="107"/>
      <c r="N574" s="109"/>
    </row>
    <row r="575">
      <c r="A575" s="107"/>
      <c r="B575" s="107"/>
      <c r="C575" s="107"/>
      <c r="D575" s="107"/>
      <c r="E575" s="107"/>
      <c r="F575" s="107"/>
      <c r="G575" s="107"/>
      <c r="H575" s="108"/>
      <c r="I575" s="109"/>
      <c r="J575" s="107"/>
      <c r="K575" s="109"/>
      <c r="L575" s="107"/>
      <c r="M575" s="107"/>
      <c r="N575" s="109"/>
    </row>
    <row r="576">
      <c r="A576" s="107"/>
      <c r="B576" s="107"/>
      <c r="C576" s="107"/>
      <c r="D576" s="107"/>
      <c r="E576" s="107"/>
      <c r="F576" s="107"/>
      <c r="G576" s="107"/>
      <c r="H576" s="108"/>
      <c r="I576" s="109"/>
      <c r="J576" s="107"/>
      <c r="K576" s="109"/>
      <c r="L576" s="107"/>
      <c r="M576" s="107"/>
      <c r="N576" s="109"/>
    </row>
    <row r="577">
      <c r="A577" s="107"/>
      <c r="B577" s="107"/>
      <c r="C577" s="107"/>
      <c r="D577" s="107"/>
      <c r="E577" s="107"/>
      <c r="F577" s="107"/>
      <c r="G577" s="107"/>
      <c r="H577" s="108"/>
      <c r="I577" s="109"/>
      <c r="J577" s="107"/>
      <c r="K577" s="109"/>
      <c r="L577" s="107"/>
      <c r="M577" s="107"/>
      <c r="N577" s="109"/>
    </row>
    <row r="578">
      <c r="A578" s="107"/>
      <c r="B578" s="107"/>
      <c r="C578" s="107"/>
      <c r="D578" s="107"/>
      <c r="E578" s="107"/>
      <c r="F578" s="107"/>
      <c r="G578" s="107"/>
      <c r="H578" s="108"/>
      <c r="I578" s="109"/>
      <c r="J578" s="107"/>
      <c r="K578" s="109"/>
      <c r="L578" s="107"/>
      <c r="M578" s="107"/>
      <c r="N578" s="109"/>
    </row>
    <row r="579">
      <c r="A579" s="107"/>
      <c r="B579" s="107"/>
      <c r="C579" s="107"/>
      <c r="D579" s="107"/>
      <c r="E579" s="107"/>
      <c r="F579" s="107"/>
      <c r="G579" s="107"/>
      <c r="H579" s="108"/>
      <c r="I579" s="109"/>
      <c r="J579" s="107"/>
      <c r="K579" s="109"/>
      <c r="L579" s="107"/>
      <c r="M579" s="107"/>
      <c r="N579" s="109"/>
    </row>
    <row r="580">
      <c r="A580" s="107"/>
      <c r="B580" s="107"/>
      <c r="C580" s="107"/>
      <c r="D580" s="107"/>
      <c r="E580" s="107"/>
      <c r="F580" s="107"/>
      <c r="G580" s="107"/>
      <c r="H580" s="108"/>
      <c r="I580" s="109"/>
      <c r="J580" s="107"/>
      <c r="K580" s="109"/>
      <c r="L580" s="107"/>
      <c r="M580" s="107"/>
      <c r="N580" s="109"/>
    </row>
    <row r="581">
      <c r="A581" s="107"/>
      <c r="B581" s="107"/>
      <c r="C581" s="107"/>
      <c r="D581" s="107"/>
      <c r="E581" s="107"/>
      <c r="F581" s="107"/>
      <c r="G581" s="107"/>
      <c r="H581" s="108"/>
      <c r="I581" s="109"/>
      <c r="J581" s="107"/>
      <c r="K581" s="109"/>
      <c r="L581" s="107"/>
      <c r="M581" s="107"/>
      <c r="N581" s="109"/>
    </row>
    <row r="582">
      <c r="A582" s="107"/>
      <c r="B582" s="107"/>
      <c r="C582" s="107"/>
      <c r="D582" s="107"/>
      <c r="E582" s="107"/>
      <c r="F582" s="107"/>
      <c r="G582" s="107"/>
      <c r="H582" s="108"/>
      <c r="I582" s="109"/>
      <c r="J582" s="107"/>
      <c r="K582" s="109"/>
      <c r="L582" s="107"/>
      <c r="M582" s="107"/>
      <c r="N582" s="109"/>
    </row>
    <row r="583">
      <c r="A583" s="107"/>
      <c r="B583" s="107"/>
      <c r="C583" s="107"/>
      <c r="D583" s="107"/>
      <c r="E583" s="107"/>
      <c r="F583" s="107"/>
      <c r="G583" s="107"/>
      <c r="H583" s="108"/>
      <c r="I583" s="109"/>
      <c r="J583" s="107"/>
      <c r="K583" s="109"/>
      <c r="L583" s="107"/>
      <c r="M583" s="107"/>
      <c r="N583" s="109"/>
    </row>
    <row r="584">
      <c r="A584" s="107"/>
      <c r="B584" s="107"/>
      <c r="C584" s="107"/>
      <c r="D584" s="107"/>
      <c r="E584" s="107"/>
      <c r="F584" s="107"/>
      <c r="G584" s="107"/>
      <c r="H584" s="108"/>
      <c r="I584" s="109"/>
      <c r="J584" s="107"/>
      <c r="K584" s="109"/>
      <c r="L584" s="107"/>
      <c r="M584" s="107"/>
      <c r="N584" s="109"/>
    </row>
    <row r="585">
      <c r="A585" s="107"/>
      <c r="B585" s="107"/>
      <c r="C585" s="107"/>
      <c r="D585" s="107"/>
      <c r="E585" s="107"/>
      <c r="F585" s="107"/>
      <c r="G585" s="107"/>
      <c r="H585" s="108"/>
      <c r="I585" s="109"/>
      <c r="J585" s="107"/>
      <c r="K585" s="109"/>
      <c r="L585" s="107"/>
      <c r="M585" s="107"/>
      <c r="N585" s="109"/>
    </row>
    <row r="586">
      <c r="A586" s="107"/>
      <c r="B586" s="107"/>
      <c r="C586" s="107"/>
      <c r="D586" s="107"/>
      <c r="E586" s="107"/>
      <c r="F586" s="107"/>
      <c r="G586" s="107"/>
      <c r="H586" s="108"/>
      <c r="I586" s="109"/>
      <c r="J586" s="107"/>
      <c r="K586" s="109"/>
      <c r="L586" s="107"/>
      <c r="M586" s="107"/>
      <c r="N586" s="109"/>
    </row>
    <row r="587">
      <c r="A587" s="107"/>
      <c r="B587" s="107"/>
      <c r="C587" s="107"/>
      <c r="D587" s="107"/>
      <c r="E587" s="107"/>
      <c r="F587" s="107"/>
      <c r="G587" s="107"/>
      <c r="H587" s="108"/>
      <c r="I587" s="109"/>
      <c r="J587" s="107"/>
      <c r="K587" s="109"/>
      <c r="L587" s="107"/>
      <c r="M587" s="107"/>
      <c r="N587" s="109"/>
    </row>
    <row r="588">
      <c r="A588" s="107"/>
      <c r="B588" s="107"/>
      <c r="C588" s="107"/>
      <c r="D588" s="107"/>
      <c r="E588" s="107"/>
      <c r="F588" s="107"/>
      <c r="G588" s="107"/>
      <c r="H588" s="108"/>
      <c r="I588" s="109"/>
      <c r="J588" s="107"/>
      <c r="K588" s="109"/>
      <c r="L588" s="107"/>
      <c r="M588" s="107"/>
      <c r="N588" s="109"/>
    </row>
    <row r="589">
      <c r="A589" s="107"/>
      <c r="B589" s="107"/>
      <c r="C589" s="107"/>
      <c r="D589" s="107"/>
      <c r="E589" s="107"/>
      <c r="F589" s="107"/>
      <c r="G589" s="107"/>
      <c r="H589" s="108"/>
      <c r="I589" s="109"/>
      <c r="J589" s="107"/>
      <c r="K589" s="109"/>
      <c r="L589" s="107"/>
      <c r="M589" s="107"/>
      <c r="N589" s="109"/>
    </row>
    <row r="590">
      <c r="A590" s="107"/>
      <c r="B590" s="107"/>
      <c r="C590" s="107"/>
      <c r="D590" s="107"/>
      <c r="E590" s="107"/>
      <c r="F590" s="107"/>
      <c r="G590" s="107"/>
      <c r="H590" s="108"/>
      <c r="I590" s="109"/>
      <c r="J590" s="107"/>
      <c r="K590" s="109"/>
      <c r="L590" s="107"/>
      <c r="M590" s="107"/>
      <c r="N590" s="109"/>
    </row>
    <row r="591">
      <c r="A591" s="107"/>
      <c r="B591" s="107"/>
      <c r="C591" s="107"/>
      <c r="D591" s="107"/>
      <c r="E591" s="107"/>
      <c r="F591" s="107"/>
      <c r="G591" s="107"/>
      <c r="H591" s="108"/>
      <c r="I591" s="109"/>
      <c r="J591" s="107"/>
      <c r="K591" s="109"/>
      <c r="L591" s="107"/>
      <c r="M591" s="107"/>
      <c r="N591" s="109"/>
    </row>
    <row r="592">
      <c r="A592" s="107"/>
      <c r="B592" s="107"/>
      <c r="C592" s="107"/>
      <c r="D592" s="107"/>
      <c r="E592" s="107"/>
      <c r="F592" s="107"/>
      <c r="G592" s="107"/>
      <c r="H592" s="108"/>
      <c r="I592" s="109"/>
      <c r="J592" s="107"/>
      <c r="K592" s="109"/>
      <c r="L592" s="107"/>
      <c r="M592" s="107"/>
      <c r="N592" s="109"/>
    </row>
    <row r="593">
      <c r="A593" s="107"/>
      <c r="B593" s="107"/>
      <c r="C593" s="107"/>
      <c r="D593" s="107"/>
      <c r="E593" s="107"/>
      <c r="F593" s="107"/>
      <c r="G593" s="107"/>
      <c r="H593" s="108"/>
      <c r="I593" s="109"/>
      <c r="J593" s="107"/>
      <c r="K593" s="109"/>
      <c r="L593" s="107"/>
      <c r="M593" s="107"/>
      <c r="N593" s="109"/>
    </row>
    <row r="594">
      <c r="A594" s="107"/>
      <c r="B594" s="107"/>
      <c r="C594" s="107"/>
      <c r="D594" s="107"/>
      <c r="E594" s="107"/>
      <c r="F594" s="107"/>
      <c r="G594" s="107"/>
      <c r="H594" s="108"/>
      <c r="I594" s="109"/>
      <c r="J594" s="107"/>
      <c r="K594" s="109"/>
      <c r="L594" s="107"/>
      <c r="M594" s="107"/>
      <c r="N594" s="109"/>
    </row>
    <row r="595">
      <c r="A595" s="107"/>
      <c r="B595" s="107"/>
      <c r="C595" s="107"/>
      <c r="D595" s="107"/>
      <c r="E595" s="107"/>
      <c r="F595" s="107"/>
      <c r="G595" s="107"/>
      <c r="H595" s="108"/>
      <c r="I595" s="109"/>
      <c r="J595" s="107"/>
      <c r="K595" s="109"/>
      <c r="L595" s="107"/>
      <c r="M595" s="107"/>
      <c r="N595" s="109"/>
    </row>
    <row r="596">
      <c r="A596" s="107"/>
      <c r="B596" s="107"/>
      <c r="C596" s="107"/>
      <c r="D596" s="107"/>
      <c r="E596" s="107"/>
      <c r="F596" s="107"/>
      <c r="G596" s="107"/>
      <c r="H596" s="108"/>
      <c r="I596" s="109"/>
      <c r="J596" s="107"/>
      <c r="K596" s="109"/>
      <c r="L596" s="107"/>
      <c r="M596" s="107"/>
      <c r="N596" s="109"/>
    </row>
    <row r="597">
      <c r="A597" s="107"/>
      <c r="B597" s="107"/>
      <c r="C597" s="107"/>
      <c r="D597" s="107"/>
      <c r="E597" s="107"/>
      <c r="F597" s="107"/>
      <c r="G597" s="107"/>
      <c r="H597" s="108"/>
      <c r="I597" s="109"/>
      <c r="J597" s="107"/>
      <c r="K597" s="109"/>
      <c r="L597" s="107"/>
      <c r="M597" s="107"/>
      <c r="N597" s="109"/>
    </row>
    <row r="598">
      <c r="A598" s="107"/>
      <c r="B598" s="107"/>
      <c r="C598" s="107"/>
      <c r="D598" s="107"/>
      <c r="E598" s="107"/>
      <c r="F598" s="107"/>
      <c r="G598" s="107"/>
      <c r="H598" s="108"/>
      <c r="I598" s="109"/>
      <c r="J598" s="107"/>
      <c r="K598" s="109"/>
      <c r="L598" s="107"/>
      <c r="M598" s="107"/>
      <c r="N598" s="109"/>
    </row>
    <row r="599">
      <c r="A599" s="107"/>
      <c r="B599" s="107"/>
      <c r="C599" s="107"/>
      <c r="D599" s="107"/>
      <c r="E599" s="107"/>
      <c r="F599" s="107"/>
      <c r="G599" s="107"/>
      <c r="H599" s="108"/>
      <c r="I599" s="109"/>
      <c r="J599" s="107"/>
      <c r="K599" s="109"/>
      <c r="L599" s="107"/>
      <c r="M599" s="107"/>
      <c r="N599" s="109"/>
    </row>
    <row r="600">
      <c r="A600" s="107"/>
      <c r="B600" s="107"/>
      <c r="C600" s="107"/>
      <c r="D600" s="107"/>
      <c r="E600" s="107"/>
      <c r="F600" s="107"/>
      <c r="G600" s="107"/>
      <c r="H600" s="108"/>
      <c r="I600" s="109"/>
      <c r="J600" s="107"/>
      <c r="K600" s="109"/>
      <c r="L600" s="107"/>
      <c r="M600" s="107"/>
      <c r="N600" s="109"/>
    </row>
    <row r="601">
      <c r="A601" s="107"/>
      <c r="B601" s="107"/>
      <c r="C601" s="107"/>
      <c r="D601" s="107"/>
      <c r="E601" s="107"/>
      <c r="F601" s="107"/>
      <c r="G601" s="107"/>
      <c r="H601" s="108"/>
      <c r="I601" s="109"/>
      <c r="J601" s="107"/>
      <c r="K601" s="109"/>
      <c r="L601" s="107"/>
      <c r="M601" s="107"/>
      <c r="N601" s="109"/>
    </row>
    <row r="602">
      <c r="A602" s="107"/>
      <c r="B602" s="107"/>
      <c r="C602" s="107"/>
      <c r="D602" s="107"/>
      <c r="E602" s="107"/>
      <c r="F602" s="107"/>
      <c r="G602" s="107"/>
      <c r="H602" s="108"/>
      <c r="I602" s="109"/>
      <c r="J602" s="107"/>
      <c r="K602" s="109"/>
      <c r="L602" s="107"/>
      <c r="M602" s="107"/>
      <c r="N602" s="109"/>
    </row>
    <row r="603">
      <c r="A603" s="107"/>
      <c r="B603" s="107"/>
      <c r="C603" s="107"/>
      <c r="D603" s="107"/>
      <c r="E603" s="107"/>
      <c r="F603" s="107"/>
      <c r="G603" s="107"/>
      <c r="H603" s="108"/>
      <c r="I603" s="109"/>
      <c r="J603" s="107"/>
      <c r="K603" s="109"/>
      <c r="L603" s="107"/>
      <c r="M603" s="107"/>
      <c r="N603" s="109"/>
    </row>
    <row r="604">
      <c r="A604" s="107"/>
      <c r="B604" s="107"/>
      <c r="C604" s="107"/>
      <c r="D604" s="107"/>
      <c r="E604" s="107"/>
      <c r="F604" s="107"/>
      <c r="G604" s="107"/>
      <c r="H604" s="108"/>
      <c r="I604" s="109"/>
      <c r="J604" s="107"/>
      <c r="K604" s="109"/>
      <c r="L604" s="107"/>
      <c r="M604" s="107"/>
      <c r="N604" s="109"/>
    </row>
    <row r="605">
      <c r="A605" s="107"/>
      <c r="B605" s="107"/>
      <c r="C605" s="107"/>
      <c r="D605" s="107"/>
      <c r="E605" s="107"/>
      <c r="F605" s="107"/>
      <c r="G605" s="107"/>
      <c r="H605" s="108"/>
      <c r="I605" s="109"/>
      <c r="J605" s="107"/>
      <c r="K605" s="109"/>
      <c r="L605" s="107"/>
      <c r="M605" s="107"/>
      <c r="N605" s="109"/>
    </row>
    <row r="606">
      <c r="A606" s="107"/>
      <c r="B606" s="107"/>
      <c r="C606" s="107"/>
      <c r="D606" s="107"/>
      <c r="E606" s="107"/>
      <c r="F606" s="107"/>
      <c r="G606" s="107"/>
      <c r="H606" s="108"/>
      <c r="I606" s="109"/>
      <c r="J606" s="107"/>
      <c r="K606" s="109"/>
      <c r="L606" s="107"/>
      <c r="M606" s="107"/>
      <c r="N606" s="109"/>
    </row>
    <row r="607">
      <c r="A607" s="107"/>
      <c r="B607" s="107"/>
      <c r="C607" s="107"/>
      <c r="D607" s="107"/>
      <c r="E607" s="107"/>
      <c r="F607" s="107"/>
      <c r="G607" s="107"/>
      <c r="H607" s="108"/>
      <c r="I607" s="109"/>
      <c r="J607" s="107"/>
      <c r="K607" s="109"/>
      <c r="L607" s="107"/>
      <c r="M607" s="107"/>
      <c r="N607" s="109"/>
    </row>
    <row r="608">
      <c r="A608" s="107"/>
      <c r="B608" s="107"/>
      <c r="C608" s="107"/>
      <c r="D608" s="107"/>
      <c r="E608" s="107"/>
      <c r="F608" s="107"/>
      <c r="G608" s="107"/>
      <c r="H608" s="108"/>
      <c r="I608" s="109"/>
      <c r="J608" s="107"/>
      <c r="K608" s="109"/>
      <c r="L608" s="107"/>
      <c r="M608" s="107"/>
      <c r="N608" s="109"/>
    </row>
    <row r="609">
      <c r="A609" s="107"/>
      <c r="B609" s="107"/>
      <c r="C609" s="107"/>
      <c r="D609" s="107"/>
      <c r="E609" s="107"/>
      <c r="F609" s="107"/>
      <c r="G609" s="107"/>
      <c r="H609" s="108"/>
      <c r="I609" s="109"/>
      <c r="J609" s="107"/>
      <c r="K609" s="109"/>
      <c r="L609" s="107"/>
      <c r="M609" s="107"/>
      <c r="N609" s="109"/>
    </row>
    <row r="610">
      <c r="A610" s="107"/>
      <c r="B610" s="107"/>
      <c r="C610" s="107"/>
      <c r="D610" s="107"/>
      <c r="E610" s="107"/>
      <c r="F610" s="107"/>
      <c r="G610" s="107"/>
      <c r="H610" s="108"/>
      <c r="I610" s="109"/>
      <c r="J610" s="107"/>
      <c r="K610" s="109"/>
      <c r="L610" s="107"/>
      <c r="M610" s="107"/>
      <c r="N610" s="109"/>
    </row>
    <row r="611">
      <c r="A611" s="107"/>
      <c r="B611" s="107"/>
      <c r="C611" s="107"/>
      <c r="D611" s="107"/>
      <c r="E611" s="107"/>
      <c r="F611" s="107"/>
      <c r="G611" s="107"/>
      <c r="H611" s="108"/>
      <c r="I611" s="109"/>
      <c r="J611" s="107"/>
      <c r="K611" s="109"/>
      <c r="L611" s="107"/>
      <c r="M611" s="107"/>
      <c r="N611" s="109"/>
    </row>
    <row r="612">
      <c r="A612" s="107"/>
      <c r="B612" s="107"/>
      <c r="C612" s="107"/>
      <c r="D612" s="107"/>
      <c r="E612" s="107"/>
      <c r="F612" s="107"/>
      <c r="G612" s="107"/>
      <c r="H612" s="108"/>
      <c r="I612" s="109"/>
      <c r="J612" s="107"/>
      <c r="K612" s="109"/>
      <c r="L612" s="107"/>
      <c r="M612" s="107"/>
      <c r="N612" s="109"/>
    </row>
    <row r="613">
      <c r="A613" s="107"/>
      <c r="B613" s="107"/>
      <c r="C613" s="107"/>
      <c r="D613" s="107"/>
      <c r="E613" s="107"/>
      <c r="F613" s="107"/>
      <c r="G613" s="107"/>
      <c r="H613" s="108"/>
      <c r="I613" s="109"/>
      <c r="J613" s="107"/>
      <c r="K613" s="109"/>
      <c r="L613" s="107"/>
      <c r="M613" s="107"/>
      <c r="N613" s="109"/>
    </row>
    <row r="614">
      <c r="A614" s="107"/>
      <c r="B614" s="107"/>
      <c r="C614" s="107"/>
      <c r="D614" s="107"/>
      <c r="E614" s="107"/>
      <c r="F614" s="107"/>
      <c r="G614" s="107"/>
      <c r="H614" s="108"/>
      <c r="I614" s="109"/>
      <c r="J614" s="107"/>
      <c r="K614" s="109"/>
      <c r="L614" s="107"/>
      <c r="M614" s="107"/>
      <c r="N614" s="109"/>
    </row>
    <row r="615">
      <c r="A615" s="107"/>
      <c r="B615" s="107"/>
      <c r="C615" s="107"/>
      <c r="D615" s="107"/>
      <c r="E615" s="107"/>
      <c r="F615" s="107"/>
      <c r="G615" s="107"/>
      <c r="H615" s="108"/>
      <c r="I615" s="109"/>
      <c r="J615" s="107"/>
      <c r="K615" s="109"/>
      <c r="L615" s="107"/>
      <c r="M615" s="107"/>
      <c r="N615" s="109"/>
    </row>
    <row r="616">
      <c r="A616" s="107"/>
      <c r="B616" s="107"/>
      <c r="C616" s="107"/>
      <c r="D616" s="107"/>
      <c r="E616" s="107"/>
      <c r="F616" s="107"/>
      <c r="G616" s="107"/>
      <c r="H616" s="108"/>
      <c r="I616" s="109"/>
      <c r="J616" s="107"/>
      <c r="K616" s="109"/>
      <c r="L616" s="107"/>
      <c r="M616" s="107"/>
      <c r="N616" s="109"/>
    </row>
    <row r="617">
      <c r="A617" s="107"/>
      <c r="B617" s="107"/>
      <c r="C617" s="107"/>
      <c r="D617" s="107"/>
      <c r="E617" s="107"/>
      <c r="F617" s="107"/>
      <c r="G617" s="107"/>
      <c r="H617" s="108"/>
      <c r="I617" s="109"/>
      <c r="J617" s="107"/>
      <c r="K617" s="109"/>
      <c r="L617" s="107"/>
      <c r="M617" s="107"/>
      <c r="N617" s="109"/>
    </row>
    <row r="618">
      <c r="A618" s="107"/>
      <c r="B618" s="107"/>
      <c r="C618" s="107"/>
      <c r="D618" s="107"/>
      <c r="E618" s="107"/>
      <c r="F618" s="107"/>
      <c r="G618" s="107"/>
      <c r="H618" s="108"/>
      <c r="I618" s="109"/>
      <c r="J618" s="107"/>
      <c r="K618" s="109"/>
      <c r="L618" s="107"/>
      <c r="M618" s="107"/>
      <c r="N618" s="109"/>
    </row>
    <row r="619">
      <c r="A619" s="107"/>
      <c r="B619" s="107"/>
      <c r="C619" s="107"/>
      <c r="D619" s="107"/>
      <c r="E619" s="107"/>
      <c r="F619" s="107"/>
      <c r="G619" s="107"/>
      <c r="H619" s="108"/>
      <c r="I619" s="109"/>
      <c r="J619" s="107"/>
      <c r="K619" s="109"/>
      <c r="L619" s="107"/>
      <c r="M619" s="107"/>
      <c r="N619" s="109"/>
    </row>
    <row r="620">
      <c r="A620" s="107"/>
      <c r="B620" s="107"/>
      <c r="C620" s="107"/>
      <c r="D620" s="107"/>
      <c r="E620" s="107"/>
      <c r="F620" s="107"/>
      <c r="G620" s="107"/>
      <c r="H620" s="108"/>
      <c r="I620" s="109"/>
      <c r="J620" s="107"/>
      <c r="K620" s="109"/>
      <c r="L620" s="107"/>
      <c r="M620" s="107"/>
      <c r="N620" s="109"/>
    </row>
    <row r="621">
      <c r="A621" s="107"/>
      <c r="B621" s="107"/>
      <c r="C621" s="107"/>
      <c r="D621" s="107"/>
      <c r="E621" s="107"/>
      <c r="F621" s="107"/>
      <c r="G621" s="107"/>
      <c r="H621" s="108"/>
      <c r="I621" s="109"/>
      <c r="J621" s="107"/>
      <c r="K621" s="109"/>
      <c r="L621" s="107"/>
      <c r="M621" s="107"/>
      <c r="N621" s="109"/>
    </row>
    <row r="622">
      <c r="A622" s="107"/>
      <c r="B622" s="107"/>
      <c r="C622" s="107"/>
      <c r="D622" s="107"/>
      <c r="E622" s="107"/>
      <c r="F622" s="107"/>
      <c r="G622" s="107"/>
      <c r="H622" s="108"/>
      <c r="I622" s="109"/>
      <c r="J622" s="107"/>
      <c r="K622" s="109"/>
      <c r="L622" s="107"/>
      <c r="M622" s="107"/>
      <c r="N622" s="109"/>
    </row>
    <row r="623">
      <c r="A623" s="107"/>
      <c r="B623" s="107"/>
      <c r="C623" s="107"/>
      <c r="D623" s="107"/>
      <c r="E623" s="107"/>
      <c r="F623" s="107"/>
      <c r="G623" s="107"/>
      <c r="H623" s="108"/>
      <c r="I623" s="109"/>
      <c r="J623" s="107"/>
      <c r="K623" s="109"/>
      <c r="L623" s="107"/>
      <c r="M623" s="107"/>
      <c r="N623" s="109"/>
    </row>
    <row r="624">
      <c r="A624" s="107"/>
      <c r="B624" s="107"/>
      <c r="C624" s="107"/>
      <c r="D624" s="107"/>
      <c r="E624" s="107"/>
      <c r="F624" s="107"/>
      <c r="G624" s="107"/>
      <c r="H624" s="108"/>
      <c r="I624" s="109"/>
      <c r="J624" s="107"/>
      <c r="K624" s="109"/>
      <c r="L624" s="107"/>
      <c r="M624" s="107"/>
      <c r="N624" s="109"/>
    </row>
    <row r="625">
      <c r="A625" s="107"/>
      <c r="B625" s="107"/>
      <c r="C625" s="107"/>
      <c r="D625" s="107"/>
      <c r="E625" s="107"/>
      <c r="F625" s="107"/>
      <c r="G625" s="107"/>
      <c r="H625" s="108"/>
      <c r="I625" s="109"/>
      <c r="J625" s="107"/>
      <c r="K625" s="109"/>
      <c r="L625" s="107"/>
      <c r="M625" s="107"/>
      <c r="N625" s="109"/>
    </row>
    <row r="626">
      <c r="A626" s="107"/>
      <c r="B626" s="107"/>
      <c r="C626" s="107"/>
      <c r="D626" s="107"/>
      <c r="E626" s="107"/>
      <c r="F626" s="107"/>
      <c r="G626" s="107"/>
      <c r="H626" s="108"/>
      <c r="I626" s="109"/>
      <c r="J626" s="107"/>
      <c r="K626" s="109"/>
      <c r="L626" s="107"/>
      <c r="M626" s="107"/>
      <c r="N626" s="109"/>
    </row>
    <row r="627">
      <c r="A627" s="107"/>
      <c r="B627" s="107"/>
      <c r="C627" s="107"/>
      <c r="D627" s="107"/>
      <c r="E627" s="107"/>
      <c r="F627" s="107"/>
      <c r="G627" s="107"/>
      <c r="H627" s="108"/>
      <c r="I627" s="109"/>
      <c r="J627" s="107"/>
      <c r="K627" s="109"/>
      <c r="L627" s="107"/>
      <c r="M627" s="107"/>
      <c r="N627" s="109"/>
    </row>
    <row r="628">
      <c r="A628" s="107"/>
      <c r="B628" s="107"/>
      <c r="C628" s="107"/>
      <c r="D628" s="107"/>
      <c r="E628" s="107"/>
      <c r="F628" s="107"/>
      <c r="G628" s="107"/>
      <c r="H628" s="108"/>
      <c r="I628" s="109"/>
      <c r="J628" s="107"/>
      <c r="K628" s="109"/>
      <c r="L628" s="107"/>
      <c r="M628" s="107"/>
      <c r="N628" s="109"/>
    </row>
    <row r="629">
      <c r="A629" s="107"/>
      <c r="B629" s="107"/>
      <c r="C629" s="107"/>
      <c r="D629" s="107"/>
      <c r="E629" s="107"/>
      <c r="F629" s="107"/>
      <c r="G629" s="107"/>
      <c r="H629" s="108"/>
      <c r="I629" s="109"/>
      <c r="J629" s="107"/>
      <c r="K629" s="109"/>
      <c r="L629" s="107"/>
      <c r="M629" s="107"/>
      <c r="N629" s="109"/>
    </row>
    <row r="630">
      <c r="A630" s="107"/>
      <c r="B630" s="107"/>
      <c r="C630" s="107"/>
      <c r="D630" s="107"/>
      <c r="E630" s="107"/>
      <c r="F630" s="107"/>
      <c r="G630" s="107"/>
      <c r="H630" s="108"/>
      <c r="I630" s="109"/>
      <c r="J630" s="107"/>
      <c r="K630" s="109"/>
      <c r="L630" s="107"/>
      <c r="M630" s="107"/>
      <c r="N630" s="109"/>
    </row>
    <row r="631">
      <c r="A631" s="107"/>
      <c r="B631" s="107"/>
      <c r="C631" s="107"/>
      <c r="D631" s="107"/>
      <c r="E631" s="107"/>
      <c r="F631" s="107"/>
      <c r="G631" s="107"/>
      <c r="H631" s="108"/>
      <c r="I631" s="109"/>
      <c r="J631" s="107"/>
      <c r="K631" s="109"/>
      <c r="L631" s="107"/>
      <c r="M631" s="107"/>
      <c r="N631" s="109"/>
    </row>
    <row r="632">
      <c r="A632" s="107"/>
      <c r="B632" s="107"/>
      <c r="C632" s="107"/>
      <c r="D632" s="107"/>
      <c r="E632" s="107"/>
      <c r="F632" s="107"/>
      <c r="G632" s="107"/>
      <c r="H632" s="108"/>
      <c r="I632" s="109"/>
      <c r="J632" s="107"/>
      <c r="K632" s="109"/>
      <c r="L632" s="107"/>
      <c r="M632" s="107"/>
      <c r="N632" s="109"/>
    </row>
    <row r="633">
      <c r="A633" s="107"/>
      <c r="B633" s="107"/>
      <c r="C633" s="107"/>
      <c r="D633" s="107"/>
      <c r="E633" s="107"/>
      <c r="F633" s="107"/>
      <c r="G633" s="107"/>
      <c r="H633" s="108"/>
      <c r="I633" s="109"/>
      <c r="J633" s="107"/>
      <c r="K633" s="109"/>
      <c r="L633" s="107"/>
      <c r="M633" s="107"/>
      <c r="N633" s="109"/>
    </row>
    <row r="634">
      <c r="A634" s="107"/>
      <c r="B634" s="107"/>
      <c r="C634" s="107"/>
      <c r="D634" s="107"/>
      <c r="E634" s="107"/>
      <c r="F634" s="107"/>
      <c r="G634" s="107"/>
      <c r="H634" s="108"/>
      <c r="I634" s="109"/>
      <c r="J634" s="107"/>
      <c r="K634" s="109"/>
      <c r="L634" s="107"/>
      <c r="M634" s="107"/>
      <c r="N634" s="109"/>
    </row>
    <row r="635">
      <c r="A635" s="107"/>
      <c r="B635" s="107"/>
      <c r="C635" s="107"/>
      <c r="D635" s="107"/>
      <c r="E635" s="107"/>
      <c r="F635" s="107"/>
      <c r="G635" s="107"/>
      <c r="H635" s="108"/>
      <c r="I635" s="109"/>
      <c r="J635" s="107"/>
      <c r="K635" s="109"/>
      <c r="L635" s="107"/>
      <c r="M635" s="107"/>
      <c r="N635" s="109"/>
    </row>
    <row r="636">
      <c r="A636" s="107"/>
      <c r="B636" s="107"/>
      <c r="C636" s="107"/>
      <c r="D636" s="107"/>
      <c r="E636" s="107"/>
      <c r="F636" s="107"/>
      <c r="G636" s="107"/>
      <c r="H636" s="108"/>
      <c r="I636" s="109"/>
      <c r="J636" s="107"/>
      <c r="K636" s="109"/>
      <c r="L636" s="107"/>
      <c r="M636" s="107"/>
      <c r="N636" s="109"/>
    </row>
    <row r="637">
      <c r="A637" s="107"/>
      <c r="B637" s="107"/>
      <c r="C637" s="107"/>
      <c r="D637" s="107"/>
      <c r="E637" s="107"/>
      <c r="F637" s="107"/>
      <c r="G637" s="107"/>
      <c r="H637" s="108"/>
      <c r="I637" s="109"/>
      <c r="J637" s="107"/>
      <c r="K637" s="109"/>
      <c r="L637" s="107"/>
      <c r="M637" s="107"/>
      <c r="N637" s="109"/>
    </row>
    <row r="638">
      <c r="A638" s="107"/>
      <c r="B638" s="107"/>
      <c r="C638" s="107"/>
      <c r="D638" s="107"/>
      <c r="E638" s="107"/>
      <c r="F638" s="107"/>
      <c r="G638" s="107"/>
      <c r="H638" s="108"/>
      <c r="I638" s="109"/>
      <c r="J638" s="107"/>
      <c r="K638" s="109"/>
      <c r="L638" s="107"/>
      <c r="M638" s="107"/>
      <c r="N638" s="109"/>
    </row>
    <row r="639">
      <c r="A639" s="107"/>
      <c r="B639" s="107"/>
      <c r="C639" s="107"/>
      <c r="D639" s="107"/>
      <c r="E639" s="107"/>
      <c r="F639" s="107"/>
      <c r="G639" s="107"/>
      <c r="H639" s="108"/>
      <c r="I639" s="109"/>
      <c r="J639" s="107"/>
      <c r="K639" s="109"/>
      <c r="L639" s="107"/>
      <c r="M639" s="107"/>
      <c r="N639" s="109"/>
    </row>
    <row r="640">
      <c r="A640" s="107"/>
      <c r="B640" s="107"/>
      <c r="C640" s="107"/>
      <c r="D640" s="107"/>
      <c r="E640" s="107"/>
      <c r="F640" s="107"/>
      <c r="G640" s="107"/>
      <c r="H640" s="108"/>
      <c r="I640" s="109"/>
      <c r="J640" s="107"/>
      <c r="K640" s="109"/>
      <c r="L640" s="107"/>
      <c r="M640" s="107"/>
      <c r="N640" s="109"/>
    </row>
    <row r="641">
      <c r="A641" s="107"/>
      <c r="B641" s="107"/>
      <c r="C641" s="107"/>
      <c r="D641" s="107"/>
      <c r="E641" s="107"/>
      <c r="F641" s="107"/>
      <c r="G641" s="107"/>
      <c r="H641" s="108"/>
      <c r="I641" s="109"/>
      <c r="J641" s="107"/>
      <c r="K641" s="109"/>
      <c r="L641" s="107"/>
      <c r="M641" s="107"/>
      <c r="N641" s="109"/>
    </row>
    <row r="642">
      <c r="A642" s="107"/>
      <c r="B642" s="107"/>
      <c r="C642" s="107"/>
      <c r="D642" s="107"/>
      <c r="E642" s="107"/>
      <c r="F642" s="107"/>
      <c r="G642" s="107"/>
      <c r="H642" s="108"/>
      <c r="I642" s="109"/>
      <c r="J642" s="107"/>
      <c r="K642" s="109"/>
      <c r="L642" s="107"/>
      <c r="M642" s="107"/>
      <c r="N642" s="109"/>
    </row>
    <row r="643">
      <c r="A643" s="107"/>
      <c r="B643" s="107"/>
      <c r="C643" s="107"/>
      <c r="D643" s="107"/>
      <c r="E643" s="107"/>
      <c r="F643" s="107"/>
      <c r="G643" s="107"/>
      <c r="H643" s="108"/>
      <c r="I643" s="109"/>
      <c r="J643" s="107"/>
      <c r="K643" s="109"/>
      <c r="L643" s="107"/>
      <c r="M643" s="107"/>
      <c r="N643" s="109"/>
    </row>
    <row r="644">
      <c r="A644" s="107"/>
      <c r="B644" s="107"/>
      <c r="C644" s="107"/>
      <c r="D644" s="107"/>
      <c r="E644" s="107"/>
      <c r="F644" s="107"/>
      <c r="G644" s="107"/>
      <c r="H644" s="108"/>
      <c r="I644" s="109"/>
      <c r="J644" s="107"/>
      <c r="K644" s="109"/>
      <c r="L644" s="107"/>
      <c r="M644" s="107"/>
      <c r="N644" s="109"/>
    </row>
    <row r="645">
      <c r="A645" s="107"/>
      <c r="B645" s="107"/>
      <c r="C645" s="107"/>
      <c r="D645" s="107"/>
      <c r="E645" s="107"/>
      <c r="F645" s="107"/>
      <c r="G645" s="107"/>
      <c r="H645" s="108"/>
      <c r="I645" s="109"/>
      <c r="J645" s="107"/>
      <c r="K645" s="109"/>
      <c r="L645" s="107"/>
      <c r="M645" s="107"/>
      <c r="N645" s="109"/>
    </row>
    <row r="646">
      <c r="A646" s="107"/>
      <c r="B646" s="107"/>
      <c r="C646" s="107"/>
      <c r="D646" s="107"/>
      <c r="E646" s="107"/>
      <c r="F646" s="107"/>
      <c r="G646" s="107"/>
      <c r="H646" s="108"/>
      <c r="I646" s="109"/>
      <c r="J646" s="107"/>
      <c r="K646" s="109"/>
      <c r="L646" s="107"/>
      <c r="M646" s="107"/>
      <c r="N646" s="109"/>
    </row>
    <row r="647">
      <c r="A647" s="107"/>
      <c r="B647" s="107"/>
      <c r="C647" s="107"/>
      <c r="D647" s="107"/>
      <c r="E647" s="107"/>
      <c r="F647" s="107"/>
      <c r="G647" s="107"/>
      <c r="H647" s="108"/>
      <c r="I647" s="109"/>
      <c r="J647" s="107"/>
      <c r="K647" s="109"/>
      <c r="L647" s="107"/>
      <c r="M647" s="107"/>
      <c r="N647" s="109"/>
    </row>
    <row r="648">
      <c r="A648" s="107"/>
      <c r="B648" s="107"/>
      <c r="C648" s="107"/>
      <c r="D648" s="107"/>
      <c r="E648" s="107"/>
      <c r="F648" s="107"/>
      <c r="G648" s="107"/>
      <c r="H648" s="108"/>
      <c r="I648" s="109"/>
      <c r="J648" s="107"/>
      <c r="K648" s="109"/>
      <c r="L648" s="107"/>
      <c r="M648" s="107"/>
      <c r="N648" s="109"/>
    </row>
    <row r="649">
      <c r="A649" s="107"/>
      <c r="B649" s="107"/>
      <c r="C649" s="107"/>
      <c r="D649" s="107"/>
      <c r="E649" s="107"/>
      <c r="F649" s="107"/>
      <c r="G649" s="107"/>
      <c r="H649" s="108"/>
      <c r="I649" s="109"/>
      <c r="J649" s="107"/>
      <c r="K649" s="109"/>
      <c r="L649" s="107"/>
      <c r="M649" s="107"/>
      <c r="N649" s="109"/>
    </row>
    <row r="650">
      <c r="A650" s="107"/>
      <c r="B650" s="107"/>
      <c r="C650" s="107"/>
      <c r="D650" s="107"/>
      <c r="E650" s="107"/>
      <c r="F650" s="107"/>
      <c r="G650" s="107"/>
      <c r="H650" s="108"/>
      <c r="I650" s="109"/>
      <c r="J650" s="107"/>
      <c r="K650" s="109"/>
      <c r="L650" s="107"/>
      <c r="M650" s="107"/>
      <c r="N650" s="109"/>
    </row>
    <row r="651">
      <c r="A651" s="107"/>
      <c r="B651" s="107"/>
      <c r="C651" s="107"/>
      <c r="D651" s="107"/>
      <c r="E651" s="107"/>
      <c r="F651" s="107"/>
      <c r="G651" s="107"/>
      <c r="H651" s="108"/>
      <c r="I651" s="109"/>
      <c r="J651" s="107"/>
      <c r="K651" s="109"/>
      <c r="L651" s="107"/>
      <c r="M651" s="107"/>
      <c r="N651" s="109"/>
    </row>
    <row r="652">
      <c r="A652" s="107"/>
      <c r="B652" s="107"/>
      <c r="C652" s="107"/>
      <c r="D652" s="107"/>
      <c r="E652" s="107"/>
      <c r="F652" s="107"/>
      <c r="G652" s="107"/>
      <c r="H652" s="108"/>
      <c r="I652" s="109"/>
      <c r="J652" s="107"/>
      <c r="K652" s="109"/>
      <c r="L652" s="107"/>
      <c r="M652" s="107"/>
      <c r="N652" s="109"/>
    </row>
    <row r="653">
      <c r="A653" s="107"/>
      <c r="B653" s="107"/>
      <c r="C653" s="107"/>
      <c r="D653" s="107"/>
      <c r="E653" s="107"/>
      <c r="F653" s="107"/>
      <c r="G653" s="107"/>
      <c r="H653" s="108"/>
      <c r="I653" s="109"/>
      <c r="J653" s="107"/>
      <c r="K653" s="109"/>
      <c r="L653" s="107"/>
      <c r="M653" s="107"/>
      <c r="N653" s="109"/>
    </row>
    <row r="654">
      <c r="A654" s="107"/>
      <c r="B654" s="107"/>
      <c r="C654" s="107"/>
      <c r="D654" s="107"/>
      <c r="E654" s="107"/>
      <c r="F654" s="107"/>
      <c r="G654" s="107"/>
      <c r="H654" s="108"/>
      <c r="I654" s="109"/>
      <c r="J654" s="107"/>
      <c r="K654" s="109"/>
      <c r="L654" s="107"/>
      <c r="M654" s="107"/>
      <c r="N654" s="109"/>
    </row>
    <row r="655">
      <c r="A655" s="107"/>
      <c r="B655" s="107"/>
      <c r="C655" s="107"/>
      <c r="D655" s="107"/>
      <c r="E655" s="107"/>
      <c r="F655" s="107"/>
      <c r="G655" s="107"/>
      <c r="H655" s="108"/>
      <c r="I655" s="109"/>
      <c r="J655" s="107"/>
      <c r="K655" s="109"/>
      <c r="L655" s="107"/>
      <c r="M655" s="107"/>
      <c r="N655" s="109"/>
    </row>
    <row r="656">
      <c r="A656" s="107"/>
      <c r="B656" s="107"/>
      <c r="C656" s="107"/>
      <c r="D656" s="107"/>
      <c r="E656" s="107"/>
      <c r="F656" s="107"/>
      <c r="G656" s="107"/>
      <c r="H656" s="108"/>
      <c r="I656" s="109"/>
      <c r="J656" s="107"/>
      <c r="K656" s="109"/>
      <c r="L656" s="107"/>
      <c r="M656" s="107"/>
      <c r="N656" s="109"/>
    </row>
    <row r="657">
      <c r="A657" s="107"/>
      <c r="B657" s="107"/>
      <c r="C657" s="107"/>
      <c r="D657" s="107"/>
      <c r="E657" s="107"/>
      <c r="F657" s="107"/>
      <c r="G657" s="107"/>
      <c r="H657" s="108"/>
      <c r="I657" s="109"/>
      <c r="J657" s="107"/>
      <c r="K657" s="109"/>
      <c r="L657" s="107"/>
      <c r="M657" s="107"/>
      <c r="N657" s="109"/>
    </row>
    <row r="658">
      <c r="A658" s="107"/>
      <c r="B658" s="107"/>
      <c r="C658" s="107"/>
      <c r="D658" s="107"/>
      <c r="E658" s="107"/>
      <c r="F658" s="107"/>
      <c r="G658" s="107"/>
      <c r="H658" s="108"/>
      <c r="I658" s="109"/>
      <c r="J658" s="107"/>
      <c r="K658" s="109"/>
      <c r="L658" s="107"/>
      <c r="M658" s="107"/>
      <c r="N658" s="109"/>
    </row>
    <row r="659">
      <c r="A659" s="107"/>
      <c r="B659" s="107"/>
      <c r="C659" s="107"/>
      <c r="D659" s="107"/>
      <c r="E659" s="107"/>
      <c r="F659" s="107"/>
      <c r="G659" s="107"/>
      <c r="H659" s="108"/>
      <c r="I659" s="109"/>
      <c r="J659" s="107"/>
      <c r="K659" s="109"/>
      <c r="L659" s="107"/>
      <c r="M659" s="107"/>
      <c r="N659" s="109"/>
    </row>
    <row r="660">
      <c r="A660" s="107"/>
      <c r="B660" s="107"/>
      <c r="C660" s="107"/>
      <c r="D660" s="107"/>
      <c r="E660" s="107"/>
      <c r="F660" s="107"/>
      <c r="G660" s="107"/>
      <c r="H660" s="108"/>
      <c r="I660" s="109"/>
      <c r="J660" s="107"/>
      <c r="K660" s="109"/>
      <c r="L660" s="107"/>
      <c r="M660" s="107"/>
      <c r="N660" s="109"/>
    </row>
    <row r="661">
      <c r="A661" s="107"/>
      <c r="B661" s="107"/>
      <c r="C661" s="107"/>
      <c r="D661" s="107"/>
      <c r="E661" s="107"/>
      <c r="F661" s="107"/>
      <c r="G661" s="107"/>
      <c r="H661" s="108"/>
      <c r="I661" s="109"/>
      <c r="J661" s="107"/>
      <c r="K661" s="109"/>
      <c r="L661" s="107"/>
      <c r="M661" s="107"/>
      <c r="N661" s="109"/>
    </row>
    <row r="662">
      <c r="A662" s="107"/>
      <c r="B662" s="107"/>
      <c r="C662" s="107"/>
      <c r="D662" s="107"/>
      <c r="E662" s="107"/>
      <c r="F662" s="107"/>
      <c r="G662" s="107"/>
      <c r="H662" s="108"/>
      <c r="I662" s="109"/>
      <c r="J662" s="107"/>
      <c r="K662" s="109"/>
      <c r="L662" s="107"/>
      <c r="M662" s="107"/>
      <c r="N662" s="109"/>
    </row>
    <row r="663">
      <c r="A663" s="107"/>
      <c r="B663" s="107"/>
      <c r="C663" s="107"/>
      <c r="D663" s="107"/>
      <c r="E663" s="107"/>
      <c r="F663" s="107"/>
      <c r="G663" s="107"/>
      <c r="H663" s="108"/>
      <c r="I663" s="109"/>
      <c r="J663" s="107"/>
      <c r="K663" s="109"/>
      <c r="L663" s="107"/>
      <c r="M663" s="107"/>
      <c r="N663" s="109"/>
    </row>
    <row r="664">
      <c r="A664" s="107"/>
      <c r="B664" s="107"/>
      <c r="C664" s="107"/>
      <c r="D664" s="107"/>
      <c r="E664" s="107"/>
      <c r="F664" s="107"/>
      <c r="G664" s="107"/>
      <c r="H664" s="108"/>
      <c r="I664" s="109"/>
      <c r="J664" s="107"/>
      <c r="K664" s="109"/>
      <c r="L664" s="107"/>
      <c r="M664" s="107"/>
      <c r="N664" s="109"/>
    </row>
    <row r="665">
      <c r="A665" s="107"/>
      <c r="B665" s="107"/>
      <c r="C665" s="107"/>
      <c r="D665" s="107"/>
      <c r="E665" s="107"/>
      <c r="F665" s="107"/>
      <c r="G665" s="107"/>
      <c r="H665" s="108"/>
      <c r="I665" s="109"/>
      <c r="J665" s="107"/>
      <c r="K665" s="109"/>
      <c r="L665" s="107"/>
      <c r="M665" s="107"/>
      <c r="N665" s="109"/>
    </row>
    <row r="666">
      <c r="A666" s="107"/>
      <c r="B666" s="107"/>
      <c r="C666" s="107"/>
      <c r="D666" s="107"/>
      <c r="E666" s="107"/>
      <c r="F666" s="107"/>
      <c r="G666" s="107"/>
      <c r="H666" s="108"/>
      <c r="I666" s="109"/>
      <c r="J666" s="107"/>
      <c r="K666" s="109"/>
      <c r="L666" s="107"/>
      <c r="M666" s="107"/>
      <c r="N666" s="109"/>
    </row>
    <row r="667">
      <c r="A667" s="107"/>
      <c r="B667" s="107"/>
      <c r="C667" s="107"/>
      <c r="D667" s="107"/>
      <c r="E667" s="107"/>
      <c r="F667" s="107"/>
      <c r="G667" s="107"/>
      <c r="H667" s="108"/>
      <c r="I667" s="109"/>
      <c r="J667" s="107"/>
      <c r="K667" s="109"/>
      <c r="L667" s="107"/>
      <c r="M667" s="107"/>
      <c r="N667" s="109"/>
    </row>
    <row r="668">
      <c r="A668" s="107"/>
      <c r="B668" s="107"/>
      <c r="C668" s="107"/>
      <c r="D668" s="107"/>
      <c r="E668" s="107"/>
      <c r="F668" s="107"/>
      <c r="G668" s="107"/>
      <c r="H668" s="108"/>
      <c r="I668" s="109"/>
      <c r="J668" s="107"/>
      <c r="K668" s="109"/>
      <c r="L668" s="107"/>
      <c r="M668" s="107"/>
      <c r="N668" s="109"/>
    </row>
    <row r="669">
      <c r="A669" s="107"/>
      <c r="B669" s="107"/>
      <c r="C669" s="107"/>
      <c r="D669" s="107"/>
      <c r="E669" s="107"/>
      <c r="F669" s="107"/>
      <c r="G669" s="107"/>
      <c r="H669" s="108"/>
      <c r="I669" s="109"/>
      <c r="J669" s="107"/>
      <c r="K669" s="109"/>
      <c r="L669" s="107"/>
      <c r="M669" s="107"/>
      <c r="N669" s="109"/>
    </row>
    <row r="670">
      <c r="A670" s="107"/>
      <c r="B670" s="107"/>
      <c r="C670" s="107"/>
      <c r="D670" s="107"/>
      <c r="E670" s="107"/>
      <c r="F670" s="107"/>
      <c r="G670" s="107"/>
      <c r="H670" s="108"/>
      <c r="I670" s="109"/>
      <c r="J670" s="107"/>
      <c r="K670" s="109"/>
      <c r="L670" s="107"/>
      <c r="M670" s="107"/>
      <c r="N670" s="109"/>
    </row>
    <row r="671">
      <c r="A671" s="107"/>
      <c r="B671" s="107"/>
      <c r="C671" s="107"/>
      <c r="D671" s="107"/>
      <c r="E671" s="107"/>
      <c r="F671" s="107"/>
      <c r="G671" s="107"/>
      <c r="H671" s="108"/>
      <c r="I671" s="109"/>
      <c r="J671" s="107"/>
      <c r="K671" s="109"/>
      <c r="L671" s="107"/>
      <c r="M671" s="107"/>
      <c r="N671" s="109"/>
    </row>
    <row r="672">
      <c r="A672" s="107"/>
      <c r="B672" s="107"/>
      <c r="C672" s="107"/>
      <c r="D672" s="107"/>
      <c r="E672" s="107"/>
      <c r="F672" s="107"/>
      <c r="G672" s="107"/>
      <c r="H672" s="108"/>
      <c r="I672" s="109"/>
      <c r="J672" s="107"/>
      <c r="K672" s="109"/>
      <c r="L672" s="107"/>
      <c r="M672" s="107"/>
      <c r="N672" s="109"/>
    </row>
    <row r="673">
      <c r="A673" s="107"/>
      <c r="B673" s="107"/>
      <c r="C673" s="107"/>
      <c r="D673" s="107"/>
      <c r="E673" s="107"/>
      <c r="F673" s="107"/>
      <c r="G673" s="107"/>
      <c r="H673" s="108"/>
      <c r="I673" s="109"/>
      <c r="J673" s="107"/>
      <c r="K673" s="109"/>
      <c r="L673" s="107"/>
      <c r="M673" s="107"/>
      <c r="N673" s="109"/>
    </row>
    <row r="674">
      <c r="A674" s="107"/>
      <c r="B674" s="107"/>
      <c r="C674" s="107"/>
      <c r="D674" s="107"/>
      <c r="E674" s="107"/>
      <c r="F674" s="107"/>
      <c r="G674" s="107"/>
      <c r="H674" s="108"/>
      <c r="I674" s="109"/>
      <c r="J674" s="107"/>
      <c r="K674" s="109"/>
      <c r="L674" s="107"/>
      <c r="M674" s="107"/>
      <c r="N674" s="109"/>
    </row>
    <row r="675">
      <c r="A675" s="107"/>
      <c r="B675" s="107"/>
      <c r="C675" s="107"/>
      <c r="D675" s="107"/>
      <c r="E675" s="107"/>
      <c r="F675" s="107"/>
      <c r="G675" s="107"/>
      <c r="H675" s="108"/>
      <c r="I675" s="109"/>
      <c r="J675" s="107"/>
      <c r="K675" s="109"/>
      <c r="L675" s="107"/>
      <c r="M675" s="107"/>
      <c r="N675" s="109"/>
    </row>
    <row r="676">
      <c r="A676" s="107"/>
      <c r="B676" s="107"/>
      <c r="C676" s="107"/>
      <c r="D676" s="107"/>
      <c r="E676" s="107"/>
      <c r="F676" s="107"/>
      <c r="G676" s="107"/>
      <c r="H676" s="108"/>
      <c r="I676" s="109"/>
      <c r="J676" s="107"/>
      <c r="K676" s="109"/>
      <c r="L676" s="107"/>
      <c r="M676" s="107"/>
      <c r="N676" s="109"/>
    </row>
    <row r="677">
      <c r="A677" s="107"/>
      <c r="B677" s="107"/>
      <c r="C677" s="107"/>
      <c r="D677" s="107"/>
      <c r="E677" s="107"/>
      <c r="F677" s="107"/>
      <c r="G677" s="107"/>
      <c r="H677" s="108"/>
      <c r="I677" s="109"/>
      <c r="J677" s="107"/>
      <c r="K677" s="109"/>
      <c r="L677" s="107"/>
      <c r="M677" s="107"/>
      <c r="N677" s="109"/>
    </row>
    <row r="678">
      <c r="A678" s="107"/>
      <c r="B678" s="107"/>
      <c r="C678" s="107"/>
      <c r="D678" s="107"/>
      <c r="E678" s="107"/>
      <c r="F678" s="107"/>
      <c r="G678" s="107"/>
      <c r="H678" s="108"/>
      <c r="I678" s="109"/>
      <c r="J678" s="107"/>
      <c r="K678" s="109"/>
      <c r="L678" s="107"/>
      <c r="M678" s="107"/>
      <c r="N678" s="109"/>
    </row>
    <row r="679">
      <c r="A679" s="107"/>
      <c r="B679" s="107"/>
      <c r="C679" s="107"/>
      <c r="D679" s="107"/>
      <c r="E679" s="107"/>
      <c r="F679" s="107"/>
      <c r="G679" s="107"/>
      <c r="H679" s="108"/>
      <c r="I679" s="109"/>
      <c r="J679" s="107"/>
      <c r="K679" s="109"/>
      <c r="L679" s="107"/>
      <c r="M679" s="107"/>
      <c r="N679" s="109"/>
    </row>
    <row r="680">
      <c r="A680" s="107"/>
      <c r="B680" s="107"/>
      <c r="C680" s="107"/>
      <c r="D680" s="107"/>
      <c r="E680" s="107"/>
      <c r="F680" s="107"/>
      <c r="G680" s="107"/>
      <c r="H680" s="108"/>
      <c r="I680" s="109"/>
      <c r="J680" s="107"/>
      <c r="K680" s="109"/>
      <c r="L680" s="107"/>
      <c r="M680" s="107"/>
      <c r="N680" s="109"/>
    </row>
    <row r="681">
      <c r="A681" s="107"/>
      <c r="B681" s="107"/>
      <c r="C681" s="107"/>
      <c r="D681" s="107"/>
      <c r="E681" s="107"/>
      <c r="F681" s="107"/>
      <c r="G681" s="107"/>
      <c r="H681" s="108"/>
      <c r="I681" s="109"/>
      <c r="J681" s="107"/>
      <c r="K681" s="109"/>
      <c r="L681" s="107"/>
      <c r="M681" s="107"/>
      <c r="N681" s="109"/>
    </row>
    <row r="682">
      <c r="A682" s="107"/>
      <c r="B682" s="107"/>
      <c r="C682" s="107"/>
      <c r="D682" s="107"/>
      <c r="E682" s="107"/>
      <c r="F682" s="107"/>
      <c r="G682" s="107"/>
      <c r="H682" s="108"/>
      <c r="I682" s="109"/>
      <c r="J682" s="107"/>
      <c r="K682" s="109"/>
      <c r="L682" s="107"/>
      <c r="M682" s="107"/>
      <c r="N682" s="109"/>
    </row>
    <row r="683">
      <c r="A683" s="107"/>
      <c r="B683" s="107"/>
      <c r="C683" s="107"/>
      <c r="D683" s="107"/>
      <c r="E683" s="107"/>
      <c r="F683" s="107"/>
      <c r="G683" s="107"/>
      <c r="H683" s="108"/>
      <c r="I683" s="109"/>
      <c r="J683" s="107"/>
      <c r="K683" s="109"/>
      <c r="L683" s="107"/>
      <c r="M683" s="107"/>
      <c r="N683" s="109"/>
    </row>
    <row r="684">
      <c r="A684" s="107"/>
      <c r="B684" s="107"/>
      <c r="C684" s="107"/>
      <c r="D684" s="107"/>
      <c r="E684" s="107"/>
      <c r="F684" s="107"/>
      <c r="G684" s="107"/>
      <c r="H684" s="108"/>
      <c r="I684" s="109"/>
      <c r="J684" s="107"/>
      <c r="K684" s="109"/>
      <c r="L684" s="107"/>
      <c r="M684" s="107"/>
      <c r="N684" s="109"/>
    </row>
    <row r="685">
      <c r="A685" s="107"/>
      <c r="B685" s="107"/>
      <c r="C685" s="107"/>
      <c r="D685" s="107"/>
      <c r="E685" s="107"/>
      <c r="F685" s="107"/>
      <c r="G685" s="107"/>
      <c r="H685" s="108"/>
      <c r="I685" s="109"/>
      <c r="J685" s="107"/>
      <c r="K685" s="109"/>
      <c r="L685" s="107"/>
      <c r="M685" s="107"/>
      <c r="N685" s="109"/>
    </row>
    <row r="686">
      <c r="A686" s="107"/>
      <c r="B686" s="107"/>
      <c r="C686" s="107"/>
      <c r="D686" s="107"/>
      <c r="E686" s="107"/>
      <c r="F686" s="107"/>
      <c r="G686" s="107"/>
      <c r="H686" s="108"/>
      <c r="I686" s="109"/>
      <c r="J686" s="107"/>
      <c r="K686" s="109"/>
      <c r="L686" s="107"/>
      <c r="M686" s="107"/>
      <c r="N686" s="109"/>
    </row>
    <row r="687">
      <c r="A687" s="107"/>
      <c r="B687" s="107"/>
      <c r="C687" s="107"/>
      <c r="D687" s="107"/>
      <c r="E687" s="107"/>
      <c r="F687" s="107"/>
      <c r="G687" s="107"/>
      <c r="H687" s="108"/>
      <c r="I687" s="109"/>
      <c r="J687" s="107"/>
      <c r="K687" s="109"/>
      <c r="L687" s="107"/>
      <c r="M687" s="107"/>
      <c r="N687" s="109"/>
    </row>
    <row r="688">
      <c r="A688" s="107"/>
      <c r="B688" s="107"/>
      <c r="C688" s="107"/>
      <c r="D688" s="107"/>
      <c r="E688" s="107"/>
      <c r="F688" s="107"/>
      <c r="G688" s="107"/>
      <c r="H688" s="108"/>
      <c r="I688" s="109"/>
      <c r="J688" s="107"/>
      <c r="K688" s="109"/>
      <c r="L688" s="107"/>
      <c r="M688" s="107"/>
      <c r="N688" s="109"/>
    </row>
    <row r="689">
      <c r="A689" s="107"/>
      <c r="B689" s="107"/>
      <c r="C689" s="107"/>
      <c r="D689" s="107"/>
      <c r="E689" s="107"/>
      <c r="F689" s="107"/>
      <c r="G689" s="107"/>
      <c r="H689" s="108"/>
      <c r="I689" s="109"/>
      <c r="J689" s="107"/>
      <c r="K689" s="109"/>
      <c r="L689" s="107"/>
      <c r="M689" s="107"/>
      <c r="N689" s="109"/>
    </row>
    <row r="690">
      <c r="A690" s="107"/>
      <c r="B690" s="107"/>
      <c r="C690" s="107"/>
      <c r="D690" s="107"/>
      <c r="E690" s="107"/>
      <c r="F690" s="107"/>
      <c r="G690" s="107"/>
      <c r="H690" s="108"/>
      <c r="I690" s="109"/>
      <c r="J690" s="107"/>
      <c r="K690" s="109"/>
      <c r="L690" s="107"/>
      <c r="M690" s="107"/>
      <c r="N690" s="109"/>
    </row>
    <row r="691">
      <c r="A691" s="107"/>
      <c r="B691" s="107"/>
      <c r="C691" s="107"/>
      <c r="D691" s="107"/>
      <c r="E691" s="107"/>
      <c r="F691" s="107"/>
      <c r="G691" s="107"/>
      <c r="H691" s="108"/>
      <c r="I691" s="109"/>
      <c r="J691" s="107"/>
      <c r="K691" s="109"/>
      <c r="L691" s="107"/>
      <c r="M691" s="107"/>
      <c r="N691" s="109"/>
    </row>
    <row r="692">
      <c r="A692" s="107"/>
      <c r="B692" s="107"/>
      <c r="C692" s="107"/>
      <c r="D692" s="107"/>
      <c r="E692" s="107"/>
      <c r="F692" s="107"/>
      <c r="G692" s="107"/>
      <c r="H692" s="108"/>
      <c r="I692" s="109"/>
      <c r="J692" s="107"/>
      <c r="K692" s="109"/>
      <c r="L692" s="107"/>
      <c r="M692" s="107"/>
      <c r="N692" s="109"/>
    </row>
    <row r="693">
      <c r="A693" s="107"/>
      <c r="B693" s="107"/>
      <c r="C693" s="107"/>
      <c r="D693" s="107"/>
      <c r="E693" s="107"/>
      <c r="F693" s="107"/>
      <c r="G693" s="107"/>
      <c r="H693" s="108"/>
      <c r="I693" s="109"/>
      <c r="J693" s="107"/>
      <c r="K693" s="109"/>
      <c r="L693" s="107"/>
      <c r="M693" s="107"/>
      <c r="N693" s="109"/>
    </row>
    <row r="694">
      <c r="A694" s="107"/>
      <c r="B694" s="107"/>
      <c r="C694" s="107"/>
      <c r="D694" s="107"/>
      <c r="E694" s="107"/>
      <c r="F694" s="107"/>
      <c r="G694" s="107"/>
      <c r="H694" s="108"/>
      <c r="I694" s="109"/>
      <c r="J694" s="107"/>
      <c r="K694" s="109"/>
      <c r="L694" s="107"/>
      <c r="M694" s="107"/>
      <c r="N694" s="109"/>
    </row>
    <row r="695">
      <c r="A695" s="107"/>
      <c r="B695" s="107"/>
      <c r="C695" s="107"/>
      <c r="D695" s="107"/>
      <c r="E695" s="107"/>
      <c r="F695" s="107"/>
      <c r="G695" s="107"/>
      <c r="H695" s="108"/>
      <c r="I695" s="109"/>
      <c r="J695" s="107"/>
      <c r="K695" s="109"/>
      <c r="L695" s="107"/>
      <c r="M695" s="107"/>
      <c r="N695" s="109"/>
    </row>
    <row r="696">
      <c r="A696" s="107"/>
      <c r="B696" s="107"/>
      <c r="C696" s="107"/>
      <c r="D696" s="107"/>
      <c r="E696" s="107"/>
      <c r="F696" s="107"/>
      <c r="G696" s="107"/>
      <c r="H696" s="108"/>
      <c r="I696" s="109"/>
      <c r="J696" s="107"/>
      <c r="K696" s="109"/>
      <c r="L696" s="107"/>
      <c r="M696" s="107"/>
      <c r="N696" s="109"/>
    </row>
    <row r="697">
      <c r="A697" s="107"/>
      <c r="B697" s="107"/>
      <c r="C697" s="107"/>
      <c r="D697" s="107"/>
      <c r="E697" s="107"/>
      <c r="F697" s="107"/>
      <c r="G697" s="107"/>
      <c r="H697" s="108"/>
      <c r="I697" s="109"/>
      <c r="J697" s="107"/>
      <c r="K697" s="109"/>
      <c r="L697" s="107"/>
      <c r="M697" s="107"/>
      <c r="N697" s="109"/>
    </row>
    <row r="698">
      <c r="A698" s="107"/>
      <c r="B698" s="107"/>
      <c r="C698" s="107"/>
      <c r="D698" s="107"/>
      <c r="E698" s="107"/>
      <c r="F698" s="107"/>
      <c r="G698" s="107"/>
      <c r="H698" s="108"/>
      <c r="I698" s="109"/>
      <c r="J698" s="107"/>
      <c r="K698" s="109"/>
      <c r="L698" s="107"/>
      <c r="M698" s="107"/>
      <c r="N698" s="109"/>
    </row>
    <row r="699">
      <c r="A699" s="107"/>
      <c r="B699" s="107"/>
      <c r="C699" s="107"/>
      <c r="D699" s="107"/>
      <c r="E699" s="107"/>
      <c r="F699" s="107"/>
      <c r="G699" s="107"/>
      <c r="H699" s="108"/>
      <c r="I699" s="109"/>
      <c r="J699" s="107"/>
      <c r="K699" s="109"/>
      <c r="L699" s="107"/>
      <c r="M699" s="107"/>
      <c r="N699" s="109"/>
    </row>
    <row r="700">
      <c r="A700" s="107"/>
      <c r="B700" s="107"/>
      <c r="C700" s="107"/>
      <c r="D700" s="107"/>
      <c r="E700" s="107"/>
      <c r="F700" s="107"/>
      <c r="G700" s="107"/>
      <c r="H700" s="108"/>
      <c r="I700" s="109"/>
      <c r="J700" s="107"/>
      <c r="K700" s="109"/>
      <c r="L700" s="107"/>
      <c r="M700" s="107"/>
      <c r="N700" s="109"/>
    </row>
    <row r="701">
      <c r="A701" s="107"/>
      <c r="B701" s="107"/>
      <c r="C701" s="107"/>
      <c r="D701" s="107"/>
      <c r="E701" s="107"/>
      <c r="F701" s="107"/>
      <c r="G701" s="107"/>
      <c r="H701" s="108"/>
      <c r="I701" s="109"/>
      <c r="J701" s="107"/>
      <c r="K701" s="109"/>
      <c r="L701" s="107"/>
      <c r="M701" s="107"/>
      <c r="N701" s="109"/>
    </row>
    <row r="702">
      <c r="A702" s="107"/>
      <c r="B702" s="107"/>
      <c r="C702" s="107"/>
      <c r="D702" s="107"/>
      <c r="E702" s="107"/>
      <c r="F702" s="107"/>
      <c r="G702" s="107"/>
      <c r="H702" s="108"/>
      <c r="I702" s="109"/>
      <c r="J702" s="107"/>
      <c r="K702" s="109"/>
      <c r="L702" s="107"/>
      <c r="M702" s="107"/>
      <c r="N702" s="109"/>
    </row>
    <row r="703">
      <c r="A703" s="107"/>
      <c r="B703" s="107"/>
      <c r="C703" s="107"/>
      <c r="D703" s="107"/>
      <c r="E703" s="107"/>
      <c r="F703" s="107"/>
      <c r="G703" s="107"/>
      <c r="H703" s="108"/>
      <c r="I703" s="109"/>
      <c r="J703" s="107"/>
      <c r="K703" s="109"/>
      <c r="L703" s="107"/>
      <c r="M703" s="107"/>
      <c r="N703" s="109"/>
    </row>
    <row r="704">
      <c r="A704" s="107"/>
      <c r="B704" s="107"/>
      <c r="C704" s="107"/>
      <c r="D704" s="107"/>
      <c r="E704" s="107"/>
      <c r="F704" s="107"/>
      <c r="G704" s="107"/>
      <c r="H704" s="108"/>
      <c r="I704" s="109"/>
      <c r="J704" s="107"/>
      <c r="K704" s="109"/>
      <c r="L704" s="107"/>
      <c r="M704" s="107"/>
      <c r="N704" s="109"/>
    </row>
    <row r="705">
      <c r="A705" s="107"/>
      <c r="B705" s="107"/>
      <c r="C705" s="107"/>
      <c r="D705" s="107"/>
      <c r="E705" s="107"/>
      <c r="F705" s="107"/>
      <c r="G705" s="107"/>
      <c r="H705" s="108"/>
      <c r="I705" s="109"/>
      <c r="J705" s="107"/>
      <c r="K705" s="109"/>
      <c r="L705" s="107"/>
      <c r="M705" s="107"/>
      <c r="N705" s="109"/>
    </row>
    <row r="706">
      <c r="A706" s="107"/>
      <c r="B706" s="107"/>
      <c r="C706" s="107"/>
      <c r="D706" s="107"/>
      <c r="E706" s="107"/>
      <c r="F706" s="107"/>
      <c r="G706" s="107"/>
      <c r="H706" s="108"/>
      <c r="I706" s="109"/>
      <c r="J706" s="107"/>
      <c r="K706" s="109"/>
      <c r="L706" s="107"/>
      <c r="M706" s="107"/>
      <c r="N706" s="109"/>
    </row>
    <row r="707">
      <c r="A707" s="107"/>
      <c r="B707" s="107"/>
      <c r="C707" s="107"/>
      <c r="D707" s="107"/>
      <c r="E707" s="107"/>
      <c r="F707" s="107"/>
      <c r="G707" s="107"/>
      <c r="H707" s="108"/>
      <c r="I707" s="109"/>
      <c r="J707" s="107"/>
      <c r="K707" s="109"/>
      <c r="L707" s="107"/>
      <c r="M707" s="107"/>
      <c r="N707" s="109"/>
    </row>
    <row r="708">
      <c r="A708" s="107"/>
      <c r="B708" s="107"/>
      <c r="C708" s="107"/>
      <c r="D708" s="107"/>
      <c r="E708" s="107"/>
      <c r="F708" s="107"/>
      <c r="G708" s="107"/>
      <c r="H708" s="108"/>
      <c r="I708" s="109"/>
      <c r="J708" s="107"/>
      <c r="K708" s="109"/>
      <c r="L708" s="107"/>
      <c r="M708" s="107"/>
      <c r="N708" s="109"/>
    </row>
    <row r="709">
      <c r="A709" s="107"/>
      <c r="B709" s="107"/>
      <c r="C709" s="107"/>
      <c r="D709" s="107"/>
      <c r="E709" s="107"/>
      <c r="F709" s="107"/>
      <c r="G709" s="107"/>
      <c r="H709" s="108"/>
      <c r="I709" s="109"/>
      <c r="J709" s="107"/>
      <c r="K709" s="109"/>
      <c r="L709" s="107"/>
      <c r="M709" s="107"/>
      <c r="N709" s="109"/>
    </row>
    <row r="710">
      <c r="A710" s="107"/>
      <c r="B710" s="107"/>
      <c r="C710" s="107"/>
      <c r="D710" s="107"/>
      <c r="E710" s="107"/>
      <c r="F710" s="107"/>
      <c r="G710" s="107"/>
      <c r="H710" s="108"/>
      <c r="I710" s="109"/>
      <c r="J710" s="107"/>
      <c r="K710" s="109"/>
      <c r="L710" s="107"/>
      <c r="M710" s="107"/>
      <c r="N710" s="109"/>
    </row>
    <row r="711">
      <c r="A711" s="107"/>
      <c r="B711" s="107"/>
      <c r="C711" s="107"/>
      <c r="D711" s="107"/>
      <c r="E711" s="107"/>
      <c r="F711" s="107"/>
      <c r="G711" s="107"/>
      <c r="H711" s="108"/>
      <c r="I711" s="109"/>
      <c r="J711" s="107"/>
      <c r="K711" s="109"/>
      <c r="L711" s="107"/>
      <c r="M711" s="107"/>
      <c r="N711" s="109"/>
    </row>
    <row r="712">
      <c r="A712" s="107"/>
      <c r="B712" s="107"/>
      <c r="C712" s="107"/>
      <c r="D712" s="107"/>
      <c r="E712" s="107"/>
      <c r="F712" s="107"/>
      <c r="G712" s="107"/>
      <c r="H712" s="108"/>
      <c r="I712" s="109"/>
      <c r="J712" s="107"/>
      <c r="K712" s="109"/>
      <c r="L712" s="107"/>
      <c r="M712" s="107"/>
      <c r="N712" s="109"/>
    </row>
    <row r="713">
      <c r="A713" s="107"/>
      <c r="B713" s="107"/>
      <c r="C713" s="107"/>
      <c r="D713" s="107"/>
      <c r="E713" s="107"/>
      <c r="F713" s="107"/>
      <c r="G713" s="107"/>
      <c r="H713" s="108"/>
      <c r="I713" s="109"/>
      <c r="J713" s="107"/>
      <c r="K713" s="109"/>
      <c r="L713" s="107"/>
      <c r="M713" s="107"/>
      <c r="N713" s="109"/>
    </row>
    <row r="714">
      <c r="A714" s="107"/>
      <c r="B714" s="107"/>
      <c r="C714" s="107"/>
      <c r="D714" s="107"/>
      <c r="E714" s="107"/>
      <c r="F714" s="107"/>
      <c r="G714" s="107"/>
      <c r="H714" s="108"/>
      <c r="I714" s="109"/>
      <c r="J714" s="107"/>
      <c r="K714" s="109"/>
      <c r="L714" s="107"/>
      <c r="M714" s="107"/>
      <c r="N714" s="109"/>
    </row>
    <row r="715">
      <c r="A715" s="107"/>
      <c r="B715" s="107"/>
      <c r="C715" s="107"/>
      <c r="D715" s="107"/>
      <c r="E715" s="107"/>
      <c r="F715" s="107"/>
      <c r="G715" s="107"/>
      <c r="H715" s="108"/>
      <c r="I715" s="109"/>
      <c r="J715" s="107"/>
      <c r="K715" s="109"/>
      <c r="L715" s="107"/>
      <c r="M715" s="107"/>
      <c r="N715" s="109"/>
    </row>
    <row r="716">
      <c r="A716" s="107"/>
      <c r="B716" s="107"/>
      <c r="C716" s="107"/>
      <c r="D716" s="107"/>
      <c r="E716" s="107"/>
      <c r="F716" s="107"/>
      <c r="G716" s="107"/>
      <c r="H716" s="108"/>
      <c r="I716" s="109"/>
      <c r="J716" s="107"/>
      <c r="K716" s="109"/>
      <c r="L716" s="107"/>
      <c r="M716" s="107"/>
      <c r="N716" s="109"/>
    </row>
    <row r="717">
      <c r="A717" s="107"/>
      <c r="B717" s="107"/>
      <c r="C717" s="107"/>
      <c r="D717" s="107"/>
      <c r="E717" s="107"/>
      <c r="F717" s="107"/>
      <c r="G717" s="107"/>
      <c r="H717" s="108"/>
      <c r="I717" s="109"/>
      <c r="J717" s="107"/>
      <c r="K717" s="109"/>
      <c r="L717" s="107"/>
      <c r="M717" s="107"/>
      <c r="N717" s="109"/>
    </row>
    <row r="718">
      <c r="A718" s="107"/>
      <c r="B718" s="107"/>
      <c r="C718" s="107"/>
      <c r="D718" s="107"/>
      <c r="E718" s="107"/>
      <c r="F718" s="107"/>
      <c r="G718" s="107"/>
      <c r="H718" s="108"/>
      <c r="I718" s="109"/>
      <c r="J718" s="107"/>
      <c r="K718" s="109"/>
      <c r="L718" s="107"/>
      <c r="M718" s="107"/>
      <c r="N718" s="109"/>
    </row>
    <row r="719">
      <c r="A719" s="107"/>
      <c r="B719" s="107"/>
      <c r="C719" s="107"/>
      <c r="D719" s="107"/>
      <c r="E719" s="107"/>
      <c r="F719" s="107"/>
      <c r="G719" s="107"/>
      <c r="H719" s="108"/>
      <c r="I719" s="109"/>
      <c r="J719" s="107"/>
      <c r="K719" s="109"/>
      <c r="L719" s="107"/>
      <c r="M719" s="107"/>
      <c r="N719" s="109"/>
    </row>
    <row r="720">
      <c r="A720" s="107"/>
      <c r="B720" s="107"/>
      <c r="C720" s="107"/>
      <c r="D720" s="107"/>
      <c r="E720" s="107"/>
      <c r="F720" s="107"/>
      <c r="G720" s="107"/>
      <c r="H720" s="108"/>
      <c r="I720" s="109"/>
      <c r="J720" s="107"/>
      <c r="K720" s="109"/>
      <c r="L720" s="107"/>
      <c r="M720" s="107"/>
      <c r="N720" s="109"/>
    </row>
    <row r="721">
      <c r="A721" s="107"/>
      <c r="B721" s="107"/>
      <c r="C721" s="107"/>
      <c r="D721" s="107"/>
      <c r="E721" s="107"/>
      <c r="F721" s="107"/>
      <c r="G721" s="107"/>
      <c r="H721" s="108"/>
      <c r="I721" s="109"/>
      <c r="J721" s="107"/>
      <c r="K721" s="109"/>
      <c r="L721" s="107"/>
      <c r="M721" s="107"/>
      <c r="N721" s="109"/>
    </row>
    <row r="722">
      <c r="A722" s="107"/>
      <c r="B722" s="107"/>
      <c r="C722" s="107"/>
      <c r="D722" s="107"/>
      <c r="E722" s="107"/>
      <c r="F722" s="107"/>
      <c r="G722" s="107"/>
      <c r="H722" s="108"/>
      <c r="I722" s="109"/>
      <c r="J722" s="107"/>
      <c r="K722" s="109"/>
      <c r="L722" s="107"/>
      <c r="M722" s="107"/>
      <c r="N722" s="109"/>
    </row>
    <row r="723">
      <c r="A723" s="107"/>
      <c r="B723" s="107"/>
      <c r="C723" s="107"/>
      <c r="D723" s="107"/>
      <c r="E723" s="107"/>
      <c r="F723" s="107"/>
      <c r="G723" s="107"/>
      <c r="H723" s="108"/>
      <c r="I723" s="109"/>
      <c r="J723" s="107"/>
      <c r="K723" s="109"/>
      <c r="L723" s="107"/>
      <c r="M723" s="107"/>
      <c r="N723" s="109"/>
    </row>
    <row r="724">
      <c r="A724" s="107"/>
      <c r="B724" s="107"/>
      <c r="C724" s="107"/>
      <c r="D724" s="107"/>
      <c r="E724" s="107"/>
      <c r="F724" s="107"/>
      <c r="G724" s="107"/>
      <c r="H724" s="108"/>
      <c r="I724" s="109"/>
      <c r="J724" s="107"/>
      <c r="K724" s="109"/>
      <c r="L724" s="107"/>
      <c r="M724" s="107"/>
      <c r="N724" s="109"/>
    </row>
    <row r="725">
      <c r="A725" s="107"/>
      <c r="B725" s="107"/>
      <c r="C725" s="107"/>
      <c r="D725" s="107"/>
      <c r="E725" s="107"/>
      <c r="F725" s="107"/>
      <c r="G725" s="107"/>
      <c r="H725" s="108"/>
      <c r="I725" s="109"/>
      <c r="J725" s="107"/>
      <c r="K725" s="109"/>
      <c r="L725" s="107"/>
      <c r="M725" s="107"/>
      <c r="N725" s="109"/>
    </row>
    <row r="726">
      <c r="A726" s="107"/>
      <c r="B726" s="107"/>
      <c r="C726" s="107"/>
      <c r="D726" s="107"/>
      <c r="E726" s="107"/>
      <c r="F726" s="107"/>
      <c r="G726" s="107"/>
      <c r="H726" s="108"/>
      <c r="I726" s="109"/>
      <c r="J726" s="107"/>
      <c r="K726" s="109"/>
      <c r="L726" s="107"/>
      <c r="M726" s="107"/>
      <c r="N726" s="109"/>
    </row>
    <row r="727">
      <c r="A727" s="107"/>
      <c r="B727" s="107"/>
      <c r="C727" s="107"/>
      <c r="D727" s="107"/>
      <c r="E727" s="107"/>
      <c r="F727" s="107"/>
      <c r="G727" s="107"/>
      <c r="H727" s="108"/>
      <c r="I727" s="109"/>
      <c r="J727" s="107"/>
      <c r="K727" s="109"/>
      <c r="L727" s="107"/>
      <c r="M727" s="107"/>
      <c r="N727" s="109"/>
    </row>
    <row r="728">
      <c r="A728" s="107"/>
      <c r="B728" s="107"/>
      <c r="C728" s="107"/>
      <c r="D728" s="107"/>
      <c r="E728" s="107"/>
      <c r="F728" s="107"/>
      <c r="G728" s="107"/>
      <c r="H728" s="108"/>
      <c r="I728" s="109"/>
      <c r="J728" s="107"/>
      <c r="K728" s="109"/>
      <c r="L728" s="107"/>
      <c r="M728" s="107"/>
      <c r="N728" s="109"/>
    </row>
    <row r="729">
      <c r="A729" s="107"/>
      <c r="B729" s="107"/>
      <c r="C729" s="107"/>
      <c r="D729" s="107"/>
      <c r="E729" s="107"/>
      <c r="F729" s="107"/>
      <c r="G729" s="107"/>
      <c r="H729" s="108"/>
      <c r="I729" s="109"/>
      <c r="J729" s="107"/>
      <c r="K729" s="109"/>
      <c r="L729" s="107"/>
      <c r="M729" s="107"/>
      <c r="N729" s="109"/>
    </row>
    <row r="730">
      <c r="A730" s="107"/>
      <c r="B730" s="107"/>
      <c r="C730" s="107"/>
      <c r="D730" s="107"/>
      <c r="E730" s="107"/>
      <c r="F730" s="107"/>
      <c r="G730" s="107"/>
      <c r="H730" s="108"/>
      <c r="I730" s="109"/>
      <c r="J730" s="107"/>
      <c r="K730" s="109"/>
      <c r="L730" s="107"/>
      <c r="M730" s="107"/>
      <c r="N730" s="109"/>
    </row>
    <row r="731">
      <c r="A731" s="107"/>
      <c r="B731" s="107"/>
      <c r="C731" s="107"/>
      <c r="D731" s="107"/>
      <c r="E731" s="107"/>
      <c r="F731" s="107"/>
      <c r="G731" s="107"/>
      <c r="H731" s="108"/>
      <c r="I731" s="109"/>
      <c r="J731" s="107"/>
      <c r="K731" s="109"/>
      <c r="L731" s="107"/>
      <c r="M731" s="107"/>
      <c r="N731" s="109"/>
    </row>
    <row r="732">
      <c r="A732" s="107"/>
      <c r="B732" s="107"/>
      <c r="C732" s="107"/>
      <c r="D732" s="107"/>
      <c r="E732" s="107"/>
      <c r="F732" s="107"/>
      <c r="G732" s="107"/>
      <c r="H732" s="108"/>
      <c r="I732" s="109"/>
      <c r="J732" s="107"/>
      <c r="K732" s="109"/>
      <c r="L732" s="107"/>
      <c r="M732" s="107"/>
      <c r="N732" s="109"/>
    </row>
    <row r="733">
      <c r="A733" s="107"/>
      <c r="B733" s="107"/>
      <c r="C733" s="107"/>
      <c r="D733" s="107"/>
      <c r="E733" s="107"/>
      <c r="F733" s="107"/>
      <c r="G733" s="107"/>
      <c r="H733" s="108"/>
      <c r="I733" s="109"/>
      <c r="J733" s="107"/>
      <c r="K733" s="109"/>
      <c r="L733" s="107"/>
      <c r="M733" s="107"/>
      <c r="N733" s="109"/>
    </row>
    <row r="734">
      <c r="A734" s="107"/>
      <c r="B734" s="107"/>
      <c r="C734" s="107"/>
      <c r="D734" s="107"/>
      <c r="E734" s="107"/>
      <c r="F734" s="107"/>
      <c r="G734" s="107"/>
      <c r="H734" s="108"/>
      <c r="I734" s="109"/>
      <c r="J734" s="107"/>
      <c r="K734" s="109"/>
      <c r="L734" s="107"/>
      <c r="M734" s="107"/>
      <c r="N734" s="109"/>
    </row>
    <row r="735">
      <c r="A735" s="107"/>
      <c r="B735" s="107"/>
      <c r="C735" s="107"/>
      <c r="D735" s="107"/>
      <c r="E735" s="107"/>
      <c r="F735" s="107"/>
      <c r="G735" s="107"/>
      <c r="H735" s="108"/>
      <c r="I735" s="109"/>
      <c r="J735" s="107"/>
      <c r="K735" s="109"/>
      <c r="L735" s="107"/>
      <c r="M735" s="107"/>
      <c r="N735" s="109"/>
    </row>
    <row r="736">
      <c r="A736" s="107"/>
      <c r="B736" s="107"/>
      <c r="C736" s="107"/>
      <c r="D736" s="107"/>
      <c r="E736" s="107"/>
      <c r="F736" s="107"/>
      <c r="G736" s="107"/>
      <c r="H736" s="108"/>
      <c r="I736" s="109"/>
      <c r="J736" s="107"/>
      <c r="K736" s="109"/>
      <c r="L736" s="107"/>
      <c r="M736" s="107"/>
      <c r="N736" s="109"/>
    </row>
    <row r="737">
      <c r="A737" s="107"/>
      <c r="B737" s="107"/>
      <c r="C737" s="107"/>
      <c r="D737" s="107"/>
      <c r="E737" s="107"/>
      <c r="F737" s="107"/>
      <c r="G737" s="107"/>
      <c r="H737" s="108"/>
      <c r="I737" s="109"/>
      <c r="J737" s="107"/>
      <c r="K737" s="109"/>
      <c r="L737" s="107"/>
      <c r="M737" s="107"/>
      <c r="N737" s="109"/>
    </row>
    <row r="738">
      <c r="A738" s="107"/>
      <c r="B738" s="107"/>
      <c r="C738" s="107"/>
      <c r="D738" s="107"/>
      <c r="E738" s="107"/>
      <c r="F738" s="107"/>
      <c r="G738" s="107"/>
      <c r="H738" s="108"/>
      <c r="I738" s="109"/>
      <c r="J738" s="107"/>
      <c r="K738" s="109"/>
      <c r="L738" s="107"/>
      <c r="M738" s="107"/>
      <c r="N738" s="109"/>
    </row>
    <row r="739">
      <c r="A739" s="107"/>
      <c r="B739" s="107"/>
      <c r="C739" s="107"/>
      <c r="D739" s="107"/>
      <c r="E739" s="107"/>
      <c r="F739" s="107"/>
      <c r="G739" s="107"/>
      <c r="H739" s="108"/>
      <c r="I739" s="109"/>
      <c r="J739" s="107"/>
      <c r="K739" s="109"/>
      <c r="L739" s="107"/>
      <c r="M739" s="107"/>
      <c r="N739" s="109"/>
    </row>
    <row r="740">
      <c r="A740" s="107"/>
      <c r="B740" s="107"/>
      <c r="C740" s="107"/>
      <c r="D740" s="107"/>
      <c r="E740" s="107"/>
      <c r="F740" s="107"/>
      <c r="G740" s="107"/>
      <c r="H740" s="108"/>
      <c r="I740" s="109"/>
      <c r="J740" s="107"/>
      <c r="K740" s="109"/>
      <c r="L740" s="107"/>
      <c r="M740" s="107"/>
      <c r="N740" s="109"/>
    </row>
    <row r="741">
      <c r="A741" s="107"/>
      <c r="B741" s="107"/>
      <c r="C741" s="107"/>
      <c r="D741" s="107"/>
      <c r="E741" s="107"/>
      <c r="F741" s="107"/>
      <c r="G741" s="107"/>
      <c r="H741" s="108"/>
      <c r="I741" s="109"/>
      <c r="J741" s="107"/>
      <c r="K741" s="109"/>
      <c r="L741" s="107"/>
      <c r="M741" s="107"/>
      <c r="N741" s="109"/>
    </row>
    <row r="742">
      <c r="A742" s="107"/>
      <c r="B742" s="107"/>
      <c r="C742" s="107"/>
      <c r="D742" s="107"/>
      <c r="E742" s="107"/>
      <c r="F742" s="107"/>
      <c r="G742" s="107"/>
      <c r="H742" s="108"/>
      <c r="I742" s="109"/>
      <c r="J742" s="107"/>
      <c r="K742" s="109"/>
      <c r="L742" s="107"/>
      <c r="M742" s="107"/>
      <c r="N742" s="109"/>
    </row>
    <row r="743">
      <c r="A743" s="107"/>
      <c r="B743" s="107"/>
      <c r="C743" s="107"/>
      <c r="D743" s="107"/>
      <c r="E743" s="107"/>
      <c r="F743" s="107"/>
      <c r="G743" s="107"/>
      <c r="H743" s="108"/>
      <c r="I743" s="109"/>
      <c r="J743" s="107"/>
      <c r="K743" s="109"/>
      <c r="L743" s="107"/>
      <c r="M743" s="107"/>
      <c r="N743" s="109"/>
    </row>
    <row r="744">
      <c r="A744" s="107"/>
      <c r="B744" s="107"/>
      <c r="C744" s="107"/>
      <c r="D744" s="107"/>
      <c r="E744" s="107"/>
      <c r="F744" s="107"/>
      <c r="G744" s="107"/>
      <c r="H744" s="108"/>
      <c r="I744" s="109"/>
      <c r="J744" s="107"/>
      <c r="K744" s="109"/>
      <c r="L744" s="107"/>
      <c r="M744" s="107"/>
      <c r="N744" s="109"/>
    </row>
    <row r="745">
      <c r="A745" s="107"/>
      <c r="B745" s="107"/>
      <c r="C745" s="107"/>
      <c r="D745" s="107"/>
      <c r="E745" s="107"/>
      <c r="F745" s="107"/>
      <c r="G745" s="107"/>
      <c r="H745" s="108"/>
      <c r="I745" s="109"/>
      <c r="J745" s="107"/>
      <c r="K745" s="109"/>
      <c r="L745" s="107"/>
      <c r="M745" s="107"/>
      <c r="N745" s="109"/>
    </row>
    <row r="746">
      <c r="A746" s="107"/>
      <c r="B746" s="107"/>
      <c r="C746" s="107"/>
      <c r="D746" s="107"/>
      <c r="E746" s="107"/>
      <c r="F746" s="107"/>
      <c r="G746" s="107"/>
      <c r="H746" s="108"/>
      <c r="I746" s="109"/>
      <c r="J746" s="107"/>
      <c r="K746" s="109"/>
      <c r="L746" s="107"/>
      <c r="M746" s="107"/>
      <c r="N746" s="109"/>
    </row>
    <row r="747">
      <c r="A747" s="107"/>
      <c r="B747" s="107"/>
      <c r="C747" s="107"/>
      <c r="D747" s="107"/>
      <c r="E747" s="107"/>
      <c r="F747" s="107"/>
      <c r="G747" s="107"/>
      <c r="H747" s="108"/>
      <c r="I747" s="109"/>
      <c r="J747" s="107"/>
      <c r="K747" s="109"/>
      <c r="L747" s="107"/>
      <c r="M747" s="107"/>
      <c r="N747" s="109"/>
    </row>
    <row r="748">
      <c r="A748" s="107"/>
      <c r="B748" s="107"/>
      <c r="C748" s="107"/>
      <c r="D748" s="107"/>
      <c r="E748" s="107"/>
      <c r="F748" s="107"/>
      <c r="G748" s="107"/>
      <c r="H748" s="108"/>
      <c r="I748" s="109"/>
      <c r="J748" s="107"/>
      <c r="K748" s="109"/>
      <c r="L748" s="107"/>
      <c r="M748" s="107"/>
      <c r="N748" s="109"/>
    </row>
    <row r="749">
      <c r="A749" s="107"/>
      <c r="B749" s="107"/>
      <c r="C749" s="107"/>
      <c r="D749" s="107"/>
      <c r="E749" s="107"/>
      <c r="F749" s="107"/>
      <c r="G749" s="107"/>
      <c r="H749" s="108"/>
      <c r="I749" s="109"/>
      <c r="J749" s="107"/>
      <c r="K749" s="109"/>
      <c r="L749" s="107"/>
      <c r="M749" s="107"/>
      <c r="N749" s="109"/>
    </row>
    <row r="750">
      <c r="A750" s="107"/>
      <c r="B750" s="107"/>
      <c r="C750" s="107"/>
      <c r="D750" s="107"/>
      <c r="E750" s="107"/>
      <c r="F750" s="107"/>
      <c r="G750" s="107"/>
      <c r="H750" s="108"/>
      <c r="I750" s="109"/>
      <c r="J750" s="107"/>
      <c r="K750" s="109"/>
      <c r="L750" s="107"/>
      <c r="M750" s="107"/>
      <c r="N750" s="109"/>
    </row>
    <row r="751">
      <c r="A751" s="107"/>
      <c r="B751" s="107"/>
      <c r="C751" s="107"/>
      <c r="D751" s="107"/>
      <c r="E751" s="107"/>
      <c r="F751" s="107"/>
      <c r="G751" s="107"/>
      <c r="H751" s="108"/>
      <c r="I751" s="109"/>
      <c r="J751" s="107"/>
      <c r="K751" s="109"/>
      <c r="L751" s="107"/>
      <c r="M751" s="107"/>
      <c r="N751" s="109"/>
    </row>
    <row r="752">
      <c r="A752" s="107"/>
      <c r="B752" s="107"/>
      <c r="C752" s="107"/>
      <c r="D752" s="107"/>
      <c r="E752" s="107"/>
      <c r="F752" s="107"/>
      <c r="G752" s="107"/>
      <c r="H752" s="108"/>
      <c r="I752" s="109"/>
      <c r="J752" s="107"/>
      <c r="K752" s="109"/>
      <c r="L752" s="107"/>
      <c r="M752" s="107"/>
      <c r="N752" s="109"/>
    </row>
    <row r="753">
      <c r="A753" s="107"/>
      <c r="B753" s="107"/>
      <c r="C753" s="107"/>
      <c r="D753" s="107"/>
      <c r="E753" s="107"/>
      <c r="F753" s="107"/>
      <c r="G753" s="107"/>
      <c r="H753" s="108"/>
      <c r="I753" s="109"/>
      <c r="J753" s="107"/>
      <c r="K753" s="109"/>
      <c r="L753" s="107"/>
      <c r="M753" s="107"/>
      <c r="N753" s="109"/>
    </row>
    <row r="754">
      <c r="A754" s="107"/>
      <c r="B754" s="107"/>
      <c r="C754" s="107"/>
      <c r="D754" s="107"/>
      <c r="E754" s="107"/>
      <c r="F754" s="107"/>
      <c r="G754" s="107"/>
      <c r="H754" s="108"/>
      <c r="I754" s="109"/>
      <c r="J754" s="107"/>
      <c r="K754" s="109"/>
      <c r="L754" s="107"/>
      <c r="M754" s="107"/>
      <c r="N754" s="109"/>
    </row>
    <row r="755">
      <c r="A755" s="107"/>
      <c r="B755" s="107"/>
      <c r="C755" s="107"/>
      <c r="D755" s="107"/>
      <c r="E755" s="107"/>
      <c r="F755" s="107"/>
      <c r="G755" s="107"/>
      <c r="H755" s="108"/>
      <c r="I755" s="109"/>
      <c r="J755" s="107"/>
      <c r="K755" s="109"/>
      <c r="L755" s="107"/>
      <c r="M755" s="107"/>
      <c r="N755" s="109"/>
    </row>
    <row r="756">
      <c r="A756" s="107"/>
      <c r="B756" s="107"/>
      <c r="C756" s="107"/>
      <c r="D756" s="107"/>
      <c r="E756" s="107"/>
      <c r="F756" s="107"/>
      <c r="G756" s="107"/>
      <c r="H756" s="108"/>
      <c r="I756" s="109"/>
      <c r="J756" s="107"/>
      <c r="K756" s="109"/>
      <c r="L756" s="107"/>
      <c r="M756" s="107"/>
      <c r="N756" s="109"/>
    </row>
    <row r="757">
      <c r="A757" s="107"/>
      <c r="B757" s="107"/>
      <c r="C757" s="107"/>
      <c r="D757" s="107"/>
      <c r="E757" s="107"/>
      <c r="F757" s="107"/>
      <c r="G757" s="107"/>
      <c r="H757" s="108"/>
      <c r="I757" s="109"/>
      <c r="J757" s="107"/>
      <c r="K757" s="109"/>
      <c r="L757" s="107"/>
      <c r="M757" s="107"/>
      <c r="N757" s="109"/>
    </row>
    <row r="758">
      <c r="A758" s="107"/>
      <c r="B758" s="107"/>
      <c r="C758" s="107"/>
      <c r="D758" s="107"/>
      <c r="E758" s="107"/>
      <c r="F758" s="107"/>
      <c r="G758" s="107"/>
      <c r="H758" s="108"/>
      <c r="I758" s="109"/>
      <c r="J758" s="107"/>
      <c r="K758" s="109"/>
      <c r="L758" s="107"/>
      <c r="M758" s="107"/>
      <c r="N758" s="109"/>
    </row>
    <row r="759">
      <c r="A759" s="107"/>
      <c r="B759" s="107"/>
      <c r="C759" s="107"/>
      <c r="D759" s="107"/>
      <c r="E759" s="107"/>
      <c r="F759" s="107"/>
      <c r="G759" s="107"/>
      <c r="H759" s="108"/>
      <c r="I759" s="109"/>
      <c r="J759" s="107"/>
      <c r="K759" s="109"/>
      <c r="L759" s="107"/>
      <c r="M759" s="107"/>
      <c r="N759" s="109"/>
    </row>
    <row r="760">
      <c r="A760" s="107"/>
      <c r="B760" s="107"/>
      <c r="C760" s="107"/>
      <c r="D760" s="107"/>
      <c r="E760" s="107"/>
      <c r="F760" s="107"/>
      <c r="G760" s="107"/>
      <c r="H760" s="108"/>
      <c r="I760" s="109"/>
      <c r="J760" s="107"/>
      <c r="K760" s="109"/>
      <c r="L760" s="107"/>
      <c r="M760" s="107"/>
      <c r="N760" s="109"/>
    </row>
    <row r="761">
      <c r="A761" s="107"/>
      <c r="B761" s="107"/>
      <c r="C761" s="107"/>
      <c r="D761" s="107"/>
      <c r="E761" s="107"/>
      <c r="F761" s="107"/>
      <c r="G761" s="107"/>
      <c r="H761" s="108"/>
      <c r="I761" s="109"/>
      <c r="J761" s="107"/>
      <c r="K761" s="109"/>
      <c r="L761" s="107"/>
      <c r="M761" s="107"/>
      <c r="N761" s="109"/>
    </row>
    <row r="762">
      <c r="A762" s="107"/>
      <c r="B762" s="107"/>
      <c r="C762" s="107"/>
      <c r="D762" s="107"/>
      <c r="E762" s="107"/>
      <c r="F762" s="107"/>
      <c r="G762" s="107"/>
      <c r="H762" s="108"/>
      <c r="I762" s="109"/>
      <c r="J762" s="107"/>
      <c r="K762" s="109"/>
      <c r="L762" s="107"/>
      <c r="M762" s="107"/>
      <c r="N762" s="109"/>
    </row>
    <row r="763">
      <c r="A763" s="107"/>
      <c r="B763" s="107"/>
      <c r="C763" s="107"/>
      <c r="D763" s="107"/>
      <c r="E763" s="107"/>
      <c r="F763" s="107"/>
      <c r="G763" s="107"/>
      <c r="H763" s="108"/>
      <c r="I763" s="109"/>
      <c r="J763" s="107"/>
      <c r="K763" s="109"/>
      <c r="L763" s="107"/>
      <c r="M763" s="107"/>
      <c r="N763" s="109"/>
    </row>
    <row r="764">
      <c r="A764" s="107"/>
      <c r="B764" s="107"/>
      <c r="C764" s="107"/>
      <c r="D764" s="107"/>
      <c r="E764" s="107"/>
      <c r="F764" s="107"/>
      <c r="G764" s="107"/>
      <c r="H764" s="108"/>
      <c r="I764" s="109"/>
      <c r="J764" s="107"/>
      <c r="K764" s="109"/>
      <c r="L764" s="107"/>
      <c r="M764" s="107"/>
      <c r="N764" s="109"/>
    </row>
    <row r="765">
      <c r="A765" s="107"/>
      <c r="B765" s="107"/>
      <c r="C765" s="107"/>
      <c r="D765" s="107"/>
      <c r="E765" s="107"/>
      <c r="F765" s="107"/>
      <c r="G765" s="107"/>
      <c r="H765" s="108"/>
      <c r="I765" s="109"/>
      <c r="J765" s="107"/>
      <c r="K765" s="109"/>
      <c r="L765" s="107"/>
      <c r="M765" s="107"/>
      <c r="N765" s="109"/>
    </row>
    <row r="766">
      <c r="A766" s="107"/>
      <c r="B766" s="107"/>
      <c r="C766" s="107"/>
      <c r="D766" s="107"/>
      <c r="E766" s="107"/>
      <c r="F766" s="107"/>
      <c r="G766" s="107"/>
      <c r="H766" s="108"/>
      <c r="I766" s="109"/>
      <c r="J766" s="107"/>
      <c r="K766" s="109"/>
      <c r="L766" s="107"/>
      <c r="M766" s="107"/>
      <c r="N766" s="109"/>
    </row>
    <row r="767">
      <c r="A767" s="107"/>
      <c r="B767" s="107"/>
      <c r="C767" s="107"/>
      <c r="D767" s="107"/>
      <c r="E767" s="107"/>
      <c r="F767" s="107"/>
      <c r="G767" s="107"/>
      <c r="H767" s="108"/>
      <c r="I767" s="109"/>
      <c r="J767" s="107"/>
      <c r="K767" s="109"/>
      <c r="L767" s="107"/>
      <c r="M767" s="107"/>
      <c r="N767" s="109"/>
    </row>
    <row r="768">
      <c r="A768" s="107"/>
      <c r="B768" s="107"/>
      <c r="C768" s="107"/>
      <c r="D768" s="107"/>
      <c r="E768" s="107"/>
      <c r="F768" s="107"/>
      <c r="G768" s="107"/>
      <c r="H768" s="108"/>
      <c r="I768" s="109"/>
      <c r="J768" s="107"/>
      <c r="K768" s="109"/>
      <c r="L768" s="107"/>
      <c r="M768" s="107"/>
      <c r="N768" s="109"/>
    </row>
    <row r="769">
      <c r="A769" s="107"/>
      <c r="B769" s="107"/>
      <c r="C769" s="107"/>
      <c r="D769" s="107"/>
      <c r="E769" s="107"/>
      <c r="F769" s="107"/>
      <c r="G769" s="107"/>
      <c r="H769" s="108"/>
      <c r="I769" s="109"/>
      <c r="J769" s="107"/>
      <c r="K769" s="109"/>
      <c r="L769" s="107"/>
      <c r="M769" s="107"/>
      <c r="N769" s="109"/>
    </row>
    <row r="770">
      <c r="A770" s="107"/>
      <c r="B770" s="107"/>
      <c r="C770" s="107"/>
      <c r="D770" s="107"/>
      <c r="E770" s="107"/>
      <c r="F770" s="107"/>
      <c r="G770" s="107"/>
      <c r="H770" s="108"/>
      <c r="I770" s="109"/>
      <c r="J770" s="107"/>
      <c r="K770" s="109"/>
      <c r="L770" s="107"/>
      <c r="M770" s="107"/>
      <c r="N770" s="109"/>
    </row>
    <row r="771">
      <c r="A771" s="107"/>
      <c r="B771" s="107"/>
      <c r="C771" s="107"/>
      <c r="D771" s="107"/>
      <c r="E771" s="107"/>
      <c r="F771" s="107"/>
      <c r="G771" s="107"/>
      <c r="H771" s="108"/>
      <c r="I771" s="109"/>
      <c r="J771" s="107"/>
      <c r="K771" s="109"/>
      <c r="L771" s="107"/>
      <c r="M771" s="107"/>
      <c r="N771" s="109"/>
    </row>
    <row r="772">
      <c r="A772" s="107"/>
      <c r="B772" s="107"/>
      <c r="C772" s="107"/>
      <c r="D772" s="107"/>
      <c r="E772" s="107"/>
      <c r="F772" s="107"/>
      <c r="G772" s="107"/>
      <c r="H772" s="108"/>
      <c r="I772" s="109"/>
      <c r="J772" s="107"/>
      <c r="K772" s="109"/>
      <c r="L772" s="107"/>
      <c r="M772" s="107"/>
      <c r="N772" s="109"/>
    </row>
    <row r="773">
      <c r="A773" s="107"/>
      <c r="B773" s="107"/>
      <c r="C773" s="107"/>
      <c r="D773" s="107"/>
      <c r="E773" s="107"/>
      <c r="F773" s="107"/>
      <c r="G773" s="107"/>
      <c r="H773" s="108"/>
      <c r="I773" s="109"/>
      <c r="J773" s="107"/>
      <c r="K773" s="109"/>
      <c r="L773" s="107"/>
      <c r="M773" s="107"/>
      <c r="N773" s="109"/>
    </row>
    <row r="774">
      <c r="A774" s="107"/>
      <c r="B774" s="107"/>
      <c r="C774" s="107"/>
      <c r="D774" s="107"/>
      <c r="E774" s="107"/>
      <c r="F774" s="107"/>
      <c r="G774" s="107"/>
      <c r="H774" s="108"/>
      <c r="I774" s="109"/>
      <c r="J774" s="107"/>
      <c r="K774" s="109"/>
      <c r="L774" s="107"/>
      <c r="M774" s="107"/>
      <c r="N774" s="109"/>
    </row>
    <row r="775">
      <c r="A775" s="107"/>
      <c r="B775" s="107"/>
      <c r="C775" s="107"/>
      <c r="D775" s="107"/>
      <c r="E775" s="107"/>
      <c r="F775" s="107"/>
      <c r="G775" s="107"/>
      <c r="H775" s="108"/>
      <c r="I775" s="109"/>
      <c r="J775" s="107"/>
      <c r="K775" s="109"/>
      <c r="L775" s="107"/>
      <c r="M775" s="107"/>
      <c r="N775" s="109"/>
    </row>
    <row r="776">
      <c r="A776" s="107"/>
      <c r="B776" s="107"/>
      <c r="C776" s="107"/>
      <c r="D776" s="107"/>
      <c r="E776" s="107"/>
      <c r="F776" s="107"/>
      <c r="G776" s="107"/>
      <c r="H776" s="108"/>
      <c r="I776" s="109"/>
      <c r="J776" s="107"/>
      <c r="K776" s="109"/>
      <c r="L776" s="107"/>
      <c r="M776" s="107"/>
      <c r="N776" s="109"/>
    </row>
    <row r="777">
      <c r="A777" s="107"/>
      <c r="B777" s="107"/>
      <c r="C777" s="107"/>
      <c r="D777" s="107"/>
      <c r="E777" s="107"/>
      <c r="F777" s="107"/>
      <c r="G777" s="107"/>
      <c r="H777" s="108"/>
      <c r="I777" s="109"/>
      <c r="J777" s="107"/>
      <c r="K777" s="109"/>
      <c r="L777" s="107"/>
      <c r="M777" s="107"/>
      <c r="N777" s="109"/>
    </row>
    <row r="778">
      <c r="A778" s="107"/>
      <c r="B778" s="107"/>
      <c r="C778" s="107"/>
      <c r="D778" s="107"/>
      <c r="E778" s="107"/>
      <c r="F778" s="107"/>
      <c r="G778" s="107"/>
      <c r="H778" s="108"/>
      <c r="I778" s="109"/>
      <c r="J778" s="107"/>
      <c r="K778" s="109"/>
      <c r="L778" s="107"/>
      <c r="M778" s="107"/>
      <c r="N778" s="109"/>
    </row>
    <row r="779">
      <c r="A779" s="107"/>
      <c r="B779" s="107"/>
      <c r="C779" s="107"/>
      <c r="D779" s="107"/>
      <c r="E779" s="107"/>
      <c r="F779" s="107"/>
      <c r="G779" s="107"/>
      <c r="H779" s="108"/>
      <c r="I779" s="109"/>
      <c r="J779" s="107"/>
      <c r="K779" s="109"/>
      <c r="L779" s="107"/>
      <c r="M779" s="107"/>
      <c r="N779" s="109"/>
    </row>
    <row r="780">
      <c r="A780" s="107"/>
      <c r="B780" s="107"/>
      <c r="C780" s="107"/>
      <c r="D780" s="107"/>
      <c r="E780" s="107"/>
      <c r="F780" s="107"/>
      <c r="G780" s="107"/>
      <c r="H780" s="108"/>
      <c r="I780" s="109"/>
      <c r="J780" s="107"/>
      <c r="K780" s="109"/>
      <c r="L780" s="107"/>
      <c r="M780" s="107"/>
      <c r="N780" s="109"/>
    </row>
    <row r="781">
      <c r="A781" s="107"/>
      <c r="B781" s="107"/>
      <c r="C781" s="107"/>
      <c r="D781" s="107"/>
      <c r="E781" s="107"/>
      <c r="F781" s="107"/>
      <c r="G781" s="107"/>
      <c r="H781" s="108"/>
      <c r="I781" s="109"/>
      <c r="J781" s="107"/>
      <c r="K781" s="109"/>
      <c r="L781" s="107"/>
      <c r="M781" s="107"/>
      <c r="N781" s="109"/>
    </row>
    <row r="782">
      <c r="A782" s="107"/>
      <c r="B782" s="107"/>
      <c r="C782" s="107"/>
      <c r="D782" s="107"/>
      <c r="E782" s="107"/>
      <c r="F782" s="107"/>
      <c r="G782" s="107"/>
      <c r="H782" s="108"/>
      <c r="I782" s="109"/>
      <c r="J782" s="107"/>
      <c r="K782" s="109"/>
      <c r="L782" s="107"/>
      <c r="M782" s="107"/>
      <c r="N782" s="109"/>
    </row>
    <row r="783">
      <c r="A783" s="107"/>
      <c r="B783" s="107"/>
      <c r="C783" s="107"/>
      <c r="D783" s="107"/>
      <c r="E783" s="107"/>
      <c r="F783" s="107"/>
      <c r="G783" s="107"/>
      <c r="H783" s="108"/>
      <c r="I783" s="109"/>
      <c r="J783" s="107"/>
      <c r="K783" s="109"/>
      <c r="L783" s="107"/>
      <c r="M783" s="107"/>
      <c r="N783" s="109"/>
    </row>
    <row r="784">
      <c r="A784" s="107"/>
      <c r="B784" s="107"/>
      <c r="C784" s="107"/>
      <c r="D784" s="107"/>
      <c r="E784" s="107"/>
      <c r="F784" s="107"/>
      <c r="G784" s="107"/>
      <c r="H784" s="108"/>
      <c r="I784" s="109"/>
      <c r="J784" s="107"/>
      <c r="K784" s="109"/>
      <c r="L784" s="107"/>
      <c r="M784" s="107"/>
      <c r="N784" s="109"/>
    </row>
    <row r="785">
      <c r="A785" s="107"/>
      <c r="B785" s="107"/>
      <c r="C785" s="107"/>
      <c r="D785" s="107"/>
      <c r="E785" s="107"/>
      <c r="F785" s="107"/>
      <c r="G785" s="107"/>
      <c r="H785" s="108"/>
      <c r="I785" s="109"/>
      <c r="J785" s="107"/>
      <c r="K785" s="109"/>
      <c r="L785" s="107"/>
      <c r="M785" s="107"/>
      <c r="N785" s="109"/>
    </row>
    <row r="786">
      <c r="A786" s="107"/>
      <c r="B786" s="107"/>
      <c r="C786" s="107"/>
      <c r="D786" s="107"/>
      <c r="E786" s="107"/>
      <c r="F786" s="107"/>
      <c r="G786" s="107"/>
      <c r="H786" s="108"/>
      <c r="I786" s="109"/>
      <c r="J786" s="107"/>
      <c r="K786" s="109"/>
      <c r="L786" s="107"/>
      <c r="M786" s="107"/>
      <c r="N786" s="109"/>
    </row>
    <row r="787">
      <c r="A787" s="107"/>
      <c r="B787" s="107"/>
      <c r="C787" s="107"/>
      <c r="D787" s="107"/>
      <c r="E787" s="107"/>
      <c r="F787" s="107"/>
      <c r="G787" s="107"/>
      <c r="H787" s="108"/>
      <c r="I787" s="109"/>
      <c r="J787" s="107"/>
      <c r="K787" s="109"/>
      <c r="L787" s="107"/>
      <c r="M787" s="107"/>
      <c r="N787" s="109"/>
    </row>
    <row r="788">
      <c r="A788" s="107"/>
      <c r="B788" s="107"/>
      <c r="C788" s="107"/>
      <c r="D788" s="107"/>
      <c r="E788" s="107"/>
      <c r="F788" s="107"/>
      <c r="G788" s="107"/>
      <c r="H788" s="108"/>
      <c r="I788" s="109"/>
      <c r="J788" s="107"/>
      <c r="K788" s="109"/>
      <c r="L788" s="107"/>
      <c r="M788" s="107"/>
      <c r="N788" s="109"/>
    </row>
    <row r="789">
      <c r="A789" s="107"/>
      <c r="B789" s="107"/>
      <c r="C789" s="107"/>
      <c r="D789" s="107"/>
      <c r="E789" s="107"/>
      <c r="F789" s="107"/>
      <c r="G789" s="107"/>
      <c r="H789" s="108"/>
      <c r="I789" s="109"/>
      <c r="J789" s="107"/>
      <c r="K789" s="109"/>
      <c r="L789" s="107"/>
      <c r="M789" s="107"/>
      <c r="N789" s="109"/>
    </row>
    <row r="790">
      <c r="A790" s="107"/>
      <c r="B790" s="107"/>
      <c r="C790" s="107"/>
      <c r="D790" s="107"/>
      <c r="E790" s="107"/>
      <c r="F790" s="107"/>
      <c r="G790" s="107"/>
      <c r="H790" s="108"/>
      <c r="I790" s="109"/>
      <c r="J790" s="107"/>
      <c r="K790" s="109"/>
      <c r="L790" s="107"/>
      <c r="M790" s="107"/>
      <c r="N790" s="109"/>
    </row>
    <row r="791">
      <c r="A791" s="107"/>
      <c r="B791" s="107"/>
      <c r="C791" s="107"/>
      <c r="D791" s="107"/>
      <c r="E791" s="107"/>
      <c r="F791" s="107"/>
      <c r="G791" s="107"/>
      <c r="H791" s="108"/>
      <c r="I791" s="109"/>
      <c r="J791" s="107"/>
      <c r="K791" s="109"/>
      <c r="L791" s="107"/>
      <c r="M791" s="107"/>
      <c r="N791" s="109"/>
    </row>
    <row r="792">
      <c r="A792" s="107"/>
      <c r="B792" s="107"/>
      <c r="C792" s="107"/>
      <c r="D792" s="107"/>
      <c r="E792" s="107"/>
      <c r="F792" s="107"/>
      <c r="G792" s="107"/>
      <c r="H792" s="108"/>
      <c r="I792" s="109"/>
      <c r="J792" s="107"/>
      <c r="K792" s="109"/>
      <c r="L792" s="107"/>
      <c r="M792" s="107"/>
      <c r="N792" s="109"/>
    </row>
    <row r="793">
      <c r="A793" s="107"/>
      <c r="B793" s="107"/>
      <c r="C793" s="107"/>
      <c r="D793" s="107"/>
      <c r="E793" s="107"/>
      <c r="F793" s="107"/>
      <c r="G793" s="107"/>
      <c r="H793" s="108"/>
      <c r="I793" s="109"/>
      <c r="J793" s="107"/>
      <c r="K793" s="109"/>
      <c r="L793" s="107"/>
      <c r="M793" s="107"/>
      <c r="N793" s="109"/>
    </row>
    <row r="794">
      <c r="A794" s="107"/>
      <c r="B794" s="107"/>
      <c r="C794" s="107"/>
      <c r="D794" s="107"/>
      <c r="E794" s="107"/>
      <c r="F794" s="107"/>
      <c r="G794" s="107"/>
      <c r="H794" s="108"/>
      <c r="I794" s="109"/>
      <c r="J794" s="107"/>
      <c r="K794" s="109"/>
      <c r="L794" s="107"/>
      <c r="M794" s="107"/>
      <c r="N794" s="109"/>
    </row>
    <row r="795">
      <c r="A795" s="107"/>
      <c r="B795" s="107"/>
      <c r="C795" s="107"/>
      <c r="D795" s="107"/>
      <c r="E795" s="107"/>
      <c r="F795" s="107"/>
      <c r="G795" s="107"/>
      <c r="H795" s="108"/>
      <c r="I795" s="109"/>
      <c r="J795" s="107"/>
      <c r="K795" s="109"/>
      <c r="L795" s="107"/>
      <c r="M795" s="107"/>
      <c r="N795" s="109"/>
    </row>
    <row r="796">
      <c r="A796" s="107"/>
      <c r="B796" s="107"/>
      <c r="C796" s="107"/>
      <c r="D796" s="107"/>
      <c r="E796" s="107"/>
      <c r="F796" s="107"/>
      <c r="G796" s="107"/>
      <c r="H796" s="108"/>
      <c r="I796" s="109"/>
      <c r="J796" s="107"/>
      <c r="K796" s="109"/>
      <c r="L796" s="107"/>
      <c r="M796" s="107"/>
      <c r="N796" s="109"/>
    </row>
    <row r="797">
      <c r="A797" s="107"/>
      <c r="B797" s="107"/>
      <c r="C797" s="107"/>
      <c r="D797" s="107"/>
      <c r="E797" s="107"/>
      <c r="F797" s="107"/>
      <c r="G797" s="107"/>
      <c r="H797" s="108"/>
      <c r="I797" s="109"/>
      <c r="J797" s="107"/>
      <c r="K797" s="109"/>
      <c r="L797" s="107"/>
      <c r="M797" s="107"/>
      <c r="N797" s="109"/>
    </row>
    <row r="798">
      <c r="A798" s="107"/>
      <c r="B798" s="107"/>
      <c r="C798" s="107"/>
      <c r="D798" s="107"/>
      <c r="E798" s="107"/>
      <c r="F798" s="107"/>
      <c r="G798" s="107"/>
      <c r="H798" s="108"/>
      <c r="I798" s="109"/>
      <c r="J798" s="107"/>
      <c r="K798" s="109"/>
      <c r="L798" s="107"/>
      <c r="M798" s="107"/>
      <c r="N798" s="109"/>
    </row>
    <row r="799">
      <c r="A799" s="107"/>
      <c r="B799" s="107"/>
      <c r="C799" s="107"/>
      <c r="D799" s="107"/>
      <c r="E799" s="107"/>
      <c r="F799" s="107"/>
      <c r="G799" s="107"/>
      <c r="H799" s="108"/>
      <c r="I799" s="109"/>
      <c r="J799" s="107"/>
      <c r="K799" s="109"/>
      <c r="L799" s="107"/>
      <c r="M799" s="107"/>
      <c r="N799" s="109"/>
    </row>
    <row r="800">
      <c r="A800" s="107"/>
      <c r="B800" s="107"/>
      <c r="C800" s="107"/>
      <c r="D800" s="107"/>
      <c r="E800" s="107"/>
      <c r="F800" s="107"/>
      <c r="G800" s="107"/>
      <c r="H800" s="108"/>
      <c r="I800" s="109"/>
      <c r="J800" s="107"/>
      <c r="K800" s="109"/>
      <c r="L800" s="107"/>
      <c r="M800" s="107"/>
      <c r="N800" s="109"/>
    </row>
    <row r="801">
      <c r="A801" s="107"/>
      <c r="B801" s="107"/>
      <c r="C801" s="107"/>
      <c r="D801" s="107"/>
      <c r="E801" s="107"/>
      <c r="F801" s="107"/>
      <c r="G801" s="107"/>
      <c r="H801" s="108"/>
      <c r="I801" s="109"/>
      <c r="J801" s="107"/>
      <c r="K801" s="109"/>
      <c r="L801" s="107"/>
      <c r="M801" s="107"/>
      <c r="N801" s="109"/>
    </row>
    <row r="802">
      <c r="A802" s="107"/>
      <c r="B802" s="107"/>
      <c r="C802" s="107"/>
      <c r="D802" s="107"/>
      <c r="E802" s="107"/>
      <c r="F802" s="107"/>
      <c r="G802" s="107"/>
      <c r="H802" s="108"/>
      <c r="I802" s="109"/>
      <c r="J802" s="107"/>
      <c r="K802" s="109"/>
      <c r="L802" s="107"/>
      <c r="M802" s="107"/>
      <c r="N802" s="109"/>
    </row>
    <row r="803">
      <c r="A803" s="107"/>
      <c r="B803" s="107"/>
      <c r="C803" s="107"/>
      <c r="D803" s="107"/>
      <c r="E803" s="107"/>
      <c r="F803" s="107"/>
      <c r="G803" s="107"/>
      <c r="H803" s="108"/>
      <c r="I803" s="109"/>
      <c r="J803" s="107"/>
      <c r="K803" s="109"/>
      <c r="L803" s="107"/>
      <c r="M803" s="107"/>
      <c r="N803" s="109"/>
    </row>
    <row r="804">
      <c r="A804" s="107"/>
      <c r="B804" s="107"/>
      <c r="C804" s="107"/>
      <c r="D804" s="107"/>
      <c r="E804" s="107"/>
      <c r="F804" s="107"/>
      <c r="G804" s="107"/>
      <c r="H804" s="108"/>
      <c r="I804" s="109"/>
      <c r="J804" s="107"/>
      <c r="K804" s="109"/>
      <c r="L804" s="107"/>
      <c r="M804" s="107"/>
      <c r="N804" s="109"/>
    </row>
    <row r="805">
      <c r="A805" s="107"/>
      <c r="B805" s="107"/>
      <c r="C805" s="107"/>
      <c r="D805" s="107"/>
      <c r="E805" s="107"/>
      <c r="F805" s="107"/>
      <c r="G805" s="107"/>
      <c r="H805" s="108"/>
      <c r="I805" s="109"/>
      <c r="J805" s="107"/>
      <c r="K805" s="109"/>
      <c r="L805" s="107"/>
      <c r="M805" s="107"/>
      <c r="N805" s="109"/>
    </row>
    <row r="806">
      <c r="A806" s="107"/>
      <c r="B806" s="107"/>
      <c r="C806" s="107"/>
      <c r="D806" s="107"/>
      <c r="E806" s="107"/>
      <c r="F806" s="107"/>
      <c r="G806" s="107"/>
      <c r="H806" s="108"/>
      <c r="I806" s="109"/>
      <c r="J806" s="107"/>
      <c r="K806" s="109"/>
      <c r="L806" s="107"/>
      <c r="M806" s="107"/>
      <c r="N806" s="109"/>
    </row>
    <row r="807">
      <c r="A807" s="107"/>
      <c r="B807" s="107"/>
      <c r="C807" s="107"/>
      <c r="D807" s="107"/>
      <c r="E807" s="107"/>
      <c r="F807" s="107"/>
      <c r="G807" s="107"/>
      <c r="H807" s="108"/>
      <c r="I807" s="109"/>
      <c r="J807" s="107"/>
      <c r="K807" s="109"/>
      <c r="L807" s="107"/>
      <c r="M807" s="107"/>
      <c r="N807" s="109"/>
    </row>
    <row r="808">
      <c r="A808" s="107"/>
      <c r="B808" s="107"/>
      <c r="C808" s="107"/>
      <c r="D808" s="107"/>
      <c r="E808" s="107"/>
      <c r="F808" s="107"/>
      <c r="G808" s="107"/>
      <c r="H808" s="108"/>
      <c r="I808" s="109"/>
      <c r="J808" s="107"/>
      <c r="K808" s="109"/>
      <c r="L808" s="107"/>
      <c r="M808" s="107"/>
      <c r="N808" s="109"/>
    </row>
    <row r="809">
      <c r="A809" s="107"/>
      <c r="B809" s="107"/>
      <c r="C809" s="107"/>
      <c r="D809" s="107"/>
      <c r="E809" s="107"/>
      <c r="F809" s="107"/>
      <c r="G809" s="107"/>
      <c r="H809" s="108"/>
      <c r="I809" s="109"/>
      <c r="J809" s="107"/>
      <c r="K809" s="109"/>
      <c r="L809" s="107"/>
      <c r="M809" s="107"/>
      <c r="N809" s="109"/>
    </row>
    <row r="810">
      <c r="A810" s="107"/>
      <c r="B810" s="107"/>
      <c r="C810" s="107"/>
      <c r="D810" s="107"/>
      <c r="E810" s="107"/>
      <c r="F810" s="107"/>
      <c r="G810" s="107"/>
      <c r="H810" s="108"/>
      <c r="I810" s="109"/>
      <c r="J810" s="107"/>
      <c r="K810" s="109"/>
      <c r="L810" s="107"/>
      <c r="M810" s="107"/>
      <c r="N810" s="109"/>
    </row>
    <row r="811">
      <c r="A811" s="107"/>
      <c r="B811" s="107"/>
      <c r="C811" s="107"/>
      <c r="D811" s="107"/>
      <c r="E811" s="107"/>
      <c r="F811" s="107"/>
      <c r="G811" s="107"/>
      <c r="H811" s="108"/>
      <c r="I811" s="109"/>
      <c r="J811" s="107"/>
      <c r="K811" s="109"/>
      <c r="L811" s="107"/>
      <c r="M811" s="107"/>
      <c r="N811" s="109"/>
    </row>
    <row r="812">
      <c r="A812" s="107"/>
      <c r="B812" s="107"/>
      <c r="C812" s="107"/>
      <c r="D812" s="107"/>
      <c r="E812" s="107"/>
      <c r="F812" s="107"/>
      <c r="G812" s="107"/>
      <c r="H812" s="108"/>
      <c r="I812" s="109"/>
      <c r="J812" s="107"/>
      <c r="K812" s="109"/>
      <c r="L812" s="107"/>
      <c r="M812" s="107"/>
      <c r="N812" s="109"/>
    </row>
    <row r="813">
      <c r="A813" s="107"/>
      <c r="B813" s="107"/>
      <c r="C813" s="107"/>
      <c r="D813" s="107"/>
      <c r="E813" s="107"/>
      <c r="F813" s="107"/>
      <c r="G813" s="107"/>
      <c r="H813" s="108"/>
      <c r="I813" s="109"/>
      <c r="J813" s="107"/>
      <c r="K813" s="109"/>
      <c r="L813" s="107"/>
      <c r="M813" s="107"/>
      <c r="N813" s="109"/>
    </row>
    <row r="814">
      <c r="A814" s="107"/>
      <c r="B814" s="107"/>
      <c r="C814" s="107"/>
      <c r="D814" s="107"/>
      <c r="E814" s="107"/>
      <c r="F814" s="107"/>
      <c r="G814" s="107"/>
      <c r="H814" s="108"/>
      <c r="I814" s="109"/>
      <c r="J814" s="107"/>
      <c r="K814" s="109"/>
      <c r="L814" s="107"/>
      <c r="M814" s="107"/>
      <c r="N814" s="109"/>
    </row>
    <row r="815">
      <c r="A815" s="107"/>
      <c r="B815" s="107"/>
      <c r="C815" s="107"/>
      <c r="D815" s="107"/>
      <c r="E815" s="107"/>
      <c r="F815" s="107"/>
      <c r="G815" s="107"/>
      <c r="H815" s="108"/>
      <c r="I815" s="109"/>
      <c r="J815" s="107"/>
      <c r="K815" s="109"/>
      <c r="L815" s="107"/>
      <c r="M815" s="107"/>
      <c r="N815" s="109"/>
    </row>
    <row r="816">
      <c r="A816" s="107"/>
      <c r="B816" s="107"/>
      <c r="C816" s="107"/>
      <c r="D816" s="107"/>
      <c r="E816" s="107"/>
      <c r="F816" s="107"/>
      <c r="G816" s="107"/>
      <c r="H816" s="108"/>
      <c r="I816" s="109"/>
      <c r="J816" s="107"/>
      <c r="K816" s="109"/>
      <c r="L816" s="107"/>
      <c r="M816" s="107"/>
      <c r="N816" s="109"/>
    </row>
    <row r="817">
      <c r="A817" s="107"/>
      <c r="B817" s="107"/>
      <c r="C817" s="107"/>
      <c r="D817" s="107"/>
      <c r="E817" s="107"/>
      <c r="F817" s="107"/>
      <c r="G817" s="107"/>
      <c r="H817" s="108"/>
      <c r="I817" s="109"/>
      <c r="J817" s="107"/>
      <c r="K817" s="109"/>
      <c r="L817" s="107"/>
      <c r="M817" s="107"/>
      <c r="N817" s="109"/>
    </row>
    <row r="818">
      <c r="A818" s="107"/>
      <c r="B818" s="107"/>
      <c r="C818" s="107"/>
      <c r="D818" s="107"/>
      <c r="E818" s="107"/>
      <c r="F818" s="107"/>
      <c r="G818" s="107"/>
      <c r="H818" s="108"/>
      <c r="I818" s="109"/>
      <c r="J818" s="107"/>
      <c r="K818" s="109"/>
      <c r="L818" s="107"/>
      <c r="M818" s="107"/>
      <c r="N818" s="109"/>
    </row>
    <row r="819">
      <c r="A819" s="107"/>
      <c r="B819" s="107"/>
      <c r="C819" s="107"/>
      <c r="D819" s="107"/>
      <c r="E819" s="107"/>
      <c r="F819" s="107"/>
      <c r="G819" s="107"/>
      <c r="H819" s="108"/>
      <c r="I819" s="109"/>
      <c r="J819" s="107"/>
      <c r="K819" s="109"/>
      <c r="L819" s="107"/>
      <c r="M819" s="107"/>
      <c r="N819" s="109"/>
    </row>
    <row r="820">
      <c r="A820" s="107"/>
      <c r="B820" s="107"/>
      <c r="C820" s="107"/>
      <c r="D820" s="107"/>
      <c r="E820" s="107"/>
      <c r="F820" s="107"/>
      <c r="G820" s="107"/>
      <c r="H820" s="108"/>
      <c r="I820" s="109"/>
      <c r="J820" s="107"/>
      <c r="K820" s="109"/>
      <c r="L820" s="107"/>
      <c r="M820" s="107"/>
      <c r="N820" s="109"/>
    </row>
    <row r="821">
      <c r="A821" s="107"/>
      <c r="B821" s="107"/>
      <c r="C821" s="107"/>
      <c r="D821" s="107"/>
      <c r="E821" s="107"/>
      <c r="F821" s="107"/>
      <c r="G821" s="107"/>
      <c r="H821" s="108"/>
      <c r="I821" s="109"/>
      <c r="J821" s="107"/>
      <c r="K821" s="109"/>
      <c r="L821" s="107"/>
      <c r="M821" s="107"/>
      <c r="N821" s="109"/>
    </row>
    <row r="822">
      <c r="A822" s="107"/>
      <c r="B822" s="107"/>
      <c r="C822" s="107"/>
      <c r="D822" s="107"/>
      <c r="E822" s="107"/>
      <c r="F822" s="107"/>
      <c r="G822" s="107"/>
      <c r="H822" s="108"/>
      <c r="I822" s="109"/>
      <c r="J822" s="107"/>
      <c r="K822" s="109"/>
      <c r="L822" s="107"/>
      <c r="M822" s="107"/>
      <c r="N822" s="109"/>
    </row>
    <row r="823">
      <c r="A823" s="107"/>
      <c r="B823" s="107"/>
      <c r="C823" s="107"/>
      <c r="D823" s="107"/>
      <c r="E823" s="107"/>
      <c r="F823" s="107"/>
      <c r="G823" s="107"/>
      <c r="H823" s="108"/>
      <c r="I823" s="109"/>
      <c r="J823" s="107"/>
      <c r="K823" s="109"/>
      <c r="L823" s="107"/>
      <c r="M823" s="107"/>
      <c r="N823" s="109"/>
    </row>
    <row r="824">
      <c r="A824" s="107"/>
      <c r="B824" s="107"/>
      <c r="C824" s="107"/>
      <c r="D824" s="107"/>
      <c r="E824" s="107"/>
      <c r="F824" s="107"/>
      <c r="G824" s="107"/>
      <c r="H824" s="108"/>
      <c r="I824" s="109"/>
      <c r="J824" s="107"/>
      <c r="K824" s="109"/>
      <c r="L824" s="107"/>
      <c r="M824" s="107"/>
      <c r="N824" s="109"/>
    </row>
    <row r="825">
      <c r="A825" s="107"/>
      <c r="B825" s="107"/>
      <c r="C825" s="107"/>
      <c r="D825" s="107"/>
      <c r="E825" s="107"/>
      <c r="F825" s="107"/>
      <c r="G825" s="107"/>
      <c r="H825" s="108"/>
      <c r="I825" s="109"/>
      <c r="J825" s="107"/>
      <c r="K825" s="109"/>
      <c r="L825" s="107"/>
      <c r="M825" s="107"/>
      <c r="N825" s="109"/>
    </row>
    <row r="826">
      <c r="A826" s="107"/>
      <c r="B826" s="107"/>
      <c r="C826" s="107"/>
      <c r="D826" s="107"/>
      <c r="E826" s="107"/>
      <c r="F826" s="107"/>
      <c r="G826" s="107"/>
      <c r="H826" s="108"/>
      <c r="I826" s="109"/>
      <c r="J826" s="107"/>
      <c r="K826" s="109"/>
      <c r="L826" s="107"/>
      <c r="M826" s="107"/>
      <c r="N826" s="109"/>
    </row>
    <row r="827">
      <c r="A827" s="107"/>
      <c r="B827" s="107"/>
      <c r="C827" s="107"/>
      <c r="D827" s="107"/>
      <c r="E827" s="107"/>
      <c r="F827" s="107"/>
      <c r="G827" s="107"/>
      <c r="H827" s="108"/>
      <c r="I827" s="109"/>
      <c r="J827" s="107"/>
      <c r="K827" s="109"/>
      <c r="L827" s="107"/>
      <c r="M827" s="107"/>
      <c r="N827" s="109"/>
    </row>
    <row r="828">
      <c r="A828" s="107"/>
      <c r="B828" s="107"/>
      <c r="C828" s="107"/>
      <c r="D828" s="107"/>
      <c r="E828" s="107"/>
      <c r="F828" s="107"/>
      <c r="G828" s="107"/>
      <c r="H828" s="108"/>
      <c r="I828" s="109"/>
      <c r="J828" s="107"/>
      <c r="K828" s="109"/>
      <c r="L828" s="107"/>
      <c r="M828" s="107"/>
      <c r="N828" s="109"/>
    </row>
    <row r="829">
      <c r="A829" s="107"/>
      <c r="B829" s="107"/>
      <c r="C829" s="107"/>
      <c r="D829" s="107"/>
      <c r="E829" s="107"/>
      <c r="F829" s="107"/>
      <c r="G829" s="107"/>
      <c r="H829" s="108"/>
      <c r="I829" s="109"/>
      <c r="J829" s="107"/>
      <c r="K829" s="109"/>
      <c r="L829" s="107"/>
      <c r="M829" s="107"/>
      <c r="N829" s="109"/>
    </row>
    <row r="830">
      <c r="A830" s="107"/>
      <c r="B830" s="107"/>
      <c r="C830" s="107"/>
      <c r="D830" s="107"/>
      <c r="E830" s="107"/>
      <c r="F830" s="107"/>
      <c r="G830" s="107"/>
      <c r="H830" s="108"/>
      <c r="I830" s="109"/>
      <c r="J830" s="107"/>
      <c r="K830" s="109"/>
      <c r="L830" s="107"/>
      <c r="M830" s="107"/>
      <c r="N830" s="109"/>
    </row>
    <row r="831">
      <c r="A831" s="107"/>
      <c r="B831" s="107"/>
      <c r="C831" s="107"/>
      <c r="D831" s="107"/>
      <c r="E831" s="107"/>
      <c r="F831" s="107"/>
      <c r="G831" s="107"/>
      <c r="H831" s="108"/>
      <c r="I831" s="109"/>
      <c r="J831" s="107"/>
      <c r="K831" s="109"/>
      <c r="L831" s="107"/>
      <c r="M831" s="107"/>
      <c r="N831" s="109"/>
    </row>
    <row r="832">
      <c r="A832" s="107"/>
      <c r="B832" s="107"/>
      <c r="C832" s="107"/>
      <c r="D832" s="107"/>
      <c r="E832" s="107"/>
      <c r="F832" s="107"/>
      <c r="G832" s="107"/>
      <c r="H832" s="108"/>
      <c r="I832" s="109"/>
      <c r="J832" s="107"/>
      <c r="K832" s="109"/>
      <c r="L832" s="107"/>
      <c r="M832" s="107"/>
      <c r="N832" s="109"/>
    </row>
    <row r="833">
      <c r="A833" s="107"/>
      <c r="B833" s="107"/>
      <c r="C833" s="107"/>
      <c r="D833" s="107"/>
      <c r="E833" s="107"/>
      <c r="F833" s="107"/>
      <c r="G833" s="107"/>
      <c r="H833" s="108"/>
      <c r="I833" s="109"/>
      <c r="J833" s="107"/>
      <c r="K833" s="109"/>
      <c r="L833" s="107"/>
      <c r="M833" s="107"/>
      <c r="N833" s="109"/>
    </row>
    <row r="834">
      <c r="A834" s="107"/>
      <c r="B834" s="107"/>
      <c r="C834" s="107"/>
      <c r="D834" s="107"/>
      <c r="E834" s="107"/>
      <c r="F834" s="107"/>
      <c r="G834" s="107"/>
      <c r="H834" s="108"/>
      <c r="I834" s="109"/>
      <c r="J834" s="107"/>
      <c r="K834" s="109"/>
      <c r="L834" s="107"/>
      <c r="M834" s="107"/>
      <c r="N834" s="109"/>
    </row>
    <row r="835">
      <c r="A835" s="107"/>
      <c r="B835" s="107"/>
      <c r="C835" s="107"/>
      <c r="D835" s="107"/>
      <c r="E835" s="107"/>
      <c r="F835" s="107"/>
      <c r="G835" s="107"/>
      <c r="H835" s="108"/>
      <c r="I835" s="109"/>
      <c r="J835" s="107"/>
      <c r="K835" s="109"/>
      <c r="L835" s="107"/>
      <c r="M835" s="107"/>
      <c r="N835" s="109"/>
    </row>
    <row r="836">
      <c r="A836" s="107"/>
      <c r="B836" s="107"/>
      <c r="C836" s="107"/>
      <c r="D836" s="107"/>
      <c r="E836" s="107"/>
      <c r="F836" s="107"/>
      <c r="G836" s="107"/>
      <c r="H836" s="108"/>
      <c r="I836" s="109"/>
      <c r="J836" s="107"/>
      <c r="K836" s="109"/>
      <c r="L836" s="107"/>
      <c r="M836" s="107"/>
      <c r="N836" s="109"/>
    </row>
    <row r="837">
      <c r="A837" s="107"/>
      <c r="B837" s="107"/>
      <c r="C837" s="107"/>
      <c r="D837" s="107"/>
      <c r="E837" s="107"/>
      <c r="F837" s="107"/>
      <c r="G837" s="107"/>
      <c r="H837" s="108"/>
      <c r="I837" s="109"/>
      <c r="J837" s="107"/>
      <c r="K837" s="109"/>
      <c r="L837" s="107"/>
      <c r="M837" s="107"/>
      <c r="N837" s="109"/>
    </row>
    <row r="838">
      <c r="A838" s="107"/>
      <c r="B838" s="107"/>
      <c r="C838" s="107"/>
      <c r="D838" s="107"/>
      <c r="E838" s="107"/>
      <c r="F838" s="107"/>
      <c r="G838" s="107"/>
      <c r="H838" s="108"/>
      <c r="I838" s="109"/>
      <c r="J838" s="107"/>
      <c r="K838" s="109"/>
      <c r="L838" s="107"/>
      <c r="M838" s="107"/>
      <c r="N838" s="109"/>
    </row>
    <row r="839">
      <c r="A839" s="107"/>
      <c r="B839" s="107"/>
      <c r="C839" s="107"/>
      <c r="D839" s="107"/>
      <c r="E839" s="107"/>
      <c r="F839" s="107"/>
      <c r="G839" s="107"/>
      <c r="H839" s="108"/>
      <c r="I839" s="109"/>
      <c r="J839" s="107"/>
      <c r="K839" s="109"/>
      <c r="L839" s="107"/>
      <c r="M839" s="107"/>
      <c r="N839" s="109"/>
    </row>
    <row r="840">
      <c r="A840" s="107"/>
      <c r="B840" s="107"/>
      <c r="C840" s="107"/>
      <c r="D840" s="107"/>
      <c r="E840" s="107"/>
      <c r="F840" s="107"/>
      <c r="G840" s="107"/>
      <c r="H840" s="108"/>
      <c r="I840" s="109"/>
      <c r="J840" s="107"/>
      <c r="K840" s="109"/>
      <c r="L840" s="107"/>
      <c r="M840" s="107"/>
      <c r="N840" s="109"/>
    </row>
    <row r="841">
      <c r="A841" s="107"/>
      <c r="B841" s="107"/>
      <c r="C841" s="107"/>
      <c r="D841" s="107"/>
      <c r="E841" s="107"/>
      <c r="F841" s="107"/>
      <c r="G841" s="107"/>
      <c r="H841" s="108"/>
      <c r="I841" s="109"/>
      <c r="J841" s="107"/>
      <c r="K841" s="109"/>
      <c r="L841" s="107"/>
      <c r="M841" s="107"/>
      <c r="N841" s="109"/>
    </row>
    <row r="842">
      <c r="A842" s="107"/>
      <c r="B842" s="107"/>
      <c r="C842" s="107"/>
      <c r="D842" s="107"/>
      <c r="E842" s="107"/>
      <c r="F842" s="107"/>
      <c r="G842" s="107"/>
      <c r="H842" s="108"/>
      <c r="I842" s="109"/>
      <c r="J842" s="107"/>
      <c r="K842" s="109"/>
      <c r="L842" s="107"/>
      <c r="M842" s="107"/>
      <c r="N842" s="109"/>
    </row>
    <row r="843">
      <c r="A843" s="107"/>
      <c r="B843" s="107"/>
      <c r="C843" s="107"/>
      <c r="D843" s="107"/>
      <c r="E843" s="107"/>
      <c r="F843" s="107"/>
      <c r="G843" s="107"/>
      <c r="H843" s="108"/>
      <c r="I843" s="109"/>
      <c r="J843" s="107"/>
      <c r="K843" s="109"/>
      <c r="L843" s="107"/>
      <c r="M843" s="107"/>
      <c r="N843" s="109"/>
    </row>
    <row r="844">
      <c r="A844" s="107"/>
      <c r="B844" s="107"/>
      <c r="C844" s="107"/>
      <c r="D844" s="107"/>
      <c r="E844" s="107"/>
      <c r="F844" s="107"/>
      <c r="G844" s="107"/>
      <c r="H844" s="108"/>
      <c r="I844" s="109"/>
      <c r="J844" s="107"/>
      <c r="K844" s="109"/>
      <c r="L844" s="107"/>
      <c r="M844" s="107"/>
      <c r="N844" s="109"/>
    </row>
    <row r="845">
      <c r="A845" s="107"/>
      <c r="B845" s="107"/>
      <c r="C845" s="107"/>
      <c r="D845" s="107"/>
      <c r="E845" s="107"/>
      <c r="F845" s="107"/>
      <c r="G845" s="107"/>
      <c r="H845" s="108"/>
      <c r="I845" s="109"/>
      <c r="J845" s="107"/>
      <c r="K845" s="109"/>
      <c r="L845" s="107"/>
      <c r="M845" s="107"/>
      <c r="N845" s="109"/>
    </row>
    <row r="846">
      <c r="A846" s="107"/>
      <c r="B846" s="107"/>
      <c r="C846" s="107"/>
      <c r="D846" s="107"/>
      <c r="E846" s="107"/>
      <c r="F846" s="107"/>
      <c r="G846" s="107"/>
      <c r="H846" s="108"/>
      <c r="I846" s="109"/>
      <c r="J846" s="107"/>
      <c r="K846" s="109"/>
      <c r="L846" s="107"/>
      <c r="M846" s="107"/>
      <c r="N846" s="109"/>
    </row>
    <row r="847">
      <c r="A847" s="107"/>
      <c r="B847" s="107"/>
      <c r="C847" s="107"/>
      <c r="D847" s="107"/>
      <c r="E847" s="107"/>
      <c r="F847" s="107"/>
      <c r="G847" s="107"/>
      <c r="H847" s="108"/>
      <c r="I847" s="109"/>
      <c r="J847" s="107"/>
      <c r="K847" s="109"/>
      <c r="L847" s="107"/>
      <c r="M847" s="107"/>
      <c r="N847" s="109"/>
    </row>
    <row r="848">
      <c r="A848" s="107"/>
      <c r="B848" s="107"/>
      <c r="C848" s="107"/>
      <c r="D848" s="107"/>
      <c r="E848" s="107"/>
      <c r="F848" s="107"/>
      <c r="G848" s="107"/>
      <c r="H848" s="108"/>
      <c r="I848" s="109"/>
      <c r="J848" s="107"/>
      <c r="K848" s="109"/>
      <c r="L848" s="107"/>
      <c r="M848" s="107"/>
      <c r="N848" s="109"/>
    </row>
    <row r="849">
      <c r="A849" s="107"/>
      <c r="B849" s="107"/>
      <c r="C849" s="107"/>
      <c r="D849" s="107"/>
      <c r="E849" s="107"/>
      <c r="F849" s="107"/>
      <c r="G849" s="107"/>
      <c r="H849" s="108"/>
      <c r="I849" s="109"/>
      <c r="J849" s="107"/>
      <c r="K849" s="109"/>
      <c r="L849" s="107"/>
      <c r="M849" s="107"/>
      <c r="N849" s="109"/>
    </row>
    <row r="850">
      <c r="A850" s="107"/>
      <c r="B850" s="107"/>
      <c r="C850" s="107"/>
      <c r="D850" s="107"/>
      <c r="E850" s="107"/>
      <c r="F850" s="107"/>
      <c r="G850" s="107"/>
      <c r="H850" s="108"/>
      <c r="I850" s="109"/>
      <c r="J850" s="107"/>
      <c r="K850" s="109"/>
      <c r="L850" s="107"/>
      <c r="M850" s="107"/>
      <c r="N850" s="109"/>
    </row>
    <row r="851">
      <c r="A851" s="107"/>
      <c r="B851" s="107"/>
      <c r="C851" s="107"/>
      <c r="D851" s="107"/>
      <c r="E851" s="107"/>
      <c r="F851" s="107"/>
      <c r="G851" s="107"/>
      <c r="H851" s="108"/>
      <c r="I851" s="109"/>
      <c r="J851" s="107"/>
      <c r="K851" s="109"/>
      <c r="L851" s="107"/>
      <c r="M851" s="107"/>
      <c r="N851" s="109"/>
    </row>
    <row r="852">
      <c r="A852" s="107"/>
      <c r="B852" s="107"/>
      <c r="C852" s="107"/>
      <c r="D852" s="107"/>
      <c r="E852" s="107"/>
      <c r="F852" s="107"/>
      <c r="G852" s="107"/>
      <c r="H852" s="108"/>
      <c r="I852" s="109"/>
      <c r="J852" s="107"/>
      <c r="K852" s="109"/>
      <c r="L852" s="107"/>
      <c r="M852" s="107"/>
      <c r="N852" s="109"/>
    </row>
    <row r="853">
      <c r="A853" s="107"/>
      <c r="B853" s="107"/>
      <c r="C853" s="107"/>
      <c r="D853" s="107"/>
      <c r="E853" s="107"/>
      <c r="F853" s="107"/>
      <c r="G853" s="107"/>
      <c r="H853" s="108"/>
      <c r="I853" s="109"/>
      <c r="J853" s="107"/>
      <c r="K853" s="109"/>
      <c r="L853" s="107"/>
      <c r="M853" s="107"/>
      <c r="N853" s="109"/>
    </row>
    <row r="854">
      <c r="A854" s="107"/>
      <c r="B854" s="107"/>
      <c r="C854" s="107"/>
      <c r="D854" s="107"/>
      <c r="E854" s="107"/>
      <c r="F854" s="107"/>
      <c r="G854" s="107"/>
      <c r="H854" s="108"/>
      <c r="I854" s="109"/>
      <c r="J854" s="107"/>
      <c r="K854" s="109"/>
      <c r="L854" s="107"/>
      <c r="M854" s="107"/>
      <c r="N854" s="109"/>
    </row>
    <row r="855">
      <c r="A855" s="107"/>
      <c r="B855" s="107"/>
      <c r="C855" s="107"/>
      <c r="D855" s="107"/>
      <c r="E855" s="107"/>
      <c r="F855" s="107"/>
      <c r="G855" s="107"/>
      <c r="H855" s="108"/>
      <c r="I855" s="109"/>
      <c r="J855" s="107"/>
      <c r="K855" s="109"/>
      <c r="L855" s="107"/>
      <c r="M855" s="107"/>
      <c r="N855" s="109"/>
    </row>
    <row r="856">
      <c r="A856" s="107"/>
      <c r="B856" s="107"/>
      <c r="C856" s="107"/>
      <c r="D856" s="107"/>
      <c r="E856" s="107"/>
      <c r="F856" s="107"/>
      <c r="G856" s="107"/>
      <c r="H856" s="108"/>
      <c r="I856" s="109"/>
      <c r="J856" s="107"/>
      <c r="K856" s="109"/>
      <c r="L856" s="107"/>
      <c r="M856" s="107"/>
      <c r="N856" s="109"/>
    </row>
    <row r="857">
      <c r="A857" s="107"/>
      <c r="B857" s="107"/>
      <c r="C857" s="107"/>
      <c r="D857" s="107"/>
      <c r="E857" s="107"/>
      <c r="F857" s="107"/>
      <c r="G857" s="107"/>
      <c r="H857" s="108"/>
      <c r="I857" s="109"/>
      <c r="J857" s="107"/>
      <c r="K857" s="109"/>
      <c r="L857" s="107"/>
      <c r="M857" s="107"/>
      <c r="N857" s="109"/>
    </row>
    <row r="858">
      <c r="A858" s="107"/>
      <c r="B858" s="107"/>
      <c r="C858" s="107"/>
      <c r="D858" s="107"/>
      <c r="E858" s="107"/>
      <c r="F858" s="107"/>
      <c r="G858" s="107"/>
      <c r="H858" s="108"/>
      <c r="I858" s="109"/>
      <c r="J858" s="107"/>
      <c r="K858" s="109"/>
      <c r="L858" s="107"/>
      <c r="M858" s="107"/>
      <c r="N858" s="109"/>
    </row>
    <row r="859">
      <c r="A859" s="107"/>
      <c r="B859" s="107"/>
      <c r="C859" s="107"/>
      <c r="D859" s="107"/>
      <c r="E859" s="107"/>
      <c r="F859" s="107"/>
      <c r="G859" s="107"/>
      <c r="H859" s="108"/>
      <c r="I859" s="109"/>
      <c r="J859" s="107"/>
      <c r="K859" s="109"/>
      <c r="L859" s="107"/>
      <c r="M859" s="107"/>
      <c r="N859" s="109"/>
    </row>
    <row r="860">
      <c r="A860" s="107"/>
      <c r="B860" s="107"/>
      <c r="C860" s="107"/>
      <c r="D860" s="107"/>
      <c r="E860" s="107"/>
      <c r="F860" s="107"/>
      <c r="G860" s="107"/>
      <c r="H860" s="108"/>
      <c r="I860" s="109"/>
      <c r="J860" s="107"/>
      <c r="K860" s="109"/>
      <c r="L860" s="107"/>
      <c r="M860" s="107"/>
      <c r="N860" s="109"/>
    </row>
    <row r="861">
      <c r="A861" s="107"/>
      <c r="B861" s="107"/>
      <c r="C861" s="107"/>
      <c r="D861" s="107"/>
      <c r="E861" s="107"/>
      <c r="F861" s="107"/>
      <c r="G861" s="107"/>
      <c r="H861" s="108"/>
      <c r="I861" s="109"/>
      <c r="J861" s="107"/>
      <c r="K861" s="109"/>
      <c r="L861" s="107"/>
      <c r="M861" s="107"/>
      <c r="N861" s="109"/>
    </row>
    <row r="862">
      <c r="A862" s="107"/>
      <c r="B862" s="107"/>
      <c r="C862" s="107"/>
      <c r="D862" s="107"/>
      <c r="E862" s="107"/>
      <c r="F862" s="107"/>
      <c r="G862" s="107"/>
      <c r="H862" s="108"/>
      <c r="I862" s="109"/>
      <c r="J862" s="107"/>
      <c r="K862" s="109"/>
      <c r="L862" s="107"/>
      <c r="M862" s="107"/>
      <c r="N862" s="109"/>
    </row>
    <row r="863">
      <c r="A863" s="107"/>
      <c r="B863" s="107"/>
      <c r="C863" s="107"/>
      <c r="D863" s="107"/>
      <c r="E863" s="107"/>
      <c r="F863" s="107"/>
      <c r="G863" s="107"/>
      <c r="H863" s="108"/>
      <c r="I863" s="109"/>
      <c r="J863" s="107"/>
      <c r="K863" s="109"/>
      <c r="L863" s="107"/>
      <c r="M863" s="107"/>
      <c r="N863" s="109"/>
    </row>
    <row r="864">
      <c r="A864" s="107"/>
      <c r="B864" s="107"/>
      <c r="C864" s="107"/>
      <c r="D864" s="107"/>
      <c r="E864" s="107"/>
      <c r="F864" s="107"/>
      <c r="G864" s="107"/>
      <c r="H864" s="108"/>
      <c r="I864" s="109"/>
      <c r="J864" s="107"/>
      <c r="K864" s="109"/>
      <c r="L864" s="107"/>
      <c r="M864" s="107"/>
      <c r="N864" s="109"/>
    </row>
    <row r="865">
      <c r="A865" s="107"/>
      <c r="B865" s="107"/>
      <c r="C865" s="107"/>
      <c r="D865" s="107"/>
      <c r="E865" s="107"/>
      <c r="F865" s="107"/>
      <c r="G865" s="107"/>
      <c r="H865" s="108"/>
      <c r="I865" s="109"/>
      <c r="J865" s="107"/>
      <c r="K865" s="109"/>
      <c r="L865" s="107"/>
      <c r="M865" s="107"/>
      <c r="N865" s="109"/>
    </row>
    <row r="866">
      <c r="A866" s="107"/>
      <c r="B866" s="107"/>
      <c r="C866" s="107"/>
      <c r="D866" s="107"/>
      <c r="E866" s="107"/>
      <c r="F866" s="107"/>
      <c r="G866" s="107"/>
      <c r="H866" s="108"/>
      <c r="I866" s="109"/>
      <c r="J866" s="107"/>
      <c r="K866" s="109"/>
      <c r="L866" s="107"/>
      <c r="M866" s="107"/>
      <c r="N866" s="109"/>
    </row>
    <row r="867">
      <c r="A867" s="107"/>
      <c r="B867" s="107"/>
      <c r="C867" s="107"/>
      <c r="D867" s="107"/>
      <c r="E867" s="107"/>
      <c r="F867" s="107"/>
      <c r="G867" s="107"/>
      <c r="H867" s="108"/>
      <c r="I867" s="109"/>
      <c r="J867" s="107"/>
      <c r="K867" s="109"/>
      <c r="L867" s="107"/>
      <c r="M867" s="107"/>
      <c r="N867" s="109"/>
    </row>
    <row r="868">
      <c r="A868" s="107"/>
      <c r="B868" s="107"/>
      <c r="C868" s="107"/>
      <c r="D868" s="107"/>
      <c r="E868" s="107"/>
      <c r="F868" s="107"/>
      <c r="G868" s="107"/>
      <c r="H868" s="108"/>
      <c r="I868" s="109"/>
      <c r="J868" s="107"/>
      <c r="K868" s="109"/>
      <c r="L868" s="107"/>
      <c r="M868" s="107"/>
      <c r="N868" s="109"/>
    </row>
    <row r="869">
      <c r="A869" s="107"/>
      <c r="B869" s="107"/>
      <c r="C869" s="107"/>
      <c r="D869" s="107"/>
      <c r="E869" s="107"/>
      <c r="F869" s="107"/>
      <c r="G869" s="107"/>
      <c r="H869" s="108"/>
      <c r="I869" s="109"/>
      <c r="J869" s="107"/>
      <c r="K869" s="109"/>
      <c r="L869" s="107"/>
      <c r="M869" s="107"/>
      <c r="N869" s="109"/>
    </row>
    <row r="870">
      <c r="A870" s="107"/>
      <c r="B870" s="107"/>
      <c r="C870" s="107"/>
      <c r="D870" s="107"/>
      <c r="E870" s="107"/>
      <c r="F870" s="107"/>
      <c r="G870" s="107"/>
      <c r="H870" s="108"/>
      <c r="I870" s="109"/>
      <c r="J870" s="107"/>
      <c r="K870" s="109"/>
      <c r="L870" s="107"/>
      <c r="M870" s="107"/>
      <c r="N870" s="109"/>
    </row>
    <row r="871">
      <c r="A871" s="107"/>
      <c r="B871" s="107"/>
      <c r="C871" s="107"/>
      <c r="D871" s="107"/>
      <c r="E871" s="107"/>
      <c r="F871" s="107"/>
      <c r="G871" s="107"/>
      <c r="H871" s="108"/>
      <c r="I871" s="109"/>
      <c r="J871" s="107"/>
      <c r="K871" s="109"/>
      <c r="L871" s="107"/>
      <c r="M871" s="107"/>
      <c r="N871" s="109"/>
    </row>
    <row r="872">
      <c r="A872" s="107"/>
      <c r="B872" s="107"/>
      <c r="C872" s="107"/>
      <c r="D872" s="107"/>
      <c r="E872" s="107"/>
      <c r="F872" s="107"/>
      <c r="G872" s="107"/>
      <c r="H872" s="108"/>
      <c r="I872" s="109"/>
      <c r="J872" s="107"/>
      <c r="K872" s="109"/>
      <c r="L872" s="107"/>
      <c r="M872" s="107"/>
      <c r="N872" s="109"/>
    </row>
    <row r="873">
      <c r="A873" s="107"/>
      <c r="B873" s="107"/>
      <c r="C873" s="107"/>
      <c r="D873" s="107"/>
      <c r="E873" s="107"/>
      <c r="F873" s="107"/>
      <c r="G873" s="107"/>
      <c r="H873" s="108"/>
      <c r="I873" s="109"/>
      <c r="J873" s="107"/>
      <c r="K873" s="109"/>
      <c r="L873" s="107"/>
      <c r="M873" s="107"/>
      <c r="N873" s="109"/>
    </row>
    <row r="874">
      <c r="A874" s="107"/>
      <c r="B874" s="107"/>
      <c r="C874" s="107"/>
      <c r="D874" s="107"/>
      <c r="E874" s="107"/>
      <c r="F874" s="107"/>
      <c r="G874" s="107"/>
      <c r="H874" s="108"/>
      <c r="I874" s="109"/>
      <c r="J874" s="107"/>
      <c r="K874" s="109"/>
      <c r="L874" s="107"/>
      <c r="M874" s="107"/>
      <c r="N874" s="109"/>
    </row>
    <row r="875">
      <c r="A875" s="107"/>
      <c r="B875" s="107"/>
      <c r="C875" s="107"/>
      <c r="D875" s="107"/>
      <c r="E875" s="107"/>
      <c r="F875" s="107"/>
      <c r="G875" s="107"/>
      <c r="H875" s="108"/>
      <c r="I875" s="109"/>
      <c r="J875" s="107"/>
      <c r="K875" s="109"/>
      <c r="L875" s="107"/>
      <c r="M875" s="107"/>
      <c r="N875" s="109"/>
    </row>
    <row r="876">
      <c r="A876" s="107"/>
      <c r="B876" s="107"/>
      <c r="C876" s="107"/>
      <c r="D876" s="107"/>
      <c r="E876" s="107"/>
      <c r="F876" s="107"/>
      <c r="G876" s="107"/>
      <c r="H876" s="108"/>
      <c r="I876" s="109"/>
      <c r="J876" s="107"/>
      <c r="K876" s="109"/>
      <c r="L876" s="107"/>
      <c r="M876" s="107"/>
      <c r="N876" s="109"/>
    </row>
    <row r="877">
      <c r="A877" s="107"/>
      <c r="B877" s="107"/>
      <c r="C877" s="107"/>
      <c r="D877" s="107"/>
      <c r="E877" s="107"/>
      <c r="F877" s="107"/>
      <c r="G877" s="107"/>
      <c r="H877" s="108"/>
      <c r="I877" s="109"/>
      <c r="J877" s="107"/>
      <c r="K877" s="109"/>
      <c r="L877" s="107"/>
      <c r="M877" s="107"/>
      <c r="N877" s="109"/>
    </row>
    <row r="878">
      <c r="A878" s="107"/>
      <c r="B878" s="107"/>
      <c r="C878" s="107"/>
      <c r="D878" s="107"/>
      <c r="E878" s="107"/>
      <c r="F878" s="107"/>
      <c r="G878" s="107"/>
      <c r="H878" s="108"/>
      <c r="I878" s="109"/>
      <c r="J878" s="107"/>
      <c r="K878" s="109"/>
      <c r="L878" s="107"/>
      <c r="M878" s="107"/>
      <c r="N878" s="109"/>
    </row>
    <row r="879">
      <c r="A879" s="107"/>
      <c r="B879" s="107"/>
      <c r="C879" s="107"/>
      <c r="D879" s="107"/>
      <c r="E879" s="107"/>
      <c r="F879" s="107"/>
      <c r="G879" s="107"/>
      <c r="H879" s="108"/>
      <c r="I879" s="109"/>
      <c r="J879" s="107"/>
      <c r="K879" s="109"/>
      <c r="L879" s="107"/>
      <c r="M879" s="107"/>
      <c r="N879" s="109"/>
    </row>
    <row r="880">
      <c r="A880" s="107"/>
      <c r="B880" s="107"/>
      <c r="C880" s="107"/>
      <c r="D880" s="107"/>
      <c r="E880" s="107"/>
      <c r="F880" s="107"/>
      <c r="G880" s="107"/>
      <c r="H880" s="108"/>
      <c r="I880" s="109"/>
      <c r="J880" s="107"/>
      <c r="K880" s="109"/>
      <c r="L880" s="107"/>
      <c r="M880" s="107"/>
      <c r="N880" s="109"/>
    </row>
    <row r="881">
      <c r="A881" s="107"/>
      <c r="B881" s="107"/>
      <c r="C881" s="107"/>
      <c r="D881" s="107"/>
      <c r="E881" s="107"/>
      <c r="F881" s="107"/>
      <c r="G881" s="107"/>
      <c r="H881" s="108"/>
      <c r="I881" s="109"/>
      <c r="J881" s="107"/>
      <c r="K881" s="109"/>
      <c r="L881" s="107"/>
      <c r="M881" s="107"/>
      <c r="N881" s="109"/>
    </row>
    <row r="882">
      <c r="A882" s="107"/>
      <c r="B882" s="107"/>
      <c r="C882" s="107"/>
      <c r="D882" s="107"/>
      <c r="E882" s="107"/>
      <c r="F882" s="107"/>
      <c r="G882" s="107"/>
      <c r="H882" s="108"/>
      <c r="I882" s="109"/>
      <c r="J882" s="107"/>
      <c r="K882" s="109"/>
      <c r="L882" s="107"/>
      <c r="M882" s="107"/>
      <c r="N882" s="109"/>
    </row>
    <row r="883">
      <c r="A883" s="107"/>
      <c r="B883" s="107"/>
      <c r="C883" s="107"/>
      <c r="D883" s="107"/>
      <c r="E883" s="107"/>
      <c r="F883" s="107"/>
      <c r="G883" s="107"/>
      <c r="H883" s="108"/>
      <c r="I883" s="109"/>
      <c r="J883" s="107"/>
      <c r="K883" s="109"/>
      <c r="L883" s="107"/>
      <c r="M883" s="107"/>
      <c r="N883" s="109"/>
    </row>
    <row r="884">
      <c r="A884" s="107"/>
      <c r="B884" s="107"/>
      <c r="C884" s="107"/>
      <c r="D884" s="107"/>
      <c r="E884" s="107"/>
      <c r="F884" s="107"/>
      <c r="G884" s="107"/>
      <c r="H884" s="108"/>
      <c r="I884" s="109"/>
      <c r="J884" s="107"/>
      <c r="K884" s="109"/>
      <c r="L884" s="107"/>
      <c r="M884" s="107"/>
      <c r="N884" s="109"/>
    </row>
    <row r="885">
      <c r="A885" s="107"/>
      <c r="B885" s="107"/>
      <c r="C885" s="107"/>
      <c r="D885" s="107"/>
      <c r="E885" s="107"/>
      <c r="F885" s="107"/>
      <c r="G885" s="107"/>
      <c r="H885" s="108"/>
      <c r="I885" s="109"/>
      <c r="J885" s="107"/>
      <c r="K885" s="109"/>
      <c r="L885" s="107"/>
      <c r="M885" s="107"/>
      <c r="N885" s="109"/>
    </row>
    <row r="886">
      <c r="A886" s="107"/>
      <c r="B886" s="107"/>
      <c r="C886" s="107"/>
      <c r="D886" s="107"/>
      <c r="E886" s="107"/>
      <c r="F886" s="107"/>
      <c r="G886" s="107"/>
      <c r="H886" s="108"/>
      <c r="I886" s="109"/>
      <c r="J886" s="107"/>
      <c r="K886" s="109"/>
      <c r="L886" s="107"/>
      <c r="M886" s="107"/>
      <c r="N886" s="109"/>
    </row>
    <row r="887">
      <c r="A887" s="107"/>
      <c r="B887" s="107"/>
      <c r="C887" s="107"/>
      <c r="D887" s="107"/>
      <c r="E887" s="107"/>
      <c r="F887" s="107"/>
      <c r="G887" s="107"/>
      <c r="H887" s="108"/>
      <c r="I887" s="109"/>
      <c r="J887" s="107"/>
      <c r="K887" s="109"/>
      <c r="L887" s="107"/>
      <c r="M887" s="107"/>
      <c r="N887" s="109"/>
    </row>
    <row r="888">
      <c r="A888" s="107"/>
      <c r="B888" s="107"/>
      <c r="C888" s="107"/>
      <c r="D888" s="107"/>
      <c r="E888" s="107"/>
      <c r="F888" s="107"/>
      <c r="G888" s="107"/>
      <c r="H888" s="108"/>
      <c r="I888" s="109"/>
      <c r="J888" s="107"/>
      <c r="K888" s="109"/>
      <c r="L888" s="107"/>
      <c r="M888" s="107"/>
      <c r="N888" s="109"/>
    </row>
    <row r="889">
      <c r="A889" s="107"/>
      <c r="B889" s="107"/>
      <c r="C889" s="107"/>
      <c r="D889" s="107"/>
      <c r="E889" s="107"/>
      <c r="F889" s="107"/>
      <c r="G889" s="107"/>
      <c r="H889" s="108"/>
      <c r="I889" s="109"/>
      <c r="J889" s="107"/>
      <c r="K889" s="109"/>
      <c r="L889" s="107"/>
      <c r="M889" s="107"/>
      <c r="N889" s="109"/>
    </row>
    <row r="890">
      <c r="A890" s="107"/>
      <c r="B890" s="107"/>
      <c r="C890" s="107"/>
      <c r="D890" s="107"/>
      <c r="E890" s="107"/>
      <c r="F890" s="107"/>
      <c r="G890" s="107"/>
      <c r="H890" s="108"/>
      <c r="I890" s="109"/>
      <c r="J890" s="107"/>
      <c r="K890" s="109"/>
      <c r="L890" s="107"/>
      <c r="M890" s="107"/>
      <c r="N890" s="109"/>
    </row>
    <row r="891">
      <c r="A891" s="107"/>
      <c r="B891" s="107"/>
      <c r="C891" s="107"/>
      <c r="D891" s="107"/>
      <c r="E891" s="107"/>
      <c r="F891" s="107"/>
      <c r="G891" s="107"/>
      <c r="H891" s="108"/>
      <c r="I891" s="109"/>
      <c r="J891" s="107"/>
      <c r="K891" s="109"/>
      <c r="L891" s="107"/>
      <c r="M891" s="107"/>
      <c r="N891" s="109"/>
    </row>
    <row r="892">
      <c r="A892" s="107"/>
      <c r="B892" s="107"/>
      <c r="C892" s="107"/>
      <c r="D892" s="107"/>
      <c r="E892" s="107"/>
      <c r="F892" s="107"/>
      <c r="G892" s="107"/>
      <c r="H892" s="108"/>
      <c r="I892" s="109"/>
      <c r="J892" s="107"/>
      <c r="K892" s="109"/>
      <c r="L892" s="107"/>
      <c r="M892" s="107"/>
      <c r="N892" s="109"/>
    </row>
    <row r="893">
      <c r="A893" s="107"/>
      <c r="B893" s="107"/>
      <c r="C893" s="107"/>
      <c r="D893" s="107"/>
      <c r="E893" s="107"/>
      <c r="F893" s="107"/>
      <c r="G893" s="107"/>
      <c r="H893" s="108"/>
      <c r="I893" s="109"/>
      <c r="J893" s="107"/>
      <c r="K893" s="109"/>
      <c r="L893" s="107"/>
      <c r="M893" s="107"/>
      <c r="N893" s="109"/>
    </row>
    <row r="894">
      <c r="A894" s="107"/>
      <c r="B894" s="107"/>
      <c r="C894" s="107"/>
      <c r="D894" s="107"/>
      <c r="E894" s="107"/>
      <c r="F894" s="107"/>
      <c r="G894" s="107"/>
      <c r="H894" s="108"/>
      <c r="I894" s="109"/>
      <c r="J894" s="107"/>
      <c r="K894" s="109"/>
      <c r="L894" s="107"/>
      <c r="M894" s="107"/>
      <c r="N894" s="109"/>
    </row>
    <row r="895">
      <c r="A895" s="107"/>
      <c r="B895" s="107"/>
      <c r="C895" s="107"/>
      <c r="D895" s="107"/>
      <c r="E895" s="107"/>
      <c r="F895" s="107"/>
      <c r="G895" s="107"/>
      <c r="H895" s="108"/>
      <c r="I895" s="109"/>
      <c r="J895" s="107"/>
      <c r="K895" s="109"/>
      <c r="L895" s="107"/>
      <c r="M895" s="107"/>
      <c r="N895" s="109"/>
    </row>
    <row r="896">
      <c r="A896" s="107"/>
      <c r="B896" s="107"/>
      <c r="C896" s="107"/>
      <c r="D896" s="107"/>
      <c r="E896" s="107"/>
      <c r="F896" s="107"/>
      <c r="G896" s="107"/>
      <c r="H896" s="108"/>
      <c r="I896" s="109"/>
      <c r="J896" s="107"/>
      <c r="K896" s="109"/>
      <c r="L896" s="107"/>
      <c r="M896" s="107"/>
      <c r="N896" s="109"/>
    </row>
    <row r="897">
      <c r="A897" s="107"/>
      <c r="B897" s="107"/>
      <c r="C897" s="107"/>
      <c r="D897" s="107"/>
      <c r="E897" s="107"/>
      <c r="F897" s="107"/>
      <c r="G897" s="107"/>
      <c r="H897" s="108"/>
      <c r="I897" s="109"/>
      <c r="J897" s="107"/>
      <c r="K897" s="109"/>
      <c r="L897" s="107"/>
      <c r="M897" s="107"/>
      <c r="N897" s="109"/>
    </row>
    <row r="898">
      <c r="A898" s="107"/>
      <c r="B898" s="107"/>
      <c r="C898" s="107"/>
      <c r="D898" s="107"/>
      <c r="E898" s="107"/>
      <c r="F898" s="107"/>
      <c r="G898" s="107"/>
      <c r="H898" s="108"/>
      <c r="I898" s="109"/>
      <c r="J898" s="107"/>
      <c r="K898" s="109"/>
      <c r="L898" s="107"/>
      <c r="M898" s="107"/>
      <c r="N898" s="109"/>
    </row>
    <row r="899">
      <c r="A899" s="107"/>
      <c r="B899" s="107"/>
      <c r="C899" s="107"/>
      <c r="D899" s="107"/>
      <c r="E899" s="107"/>
      <c r="F899" s="107"/>
      <c r="G899" s="107"/>
      <c r="H899" s="108"/>
      <c r="I899" s="109"/>
      <c r="J899" s="107"/>
      <c r="K899" s="109"/>
      <c r="L899" s="107"/>
      <c r="M899" s="107"/>
      <c r="N899" s="109"/>
    </row>
    <row r="900">
      <c r="A900" s="107"/>
      <c r="B900" s="107"/>
      <c r="C900" s="107"/>
      <c r="D900" s="107"/>
      <c r="E900" s="107"/>
      <c r="F900" s="107"/>
      <c r="G900" s="107"/>
      <c r="H900" s="108"/>
      <c r="I900" s="109"/>
      <c r="J900" s="107"/>
      <c r="K900" s="109"/>
      <c r="L900" s="107"/>
      <c r="M900" s="107"/>
      <c r="N900" s="109"/>
    </row>
    <row r="901">
      <c r="A901" s="107"/>
      <c r="B901" s="107"/>
      <c r="C901" s="107"/>
      <c r="D901" s="107"/>
      <c r="E901" s="107"/>
      <c r="F901" s="107"/>
      <c r="G901" s="107"/>
      <c r="H901" s="108"/>
      <c r="I901" s="109"/>
      <c r="J901" s="107"/>
      <c r="K901" s="109"/>
      <c r="L901" s="107"/>
      <c r="M901" s="107"/>
      <c r="N901" s="109"/>
    </row>
    <row r="902">
      <c r="A902" s="107"/>
      <c r="B902" s="107"/>
      <c r="C902" s="107"/>
      <c r="D902" s="107"/>
      <c r="E902" s="107"/>
      <c r="F902" s="107"/>
      <c r="G902" s="107"/>
      <c r="H902" s="108"/>
      <c r="I902" s="109"/>
      <c r="J902" s="107"/>
      <c r="K902" s="109"/>
      <c r="L902" s="107"/>
      <c r="M902" s="107"/>
      <c r="N902" s="109"/>
    </row>
    <row r="903">
      <c r="A903" s="107"/>
      <c r="B903" s="107"/>
      <c r="C903" s="107"/>
      <c r="D903" s="107"/>
      <c r="E903" s="107"/>
      <c r="F903" s="107"/>
      <c r="G903" s="107"/>
      <c r="H903" s="108"/>
      <c r="I903" s="109"/>
      <c r="J903" s="107"/>
      <c r="K903" s="109"/>
      <c r="L903" s="107"/>
      <c r="M903" s="107"/>
      <c r="N903" s="109"/>
    </row>
    <row r="904">
      <c r="A904" s="107"/>
      <c r="B904" s="107"/>
      <c r="C904" s="107"/>
      <c r="D904" s="107"/>
      <c r="E904" s="107"/>
      <c r="F904" s="107"/>
      <c r="G904" s="107"/>
      <c r="H904" s="108"/>
      <c r="I904" s="109"/>
      <c r="J904" s="107"/>
      <c r="K904" s="109"/>
      <c r="L904" s="107"/>
      <c r="M904" s="107"/>
      <c r="N904" s="109"/>
    </row>
    <row r="905">
      <c r="A905" s="107"/>
      <c r="B905" s="107"/>
      <c r="C905" s="107"/>
      <c r="D905" s="107"/>
      <c r="E905" s="107"/>
      <c r="F905" s="107"/>
      <c r="G905" s="107"/>
      <c r="H905" s="108"/>
      <c r="I905" s="109"/>
      <c r="J905" s="107"/>
      <c r="K905" s="109"/>
      <c r="L905" s="107"/>
      <c r="M905" s="107"/>
      <c r="N905" s="109"/>
    </row>
    <row r="906">
      <c r="A906" s="107"/>
      <c r="B906" s="107"/>
      <c r="C906" s="107"/>
      <c r="D906" s="107"/>
      <c r="E906" s="107"/>
      <c r="F906" s="107"/>
      <c r="G906" s="107"/>
      <c r="H906" s="108"/>
      <c r="I906" s="109"/>
      <c r="J906" s="107"/>
      <c r="K906" s="109"/>
      <c r="L906" s="107"/>
      <c r="M906" s="107"/>
      <c r="N906" s="109"/>
    </row>
    <row r="907">
      <c r="A907" s="107"/>
      <c r="B907" s="107"/>
      <c r="C907" s="107"/>
      <c r="D907" s="107"/>
      <c r="E907" s="107"/>
      <c r="F907" s="107"/>
      <c r="G907" s="107"/>
      <c r="H907" s="108"/>
      <c r="I907" s="109"/>
      <c r="J907" s="107"/>
      <c r="K907" s="109"/>
      <c r="L907" s="107"/>
      <c r="M907" s="107"/>
      <c r="N907" s="109"/>
    </row>
    <row r="908">
      <c r="A908" s="107"/>
      <c r="B908" s="107"/>
      <c r="C908" s="107"/>
      <c r="D908" s="107"/>
      <c r="E908" s="107"/>
      <c r="F908" s="107"/>
      <c r="G908" s="107"/>
      <c r="H908" s="108"/>
      <c r="I908" s="109"/>
      <c r="J908" s="107"/>
      <c r="K908" s="109"/>
      <c r="L908" s="107"/>
      <c r="M908" s="107"/>
      <c r="N908" s="109"/>
    </row>
    <row r="909">
      <c r="A909" s="107"/>
      <c r="B909" s="107"/>
      <c r="C909" s="107"/>
      <c r="D909" s="107"/>
      <c r="E909" s="107"/>
      <c r="F909" s="107"/>
      <c r="G909" s="107"/>
      <c r="H909" s="108"/>
      <c r="I909" s="109"/>
      <c r="J909" s="107"/>
      <c r="K909" s="109"/>
      <c r="L909" s="107"/>
      <c r="M909" s="107"/>
      <c r="N909" s="109"/>
    </row>
    <row r="910">
      <c r="A910" s="107"/>
      <c r="B910" s="107"/>
      <c r="C910" s="107"/>
      <c r="D910" s="107"/>
      <c r="E910" s="107"/>
      <c r="F910" s="107"/>
      <c r="G910" s="107"/>
      <c r="H910" s="108"/>
      <c r="I910" s="109"/>
      <c r="J910" s="107"/>
      <c r="K910" s="109"/>
      <c r="L910" s="107"/>
      <c r="M910" s="107"/>
      <c r="N910" s="109"/>
    </row>
    <row r="911">
      <c r="A911" s="107"/>
      <c r="B911" s="107"/>
      <c r="C911" s="107"/>
      <c r="D911" s="107"/>
      <c r="E911" s="107"/>
      <c r="F911" s="107"/>
      <c r="G911" s="107"/>
      <c r="H911" s="108"/>
      <c r="I911" s="109"/>
      <c r="J911" s="107"/>
      <c r="K911" s="109"/>
      <c r="L911" s="107"/>
      <c r="M911" s="107"/>
      <c r="N911" s="109"/>
    </row>
    <row r="912">
      <c r="A912" s="107"/>
      <c r="B912" s="107"/>
      <c r="C912" s="107"/>
      <c r="D912" s="107"/>
      <c r="E912" s="107"/>
      <c r="F912" s="107"/>
      <c r="G912" s="107"/>
      <c r="H912" s="108"/>
      <c r="I912" s="109"/>
      <c r="J912" s="107"/>
      <c r="K912" s="109"/>
      <c r="L912" s="107"/>
      <c r="M912" s="107"/>
      <c r="N912" s="109"/>
    </row>
    <row r="913">
      <c r="A913" s="107"/>
      <c r="B913" s="107"/>
      <c r="C913" s="107"/>
      <c r="D913" s="107"/>
      <c r="E913" s="107"/>
      <c r="F913" s="107"/>
      <c r="G913" s="107"/>
      <c r="H913" s="108"/>
      <c r="I913" s="109"/>
      <c r="J913" s="107"/>
      <c r="K913" s="109"/>
      <c r="L913" s="107"/>
      <c r="M913" s="107"/>
      <c r="N913" s="109"/>
    </row>
    <row r="914">
      <c r="A914" s="107"/>
      <c r="B914" s="107"/>
      <c r="C914" s="107"/>
      <c r="D914" s="107"/>
      <c r="E914" s="107"/>
      <c r="F914" s="107"/>
      <c r="G914" s="107"/>
      <c r="H914" s="108"/>
      <c r="I914" s="109"/>
      <c r="J914" s="107"/>
      <c r="K914" s="109"/>
      <c r="L914" s="107"/>
      <c r="M914" s="107"/>
      <c r="N914" s="109"/>
    </row>
    <row r="915">
      <c r="A915" s="107"/>
      <c r="B915" s="107"/>
      <c r="C915" s="107"/>
      <c r="D915" s="107"/>
      <c r="E915" s="107"/>
      <c r="F915" s="107"/>
      <c r="G915" s="107"/>
      <c r="H915" s="108"/>
      <c r="I915" s="109"/>
      <c r="J915" s="107"/>
      <c r="K915" s="109"/>
      <c r="L915" s="107"/>
      <c r="M915" s="107"/>
      <c r="N915" s="109"/>
    </row>
    <row r="916">
      <c r="A916" s="107"/>
      <c r="B916" s="107"/>
      <c r="C916" s="107"/>
      <c r="D916" s="107"/>
      <c r="E916" s="107"/>
      <c r="F916" s="107"/>
      <c r="G916" s="107"/>
      <c r="H916" s="108"/>
      <c r="I916" s="109"/>
      <c r="J916" s="107"/>
      <c r="K916" s="109"/>
      <c r="L916" s="107"/>
      <c r="M916" s="107"/>
      <c r="N916" s="109"/>
    </row>
    <row r="917">
      <c r="A917" s="107"/>
      <c r="B917" s="107"/>
      <c r="C917" s="107"/>
      <c r="D917" s="107"/>
      <c r="E917" s="107"/>
      <c r="F917" s="107"/>
      <c r="G917" s="107"/>
      <c r="H917" s="108"/>
      <c r="I917" s="109"/>
      <c r="J917" s="107"/>
      <c r="K917" s="109"/>
      <c r="L917" s="107"/>
      <c r="M917" s="107"/>
      <c r="N917" s="109"/>
    </row>
    <row r="918">
      <c r="A918" s="107"/>
      <c r="B918" s="107"/>
      <c r="C918" s="107"/>
      <c r="D918" s="107"/>
      <c r="E918" s="107"/>
      <c r="F918" s="107"/>
      <c r="G918" s="107"/>
      <c r="H918" s="108"/>
      <c r="I918" s="109"/>
      <c r="J918" s="107"/>
      <c r="K918" s="109"/>
      <c r="L918" s="107"/>
      <c r="M918" s="107"/>
      <c r="N918" s="109"/>
    </row>
    <row r="919">
      <c r="A919" s="107"/>
      <c r="B919" s="107"/>
      <c r="C919" s="107"/>
      <c r="D919" s="107"/>
      <c r="E919" s="107"/>
      <c r="F919" s="107"/>
      <c r="G919" s="107"/>
      <c r="H919" s="108"/>
      <c r="I919" s="109"/>
      <c r="J919" s="107"/>
      <c r="K919" s="109"/>
      <c r="L919" s="107"/>
      <c r="M919" s="107"/>
      <c r="N919" s="109"/>
    </row>
    <row r="920">
      <c r="A920" s="107"/>
      <c r="B920" s="107"/>
      <c r="C920" s="107"/>
      <c r="D920" s="107"/>
      <c r="E920" s="107"/>
      <c r="F920" s="107"/>
      <c r="G920" s="107"/>
      <c r="H920" s="108"/>
      <c r="I920" s="109"/>
      <c r="J920" s="107"/>
      <c r="K920" s="109"/>
      <c r="L920" s="107"/>
      <c r="M920" s="107"/>
      <c r="N920" s="109"/>
    </row>
    <row r="921">
      <c r="A921" s="107"/>
      <c r="B921" s="107"/>
      <c r="C921" s="107"/>
      <c r="D921" s="107"/>
      <c r="E921" s="107"/>
      <c r="F921" s="107"/>
      <c r="G921" s="107"/>
      <c r="H921" s="108"/>
      <c r="I921" s="109"/>
      <c r="J921" s="107"/>
      <c r="K921" s="109"/>
      <c r="L921" s="107"/>
      <c r="M921" s="107"/>
      <c r="N921" s="109"/>
    </row>
    <row r="922">
      <c r="A922" s="107"/>
      <c r="B922" s="107"/>
      <c r="C922" s="107"/>
      <c r="D922" s="107"/>
      <c r="E922" s="107"/>
      <c r="F922" s="107"/>
      <c r="G922" s="107"/>
      <c r="H922" s="108"/>
      <c r="I922" s="109"/>
      <c r="J922" s="107"/>
      <c r="K922" s="109"/>
      <c r="L922" s="107"/>
      <c r="M922" s="107"/>
      <c r="N922" s="109"/>
    </row>
    <row r="923">
      <c r="A923" s="107"/>
      <c r="B923" s="107"/>
      <c r="C923" s="107"/>
      <c r="D923" s="107"/>
      <c r="E923" s="107"/>
      <c r="F923" s="107"/>
      <c r="G923" s="107"/>
      <c r="H923" s="108"/>
      <c r="I923" s="109"/>
      <c r="J923" s="107"/>
      <c r="K923" s="109"/>
      <c r="L923" s="107"/>
      <c r="M923" s="107"/>
      <c r="N923" s="109"/>
    </row>
    <row r="924">
      <c r="A924" s="107"/>
      <c r="B924" s="107"/>
      <c r="C924" s="107"/>
      <c r="D924" s="107"/>
      <c r="E924" s="107"/>
      <c r="F924" s="107"/>
      <c r="G924" s="107"/>
      <c r="H924" s="108"/>
      <c r="I924" s="109"/>
      <c r="J924" s="107"/>
      <c r="K924" s="109"/>
      <c r="L924" s="107"/>
      <c r="M924" s="107"/>
      <c r="N924" s="109"/>
    </row>
    <row r="925">
      <c r="A925" s="107"/>
      <c r="B925" s="107"/>
      <c r="C925" s="107"/>
      <c r="D925" s="107"/>
      <c r="E925" s="107"/>
      <c r="F925" s="107"/>
      <c r="G925" s="107"/>
      <c r="H925" s="108"/>
      <c r="I925" s="109"/>
      <c r="J925" s="107"/>
      <c r="K925" s="109"/>
      <c r="L925" s="107"/>
      <c r="M925" s="107"/>
      <c r="N925" s="109"/>
    </row>
    <row r="926">
      <c r="A926" s="107"/>
      <c r="B926" s="107"/>
      <c r="C926" s="107"/>
      <c r="D926" s="107"/>
      <c r="E926" s="107"/>
      <c r="F926" s="107"/>
      <c r="G926" s="107"/>
      <c r="H926" s="108"/>
      <c r="I926" s="109"/>
      <c r="J926" s="107"/>
      <c r="K926" s="109"/>
      <c r="L926" s="107"/>
      <c r="M926" s="107"/>
      <c r="N926" s="109"/>
    </row>
    <row r="927">
      <c r="A927" s="107"/>
      <c r="B927" s="107"/>
      <c r="C927" s="107"/>
      <c r="D927" s="107"/>
      <c r="E927" s="107"/>
      <c r="F927" s="107"/>
      <c r="G927" s="107"/>
      <c r="H927" s="108"/>
      <c r="I927" s="109"/>
      <c r="J927" s="107"/>
      <c r="K927" s="109"/>
      <c r="L927" s="107"/>
      <c r="M927" s="107"/>
      <c r="N927" s="109"/>
    </row>
    <row r="928">
      <c r="A928" s="107"/>
      <c r="B928" s="107"/>
      <c r="C928" s="107"/>
      <c r="D928" s="107"/>
      <c r="E928" s="107"/>
      <c r="F928" s="107"/>
      <c r="G928" s="107"/>
      <c r="H928" s="108"/>
      <c r="I928" s="109"/>
      <c r="J928" s="107"/>
      <c r="K928" s="109"/>
      <c r="L928" s="107"/>
      <c r="M928" s="107"/>
      <c r="N928" s="109"/>
    </row>
    <row r="929">
      <c r="A929" s="107"/>
      <c r="B929" s="107"/>
      <c r="C929" s="107"/>
      <c r="D929" s="107"/>
      <c r="E929" s="107"/>
      <c r="F929" s="107"/>
      <c r="G929" s="107"/>
      <c r="H929" s="108"/>
      <c r="I929" s="109"/>
      <c r="J929" s="107"/>
      <c r="K929" s="109"/>
      <c r="L929" s="107"/>
      <c r="M929" s="107"/>
      <c r="N929" s="109"/>
    </row>
    <row r="930">
      <c r="A930" s="107"/>
      <c r="B930" s="107"/>
      <c r="C930" s="107"/>
      <c r="D930" s="107"/>
      <c r="E930" s="107"/>
      <c r="F930" s="107"/>
      <c r="G930" s="107"/>
      <c r="H930" s="108"/>
      <c r="I930" s="109"/>
      <c r="J930" s="107"/>
      <c r="K930" s="109"/>
      <c r="L930" s="107"/>
      <c r="M930" s="107"/>
      <c r="N930" s="109"/>
    </row>
    <row r="931">
      <c r="A931" s="107"/>
      <c r="B931" s="107"/>
      <c r="C931" s="107"/>
      <c r="D931" s="107"/>
      <c r="E931" s="107"/>
      <c r="F931" s="107"/>
      <c r="G931" s="107"/>
      <c r="H931" s="108"/>
      <c r="I931" s="109"/>
      <c r="J931" s="107"/>
      <c r="K931" s="109"/>
      <c r="L931" s="107"/>
      <c r="M931" s="107"/>
      <c r="N931" s="109"/>
    </row>
    <row r="932">
      <c r="A932" s="107"/>
      <c r="B932" s="107"/>
      <c r="C932" s="107"/>
      <c r="D932" s="107"/>
      <c r="E932" s="107"/>
      <c r="F932" s="107"/>
      <c r="G932" s="107"/>
      <c r="H932" s="108"/>
      <c r="I932" s="109"/>
      <c r="J932" s="107"/>
      <c r="K932" s="109"/>
      <c r="L932" s="107"/>
      <c r="M932" s="107"/>
      <c r="N932" s="109"/>
    </row>
    <row r="933">
      <c r="A933" s="107"/>
      <c r="B933" s="107"/>
      <c r="C933" s="107"/>
      <c r="D933" s="107"/>
      <c r="E933" s="107"/>
      <c r="F933" s="107"/>
      <c r="G933" s="107"/>
      <c r="H933" s="108"/>
      <c r="I933" s="109"/>
      <c r="J933" s="107"/>
      <c r="K933" s="109"/>
      <c r="L933" s="107"/>
      <c r="M933" s="107"/>
      <c r="N933" s="109"/>
    </row>
    <row r="934">
      <c r="A934" s="107"/>
      <c r="B934" s="107"/>
      <c r="C934" s="107"/>
      <c r="D934" s="107"/>
      <c r="E934" s="107"/>
      <c r="F934" s="107"/>
      <c r="G934" s="107"/>
      <c r="H934" s="108"/>
      <c r="I934" s="109"/>
      <c r="J934" s="107"/>
      <c r="K934" s="109"/>
      <c r="L934" s="107"/>
      <c r="M934" s="107"/>
      <c r="N934" s="109"/>
    </row>
    <row r="935">
      <c r="A935" s="107"/>
      <c r="B935" s="107"/>
      <c r="C935" s="107"/>
      <c r="D935" s="107"/>
      <c r="E935" s="107"/>
      <c r="F935" s="107"/>
      <c r="G935" s="107"/>
      <c r="H935" s="108"/>
      <c r="I935" s="109"/>
      <c r="J935" s="107"/>
      <c r="K935" s="109"/>
      <c r="L935" s="107"/>
      <c r="M935" s="107"/>
      <c r="N935" s="109"/>
    </row>
    <row r="936">
      <c r="A936" s="107"/>
      <c r="B936" s="107"/>
      <c r="C936" s="107"/>
      <c r="D936" s="107"/>
      <c r="E936" s="107"/>
      <c r="F936" s="107"/>
      <c r="G936" s="107"/>
      <c r="H936" s="108"/>
      <c r="I936" s="109"/>
      <c r="J936" s="107"/>
      <c r="K936" s="109"/>
      <c r="L936" s="107"/>
      <c r="M936" s="107"/>
      <c r="N936" s="109"/>
    </row>
    <row r="937">
      <c r="A937" s="107"/>
      <c r="B937" s="107"/>
      <c r="C937" s="107"/>
      <c r="D937" s="107"/>
      <c r="E937" s="107"/>
      <c r="F937" s="107"/>
      <c r="G937" s="107"/>
      <c r="H937" s="108"/>
      <c r="I937" s="109"/>
      <c r="J937" s="107"/>
      <c r="K937" s="109"/>
      <c r="L937" s="107"/>
      <c r="M937" s="107"/>
      <c r="N937" s="109"/>
    </row>
    <row r="938">
      <c r="A938" s="107"/>
      <c r="B938" s="107"/>
      <c r="C938" s="107"/>
      <c r="D938" s="107"/>
      <c r="E938" s="107"/>
      <c r="F938" s="107"/>
      <c r="G938" s="107"/>
      <c r="H938" s="108"/>
      <c r="I938" s="109"/>
      <c r="J938" s="107"/>
      <c r="K938" s="109"/>
      <c r="L938" s="107"/>
      <c r="M938" s="107"/>
      <c r="N938" s="109"/>
    </row>
    <row r="939">
      <c r="A939" s="107"/>
      <c r="B939" s="107"/>
      <c r="C939" s="107"/>
      <c r="D939" s="107"/>
      <c r="E939" s="107"/>
      <c r="F939" s="107"/>
      <c r="G939" s="107"/>
      <c r="H939" s="108"/>
      <c r="I939" s="109"/>
      <c r="J939" s="107"/>
      <c r="K939" s="109"/>
      <c r="L939" s="107"/>
      <c r="M939" s="107"/>
      <c r="N939" s="109"/>
    </row>
    <row r="940">
      <c r="A940" s="107"/>
      <c r="B940" s="107"/>
      <c r="C940" s="107"/>
      <c r="D940" s="107"/>
      <c r="E940" s="107"/>
      <c r="F940" s="107"/>
      <c r="G940" s="107"/>
      <c r="H940" s="108"/>
      <c r="I940" s="109"/>
      <c r="J940" s="107"/>
      <c r="K940" s="109"/>
      <c r="L940" s="107"/>
      <c r="M940" s="107"/>
      <c r="N940" s="109"/>
    </row>
    <row r="941">
      <c r="A941" s="107"/>
      <c r="B941" s="107"/>
      <c r="C941" s="107"/>
      <c r="D941" s="107"/>
      <c r="E941" s="107"/>
      <c r="F941" s="107"/>
      <c r="G941" s="107"/>
      <c r="H941" s="108"/>
      <c r="I941" s="109"/>
      <c r="J941" s="107"/>
      <c r="K941" s="109"/>
      <c r="L941" s="107"/>
      <c r="M941" s="107"/>
      <c r="N941" s="109"/>
    </row>
    <row r="942">
      <c r="A942" s="107"/>
      <c r="B942" s="107"/>
      <c r="C942" s="107"/>
      <c r="D942" s="107"/>
      <c r="E942" s="107"/>
      <c r="F942" s="107"/>
      <c r="G942" s="107"/>
      <c r="H942" s="108"/>
      <c r="I942" s="109"/>
      <c r="J942" s="107"/>
      <c r="K942" s="109"/>
      <c r="L942" s="107"/>
      <c r="M942" s="107"/>
      <c r="N942" s="109"/>
    </row>
    <row r="943">
      <c r="A943" s="107"/>
      <c r="B943" s="107"/>
      <c r="C943" s="107"/>
      <c r="D943" s="107"/>
      <c r="E943" s="107"/>
      <c r="F943" s="107"/>
      <c r="G943" s="107"/>
      <c r="H943" s="108"/>
      <c r="I943" s="109"/>
      <c r="J943" s="107"/>
      <c r="K943" s="109"/>
      <c r="L943" s="107"/>
      <c r="M943" s="107"/>
      <c r="N943" s="109"/>
    </row>
    <row r="944">
      <c r="A944" s="107"/>
      <c r="B944" s="107"/>
      <c r="C944" s="107"/>
      <c r="D944" s="107"/>
      <c r="E944" s="107"/>
      <c r="F944" s="107"/>
      <c r="G944" s="107"/>
      <c r="H944" s="108"/>
      <c r="I944" s="109"/>
      <c r="J944" s="107"/>
      <c r="K944" s="109"/>
      <c r="L944" s="107"/>
      <c r="M944" s="107"/>
      <c r="N944" s="109"/>
    </row>
    <row r="945">
      <c r="A945" s="107"/>
      <c r="B945" s="107"/>
      <c r="C945" s="107"/>
      <c r="D945" s="107"/>
      <c r="E945" s="107"/>
      <c r="F945" s="107"/>
      <c r="G945" s="107"/>
      <c r="H945" s="108"/>
      <c r="I945" s="109"/>
      <c r="J945" s="107"/>
      <c r="K945" s="109"/>
      <c r="L945" s="107"/>
      <c r="M945" s="107"/>
      <c r="N945" s="109"/>
    </row>
    <row r="946">
      <c r="A946" s="107"/>
      <c r="B946" s="107"/>
      <c r="C946" s="107"/>
      <c r="D946" s="107"/>
      <c r="E946" s="107"/>
      <c r="F946" s="107"/>
      <c r="G946" s="107"/>
      <c r="H946" s="108"/>
      <c r="I946" s="109"/>
      <c r="J946" s="107"/>
      <c r="K946" s="109"/>
      <c r="L946" s="107"/>
      <c r="M946" s="107"/>
      <c r="N946" s="109"/>
    </row>
    <row r="947">
      <c r="A947" s="107"/>
      <c r="B947" s="107"/>
      <c r="C947" s="107"/>
      <c r="D947" s="107"/>
      <c r="E947" s="107"/>
      <c r="F947" s="107"/>
      <c r="G947" s="107"/>
      <c r="H947" s="108"/>
      <c r="I947" s="109"/>
      <c r="J947" s="107"/>
      <c r="K947" s="109"/>
      <c r="L947" s="107"/>
      <c r="M947" s="107"/>
      <c r="N947" s="109"/>
    </row>
    <row r="948">
      <c r="A948" s="107"/>
      <c r="B948" s="107"/>
      <c r="C948" s="107"/>
      <c r="D948" s="107"/>
      <c r="E948" s="107"/>
      <c r="F948" s="107"/>
      <c r="G948" s="107"/>
      <c r="H948" s="108"/>
      <c r="I948" s="109"/>
      <c r="J948" s="107"/>
      <c r="K948" s="109"/>
      <c r="L948" s="107"/>
      <c r="M948" s="107"/>
      <c r="N948" s="109"/>
    </row>
    <row r="949">
      <c r="A949" s="107"/>
      <c r="B949" s="107"/>
      <c r="C949" s="107"/>
      <c r="D949" s="107"/>
      <c r="E949" s="107"/>
      <c r="F949" s="107"/>
      <c r="G949" s="107"/>
      <c r="H949" s="108"/>
      <c r="I949" s="109"/>
      <c r="J949" s="107"/>
      <c r="K949" s="109"/>
      <c r="L949" s="107"/>
      <c r="M949" s="107"/>
      <c r="N949" s="109"/>
    </row>
    <row r="950">
      <c r="A950" s="107"/>
      <c r="B950" s="107"/>
      <c r="C950" s="107"/>
      <c r="D950" s="107"/>
      <c r="E950" s="107"/>
      <c r="F950" s="107"/>
      <c r="G950" s="107"/>
      <c r="H950" s="108"/>
      <c r="I950" s="109"/>
      <c r="J950" s="107"/>
      <c r="K950" s="109"/>
      <c r="L950" s="107"/>
      <c r="M950" s="107"/>
      <c r="N950" s="109"/>
    </row>
    <row r="951">
      <c r="A951" s="107"/>
      <c r="B951" s="107"/>
      <c r="C951" s="107"/>
      <c r="D951" s="107"/>
      <c r="E951" s="107"/>
      <c r="F951" s="107"/>
      <c r="G951" s="107"/>
      <c r="H951" s="108"/>
      <c r="I951" s="109"/>
      <c r="J951" s="107"/>
      <c r="K951" s="109"/>
      <c r="L951" s="107"/>
      <c r="M951" s="107"/>
      <c r="N951" s="109"/>
    </row>
    <row r="952">
      <c r="A952" s="107"/>
      <c r="B952" s="107"/>
      <c r="C952" s="107"/>
      <c r="D952" s="107"/>
      <c r="E952" s="107"/>
      <c r="F952" s="107"/>
      <c r="G952" s="107"/>
      <c r="H952" s="108"/>
      <c r="I952" s="109"/>
      <c r="J952" s="107"/>
      <c r="K952" s="109"/>
      <c r="L952" s="107"/>
      <c r="M952" s="107"/>
      <c r="N952" s="109"/>
    </row>
    <row r="953">
      <c r="A953" s="107"/>
      <c r="B953" s="107"/>
      <c r="C953" s="107"/>
      <c r="D953" s="107"/>
      <c r="E953" s="107"/>
      <c r="F953" s="107"/>
      <c r="G953" s="107"/>
      <c r="H953" s="108"/>
      <c r="I953" s="109"/>
      <c r="J953" s="107"/>
      <c r="K953" s="109"/>
      <c r="L953" s="107"/>
      <c r="M953" s="107"/>
      <c r="N953" s="109"/>
    </row>
    <row r="954">
      <c r="A954" s="107"/>
      <c r="B954" s="107"/>
      <c r="C954" s="107"/>
      <c r="D954" s="107"/>
      <c r="E954" s="107"/>
      <c r="F954" s="107"/>
      <c r="G954" s="107"/>
      <c r="H954" s="108"/>
      <c r="I954" s="109"/>
      <c r="J954" s="107"/>
      <c r="K954" s="109"/>
      <c r="L954" s="107"/>
      <c r="M954" s="107"/>
      <c r="N954" s="109"/>
    </row>
    <row r="955">
      <c r="A955" s="107"/>
      <c r="B955" s="107"/>
      <c r="C955" s="107"/>
      <c r="D955" s="107"/>
      <c r="E955" s="107"/>
      <c r="F955" s="107"/>
      <c r="G955" s="107"/>
      <c r="H955" s="108"/>
      <c r="I955" s="109"/>
      <c r="J955" s="107"/>
      <c r="K955" s="109"/>
      <c r="L955" s="107"/>
      <c r="M955" s="107"/>
      <c r="N955" s="109"/>
    </row>
    <row r="956">
      <c r="A956" s="107"/>
      <c r="B956" s="107"/>
      <c r="C956" s="107"/>
      <c r="D956" s="107"/>
      <c r="E956" s="107"/>
      <c r="F956" s="107"/>
      <c r="G956" s="107"/>
      <c r="H956" s="108"/>
      <c r="I956" s="109"/>
      <c r="J956" s="107"/>
      <c r="K956" s="109"/>
      <c r="L956" s="107"/>
      <c r="M956" s="107"/>
      <c r="N956" s="109"/>
    </row>
    <row r="957">
      <c r="A957" s="107"/>
      <c r="B957" s="107"/>
      <c r="C957" s="107"/>
      <c r="D957" s="107"/>
      <c r="E957" s="107"/>
      <c r="F957" s="107"/>
      <c r="G957" s="107"/>
      <c r="H957" s="108"/>
      <c r="I957" s="109"/>
      <c r="J957" s="107"/>
      <c r="K957" s="109"/>
      <c r="L957" s="107"/>
      <c r="M957" s="107"/>
      <c r="N957" s="109"/>
    </row>
    <row r="958">
      <c r="A958" s="107"/>
      <c r="B958" s="107"/>
      <c r="C958" s="107"/>
      <c r="D958" s="107"/>
      <c r="E958" s="107"/>
      <c r="F958" s="107"/>
      <c r="G958" s="107"/>
      <c r="H958" s="108"/>
      <c r="I958" s="109"/>
      <c r="J958" s="107"/>
      <c r="K958" s="109"/>
      <c r="L958" s="107"/>
      <c r="M958" s="107"/>
      <c r="N958" s="109"/>
    </row>
    <row r="959">
      <c r="A959" s="107"/>
      <c r="B959" s="107"/>
      <c r="C959" s="107"/>
      <c r="D959" s="107"/>
      <c r="E959" s="107"/>
      <c r="F959" s="107"/>
      <c r="G959" s="107"/>
      <c r="H959" s="108"/>
      <c r="I959" s="109"/>
      <c r="J959" s="107"/>
      <c r="K959" s="109"/>
      <c r="L959" s="107"/>
      <c r="M959" s="107"/>
      <c r="N959" s="109"/>
    </row>
    <row r="960">
      <c r="A960" s="107"/>
      <c r="B960" s="107"/>
      <c r="C960" s="107"/>
      <c r="D960" s="107"/>
      <c r="E960" s="107"/>
      <c r="F960" s="107"/>
      <c r="G960" s="107"/>
      <c r="H960" s="108"/>
      <c r="I960" s="109"/>
      <c r="J960" s="107"/>
      <c r="K960" s="109"/>
      <c r="L960" s="107"/>
      <c r="M960" s="107"/>
      <c r="N960" s="109"/>
    </row>
    <row r="961">
      <c r="A961" s="107"/>
      <c r="B961" s="107"/>
      <c r="C961" s="107"/>
      <c r="D961" s="107"/>
      <c r="E961" s="107"/>
      <c r="F961" s="107"/>
      <c r="G961" s="107"/>
      <c r="H961" s="108"/>
      <c r="I961" s="109"/>
      <c r="J961" s="107"/>
      <c r="K961" s="109"/>
      <c r="L961" s="107"/>
      <c r="M961" s="107"/>
      <c r="N961" s="109"/>
    </row>
    <row r="962">
      <c r="A962" s="107"/>
      <c r="B962" s="107"/>
      <c r="C962" s="107"/>
      <c r="D962" s="107"/>
      <c r="E962" s="107"/>
      <c r="F962" s="107"/>
      <c r="G962" s="107"/>
      <c r="H962" s="108"/>
      <c r="I962" s="109"/>
      <c r="J962" s="107"/>
      <c r="K962" s="109"/>
      <c r="L962" s="107"/>
      <c r="M962" s="107"/>
      <c r="N962" s="109"/>
    </row>
    <row r="963">
      <c r="A963" s="107"/>
      <c r="B963" s="107"/>
      <c r="C963" s="107"/>
      <c r="D963" s="107"/>
      <c r="E963" s="107"/>
      <c r="F963" s="107"/>
      <c r="G963" s="107"/>
      <c r="H963" s="108"/>
      <c r="I963" s="109"/>
      <c r="J963" s="107"/>
      <c r="K963" s="109"/>
      <c r="L963" s="107"/>
      <c r="M963" s="107"/>
      <c r="N963" s="109"/>
    </row>
    <row r="964">
      <c r="A964" s="107"/>
      <c r="B964" s="107"/>
      <c r="C964" s="107"/>
      <c r="D964" s="107"/>
      <c r="E964" s="107"/>
      <c r="F964" s="107"/>
      <c r="G964" s="107"/>
      <c r="H964" s="108"/>
      <c r="I964" s="109"/>
      <c r="J964" s="107"/>
      <c r="K964" s="109"/>
      <c r="L964" s="107"/>
      <c r="M964" s="107"/>
      <c r="N964" s="109"/>
    </row>
    <row r="965">
      <c r="A965" s="107"/>
      <c r="B965" s="107"/>
      <c r="C965" s="107"/>
      <c r="D965" s="107"/>
      <c r="E965" s="107"/>
      <c r="F965" s="107"/>
      <c r="G965" s="107"/>
      <c r="H965" s="108"/>
      <c r="I965" s="109"/>
      <c r="J965" s="107"/>
      <c r="K965" s="109"/>
      <c r="L965" s="107"/>
      <c r="M965" s="107"/>
      <c r="N965" s="109"/>
    </row>
    <row r="966">
      <c r="A966" s="107"/>
      <c r="B966" s="107"/>
      <c r="C966" s="107"/>
      <c r="D966" s="107"/>
      <c r="E966" s="107"/>
      <c r="F966" s="107"/>
      <c r="G966" s="107"/>
      <c r="H966" s="108"/>
      <c r="I966" s="109"/>
      <c r="J966" s="107"/>
      <c r="K966" s="109"/>
      <c r="L966" s="107"/>
      <c r="M966" s="107"/>
      <c r="N966" s="109"/>
    </row>
    <row r="967">
      <c r="A967" s="107"/>
      <c r="B967" s="107"/>
      <c r="C967" s="107"/>
      <c r="D967" s="107"/>
      <c r="E967" s="107"/>
      <c r="F967" s="107"/>
      <c r="G967" s="107"/>
      <c r="H967" s="108"/>
      <c r="I967" s="109"/>
      <c r="J967" s="107"/>
      <c r="K967" s="109"/>
      <c r="L967" s="107"/>
      <c r="M967" s="107"/>
      <c r="N967" s="109"/>
    </row>
    <row r="968">
      <c r="A968" s="107"/>
      <c r="B968" s="107"/>
      <c r="C968" s="107"/>
      <c r="D968" s="107"/>
      <c r="E968" s="107"/>
      <c r="F968" s="107"/>
      <c r="G968" s="107"/>
      <c r="H968" s="108"/>
      <c r="I968" s="109"/>
      <c r="J968" s="107"/>
      <c r="K968" s="109"/>
      <c r="L968" s="107"/>
      <c r="M968" s="107"/>
      <c r="N968" s="109"/>
    </row>
    <row r="969">
      <c r="A969" s="107"/>
      <c r="B969" s="107"/>
      <c r="C969" s="107"/>
      <c r="D969" s="107"/>
      <c r="E969" s="107"/>
      <c r="F969" s="107"/>
      <c r="G969" s="107"/>
      <c r="H969" s="108"/>
      <c r="I969" s="109"/>
      <c r="J969" s="107"/>
      <c r="K969" s="109"/>
      <c r="L969" s="107"/>
      <c r="M969" s="107"/>
      <c r="N969" s="109"/>
    </row>
    <row r="970">
      <c r="A970" s="107"/>
      <c r="B970" s="107"/>
      <c r="C970" s="107"/>
      <c r="D970" s="107"/>
      <c r="E970" s="107"/>
      <c r="F970" s="107"/>
      <c r="G970" s="107"/>
      <c r="H970" s="108"/>
      <c r="I970" s="109"/>
      <c r="J970" s="107"/>
      <c r="K970" s="109"/>
      <c r="L970" s="107"/>
      <c r="M970" s="107"/>
      <c r="N970" s="109"/>
    </row>
    <row r="971">
      <c r="A971" s="107"/>
      <c r="B971" s="107"/>
      <c r="C971" s="107"/>
      <c r="D971" s="107"/>
      <c r="E971" s="107"/>
      <c r="F971" s="107"/>
      <c r="G971" s="107"/>
      <c r="H971" s="108"/>
      <c r="I971" s="109"/>
      <c r="J971" s="107"/>
      <c r="K971" s="109"/>
      <c r="L971" s="107"/>
      <c r="M971" s="107"/>
      <c r="N971" s="109"/>
    </row>
    <row r="972">
      <c r="A972" s="107"/>
      <c r="B972" s="107"/>
      <c r="C972" s="107"/>
      <c r="D972" s="107"/>
      <c r="E972" s="107"/>
      <c r="F972" s="107"/>
      <c r="G972" s="107"/>
      <c r="H972" s="108"/>
      <c r="I972" s="109"/>
      <c r="J972" s="107"/>
      <c r="K972" s="109"/>
      <c r="L972" s="107"/>
      <c r="M972" s="107"/>
      <c r="N972" s="109"/>
    </row>
    <row r="973">
      <c r="A973" s="107"/>
      <c r="B973" s="107"/>
      <c r="C973" s="107"/>
      <c r="D973" s="107"/>
      <c r="E973" s="107"/>
      <c r="F973" s="107"/>
      <c r="G973" s="107"/>
      <c r="H973" s="108"/>
      <c r="I973" s="109"/>
      <c r="J973" s="107"/>
      <c r="K973" s="109"/>
      <c r="L973" s="107"/>
      <c r="M973" s="107"/>
      <c r="N973" s="109"/>
    </row>
    <row r="974">
      <c r="A974" s="107"/>
      <c r="B974" s="107"/>
      <c r="C974" s="107"/>
      <c r="D974" s="107"/>
      <c r="E974" s="107"/>
      <c r="F974" s="107"/>
      <c r="G974" s="107"/>
      <c r="H974" s="108"/>
      <c r="I974" s="109"/>
      <c r="J974" s="107"/>
      <c r="K974" s="109"/>
      <c r="L974" s="107"/>
      <c r="M974" s="107"/>
      <c r="N974" s="109"/>
    </row>
    <row r="975">
      <c r="A975" s="107"/>
      <c r="B975" s="107"/>
      <c r="C975" s="107"/>
      <c r="D975" s="107"/>
      <c r="E975" s="107"/>
      <c r="F975" s="107"/>
      <c r="G975" s="107"/>
      <c r="H975" s="108"/>
      <c r="I975" s="109"/>
      <c r="J975" s="107"/>
      <c r="K975" s="109"/>
      <c r="L975" s="107"/>
      <c r="M975" s="107"/>
      <c r="N975" s="109"/>
    </row>
    <row r="976">
      <c r="A976" s="107"/>
      <c r="B976" s="107"/>
      <c r="C976" s="107"/>
      <c r="D976" s="107"/>
      <c r="E976" s="107"/>
      <c r="F976" s="107"/>
      <c r="G976" s="107"/>
      <c r="H976" s="108"/>
      <c r="I976" s="109"/>
      <c r="J976" s="107"/>
      <c r="K976" s="109"/>
      <c r="L976" s="107"/>
      <c r="M976" s="107"/>
      <c r="N976" s="109"/>
    </row>
    <row r="977">
      <c r="A977" s="107"/>
      <c r="B977" s="107"/>
      <c r="C977" s="107"/>
      <c r="D977" s="107"/>
      <c r="E977" s="107"/>
      <c r="F977" s="107"/>
      <c r="G977" s="107"/>
      <c r="H977" s="108"/>
      <c r="I977" s="109"/>
      <c r="J977" s="107"/>
      <c r="K977" s="109"/>
      <c r="L977" s="107"/>
      <c r="M977" s="107"/>
      <c r="N977" s="109"/>
    </row>
    <row r="978">
      <c r="A978" s="107"/>
      <c r="B978" s="107"/>
      <c r="C978" s="107"/>
      <c r="D978" s="107"/>
      <c r="E978" s="107"/>
      <c r="F978" s="107"/>
      <c r="G978" s="107"/>
      <c r="H978" s="108"/>
      <c r="I978" s="109"/>
      <c r="J978" s="107"/>
      <c r="K978" s="109"/>
      <c r="L978" s="107"/>
      <c r="M978" s="107"/>
      <c r="N978" s="109"/>
    </row>
    <row r="979">
      <c r="A979" s="107"/>
      <c r="B979" s="107"/>
      <c r="C979" s="107"/>
      <c r="D979" s="107"/>
      <c r="E979" s="107"/>
      <c r="F979" s="107"/>
      <c r="G979" s="107"/>
      <c r="H979" s="108"/>
      <c r="I979" s="109"/>
      <c r="J979" s="107"/>
      <c r="K979" s="109"/>
      <c r="L979" s="107"/>
      <c r="M979" s="107"/>
      <c r="N979" s="109"/>
    </row>
    <row r="980">
      <c r="A980" s="107"/>
      <c r="B980" s="107"/>
      <c r="C980" s="107"/>
      <c r="D980" s="107"/>
      <c r="E980" s="107"/>
      <c r="F980" s="107"/>
      <c r="G980" s="107"/>
      <c r="H980" s="108"/>
      <c r="I980" s="109"/>
      <c r="J980" s="107"/>
      <c r="K980" s="109"/>
      <c r="L980" s="107"/>
      <c r="M980" s="107"/>
      <c r="N980" s="109"/>
    </row>
    <row r="981">
      <c r="A981" s="107"/>
      <c r="B981" s="107"/>
      <c r="C981" s="107"/>
      <c r="D981" s="107"/>
      <c r="E981" s="107"/>
      <c r="F981" s="107"/>
      <c r="G981" s="107"/>
      <c r="H981" s="108"/>
      <c r="I981" s="109"/>
      <c r="J981" s="107"/>
      <c r="K981" s="109"/>
      <c r="L981" s="107"/>
      <c r="M981" s="107"/>
      <c r="N981" s="109"/>
    </row>
    <row r="982">
      <c r="A982" s="107"/>
      <c r="B982" s="107"/>
      <c r="C982" s="107"/>
      <c r="D982" s="107"/>
      <c r="E982" s="107"/>
      <c r="F982" s="107"/>
      <c r="G982" s="107"/>
      <c r="H982" s="108"/>
      <c r="I982" s="109"/>
      <c r="J982" s="107"/>
      <c r="K982" s="109"/>
      <c r="L982" s="107"/>
      <c r="M982" s="107"/>
      <c r="N982" s="109"/>
    </row>
    <row r="983">
      <c r="A983" s="107"/>
      <c r="B983" s="107"/>
      <c r="C983" s="107"/>
      <c r="D983" s="107"/>
      <c r="E983" s="107"/>
      <c r="F983" s="107"/>
      <c r="G983" s="107"/>
      <c r="H983" s="108"/>
      <c r="I983" s="109"/>
      <c r="J983" s="107"/>
      <c r="K983" s="109"/>
      <c r="L983" s="107"/>
      <c r="M983" s="107"/>
      <c r="N983" s="109"/>
    </row>
    <row r="984">
      <c r="A984" s="107"/>
      <c r="B984" s="107"/>
      <c r="C984" s="107"/>
      <c r="D984" s="107"/>
      <c r="E984" s="107"/>
      <c r="F984" s="107"/>
      <c r="G984" s="107"/>
      <c r="H984" s="108"/>
      <c r="I984" s="109"/>
      <c r="J984" s="107"/>
      <c r="K984" s="109"/>
      <c r="L984" s="107"/>
      <c r="M984" s="107"/>
      <c r="N984" s="109"/>
    </row>
    <row r="985">
      <c r="A985" s="107"/>
      <c r="B985" s="107"/>
      <c r="C985" s="107"/>
      <c r="D985" s="107"/>
      <c r="E985" s="107"/>
      <c r="F985" s="107"/>
      <c r="G985" s="107"/>
      <c r="H985" s="108"/>
      <c r="I985" s="109"/>
      <c r="J985" s="107"/>
      <c r="K985" s="109"/>
      <c r="L985" s="107"/>
      <c r="M985" s="107"/>
      <c r="N985" s="109"/>
    </row>
    <row r="986">
      <c r="A986" s="107"/>
      <c r="B986" s="107"/>
      <c r="C986" s="107"/>
      <c r="D986" s="107"/>
      <c r="E986" s="107"/>
      <c r="F986" s="107"/>
      <c r="G986" s="107"/>
      <c r="H986" s="108"/>
      <c r="I986" s="109"/>
      <c r="J986" s="107"/>
      <c r="K986" s="109"/>
      <c r="L986" s="107"/>
      <c r="M986" s="107"/>
      <c r="N986" s="109"/>
    </row>
    <row r="987">
      <c r="A987" s="107"/>
      <c r="B987" s="107"/>
      <c r="C987" s="107"/>
      <c r="D987" s="107"/>
      <c r="E987" s="107"/>
      <c r="F987" s="107"/>
      <c r="G987" s="107"/>
      <c r="H987" s="108"/>
      <c r="I987" s="109"/>
      <c r="J987" s="107"/>
      <c r="K987" s="109"/>
      <c r="L987" s="107"/>
      <c r="M987" s="107"/>
      <c r="N987" s="109"/>
    </row>
    <row r="988">
      <c r="A988" s="107"/>
      <c r="B988" s="107"/>
      <c r="C988" s="107"/>
      <c r="D988" s="107"/>
      <c r="E988" s="107"/>
      <c r="F988" s="107"/>
      <c r="G988" s="107"/>
      <c r="H988" s="108"/>
      <c r="I988" s="109"/>
      <c r="J988" s="107"/>
      <c r="K988" s="109"/>
      <c r="L988" s="107"/>
      <c r="M988" s="107"/>
      <c r="N988" s="109"/>
    </row>
    <row r="989">
      <c r="A989" s="107"/>
      <c r="B989" s="107"/>
      <c r="C989" s="107"/>
      <c r="D989" s="107"/>
      <c r="E989" s="107"/>
      <c r="F989" s="107"/>
      <c r="G989" s="107"/>
      <c r="H989" s="108"/>
      <c r="I989" s="109"/>
      <c r="J989" s="107"/>
      <c r="K989" s="109"/>
      <c r="L989" s="107"/>
      <c r="M989" s="107"/>
      <c r="N989" s="109"/>
    </row>
    <row r="990">
      <c r="A990" s="107"/>
      <c r="B990" s="107"/>
      <c r="C990" s="107"/>
      <c r="D990" s="107"/>
      <c r="E990" s="107"/>
      <c r="F990" s="107"/>
      <c r="G990" s="107"/>
      <c r="H990" s="108"/>
      <c r="I990" s="109"/>
      <c r="J990" s="107"/>
      <c r="K990" s="109"/>
      <c r="L990" s="107"/>
      <c r="M990" s="107"/>
      <c r="N990" s="109"/>
    </row>
    <row r="991">
      <c r="A991" s="107"/>
      <c r="B991" s="107"/>
      <c r="C991" s="107"/>
      <c r="D991" s="107"/>
      <c r="E991" s="107"/>
      <c r="F991" s="107"/>
      <c r="G991" s="107"/>
      <c r="H991" s="108"/>
      <c r="I991" s="109"/>
      <c r="J991" s="107"/>
      <c r="K991" s="109"/>
      <c r="L991" s="107"/>
      <c r="M991" s="107"/>
      <c r="N991" s="109"/>
    </row>
    <row r="992">
      <c r="A992" s="107"/>
      <c r="B992" s="107"/>
      <c r="C992" s="107"/>
      <c r="D992" s="107"/>
      <c r="E992" s="107"/>
      <c r="F992" s="107"/>
      <c r="G992" s="107"/>
      <c r="H992" s="108"/>
      <c r="I992" s="109"/>
      <c r="J992" s="107"/>
      <c r="K992" s="109"/>
      <c r="L992" s="107"/>
      <c r="M992" s="107"/>
      <c r="N992" s="109"/>
    </row>
    <row r="993">
      <c r="A993" s="107"/>
      <c r="B993" s="107"/>
      <c r="C993" s="107"/>
      <c r="D993" s="107"/>
      <c r="E993" s="107"/>
      <c r="F993" s="107"/>
      <c r="G993" s="107"/>
      <c r="H993" s="108"/>
      <c r="I993" s="109"/>
      <c r="J993" s="107"/>
      <c r="K993" s="109"/>
      <c r="L993" s="107"/>
      <c r="M993" s="107"/>
      <c r="N993" s="109"/>
    </row>
    <row r="994">
      <c r="A994" s="107"/>
      <c r="B994" s="107"/>
      <c r="C994" s="107"/>
      <c r="D994" s="107"/>
      <c r="E994" s="107"/>
      <c r="F994" s="107"/>
      <c r="G994" s="107"/>
      <c r="H994" s="108"/>
      <c r="I994" s="109"/>
      <c r="J994" s="107"/>
      <c r="K994" s="109"/>
      <c r="L994" s="107"/>
      <c r="M994" s="107"/>
      <c r="N994" s="109"/>
    </row>
    <row r="995">
      <c r="A995" s="107"/>
      <c r="B995" s="107"/>
      <c r="C995" s="107"/>
      <c r="D995" s="107"/>
      <c r="E995" s="107"/>
      <c r="F995" s="107"/>
      <c r="G995" s="107"/>
      <c r="H995" s="108"/>
      <c r="I995" s="109"/>
      <c r="J995" s="107"/>
      <c r="K995" s="109"/>
      <c r="L995" s="107"/>
      <c r="M995" s="107"/>
      <c r="N995" s="109"/>
    </row>
    <row r="996">
      <c r="A996" s="107"/>
      <c r="B996" s="107"/>
      <c r="C996" s="107"/>
      <c r="D996" s="107"/>
      <c r="E996" s="107"/>
      <c r="F996" s="107"/>
      <c r="G996" s="107"/>
      <c r="H996" s="108"/>
      <c r="I996" s="109"/>
      <c r="J996" s="107"/>
      <c r="K996" s="109"/>
      <c r="L996" s="107"/>
      <c r="M996" s="107"/>
      <c r="N996" s="109"/>
    </row>
    <row r="997">
      <c r="A997" s="107"/>
      <c r="B997" s="107"/>
      <c r="C997" s="107"/>
      <c r="D997" s="107"/>
      <c r="E997" s="107"/>
      <c r="F997" s="107"/>
      <c r="G997" s="107"/>
      <c r="H997" s="108"/>
      <c r="I997" s="109"/>
      <c r="J997" s="107"/>
      <c r="K997" s="109"/>
      <c r="L997" s="107"/>
      <c r="M997" s="107"/>
      <c r="N997" s="109"/>
    </row>
    <row r="998">
      <c r="A998" s="107"/>
      <c r="B998" s="107"/>
      <c r="C998" s="107"/>
      <c r="D998" s="107"/>
      <c r="E998" s="107"/>
      <c r="F998" s="107"/>
      <c r="G998" s="107"/>
      <c r="H998" s="108"/>
      <c r="I998" s="109"/>
      <c r="J998" s="107"/>
      <c r="K998" s="109"/>
      <c r="L998" s="107"/>
      <c r="M998" s="107"/>
      <c r="N998" s="109"/>
    </row>
    <row r="999">
      <c r="A999" s="107"/>
      <c r="B999" s="107"/>
      <c r="C999" s="107"/>
      <c r="D999" s="107"/>
      <c r="E999" s="107"/>
      <c r="F999" s="107"/>
      <c r="G999" s="107"/>
      <c r="H999" s="108"/>
      <c r="I999" s="109"/>
      <c r="J999" s="107"/>
      <c r="K999" s="109"/>
      <c r="L999" s="107"/>
      <c r="M999" s="107"/>
      <c r="N999" s="109"/>
    </row>
    <row r="1000">
      <c r="A1000" s="107"/>
      <c r="B1000" s="107"/>
      <c r="C1000" s="107"/>
      <c r="D1000" s="107"/>
      <c r="E1000" s="107"/>
      <c r="F1000" s="107"/>
      <c r="G1000" s="107"/>
      <c r="H1000" s="108"/>
      <c r="I1000" s="109"/>
      <c r="J1000" s="107"/>
      <c r="K1000" s="109"/>
      <c r="L1000" s="107"/>
      <c r="M1000" s="107"/>
      <c r="N1000" s="109"/>
    </row>
  </sheetData>
  <autoFilter ref="$A$1:$N$1000"/>
  <dataValidations>
    <dataValidation type="list" allowBlank="1" showErrorMessage="1" sqref="E2:E990">
      <formula1>ValidacaoDados!$C$2:$C$25</formula1>
    </dataValidation>
    <dataValidation type="list" allowBlank="1" showErrorMessage="1" sqref="L2:L990">
      <formula1>ValidacaoDados!$D$2:$D$13</formula1>
    </dataValidation>
    <dataValidation type="list" allowBlank="1" showErrorMessage="1" sqref="F2:F990">
      <formula1>ValidacaoDados!$A$2:$A$36</formula1>
    </dataValidation>
    <dataValidation type="list" allowBlank="1" showErrorMessage="1" sqref="G2:G990">
      <formula1>ValidacaoDados!$B$2:$B$11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4.63"/>
    <col customWidth="1" min="3" max="3" width="23.5"/>
    <col customWidth="1" min="4" max="4" width="25.88"/>
    <col customWidth="1" min="5" max="5" width="20.13"/>
    <col customWidth="1" min="6" max="6" width="27.88"/>
    <col customWidth="1" min="7" max="7" width="24.0"/>
    <col customWidth="1" min="8" max="8" width="26.0"/>
    <col customWidth="1" min="9" max="9" width="25.75"/>
    <col customWidth="1" min="10" max="10" width="18.75"/>
    <col customWidth="1" min="11" max="11" width="24.13"/>
    <col customWidth="1" min="12" max="12" width="15.0"/>
    <col customWidth="1" min="13" max="13" width="20.38"/>
    <col customWidth="1" min="14" max="14" width="21.38"/>
    <col customWidth="1" min="15" max="15" width="23.0"/>
    <col customWidth="1" min="16" max="16" width="9.75"/>
    <col customWidth="1" min="19" max="19" width="18.63"/>
    <col customWidth="1" min="20" max="20" width="17.63"/>
    <col customWidth="1" min="21" max="21" width="9.63"/>
  </cols>
  <sheetData>
    <row r="1">
      <c r="A1" s="89" t="s">
        <v>69</v>
      </c>
      <c r="B1" s="90" t="s">
        <v>70</v>
      </c>
      <c r="C1" s="90" t="s">
        <v>71</v>
      </c>
      <c r="D1" s="90" t="s">
        <v>72</v>
      </c>
      <c r="E1" s="90" t="s">
        <v>73</v>
      </c>
      <c r="F1" s="90" t="s">
        <v>74</v>
      </c>
      <c r="G1" s="90" t="s">
        <v>75</v>
      </c>
      <c r="H1" s="91" t="s">
        <v>76</v>
      </c>
      <c r="I1" s="92" t="s">
        <v>77</v>
      </c>
      <c r="J1" s="90" t="s">
        <v>78</v>
      </c>
      <c r="K1" s="92" t="s">
        <v>79</v>
      </c>
      <c r="L1" s="89" t="s">
        <v>80</v>
      </c>
      <c r="M1" s="90" t="s">
        <v>81</v>
      </c>
      <c r="N1" s="92" t="s">
        <v>82</v>
      </c>
      <c r="Q1" s="94"/>
      <c r="R1" s="94"/>
      <c r="S1" s="83"/>
      <c r="T1" s="83"/>
      <c r="U1" s="94"/>
    </row>
    <row r="2" hidden="1">
      <c r="A2" s="106" t="s">
        <v>20</v>
      </c>
      <c r="B2" s="106">
        <v>2.1995424817E10</v>
      </c>
      <c r="C2" s="106" t="s">
        <v>9416</v>
      </c>
      <c r="D2" s="107"/>
      <c r="E2" s="106" t="s">
        <v>85</v>
      </c>
      <c r="F2" s="106"/>
      <c r="G2" s="106" t="s">
        <v>86</v>
      </c>
      <c r="H2" s="108"/>
      <c r="I2" s="109"/>
      <c r="J2" s="107"/>
      <c r="K2" s="109"/>
      <c r="L2" s="107"/>
      <c r="M2" s="106" t="s">
        <v>2308</v>
      </c>
      <c r="N2" s="110">
        <v>45803.0</v>
      </c>
    </row>
    <row r="3" hidden="1">
      <c r="A3" s="106" t="s">
        <v>4031</v>
      </c>
      <c r="B3" s="106">
        <v>2.2999503692E10</v>
      </c>
      <c r="C3" s="106" t="s">
        <v>9417</v>
      </c>
      <c r="D3" s="106"/>
      <c r="E3" s="106" t="s">
        <v>85</v>
      </c>
      <c r="F3" s="106"/>
      <c r="G3" s="106" t="s">
        <v>86</v>
      </c>
      <c r="H3" s="111"/>
      <c r="I3" s="110"/>
      <c r="J3" s="107"/>
      <c r="K3" s="109"/>
      <c r="L3" s="106"/>
      <c r="M3" s="106" t="s">
        <v>9418</v>
      </c>
      <c r="N3" s="110">
        <v>45803.0</v>
      </c>
    </row>
    <row r="4" hidden="1">
      <c r="A4" s="106" t="s">
        <v>5263</v>
      </c>
      <c r="B4" s="106">
        <v>2.1997642421E10</v>
      </c>
      <c r="C4" s="106" t="s">
        <v>9419</v>
      </c>
      <c r="D4" s="106"/>
      <c r="E4" s="106" t="s">
        <v>85</v>
      </c>
      <c r="F4" s="106" t="s">
        <v>140</v>
      </c>
      <c r="G4" s="106" t="s">
        <v>150</v>
      </c>
      <c r="H4" s="111">
        <v>3790.0</v>
      </c>
      <c r="I4" s="109"/>
      <c r="J4" s="107"/>
      <c r="K4" s="109"/>
      <c r="L4" s="107"/>
      <c r="M4" s="107"/>
      <c r="N4" s="110">
        <v>45803.0</v>
      </c>
    </row>
    <row r="5" hidden="1">
      <c r="A5" s="106" t="s">
        <v>9420</v>
      </c>
      <c r="B5" s="106">
        <v>2.1974112911E10</v>
      </c>
      <c r="C5" s="106" t="s">
        <v>9421</v>
      </c>
      <c r="D5" s="107"/>
      <c r="E5" s="106" t="s">
        <v>85</v>
      </c>
      <c r="F5" s="106" t="s">
        <v>420</v>
      </c>
      <c r="G5" s="106" t="s">
        <v>94</v>
      </c>
      <c r="H5" s="111">
        <v>318.0</v>
      </c>
      <c r="I5" s="109"/>
      <c r="J5" s="107"/>
      <c r="K5" s="109"/>
      <c r="L5" s="107"/>
      <c r="M5" s="107"/>
      <c r="N5" s="110">
        <v>45803.0</v>
      </c>
    </row>
    <row r="6" hidden="1">
      <c r="A6" s="106" t="s">
        <v>4176</v>
      </c>
      <c r="B6" s="106">
        <v>2.1968489E10</v>
      </c>
      <c r="C6" s="106" t="s">
        <v>9422</v>
      </c>
      <c r="D6" s="107"/>
      <c r="E6" s="106" t="s">
        <v>85</v>
      </c>
      <c r="F6" s="106" t="s">
        <v>93</v>
      </c>
      <c r="G6" s="106" t="s">
        <v>94</v>
      </c>
      <c r="H6" s="111">
        <v>376.37</v>
      </c>
      <c r="I6" s="109"/>
      <c r="J6" s="107"/>
      <c r="K6" s="109"/>
      <c r="L6" s="107"/>
      <c r="M6" s="107"/>
      <c r="N6" s="110">
        <v>45803.0</v>
      </c>
    </row>
    <row r="7" hidden="1">
      <c r="A7" s="106" t="s">
        <v>4744</v>
      </c>
      <c r="B7" s="106">
        <v>2.4974055972E10</v>
      </c>
      <c r="C7" s="106" t="s">
        <v>9423</v>
      </c>
      <c r="D7" s="107"/>
      <c r="E7" s="106" t="s">
        <v>85</v>
      </c>
      <c r="F7" s="106" t="s">
        <v>153</v>
      </c>
      <c r="G7" s="106" t="s">
        <v>131</v>
      </c>
      <c r="H7" s="111">
        <v>585.84</v>
      </c>
      <c r="I7" s="109"/>
      <c r="J7" s="107"/>
      <c r="K7" s="109"/>
      <c r="L7" s="107"/>
      <c r="M7" s="107"/>
      <c r="N7" s="110">
        <v>45804.0</v>
      </c>
    </row>
    <row r="8" hidden="1">
      <c r="A8" s="106" t="s">
        <v>4098</v>
      </c>
      <c r="B8" s="106">
        <v>2.1951007879E10</v>
      </c>
      <c r="C8" s="106" t="s">
        <v>9424</v>
      </c>
      <c r="D8" s="107"/>
      <c r="E8" s="106" t="s">
        <v>85</v>
      </c>
      <c r="F8" s="107"/>
      <c r="G8" s="106" t="s">
        <v>86</v>
      </c>
      <c r="H8" s="108"/>
      <c r="I8" s="109"/>
      <c r="J8" s="107"/>
      <c r="K8" s="109"/>
      <c r="L8" s="107"/>
      <c r="M8" s="106" t="s">
        <v>9425</v>
      </c>
      <c r="N8" s="110">
        <v>45804.0</v>
      </c>
    </row>
    <row r="9" hidden="1">
      <c r="A9" s="106" t="s">
        <v>4000</v>
      </c>
      <c r="B9" s="106">
        <v>2.1999115641E10</v>
      </c>
      <c r="C9" s="106" t="s">
        <v>8908</v>
      </c>
      <c r="D9" s="107"/>
      <c r="E9" s="106" t="s">
        <v>85</v>
      </c>
      <c r="F9" s="106" t="s">
        <v>167</v>
      </c>
      <c r="G9" s="106" t="s">
        <v>94</v>
      </c>
      <c r="H9" s="111">
        <v>1408.73</v>
      </c>
      <c r="I9" s="109"/>
      <c r="J9" s="107"/>
      <c r="K9" s="109"/>
      <c r="L9" s="107"/>
      <c r="M9" s="106" t="s">
        <v>9426</v>
      </c>
      <c r="N9" s="110">
        <v>45804.0</v>
      </c>
    </row>
    <row r="10" hidden="1">
      <c r="A10" s="106" t="s">
        <v>4549</v>
      </c>
      <c r="B10" s="106">
        <v>2.1969303275E10</v>
      </c>
      <c r="C10" s="106" t="s">
        <v>9427</v>
      </c>
      <c r="D10" s="107"/>
      <c r="E10" s="106" t="s">
        <v>85</v>
      </c>
      <c r="F10" s="106" t="s">
        <v>93</v>
      </c>
      <c r="G10" s="106" t="s">
        <v>94</v>
      </c>
      <c r="H10" s="111">
        <v>320.62</v>
      </c>
      <c r="I10" s="109"/>
      <c r="J10" s="107"/>
      <c r="K10" s="109"/>
      <c r="L10" s="107"/>
      <c r="M10" s="107"/>
      <c r="N10" s="110">
        <v>45805.0</v>
      </c>
    </row>
    <row r="11" hidden="1">
      <c r="A11" s="106" t="s">
        <v>5586</v>
      </c>
      <c r="B11" s="106">
        <v>2.1996613695E10</v>
      </c>
      <c r="C11" s="106" t="s">
        <v>9428</v>
      </c>
      <c r="D11" s="107"/>
      <c r="E11" s="106" t="s">
        <v>85</v>
      </c>
      <c r="F11" s="106" t="s">
        <v>93</v>
      </c>
      <c r="G11" s="106" t="s">
        <v>94</v>
      </c>
      <c r="H11" s="111">
        <v>3896.84</v>
      </c>
      <c r="I11" s="109"/>
      <c r="J11" s="107"/>
      <c r="K11" s="109"/>
      <c r="L11" s="107"/>
      <c r="M11" s="107"/>
      <c r="N11" s="110">
        <v>45805.0</v>
      </c>
    </row>
    <row r="12" hidden="1">
      <c r="A12" s="106" t="s">
        <v>4458</v>
      </c>
      <c r="B12" s="106">
        <v>2.1976080631E10</v>
      </c>
      <c r="C12" s="106" t="s">
        <v>9429</v>
      </c>
      <c r="D12" s="107"/>
      <c r="E12" s="106" t="s">
        <v>85</v>
      </c>
      <c r="F12" s="107"/>
      <c r="G12" s="106" t="s">
        <v>86</v>
      </c>
      <c r="H12" s="108"/>
      <c r="I12" s="109"/>
      <c r="J12" s="107"/>
      <c r="K12" s="109"/>
      <c r="L12" s="107"/>
      <c r="M12" s="106" t="s">
        <v>9418</v>
      </c>
      <c r="N12" s="110">
        <v>45805.0</v>
      </c>
    </row>
    <row r="13" hidden="1">
      <c r="A13" s="106" t="s">
        <v>9430</v>
      </c>
      <c r="B13" s="106">
        <v>2.1980391732E10</v>
      </c>
      <c r="C13" s="106" t="s">
        <v>9431</v>
      </c>
      <c r="D13" s="107"/>
      <c r="E13" s="106" t="s">
        <v>85</v>
      </c>
      <c r="F13" s="106" t="s">
        <v>327</v>
      </c>
      <c r="G13" s="106" t="s">
        <v>94</v>
      </c>
      <c r="H13" s="111">
        <v>52.45</v>
      </c>
      <c r="I13" s="109"/>
      <c r="J13" s="107"/>
      <c r="K13" s="109"/>
      <c r="L13" s="107"/>
      <c r="M13" s="107"/>
      <c r="N13" s="110">
        <v>45805.0</v>
      </c>
    </row>
    <row r="14" hidden="1">
      <c r="A14" s="106" t="s">
        <v>5168</v>
      </c>
      <c r="B14" s="106">
        <v>2.199308584E10</v>
      </c>
      <c r="C14" s="106" t="s">
        <v>9432</v>
      </c>
      <c r="D14" s="107"/>
      <c r="E14" s="106" t="s">
        <v>85</v>
      </c>
      <c r="F14" s="107"/>
      <c r="G14" s="106" t="s">
        <v>86</v>
      </c>
      <c r="H14" s="108"/>
      <c r="I14" s="109"/>
      <c r="J14" s="107"/>
      <c r="K14" s="109"/>
      <c r="L14" s="107"/>
      <c r="M14" s="106" t="s">
        <v>9418</v>
      </c>
      <c r="N14" s="110">
        <v>45805.0</v>
      </c>
    </row>
    <row r="15" hidden="1">
      <c r="A15" s="106" t="s">
        <v>5159</v>
      </c>
      <c r="B15" s="106">
        <v>2.1996967862E10</v>
      </c>
      <c r="C15" s="106" t="s">
        <v>9433</v>
      </c>
      <c r="D15" s="107"/>
      <c r="E15" s="106" t="s">
        <v>85</v>
      </c>
      <c r="F15" s="107"/>
      <c r="G15" s="106" t="s">
        <v>86</v>
      </c>
      <c r="H15" s="108"/>
      <c r="I15" s="109"/>
      <c r="J15" s="107"/>
      <c r="K15" s="109"/>
      <c r="L15" s="107"/>
      <c r="M15" s="106" t="s">
        <v>9418</v>
      </c>
      <c r="N15" s="110">
        <v>45805.0</v>
      </c>
    </row>
    <row r="16" hidden="1">
      <c r="A16" s="106" t="s">
        <v>4979</v>
      </c>
      <c r="B16" s="106">
        <v>2.1967073329E10</v>
      </c>
      <c r="C16" s="106" t="s">
        <v>9434</v>
      </c>
      <c r="D16" s="107"/>
      <c r="E16" s="106" t="s">
        <v>85</v>
      </c>
      <c r="F16" s="106" t="s">
        <v>278</v>
      </c>
      <c r="G16" s="106" t="s">
        <v>94</v>
      </c>
      <c r="H16" s="111">
        <v>590.99</v>
      </c>
      <c r="I16" s="109"/>
      <c r="J16" s="107"/>
      <c r="K16" s="109"/>
      <c r="L16" s="107"/>
      <c r="M16" s="107"/>
      <c r="N16" s="110">
        <v>45805.0</v>
      </c>
    </row>
    <row r="17" hidden="1">
      <c r="A17" s="106" t="s">
        <v>4549</v>
      </c>
      <c r="B17" s="106">
        <v>2.1980235205E10</v>
      </c>
      <c r="C17" s="106" t="s">
        <v>9435</v>
      </c>
      <c r="D17" s="107"/>
      <c r="E17" s="106" t="s">
        <v>85</v>
      </c>
      <c r="F17" s="107"/>
      <c r="G17" s="106" t="s">
        <v>86</v>
      </c>
      <c r="H17" s="108"/>
      <c r="I17" s="109"/>
      <c r="J17" s="107"/>
      <c r="K17" s="109"/>
      <c r="L17" s="107"/>
      <c r="M17" s="106" t="s">
        <v>9418</v>
      </c>
      <c r="N17" s="110">
        <v>45805.0</v>
      </c>
    </row>
    <row r="18" hidden="1">
      <c r="A18" s="106" t="s">
        <v>5155</v>
      </c>
      <c r="B18" s="106">
        <v>2.1999692388E10</v>
      </c>
      <c r="C18" s="106" t="s">
        <v>9436</v>
      </c>
      <c r="D18" s="107"/>
      <c r="E18" s="106" t="s">
        <v>85</v>
      </c>
      <c r="F18" s="107"/>
      <c r="G18" s="106" t="s">
        <v>86</v>
      </c>
      <c r="H18" s="108"/>
      <c r="I18" s="109"/>
      <c r="J18" s="107"/>
      <c r="K18" s="109"/>
      <c r="L18" s="107"/>
      <c r="M18" s="106" t="s">
        <v>9418</v>
      </c>
      <c r="N18" s="110">
        <v>45805.0</v>
      </c>
    </row>
    <row r="19" hidden="1">
      <c r="A19" s="106" t="s">
        <v>5152</v>
      </c>
      <c r="B19" s="106">
        <v>2.1965396872E10</v>
      </c>
      <c r="C19" s="106" t="s">
        <v>9437</v>
      </c>
      <c r="D19" s="107"/>
      <c r="E19" s="106" t="s">
        <v>85</v>
      </c>
      <c r="F19" s="107"/>
      <c r="G19" s="106" t="s">
        <v>86</v>
      </c>
      <c r="H19" s="108"/>
      <c r="I19" s="109"/>
      <c r="J19" s="107"/>
      <c r="K19" s="109"/>
      <c r="L19" s="107"/>
      <c r="M19" s="106" t="s">
        <v>9418</v>
      </c>
      <c r="N19" s="110">
        <v>45805.0</v>
      </c>
    </row>
    <row r="20" hidden="1">
      <c r="A20" s="106" t="s">
        <v>4552</v>
      </c>
      <c r="B20" s="106">
        <v>2.1970836116E10</v>
      </c>
      <c r="C20" s="106" t="s">
        <v>9438</v>
      </c>
      <c r="D20" s="107"/>
      <c r="E20" s="106" t="s">
        <v>85</v>
      </c>
      <c r="F20" s="107"/>
      <c r="G20" s="106" t="s">
        <v>86</v>
      </c>
      <c r="H20" s="108"/>
      <c r="I20" s="109"/>
      <c r="J20" s="107"/>
      <c r="K20" s="109"/>
      <c r="L20" s="107"/>
      <c r="M20" s="107"/>
      <c r="N20" s="110">
        <v>45805.0</v>
      </c>
    </row>
    <row r="21" hidden="1">
      <c r="A21" s="106" t="s">
        <v>9220</v>
      </c>
      <c r="B21" s="106">
        <v>2.2999311761E10</v>
      </c>
      <c r="C21" s="106" t="s">
        <v>9439</v>
      </c>
      <c r="D21" s="107"/>
      <c r="E21" s="106" t="s">
        <v>85</v>
      </c>
      <c r="F21" s="106" t="s">
        <v>93</v>
      </c>
      <c r="G21" s="106" t="s">
        <v>94</v>
      </c>
      <c r="H21" s="111">
        <v>697.27</v>
      </c>
      <c r="I21" s="109"/>
      <c r="J21" s="107"/>
      <c r="K21" s="109"/>
      <c r="L21" s="107"/>
      <c r="M21" s="107"/>
      <c r="N21" s="110">
        <v>45805.0</v>
      </c>
    </row>
    <row r="22" hidden="1">
      <c r="A22" s="106" t="s">
        <v>9440</v>
      </c>
      <c r="B22" s="106">
        <v>2.1989493414E10</v>
      </c>
      <c r="C22" s="106" t="s">
        <v>9441</v>
      </c>
      <c r="D22" s="107"/>
      <c r="E22" s="106" t="s">
        <v>85</v>
      </c>
      <c r="F22" s="106" t="s">
        <v>93</v>
      </c>
      <c r="G22" s="106" t="s">
        <v>94</v>
      </c>
      <c r="H22" s="111">
        <v>553.24</v>
      </c>
      <c r="I22" s="109"/>
      <c r="J22" s="107"/>
      <c r="K22" s="109"/>
      <c r="L22" s="107"/>
      <c r="M22" s="107"/>
      <c r="N22" s="110">
        <v>45805.0</v>
      </c>
    </row>
    <row r="23" hidden="1">
      <c r="A23" s="106" t="s">
        <v>4031</v>
      </c>
      <c r="B23" s="106">
        <v>2.1992364857E10</v>
      </c>
      <c r="C23" s="106" t="s">
        <v>9442</v>
      </c>
      <c r="D23" s="107"/>
      <c r="E23" s="106" t="s">
        <v>85</v>
      </c>
      <c r="F23" s="106" t="s">
        <v>103</v>
      </c>
      <c r="G23" s="106" t="s">
        <v>94</v>
      </c>
      <c r="H23" s="111">
        <v>202.22</v>
      </c>
      <c r="I23" s="109"/>
      <c r="J23" s="107"/>
      <c r="K23" s="109"/>
      <c r="L23" s="107"/>
      <c r="M23" s="107"/>
      <c r="N23" s="110">
        <v>45805.0</v>
      </c>
    </row>
    <row r="24" hidden="1">
      <c r="A24" s="106" t="s">
        <v>9443</v>
      </c>
      <c r="B24" s="106">
        <v>2.1998380635E10</v>
      </c>
      <c r="C24" s="107"/>
      <c r="D24" s="107"/>
      <c r="E24" s="106" t="s">
        <v>134</v>
      </c>
      <c r="F24" s="106" t="s">
        <v>93</v>
      </c>
      <c r="G24" s="106" t="s">
        <v>94</v>
      </c>
      <c r="H24" s="111">
        <v>580.58</v>
      </c>
      <c r="I24" s="109"/>
      <c r="J24" s="107"/>
      <c r="K24" s="109"/>
      <c r="L24" s="107"/>
      <c r="M24" s="107"/>
      <c r="N24" s="110">
        <v>45805.0</v>
      </c>
    </row>
    <row r="25" hidden="1">
      <c r="A25" s="106" t="s">
        <v>5151</v>
      </c>
      <c r="B25" s="106">
        <v>2.2998691288E10</v>
      </c>
      <c r="C25" s="106" t="s">
        <v>8486</v>
      </c>
      <c r="D25" s="107"/>
      <c r="E25" s="106" t="s">
        <v>649</v>
      </c>
      <c r="F25" s="107"/>
      <c r="G25" s="106" t="s">
        <v>86</v>
      </c>
      <c r="H25" s="108"/>
      <c r="I25" s="109"/>
      <c r="J25" s="107"/>
      <c r="K25" s="109"/>
      <c r="L25" s="107"/>
      <c r="M25" s="107"/>
      <c r="N25" s="110">
        <v>45805.0</v>
      </c>
    </row>
    <row r="26" hidden="1">
      <c r="A26" s="106" t="s">
        <v>5154</v>
      </c>
      <c r="B26" s="106">
        <v>2.2988715022E10</v>
      </c>
      <c r="C26" s="106" t="s">
        <v>9444</v>
      </c>
      <c r="D26" s="107"/>
      <c r="E26" s="106" t="s">
        <v>649</v>
      </c>
      <c r="F26" s="107"/>
      <c r="G26" s="106" t="s">
        <v>86</v>
      </c>
      <c r="H26" s="108"/>
      <c r="I26" s="109"/>
      <c r="J26" s="107"/>
      <c r="K26" s="109"/>
      <c r="L26" s="107"/>
      <c r="M26" s="106" t="s">
        <v>9445</v>
      </c>
      <c r="N26" s="110">
        <v>45805.0</v>
      </c>
    </row>
    <row r="27" hidden="1">
      <c r="A27" s="106" t="s">
        <v>4191</v>
      </c>
      <c r="B27" s="106">
        <v>2.1996792004E10</v>
      </c>
      <c r="C27" s="106" t="s">
        <v>9446</v>
      </c>
      <c r="D27" s="107"/>
      <c r="E27" s="106" t="s">
        <v>671</v>
      </c>
      <c r="F27" s="107"/>
      <c r="G27" s="106" t="s">
        <v>86</v>
      </c>
      <c r="H27" s="108"/>
      <c r="I27" s="109"/>
      <c r="J27" s="107"/>
      <c r="K27" s="109"/>
      <c r="L27" s="107"/>
      <c r="M27" s="107"/>
      <c r="N27" s="110">
        <v>45805.0</v>
      </c>
    </row>
    <row r="28" hidden="1">
      <c r="A28" s="106" t="s">
        <v>4744</v>
      </c>
      <c r="B28" s="106">
        <v>2.199974212E10</v>
      </c>
      <c r="C28" s="106" t="s">
        <v>9447</v>
      </c>
      <c r="D28" s="107"/>
      <c r="E28" s="106" t="s">
        <v>649</v>
      </c>
      <c r="F28" s="106" t="s">
        <v>182</v>
      </c>
      <c r="G28" s="106" t="s">
        <v>94</v>
      </c>
      <c r="H28" s="111">
        <v>2200.0</v>
      </c>
      <c r="I28" s="109"/>
      <c r="J28" s="107"/>
      <c r="K28" s="109"/>
      <c r="L28" s="107"/>
      <c r="M28" s="107"/>
      <c r="N28" s="110">
        <v>45805.0</v>
      </c>
    </row>
    <row r="29" hidden="1">
      <c r="A29" s="106" t="s">
        <v>5096</v>
      </c>
      <c r="B29" s="106">
        <v>2.1999469855E10</v>
      </c>
      <c r="C29" s="106" t="s">
        <v>9448</v>
      </c>
      <c r="D29" s="107"/>
      <c r="E29" s="106" t="s">
        <v>671</v>
      </c>
      <c r="F29" s="106" t="s">
        <v>718</v>
      </c>
      <c r="G29" s="106" t="s">
        <v>94</v>
      </c>
      <c r="H29" s="111">
        <v>876.69</v>
      </c>
      <c r="I29" s="109"/>
      <c r="J29" s="107"/>
      <c r="K29" s="109"/>
      <c r="L29" s="107"/>
      <c r="M29" s="107"/>
      <c r="N29" s="110">
        <v>45805.0</v>
      </c>
    </row>
    <row r="30" hidden="1">
      <c r="A30" s="106" t="s">
        <v>4031</v>
      </c>
      <c r="B30" s="106">
        <v>2.1986478295E10</v>
      </c>
      <c r="C30" s="106" t="s">
        <v>9449</v>
      </c>
      <c r="D30" s="107"/>
      <c r="E30" s="106" t="s">
        <v>671</v>
      </c>
      <c r="F30" s="107"/>
      <c r="G30" s="106" t="s">
        <v>86</v>
      </c>
      <c r="H30" s="108"/>
      <c r="I30" s="109"/>
      <c r="J30" s="107"/>
      <c r="K30" s="109"/>
      <c r="L30" s="107"/>
      <c r="M30" s="107"/>
      <c r="N30" s="110">
        <v>45805.0</v>
      </c>
    </row>
    <row r="31" hidden="1">
      <c r="A31" s="106" t="s">
        <v>5172</v>
      </c>
      <c r="B31" s="106">
        <v>2.1920017004E10</v>
      </c>
      <c r="C31" s="106" t="s">
        <v>9450</v>
      </c>
      <c r="D31" s="107"/>
      <c r="E31" s="106" t="s">
        <v>671</v>
      </c>
      <c r="F31" s="107"/>
      <c r="G31" s="106" t="s">
        <v>86</v>
      </c>
      <c r="H31" s="108"/>
      <c r="I31" s="109"/>
      <c r="J31" s="107"/>
      <c r="K31" s="109"/>
      <c r="L31" s="107"/>
      <c r="M31" s="107"/>
      <c r="N31" s="110">
        <v>45805.0</v>
      </c>
    </row>
    <row r="32" hidden="1">
      <c r="A32" s="106" t="s">
        <v>5180</v>
      </c>
      <c r="B32" s="106">
        <v>2.1981238089E10</v>
      </c>
      <c r="C32" s="106" t="s">
        <v>9451</v>
      </c>
      <c r="D32" s="107"/>
      <c r="E32" s="106" t="s">
        <v>671</v>
      </c>
      <c r="F32" s="107"/>
      <c r="G32" s="106" t="s">
        <v>86</v>
      </c>
      <c r="H32" s="108"/>
      <c r="I32" s="109"/>
      <c r="J32" s="107"/>
      <c r="K32" s="109"/>
      <c r="L32" s="107"/>
      <c r="M32" s="107"/>
      <c r="N32" s="110">
        <v>45805.0</v>
      </c>
    </row>
    <row r="33" hidden="1">
      <c r="A33" s="106" t="s">
        <v>4198</v>
      </c>
      <c r="B33" s="106">
        <v>2.1964792708E10</v>
      </c>
      <c r="C33" s="106" t="s">
        <v>9452</v>
      </c>
      <c r="D33" s="107"/>
      <c r="E33" s="106" t="s">
        <v>85</v>
      </c>
      <c r="F33" s="107"/>
      <c r="G33" s="106" t="s">
        <v>86</v>
      </c>
      <c r="H33" s="108"/>
      <c r="I33" s="109"/>
      <c r="J33" s="107"/>
      <c r="K33" s="109"/>
      <c r="L33" s="107"/>
      <c r="M33" s="107"/>
      <c r="N33" s="110">
        <v>45806.0</v>
      </c>
    </row>
    <row r="34" hidden="1">
      <c r="A34" s="106" t="s">
        <v>5161</v>
      </c>
      <c r="B34" s="106">
        <v>2.4999949992E11</v>
      </c>
      <c r="C34" s="106" t="s">
        <v>9453</v>
      </c>
      <c r="D34" s="107"/>
      <c r="E34" s="106" t="s">
        <v>85</v>
      </c>
      <c r="F34" s="107"/>
      <c r="G34" s="106" t="s">
        <v>86</v>
      </c>
      <c r="H34" s="108"/>
      <c r="I34" s="109"/>
      <c r="J34" s="107"/>
      <c r="K34" s="109"/>
      <c r="L34" s="107"/>
      <c r="M34" s="107"/>
      <c r="N34" s="110">
        <v>45807.0</v>
      </c>
    </row>
    <row r="35" hidden="1">
      <c r="A35" s="106" t="s">
        <v>5195</v>
      </c>
      <c r="B35" s="106">
        <v>2.4981232624E10</v>
      </c>
      <c r="C35" s="106" t="s">
        <v>9454</v>
      </c>
      <c r="D35" s="107"/>
      <c r="E35" s="106" t="s">
        <v>85</v>
      </c>
      <c r="F35" s="107"/>
      <c r="G35" s="106" t="s">
        <v>86</v>
      </c>
      <c r="H35" s="108"/>
      <c r="I35" s="109"/>
      <c r="J35" s="107"/>
      <c r="K35" s="109"/>
      <c r="L35" s="107"/>
      <c r="M35" s="107"/>
      <c r="N35" s="110">
        <v>45807.0</v>
      </c>
    </row>
    <row r="36" hidden="1">
      <c r="A36" s="106" t="s">
        <v>4744</v>
      </c>
      <c r="B36" s="106">
        <v>2.199495846E10</v>
      </c>
      <c r="C36" s="106" t="s">
        <v>9455</v>
      </c>
      <c r="D36" s="107"/>
      <c r="E36" s="106" t="s">
        <v>85</v>
      </c>
      <c r="F36" s="106"/>
      <c r="G36" s="106" t="s">
        <v>86</v>
      </c>
      <c r="H36" s="108"/>
      <c r="I36" s="109"/>
      <c r="J36" s="107"/>
      <c r="K36" s="109"/>
      <c r="L36" s="107"/>
      <c r="M36" s="107"/>
      <c r="N36" s="110">
        <v>45807.0</v>
      </c>
    </row>
    <row r="37" hidden="1">
      <c r="A37" s="106" t="s">
        <v>3990</v>
      </c>
      <c r="B37" s="106">
        <v>2.1972011907E10</v>
      </c>
      <c r="C37" s="106" t="s">
        <v>9456</v>
      </c>
      <c r="D37" s="107"/>
      <c r="E37" s="106" t="s">
        <v>85</v>
      </c>
      <c r="F37" s="106" t="s">
        <v>103</v>
      </c>
      <c r="G37" s="106" t="s">
        <v>94</v>
      </c>
      <c r="H37" s="111">
        <v>436.38</v>
      </c>
      <c r="I37" s="109"/>
      <c r="J37" s="107"/>
      <c r="K37" s="109"/>
      <c r="L37" s="107"/>
      <c r="M37" s="107"/>
      <c r="N37" s="110">
        <v>45807.0</v>
      </c>
    </row>
    <row r="38" hidden="1">
      <c r="A38" s="106" t="s">
        <v>5167</v>
      </c>
      <c r="B38" s="106">
        <v>2.4998807775E10</v>
      </c>
      <c r="C38" s="106" t="s">
        <v>9457</v>
      </c>
      <c r="D38" s="107"/>
      <c r="E38" s="106" t="s">
        <v>85</v>
      </c>
      <c r="F38" s="107"/>
      <c r="G38" s="106" t="s">
        <v>86</v>
      </c>
      <c r="H38" s="108"/>
      <c r="I38" s="109"/>
      <c r="J38" s="107"/>
      <c r="K38" s="109"/>
      <c r="L38" s="107"/>
      <c r="M38" s="107"/>
      <c r="N38" s="110">
        <v>45807.0</v>
      </c>
    </row>
    <row r="39" hidden="1">
      <c r="A39" s="106" t="s">
        <v>5160</v>
      </c>
      <c r="B39" s="106">
        <v>2.1997935564E10</v>
      </c>
      <c r="C39" s="106" t="s">
        <v>9458</v>
      </c>
      <c r="D39" s="107"/>
      <c r="E39" s="106" t="s">
        <v>671</v>
      </c>
      <c r="F39" s="107"/>
      <c r="G39" s="106" t="s">
        <v>86</v>
      </c>
      <c r="H39" s="108"/>
      <c r="I39" s="109"/>
      <c r="J39" s="107"/>
      <c r="K39" s="109"/>
      <c r="L39" s="107"/>
      <c r="M39" s="107"/>
      <c r="N39" s="110">
        <v>45807.0</v>
      </c>
    </row>
    <row r="40" hidden="1">
      <c r="A40" s="106" t="s">
        <v>5132</v>
      </c>
      <c r="B40" s="106">
        <v>2.1997029942E10</v>
      </c>
      <c r="C40" s="106" t="s">
        <v>9459</v>
      </c>
      <c r="D40" s="107"/>
      <c r="E40" s="106" t="s">
        <v>671</v>
      </c>
      <c r="F40" s="107"/>
      <c r="G40" s="106" t="s">
        <v>86</v>
      </c>
      <c r="H40" s="108"/>
      <c r="I40" s="109"/>
      <c r="J40" s="107"/>
      <c r="K40" s="109"/>
      <c r="L40" s="107"/>
      <c r="M40" s="107"/>
      <c r="N40" s="110">
        <v>45807.0</v>
      </c>
    </row>
    <row r="41" hidden="1">
      <c r="A41" s="106" t="s">
        <v>5144</v>
      </c>
      <c r="B41" s="106">
        <v>2.49819452E8</v>
      </c>
      <c r="C41" s="106" t="s">
        <v>9460</v>
      </c>
      <c r="D41" s="107"/>
      <c r="E41" s="106" t="s">
        <v>671</v>
      </c>
      <c r="F41" s="107"/>
      <c r="G41" s="106" t="s">
        <v>86</v>
      </c>
      <c r="H41" s="108"/>
      <c r="I41" s="109"/>
      <c r="J41" s="107"/>
      <c r="K41" s="109"/>
      <c r="L41" s="107"/>
      <c r="M41" s="106" t="s">
        <v>2308</v>
      </c>
      <c r="N41" s="110">
        <v>45807.0</v>
      </c>
    </row>
    <row r="42" hidden="1">
      <c r="A42" s="106" t="s">
        <v>9461</v>
      </c>
      <c r="B42" s="106">
        <v>2.1975443327E10</v>
      </c>
      <c r="C42" s="106" t="s">
        <v>9462</v>
      </c>
      <c r="D42" s="107"/>
      <c r="E42" s="106" t="s">
        <v>671</v>
      </c>
      <c r="F42" s="106" t="s">
        <v>137</v>
      </c>
      <c r="G42" s="106" t="s">
        <v>94</v>
      </c>
      <c r="H42" s="111">
        <v>1146.47</v>
      </c>
      <c r="I42" s="109"/>
      <c r="J42" s="107"/>
      <c r="K42" s="109"/>
      <c r="L42" s="107"/>
      <c r="M42" s="106" t="s">
        <v>9463</v>
      </c>
      <c r="N42" s="110">
        <v>45807.0</v>
      </c>
    </row>
    <row r="43" hidden="1">
      <c r="A43" s="106" t="s">
        <v>5197</v>
      </c>
      <c r="B43" s="106">
        <v>2.197043347E10</v>
      </c>
      <c r="C43" s="106" t="s">
        <v>9464</v>
      </c>
      <c r="D43" s="107"/>
      <c r="E43" s="106" t="s">
        <v>671</v>
      </c>
      <c r="F43" s="107"/>
      <c r="G43" s="106" t="s">
        <v>86</v>
      </c>
      <c r="H43" s="108"/>
      <c r="I43" s="109"/>
      <c r="J43" s="107"/>
      <c r="K43" s="109"/>
      <c r="L43" s="107"/>
      <c r="M43" s="107"/>
      <c r="N43" s="110">
        <v>45807.0</v>
      </c>
    </row>
    <row r="44" hidden="1">
      <c r="A44" s="106" t="s">
        <v>4189</v>
      </c>
      <c r="B44" s="106">
        <v>2.1983572518E10</v>
      </c>
      <c r="C44" s="106" t="s">
        <v>9465</v>
      </c>
      <c r="D44" s="107"/>
      <c r="E44" s="106" t="s">
        <v>671</v>
      </c>
      <c r="F44" s="107"/>
      <c r="G44" s="106" t="s">
        <v>86</v>
      </c>
      <c r="H44" s="108"/>
      <c r="I44" s="109"/>
      <c r="J44" s="107"/>
      <c r="K44" s="109"/>
      <c r="L44" s="107"/>
      <c r="M44" s="107"/>
      <c r="N44" s="110">
        <v>45825.0</v>
      </c>
    </row>
    <row r="45" hidden="1">
      <c r="A45" s="106" t="s">
        <v>5128</v>
      </c>
      <c r="B45" s="106">
        <v>2.1993100615E10</v>
      </c>
      <c r="C45" s="106" t="s">
        <v>9466</v>
      </c>
      <c r="D45" s="107"/>
      <c r="E45" s="106" t="s">
        <v>85</v>
      </c>
      <c r="F45" s="107"/>
      <c r="G45" s="106" t="s">
        <v>86</v>
      </c>
      <c r="H45" s="108"/>
      <c r="I45" s="109"/>
      <c r="J45" s="107"/>
      <c r="K45" s="109"/>
      <c r="L45" s="107"/>
      <c r="M45" s="107"/>
      <c r="N45" s="110">
        <v>45811.0</v>
      </c>
    </row>
    <row r="46" hidden="1">
      <c r="A46" s="106" t="s">
        <v>9467</v>
      </c>
      <c r="B46" s="106">
        <v>2.2998315369E10</v>
      </c>
      <c r="C46" s="106" t="s">
        <v>9468</v>
      </c>
      <c r="D46" s="107"/>
      <c r="E46" s="106" t="s">
        <v>85</v>
      </c>
      <c r="F46" s="107"/>
      <c r="G46" s="106"/>
      <c r="H46" s="108"/>
      <c r="I46" s="109"/>
      <c r="J46" s="107"/>
      <c r="K46" s="109"/>
      <c r="L46" s="107"/>
      <c r="M46" s="107"/>
      <c r="N46" s="110">
        <v>45811.0</v>
      </c>
    </row>
    <row r="47" hidden="1">
      <c r="A47" s="106" t="s">
        <v>9469</v>
      </c>
      <c r="B47" s="106">
        <v>2.1964499006E10</v>
      </c>
      <c r="C47" s="106" t="s">
        <v>9470</v>
      </c>
      <c r="D47" s="107"/>
      <c r="E47" s="106" t="s">
        <v>85</v>
      </c>
      <c r="F47" s="107"/>
      <c r="G47" s="106"/>
      <c r="H47" s="108"/>
      <c r="I47" s="109"/>
      <c r="J47" s="107"/>
      <c r="K47" s="109"/>
      <c r="L47" s="107"/>
      <c r="M47" s="107"/>
      <c r="N47" s="110">
        <v>45811.0</v>
      </c>
    </row>
    <row r="48" hidden="1">
      <c r="A48" s="106" t="s">
        <v>4713</v>
      </c>
      <c r="B48" s="106">
        <v>2.2998693885E10</v>
      </c>
      <c r="C48" s="106" t="s">
        <v>9471</v>
      </c>
      <c r="D48" s="107"/>
      <c r="E48" s="106" t="s">
        <v>85</v>
      </c>
      <c r="F48" s="107"/>
      <c r="G48" s="106"/>
      <c r="H48" s="108"/>
      <c r="I48" s="109"/>
      <c r="J48" s="107"/>
      <c r="K48" s="109"/>
      <c r="L48" s="107"/>
      <c r="M48" s="107"/>
      <c r="N48" s="110">
        <v>45811.0</v>
      </c>
    </row>
    <row r="49" hidden="1">
      <c r="A49" s="106" t="s">
        <v>4280</v>
      </c>
      <c r="B49" s="106">
        <v>2.1975634E10</v>
      </c>
      <c r="C49" s="106" t="s">
        <v>9472</v>
      </c>
      <c r="D49" s="107"/>
      <c r="E49" s="106" t="s">
        <v>85</v>
      </c>
      <c r="F49" s="107"/>
      <c r="G49" s="106"/>
      <c r="H49" s="108"/>
      <c r="I49" s="109"/>
      <c r="J49" s="107"/>
      <c r="K49" s="109"/>
      <c r="L49" s="107"/>
      <c r="M49" s="107"/>
      <c r="N49" s="110">
        <v>45811.0</v>
      </c>
    </row>
    <row r="50" hidden="1">
      <c r="A50" s="106" t="s">
        <v>4206</v>
      </c>
      <c r="B50" s="106">
        <v>2.1964691352E10</v>
      </c>
      <c r="C50" s="106" t="s">
        <v>9473</v>
      </c>
      <c r="D50" s="107"/>
      <c r="E50" s="106" t="s">
        <v>85</v>
      </c>
      <c r="F50" s="107"/>
      <c r="G50" s="106"/>
      <c r="H50" s="108"/>
      <c r="I50" s="109"/>
      <c r="J50" s="107"/>
      <c r="K50" s="109"/>
      <c r="L50" s="107"/>
      <c r="M50" s="107"/>
      <c r="N50" s="110">
        <v>45811.0</v>
      </c>
    </row>
    <row r="51" hidden="1">
      <c r="A51" s="106" t="s">
        <v>4208</v>
      </c>
      <c r="B51" s="106">
        <v>2.1994538525E10</v>
      </c>
      <c r="C51" s="106" t="s">
        <v>9474</v>
      </c>
      <c r="D51" s="107"/>
      <c r="E51" s="106" t="s">
        <v>85</v>
      </c>
      <c r="F51" s="107"/>
      <c r="G51" s="106"/>
      <c r="H51" s="108"/>
      <c r="I51" s="109"/>
      <c r="J51" s="107"/>
      <c r="K51" s="109"/>
      <c r="L51" s="107"/>
      <c r="M51" s="107"/>
      <c r="N51" s="110">
        <v>45811.0</v>
      </c>
    </row>
    <row r="52" hidden="1">
      <c r="A52" s="106" t="s">
        <v>5191</v>
      </c>
      <c r="B52" s="106">
        <v>2.1965871691E10</v>
      </c>
      <c r="C52" s="106" t="s">
        <v>9475</v>
      </c>
      <c r="D52" s="107"/>
      <c r="E52" s="106" t="s">
        <v>85</v>
      </c>
      <c r="F52" s="107"/>
      <c r="G52" s="106"/>
      <c r="H52" s="108"/>
      <c r="I52" s="109"/>
      <c r="J52" s="107"/>
      <c r="K52" s="109"/>
      <c r="L52" s="107"/>
      <c r="M52" s="107"/>
      <c r="N52" s="110">
        <v>45811.0</v>
      </c>
    </row>
    <row r="53" hidden="1">
      <c r="A53" s="106" t="s">
        <v>4623</v>
      </c>
      <c r="B53" s="106">
        <v>2.1990736476E10</v>
      </c>
      <c r="C53" s="106" t="s">
        <v>9476</v>
      </c>
      <c r="D53" s="107"/>
      <c r="E53" s="106" t="s">
        <v>85</v>
      </c>
      <c r="F53" s="107"/>
      <c r="G53" s="106"/>
      <c r="H53" s="108"/>
      <c r="I53" s="109"/>
      <c r="J53" s="107"/>
      <c r="K53" s="109"/>
      <c r="L53" s="107"/>
      <c r="M53" s="107"/>
      <c r="N53" s="110">
        <v>45811.0</v>
      </c>
    </row>
    <row r="54" hidden="1">
      <c r="A54" s="106" t="s">
        <v>5075</v>
      </c>
      <c r="B54" s="106">
        <v>6.7998951881E10</v>
      </c>
      <c r="C54" s="106" t="s">
        <v>9477</v>
      </c>
      <c r="D54" s="107"/>
      <c r="E54" s="106" t="s">
        <v>671</v>
      </c>
      <c r="F54" s="107"/>
      <c r="G54" s="106"/>
      <c r="H54" s="108"/>
      <c r="I54" s="109"/>
      <c r="J54" s="107"/>
      <c r="K54" s="109"/>
      <c r="L54" s="107"/>
      <c r="M54" s="107"/>
      <c r="N54" s="110">
        <v>45811.0</v>
      </c>
    </row>
    <row r="55" hidden="1">
      <c r="A55" s="106" t="s">
        <v>4418</v>
      </c>
      <c r="B55" s="106">
        <v>2.1991783737E10</v>
      </c>
      <c r="C55" s="106" t="s">
        <v>9478</v>
      </c>
      <c r="D55" s="107"/>
      <c r="E55" s="106" t="s">
        <v>671</v>
      </c>
      <c r="F55" s="107"/>
      <c r="G55" s="106"/>
      <c r="H55" s="108"/>
      <c r="I55" s="109"/>
      <c r="J55" s="107"/>
      <c r="K55" s="109"/>
      <c r="L55" s="107"/>
      <c r="M55" s="107"/>
      <c r="N55" s="110">
        <v>45811.0</v>
      </c>
    </row>
    <row r="56" hidden="1">
      <c r="A56" s="106" t="s">
        <v>30</v>
      </c>
      <c r="B56" s="106">
        <v>2.1994527444E10</v>
      </c>
      <c r="C56" s="106" t="s">
        <v>9479</v>
      </c>
      <c r="D56" s="107"/>
      <c r="E56" s="106" t="s">
        <v>671</v>
      </c>
      <c r="F56" s="107"/>
      <c r="G56" s="106"/>
      <c r="H56" s="108"/>
      <c r="I56" s="109"/>
      <c r="J56" s="107"/>
      <c r="K56" s="109"/>
      <c r="L56" s="107"/>
      <c r="M56" s="107"/>
      <c r="N56" s="110">
        <v>45811.0</v>
      </c>
    </row>
    <row r="57" hidden="1">
      <c r="A57" s="106" t="s">
        <v>4087</v>
      </c>
      <c r="B57" s="106">
        <v>2.1988761193E10</v>
      </c>
      <c r="C57" s="106" t="s">
        <v>9480</v>
      </c>
      <c r="D57" s="107"/>
      <c r="E57" s="106" t="s">
        <v>671</v>
      </c>
      <c r="F57" s="107"/>
      <c r="G57" s="106"/>
      <c r="H57" s="108"/>
      <c r="I57" s="109"/>
      <c r="J57" s="107"/>
      <c r="K57" s="109"/>
      <c r="L57" s="107"/>
      <c r="M57" s="107"/>
      <c r="N57" s="110">
        <v>45825.0</v>
      </c>
    </row>
    <row r="58" hidden="1">
      <c r="A58" s="106" t="s">
        <v>4959</v>
      </c>
      <c r="B58" s="106">
        <v>2.1972172482E10</v>
      </c>
      <c r="C58" s="106" t="s">
        <v>9481</v>
      </c>
      <c r="D58" s="107"/>
      <c r="E58" s="106" t="s">
        <v>671</v>
      </c>
      <c r="F58" s="107"/>
      <c r="G58" s="106"/>
      <c r="H58" s="108"/>
      <c r="I58" s="109"/>
      <c r="J58" s="107"/>
      <c r="K58" s="109"/>
      <c r="L58" s="107"/>
      <c r="M58" s="107"/>
      <c r="N58" s="110">
        <v>45825.0</v>
      </c>
    </row>
    <row r="59" hidden="1">
      <c r="A59" s="106" t="s">
        <v>9482</v>
      </c>
      <c r="B59" s="106">
        <v>2.1994740305E10</v>
      </c>
      <c r="C59" s="106" t="s">
        <v>9483</v>
      </c>
      <c r="D59" s="107"/>
      <c r="E59" s="106" t="s">
        <v>649</v>
      </c>
      <c r="F59" s="107"/>
      <c r="G59" s="107"/>
      <c r="H59" s="108"/>
      <c r="I59" s="109"/>
      <c r="J59" s="107"/>
      <c r="K59" s="109"/>
      <c r="L59" s="107"/>
      <c r="M59" s="107"/>
      <c r="N59" s="110">
        <v>45825.0</v>
      </c>
    </row>
    <row r="60" hidden="1">
      <c r="A60" s="106" t="s">
        <v>9484</v>
      </c>
      <c r="B60" s="106">
        <v>2.1993548727E10</v>
      </c>
      <c r="C60" s="106" t="s">
        <v>9485</v>
      </c>
      <c r="D60" s="107"/>
      <c r="E60" s="106" t="s">
        <v>671</v>
      </c>
      <c r="F60" s="107"/>
      <c r="G60" s="106"/>
      <c r="H60" s="108"/>
      <c r="I60" s="109"/>
      <c r="J60" s="107"/>
      <c r="K60" s="109"/>
      <c r="L60" s="107"/>
      <c r="M60" s="107"/>
      <c r="N60" s="110">
        <v>45825.0</v>
      </c>
    </row>
    <row r="61">
      <c r="A61" s="106" t="s">
        <v>391</v>
      </c>
      <c r="B61" s="106">
        <v>2.1969137372E10</v>
      </c>
      <c r="C61" s="106" t="s">
        <v>9486</v>
      </c>
      <c r="D61" s="106" t="s">
        <v>339</v>
      </c>
      <c r="E61" s="106" t="s">
        <v>796</v>
      </c>
      <c r="F61" s="106" t="s">
        <v>289</v>
      </c>
      <c r="G61" s="106" t="s">
        <v>53</v>
      </c>
      <c r="H61" s="111">
        <v>753.95</v>
      </c>
      <c r="I61" s="110">
        <v>45937.0</v>
      </c>
      <c r="J61" s="106">
        <v>1.7599430250932E13</v>
      </c>
      <c r="K61" s="110">
        <v>45938.0</v>
      </c>
      <c r="L61" s="107"/>
      <c r="M61" s="107"/>
      <c r="N61" s="110">
        <v>45939.0</v>
      </c>
    </row>
    <row r="62" hidden="1">
      <c r="A62" s="106" t="s">
        <v>3982</v>
      </c>
      <c r="B62" s="106">
        <v>2.1976634754E10</v>
      </c>
      <c r="C62" s="106" t="s">
        <v>9487</v>
      </c>
      <c r="D62" s="107"/>
      <c r="E62" s="106" t="s">
        <v>671</v>
      </c>
      <c r="F62" s="107"/>
      <c r="G62" s="106"/>
      <c r="H62" s="108"/>
      <c r="I62" s="109"/>
      <c r="J62" s="107"/>
      <c r="K62" s="109"/>
      <c r="L62" s="107"/>
      <c r="M62" s="107"/>
      <c r="N62" s="110">
        <v>45825.0</v>
      </c>
    </row>
    <row r="63" hidden="1">
      <c r="A63" s="106" t="s">
        <v>9488</v>
      </c>
      <c r="B63" s="106">
        <v>2.1994872187E10</v>
      </c>
      <c r="C63" s="106" t="s">
        <v>9489</v>
      </c>
      <c r="D63" s="107"/>
      <c r="E63" s="106" t="s">
        <v>649</v>
      </c>
      <c r="F63" s="107"/>
      <c r="G63" s="106"/>
      <c r="H63" s="108"/>
      <c r="I63" s="109"/>
      <c r="J63" s="107"/>
      <c r="K63" s="109"/>
      <c r="L63" s="107"/>
      <c r="M63" s="107"/>
      <c r="N63" s="110">
        <v>45825.0</v>
      </c>
    </row>
    <row r="64" hidden="1">
      <c r="A64" s="106" t="s">
        <v>3974</v>
      </c>
      <c r="B64" s="106">
        <v>2.1979647011E10</v>
      </c>
      <c r="C64" s="106" t="s">
        <v>9490</v>
      </c>
      <c r="D64" s="107"/>
      <c r="E64" s="106" t="s">
        <v>671</v>
      </c>
      <c r="F64" s="107"/>
      <c r="G64" s="106"/>
      <c r="H64" s="108"/>
      <c r="I64" s="109"/>
      <c r="J64" s="107"/>
      <c r="K64" s="109"/>
      <c r="L64" s="107"/>
      <c r="M64" s="107"/>
      <c r="N64" s="110">
        <v>45825.0</v>
      </c>
    </row>
    <row r="65" hidden="1">
      <c r="A65" s="106" t="s">
        <v>4487</v>
      </c>
      <c r="B65" s="106">
        <v>2.19794432E10</v>
      </c>
      <c r="C65" s="106" t="s">
        <v>9491</v>
      </c>
      <c r="D65" s="107"/>
      <c r="E65" s="106" t="s">
        <v>671</v>
      </c>
      <c r="F65" s="107"/>
      <c r="G65" s="106"/>
      <c r="H65" s="108"/>
      <c r="I65" s="109"/>
      <c r="J65" s="107"/>
      <c r="K65" s="109"/>
      <c r="L65" s="107"/>
      <c r="M65" s="107"/>
      <c r="N65" s="110">
        <v>45825.0</v>
      </c>
    </row>
    <row r="66" hidden="1">
      <c r="A66" s="106" t="s">
        <v>9492</v>
      </c>
      <c r="B66" s="106">
        <v>2.1999371689E10</v>
      </c>
      <c r="C66" s="106" t="s">
        <v>9493</v>
      </c>
      <c r="D66" s="107"/>
      <c r="E66" s="106" t="s">
        <v>671</v>
      </c>
      <c r="F66" s="107"/>
      <c r="G66" s="106"/>
      <c r="H66" s="108"/>
      <c r="I66" s="109"/>
      <c r="J66" s="107"/>
      <c r="K66" s="109"/>
      <c r="L66" s="107"/>
      <c r="M66" s="107"/>
      <c r="N66" s="110">
        <v>45825.0</v>
      </c>
    </row>
    <row r="67" hidden="1">
      <c r="A67" s="106" t="s">
        <v>5456</v>
      </c>
      <c r="B67" s="106">
        <v>2.1970973131E10</v>
      </c>
      <c r="C67" s="106" t="s">
        <v>9494</v>
      </c>
      <c r="D67" s="107"/>
      <c r="E67" s="106" t="s">
        <v>649</v>
      </c>
      <c r="F67" s="107"/>
      <c r="G67" s="106"/>
      <c r="H67" s="108"/>
      <c r="I67" s="109"/>
      <c r="J67" s="107"/>
      <c r="K67" s="109"/>
      <c r="L67" s="107"/>
      <c r="M67" s="107"/>
      <c r="N67" s="110">
        <v>45825.0</v>
      </c>
    </row>
    <row r="68" hidden="1">
      <c r="A68" s="106" t="s">
        <v>9495</v>
      </c>
      <c r="B68" s="106">
        <v>2.1969049766E10</v>
      </c>
      <c r="C68" s="106" t="s">
        <v>9496</v>
      </c>
      <c r="D68" s="107"/>
      <c r="E68" s="106" t="s">
        <v>671</v>
      </c>
      <c r="F68" s="107"/>
      <c r="G68" s="106"/>
      <c r="H68" s="108"/>
      <c r="I68" s="109"/>
      <c r="J68" s="107"/>
      <c r="K68" s="109"/>
      <c r="L68" s="107"/>
      <c r="M68" s="107"/>
      <c r="N68" s="110">
        <v>45825.0</v>
      </c>
    </row>
    <row r="69" hidden="1">
      <c r="A69" s="106" t="s">
        <v>5195</v>
      </c>
      <c r="B69" s="106">
        <v>2.1970971416E10</v>
      </c>
      <c r="C69" s="106"/>
      <c r="D69" s="107"/>
      <c r="E69" s="106" t="s">
        <v>649</v>
      </c>
      <c r="F69" s="107"/>
      <c r="G69" s="106"/>
      <c r="H69" s="108"/>
      <c r="I69" s="109"/>
      <c r="J69" s="107"/>
      <c r="K69" s="109"/>
      <c r="L69" s="107"/>
      <c r="M69" s="107"/>
      <c r="N69" s="110">
        <v>45825.0</v>
      </c>
    </row>
    <row r="70" hidden="1">
      <c r="A70" s="106" t="s">
        <v>9492</v>
      </c>
      <c r="B70" s="106">
        <v>2.1981554993E10</v>
      </c>
      <c r="C70" s="106" t="s">
        <v>9497</v>
      </c>
      <c r="D70" s="107"/>
      <c r="E70" s="106" t="s">
        <v>671</v>
      </c>
      <c r="F70" s="107"/>
      <c r="G70" s="106"/>
      <c r="H70" s="108"/>
      <c r="I70" s="109"/>
      <c r="J70" s="107"/>
      <c r="K70" s="109"/>
      <c r="L70" s="107"/>
      <c r="M70" s="107"/>
      <c r="N70" s="110">
        <v>45825.0</v>
      </c>
    </row>
    <row r="71" hidden="1">
      <c r="A71" s="106" t="s">
        <v>9498</v>
      </c>
      <c r="B71" s="106">
        <v>2.1981699669E10</v>
      </c>
      <c r="C71" s="106" t="s">
        <v>9499</v>
      </c>
      <c r="D71" s="107"/>
      <c r="E71" s="106" t="s">
        <v>649</v>
      </c>
      <c r="F71" s="107"/>
      <c r="G71" s="106"/>
      <c r="H71" s="108"/>
      <c r="I71" s="109"/>
      <c r="J71" s="107"/>
      <c r="K71" s="109"/>
      <c r="L71" s="107"/>
      <c r="M71" s="107"/>
      <c r="N71" s="110">
        <v>45825.0</v>
      </c>
    </row>
    <row r="72" hidden="1">
      <c r="A72" s="106" t="s">
        <v>7976</v>
      </c>
      <c r="B72" s="106">
        <v>2.1980041943E10</v>
      </c>
      <c r="C72" s="106" t="s">
        <v>9500</v>
      </c>
      <c r="D72" s="107"/>
      <c r="E72" s="106" t="s">
        <v>671</v>
      </c>
      <c r="F72" s="107"/>
      <c r="G72" s="106"/>
      <c r="H72" s="108"/>
      <c r="I72" s="109"/>
      <c r="J72" s="107"/>
      <c r="K72" s="109"/>
      <c r="L72" s="107"/>
      <c r="M72" s="107"/>
      <c r="N72" s="110">
        <v>45825.0</v>
      </c>
    </row>
    <row r="73" hidden="1">
      <c r="A73" s="106" t="s">
        <v>9501</v>
      </c>
      <c r="B73" s="106">
        <v>2.1971128647E10</v>
      </c>
      <c r="C73" s="107"/>
      <c r="D73" s="107"/>
      <c r="E73" s="106" t="s">
        <v>671</v>
      </c>
      <c r="F73" s="107"/>
      <c r="G73" s="106"/>
      <c r="H73" s="108"/>
      <c r="I73" s="109"/>
      <c r="J73" s="107"/>
      <c r="K73" s="109"/>
      <c r="L73" s="107"/>
      <c r="M73" s="107"/>
      <c r="N73" s="110">
        <v>45825.0</v>
      </c>
    </row>
    <row r="74" hidden="1">
      <c r="A74" s="106" t="s">
        <v>4063</v>
      </c>
      <c r="B74" s="106">
        <v>2.1993302305E10</v>
      </c>
      <c r="C74" s="106" t="s">
        <v>9502</v>
      </c>
      <c r="D74" s="107"/>
      <c r="E74" s="106" t="s">
        <v>671</v>
      </c>
      <c r="F74" s="107"/>
      <c r="G74" s="106"/>
      <c r="H74" s="108"/>
      <c r="I74" s="109"/>
      <c r="J74" s="107"/>
      <c r="K74" s="109"/>
      <c r="L74" s="107"/>
      <c r="M74" s="107"/>
      <c r="N74" s="110">
        <v>45825.0</v>
      </c>
    </row>
    <row r="75" hidden="1">
      <c r="A75" s="106" t="s">
        <v>9503</v>
      </c>
      <c r="B75" s="106">
        <v>2.1998511096E10</v>
      </c>
      <c r="C75" s="106" t="s">
        <v>9504</v>
      </c>
      <c r="D75" s="107"/>
      <c r="E75" s="106" t="s">
        <v>85</v>
      </c>
      <c r="F75" s="107"/>
      <c r="G75" s="106"/>
      <c r="H75" s="108"/>
      <c r="I75" s="109"/>
      <c r="J75" s="107"/>
      <c r="K75" s="109"/>
      <c r="L75" s="107"/>
      <c r="M75" s="107"/>
      <c r="N75" s="110">
        <v>45825.0</v>
      </c>
    </row>
    <row r="76" hidden="1">
      <c r="A76" s="106" t="s">
        <v>5431</v>
      </c>
      <c r="B76" s="106">
        <v>2.1979230797E10</v>
      </c>
      <c r="C76" s="106" t="s">
        <v>9505</v>
      </c>
      <c r="D76" s="107"/>
      <c r="E76" s="106" t="s">
        <v>85</v>
      </c>
      <c r="F76" s="107"/>
      <c r="G76" s="106"/>
      <c r="H76" s="108"/>
      <c r="I76" s="109"/>
      <c r="J76" s="107"/>
      <c r="K76" s="109"/>
      <c r="L76" s="107"/>
      <c r="M76" s="107"/>
      <c r="N76" s="110">
        <v>45825.0</v>
      </c>
    </row>
    <row r="77" hidden="1">
      <c r="A77" s="106" t="s">
        <v>4347</v>
      </c>
      <c r="B77" s="106">
        <v>2.1964010671E10</v>
      </c>
      <c r="C77" s="106" t="s">
        <v>9506</v>
      </c>
      <c r="D77" s="107"/>
      <c r="E77" s="106" t="s">
        <v>85</v>
      </c>
      <c r="F77" s="107"/>
      <c r="G77" s="106"/>
      <c r="H77" s="108"/>
      <c r="I77" s="109"/>
      <c r="J77" s="107"/>
      <c r="K77" s="109"/>
      <c r="L77" s="107"/>
      <c r="M77" s="107"/>
      <c r="N77" s="110">
        <v>45825.0</v>
      </c>
    </row>
    <row r="78">
      <c r="A78" s="106" t="s">
        <v>4245</v>
      </c>
      <c r="B78" s="106">
        <v>2.2999970113E10</v>
      </c>
      <c r="C78" s="106" t="s">
        <v>9507</v>
      </c>
      <c r="D78" s="106" t="s">
        <v>9508</v>
      </c>
      <c r="E78" s="106" t="s">
        <v>85</v>
      </c>
      <c r="F78" s="106" t="s">
        <v>153</v>
      </c>
      <c r="G78" s="106" t="s">
        <v>53</v>
      </c>
      <c r="H78" s="111">
        <v>338.78</v>
      </c>
      <c r="I78" s="110">
        <v>45910.0</v>
      </c>
      <c r="J78" s="107"/>
      <c r="K78" s="110">
        <v>45945.0</v>
      </c>
      <c r="L78" s="107"/>
      <c r="M78" s="107"/>
      <c r="N78" s="110">
        <v>45933.0</v>
      </c>
    </row>
    <row r="79" hidden="1">
      <c r="A79" s="106" t="s">
        <v>9509</v>
      </c>
      <c r="B79" s="106">
        <v>2.4998567509E10</v>
      </c>
      <c r="C79" s="106" t="s">
        <v>9510</v>
      </c>
      <c r="D79" s="107"/>
      <c r="E79" s="106" t="s">
        <v>85</v>
      </c>
      <c r="F79" s="107"/>
      <c r="G79" s="106"/>
      <c r="H79" s="108"/>
      <c r="I79" s="109"/>
      <c r="J79" s="107"/>
      <c r="K79" s="109"/>
      <c r="L79" s="107"/>
      <c r="M79" s="107"/>
      <c r="N79" s="110">
        <v>45825.0</v>
      </c>
    </row>
    <row r="80" hidden="1">
      <c r="A80" s="106" t="s">
        <v>9511</v>
      </c>
      <c r="B80" s="106">
        <v>2.1994144207E10</v>
      </c>
      <c r="C80" s="106" t="s">
        <v>9512</v>
      </c>
      <c r="D80" s="107"/>
      <c r="E80" s="106" t="s">
        <v>85</v>
      </c>
      <c r="F80" s="107"/>
      <c r="G80" s="106"/>
      <c r="H80" s="108"/>
      <c r="I80" s="109"/>
      <c r="J80" s="107"/>
      <c r="K80" s="109"/>
      <c r="L80" s="107"/>
      <c r="M80" s="107"/>
      <c r="N80" s="110">
        <v>45825.0</v>
      </c>
    </row>
    <row r="81" hidden="1">
      <c r="A81" s="106" t="s">
        <v>4411</v>
      </c>
      <c r="B81" s="106">
        <v>2.1979365931E10</v>
      </c>
      <c r="C81" s="106" t="s">
        <v>9513</v>
      </c>
      <c r="D81" s="107"/>
      <c r="E81" s="106" t="s">
        <v>85</v>
      </c>
      <c r="F81" s="107"/>
      <c r="G81" s="106"/>
      <c r="H81" s="111"/>
      <c r="I81" s="109"/>
      <c r="J81" s="107"/>
      <c r="K81" s="109"/>
      <c r="L81" s="106"/>
      <c r="M81" s="106"/>
      <c r="N81" s="110">
        <v>45825.0</v>
      </c>
    </row>
    <row r="82" hidden="1">
      <c r="A82" s="106" t="s">
        <v>4022</v>
      </c>
      <c r="B82" s="106">
        <v>2.198270803E10</v>
      </c>
      <c r="C82" s="106" t="s">
        <v>9514</v>
      </c>
      <c r="D82" s="107"/>
      <c r="E82" s="106" t="s">
        <v>85</v>
      </c>
      <c r="F82" s="107"/>
      <c r="G82" s="106"/>
      <c r="H82" s="111"/>
      <c r="I82" s="110"/>
      <c r="J82" s="107"/>
      <c r="K82" s="109"/>
      <c r="L82" s="106"/>
      <c r="M82" s="106"/>
      <c r="N82" s="110">
        <v>45825.0</v>
      </c>
    </row>
    <row r="83" hidden="1">
      <c r="A83" s="106" t="s">
        <v>9515</v>
      </c>
      <c r="B83" s="106">
        <v>2.1997518881E10</v>
      </c>
      <c r="C83" s="106" t="s">
        <v>9516</v>
      </c>
      <c r="D83" s="107"/>
      <c r="E83" s="106" t="s">
        <v>85</v>
      </c>
      <c r="F83" s="107"/>
      <c r="G83" s="107"/>
      <c r="H83" s="108"/>
      <c r="I83" s="109"/>
      <c r="J83" s="107"/>
      <c r="K83" s="109"/>
      <c r="L83" s="107"/>
      <c r="M83" s="107"/>
      <c r="N83" s="110">
        <v>45825.0</v>
      </c>
    </row>
    <row r="84" hidden="1">
      <c r="A84" s="106" t="s">
        <v>9517</v>
      </c>
      <c r="B84" s="106">
        <v>2.198556768E10</v>
      </c>
      <c r="C84" s="106" t="s">
        <v>9518</v>
      </c>
      <c r="D84" s="107"/>
      <c r="E84" s="106" t="s">
        <v>85</v>
      </c>
      <c r="F84" s="107"/>
      <c r="G84" s="107"/>
      <c r="H84" s="108"/>
      <c r="I84" s="109"/>
      <c r="J84" s="107"/>
      <c r="K84" s="109"/>
      <c r="L84" s="107"/>
      <c r="M84" s="107"/>
      <c r="N84" s="110">
        <v>45825.0</v>
      </c>
    </row>
    <row r="85" hidden="1">
      <c r="A85" s="106" t="s">
        <v>9519</v>
      </c>
      <c r="B85" s="106">
        <v>2.2999120919E10</v>
      </c>
      <c r="C85" s="106" t="s">
        <v>9520</v>
      </c>
      <c r="D85" s="107"/>
      <c r="E85" s="106" t="s">
        <v>85</v>
      </c>
      <c r="F85" s="107"/>
      <c r="G85" s="107"/>
      <c r="H85" s="108"/>
      <c r="I85" s="109"/>
      <c r="J85" s="107"/>
      <c r="K85" s="109"/>
      <c r="L85" s="107"/>
      <c r="M85" s="107"/>
      <c r="N85" s="110">
        <v>45825.0</v>
      </c>
    </row>
    <row r="86" hidden="1">
      <c r="A86" s="106" t="s">
        <v>9521</v>
      </c>
      <c r="B86" s="106">
        <v>2.1976912602E10</v>
      </c>
      <c r="C86" s="106" t="s">
        <v>9522</v>
      </c>
      <c r="D86" s="107"/>
      <c r="E86" s="106" t="s">
        <v>85</v>
      </c>
      <c r="F86" s="107"/>
      <c r="G86" s="107"/>
      <c r="H86" s="108"/>
      <c r="I86" s="109"/>
      <c r="J86" s="107"/>
      <c r="K86" s="109"/>
      <c r="L86" s="107"/>
      <c r="M86" s="107"/>
      <c r="N86" s="110">
        <v>45825.0</v>
      </c>
    </row>
    <row r="87" hidden="1">
      <c r="A87" s="106" t="s">
        <v>9523</v>
      </c>
      <c r="B87" s="106">
        <v>2.1999967564E10</v>
      </c>
      <c r="C87" s="106" t="s">
        <v>9524</v>
      </c>
      <c r="D87" s="107"/>
      <c r="E87" s="106" t="s">
        <v>85</v>
      </c>
      <c r="F87" s="107"/>
      <c r="G87" s="107"/>
      <c r="H87" s="108"/>
      <c r="I87" s="109"/>
      <c r="J87" s="107"/>
      <c r="K87" s="109"/>
      <c r="L87" s="107"/>
      <c r="M87" s="107"/>
      <c r="N87" s="110">
        <v>45825.0</v>
      </c>
    </row>
    <row r="88" hidden="1">
      <c r="A88" s="106" t="s">
        <v>4077</v>
      </c>
      <c r="B88" s="106">
        <v>2.1988791564E10</v>
      </c>
      <c r="C88" s="106" t="s">
        <v>9525</v>
      </c>
      <c r="D88" s="107"/>
      <c r="E88" s="106" t="s">
        <v>85</v>
      </c>
      <c r="F88" s="107"/>
      <c r="G88" s="107"/>
      <c r="H88" s="108"/>
      <c r="I88" s="109"/>
      <c r="J88" s="107"/>
      <c r="K88" s="109"/>
      <c r="L88" s="107"/>
      <c r="M88" s="107"/>
      <c r="N88" s="110">
        <v>45825.0</v>
      </c>
    </row>
    <row r="89" hidden="1">
      <c r="A89" s="106" t="s">
        <v>4085</v>
      </c>
      <c r="B89" s="106">
        <v>2.2996173482E10</v>
      </c>
      <c r="C89" s="106" t="s">
        <v>9526</v>
      </c>
      <c r="D89" s="107"/>
      <c r="E89" s="106" t="s">
        <v>85</v>
      </c>
      <c r="F89" s="107"/>
      <c r="G89" s="107"/>
      <c r="H89" s="108"/>
      <c r="I89" s="109"/>
      <c r="J89" s="107"/>
      <c r="K89" s="109"/>
      <c r="L89" s="107"/>
      <c r="M89" s="107"/>
      <c r="N89" s="110">
        <v>45825.0</v>
      </c>
    </row>
    <row r="90" hidden="1">
      <c r="A90" s="106" t="s">
        <v>4082</v>
      </c>
      <c r="B90" s="106">
        <v>2.2999532303E10</v>
      </c>
      <c r="C90" s="106" t="s">
        <v>9527</v>
      </c>
      <c r="D90" s="107"/>
      <c r="E90" s="106" t="s">
        <v>85</v>
      </c>
      <c r="F90" s="107"/>
      <c r="G90" s="107"/>
      <c r="H90" s="108"/>
      <c r="I90" s="109"/>
      <c r="J90" s="107"/>
      <c r="K90" s="109"/>
      <c r="L90" s="107"/>
      <c r="M90" s="107"/>
      <c r="N90" s="110">
        <v>45825.0</v>
      </c>
    </row>
    <row r="91" hidden="1">
      <c r="A91" s="106" t="s">
        <v>9528</v>
      </c>
      <c r="B91" s="106">
        <v>2.198786276E9</v>
      </c>
      <c r="C91" s="106" t="s">
        <v>9529</v>
      </c>
      <c r="D91" s="107"/>
      <c r="E91" s="106" t="s">
        <v>85</v>
      </c>
      <c r="F91" s="107"/>
      <c r="G91" s="107"/>
      <c r="H91" s="108"/>
      <c r="I91" s="109"/>
      <c r="J91" s="107"/>
      <c r="K91" s="109"/>
      <c r="L91" s="107"/>
      <c r="M91" s="107"/>
      <c r="N91" s="110">
        <v>45825.0</v>
      </c>
    </row>
    <row r="92" hidden="1">
      <c r="A92" s="106" t="s">
        <v>9530</v>
      </c>
      <c r="B92" s="106">
        <v>2.1974330478E10</v>
      </c>
      <c r="C92" s="106" t="s">
        <v>9531</v>
      </c>
      <c r="D92" s="107"/>
      <c r="E92" s="106" t="s">
        <v>85</v>
      </c>
      <c r="F92" s="107"/>
      <c r="G92" s="107"/>
      <c r="H92" s="108"/>
      <c r="I92" s="109"/>
      <c r="J92" s="107"/>
      <c r="K92" s="109"/>
      <c r="L92" s="107"/>
      <c r="M92" s="107"/>
      <c r="N92" s="110">
        <v>45825.0</v>
      </c>
    </row>
    <row r="93" hidden="1">
      <c r="A93" s="106" t="s">
        <v>9532</v>
      </c>
      <c r="B93" s="106">
        <v>2.1965723618E10</v>
      </c>
      <c r="C93" s="106" t="s">
        <v>9533</v>
      </c>
      <c r="D93" s="107"/>
      <c r="E93" s="106" t="s">
        <v>85</v>
      </c>
      <c r="F93" s="107"/>
      <c r="G93" s="107"/>
      <c r="H93" s="108"/>
      <c r="I93" s="109"/>
      <c r="J93" s="107"/>
      <c r="K93" s="109"/>
      <c r="L93" s="107"/>
      <c r="M93" s="107"/>
      <c r="N93" s="110">
        <v>45825.0</v>
      </c>
    </row>
    <row r="94" hidden="1">
      <c r="A94" s="106" t="s">
        <v>9534</v>
      </c>
      <c r="B94" s="106">
        <v>2.1986143671E10</v>
      </c>
      <c r="C94" s="106" t="s">
        <v>9535</v>
      </c>
      <c r="D94" s="107"/>
      <c r="E94" s="106" t="s">
        <v>85</v>
      </c>
      <c r="F94" s="107"/>
      <c r="G94" s="107"/>
      <c r="H94" s="108"/>
      <c r="I94" s="109"/>
      <c r="J94" s="107"/>
      <c r="K94" s="109"/>
      <c r="L94" s="107"/>
      <c r="M94" s="107"/>
      <c r="N94" s="110">
        <v>45825.0</v>
      </c>
    </row>
    <row r="95" hidden="1">
      <c r="A95" s="106" t="s">
        <v>5166</v>
      </c>
      <c r="B95" s="106">
        <v>2.1999866846E10</v>
      </c>
      <c r="C95" s="106" t="s">
        <v>9536</v>
      </c>
      <c r="D95" s="107"/>
      <c r="E95" s="106" t="s">
        <v>85</v>
      </c>
      <c r="F95" s="107"/>
      <c r="G95" s="107"/>
      <c r="H95" s="108"/>
      <c r="I95" s="109"/>
      <c r="J95" s="107"/>
      <c r="K95" s="109"/>
      <c r="L95" s="107"/>
      <c r="M95" s="107"/>
      <c r="N95" s="110">
        <v>45825.0</v>
      </c>
    </row>
    <row r="96" hidden="1">
      <c r="A96" s="106" t="s">
        <v>5437</v>
      </c>
      <c r="B96" s="106">
        <v>2.1997170478E10</v>
      </c>
      <c r="C96" s="106" t="s">
        <v>9537</v>
      </c>
      <c r="D96" s="107"/>
      <c r="E96" s="106" t="s">
        <v>85</v>
      </c>
      <c r="F96" s="107"/>
      <c r="G96" s="107"/>
      <c r="H96" s="108"/>
      <c r="I96" s="109"/>
      <c r="J96" s="107"/>
      <c r="K96" s="109"/>
      <c r="L96" s="107"/>
      <c r="M96" s="107"/>
      <c r="N96" s="110">
        <v>45825.0</v>
      </c>
    </row>
    <row r="97" hidden="1">
      <c r="A97" s="106" t="s">
        <v>9538</v>
      </c>
      <c r="B97" s="106">
        <v>2.1996522145E10</v>
      </c>
      <c r="C97" s="106" t="s">
        <v>9539</v>
      </c>
      <c r="D97" s="107"/>
      <c r="E97" s="106" t="s">
        <v>85</v>
      </c>
      <c r="F97" s="107"/>
      <c r="G97" s="107"/>
      <c r="H97" s="108"/>
      <c r="I97" s="109"/>
      <c r="J97" s="107"/>
      <c r="K97" s="109"/>
      <c r="L97" s="107"/>
      <c r="M97" s="107"/>
      <c r="N97" s="110">
        <v>45825.0</v>
      </c>
    </row>
    <row r="98" hidden="1">
      <c r="A98" s="106" t="s">
        <v>4016</v>
      </c>
      <c r="B98" s="106">
        <v>2.1997293567E10</v>
      </c>
      <c r="C98" s="106" t="s">
        <v>9540</v>
      </c>
      <c r="D98" s="107"/>
      <c r="E98" s="106" t="s">
        <v>85</v>
      </c>
      <c r="F98" s="107"/>
      <c r="G98" s="107"/>
      <c r="H98" s="108"/>
      <c r="I98" s="109"/>
      <c r="J98" s="107"/>
      <c r="K98" s="109"/>
      <c r="L98" s="107"/>
      <c r="M98" s="107"/>
      <c r="N98" s="110">
        <v>45825.0</v>
      </c>
    </row>
    <row r="99" hidden="1">
      <c r="A99" s="106" t="s">
        <v>4061</v>
      </c>
      <c r="B99" s="106">
        <v>2.1994554019E10</v>
      </c>
      <c r="C99" s="106" t="s">
        <v>9541</v>
      </c>
      <c r="D99" s="107"/>
      <c r="E99" s="106" t="s">
        <v>85</v>
      </c>
      <c r="F99" s="107"/>
      <c r="G99" s="107"/>
      <c r="H99" s="108"/>
      <c r="I99" s="109"/>
      <c r="J99" s="107"/>
      <c r="K99" s="109"/>
      <c r="L99" s="107"/>
      <c r="M99" s="107"/>
      <c r="N99" s="110">
        <v>45825.0</v>
      </c>
    </row>
    <row r="100" hidden="1">
      <c r="A100" s="106" t="s">
        <v>4667</v>
      </c>
      <c r="B100" s="106">
        <v>2.1969505347E10</v>
      </c>
      <c r="C100" s="106" t="s">
        <v>9542</v>
      </c>
      <c r="D100" s="107"/>
      <c r="E100" s="106" t="s">
        <v>85</v>
      </c>
      <c r="F100" s="107"/>
      <c r="G100" s="107"/>
      <c r="H100" s="108"/>
      <c r="I100" s="109"/>
      <c r="J100" s="107"/>
      <c r="K100" s="109"/>
      <c r="L100" s="107"/>
      <c r="M100" s="107"/>
      <c r="N100" s="110">
        <v>45825.0</v>
      </c>
    </row>
    <row r="101" hidden="1">
      <c r="A101" s="106" t="s">
        <v>4245</v>
      </c>
      <c r="B101" s="106">
        <v>2.1959317056E10</v>
      </c>
      <c r="C101" s="106" t="s">
        <v>9543</v>
      </c>
      <c r="D101" s="107"/>
      <c r="E101" s="106" t="s">
        <v>85</v>
      </c>
      <c r="F101" s="107"/>
      <c r="G101" s="107"/>
      <c r="H101" s="108"/>
      <c r="I101" s="109"/>
      <c r="J101" s="107"/>
      <c r="K101" s="109"/>
      <c r="L101" s="107"/>
      <c r="M101" s="107"/>
      <c r="N101" s="110">
        <v>45825.0</v>
      </c>
    </row>
    <row r="102" hidden="1">
      <c r="A102" s="106" t="s">
        <v>4231</v>
      </c>
      <c r="B102" s="106">
        <v>2.1999992266E10</v>
      </c>
      <c r="C102" s="106" t="s">
        <v>9544</v>
      </c>
      <c r="D102" s="107"/>
      <c r="E102" s="106" t="s">
        <v>85</v>
      </c>
      <c r="F102" s="107"/>
      <c r="G102" s="107"/>
      <c r="H102" s="108"/>
      <c r="I102" s="109"/>
      <c r="J102" s="107"/>
      <c r="K102" s="109"/>
      <c r="L102" s="107"/>
      <c r="M102" s="107"/>
      <c r="N102" s="110">
        <v>45825.0</v>
      </c>
    </row>
    <row r="103" hidden="1">
      <c r="A103" s="106" t="s">
        <v>4016</v>
      </c>
      <c r="B103" s="106">
        <v>2.1981769555E10</v>
      </c>
      <c r="C103" s="107"/>
      <c r="D103" s="107"/>
      <c r="E103" s="106" t="s">
        <v>655</v>
      </c>
      <c r="F103" s="107"/>
      <c r="G103" s="107"/>
      <c r="H103" s="108"/>
      <c r="I103" s="109"/>
      <c r="J103" s="107"/>
      <c r="K103" s="109"/>
      <c r="L103" s="107"/>
      <c r="M103" s="107"/>
      <c r="N103" s="110">
        <v>45825.0</v>
      </c>
    </row>
    <row r="104" hidden="1">
      <c r="A104" s="106" t="s">
        <v>5075</v>
      </c>
      <c r="B104" s="106">
        <v>2.1975741764E10</v>
      </c>
      <c r="C104" s="106" t="s">
        <v>9545</v>
      </c>
      <c r="D104" s="107"/>
      <c r="E104" s="106" t="s">
        <v>85</v>
      </c>
      <c r="F104" s="107"/>
      <c r="G104" s="107"/>
      <c r="H104" s="108"/>
      <c r="I104" s="109"/>
      <c r="J104" s="107"/>
      <c r="K104" s="109"/>
      <c r="L104" s="107"/>
      <c r="M104" s="107"/>
      <c r="N104" s="110">
        <v>45825.0</v>
      </c>
    </row>
    <row r="105" hidden="1">
      <c r="A105" s="106" t="s">
        <v>4427</v>
      </c>
      <c r="B105" s="106">
        <v>2.1967035212E10</v>
      </c>
      <c r="C105" s="106" t="s">
        <v>9546</v>
      </c>
      <c r="D105" s="107"/>
      <c r="E105" s="106" t="s">
        <v>85</v>
      </c>
      <c r="F105" s="107"/>
      <c r="G105" s="107"/>
      <c r="H105" s="108"/>
      <c r="I105" s="109"/>
      <c r="J105" s="107"/>
      <c r="K105" s="109"/>
      <c r="L105" s="107"/>
      <c r="M105" s="107"/>
      <c r="N105" s="110">
        <v>45825.0</v>
      </c>
    </row>
    <row r="106" hidden="1">
      <c r="A106" s="106" t="s">
        <v>4985</v>
      </c>
      <c r="B106" s="106">
        <v>2.1972306315E10</v>
      </c>
      <c r="C106" s="106" t="s">
        <v>9547</v>
      </c>
      <c r="D106" s="107"/>
      <c r="E106" s="106" t="s">
        <v>85</v>
      </c>
      <c r="F106" s="107"/>
      <c r="G106" s="107"/>
      <c r="H106" s="108"/>
      <c r="I106" s="109"/>
      <c r="J106" s="107"/>
      <c r="K106" s="109"/>
      <c r="L106" s="107"/>
      <c r="M106" s="107"/>
      <c r="N106" s="110">
        <v>45825.0</v>
      </c>
    </row>
    <row r="107" hidden="1">
      <c r="A107" s="106" t="s">
        <v>7083</v>
      </c>
      <c r="B107" s="106">
        <v>2.1984343919E10</v>
      </c>
      <c r="C107" s="106" t="s">
        <v>1464</v>
      </c>
      <c r="D107" s="107"/>
      <c r="E107" s="106" t="s">
        <v>85</v>
      </c>
      <c r="F107" s="107"/>
      <c r="G107" s="107"/>
      <c r="H107" s="108"/>
      <c r="I107" s="109"/>
      <c r="J107" s="107"/>
      <c r="K107" s="109"/>
      <c r="L107" s="107"/>
      <c r="M107" s="107"/>
      <c r="N107" s="110">
        <v>45825.0</v>
      </c>
    </row>
    <row r="108" hidden="1">
      <c r="A108" s="106" t="s">
        <v>4210</v>
      </c>
      <c r="B108" s="106">
        <v>2.196995179E10</v>
      </c>
      <c r="C108" s="107"/>
      <c r="D108" s="107"/>
      <c r="E108" s="106" t="s">
        <v>655</v>
      </c>
      <c r="F108" s="107"/>
      <c r="G108" s="107"/>
      <c r="H108" s="108"/>
      <c r="I108" s="109"/>
      <c r="J108" s="107"/>
      <c r="K108" s="109"/>
      <c r="L108" s="107"/>
      <c r="M108" s="107"/>
      <c r="N108" s="110">
        <v>45825.0</v>
      </c>
    </row>
    <row r="109" hidden="1">
      <c r="A109" s="106" t="s">
        <v>4837</v>
      </c>
      <c r="B109" s="106">
        <v>2.1982192819E10</v>
      </c>
      <c r="C109" s="106" t="s">
        <v>9548</v>
      </c>
      <c r="D109" s="107"/>
      <c r="E109" s="106" t="s">
        <v>85</v>
      </c>
      <c r="F109" s="107"/>
      <c r="G109" s="107"/>
      <c r="H109" s="108"/>
      <c r="I109" s="109"/>
      <c r="J109" s="107"/>
      <c r="K109" s="109"/>
      <c r="L109" s="107"/>
      <c r="M109" s="107"/>
      <c r="N109" s="110">
        <v>45825.0</v>
      </c>
    </row>
    <row r="110" hidden="1">
      <c r="A110" s="106" t="s">
        <v>5182</v>
      </c>
      <c r="B110" s="106">
        <v>2.1968566474E10</v>
      </c>
      <c r="C110" s="106" t="s">
        <v>9549</v>
      </c>
      <c r="D110" s="107"/>
      <c r="E110" s="106" t="s">
        <v>85</v>
      </c>
      <c r="F110" s="107"/>
      <c r="G110" s="107"/>
      <c r="H110" s="108"/>
      <c r="I110" s="109"/>
      <c r="J110" s="107"/>
      <c r="K110" s="109"/>
      <c r="L110" s="107"/>
      <c r="M110" s="107"/>
      <c r="N110" s="110">
        <v>45825.0</v>
      </c>
    </row>
    <row r="111" hidden="1">
      <c r="A111" s="106" t="s">
        <v>4276</v>
      </c>
      <c r="B111" s="106">
        <v>2.19855948E10</v>
      </c>
      <c r="C111" s="106" t="s">
        <v>9550</v>
      </c>
      <c r="D111" s="107"/>
      <c r="E111" s="106" t="s">
        <v>85</v>
      </c>
      <c r="F111" s="107"/>
      <c r="G111" s="107"/>
      <c r="H111" s="108"/>
      <c r="I111" s="109"/>
      <c r="J111" s="107"/>
      <c r="K111" s="109"/>
      <c r="L111" s="107"/>
      <c r="M111" s="107"/>
      <c r="N111" s="110">
        <v>45825.0</v>
      </c>
    </row>
    <row r="112" hidden="1">
      <c r="A112" s="106" t="s">
        <v>9551</v>
      </c>
      <c r="B112" s="106">
        <v>2.1981101065E10</v>
      </c>
      <c r="C112" s="106" t="s">
        <v>9552</v>
      </c>
      <c r="D112" s="107"/>
      <c r="E112" s="106" t="s">
        <v>85</v>
      </c>
      <c r="F112" s="107"/>
      <c r="G112" s="107"/>
      <c r="H112" s="108"/>
      <c r="I112" s="109"/>
      <c r="J112" s="107"/>
      <c r="K112" s="109"/>
      <c r="L112" s="107"/>
      <c r="M112" s="107"/>
      <c r="N112" s="110">
        <v>45825.0</v>
      </c>
    </row>
    <row r="113" hidden="1">
      <c r="A113" s="106" t="s">
        <v>20</v>
      </c>
      <c r="B113" s="106">
        <v>2.1981779818E10</v>
      </c>
      <c r="C113" s="106" t="s">
        <v>9553</v>
      </c>
      <c r="D113" s="107"/>
      <c r="E113" s="106" t="s">
        <v>85</v>
      </c>
      <c r="F113" s="107"/>
      <c r="G113" s="107"/>
      <c r="H113" s="108"/>
      <c r="I113" s="109"/>
      <c r="J113" s="107"/>
      <c r="K113" s="109"/>
      <c r="L113" s="107"/>
      <c r="M113" s="107"/>
      <c r="N113" s="110">
        <v>45825.0</v>
      </c>
    </row>
    <row r="114" hidden="1">
      <c r="A114" s="106" t="s">
        <v>9554</v>
      </c>
      <c r="B114" s="106">
        <v>2.1983312611E10</v>
      </c>
      <c r="C114" s="106" t="s">
        <v>9555</v>
      </c>
      <c r="D114" s="107"/>
      <c r="E114" s="106" t="s">
        <v>85</v>
      </c>
      <c r="F114" s="107"/>
      <c r="G114" s="107"/>
      <c r="H114" s="108"/>
      <c r="I114" s="109"/>
      <c r="J114" s="107"/>
      <c r="K114" s="109"/>
      <c r="L114" s="107"/>
      <c r="M114" s="107"/>
      <c r="N114" s="110">
        <v>45825.0</v>
      </c>
    </row>
    <row r="115" hidden="1">
      <c r="A115" s="106" t="s">
        <v>9556</v>
      </c>
      <c r="B115" s="106">
        <v>2.1974689873E10</v>
      </c>
      <c r="C115" s="106" t="s">
        <v>9557</v>
      </c>
      <c r="D115" s="107"/>
      <c r="E115" s="106" t="s">
        <v>85</v>
      </c>
      <c r="F115" s="107"/>
      <c r="G115" s="107"/>
      <c r="H115" s="108"/>
      <c r="I115" s="109"/>
      <c r="J115" s="107"/>
      <c r="K115" s="109"/>
      <c r="L115" s="107"/>
      <c r="M115" s="107"/>
      <c r="N115" s="110">
        <v>45825.0</v>
      </c>
    </row>
    <row r="116" hidden="1">
      <c r="A116" s="106" t="s">
        <v>9558</v>
      </c>
      <c r="B116" s="106">
        <v>2.1987291228E10</v>
      </c>
      <c r="C116" s="106" t="s">
        <v>9559</v>
      </c>
      <c r="D116" s="107"/>
      <c r="E116" s="106" t="s">
        <v>85</v>
      </c>
      <c r="F116" s="107"/>
      <c r="G116" s="107"/>
      <c r="H116" s="108"/>
      <c r="I116" s="109"/>
      <c r="J116" s="107"/>
      <c r="K116" s="109"/>
      <c r="L116" s="107"/>
      <c r="M116" s="107"/>
      <c r="N116" s="110">
        <v>45825.0</v>
      </c>
    </row>
    <row r="117" hidden="1">
      <c r="A117" s="106" t="s">
        <v>9560</v>
      </c>
      <c r="B117" s="106">
        <v>2.1989644143E10</v>
      </c>
      <c r="C117" s="106" t="s">
        <v>9561</v>
      </c>
      <c r="D117" s="107"/>
      <c r="E117" s="106" t="s">
        <v>85</v>
      </c>
      <c r="F117" s="107"/>
      <c r="G117" s="107"/>
      <c r="H117" s="108"/>
      <c r="I117" s="109"/>
      <c r="J117" s="107"/>
      <c r="K117" s="109"/>
      <c r="L117" s="107"/>
      <c r="M117" s="107"/>
      <c r="N117" s="110">
        <v>45825.0</v>
      </c>
    </row>
    <row r="118" hidden="1">
      <c r="A118" s="106" t="s">
        <v>9562</v>
      </c>
      <c r="B118" s="106">
        <v>2.4993186255E10</v>
      </c>
      <c r="C118" s="106" t="s">
        <v>9563</v>
      </c>
      <c r="D118" s="107"/>
      <c r="E118" s="106" t="s">
        <v>85</v>
      </c>
      <c r="F118" s="107"/>
      <c r="G118" s="107"/>
      <c r="H118" s="108"/>
      <c r="I118" s="109"/>
      <c r="J118" s="107"/>
      <c r="K118" s="109"/>
      <c r="L118" s="107"/>
      <c r="M118" s="107"/>
      <c r="N118" s="110">
        <v>45825.0</v>
      </c>
    </row>
    <row r="119" hidden="1">
      <c r="A119" s="106" t="s">
        <v>4087</v>
      </c>
      <c r="B119" s="106">
        <v>2.2999304362E10</v>
      </c>
      <c r="C119" s="107"/>
      <c r="D119" s="107"/>
      <c r="E119" s="106" t="s">
        <v>85</v>
      </c>
      <c r="F119" s="107"/>
      <c r="G119" s="107"/>
      <c r="H119" s="108"/>
      <c r="I119" s="109"/>
      <c r="J119" s="107"/>
      <c r="K119" s="109"/>
      <c r="L119" s="107"/>
      <c r="M119" s="107"/>
      <c r="N119" s="110">
        <v>45825.0</v>
      </c>
    </row>
    <row r="120" hidden="1">
      <c r="A120" s="106" t="s">
        <v>9564</v>
      </c>
      <c r="B120" s="106">
        <v>2.1976384501E10</v>
      </c>
      <c r="C120" s="106" t="s">
        <v>9565</v>
      </c>
      <c r="D120" s="107"/>
      <c r="E120" s="106" t="s">
        <v>85</v>
      </c>
      <c r="F120" s="107"/>
      <c r="G120" s="107"/>
      <c r="H120" s="108"/>
      <c r="I120" s="109"/>
      <c r="J120" s="107"/>
      <c r="K120" s="109"/>
      <c r="L120" s="107"/>
      <c r="M120" s="107"/>
      <c r="N120" s="110">
        <v>45825.0</v>
      </c>
    </row>
    <row r="121" hidden="1">
      <c r="A121" s="106" t="s">
        <v>22</v>
      </c>
      <c r="B121" s="106">
        <v>2.499395227E10</v>
      </c>
      <c r="C121" s="106" t="s">
        <v>9566</v>
      </c>
      <c r="D121" s="107"/>
      <c r="E121" s="106" t="s">
        <v>85</v>
      </c>
      <c r="F121" s="107"/>
      <c r="G121" s="107"/>
      <c r="H121" s="108"/>
      <c r="I121" s="109"/>
      <c r="J121" s="107"/>
      <c r="K121" s="109"/>
      <c r="L121" s="107"/>
      <c r="M121" s="107"/>
      <c r="N121" s="110">
        <v>45825.0</v>
      </c>
    </row>
    <row r="122" hidden="1">
      <c r="A122" s="106" t="s">
        <v>4985</v>
      </c>
      <c r="B122" s="106">
        <v>2.1981693004E10</v>
      </c>
      <c r="C122" s="106" t="s">
        <v>9567</v>
      </c>
      <c r="D122" s="107"/>
      <c r="E122" s="106" t="s">
        <v>85</v>
      </c>
      <c r="F122" s="107"/>
      <c r="G122" s="107"/>
      <c r="H122" s="108"/>
      <c r="I122" s="109"/>
      <c r="J122" s="107"/>
      <c r="K122" s="109"/>
      <c r="L122" s="107"/>
      <c r="M122" s="107"/>
      <c r="N122" s="110">
        <v>45825.0</v>
      </c>
    </row>
    <row r="123" hidden="1">
      <c r="A123" s="106" t="s">
        <v>4804</v>
      </c>
      <c r="B123" s="106">
        <v>2.1987664883E10</v>
      </c>
      <c r="C123" s="106" t="s">
        <v>9568</v>
      </c>
      <c r="D123" s="107"/>
      <c r="E123" s="106" t="s">
        <v>85</v>
      </c>
      <c r="F123" s="107"/>
      <c r="G123" s="107"/>
      <c r="H123" s="108"/>
      <c r="I123" s="109"/>
      <c r="J123" s="107"/>
      <c r="K123" s="109"/>
      <c r="L123" s="107"/>
      <c r="M123" s="107"/>
      <c r="N123" s="110">
        <v>45825.0</v>
      </c>
    </row>
    <row r="124" hidden="1">
      <c r="A124" s="106" t="s">
        <v>8327</v>
      </c>
      <c r="B124" s="106">
        <v>2.1967329001E10</v>
      </c>
      <c r="C124" s="106" t="s">
        <v>9569</v>
      </c>
      <c r="D124" s="107"/>
      <c r="E124" s="106" t="s">
        <v>85</v>
      </c>
      <c r="F124" s="107"/>
      <c r="G124" s="107"/>
      <c r="H124" s="108"/>
      <c r="I124" s="109"/>
      <c r="J124" s="107"/>
      <c r="K124" s="109"/>
      <c r="L124" s="107"/>
      <c r="M124" s="107"/>
      <c r="N124" s="110">
        <v>45825.0</v>
      </c>
    </row>
    <row r="125" hidden="1">
      <c r="A125" s="106" t="s">
        <v>4418</v>
      </c>
      <c r="B125" s="106">
        <v>2.1984110462E10</v>
      </c>
      <c r="C125" s="106" t="s">
        <v>9570</v>
      </c>
      <c r="D125" s="107"/>
      <c r="E125" s="106" t="s">
        <v>85</v>
      </c>
      <c r="F125" s="107"/>
      <c r="G125" s="107"/>
      <c r="H125" s="108"/>
      <c r="I125" s="109"/>
      <c r="J125" s="107"/>
      <c r="K125" s="109"/>
      <c r="L125" s="107"/>
      <c r="M125" s="107"/>
      <c r="N125" s="110">
        <v>45825.0</v>
      </c>
    </row>
    <row r="126" hidden="1">
      <c r="A126" s="106" t="s">
        <v>5</v>
      </c>
      <c r="B126" s="106">
        <v>2.1983008377E10</v>
      </c>
      <c r="C126" s="106" t="s">
        <v>9571</v>
      </c>
      <c r="D126" s="107"/>
      <c r="E126" s="106" t="s">
        <v>85</v>
      </c>
      <c r="F126" s="107"/>
      <c r="G126" s="107"/>
      <c r="H126" s="108"/>
      <c r="I126" s="109"/>
      <c r="J126" s="107"/>
      <c r="K126" s="109"/>
      <c r="L126" s="107"/>
      <c r="M126" s="107"/>
      <c r="N126" s="110">
        <v>45825.0</v>
      </c>
    </row>
    <row r="127" hidden="1">
      <c r="A127" s="106" t="s">
        <v>9572</v>
      </c>
      <c r="B127" s="106">
        <v>2.1969038179E10</v>
      </c>
      <c r="C127" s="106" t="s">
        <v>9573</v>
      </c>
      <c r="D127" s="107"/>
      <c r="E127" s="106" t="s">
        <v>85</v>
      </c>
      <c r="F127" s="107"/>
      <c r="G127" s="107"/>
      <c r="H127" s="108"/>
      <c r="I127" s="109"/>
      <c r="J127" s="107"/>
      <c r="K127" s="109"/>
      <c r="L127" s="107"/>
      <c r="M127" s="107"/>
      <c r="N127" s="110">
        <v>45825.0</v>
      </c>
    </row>
    <row r="128" hidden="1">
      <c r="A128" s="106" t="s">
        <v>9574</v>
      </c>
      <c r="B128" s="106">
        <v>2.1973526994E10</v>
      </c>
      <c r="C128" s="106" t="s">
        <v>9575</v>
      </c>
      <c r="D128" s="107"/>
      <c r="E128" s="106" t="s">
        <v>85</v>
      </c>
      <c r="F128" s="107"/>
      <c r="G128" s="107"/>
      <c r="H128" s="108"/>
      <c r="I128" s="109"/>
      <c r="J128" s="107"/>
      <c r="K128" s="109"/>
      <c r="L128" s="107"/>
      <c r="M128" s="107"/>
      <c r="N128" s="110">
        <v>45825.0</v>
      </c>
    </row>
    <row r="129" hidden="1">
      <c r="A129" s="106" t="s">
        <v>9576</v>
      </c>
      <c r="B129" s="106">
        <v>2.199227106E10</v>
      </c>
      <c r="C129" s="106" t="s">
        <v>9577</v>
      </c>
      <c r="D129" s="107"/>
      <c r="E129" s="106" t="s">
        <v>85</v>
      </c>
      <c r="F129" s="107"/>
      <c r="G129" s="107"/>
      <c r="H129" s="108"/>
      <c r="I129" s="109"/>
      <c r="J129" s="107"/>
      <c r="K129" s="109"/>
      <c r="L129" s="107"/>
      <c r="M129" s="107"/>
      <c r="N129" s="110">
        <v>45825.0</v>
      </c>
    </row>
    <row r="130" hidden="1">
      <c r="A130" s="106" t="s">
        <v>9578</v>
      </c>
      <c r="B130" s="106">
        <v>2.1980611776E10</v>
      </c>
      <c r="C130" s="106" t="s">
        <v>9579</v>
      </c>
      <c r="D130" s="107"/>
      <c r="E130" s="106" t="s">
        <v>85</v>
      </c>
      <c r="F130" s="107"/>
      <c r="G130" s="107"/>
      <c r="H130" s="108"/>
      <c r="I130" s="109"/>
      <c r="J130" s="107"/>
      <c r="K130" s="109"/>
      <c r="L130" s="107"/>
      <c r="M130" s="107"/>
      <c r="N130" s="110">
        <v>45825.0</v>
      </c>
    </row>
    <row r="131" hidden="1">
      <c r="A131" s="106" t="s">
        <v>4263</v>
      </c>
      <c r="B131" s="106">
        <v>2.198231754E10</v>
      </c>
      <c r="C131" s="106" t="s">
        <v>9580</v>
      </c>
      <c r="D131" s="107"/>
      <c r="E131" s="106" t="s">
        <v>85</v>
      </c>
      <c r="F131" s="107"/>
      <c r="G131" s="107"/>
      <c r="H131" s="108"/>
      <c r="I131" s="109"/>
      <c r="J131" s="107"/>
      <c r="K131" s="109"/>
      <c r="L131" s="107"/>
      <c r="M131" s="107"/>
      <c r="N131" s="110">
        <v>45825.0</v>
      </c>
    </row>
    <row r="132" hidden="1">
      <c r="A132" s="106" t="s">
        <v>7890</v>
      </c>
      <c r="B132" s="106">
        <v>2.1996331952E10</v>
      </c>
      <c r="C132" s="106" t="s">
        <v>9581</v>
      </c>
      <c r="D132" s="107"/>
      <c r="E132" s="106" t="s">
        <v>85</v>
      </c>
      <c r="F132" s="107"/>
      <c r="G132" s="107"/>
      <c r="H132" s="108"/>
      <c r="I132" s="109"/>
      <c r="J132" s="107"/>
      <c r="K132" s="109"/>
      <c r="L132" s="107"/>
      <c r="M132" s="107"/>
      <c r="N132" s="110">
        <v>45825.0</v>
      </c>
    </row>
    <row r="133" hidden="1">
      <c r="A133" s="106" t="s">
        <v>5087</v>
      </c>
      <c r="B133" s="106">
        <v>2.1968607128E10</v>
      </c>
      <c r="C133" s="106" t="s">
        <v>9582</v>
      </c>
      <c r="D133" s="107"/>
      <c r="E133" s="106" t="s">
        <v>85</v>
      </c>
      <c r="F133" s="107"/>
      <c r="G133" s="107"/>
      <c r="H133" s="108"/>
      <c r="I133" s="109"/>
      <c r="J133" s="107"/>
      <c r="K133" s="109"/>
      <c r="L133" s="107"/>
      <c r="M133" s="107"/>
      <c r="N133" s="110">
        <v>45825.0</v>
      </c>
    </row>
    <row r="134" hidden="1">
      <c r="A134" s="106" t="s">
        <v>9583</v>
      </c>
      <c r="B134" s="106">
        <v>2.1981219827E10</v>
      </c>
      <c r="C134" s="106" t="s">
        <v>9584</v>
      </c>
      <c r="D134" s="107"/>
      <c r="E134" s="106" t="s">
        <v>85</v>
      </c>
      <c r="F134" s="107"/>
      <c r="G134" s="107"/>
      <c r="H134" s="108"/>
      <c r="I134" s="109"/>
      <c r="J134" s="107"/>
      <c r="K134" s="109"/>
      <c r="L134" s="107"/>
      <c r="M134" s="107"/>
      <c r="N134" s="110">
        <v>45825.0</v>
      </c>
    </row>
    <row r="135" hidden="1">
      <c r="A135" s="106" t="s">
        <v>8613</v>
      </c>
      <c r="B135" s="106">
        <v>2.298179759E10</v>
      </c>
      <c r="C135" s="106" t="s">
        <v>9585</v>
      </c>
      <c r="D135" s="107"/>
      <c r="E135" s="106" t="s">
        <v>85</v>
      </c>
      <c r="F135" s="107"/>
      <c r="G135" s="107"/>
      <c r="H135" s="108"/>
      <c r="I135" s="109"/>
      <c r="J135" s="107"/>
      <c r="K135" s="109"/>
      <c r="L135" s="107"/>
      <c r="M135" s="107"/>
      <c r="N135" s="110">
        <v>45825.0</v>
      </c>
    </row>
    <row r="136" hidden="1">
      <c r="A136" s="106" t="s">
        <v>3974</v>
      </c>
      <c r="B136" s="106">
        <v>2.1990818303E10</v>
      </c>
      <c r="C136" s="106" t="s">
        <v>9586</v>
      </c>
      <c r="D136" s="107"/>
      <c r="E136" s="106" t="s">
        <v>85</v>
      </c>
      <c r="F136" s="107"/>
      <c r="G136" s="107"/>
      <c r="H136" s="108"/>
      <c r="I136" s="109"/>
      <c r="J136" s="107"/>
      <c r="K136" s="109"/>
      <c r="L136" s="107"/>
      <c r="M136" s="107"/>
      <c r="N136" s="110">
        <v>45825.0</v>
      </c>
    </row>
    <row r="137" hidden="1">
      <c r="A137" s="106" t="s">
        <v>7775</v>
      </c>
      <c r="B137" s="106">
        <v>2.1996741664E10</v>
      </c>
      <c r="C137" s="106" t="s">
        <v>9587</v>
      </c>
      <c r="D137" s="107"/>
      <c r="E137" s="106" t="s">
        <v>85</v>
      </c>
      <c r="F137" s="107"/>
      <c r="G137" s="107"/>
      <c r="H137" s="108"/>
      <c r="I137" s="109"/>
      <c r="J137" s="107"/>
      <c r="K137" s="109"/>
      <c r="L137" s="107"/>
      <c r="M137" s="107"/>
      <c r="N137" s="110">
        <v>45825.0</v>
      </c>
    </row>
    <row r="138" hidden="1">
      <c r="A138" s="106" t="s">
        <v>4937</v>
      </c>
      <c r="B138" s="106">
        <v>2.199308286E10</v>
      </c>
      <c r="C138" s="106" t="s">
        <v>9588</v>
      </c>
      <c r="D138" s="107"/>
      <c r="E138" s="106" t="s">
        <v>85</v>
      </c>
      <c r="F138" s="107"/>
      <c r="G138" s="107"/>
      <c r="H138" s="108"/>
      <c r="I138" s="109"/>
      <c r="J138" s="107"/>
      <c r="K138" s="109"/>
      <c r="L138" s="107"/>
      <c r="M138" s="107"/>
      <c r="N138" s="110">
        <v>45825.0</v>
      </c>
    </row>
    <row r="139" hidden="1">
      <c r="A139" s="106" t="s">
        <v>7880</v>
      </c>
      <c r="B139" s="106">
        <v>2.1982774034E10</v>
      </c>
      <c r="C139" s="106" t="s">
        <v>9589</v>
      </c>
      <c r="D139" s="107"/>
      <c r="E139" s="106" t="s">
        <v>85</v>
      </c>
      <c r="F139" s="107"/>
      <c r="G139" s="107"/>
      <c r="H139" s="108"/>
      <c r="I139" s="109"/>
      <c r="J139" s="107"/>
      <c r="K139" s="109"/>
      <c r="L139" s="107"/>
      <c r="M139" s="107"/>
      <c r="N139" s="110">
        <v>45825.0</v>
      </c>
    </row>
    <row r="140" hidden="1">
      <c r="A140" s="106" t="s">
        <v>7454</v>
      </c>
      <c r="B140" s="106">
        <v>2.1991174579E10</v>
      </c>
      <c r="C140" s="106" t="s">
        <v>9590</v>
      </c>
      <c r="D140" s="107"/>
      <c r="E140" s="106" t="s">
        <v>85</v>
      </c>
      <c r="F140" s="107"/>
      <c r="G140" s="107"/>
      <c r="H140" s="108"/>
      <c r="I140" s="109"/>
      <c r="J140" s="107"/>
      <c r="K140" s="109"/>
      <c r="L140" s="107"/>
      <c r="M140" s="107"/>
      <c r="N140" s="110">
        <v>45825.0</v>
      </c>
    </row>
    <row r="141" hidden="1">
      <c r="A141" s="106" t="s">
        <v>4477</v>
      </c>
      <c r="B141" s="106">
        <v>2.1999618687E10</v>
      </c>
      <c r="C141" s="106" t="s">
        <v>9591</v>
      </c>
      <c r="D141" s="107"/>
      <c r="E141" s="106" t="s">
        <v>85</v>
      </c>
      <c r="F141" s="107"/>
      <c r="G141" s="107"/>
      <c r="H141" s="108"/>
      <c r="I141" s="109"/>
      <c r="J141" s="107"/>
      <c r="K141" s="109"/>
      <c r="L141" s="107"/>
      <c r="M141" s="107"/>
      <c r="N141" s="110">
        <v>45825.0</v>
      </c>
    </row>
    <row r="142" hidden="1">
      <c r="A142" s="106" t="s">
        <v>5173</v>
      </c>
      <c r="B142" s="106">
        <v>2.1969965005E10</v>
      </c>
      <c r="C142" s="106" t="s">
        <v>9592</v>
      </c>
      <c r="D142" s="107"/>
      <c r="E142" s="106" t="s">
        <v>85</v>
      </c>
      <c r="F142" s="107"/>
      <c r="G142" s="107"/>
      <c r="H142" s="108"/>
      <c r="I142" s="109"/>
      <c r="J142" s="107"/>
      <c r="K142" s="109"/>
      <c r="L142" s="107"/>
      <c r="M142" s="107"/>
      <c r="N142" s="110">
        <v>45825.0</v>
      </c>
    </row>
    <row r="143" hidden="1">
      <c r="A143" s="106" t="s">
        <v>4366</v>
      </c>
      <c r="B143" s="106">
        <v>2.1973714951E10</v>
      </c>
      <c r="C143" s="106" t="s">
        <v>9593</v>
      </c>
      <c r="D143" s="107"/>
      <c r="E143" s="106" t="s">
        <v>85</v>
      </c>
      <c r="F143" s="107"/>
      <c r="G143" s="107"/>
      <c r="H143" s="108"/>
      <c r="I143" s="109"/>
      <c r="J143" s="107"/>
      <c r="K143" s="109"/>
      <c r="L143" s="107"/>
      <c r="M143" s="107"/>
      <c r="N143" s="110">
        <v>45825.0</v>
      </c>
    </row>
    <row r="144">
      <c r="A144" s="106" t="s">
        <v>9594</v>
      </c>
      <c r="B144" s="106">
        <v>2.199813445E10</v>
      </c>
      <c r="C144" s="106" t="s">
        <v>9595</v>
      </c>
      <c r="D144" s="106" t="s">
        <v>9596</v>
      </c>
      <c r="E144" s="106" t="s">
        <v>134</v>
      </c>
      <c r="F144" s="106" t="s">
        <v>137</v>
      </c>
      <c r="G144" s="106" t="s">
        <v>53</v>
      </c>
      <c r="H144" s="111">
        <v>1020.96</v>
      </c>
      <c r="I144" s="110">
        <v>45919.0</v>
      </c>
      <c r="J144" s="106">
        <v>9.6664765E7</v>
      </c>
      <c r="K144" s="110">
        <v>45939.0</v>
      </c>
      <c r="L144" s="107"/>
      <c r="M144" s="107"/>
      <c r="N144" s="110">
        <v>45933.0</v>
      </c>
    </row>
    <row r="145" hidden="1">
      <c r="A145" s="106" t="s">
        <v>4063</v>
      </c>
      <c r="B145" s="106">
        <v>2.1981305825E10</v>
      </c>
      <c r="C145" s="106" t="s">
        <v>9597</v>
      </c>
      <c r="D145" s="107"/>
      <c r="E145" s="106" t="s">
        <v>655</v>
      </c>
      <c r="F145" s="107"/>
      <c r="G145" s="107"/>
      <c r="H145" s="108"/>
      <c r="I145" s="109"/>
      <c r="J145" s="107"/>
      <c r="K145" s="109"/>
      <c r="L145" s="107"/>
      <c r="M145" s="107"/>
      <c r="N145" s="110">
        <v>45825.0</v>
      </c>
    </row>
    <row r="146" hidden="1">
      <c r="A146" s="106" t="s">
        <v>4547</v>
      </c>
      <c r="B146" s="106">
        <v>2.1974438843E10</v>
      </c>
      <c r="C146" s="106" t="s">
        <v>9598</v>
      </c>
      <c r="D146" s="107"/>
      <c r="E146" s="106" t="s">
        <v>655</v>
      </c>
      <c r="F146" s="107"/>
      <c r="G146" s="107"/>
      <c r="H146" s="108"/>
      <c r="I146" s="109"/>
      <c r="J146" s="107"/>
      <c r="K146" s="109"/>
      <c r="L146" s="107"/>
      <c r="M146" s="107"/>
      <c r="N146" s="110">
        <v>45825.0</v>
      </c>
    </row>
    <row r="147" hidden="1">
      <c r="A147" s="106" t="s">
        <v>9599</v>
      </c>
      <c r="B147" s="106">
        <v>2.1964436729E10</v>
      </c>
      <c r="C147" s="106" t="s">
        <v>9600</v>
      </c>
      <c r="D147" s="107"/>
      <c r="E147" s="106" t="s">
        <v>671</v>
      </c>
      <c r="F147" s="107"/>
      <c r="G147" s="107"/>
      <c r="H147" s="108"/>
      <c r="I147" s="109"/>
      <c r="J147" s="107"/>
      <c r="K147" s="109"/>
      <c r="L147" s="107"/>
      <c r="M147" s="107"/>
      <c r="N147" s="110">
        <v>45826.0</v>
      </c>
    </row>
    <row r="148" hidden="1">
      <c r="A148" s="106" t="s">
        <v>9601</v>
      </c>
      <c r="B148" s="106">
        <v>2.199675471E10</v>
      </c>
      <c r="C148" s="106" t="s">
        <v>9602</v>
      </c>
      <c r="D148" s="107"/>
      <c r="E148" s="106" t="s">
        <v>85</v>
      </c>
      <c r="F148" s="107"/>
      <c r="G148" s="107"/>
      <c r="H148" s="108"/>
      <c r="I148" s="109"/>
      <c r="J148" s="107"/>
      <c r="K148" s="109"/>
      <c r="L148" s="107"/>
      <c r="M148" s="107"/>
      <c r="N148" s="110">
        <v>45826.0</v>
      </c>
    </row>
    <row r="149" hidden="1">
      <c r="A149" s="106" t="s">
        <v>4985</v>
      </c>
      <c r="B149" s="106">
        <v>2.19654807E10</v>
      </c>
      <c r="C149" s="106" t="s">
        <v>9603</v>
      </c>
      <c r="D149" s="107"/>
      <c r="E149" s="106" t="s">
        <v>85</v>
      </c>
      <c r="F149" s="107"/>
      <c r="G149" s="107"/>
      <c r="H149" s="108"/>
      <c r="I149" s="109"/>
      <c r="J149" s="107"/>
      <c r="K149" s="109"/>
      <c r="L149" s="107"/>
      <c r="M149" s="107"/>
      <c r="N149" s="110">
        <v>45826.0</v>
      </c>
    </row>
    <row r="150" hidden="1">
      <c r="A150" s="106" t="s">
        <v>9604</v>
      </c>
      <c r="B150" s="106">
        <v>2.1975538467E10</v>
      </c>
      <c r="C150" s="106" t="s">
        <v>9605</v>
      </c>
      <c r="D150" s="107"/>
      <c r="E150" s="106" t="s">
        <v>85</v>
      </c>
      <c r="F150" s="107"/>
      <c r="G150" s="107"/>
      <c r="H150" s="108"/>
      <c r="I150" s="109"/>
      <c r="J150" s="107"/>
      <c r="K150" s="109"/>
      <c r="L150" s="107"/>
      <c r="M150" s="107"/>
      <c r="N150" s="110">
        <v>45826.0</v>
      </c>
    </row>
    <row r="151" hidden="1">
      <c r="A151" s="106" t="s">
        <v>4409</v>
      </c>
      <c r="B151" s="106">
        <v>2.19456789E10</v>
      </c>
      <c r="C151" s="106" t="s">
        <v>9606</v>
      </c>
      <c r="D151" s="107"/>
      <c r="E151" s="106" t="s">
        <v>85</v>
      </c>
      <c r="F151" s="107"/>
      <c r="G151" s="107"/>
      <c r="H151" s="108"/>
      <c r="I151" s="109"/>
      <c r="J151" s="107"/>
      <c r="K151" s="109"/>
      <c r="L151" s="107"/>
      <c r="M151" s="107"/>
      <c r="N151" s="110">
        <v>45826.0</v>
      </c>
    </row>
    <row r="152" hidden="1">
      <c r="A152" s="106" t="s">
        <v>5209</v>
      </c>
      <c r="B152" s="106">
        <v>2.2999235276E10</v>
      </c>
      <c r="C152" s="106" t="s">
        <v>9607</v>
      </c>
      <c r="D152" s="107"/>
      <c r="E152" s="106" t="s">
        <v>85</v>
      </c>
      <c r="F152" s="107"/>
      <c r="G152" s="107"/>
      <c r="H152" s="108"/>
      <c r="I152" s="109"/>
      <c r="J152" s="107"/>
      <c r="K152" s="109"/>
      <c r="L152" s="107"/>
      <c r="M152" s="107"/>
      <c r="N152" s="110">
        <v>45826.0</v>
      </c>
    </row>
    <row r="153" hidden="1">
      <c r="A153" s="106" t="s">
        <v>4126</v>
      </c>
      <c r="B153" s="106">
        <v>2.1975544802E10</v>
      </c>
      <c r="C153" s="106" t="s">
        <v>9608</v>
      </c>
      <c r="D153" s="107"/>
      <c r="E153" s="106" t="s">
        <v>85</v>
      </c>
      <c r="F153" s="107"/>
      <c r="G153" s="107"/>
      <c r="H153" s="108"/>
      <c r="I153" s="109"/>
      <c r="J153" s="107"/>
      <c r="K153" s="109"/>
      <c r="L153" s="107"/>
      <c r="M153" s="107"/>
      <c r="N153" s="110">
        <v>45826.0</v>
      </c>
    </row>
    <row r="154" hidden="1">
      <c r="A154" s="106" t="s">
        <v>9609</v>
      </c>
      <c r="B154" s="106">
        <v>2.1964272944E10</v>
      </c>
      <c r="C154" s="106" t="s">
        <v>9610</v>
      </c>
      <c r="D154" s="107"/>
      <c r="E154" s="106" t="s">
        <v>85</v>
      </c>
      <c r="F154" s="107"/>
      <c r="G154" s="107"/>
      <c r="H154" s="108"/>
      <c r="I154" s="109"/>
      <c r="J154" s="107"/>
      <c r="K154" s="109"/>
      <c r="L154" s="107"/>
      <c r="M154" s="107"/>
      <c r="N154" s="110">
        <v>45826.0</v>
      </c>
    </row>
    <row r="155" hidden="1">
      <c r="A155" s="106" t="s">
        <v>7530</v>
      </c>
      <c r="B155" s="106">
        <v>2.1968291653E10</v>
      </c>
      <c r="C155" s="107"/>
      <c r="D155" s="107"/>
      <c r="E155" s="106" t="s">
        <v>655</v>
      </c>
      <c r="F155" s="107"/>
      <c r="G155" s="107"/>
      <c r="H155" s="108"/>
      <c r="I155" s="109"/>
      <c r="J155" s="107"/>
      <c r="K155" s="109"/>
      <c r="L155" s="107"/>
      <c r="M155" s="107"/>
      <c r="N155" s="110">
        <v>45826.0</v>
      </c>
    </row>
    <row r="156" hidden="1">
      <c r="A156" s="106" t="s">
        <v>4104</v>
      </c>
      <c r="B156" s="106">
        <v>2.1970418689E10</v>
      </c>
      <c r="C156" s="107"/>
      <c r="D156" s="107"/>
      <c r="E156" s="106" t="s">
        <v>655</v>
      </c>
      <c r="F156" s="107"/>
      <c r="G156" s="107"/>
      <c r="H156" s="108"/>
      <c r="I156" s="109"/>
      <c r="J156" s="107"/>
      <c r="K156" s="109"/>
      <c r="L156" s="107"/>
      <c r="M156" s="107"/>
      <c r="N156" s="110">
        <v>45826.0</v>
      </c>
    </row>
    <row r="157">
      <c r="A157" s="106" t="s">
        <v>4904</v>
      </c>
      <c r="B157" s="106">
        <v>2.199964651E10</v>
      </c>
      <c r="C157" s="106" t="s">
        <v>9611</v>
      </c>
      <c r="D157" s="106" t="s">
        <v>4726</v>
      </c>
      <c r="E157" s="106" t="s">
        <v>655</v>
      </c>
      <c r="F157" s="106" t="s">
        <v>1146</v>
      </c>
      <c r="G157" s="106" t="s">
        <v>53</v>
      </c>
      <c r="H157" s="111">
        <v>1112.36</v>
      </c>
      <c r="I157" s="110">
        <v>45914.0</v>
      </c>
      <c r="J157" s="107"/>
      <c r="K157" s="110">
        <v>45940.0</v>
      </c>
      <c r="L157" s="107"/>
      <c r="M157" s="107"/>
      <c r="N157" s="110">
        <v>45931.0</v>
      </c>
    </row>
    <row r="158">
      <c r="A158" s="106" t="s">
        <v>4128</v>
      </c>
      <c r="B158" s="106">
        <v>2.1982934806E10</v>
      </c>
      <c r="C158" s="106" t="s">
        <v>9612</v>
      </c>
      <c r="D158" s="106" t="s">
        <v>9613</v>
      </c>
      <c r="E158" s="106" t="s">
        <v>655</v>
      </c>
      <c r="F158" s="106" t="s">
        <v>153</v>
      </c>
      <c r="G158" s="106" t="s">
        <v>53</v>
      </c>
      <c r="H158" s="111">
        <v>723.63</v>
      </c>
      <c r="I158" s="110">
        <v>45931.0</v>
      </c>
      <c r="J158" s="106">
        <v>1.7570108319008E13</v>
      </c>
      <c r="K158" s="110">
        <v>45940.0</v>
      </c>
      <c r="L158" s="107"/>
      <c r="M158" s="107"/>
      <c r="N158" s="110">
        <v>45931.0</v>
      </c>
    </row>
    <row r="159">
      <c r="A159" s="106" t="s">
        <v>4229</v>
      </c>
      <c r="B159" s="106">
        <v>2.4992883274E10</v>
      </c>
      <c r="C159" s="106" t="s">
        <v>9614</v>
      </c>
      <c r="D159" s="107"/>
      <c r="E159" s="106" t="s">
        <v>803</v>
      </c>
      <c r="F159" s="106" t="s">
        <v>436</v>
      </c>
      <c r="G159" s="106" t="s">
        <v>53</v>
      </c>
      <c r="H159" s="111">
        <v>1534.82</v>
      </c>
      <c r="I159" s="110">
        <v>45895.0</v>
      </c>
      <c r="J159" s="106" t="s">
        <v>9615</v>
      </c>
      <c r="K159" s="110">
        <v>45905.0</v>
      </c>
      <c r="L159" s="107"/>
      <c r="M159" s="107"/>
      <c r="N159" s="110">
        <v>45908.0</v>
      </c>
    </row>
    <row r="160" hidden="1">
      <c r="A160" s="106" t="s">
        <v>4341</v>
      </c>
      <c r="B160" s="106">
        <v>2.1968102871E10</v>
      </c>
      <c r="C160" s="106" t="s">
        <v>9616</v>
      </c>
      <c r="D160" s="107"/>
      <c r="E160" s="106" t="s">
        <v>85</v>
      </c>
      <c r="F160" s="107"/>
      <c r="G160" s="107"/>
      <c r="H160" s="108"/>
      <c r="I160" s="109"/>
      <c r="J160" s="107"/>
      <c r="K160" s="109"/>
      <c r="L160" s="107"/>
      <c r="M160" s="107"/>
      <c r="N160" s="110">
        <v>45828.0</v>
      </c>
    </row>
    <row r="161" hidden="1">
      <c r="A161" s="106" t="s">
        <v>4118</v>
      </c>
      <c r="B161" s="106">
        <v>2.1982752339E10</v>
      </c>
      <c r="C161" s="106" t="s">
        <v>9617</v>
      </c>
      <c r="D161" s="107"/>
      <c r="E161" s="106" t="s">
        <v>85</v>
      </c>
      <c r="F161" s="107"/>
      <c r="G161" s="107"/>
      <c r="H161" s="108"/>
      <c r="I161" s="109"/>
      <c r="J161" s="107"/>
      <c r="K161" s="109"/>
      <c r="L161" s="107"/>
      <c r="M161" s="107"/>
      <c r="N161" s="110">
        <v>45828.0</v>
      </c>
    </row>
    <row r="162" hidden="1">
      <c r="A162" s="106" t="s">
        <v>9618</v>
      </c>
      <c r="B162" s="106">
        <v>2.1980740479E10</v>
      </c>
      <c r="C162" s="106" t="s">
        <v>9619</v>
      </c>
      <c r="D162" s="107"/>
      <c r="E162" s="106" t="s">
        <v>85</v>
      </c>
      <c r="F162" s="107"/>
      <c r="G162" s="107"/>
      <c r="H162" s="108"/>
      <c r="I162" s="109"/>
      <c r="J162" s="107"/>
      <c r="K162" s="109"/>
      <c r="L162" s="107"/>
      <c r="M162" s="107"/>
      <c r="N162" s="110">
        <v>45828.0</v>
      </c>
    </row>
    <row r="163" hidden="1">
      <c r="A163" s="106" t="s">
        <v>4079</v>
      </c>
      <c r="B163" s="106">
        <v>2.1986172426E10</v>
      </c>
      <c r="C163" s="106" t="s">
        <v>9620</v>
      </c>
      <c r="D163" s="107"/>
      <c r="E163" s="106" t="s">
        <v>85</v>
      </c>
      <c r="F163" s="107"/>
      <c r="G163" s="107"/>
      <c r="H163" s="108"/>
      <c r="I163" s="109"/>
      <c r="J163" s="107"/>
      <c r="K163" s="109"/>
      <c r="L163" s="107"/>
      <c r="M163" s="107"/>
      <c r="N163" s="110">
        <v>45828.0</v>
      </c>
    </row>
    <row r="164" hidden="1">
      <c r="A164" s="106" t="s">
        <v>4955</v>
      </c>
      <c r="B164" s="106">
        <v>2.1971933384E10</v>
      </c>
      <c r="C164" s="106" t="s">
        <v>9621</v>
      </c>
      <c r="D164" s="107"/>
      <c r="E164" s="106" t="s">
        <v>85</v>
      </c>
      <c r="F164" s="107"/>
      <c r="G164" s="107"/>
      <c r="H164" s="108"/>
      <c r="I164" s="109"/>
      <c r="J164" s="107"/>
      <c r="K164" s="109"/>
      <c r="L164" s="107"/>
      <c r="M164" s="107"/>
      <c r="N164" s="110">
        <v>45828.0</v>
      </c>
    </row>
    <row r="165" hidden="1">
      <c r="A165" s="106" t="s">
        <v>4206</v>
      </c>
      <c r="B165" s="106">
        <v>2.197288261E10</v>
      </c>
      <c r="C165" s="106" t="s">
        <v>9622</v>
      </c>
      <c r="D165" s="107"/>
      <c r="E165" s="106" t="s">
        <v>85</v>
      </c>
      <c r="F165" s="107"/>
      <c r="G165" s="107"/>
      <c r="H165" s="108"/>
      <c r="I165" s="109"/>
      <c r="J165" s="107"/>
      <c r="K165" s="109"/>
      <c r="L165" s="107"/>
      <c r="M165" s="107"/>
      <c r="N165" s="110">
        <v>45828.0</v>
      </c>
    </row>
    <row r="166" hidden="1">
      <c r="A166" s="106" t="s">
        <v>7114</v>
      </c>
      <c r="B166" s="106">
        <v>2.1971824698E10</v>
      </c>
      <c r="C166" s="106" t="s">
        <v>9623</v>
      </c>
      <c r="D166" s="107"/>
      <c r="E166" s="106" t="s">
        <v>85</v>
      </c>
      <c r="F166" s="107"/>
      <c r="G166" s="107"/>
      <c r="H166" s="108"/>
      <c r="I166" s="109"/>
      <c r="J166" s="107"/>
      <c r="K166" s="109"/>
      <c r="L166" s="107"/>
      <c r="M166" s="107"/>
      <c r="N166" s="110">
        <v>45828.0</v>
      </c>
    </row>
    <row r="167" hidden="1">
      <c r="A167" s="106" t="s">
        <v>8327</v>
      </c>
      <c r="B167" s="106">
        <v>2.1991239688E10</v>
      </c>
      <c r="C167" s="106" t="s">
        <v>9624</v>
      </c>
      <c r="D167" s="107"/>
      <c r="E167" s="106" t="s">
        <v>85</v>
      </c>
      <c r="F167" s="107"/>
      <c r="G167" s="107"/>
      <c r="H167" s="108"/>
      <c r="I167" s="109"/>
      <c r="J167" s="107"/>
      <c r="K167" s="109"/>
      <c r="L167" s="107"/>
      <c r="M167" s="107"/>
      <c r="N167" s="110">
        <v>45828.0</v>
      </c>
    </row>
    <row r="168" hidden="1">
      <c r="A168" s="106" t="s">
        <v>5157</v>
      </c>
      <c r="B168" s="106">
        <v>2.196802011E10</v>
      </c>
      <c r="C168" s="106" t="s">
        <v>9625</v>
      </c>
      <c r="D168" s="107"/>
      <c r="E168" s="106" t="s">
        <v>85</v>
      </c>
      <c r="F168" s="107"/>
      <c r="G168" s="107"/>
      <c r="H168" s="108"/>
      <c r="I168" s="109"/>
      <c r="J168" s="107"/>
      <c r="K168" s="109"/>
      <c r="L168" s="107"/>
      <c r="M168" s="107"/>
      <c r="N168" s="110">
        <v>45832.0</v>
      </c>
    </row>
    <row r="169" hidden="1">
      <c r="A169" s="106" t="s">
        <v>4121</v>
      </c>
      <c r="B169" s="106">
        <v>1.1984202268E10</v>
      </c>
      <c r="C169" s="106" t="s">
        <v>9626</v>
      </c>
      <c r="D169" s="107"/>
      <c r="E169" s="106" t="s">
        <v>671</v>
      </c>
      <c r="F169" s="107"/>
      <c r="G169" s="107"/>
      <c r="H169" s="108"/>
      <c r="I169" s="109"/>
      <c r="J169" s="107"/>
      <c r="K169" s="109"/>
      <c r="L169" s="107"/>
      <c r="M169" s="107"/>
      <c r="N169" s="110">
        <v>45832.0</v>
      </c>
    </row>
    <row r="170" hidden="1">
      <c r="A170" s="106" t="s">
        <v>9627</v>
      </c>
      <c r="B170" s="106">
        <v>2.1993390414E10</v>
      </c>
      <c r="C170" s="106" t="s">
        <v>9628</v>
      </c>
      <c r="D170" s="107"/>
      <c r="E170" s="106" t="s">
        <v>671</v>
      </c>
      <c r="F170" s="107"/>
      <c r="G170" s="107"/>
      <c r="H170" s="108"/>
      <c r="I170" s="109"/>
      <c r="J170" s="107"/>
      <c r="K170" s="109"/>
      <c r="L170" s="107"/>
      <c r="M170" s="107"/>
      <c r="N170" s="110">
        <v>45832.0</v>
      </c>
    </row>
    <row r="171" hidden="1">
      <c r="A171" s="106" t="s">
        <v>9629</v>
      </c>
      <c r="B171" s="106">
        <v>2.299914969E10</v>
      </c>
      <c r="C171" s="106" t="s">
        <v>9630</v>
      </c>
      <c r="D171" s="107"/>
      <c r="E171" s="106" t="s">
        <v>671</v>
      </c>
      <c r="F171" s="107"/>
      <c r="G171" s="107"/>
      <c r="H171" s="108"/>
      <c r="I171" s="109"/>
      <c r="J171" s="107"/>
      <c r="K171" s="109"/>
      <c r="L171" s="107"/>
      <c r="M171" s="107"/>
      <c r="N171" s="110">
        <v>45832.0</v>
      </c>
    </row>
    <row r="172" hidden="1">
      <c r="A172" s="106" t="s">
        <v>9631</v>
      </c>
      <c r="B172" s="106">
        <v>2.2999892394E10</v>
      </c>
      <c r="C172" s="106" t="s">
        <v>9632</v>
      </c>
      <c r="D172" s="107"/>
      <c r="E172" s="106" t="s">
        <v>671</v>
      </c>
      <c r="F172" s="107"/>
      <c r="G172" s="107"/>
      <c r="H172" s="108"/>
      <c r="I172" s="109"/>
      <c r="J172" s="107"/>
      <c r="K172" s="109"/>
      <c r="L172" s="107"/>
      <c r="M172" s="107"/>
      <c r="N172" s="110">
        <v>45832.0</v>
      </c>
    </row>
    <row r="173" hidden="1">
      <c r="A173" s="106" t="s">
        <v>4549</v>
      </c>
      <c r="B173" s="106">
        <v>2.2998151232E10</v>
      </c>
      <c r="C173" s="106" t="s">
        <v>9633</v>
      </c>
      <c r="D173" s="107"/>
      <c r="E173" s="106" t="s">
        <v>671</v>
      </c>
      <c r="F173" s="107"/>
      <c r="G173" s="107"/>
      <c r="H173" s="108"/>
      <c r="I173" s="109"/>
      <c r="J173" s="107"/>
      <c r="K173" s="109"/>
      <c r="L173" s="107"/>
      <c r="M173" s="107"/>
      <c r="N173" s="110">
        <v>45832.0</v>
      </c>
    </row>
    <row r="174" hidden="1">
      <c r="A174" s="106" t="s">
        <v>9501</v>
      </c>
      <c r="B174" s="106">
        <v>2.1998705725E10</v>
      </c>
      <c r="C174" s="107"/>
      <c r="D174" s="107"/>
      <c r="E174" s="106" t="s">
        <v>671</v>
      </c>
      <c r="F174" s="107"/>
      <c r="G174" s="107"/>
      <c r="H174" s="108"/>
      <c r="I174" s="109"/>
      <c r="J174" s="107"/>
      <c r="K174" s="109"/>
      <c r="L174" s="107"/>
      <c r="M174" s="107"/>
      <c r="N174" s="110">
        <v>45832.0</v>
      </c>
    </row>
    <row r="175" hidden="1">
      <c r="A175" s="106" t="s">
        <v>4949</v>
      </c>
      <c r="B175" s="106">
        <v>2.1984069144E10</v>
      </c>
      <c r="C175" s="106" t="s">
        <v>9634</v>
      </c>
      <c r="D175" s="107"/>
      <c r="E175" s="106" t="s">
        <v>671</v>
      </c>
      <c r="F175" s="107"/>
      <c r="G175" s="107"/>
      <c r="H175" s="108"/>
      <c r="I175" s="109"/>
      <c r="J175" s="107"/>
      <c r="K175" s="109"/>
      <c r="L175" s="107"/>
      <c r="M175" s="107"/>
      <c r="N175" s="110">
        <v>45832.0</v>
      </c>
    </row>
    <row r="176" hidden="1">
      <c r="A176" s="106" t="s">
        <v>4022</v>
      </c>
      <c r="B176" s="106">
        <v>2.1999061086E10</v>
      </c>
      <c r="C176" s="106" t="s">
        <v>9635</v>
      </c>
      <c r="D176" s="107"/>
      <c r="E176" s="106" t="s">
        <v>671</v>
      </c>
      <c r="F176" s="107"/>
      <c r="G176" s="107"/>
      <c r="H176" s="108"/>
      <c r="I176" s="109"/>
      <c r="J176" s="107"/>
      <c r="K176" s="109"/>
      <c r="L176" s="107"/>
      <c r="M176" s="107"/>
      <c r="N176" s="110">
        <v>45832.0</v>
      </c>
    </row>
    <row r="177" hidden="1">
      <c r="A177" s="106" t="s">
        <v>9636</v>
      </c>
      <c r="B177" s="106">
        <v>2.1964689104E10</v>
      </c>
      <c r="C177" s="107"/>
      <c r="D177" s="107"/>
      <c r="E177" s="106" t="s">
        <v>671</v>
      </c>
      <c r="F177" s="107"/>
      <c r="G177" s="106" t="s">
        <v>150</v>
      </c>
      <c r="H177" s="108"/>
      <c r="I177" s="109"/>
      <c r="J177" s="107"/>
      <c r="K177" s="109"/>
      <c r="L177" s="107"/>
      <c r="M177" s="106" t="s">
        <v>9637</v>
      </c>
      <c r="N177" s="110">
        <v>45832.0</v>
      </c>
    </row>
    <row r="178" hidden="1">
      <c r="A178" s="106" t="s">
        <v>4636</v>
      </c>
      <c r="B178" s="106">
        <v>2.4992714236E10</v>
      </c>
      <c r="C178" s="106" t="s">
        <v>9638</v>
      </c>
      <c r="D178" s="107"/>
      <c r="E178" s="106" t="s">
        <v>85</v>
      </c>
      <c r="F178" s="107"/>
      <c r="G178" s="107"/>
      <c r="H178" s="108"/>
      <c r="I178" s="109"/>
      <c r="J178" s="107"/>
      <c r="K178" s="109"/>
      <c r="L178" s="107"/>
      <c r="M178" s="107"/>
      <c r="N178" s="110">
        <v>45832.0</v>
      </c>
    </row>
    <row r="179" hidden="1">
      <c r="A179" s="106" t="s">
        <v>4679</v>
      </c>
      <c r="B179" s="106">
        <v>2.2997545373E10</v>
      </c>
      <c r="C179" s="106" t="s">
        <v>9639</v>
      </c>
      <c r="D179" s="107"/>
      <c r="E179" s="106" t="s">
        <v>85</v>
      </c>
      <c r="F179" s="107"/>
      <c r="G179" s="107"/>
      <c r="H179" s="108"/>
      <c r="I179" s="109"/>
      <c r="J179" s="107"/>
      <c r="K179" s="109"/>
      <c r="L179" s="107"/>
      <c r="M179" s="107"/>
      <c r="N179" s="110">
        <v>45832.0</v>
      </c>
    </row>
    <row r="180" hidden="1">
      <c r="A180" s="106" t="s">
        <v>4</v>
      </c>
      <c r="B180" s="106">
        <v>2.2998772042E10</v>
      </c>
      <c r="C180" s="106" t="s">
        <v>9640</v>
      </c>
      <c r="D180" s="107"/>
      <c r="E180" s="106" t="s">
        <v>85</v>
      </c>
      <c r="F180" s="107"/>
      <c r="G180" s="107"/>
      <c r="H180" s="108"/>
      <c r="I180" s="109"/>
      <c r="J180" s="107"/>
      <c r="K180" s="109"/>
      <c r="L180" s="107"/>
      <c r="M180" s="107"/>
      <c r="N180" s="110">
        <v>45832.0</v>
      </c>
    </row>
    <row r="181" hidden="1">
      <c r="A181" s="106" t="s">
        <v>4658</v>
      </c>
      <c r="B181" s="106">
        <v>2.1979513879E10</v>
      </c>
      <c r="C181" s="106" t="s">
        <v>9641</v>
      </c>
      <c r="D181" s="107"/>
      <c r="E181" s="106" t="s">
        <v>85</v>
      </c>
      <c r="F181" s="107"/>
      <c r="G181" s="107"/>
      <c r="H181" s="108"/>
      <c r="I181" s="109"/>
      <c r="J181" s="107"/>
      <c r="K181" s="109"/>
      <c r="L181" s="107"/>
      <c r="M181" s="107"/>
      <c r="N181" s="110">
        <v>45832.0</v>
      </c>
    </row>
    <row r="182" hidden="1">
      <c r="A182" s="106" t="s">
        <v>4104</v>
      </c>
      <c r="B182" s="106">
        <v>2.4998687691E10</v>
      </c>
      <c r="C182" s="106" t="s">
        <v>9642</v>
      </c>
      <c r="D182" s="107"/>
      <c r="E182" s="106" t="s">
        <v>85</v>
      </c>
      <c r="F182" s="107"/>
      <c r="G182" s="107"/>
      <c r="H182" s="108"/>
      <c r="I182" s="109"/>
      <c r="J182" s="107"/>
      <c r="K182" s="109"/>
      <c r="L182" s="107"/>
      <c r="M182" s="107"/>
      <c r="N182" s="110">
        <v>45832.0</v>
      </c>
    </row>
    <row r="183" hidden="1">
      <c r="A183" s="106" t="s">
        <v>4286</v>
      </c>
      <c r="B183" s="106">
        <v>2.1989553566E10</v>
      </c>
      <c r="C183" s="106" t="s">
        <v>9643</v>
      </c>
      <c r="D183" s="107"/>
      <c r="E183" s="106" t="s">
        <v>85</v>
      </c>
      <c r="F183" s="107"/>
      <c r="G183" s="107"/>
      <c r="H183" s="108"/>
      <c r="I183" s="109"/>
      <c r="J183" s="107"/>
      <c r="K183" s="109"/>
      <c r="L183" s="107"/>
      <c r="M183" s="107"/>
      <c r="N183" s="110">
        <v>45832.0</v>
      </c>
    </row>
    <row r="184" hidden="1">
      <c r="A184" s="106" t="s">
        <v>4557</v>
      </c>
      <c r="B184" s="106">
        <v>2.1979790709E10</v>
      </c>
      <c r="C184" s="106" t="s">
        <v>9644</v>
      </c>
      <c r="D184" s="107"/>
      <c r="E184" s="106" t="s">
        <v>85</v>
      </c>
      <c r="F184" s="107"/>
      <c r="G184" s="107"/>
      <c r="H184" s="108"/>
      <c r="I184" s="109"/>
      <c r="J184" s="107"/>
      <c r="K184" s="109"/>
      <c r="L184" s="107"/>
      <c r="M184" s="107"/>
      <c r="N184" s="110">
        <v>45832.0</v>
      </c>
    </row>
    <row r="185" hidden="1">
      <c r="A185" s="106" t="s">
        <v>4919</v>
      </c>
      <c r="B185" s="106">
        <v>2.1986778803E10</v>
      </c>
      <c r="C185" s="106" t="s">
        <v>9645</v>
      </c>
      <c r="D185" s="107"/>
      <c r="E185" s="106" t="s">
        <v>85</v>
      </c>
      <c r="F185" s="107"/>
      <c r="G185" s="107"/>
      <c r="H185" s="108"/>
      <c r="I185" s="109"/>
      <c r="J185" s="107"/>
      <c r="K185" s="109"/>
      <c r="L185" s="107"/>
      <c r="M185" s="107"/>
      <c r="N185" s="110">
        <v>45832.0</v>
      </c>
    </row>
    <row r="186" hidden="1">
      <c r="A186" s="106" t="s">
        <v>4159</v>
      </c>
      <c r="B186" s="106">
        <v>2.1998439345E10</v>
      </c>
      <c r="C186" s="106" t="s">
        <v>9646</v>
      </c>
      <c r="D186" s="107"/>
      <c r="E186" s="106" t="s">
        <v>85</v>
      </c>
      <c r="F186" s="107"/>
      <c r="G186" s="107"/>
      <c r="H186" s="108"/>
      <c r="I186" s="109"/>
      <c r="J186" s="107"/>
      <c r="K186" s="109"/>
      <c r="L186" s="107"/>
      <c r="M186" s="107"/>
      <c r="N186" s="110">
        <v>45832.0</v>
      </c>
    </row>
    <row r="187" hidden="1">
      <c r="A187" s="106" t="s">
        <v>4079</v>
      </c>
      <c r="B187" s="106">
        <v>2.2998803709E10</v>
      </c>
      <c r="C187" s="106" t="s">
        <v>9647</v>
      </c>
      <c r="D187" s="107"/>
      <c r="E187" s="106" t="s">
        <v>85</v>
      </c>
      <c r="F187" s="107"/>
      <c r="G187" s="107"/>
      <c r="H187" s="108"/>
      <c r="I187" s="109"/>
      <c r="J187" s="107"/>
      <c r="K187" s="109"/>
      <c r="L187" s="107"/>
      <c r="M187" s="107"/>
      <c r="N187" s="110">
        <v>45832.0</v>
      </c>
    </row>
    <row r="188" hidden="1">
      <c r="A188" s="106" t="s">
        <v>5153</v>
      </c>
      <c r="B188" s="106">
        <v>2.1964933604E10</v>
      </c>
      <c r="C188" s="106" t="s">
        <v>9648</v>
      </c>
      <c r="D188" s="107"/>
      <c r="E188" s="106" t="s">
        <v>85</v>
      </c>
      <c r="F188" s="107"/>
      <c r="G188" s="107"/>
      <c r="H188" s="108"/>
      <c r="I188" s="109"/>
      <c r="J188" s="107"/>
      <c r="K188" s="109"/>
      <c r="L188" s="107"/>
      <c r="M188" s="107"/>
      <c r="N188" s="110">
        <v>45832.0</v>
      </c>
    </row>
    <row r="189" hidden="1">
      <c r="A189" s="106" t="s">
        <v>4299</v>
      </c>
      <c r="B189" s="106">
        <v>2.1982117857E10</v>
      </c>
      <c r="C189" s="106" t="s">
        <v>9649</v>
      </c>
      <c r="D189" s="107"/>
      <c r="E189" s="106" t="s">
        <v>85</v>
      </c>
      <c r="F189" s="107"/>
      <c r="G189" s="107"/>
      <c r="H189" s="108"/>
      <c r="I189" s="109"/>
      <c r="J189" s="107"/>
      <c r="K189" s="109"/>
      <c r="L189" s="107"/>
      <c r="M189" s="107"/>
      <c r="N189" s="110">
        <v>45832.0</v>
      </c>
    </row>
    <row r="190">
      <c r="A190" s="106" t="s">
        <v>5310</v>
      </c>
      <c r="B190" s="106">
        <v>2.1979612114E10</v>
      </c>
      <c r="C190" s="106" t="s">
        <v>9650</v>
      </c>
      <c r="D190" s="107"/>
      <c r="E190" s="106" t="s">
        <v>803</v>
      </c>
      <c r="F190" s="107"/>
      <c r="G190" s="106" t="s">
        <v>53</v>
      </c>
      <c r="H190" s="111">
        <v>748.15</v>
      </c>
      <c r="I190" s="110">
        <v>45904.0</v>
      </c>
      <c r="J190" s="106">
        <v>9.6650554E7</v>
      </c>
      <c r="K190" s="110">
        <v>45918.0</v>
      </c>
      <c r="L190" s="107"/>
      <c r="M190" s="106" t="s">
        <v>9651</v>
      </c>
      <c r="N190" s="110">
        <v>45904.0</v>
      </c>
    </row>
    <row r="191">
      <c r="A191" s="106" t="s">
        <v>9652</v>
      </c>
      <c r="B191" s="106">
        <v>2.1966114198E10</v>
      </c>
      <c r="C191" s="106" t="s">
        <v>9653</v>
      </c>
      <c r="D191" s="106" t="s">
        <v>9654</v>
      </c>
      <c r="E191" s="106" t="s">
        <v>134</v>
      </c>
      <c r="F191" s="106" t="s">
        <v>137</v>
      </c>
      <c r="G191" s="106" t="s">
        <v>53</v>
      </c>
      <c r="H191" s="111">
        <v>784.9</v>
      </c>
      <c r="I191" s="106" t="s">
        <v>9655</v>
      </c>
      <c r="J191" s="106">
        <v>1048435.0</v>
      </c>
      <c r="K191" s="110">
        <v>45922.0</v>
      </c>
      <c r="L191" s="107"/>
      <c r="M191" s="107"/>
      <c r="N191" s="110">
        <v>45903.0</v>
      </c>
    </row>
    <row r="192">
      <c r="A192" s="106" t="s">
        <v>3974</v>
      </c>
      <c r="B192" s="106">
        <v>2.1992140567E10</v>
      </c>
      <c r="C192" s="106" t="s">
        <v>9656</v>
      </c>
      <c r="D192" s="107"/>
      <c r="E192" s="106" t="s">
        <v>134</v>
      </c>
      <c r="F192" s="106" t="s">
        <v>436</v>
      </c>
      <c r="G192" s="106" t="s">
        <v>53</v>
      </c>
      <c r="H192" s="111">
        <v>508.3</v>
      </c>
      <c r="I192" s="106" t="s">
        <v>9657</v>
      </c>
      <c r="J192" s="106">
        <v>480575.0</v>
      </c>
      <c r="K192" s="110">
        <v>45915.0</v>
      </c>
      <c r="L192" s="107"/>
      <c r="M192" s="107"/>
      <c r="N192" s="110">
        <v>45903.0</v>
      </c>
    </row>
    <row r="193">
      <c r="A193" s="106" t="s">
        <v>1439</v>
      </c>
      <c r="B193" s="106">
        <v>2.1981434375E10</v>
      </c>
      <c r="C193" s="106" t="s">
        <v>9658</v>
      </c>
      <c r="D193" s="107"/>
      <c r="E193" s="106" t="s">
        <v>85</v>
      </c>
      <c r="F193" s="106" t="s">
        <v>137</v>
      </c>
      <c r="G193" s="106" t="s">
        <v>53</v>
      </c>
      <c r="H193" s="111">
        <v>1232.15</v>
      </c>
      <c r="I193" s="106" t="s">
        <v>9659</v>
      </c>
      <c r="J193" s="106">
        <v>1048005.0</v>
      </c>
      <c r="K193" s="110">
        <v>45910.0</v>
      </c>
      <c r="L193" s="107"/>
      <c r="M193" s="107"/>
      <c r="N193" s="110">
        <v>45898.0</v>
      </c>
    </row>
    <row r="194">
      <c r="A194" s="106" t="s">
        <v>4683</v>
      </c>
      <c r="B194" s="106">
        <v>2.1964469342E10</v>
      </c>
      <c r="C194" s="106" t="s">
        <v>9660</v>
      </c>
      <c r="D194" s="106" t="s">
        <v>9661</v>
      </c>
      <c r="E194" s="106" t="s">
        <v>134</v>
      </c>
      <c r="F194" s="106" t="s">
        <v>93</v>
      </c>
      <c r="G194" s="106" t="s">
        <v>53</v>
      </c>
      <c r="H194" s="111">
        <v>809.74</v>
      </c>
      <c r="I194" s="106" t="s">
        <v>9662</v>
      </c>
      <c r="J194" s="106">
        <v>9.6601202E7</v>
      </c>
      <c r="K194" s="110">
        <v>45910.0</v>
      </c>
      <c r="L194" s="107"/>
      <c r="M194" s="107"/>
      <c r="N194" s="110">
        <v>45898.0</v>
      </c>
    </row>
    <row r="195">
      <c r="A195" s="106" t="s">
        <v>9663</v>
      </c>
      <c r="B195" s="106">
        <v>2.1975436364E10</v>
      </c>
      <c r="C195" s="106" t="s">
        <v>9664</v>
      </c>
      <c r="D195" s="107"/>
      <c r="E195" s="106" t="s">
        <v>134</v>
      </c>
      <c r="F195" s="106" t="s">
        <v>93</v>
      </c>
      <c r="G195" s="106" t="s">
        <v>53</v>
      </c>
      <c r="H195" s="111">
        <v>588.89</v>
      </c>
      <c r="I195" s="106" t="s">
        <v>9662</v>
      </c>
      <c r="J195" s="106">
        <v>9.6600885E7</v>
      </c>
      <c r="K195" s="110">
        <v>45910.0</v>
      </c>
      <c r="L195" s="107"/>
      <c r="M195" s="107"/>
      <c r="N195" s="110">
        <v>45898.0</v>
      </c>
    </row>
    <row r="196">
      <c r="A196" s="106" t="s">
        <v>9665</v>
      </c>
      <c r="B196" s="106">
        <v>2.1995376603E10</v>
      </c>
      <c r="C196" s="106" t="s">
        <v>9666</v>
      </c>
      <c r="D196" s="106" t="s">
        <v>9667</v>
      </c>
      <c r="E196" s="106" t="s">
        <v>134</v>
      </c>
      <c r="F196" s="106" t="s">
        <v>93</v>
      </c>
      <c r="G196" s="106" t="s">
        <v>53</v>
      </c>
      <c r="H196" s="111">
        <v>376.37</v>
      </c>
      <c r="I196" s="106" t="s">
        <v>9668</v>
      </c>
      <c r="J196" s="106">
        <v>9.660821E7</v>
      </c>
      <c r="K196" s="110">
        <v>45910.0</v>
      </c>
      <c r="L196" s="107"/>
      <c r="M196" s="107"/>
      <c r="N196" s="110">
        <v>45898.0</v>
      </c>
    </row>
    <row r="197" hidden="1">
      <c r="A197" s="106" t="s">
        <v>4409</v>
      </c>
      <c r="B197" s="106">
        <v>2.1974184155E10</v>
      </c>
      <c r="C197" s="106" t="s">
        <v>9669</v>
      </c>
      <c r="D197" s="107"/>
      <c r="E197" s="106" t="s">
        <v>85</v>
      </c>
      <c r="F197" s="107"/>
      <c r="G197" s="106" t="s">
        <v>86</v>
      </c>
      <c r="H197" s="108"/>
      <c r="I197" s="109"/>
      <c r="J197" s="107"/>
      <c r="K197" s="109"/>
      <c r="L197" s="107"/>
      <c r="M197" s="107"/>
      <c r="N197" s="110">
        <v>45841.0</v>
      </c>
    </row>
    <row r="198" hidden="1">
      <c r="A198" s="106" t="s">
        <v>5200</v>
      </c>
      <c r="B198" s="106">
        <v>2.2988719058E10</v>
      </c>
      <c r="C198" s="106" t="s">
        <v>9670</v>
      </c>
      <c r="D198" s="107"/>
      <c r="E198" s="106" t="s">
        <v>85</v>
      </c>
      <c r="F198" s="107"/>
      <c r="G198" s="106" t="s">
        <v>150</v>
      </c>
      <c r="H198" s="108"/>
      <c r="I198" s="109"/>
      <c r="J198" s="107"/>
      <c r="K198" s="109"/>
      <c r="L198" s="107"/>
      <c r="M198" s="106" t="s">
        <v>9671</v>
      </c>
      <c r="N198" s="110">
        <v>45841.0</v>
      </c>
    </row>
    <row r="199" hidden="1">
      <c r="A199" s="106" t="s">
        <v>4713</v>
      </c>
      <c r="B199" s="106">
        <v>2.4999253457E10</v>
      </c>
      <c r="C199" s="106" t="s">
        <v>9672</v>
      </c>
      <c r="D199" s="107"/>
      <c r="E199" s="106" t="s">
        <v>85</v>
      </c>
      <c r="F199" s="107"/>
      <c r="G199" s="106" t="s">
        <v>86</v>
      </c>
      <c r="H199" s="108"/>
      <c r="I199" s="109"/>
      <c r="J199" s="107"/>
      <c r="K199" s="109"/>
      <c r="L199" s="107"/>
      <c r="M199" s="107"/>
      <c r="N199" s="110">
        <v>45841.0</v>
      </c>
    </row>
    <row r="200" hidden="1">
      <c r="A200" s="106" t="s">
        <v>5552</v>
      </c>
      <c r="B200" s="106">
        <v>2.1998884766E10</v>
      </c>
      <c r="C200" s="106" t="s">
        <v>9673</v>
      </c>
      <c r="D200" s="107"/>
      <c r="E200" s="106" t="s">
        <v>85</v>
      </c>
      <c r="F200" s="106" t="s">
        <v>182</v>
      </c>
      <c r="G200" s="106" t="s">
        <v>94</v>
      </c>
      <c r="H200" s="111">
        <v>3362.02</v>
      </c>
      <c r="I200" s="109"/>
      <c r="J200" s="107"/>
      <c r="K200" s="109"/>
      <c r="L200" s="107"/>
      <c r="M200" s="106" t="s">
        <v>9674</v>
      </c>
      <c r="N200" s="110">
        <v>45841.0</v>
      </c>
    </row>
    <row r="201" hidden="1">
      <c r="A201" s="106" t="s">
        <v>4575</v>
      </c>
      <c r="B201" s="106">
        <v>2.199993608E9</v>
      </c>
      <c r="C201" s="106" t="s">
        <v>9675</v>
      </c>
      <c r="D201" s="107"/>
      <c r="E201" s="106" t="s">
        <v>85</v>
      </c>
      <c r="F201" s="107"/>
      <c r="G201" s="106" t="s">
        <v>86</v>
      </c>
      <c r="H201" s="108"/>
      <c r="I201" s="109"/>
      <c r="J201" s="107"/>
      <c r="K201" s="109"/>
      <c r="L201" s="107"/>
      <c r="M201" s="107"/>
      <c r="N201" s="110">
        <v>45841.0</v>
      </c>
    </row>
    <row r="202" hidden="1">
      <c r="A202" s="106" t="s">
        <v>4159</v>
      </c>
      <c r="B202" s="106">
        <v>2.1999069312E10</v>
      </c>
      <c r="C202" s="106" t="s">
        <v>9676</v>
      </c>
      <c r="D202" s="107"/>
      <c r="E202" s="106" t="s">
        <v>85</v>
      </c>
      <c r="F202" s="106" t="s">
        <v>289</v>
      </c>
      <c r="G202" s="106" t="s">
        <v>94</v>
      </c>
      <c r="H202" s="111">
        <v>1787.34</v>
      </c>
      <c r="I202" s="109"/>
      <c r="J202" s="107"/>
      <c r="K202" s="109"/>
      <c r="L202" s="107"/>
      <c r="M202" s="107"/>
      <c r="N202" s="110">
        <v>45841.0</v>
      </c>
    </row>
    <row r="203" hidden="1">
      <c r="A203" s="106" t="s">
        <v>9677</v>
      </c>
      <c r="B203" s="106">
        <v>2.1976762182E10</v>
      </c>
      <c r="C203" s="106" t="s">
        <v>9678</v>
      </c>
      <c r="D203" s="107"/>
      <c r="E203" s="106" t="s">
        <v>85</v>
      </c>
      <c r="F203" s="106" t="s">
        <v>703</v>
      </c>
      <c r="G203" s="106" t="s">
        <v>94</v>
      </c>
      <c r="H203" s="111">
        <v>2978.58</v>
      </c>
      <c r="I203" s="109"/>
      <c r="J203" s="107"/>
      <c r="K203" s="109"/>
      <c r="L203" s="107"/>
      <c r="M203" s="107"/>
      <c r="N203" s="110">
        <v>45841.0</v>
      </c>
    </row>
    <row r="204" hidden="1">
      <c r="A204" s="106" t="s">
        <v>4985</v>
      </c>
      <c r="B204" s="106">
        <v>2.1999743344E10</v>
      </c>
      <c r="C204" s="106" t="s">
        <v>9679</v>
      </c>
      <c r="D204" s="107"/>
      <c r="E204" s="106" t="s">
        <v>85</v>
      </c>
      <c r="F204" s="106" t="s">
        <v>137</v>
      </c>
      <c r="G204" s="106" t="s">
        <v>94</v>
      </c>
      <c r="H204" s="111">
        <v>5420.75</v>
      </c>
      <c r="I204" s="109"/>
      <c r="J204" s="107"/>
      <c r="K204" s="109"/>
      <c r="L204" s="107"/>
      <c r="M204" s="107"/>
      <c r="N204" s="110">
        <v>45841.0</v>
      </c>
    </row>
    <row r="205" hidden="1">
      <c r="A205" s="106" t="s">
        <v>5069</v>
      </c>
      <c r="B205" s="106">
        <v>2.198132367E10</v>
      </c>
      <c r="C205" s="106" t="s">
        <v>9680</v>
      </c>
      <c r="D205" s="107"/>
      <c r="E205" s="106" t="s">
        <v>85</v>
      </c>
      <c r="F205" s="107"/>
      <c r="G205" s="106" t="s">
        <v>86</v>
      </c>
      <c r="H205" s="108"/>
      <c r="I205" s="109"/>
      <c r="J205" s="107"/>
      <c r="K205" s="109"/>
      <c r="L205" s="107"/>
      <c r="M205" s="107"/>
      <c r="N205" s="110">
        <v>45841.0</v>
      </c>
    </row>
    <row r="206" hidden="1">
      <c r="A206" s="106" t="s">
        <v>9681</v>
      </c>
      <c r="B206" s="106">
        <v>2.1983471519E10</v>
      </c>
      <c r="C206" s="106" t="s">
        <v>9682</v>
      </c>
      <c r="D206" s="107"/>
      <c r="E206" s="106" t="s">
        <v>85</v>
      </c>
      <c r="F206" s="107"/>
      <c r="G206" s="106" t="s">
        <v>86</v>
      </c>
      <c r="H206" s="108"/>
      <c r="I206" s="109"/>
      <c r="J206" s="107"/>
      <c r="K206" s="109"/>
      <c r="L206" s="107"/>
      <c r="M206" s="107"/>
      <c r="N206" s="110">
        <v>45841.0</v>
      </c>
    </row>
    <row r="207" hidden="1">
      <c r="A207" s="106" t="s">
        <v>4440</v>
      </c>
      <c r="B207" s="106">
        <v>2.1967546491E10</v>
      </c>
      <c r="C207" s="106" t="s">
        <v>9683</v>
      </c>
      <c r="D207" s="107"/>
      <c r="E207" s="106" t="s">
        <v>85</v>
      </c>
      <c r="F207" s="106" t="s">
        <v>93</v>
      </c>
      <c r="G207" s="106" t="s">
        <v>94</v>
      </c>
      <c r="H207" s="111">
        <v>376.37</v>
      </c>
      <c r="I207" s="109"/>
      <c r="J207" s="107"/>
      <c r="K207" s="109"/>
      <c r="L207" s="107"/>
      <c r="M207" s="107"/>
      <c r="N207" s="110">
        <v>45841.0</v>
      </c>
    </row>
    <row r="208" hidden="1">
      <c r="A208" s="106" t="s">
        <v>9684</v>
      </c>
      <c r="B208" s="106">
        <v>2.1991143014E10</v>
      </c>
      <c r="C208" s="106" t="s">
        <v>9685</v>
      </c>
      <c r="D208" s="107"/>
      <c r="E208" s="106" t="s">
        <v>85</v>
      </c>
      <c r="F208" s="106" t="s">
        <v>93</v>
      </c>
      <c r="G208" s="106" t="s">
        <v>94</v>
      </c>
      <c r="H208" s="111">
        <v>588.89</v>
      </c>
      <c r="I208" s="109"/>
      <c r="J208" s="107"/>
      <c r="K208" s="109"/>
      <c r="L208" s="107"/>
      <c r="M208" s="107"/>
      <c r="N208" s="110">
        <v>45841.0</v>
      </c>
    </row>
    <row r="209" hidden="1">
      <c r="A209" s="106" t="s">
        <v>4739</v>
      </c>
      <c r="B209" s="106">
        <v>2.2999213814E10</v>
      </c>
      <c r="C209" s="106" t="s">
        <v>9686</v>
      </c>
      <c r="D209" s="107"/>
      <c r="E209" s="106" t="s">
        <v>85</v>
      </c>
      <c r="F209" s="107"/>
      <c r="G209" s="106" t="s">
        <v>86</v>
      </c>
      <c r="H209" s="108"/>
      <c r="I209" s="109"/>
      <c r="J209" s="107"/>
      <c r="K209" s="109"/>
      <c r="L209" s="107"/>
      <c r="M209" s="107"/>
      <c r="N209" s="110">
        <v>45841.0</v>
      </c>
    </row>
    <row r="210" hidden="1">
      <c r="A210" s="106" t="s">
        <v>3978</v>
      </c>
      <c r="B210" s="106">
        <v>2.1999918876E10</v>
      </c>
      <c r="C210" s="106" t="s">
        <v>9687</v>
      </c>
      <c r="D210" s="107"/>
      <c r="E210" s="106" t="s">
        <v>85</v>
      </c>
      <c r="F210" s="107"/>
      <c r="G210" s="106" t="s">
        <v>86</v>
      </c>
      <c r="H210" s="108"/>
      <c r="I210" s="109"/>
      <c r="J210" s="107"/>
      <c r="K210" s="109"/>
      <c r="L210" s="107"/>
      <c r="M210" s="107"/>
      <c r="N210" s="110">
        <v>45841.0</v>
      </c>
    </row>
    <row r="211" hidden="1">
      <c r="A211" s="106" t="s">
        <v>9688</v>
      </c>
      <c r="B211" s="106">
        <v>2.1969573819E10</v>
      </c>
      <c r="C211" s="106" t="s">
        <v>9689</v>
      </c>
      <c r="D211" s="107"/>
      <c r="E211" s="106" t="s">
        <v>85</v>
      </c>
      <c r="F211" s="106" t="s">
        <v>182</v>
      </c>
      <c r="G211" s="106" t="s">
        <v>94</v>
      </c>
      <c r="H211" s="111">
        <v>570.11</v>
      </c>
      <c r="I211" s="109"/>
      <c r="J211" s="107"/>
      <c r="K211" s="109"/>
      <c r="L211" s="107"/>
      <c r="M211" s="107"/>
      <c r="N211" s="110">
        <v>45841.0</v>
      </c>
    </row>
    <row r="212" hidden="1">
      <c r="A212" s="106" t="s">
        <v>3978</v>
      </c>
      <c r="B212" s="106">
        <v>2.1965208577E10</v>
      </c>
      <c r="C212" s="106" t="s">
        <v>9690</v>
      </c>
      <c r="D212" s="107"/>
      <c r="E212" s="106" t="s">
        <v>85</v>
      </c>
      <c r="F212" s="106" t="s">
        <v>186</v>
      </c>
      <c r="G212" s="106" t="s">
        <v>94</v>
      </c>
      <c r="H212" s="111">
        <v>1036.26</v>
      </c>
      <c r="I212" s="109"/>
      <c r="J212" s="107"/>
      <c r="K212" s="109"/>
      <c r="L212" s="107"/>
      <c r="M212" s="107"/>
      <c r="N212" s="110">
        <v>45841.0</v>
      </c>
    </row>
    <row r="213" hidden="1">
      <c r="A213" s="106" t="s">
        <v>4059</v>
      </c>
      <c r="B213" s="106">
        <v>2.4992714413E10</v>
      </c>
      <c r="C213" s="106" t="s">
        <v>9691</v>
      </c>
      <c r="D213" s="107"/>
      <c r="E213" s="106" t="s">
        <v>85</v>
      </c>
      <c r="F213" s="106" t="s">
        <v>93</v>
      </c>
      <c r="G213" s="106" t="s">
        <v>94</v>
      </c>
      <c r="H213" s="111">
        <v>980.51</v>
      </c>
      <c r="I213" s="109"/>
      <c r="J213" s="107"/>
      <c r="K213" s="109"/>
      <c r="L213" s="107"/>
      <c r="M213" s="107"/>
      <c r="N213" s="110">
        <v>45841.0</v>
      </c>
    </row>
    <row r="214" hidden="1">
      <c r="A214" s="106" t="s">
        <v>4462</v>
      </c>
      <c r="B214" s="106">
        <v>2.1989137325E10</v>
      </c>
      <c r="C214" s="106" t="s">
        <v>9692</v>
      </c>
      <c r="D214" s="107"/>
      <c r="E214" s="106" t="s">
        <v>85</v>
      </c>
      <c r="F214" s="107"/>
      <c r="G214" s="106" t="s">
        <v>86</v>
      </c>
      <c r="H214" s="108"/>
      <c r="I214" s="109"/>
      <c r="J214" s="107"/>
      <c r="K214" s="109"/>
      <c r="L214" s="107"/>
      <c r="M214" s="107"/>
      <c r="N214" s="110">
        <v>45841.0</v>
      </c>
    </row>
    <row r="215" hidden="1">
      <c r="A215" s="106" t="s">
        <v>8059</v>
      </c>
      <c r="B215" s="106">
        <v>2.1966777394E10</v>
      </c>
      <c r="C215" s="106" t="s">
        <v>9693</v>
      </c>
      <c r="D215" s="107"/>
      <c r="E215" s="106" t="s">
        <v>85</v>
      </c>
      <c r="F215" s="106" t="s">
        <v>93</v>
      </c>
      <c r="G215" s="106" t="s">
        <v>94</v>
      </c>
      <c r="H215" s="111">
        <v>1863.5</v>
      </c>
      <c r="I215" s="109"/>
      <c r="J215" s="107"/>
      <c r="K215" s="109"/>
      <c r="L215" s="107"/>
      <c r="M215" s="107"/>
      <c r="N215" s="110">
        <v>45841.0</v>
      </c>
    </row>
    <row r="216" hidden="1">
      <c r="A216" s="106" t="s">
        <v>9503</v>
      </c>
      <c r="B216" s="106">
        <v>2.1988031337E10</v>
      </c>
      <c r="C216" s="106" t="s">
        <v>9694</v>
      </c>
      <c r="D216" s="107"/>
      <c r="E216" s="106" t="s">
        <v>85</v>
      </c>
      <c r="F216" s="107"/>
      <c r="G216" s="106" t="s">
        <v>86</v>
      </c>
      <c r="H216" s="108"/>
      <c r="I216" s="109"/>
      <c r="J216" s="107"/>
      <c r="K216" s="109"/>
      <c r="L216" s="107"/>
      <c r="M216" s="107"/>
      <c r="N216" s="110">
        <v>45841.0</v>
      </c>
    </row>
    <row r="217" hidden="1">
      <c r="A217" s="106" t="s">
        <v>4184</v>
      </c>
      <c r="B217" s="106">
        <v>2.1972833859E10</v>
      </c>
      <c r="C217" s="106" t="s">
        <v>9695</v>
      </c>
      <c r="D217" s="107"/>
      <c r="E217" s="106" t="s">
        <v>85</v>
      </c>
      <c r="F217" s="106" t="s">
        <v>93</v>
      </c>
      <c r="G217" s="106" t="s">
        <v>94</v>
      </c>
      <c r="H217" s="111">
        <v>327.43</v>
      </c>
      <c r="I217" s="109"/>
      <c r="J217" s="107"/>
      <c r="K217" s="109"/>
      <c r="L217" s="107"/>
      <c r="M217" s="107"/>
      <c r="N217" s="110">
        <v>45841.0</v>
      </c>
    </row>
    <row r="218" hidden="1">
      <c r="A218" s="106" t="s">
        <v>9696</v>
      </c>
      <c r="B218" s="106">
        <v>2.1996335417E10</v>
      </c>
      <c r="C218" s="106" t="s">
        <v>9697</v>
      </c>
      <c r="D218" s="107"/>
      <c r="E218" s="106" t="s">
        <v>85</v>
      </c>
      <c r="F218" s="107"/>
      <c r="G218" s="106" t="s">
        <v>86</v>
      </c>
      <c r="H218" s="108"/>
      <c r="I218" s="109"/>
      <c r="J218" s="107"/>
      <c r="K218" s="109"/>
      <c r="L218" s="107"/>
      <c r="M218" s="107"/>
      <c r="N218" s="110">
        <v>45841.0</v>
      </c>
    </row>
    <row r="219" hidden="1">
      <c r="A219" s="106" t="s">
        <v>4441</v>
      </c>
      <c r="B219" s="106">
        <v>2.1979895574E10</v>
      </c>
      <c r="C219" s="106" t="s">
        <v>9698</v>
      </c>
      <c r="D219" s="107"/>
      <c r="E219" s="106" t="s">
        <v>655</v>
      </c>
      <c r="F219" s="107"/>
      <c r="G219" s="106" t="s">
        <v>86</v>
      </c>
      <c r="H219" s="108"/>
      <c r="I219" s="109"/>
      <c r="J219" s="107"/>
      <c r="K219" s="109"/>
      <c r="L219" s="107"/>
      <c r="M219" s="107"/>
      <c r="N219" s="110">
        <v>45841.0</v>
      </c>
    </row>
    <row r="220" hidden="1">
      <c r="A220" s="106" t="s">
        <v>4931</v>
      </c>
      <c r="B220" s="106">
        <v>2.1999583446E10</v>
      </c>
      <c r="C220" s="106" t="s">
        <v>9699</v>
      </c>
      <c r="D220" s="107"/>
      <c r="E220" s="106" t="s">
        <v>655</v>
      </c>
      <c r="F220" s="106" t="s">
        <v>289</v>
      </c>
      <c r="G220" s="106" t="s">
        <v>94</v>
      </c>
      <c r="H220" s="111">
        <v>849.62</v>
      </c>
      <c r="I220" s="109"/>
      <c r="J220" s="107"/>
      <c r="K220" s="109"/>
      <c r="L220" s="107"/>
      <c r="M220" s="107"/>
      <c r="N220" s="110">
        <v>45841.0</v>
      </c>
    </row>
    <row r="221" hidden="1">
      <c r="A221" s="106" t="s">
        <v>4701</v>
      </c>
      <c r="B221" s="106">
        <v>2.1980792984E10</v>
      </c>
      <c r="C221" s="106" t="s">
        <v>9700</v>
      </c>
      <c r="D221" s="107"/>
      <c r="E221" s="106" t="s">
        <v>655</v>
      </c>
      <c r="F221" s="107"/>
      <c r="G221" s="106" t="s">
        <v>86</v>
      </c>
      <c r="H221" s="108"/>
      <c r="I221" s="109"/>
      <c r="J221" s="107"/>
      <c r="K221" s="109"/>
      <c r="L221" s="107"/>
      <c r="M221" s="107"/>
      <c r="N221" s="110">
        <v>45841.0</v>
      </c>
    </row>
    <row r="222" hidden="1">
      <c r="A222" s="106" t="s">
        <v>4282</v>
      </c>
      <c r="B222" s="106">
        <v>2.197099247E10</v>
      </c>
      <c r="C222" s="106" t="s">
        <v>9701</v>
      </c>
      <c r="D222" s="107"/>
      <c r="E222" s="106" t="s">
        <v>85</v>
      </c>
      <c r="F222" s="107"/>
      <c r="G222" s="106" t="s">
        <v>86</v>
      </c>
      <c r="H222" s="108"/>
      <c r="I222" s="109"/>
      <c r="J222" s="107"/>
      <c r="K222" s="109"/>
      <c r="L222" s="107"/>
      <c r="M222" s="107"/>
      <c r="N222" s="110">
        <v>45841.0</v>
      </c>
    </row>
    <row r="223" hidden="1">
      <c r="A223" s="106" t="s">
        <v>9702</v>
      </c>
      <c r="B223" s="106">
        <v>2.1981131041E10</v>
      </c>
      <c r="C223" s="106" t="s">
        <v>9703</v>
      </c>
      <c r="D223" s="107"/>
      <c r="E223" s="106" t="s">
        <v>85</v>
      </c>
      <c r="F223" s="107"/>
      <c r="G223" s="106" t="s">
        <v>86</v>
      </c>
      <c r="H223" s="108"/>
      <c r="I223" s="109"/>
      <c r="J223" s="107"/>
      <c r="K223" s="109"/>
      <c r="L223" s="107"/>
      <c r="M223" s="107"/>
      <c r="N223" s="110">
        <v>45841.0</v>
      </c>
    </row>
    <row r="224">
      <c r="A224" s="106" t="s">
        <v>4464</v>
      </c>
      <c r="B224" s="106">
        <v>2.1993848333E10</v>
      </c>
      <c r="C224" s="106" t="s">
        <v>9704</v>
      </c>
      <c r="D224" s="107"/>
      <c r="E224" s="106" t="s">
        <v>134</v>
      </c>
      <c r="F224" s="106" t="s">
        <v>143</v>
      </c>
      <c r="G224" s="106" t="s">
        <v>53</v>
      </c>
      <c r="H224" s="111">
        <v>1288.48</v>
      </c>
      <c r="I224" s="106" t="s">
        <v>9705</v>
      </c>
      <c r="J224" s="106">
        <v>2003949.0</v>
      </c>
      <c r="K224" s="110">
        <v>45920.0</v>
      </c>
      <c r="L224" s="107"/>
      <c r="M224" s="107"/>
      <c r="N224" s="110">
        <v>45898.0</v>
      </c>
    </row>
    <row r="225" hidden="1">
      <c r="A225" s="106" t="s">
        <v>4104</v>
      </c>
      <c r="B225" s="106">
        <v>2.2992511551E10</v>
      </c>
      <c r="C225" s="106" t="s">
        <v>9706</v>
      </c>
      <c r="D225" s="107"/>
      <c r="E225" s="106" t="s">
        <v>85</v>
      </c>
      <c r="F225" s="107"/>
      <c r="G225" s="106" t="s">
        <v>86</v>
      </c>
      <c r="H225" s="108"/>
      <c r="I225" s="109"/>
      <c r="J225" s="107"/>
      <c r="K225" s="109"/>
      <c r="L225" s="107"/>
      <c r="M225" s="107"/>
      <c r="N225" s="110">
        <v>45841.0</v>
      </c>
    </row>
    <row r="226" hidden="1">
      <c r="A226" s="106" t="s">
        <v>4282</v>
      </c>
      <c r="B226" s="106">
        <v>2.1994142945E10</v>
      </c>
      <c r="C226" s="106" t="s">
        <v>9707</v>
      </c>
      <c r="D226" s="107"/>
      <c r="E226" s="106" t="s">
        <v>85</v>
      </c>
      <c r="F226" s="107"/>
      <c r="G226" s="106" t="s">
        <v>86</v>
      </c>
      <c r="H226" s="108"/>
      <c r="I226" s="109"/>
      <c r="J226" s="107"/>
      <c r="K226" s="109"/>
      <c r="L226" s="107"/>
      <c r="M226" s="107"/>
      <c r="N226" s="110">
        <v>45841.0</v>
      </c>
    </row>
    <row r="227" hidden="1">
      <c r="A227" s="106" t="s">
        <v>9708</v>
      </c>
      <c r="B227" s="106">
        <v>2.1981617028E10</v>
      </c>
      <c r="C227" s="106" t="s">
        <v>9709</v>
      </c>
      <c r="D227" s="107"/>
      <c r="E227" s="106" t="s">
        <v>85</v>
      </c>
      <c r="F227" s="106" t="s">
        <v>137</v>
      </c>
      <c r="G227" s="106" t="s">
        <v>94</v>
      </c>
      <c r="H227" s="111">
        <v>902.59</v>
      </c>
      <c r="I227" s="109"/>
      <c r="J227" s="107"/>
      <c r="K227" s="109"/>
      <c r="L227" s="107"/>
      <c r="M227" s="107"/>
      <c r="N227" s="110">
        <v>45841.0</v>
      </c>
    </row>
    <row r="228" hidden="1">
      <c r="A228" s="106" t="s">
        <v>9710</v>
      </c>
      <c r="B228" s="106">
        <v>2.2999595424E10</v>
      </c>
      <c r="C228" s="106" t="s">
        <v>9711</v>
      </c>
      <c r="D228" s="107"/>
      <c r="E228" s="106" t="s">
        <v>671</v>
      </c>
      <c r="F228" s="107"/>
      <c r="G228" s="106" t="s">
        <v>86</v>
      </c>
      <c r="H228" s="108"/>
      <c r="I228" s="109"/>
      <c r="J228" s="107"/>
      <c r="K228" s="109"/>
      <c r="L228" s="107"/>
      <c r="M228" s="107"/>
      <c r="N228" s="110">
        <v>45841.0</v>
      </c>
    </row>
    <row r="229" hidden="1">
      <c r="A229" s="106" t="s">
        <v>3</v>
      </c>
      <c r="B229" s="106">
        <v>2.1981813312E10</v>
      </c>
      <c r="C229" s="106" t="s">
        <v>9712</v>
      </c>
      <c r="D229" s="107"/>
      <c r="E229" s="106" t="s">
        <v>671</v>
      </c>
      <c r="F229" s="107"/>
      <c r="G229" s="106" t="s">
        <v>86</v>
      </c>
      <c r="H229" s="108"/>
      <c r="I229" s="109"/>
      <c r="J229" s="107"/>
      <c r="K229" s="109"/>
      <c r="L229" s="107"/>
      <c r="M229" s="107"/>
      <c r="N229" s="110">
        <v>45841.0</v>
      </c>
    </row>
    <row r="230" hidden="1">
      <c r="A230" s="106" t="s">
        <v>4286</v>
      </c>
      <c r="B230" s="106">
        <v>2.1986674338E10</v>
      </c>
      <c r="C230" s="106" t="s">
        <v>9713</v>
      </c>
      <c r="D230" s="107"/>
      <c r="E230" s="106" t="s">
        <v>671</v>
      </c>
      <c r="F230" s="107"/>
      <c r="G230" s="106" t="s">
        <v>86</v>
      </c>
      <c r="H230" s="108"/>
      <c r="I230" s="109"/>
      <c r="J230" s="107"/>
      <c r="K230" s="109"/>
      <c r="L230" s="107"/>
      <c r="M230" s="107"/>
      <c r="N230" s="110">
        <v>45841.0</v>
      </c>
    </row>
    <row r="231" hidden="1">
      <c r="A231" s="106" t="s">
        <v>9714</v>
      </c>
      <c r="B231" s="106">
        <v>2.1964512701E10</v>
      </c>
      <c r="C231" s="107"/>
      <c r="D231" s="107"/>
      <c r="E231" s="106" t="s">
        <v>649</v>
      </c>
      <c r="F231" s="107"/>
      <c r="G231" s="106" t="s">
        <v>86</v>
      </c>
      <c r="H231" s="108"/>
      <c r="I231" s="109"/>
      <c r="J231" s="107"/>
      <c r="K231" s="109"/>
      <c r="L231" s="107"/>
      <c r="M231" s="107"/>
      <c r="N231" s="110">
        <v>45841.0</v>
      </c>
    </row>
    <row r="232" hidden="1">
      <c r="A232" s="106" t="s">
        <v>4071</v>
      </c>
      <c r="B232" s="106">
        <v>2.1993844586E10</v>
      </c>
      <c r="C232" s="106" t="s">
        <v>9715</v>
      </c>
      <c r="D232" s="107"/>
      <c r="E232" s="106" t="s">
        <v>671</v>
      </c>
      <c r="F232" s="107"/>
      <c r="G232" s="106" t="s">
        <v>86</v>
      </c>
      <c r="H232" s="108"/>
      <c r="I232" s="109"/>
      <c r="J232" s="107"/>
      <c r="K232" s="109"/>
      <c r="L232" s="107"/>
      <c r="M232" s="107"/>
      <c r="N232" s="110">
        <v>45841.0</v>
      </c>
    </row>
    <row r="233" hidden="1">
      <c r="A233" s="106" t="s">
        <v>4441</v>
      </c>
      <c r="B233" s="106">
        <v>2.1980047719E10</v>
      </c>
      <c r="C233" s="106" t="s">
        <v>9716</v>
      </c>
      <c r="D233" s="107"/>
      <c r="E233" s="106" t="s">
        <v>671</v>
      </c>
      <c r="F233" s="107"/>
      <c r="G233" s="106" t="s">
        <v>86</v>
      </c>
      <c r="H233" s="108"/>
      <c r="I233" s="109"/>
      <c r="J233" s="107"/>
      <c r="K233" s="109"/>
      <c r="L233" s="107"/>
      <c r="M233" s="107"/>
      <c r="N233" s="110">
        <v>45841.0</v>
      </c>
    </row>
    <row r="234" hidden="1">
      <c r="A234" s="106" t="s">
        <v>4159</v>
      </c>
      <c r="B234" s="106">
        <v>2.197749012E10</v>
      </c>
      <c r="C234" s="107"/>
      <c r="D234" s="107"/>
      <c r="E234" s="106" t="s">
        <v>649</v>
      </c>
      <c r="F234" s="106" t="s">
        <v>93</v>
      </c>
      <c r="G234" s="106" t="s">
        <v>94</v>
      </c>
      <c r="H234" s="111">
        <v>560.86</v>
      </c>
      <c r="I234" s="109"/>
      <c r="J234" s="107"/>
      <c r="K234" s="109"/>
      <c r="L234" s="107"/>
      <c r="M234" s="107"/>
      <c r="N234" s="110">
        <v>45841.0</v>
      </c>
    </row>
    <row r="235" hidden="1">
      <c r="A235" s="106" t="s">
        <v>4658</v>
      </c>
      <c r="B235" s="106">
        <v>2.1970222359E10</v>
      </c>
      <c r="C235" s="107"/>
      <c r="D235" s="107"/>
      <c r="E235" s="106" t="s">
        <v>655</v>
      </c>
      <c r="F235" s="107"/>
      <c r="G235" s="106" t="s">
        <v>86</v>
      </c>
      <c r="H235" s="108"/>
      <c r="I235" s="109"/>
      <c r="J235" s="107"/>
      <c r="K235" s="109"/>
      <c r="L235" s="107"/>
      <c r="M235" s="107"/>
      <c r="N235" s="110">
        <v>45842.0</v>
      </c>
    </row>
    <row r="236" hidden="1">
      <c r="A236" s="106" t="s">
        <v>4535</v>
      </c>
      <c r="B236" s="106">
        <v>2.1970426466E10</v>
      </c>
      <c r="C236" s="107"/>
      <c r="D236" s="107"/>
      <c r="E236" s="106" t="s">
        <v>655</v>
      </c>
      <c r="F236" s="107"/>
      <c r="G236" s="106" t="s">
        <v>86</v>
      </c>
      <c r="H236" s="108"/>
      <c r="I236" s="109"/>
      <c r="J236" s="107"/>
      <c r="K236" s="109"/>
      <c r="L236" s="107"/>
      <c r="M236" s="107"/>
      <c r="N236" s="110">
        <v>45842.0</v>
      </c>
    </row>
    <row r="237" hidden="1">
      <c r="A237" s="106" t="s">
        <v>7130</v>
      </c>
      <c r="B237" s="106">
        <v>2.1982723819E10</v>
      </c>
      <c r="C237" s="106" t="s">
        <v>9717</v>
      </c>
      <c r="D237" s="107"/>
      <c r="E237" s="106" t="s">
        <v>85</v>
      </c>
      <c r="F237" s="106" t="s">
        <v>93</v>
      </c>
      <c r="G237" s="106" t="s">
        <v>94</v>
      </c>
      <c r="H237" s="111">
        <v>588.89</v>
      </c>
      <c r="I237" s="109"/>
      <c r="J237" s="107"/>
      <c r="K237" s="109"/>
      <c r="L237" s="107"/>
      <c r="M237" s="107"/>
      <c r="N237" s="110">
        <v>45842.0</v>
      </c>
    </row>
    <row r="238" hidden="1">
      <c r="A238" s="106" t="s">
        <v>9718</v>
      </c>
      <c r="B238" s="106">
        <v>2.1993371257E10</v>
      </c>
      <c r="C238" s="106" t="s">
        <v>9719</v>
      </c>
      <c r="D238" s="107"/>
      <c r="E238" s="106" t="s">
        <v>85</v>
      </c>
      <c r="F238" s="107"/>
      <c r="G238" s="106" t="s">
        <v>86</v>
      </c>
      <c r="H238" s="108"/>
      <c r="I238" s="109"/>
      <c r="J238" s="107"/>
      <c r="K238" s="109"/>
      <c r="L238" s="107"/>
      <c r="M238" s="107"/>
      <c r="N238" s="110">
        <v>45842.0</v>
      </c>
    </row>
    <row r="239" hidden="1">
      <c r="A239" s="106" t="s">
        <v>9720</v>
      </c>
      <c r="B239" s="106">
        <v>2.199945062E10</v>
      </c>
      <c r="C239" s="106" t="s">
        <v>9721</v>
      </c>
      <c r="D239" s="107"/>
      <c r="E239" s="106" t="s">
        <v>85</v>
      </c>
      <c r="F239" s="107"/>
      <c r="G239" s="106" t="s">
        <v>150</v>
      </c>
      <c r="H239" s="108"/>
      <c r="I239" s="109"/>
      <c r="J239" s="107"/>
      <c r="K239" s="109"/>
      <c r="L239" s="107"/>
      <c r="M239" s="106" t="s">
        <v>9722</v>
      </c>
      <c r="N239" s="110">
        <v>45842.0</v>
      </c>
    </row>
    <row r="240" hidden="1">
      <c r="A240" s="106" t="s">
        <v>5200</v>
      </c>
      <c r="B240" s="106">
        <v>2.2998640156E10</v>
      </c>
      <c r="C240" s="106" t="s">
        <v>9723</v>
      </c>
      <c r="D240" s="107"/>
      <c r="E240" s="106" t="s">
        <v>85</v>
      </c>
      <c r="F240" s="106" t="s">
        <v>93</v>
      </c>
      <c r="G240" s="106" t="s">
        <v>94</v>
      </c>
      <c r="H240" s="111">
        <v>773.96</v>
      </c>
      <c r="I240" s="109"/>
      <c r="J240" s="107"/>
      <c r="K240" s="109"/>
      <c r="L240" s="107"/>
      <c r="M240" s="107"/>
      <c r="N240" s="110">
        <v>45842.0</v>
      </c>
    </row>
    <row r="241" hidden="1">
      <c r="A241" s="106" t="s">
        <v>9724</v>
      </c>
      <c r="B241" s="106">
        <v>2.1994929191E10</v>
      </c>
      <c r="C241" s="106" t="s">
        <v>9725</v>
      </c>
      <c r="D241" s="107"/>
      <c r="E241" s="106" t="s">
        <v>85</v>
      </c>
      <c r="F241" s="106" t="s">
        <v>137</v>
      </c>
      <c r="G241" s="106" t="s">
        <v>94</v>
      </c>
      <c r="H241" s="111">
        <v>1323.34</v>
      </c>
      <c r="I241" s="109"/>
      <c r="J241" s="107"/>
      <c r="K241" s="109"/>
      <c r="L241" s="107"/>
      <c r="M241" s="107"/>
      <c r="N241" s="110">
        <v>45842.0</v>
      </c>
    </row>
    <row r="242" hidden="1">
      <c r="A242" s="106" t="s">
        <v>5075</v>
      </c>
      <c r="B242" s="106">
        <v>2.1965381616E10</v>
      </c>
      <c r="C242" s="106" t="s">
        <v>9726</v>
      </c>
      <c r="D242" s="107"/>
      <c r="E242" s="106" t="s">
        <v>85</v>
      </c>
      <c r="F242" s="107"/>
      <c r="G242" s="106" t="s">
        <v>86</v>
      </c>
      <c r="H242" s="108"/>
      <c r="I242" s="109"/>
      <c r="J242" s="107"/>
      <c r="K242" s="109"/>
      <c r="L242" s="107"/>
      <c r="M242" s="107"/>
      <c r="N242" s="110">
        <v>45842.0</v>
      </c>
    </row>
    <row r="243" hidden="1">
      <c r="A243" s="106" t="s">
        <v>5195</v>
      </c>
      <c r="B243" s="106">
        <v>2.1994550486E10</v>
      </c>
      <c r="C243" s="107"/>
      <c r="D243" s="107"/>
      <c r="E243" s="106" t="s">
        <v>655</v>
      </c>
      <c r="F243" s="107"/>
      <c r="G243" s="106" t="s">
        <v>86</v>
      </c>
      <c r="H243" s="108"/>
      <c r="I243" s="109"/>
      <c r="J243" s="107"/>
      <c r="K243" s="109"/>
      <c r="L243" s="107"/>
      <c r="M243" s="107"/>
      <c r="N243" s="110">
        <v>45842.0</v>
      </c>
    </row>
    <row r="244" hidden="1">
      <c r="A244" s="106" t="s">
        <v>7712</v>
      </c>
      <c r="B244" s="106">
        <v>2.1982174717E10</v>
      </c>
      <c r="C244" s="107"/>
      <c r="D244" s="107"/>
      <c r="E244" s="106" t="s">
        <v>655</v>
      </c>
      <c r="F244" s="107"/>
      <c r="G244" s="106" t="s">
        <v>86</v>
      </c>
      <c r="H244" s="108"/>
      <c r="I244" s="109"/>
      <c r="J244" s="107"/>
      <c r="K244" s="109"/>
      <c r="L244" s="107"/>
      <c r="M244" s="107"/>
      <c r="N244" s="110">
        <v>45842.0</v>
      </c>
    </row>
    <row r="245" hidden="1">
      <c r="A245" s="106" t="s">
        <v>4274</v>
      </c>
      <c r="B245" s="106">
        <v>2.2981265213E10</v>
      </c>
      <c r="C245" s="106" t="s">
        <v>9727</v>
      </c>
      <c r="D245" s="107"/>
      <c r="E245" s="106" t="s">
        <v>85</v>
      </c>
      <c r="F245" s="107"/>
      <c r="G245" s="106" t="s">
        <v>86</v>
      </c>
      <c r="H245" s="108"/>
      <c r="I245" s="109"/>
      <c r="J245" s="107"/>
      <c r="K245" s="109"/>
      <c r="L245" s="107"/>
      <c r="M245" s="107"/>
      <c r="N245" s="110">
        <v>45848.0</v>
      </c>
    </row>
    <row r="246" hidden="1">
      <c r="A246" s="106" t="s">
        <v>5200</v>
      </c>
      <c r="B246" s="106">
        <v>2.1967816771E10</v>
      </c>
      <c r="C246" s="106" t="s">
        <v>9728</v>
      </c>
      <c r="D246" s="107"/>
      <c r="E246" s="106" t="s">
        <v>85</v>
      </c>
      <c r="F246" s="107"/>
      <c r="G246" s="106" t="s">
        <v>86</v>
      </c>
      <c r="H246" s="108"/>
      <c r="I246" s="109"/>
      <c r="J246" s="107"/>
      <c r="K246" s="109"/>
      <c r="L246" s="107"/>
      <c r="M246" s="107"/>
      <c r="N246" s="110">
        <v>45849.0</v>
      </c>
    </row>
    <row r="247" hidden="1">
      <c r="A247" s="106" t="s">
        <v>4458</v>
      </c>
      <c r="B247" s="106">
        <v>2.1964900504E10</v>
      </c>
      <c r="C247" s="106" t="s">
        <v>9729</v>
      </c>
      <c r="D247" s="107"/>
      <c r="E247" s="106" t="s">
        <v>85</v>
      </c>
      <c r="F247" s="107"/>
      <c r="G247" s="106" t="s">
        <v>86</v>
      </c>
      <c r="H247" s="108"/>
      <c r="I247" s="109"/>
      <c r="J247" s="107"/>
      <c r="K247" s="109"/>
      <c r="L247" s="107"/>
      <c r="M247" s="107"/>
      <c r="N247" s="110">
        <v>45849.0</v>
      </c>
    </row>
    <row r="248" hidden="1">
      <c r="A248" s="106" t="s">
        <v>4445</v>
      </c>
      <c r="B248" s="106">
        <v>2.1984523095E10</v>
      </c>
      <c r="C248" s="106" t="s">
        <v>9730</v>
      </c>
      <c r="D248" s="107"/>
      <c r="E248" s="106" t="s">
        <v>85</v>
      </c>
      <c r="F248" s="106" t="s">
        <v>93</v>
      </c>
      <c r="G248" s="106" t="s">
        <v>94</v>
      </c>
      <c r="H248" s="111">
        <v>467.39</v>
      </c>
      <c r="I248" s="109"/>
      <c r="J248" s="107"/>
      <c r="K248" s="109"/>
      <c r="L248" s="107"/>
      <c r="M248" s="107"/>
      <c r="N248" s="110">
        <v>45849.0</v>
      </c>
    </row>
    <row r="249" hidden="1">
      <c r="A249" s="106" t="s">
        <v>5274</v>
      </c>
      <c r="B249" s="106">
        <v>2.2988092311E10</v>
      </c>
      <c r="C249" s="106" t="s">
        <v>9731</v>
      </c>
      <c r="D249" s="107"/>
      <c r="E249" s="106" t="s">
        <v>85</v>
      </c>
      <c r="F249" s="106" t="s">
        <v>93</v>
      </c>
      <c r="G249" s="106" t="s">
        <v>94</v>
      </c>
      <c r="H249" s="111">
        <v>467.39</v>
      </c>
      <c r="I249" s="109"/>
      <c r="J249" s="107"/>
      <c r="K249" s="109"/>
      <c r="L249" s="107"/>
      <c r="M249" s="106" t="s">
        <v>9732</v>
      </c>
      <c r="N249" s="110">
        <v>45849.0</v>
      </c>
    </row>
    <row r="250" hidden="1">
      <c r="A250" s="106" t="s">
        <v>4065</v>
      </c>
      <c r="B250" s="106">
        <v>2.196915584E10</v>
      </c>
      <c r="C250" s="106" t="s">
        <v>9733</v>
      </c>
      <c r="D250" s="107"/>
      <c r="E250" s="106" t="s">
        <v>85</v>
      </c>
      <c r="F250" s="107"/>
      <c r="G250" s="106" t="s">
        <v>86</v>
      </c>
      <c r="H250" s="108"/>
      <c r="I250" s="109"/>
      <c r="J250" s="107"/>
      <c r="K250" s="109"/>
      <c r="L250" s="107"/>
      <c r="M250" s="107"/>
      <c r="N250" s="110">
        <v>45849.0</v>
      </c>
    </row>
    <row r="251" hidden="1">
      <c r="A251" s="106" t="s">
        <v>9734</v>
      </c>
      <c r="B251" s="106">
        <v>2.1983368111E10</v>
      </c>
      <c r="C251" s="106" t="s">
        <v>9735</v>
      </c>
      <c r="D251" s="107"/>
      <c r="E251" s="106" t="s">
        <v>85</v>
      </c>
      <c r="F251" s="107"/>
      <c r="G251" s="106" t="s">
        <v>86</v>
      </c>
      <c r="H251" s="108"/>
      <c r="I251" s="109"/>
      <c r="J251" s="107"/>
      <c r="K251" s="109"/>
      <c r="L251" s="107"/>
      <c r="M251" s="107"/>
      <c r="N251" s="110">
        <v>45849.0</v>
      </c>
    </row>
    <row r="252" hidden="1">
      <c r="A252" s="106" t="s">
        <v>9072</v>
      </c>
      <c r="B252" s="106">
        <v>2.1984545638E10</v>
      </c>
      <c r="C252" s="106" t="s">
        <v>9736</v>
      </c>
      <c r="D252" s="107"/>
      <c r="E252" s="106" t="s">
        <v>85</v>
      </c>
      <c r="F252" s="107"/>
      <c r="G252" s="106" t="s">
        <v>86</v>
      </c>
      <c r="H252" s="108"/>
      <c r="I252" s="109"/>
      <c r="J252" s="107"/>
      <c r="K252" s="109"/>
      <c r="L252" s="107"/>
      <c r="M252" s="107"/>
      <c r="N252" s="110">
        <v>45849.0</v>
      </c>
    </row>
    <row r="253" hidden="1">
      <c r="A253" s="106" t="s">
        <v>7712</v>
      </c>
      <c r="B253" s="106">
        <v>2.4988516339E10</v>
      </c>
      <c r="C253" s="106" t="s">
        <v>9737</v>
      </c>
      <c r="D253" s="107"/>
      <c r="E253" s="106" t="s">
        <v>85</v>
      </c>
      <c r="F253" s="107"/>
      <c r="G253" s="106" t="s">
        <v>86</v>
      </c>
      <c r="H253" s="108"/>
      <c r="I253" s="109"/>
      <c r="J253" s="107"/>
      <c r="K253" s="109"/>
      <c r="L253" s="107"/>
      <c r="M253" s="107"/>
      <c r="N253" s="110">
        <v>45849.0</v>
      </c>
    </row>
    <row r="254" hidden="1">
      <c r="A254" s="106" t="s">
        <v>4189</v>
      </c>
      <c r="B254" s="106">
        <v>2.1969331349E10</v>
      </c>
      <c r="C254" s="106" t="s">
        <v>9738</v>
      </c>
      <c r="D254" s="107"/>
      <c r="E254" s="106" t="s">
        <v>85</v>
      </c>
      <c r="F254" s="107"/>
      <c r="G254" s="106" t="s">
        <v>86</v>
      </c>
      <c r="H254" s="108"/>
      <c r="I254" s="109"/>
      <c r="J254" s="107"/>
      <c r="K254" s="109"/>
      <c r="L254" s="107"/>
      <c r="M254" s="107"/>
      <c r="N254" s="110">
        <v>45849.0</v>
      </c>
    </row>
    <row r="255" hidden="1">
      <c r="A255" s="106" t="s">
        <v>4951</v>
      </c>
      <c r="B255" s="106">
        <v>2.1983532894E10</v>
      </c>
      <c r="C255" s="106" t="s">
        <v>9739</v>
      </c>
      <c r="D255" s="107"/>
      <c r="E255" s="106" t="s">
        <v>85</v>
      </c>
      <c r="F255" s="106" t="s">
        <v>93</v>
      </c>
      <c r="G255" s="106" t="s">
        <v>94</v>
      </c>
      <c r="H255" s="111">
        <v>1429.4</v>
      </c>
      <c r="I255" s="109"/>
      <c r="J255" s="107"/>
      <c r="K255" s="109"/>
      <c r="L255" s="107"/>
      <c r="M255" s="107"/>
      <c r="N255" s="110">
        <v>45849.0</v>
      </c>
    </row>
    <row r="256" hidden="1">
      <c r="A256" s="106" t="s">
        <v>4</v>
      </c>
      <c r="B256" s="106">
        <v>2.1995026898E10</v>
      </c>
      <c r="C256" s="107"/>
      <c r="D256" s="107"/>
      <c r="E256" s="106" t="s">
        <v>655</v>
      </c>
      <c r="F256" s="107"/>
      <c r="G256" s="106" t="s">
        <v>86</v>
      </c>
      <c r="H256" s="108"/>
      <c r="I256" s="109"/>
      <c r="J256" s="107"/>
      <c r="K256" s="109"/>
      <c r="L256" s="107"/>
      <c r="M256" s="107"/>
      <c r="N256" s="110">
        <v>45849.0</v>
      </c>
    </row>
    <row r="257" hidden="1">
      <c r="A257" s="106" t="s">
        <v>5150</v>
      </c>
      <c r="B257" s="106">
        <v>2.1982213585E10</v>
      </c>
      <c r="C257" s="106" t="s">
        <v>9740</v>
      </c>
      <c r="D257" s="107"/>
      <c r="E257" s="106" t="s">
        <v>85</v>
      </c>
      <c r="F257" s="107"/>
      <c r="G257" s="106" t="s">
        <v>150</v>
      </c>
      <c r="H257" s="108"/>
      <c r="I257" s="109"/>
      <c r="J257" s="107"/>
      <c r="K257" s="109"/>
      <c r="L257" s="107"/>
      <c r="M257" s="106" t="s">
        <v>9741</v>
      </c>
      <c r="N257" s="110">
        <v>45849.0</v>
      </c>
    </row>
    <row r="258" hidden="1">
      <c r="A258" s="106" t="s">
        <v>9742</v>
      </c>
      <c r="B258" s="106">
        <v>2.1980196717E10</v>
      </c>
      <c r="C258" s="106" t="s">
        <v>9743</v>
      </c>
      <c r="D258" s="107"/>
      <c r="E258" s="106" t="s">
        <v>85</v>
      </c>
      <c r="F258" s="106" t="s">
        <v>93</v>
      </c>
      <c r="G258" s="106" t="s">
        <v>94</v>
      </c>
      <c r="H258" s="111">
        <v>528.66</v>
      </c>
      <c r="I258" s="109"/>
      <c r="J258" s="107"/>
      <c r="K258" s="109"/>
      <c r="L258" s="107"/>
      <c r="M258" s="107"/>
      <c r="N258" s="110">
        <v>45849.0</v>
      </c>
    </row>
    <row r="259" hidden="1">
      <c r="A259" s="106" t="s">
        <v>8051</v>
      </c>
      <c r="B259" s="106">
        <v>2.2981632795E10</v>
      </c>
      <c r="C259" s="106" t="s">
        <v>9744</v>
      </c>
      <c r="D259" s="107"/>
      <c r="E259" s="106" t="s">
        <v>85</v>
      </c>
      <c r="F259" s="106" t="s">
        <v>93</v>
      </c>
      <c r="G259" s="106" t="s">
        <v>150</v>
      </c>
      <c r="H259" s="111">
        <v>2422.38</v>
      </c>
      <c r="I259" s="109"/>
      <c r="J259" s="107"/>
      <c r="K259" s="109"/>
      <c r="L259" s="107"/>
      <c r="M259" s="106" t="s">
        <v>9745</v>
      </c>
      <c r="N259" s="110">
        <v>45849.0</v>
      </c>
    </row>
    <row r="260" hidden="1">
      <c r="A260" s="106" t="s">
        <v>7963</v>
      </c>
      <c r="B260" s="106">
        <v>2.1976215414E10</v>
      </c>
      <c r="C260" s="106" t="s">
        <v>9746</v>
      </c>
      <c r="D260" s="107"/>
      <c r="E260" s="106" t="s">
        <v>85</v>
      </c>
      <c r="F260" s="107"/>
      <c r="G260" s="106" t="s">
        <v>86</v>
      </c>
      <c r="H260" s="108"/>
      <c r="I260" s="109"/>
      <c r="J260" s="107"/>
      <c r="K260" s="109"/>
      <c r="L260" s="107"/>
      <c r="M260" s="107"/>
      <c r="N260" s="110">
        <v>45849.0</v>
      </c>
    </row>
    <row r="261" hidden="1">
      <c r="A261" s="106" t="s">
        <v>4922</v>
      </c>
      <c r="B261" s="106">
        <v>2.4981554812E10</v>
      </c>
      <c r="C261" s="106" t="s">
        <v>9747</v>
      </c>
      <c r="D261" s="107"/>
      <c r="E261" s="106" t="s">
        <v>85</v>
      </c>
      <c r="F261" s="106" t="s">
        <v>137</v>
      </c>
      <c r="G261" s="106" t="s">
        <v>54</v>
      </c>
      <c r="H261" s="111">
        <v>1058.52</v>
      </c>
      <c r="I261" s="110">
        <v>45925.0</v>
      </c>
      <c r="J261" s="140">
        <v>1039325.0</v>
      </c>
      <c r="K261" s="109"/>
      <c r="L261" s="107"/>
      <c r="M261" s="107"/>
      <c r="N261" s="110">
        <v>45933.0</v>
      </c>
    </row>
    <row r="262" hidden="1">
      <c r="A262" s="106" t="s">
        <v>7712</v>
      </c>
      <c r="B262" s="106">
        <v>2.1987651501E10</v>
      </c>
      <c r="C262" s="106" t="s">
        <v>9748</v>
      </c>
      <c r="D262" s="107"/>
      <c r="E262" s="106" t="s">
        <v>85</v>
      </c>
      <c r="F262" s="106" t="s">
        <v>137</v>
      </c>
      <c r="G262" s="106" t="s">
        <v>94</v>
      </c>
      <c r="H262" s="111">
        <v>2333.56</v>
      </c>
      <c r="I262" s="109"/>
      <c r="J262" s="107"/>
      <c r="K262" s="109"/>
      <c r="L262" s="107"/>
      <c r="M262" s="107"/>
      <c r="N262" s="110">
        <v>45849.0</v>
      </c>
    </row>
    <row r="263" hidden="1">
      <c r="A263" s="106" t="s">
        <v>9749</v>
      </c>
      <c r="B263" s="106">
        <v>2.199125792E10</v>
      </c>
      <c r="C263" s="107"/>
      <c r="D263" s="107"/>
      <c r="E263" s="106" t="s">
        <v>655</v>
      </c>
      <c r="F263" s="107"/>
      <c r="G263" s="106" t="s">
        <v>86</v>
      </c>
      <c r="H263" s="108"/>
      <c r="I263" s="109"/>
      <c r="J263" s="107"/>
      <c r="K263" s="109"/>
      <c r="L263" s="107"/>
      <c r="M263" s="107"/>
      <c r="N263" s="110">
        <v>45849.0</v>
      </c>
    </row>
    <row r="264" hidden="1">
      <c r="A264" s="106" t="s">
        <v>5153</v>
      </c>
      <c r="B264" s="106">
        <v>2.1971135368E10</v>
      </c>
      <c r="C264" s="107"/>
      <c r="D264" s="107"/>
      <c r="E264" s="106" t="s">
        <v>655</v>
      </c>
      <c r="F264" s="107"/>
      <c r="G264" s="106" t="s">
        <v>86</v>
      </c>
      <c r="H264" s="108"/>
      <c r="I264" s="109"/>
      <c r="J264" s="107"/>
      <c r="K264" s="109"/>
      <c r="L264" s="107"/>
      <c r="M264" s="107"/>
      <c r="N264" s="110">
        <v>45849.0</v>
      </c>
    </row>
    <row r="265" hidden="1">
      <c r="A265" s="106" t="s">
        <v>9750</v>
      </c>
      <c r="B265" s="106">
        <v>9.28404374E9</v>
      </c>
      <c r="C265" s="107"/>
      <c r="D265" s="107"/>
      <c r="E265" s="106" t="s">
        <v>9254</v>
      </c>
      <c r="F265" s="107"/>
      <c r="G265" s="106" t="s">
        <v>86</v>
      </c>
      <c r="H265" s="108"/>
      <c r="I265" s="109"/>
      <c r="J265" s="107"/>
      <c r="K265" s="109"/>
      <c r="L265" s="107"/>
      <c r="M265" s="107"/>
      <c r="N265" s="110">
        <v>45852.0</v>
      </c>
    </row>
    <row r="266" hidden="1">
      <c r="A266" s="106" t="s">
        <v>9751</v>
      </c>
      <c r="B266" s="106">
        <v>2.2981365207E10</v>
      </c>
      <c r="C266" s="106" t="s">
        <v>8474</v>
      </c>
      <c r="D266" s="107"/>
      <c r="E266" s="106" t="s">
        <v>671</v>
      </c>
      <c r="F266" s="107"/>
      <c r="G266" s="106" t="s">
        <v>86</v>
      </c>
      <c r="H266" s="108"/>
      <c r="I266" s="109"/>
      <c r="J266" s="107"/>
      <c r="K266" s="109"/>
      <c r="L266" s="107"/>
      <c r="M266" s="107"/>
      <c r="N266" s="110">
        <v>45852.0</v>
      </c>
    </row>
    <row r="267" hidden="1">
      <c r="A267" s="106" t="s">
        <v>5077</v>
      </c>
      <c r="B267" s="106">
        <v>2.1999799041E10</v>
      </c>
      <c r="C267" s="106" t="s">
        <v>8484</v>
      </c>
      <c r="D267" s="107"/>
      <c r="E267" s="106" t="s">
        <v>671</v>
      </c>
      <c r="F267" s="107"/>
      <c r="G267" s="106" t="s">
        <v>86</v>
      </c>
      <c r="H267" s="108"/>
      <c r="I267" s="109"/>
      <c r="J267" s="107"/>
      <c r="K267" s="109"/>
      <c r="L267" s="107"/>
      <c r="M267" s="107"/>
      <c r="N267" s="110">
        <v>45852.0</v>
      </c>
    </row>
    <row r="268" hidden="1">
      <c r="A268" s="106" t="s">
        <v>9752</v>
      </c>
      <c r="B268" s="106">
        <v>2.1967471952E10</v>
      </c>
      <c r="C268" s="106" t="s">
        <v>9753</v>
      </c>
      <c r="D268" s="107"/>
      <c r="E268" s="106" t="s">
        <v>671</v>
      </c>
      <c r="F268" s="107"/>
      <c r="G268" s="106" t="s">
        <v>86</v>
      </c>
      <c r="H268" s="108"/>
      <c r="I268" s="109"/>
      <c r="J268" s="107"/>
      <c r="K268" s="109"/>
      <c r="L268" s="107"/>
      <c r="M268" s="107"/>
      <c r="N268" s="110">
        <v>45852.0</v>
      </c>
    </row>
    <row r="269" hidden="1">
      <c r="A269" s="106" t="s">
        <v>4229</v>
      </c>
      <c r="B269" s="106">
        <v>2.1991726564E10</v>
      </c>
      <c r="C269" s="106" t="s">
        <v>9754</v>
      </c>
      <c r="D269" s="107"/>
      <c r="E269" s="106" t="s">
        <v>671</v>
      </c>
      <c r="F269" s="107"/>
      <c r="G269" s="106" t="s">
        <v>86</v>
      </c>
      <c r="H269" s="108"/>
      <c r="I269" s="109"/>
      <c r="J269" s="107"/>
      <c r="K269" s="109"/>
      <c r="L269" s="107"/>
      <c r="M269" s="107"/>
      <c r="N269" s="110">
        <v>45852.0</v>
      </c>
    </row>
    <row r="270" hidden="1">
      <c r="A270" s="106" t="s">
        <v>9755</v>
      </c>
      <c r="B270" s="106">
        <v>9.284427944E9</v>
      </c>
      <c r="C270" s="107"/>
      <c r="D270" s="107"/>
      <c r="E270" s="106" t="s">
        <v>9254</v>
      </c>
      <c r="F270" s="107"/>
      <c r="G270" s="106" t="s">
        <v>86</v>
      </c>
      <c r="H270" s="108"/>
      <c r="I270" s="109"/>
      <c r="J270" s="107"/>
      <c r="K270" s="109"/>
      <c r="L270" s="107"/>
      <c r="M270" s="107"/>
      <c r="N270" s="110">
        <v>45852.0</v>
      </c>
    </row>
    <row r="271" hidden="1">
      <c r="A271" s="106" t="s">
        <v>4959</v>
      </c>
      <c r="B271" s="106">
        <v>2.1999160272E10</v>
      </c>
      <c r="C271" s="106" t="s">
        <v>9756</v>
      </c>
      <c r="D271" s="107"/>
      <c r="E271" s="106" t="s">
        <v>649</v>
      </c>
      <c r="F271" s="107"/>
      <c r="G271" s="106" t="s">
        <v>86</v>
      </c>
      <c r="H271" s="108"/>
      <c r="I271" s="109"/>
      <c r="J271" s="107"/>
      <c r="K271" s="109"/>
      <c r="L271" s="107"/>
      <c r="M271" s="107"/>
      <c r="N271" s="110">
        <v>45852.0</v>
      </c>
    </row>
    <row r="272" hidden="1">
      <c r="A272" s="106" t="s">
        <v>9757</v>
      </c>
      <c r="B272" s="106">
        <v>2.1973594768E10</v>
      </c>
      <c r="C272" s="106" t="s">
        <v>9758</v>
      </c>
      <c r="D272" s="107"/>
      <c r="E272" s="106" t="s">
        <v>671</v>
      </c>
      <c r="F272" s="107"/>
      <c r="G272" s="106" t="s">
        <v>86</v>
      </c>
      <c r="H272" s="108"/>
      <c r="I272" s="109"/>
      <c r="J272" s="107"/>
      <c r="K272" s="109"/>
      <c r="L272" s="107"/>
      <c r="M272" s="107"/>
      <c r="N272" s="110">
        <v>45852.0</v>
      </c>
    </row>
    <row r="273" hidden="1">
      <c r="A273" s="106" t="s">
        <v>9759</v>
      </c>
      <c r="B273" s="106">
        <v>8.39918959E8</v>
      </c>
      <c r="C273" s="106" t="s">
        <v>9760</v>
      </c>
      <c r="D273" s="107"/>
      <c r="E273" s="106" t="s">
        <v>671</v>
      </c>
      <c r="F273" s="107"/>
      <c r="G273" s="106" t="s">
        <v>150</v>
      </c>
      <c r="H273" s="108"/>
      <c r="I273" s="109"/>
      <c r="J273" s="107"/>
      <c r="K273" s="109"/>
      <c r="L273" s="107"/>
      <c r="M273" s="106" t="s">
        <v>9761</v>
      </c>
      <c r="N273" s="110">
        <v>45852.0</v>
      </c>
    </row>
    <row r="274">
      <c r="A274" s="106" t="s">
        <v>4009</v>
      </c>
      <c r="B274" s="106">
        <v>2.1970913533E10</v>
      </c>
      <c r="C274" s="106" t="s">
        <v>9762</v>
      </c>
      <c r="D274" s="106" t="s">
        <v>9763</v>
      </c>
      <c r="E274" s="106" t="s">
        <v>85</v>
      </c>
      <c r="F274" s="106" t="s">
        <v>137</v>
      </c>
      <c r="G274" s="106" t="s">
        <v>53</v>
      </c>
      <c r="H274" s="111">
        <v>1429.69</v>
      </c>
      <c r="I274" s="110">
        <v>45842.0</v>
      </c>
      <c r="J274" s="106">
        <v>9.6518019E7</v>
      </c>
      <c r="K274" s="110">
        <v>45882.0</v>
      </c>
      <c r="L274" s="107"/>
      <c r="M274" s="107"/>
      <c r="N274" s="110">
        <v>45887.0</v>
      </c>
    </row>
    <row r="275" hidden="1">
      <c r="A275" s="106" t="s">
        <v>5077</v>
      </c>
      <c r="B275" s="106">
        <v>2.1999822142E10</v>
      </c>
      <c r="C275" s="107"/>
      <c r="D275" s="107"/>
      <c r="E275" s="106" t="s">
        <v>9254</v>
      </c>
      <c r="F275" s="106" t="s">
        <v>93</v>
      </c>
      <c r="G275" s="106" t="s">
        <v>131</v>
      </c>
      <c r="H275" s="111">
        <v>2197.37</v>
      </c>
      <c r="I275" s="109"/>
      <c r="J275" s="107"/>
      <c r="K275" s="109"/>
      <c r="L275" s="107"/>
      <c r="M275" s="106" t="s">
        <v>9764</v>
      </c>
      <c r="N275" s="110">
        <v>45853.0</v>
      </c>
    </row>
    <row r="276" hidden="1">
      <c r="A276" s="106" t="s">
        <v>4132</v>
      </c>
      <c r="B276" s="106">
        <v>2.199686646E10</v>
      </c>
      <c r="C276" s="106" t="s">
        <v>9765</v>
      </c>
      <c r="D276" s="107"/>
      <c r="E276" s="106" t="s">
        <v>671</v>
      </c>
      <c r="F276" s="107"/>
      <c r="G276" s="106" t="s">
        <v>86</v>
      </c>
      <c r="H276" s="108"/>
      <c r="I276" s="109"/>
      <c r="J276" s="107"/>
      <c r="K276" s="109"/>
      <c r="L276" s="107"/>
      <c r="M276" s="107"/>
      <c r="N276" s="110">
        <v>45853.0</v>
      </c>
    </row>
    <row r="277" hidden="1">
      <c r="A277" s="106" t="s">
        <v>9766</v>
      </c>
      <c r="B277" s="106">
        <v>2.1982209125E10</v>
      </c>
      <c r="C277" s="106" t="s">
        <v>9767</v>
      </c>
      <c r="D277" s="107"/>
      <c r="E277" s="106" t="s">
        <v>85</v>
      </c>
      <c r="F277" s="106" t="s">
        <v>970</v>
      </c>
      <c r="G277" s="106" t="s">
        <v>94</v>
      </c>
      <c r="H277" s="111">
        <v>189.0</v>
      </c>
      <c r="I277" s="109"/>
      <c r="J277" s="107"/>
      <c r="K277" s="109"/>
      <c r="L277" s="107"/>
      <c r="M277" s="107"/>
      <c r="N277" s="110">
        <v>45853.0</v>
      </c>
    </row>
    <row r="278" hidden="1">
      <c r="A278" s="106" t="s">
        <v>5127</v>
      </c>
      <c r="B278" s="106">
        <v>2.1970012261E10</v>
      </c>
      <c r="C278" s="106" t="s">
        <v>9768</v>
      </c>
      <c r="D278" s="107"/>
      <c r="E278" s="106" t="s">
        <v>85</v>
      </c>
      <c r="F278" s="107"/>
      <c r="G278" s="106" t="s">
        <v>86</v>
      </c>
      <c r="H278" s="108"/>
      <c r="I278" s="109"/>
      <c r="J278" s="107"/>
      <c r="K278" s="109"/>
      <c r="L278" s="107"/>
      <c r="M278" s="107"/>
      <c r="N278" s="110">
        <v>45853.0</v>
      </c>
    </row>
    <row r="279" hidden="1">
      <c r="A279" s="106" t="s">
        <v>5270</v>
      </c>
      <c r="B279" s="106">
        <v>2.1972956229E10</v>
      </c>
      <c r="C279" s="106" t="s">
        <v>9769</v>
      </c>
      <c r="D279" s="107"/>
      <c r="E279" s="106" t="s">
        <v>85</v>
      </c>
      <c r="F279" s="106" t="s">
        <v>970</v>
      </c>
      <c r="G279" s="106" t="s">
        <v>94</v>
      </c>
      <c r="H279" s="111">
        <v>189.0</v>
      </c>
      <c r="I279" s="109"/>
      <c r="J279" s="107"/>
      <c r="K279" s="109"/>
      <c r="L279" s="107"/>
      <c r="M279" s="107"/>
      <c r="N279" s="110">
        <v>45853.0</v>
      </c>
    </row>
    <row r="280" hidden="1">
      <c r="A280" s="106" t="s">
        <v>4245</v>
      </c>
      <c r="B280" s="106">
        <v>2.2992555621E10</v>
      </c>
      <c r="C280" s="106" t="s">
        <v>9770</v>
      </c>
      <c r="D280" s="107"/>
      <c r="E280" s="106" t="s">
        <v>85</v>
      </c>
      <c r="F280" s="106" t="s">
        <v>93</v>
      </c>
      <c r="G280" s="106" t="s">
        <v>94</v>
      </c>
      <c r="H280" s="111">
        <v>773.96</v>
      </c>
      <c r="I280" s="109"/>
      <c r="J280" s="107"/>
      <c r="K280" s="109"/>
      <c r="L280" s="107"/>
      <c r="M280" s="107"/>
      <c r="N280" s="110">
        <v>45853.0</v>
      </c>
    </row>
    <row r="281" hidden="1">
      <c r="A281" s="106" t="s">
        <v>5166</v>
      </c>
      <c r="B281" s="106">
        <v>2.1973545842E10</v>
      </c>
      <c r="C281" s="106" t="s">
        <v>9771</v>
      </c>
      <c r="D281" s="107"/>
      <c r="E281" s="106" t="s">
        <v>85</v>
      </c>
      <c r="F281" s="106" t="s">
        <v>970</v>
      </c>
      <c r="G281" s="106" t="s">
        <v>94</v>
      </c>
      <c r="H281" s="111">
        <v>538.65</v>
      </c>
      <c r="I281" s="109"/>
      <c r="J281" s="107"/>
      <c r="K281" s="109"/>
      <c r="L281" s="107"/>
      <c r="M281" s="107"/>
      <c r="N281" s="110">
        <v>45853.0</v>
      </c>
    </row>
    <row r="282" hidden="1">
      <c r="A282" s="106" t="s">
        <v>9772</v>
      </c>
      <c r="B282" s="106">
        <v>2.1980312879E10</v>
      </c>
      <c r="C282" s="106" t="s">
        <v>9773</v>
      </c>
      <c r="D282" s="107"/>
      <c r="E282" s="106" t="s">
        <v>85</v>
      </c>
      <c r="F282" s="107"/>
      <c r="G282" s="106" t="s">
        <v>86</v>
      </c>
      <c r="H282" s="108"/>
      <c r="I282" s="109"/>
      <c r="J282" s="107"/>
      <c r="K282" s="109"/>
      <c r="L282" s="107"/>
      <c r="M282" s="107"/>
      <c r="N282" s="110">
        <v>45853.0</v>
      </c>
    </row>
    <row r="283" hidden="1">
      <c r="A283" s="106" t="s">
        <v>4535</v>
      </c>
      <c r="B283" s="106">
        <v>2.2998124851E10</v>
      </c>
      <c r="C283" s="107"/>
      <c r="D283" s="107"/>
      <c r="E283" s="106" t="s">
        <v>655</v>
      </c>
      <c r="F283" s="107"/>
      <c r="G283" s="106" t="s">
        <v>86</v>
      </c>
      <c r="H283" s="108"/>
      <c r="I283" s="109"/>
      <c r="J283" s="107"/>
      <c r="K283" s="109"/>
      <c r="L283" s="107"/>
      <c r="M283" s="107"/>
      <c r="N283" s="110">
        <v>45950.55158339121</v>
      </c>
    </row>
    <row r="284" hidden="1">
      <c r="A284" s="106" t="s">
        <v>5039</v>
      </c>
      <c r="B284" s="106">
        <v>2.1986014844E10</v>
      </c>
      <c r="C284" s="107"/>
      <c r="D284" s="107"/>
      <c r="E284" s="106" t="s">
        <v>655</v>
      </c>
      <c r="F284" s="107"/>
      <c r="G284" s="106" t="s">
        <v>86</v>
      </c>
      <c r="H284" s="108"/>
      <c r="I284" s="109"/>
      <c r="J284" s="107"/>
      <c r="K284" s="109"/>
      <c r="L284" s="107"/>
      <c r="M284" s="107"/>
      <c r="N284" s="110">
        <v>45950.55158339121</v>
      </c>
    </row>
    <row r="285" hidden="1">
      <c r="A285" s="106" t="s">
        <v>9774</v>
      </c>
      <c r="B285" s="106">
        <v>2.2992176151E10</v>
      </c>
      <c r="C285" s="106" t="s">
        <v>9775</v>
      </c>
      <c r="D285" s="107"/>
      <c r="E285" s="106" t="s">
        <v>85</v>
      </c>
      <c r="F285" s="107"/>
      <c r="G285" s="106" t="s">
        <v>86</v>
      </c>
      <c r="H285" s="108"/>
      <c r="I285" s="109"/>
      <c r="J285" s="107"/>
      <c r="K285" s="109"/>
      <c r="L285" s="107"/>
      <c r="M285" s="107"/>
      <c r="N285" s="110">
        <v>45854.0</v>
      </c>
    </row>
    <row r="286" hidden="1">
      <c r="A286" s="106" t="s">
        <v>4904</v>
      </c>
      <c r="B286" s="106">
        <v>2.1974631151E10</v>
      </c>
      <c r="C286" s="106" t="s">
        <v>9776</v>
      </c>
      <c r="D286" s="107"/>
      <c r="E286" s="106" t="s">
        <v>85</v>
      </c>
      <c r="F286" s="106" t="s">
        <v>327</v>
      </c>
      <c r="G286" s="106" t="s">
        <v>94</v>
      </c>
      <c r="H286" s="111">
        <v>132.9</v>
      </c>
      <c r="I286" s="109"/>
      <c r="J286" s="107"/>
      <c r="K286" s="109"/>
      <c r="L286" s="107"/>
      <c r="M286" s="107"/>
      <c r="N286" s="110">
        <v>45854.0</v>
      </c>
    </row>
    <row r="287" hidden="1">
      <c r="A287" s="106" t="s">
        <v>8057</v>
      </c>
      <c r="B287" s="106">
        <v>2.1991165669E10</v>
      </c>
      <c r="C287" s="106" t="s">
        <v>9777</v>
      </c>
      <c r="D287" s="107"/>
      <c r="E287" s="106" t="s">
        <v>85</v>
      </c>
      <c r="F287" s="107"/>
      <c r="G287" s="106" t="s">
        <v>86</v>
      </c>
      <c r="H287" s="108"/>
      <c r="I287" s="109"/>
      <c r="J287" s="107"/>
      <c r="K287" s="109"/>
      <c r="L287" s="107"/>
      <c r="M287" s="107"/>
      <c r="N287" s="110">
        <v>45854.0</v>
      </c>
    </row>
    <row r="288" hidden="1">
      <c r="A288" s="106" t="s">
        <v>4441</v>
      </c>
      <c r="B288" s="106">
        <v>2.2981315184E10</v>
      </c>
      <c r="C288" s="106" t="s">
        <v>9778</v>
      </c>
      <c r="D288" s="107"/>
      <c r="E288" s="106" t="s">
        <v>85</v>
      </c>
      <c r="F288" s="106" t="s">
        <v>137</v>
      </c>
      <c r="G288" s="106" t="s">
        <v>94</v>
      </c>
      <c r="H288" s="111">
        <v>4994.43</v>
      </c>
      <c r="I288" s="109"/>
      <c r="J288" s="107"/>
      <c r="K288" s="109"/>
      <c r="L288" s="107"/>
      <c r="M288" s="107"/>
      <c r="N288" s="110">
        <v>45854.0</v>
      </c>
    </row>
    <row r="289" hidden="1">
      <c r="A289" s="106" t="s">
        <v>4057</v>
      </c>
      <c r="B289" s="106">
        <v>2.1981372351E10</v>
      </c>
      <c r="C289" s="106" t="s">
        <v>9779</v>
      </c>
      <c r="D289" s="107"/>
      <c r="E289" s="106" t="s">
        <v>85</v>
      </c>
      <c r="F289" s="106" t="s">
        <v>137</v>
      </c>
      <c r="G289" s="106" t="s">
        <v>94</v>
      </c>
      <c r="H289" s="111">
        <v>1449.09</v>
      </c>
      <c r="I289" s="109"/>
      <c r="J289" s="107"/>
      <c r="K289" s="109"/>
      <c r="L289" s="107"/>
      <c r="M289" s="107"/>
      <c r="N289" s="110">
        <v>45854.0</v>
      </c>
    </row>
    <row r="290" hidden="1">
      <c r="A290" s="106" t="s">
        <v>5280</v>
      </c>
      <c r="B290" s="106">
        <v>2.1992510048E10</v>
      </c>
      <c r="C290" s="106" t="s">
        <v>9780</v>
      </c>
      <c r="D290" s="107"/>
      <c r="E290" s="106" t="s">
        <v>671</v>
      </c>
      <c r="F290" s="107"/>
      <c r="G290" s="106" t="s">
        <v>86</v>
      </c>
      <c r="H290" s="108"/>
      <c r="I290" s="109"/>
      <c r="J290" s="107"/>
      <c r="K290" s="109"/>
      <c r="L290" s="107"/>
      <c r="M290" s="107"/>
      <c r="N290" s="110">
        <v>45854.0</v>
      </c>
    </row>
    <row r="291" hidden="1">
      <c r="A291" s="106" t="s">
        <v>9149</v>
      </c>
      <c r="B291" s="106">
        <v>2.1991872477E10</v>
      </c>
      <c r="C291" s="106" t="s">
        <v>9781</v>
      </c>
      <c r="D291" s="107"/>
      <c r="E291" s="106" t="s">
        <v>649</v>
      </c>
      <c r="F291" s="107"/>
      <c r="G291" s="106" t="s">
        <v>86</v>
      </c>
      <c r="H291" s="108"/>
      <c r="I291" s="109"/>
      <c r="J291" s="107"/>
      <c r="K291" s="109"/>
      <c r="L291" s="107"/>
      <c r="M291" s="107"/>
      <c r="N291" s="110">
        <v>45854.0</v>
      </c>
    </row>
    <row r="292" hidden="1">
      <c r="A292" s="106" t="s">
        <v>30</v>
      </c>
      <c r="B292" s="106">
        <v>2.1964374371E10</v>
      </c>
      <c r="C292" s="107"/>
      <c r="D292" s="107"/>
      <c r="E292" s="106" t="s">
        <v>655</v>
      </c>
      <c r="F292" s="107"/>
      <c r="G292" s="106" t="s">
        <v>86</v>
      </c>
      <c r="H292" s="108"/>
      <c r="I292" s="109"/>
      <c r="J292" s="107"/>
      <c r="K292" s="109"/>
      <c r="L292" s="107"/>
      <c r="M292" s="107"/>
      <c r="N292" s="110">
        <v>45854.0</v>
      </c>
    </row>
    <row r="293">
      <c r="A293" s="106" t="s">
        <v>4286</v>
      </c>
      <c r="B293" s="106">
        <v>2.1990087907E10</v>
      </c>
      <c r="C293" s="106" t="s">
        <v>9782</v>
      </c>
      <c r="D293" s="106" t="s">
        <v>9783</v>
      </c>
      <c r="E293" s="106" t="s">
        <v>85</v>
      </c>
      <c r="F293" s="106" t="s">
        <v>137</v>
      </c>
      <c r="G293" s="106" t="s">
        <v>53</v>
      </c>
      <c r="H293" s="111">
        <v>758.33</v>
      </c>
      <c r="I293" s="110">
        <v>45867.0</v>
      </c>
      <c r="J293" s="106">
        <v>9.6562305E7</v>
      </c>
      <c r="K293" s="110">
        <v>45880.0</v>
      </c>
      <c r="L293" s="107"/>
      <c r="M293" s="107"/>
      <c r="N293" s="110">
        <v>45887.0</v>
      </c>
    </row>
    <row r="294">
      <c r="A294" s="106" t="s">
        <v>4245</v>
      </c>
      <c r="B294" s="106">
        <v>2.1964477359E10</v>
      </c>
      <c r="C294" s="106" t="s">
        <v>9784</v>
      </c>
      <c r="D294" s="107"/>
      <c r="E294" s="106" t="s">
        <v>85</v>
      </c>
      <c r="F294" s="106" t="s">
        <v>93</v>
      </c>
      <c r="G294" s="106" t="s">
        <v>53</v>
      </c>
      <c r="H294" s="111">
        <v>376.37</v>
      </c>
      <c r="I294" s="110">
        <v>45867.0</v>
      </c>
      <c r="J294" s="106">
        <v>9.6561443E7</v>
      </c>
      <c r="K294" s="110">
        <v>45889.0</v>
      </c>
      <c r="L294" s="107"/>
      <c r="M294" s="107"/>
      <c r="N294" s="110">
        <v>45887.0</v>
      </c>
    </row>
    <row r="295" hidden="1">
      <c r="A295" s="106" t="s">
        <v>1941</v>
      </c>
      <c r="B295" s="106">
        <v>2.1987149246E10</v>
      </c>
      <c r="C295" s="106" t="s">
        <v>9785</v>
      </c>
      <c r="D295" s="107"/>
      <c r="E295" s="107"/>
      <c r="F295" s="107"/>
      <c r="G295" s="107"/>
      <c r="H295" s="108"/>
      <c r="I295" s="109"/>
      <c r="J295" s="107"/>
      <c r="K295" s="109"/>
      <c r="L295" s="107"/>
      <c r="M295" s="107"/>
      <c r="N295" s="110">
        <v>45876.0</v>
      </c>
    </row>
    <row r="296" hidden="1">
      <c r="A296" s="106" t="s">
        <v>4931</v>
      </c>
      <c r="B296" s="106">
        <v>2.1988697358E10</v>
      </c>
      <c r="C296" s="106" t="s">
        <v>9786</v>
      </c>
      <c r="D296" s="107"/>
      <c r="E296" s="107"/>
      <c r="F296" s="107"/>
      <c r="G296" s="107"/>
      <c r="H296" s="108"/>
      <c r="I296" s="109"/>
      <c r="J296" s="107"/>
      <c r="K296" s="109"/>
      <c r="L296" s="107"/>
      <c r="M296" s="107"/>
      <c r="N296" s="110">
        <v>45876.0</v>
      </c>
    </row>
    <row r="297" hidden="1">
      <c r="A297" s="106" t="s">
        <v>4022</v>
      </c>
      <c r="B297" s="106">
        <v>2.1999975505E10</v>
      </c>
      <c r="C297" s="106" t="s">
        <v>9787</v>
      </c>
      <c r="D297" s="107"/>
      <c r="E297" s="107"/>
      <c r="F297" s="107"/>
      <c r="G297" s="107"/>
      <c r="H297" s="108"/>
      <c r="I297" s="109"/>
      <c r="J297" s="107"/>
      <c r="K297" s="109"/>
      <c r="L297" s="107"/>
      <c r="M297" s="107"/>
      <c r="N297" s="110">
        <v>45876.0</v>
      </c>
    </row>
    <row r="298" hidden="1">
      <c r="A298" s="106" t="s">
        <v>4245</v>
      </c>
      <c r="B298" s="106">
        <v>2.199445573E10</v>
      </c>
      <c r="C298" s="106" t="s">
        <v>9788</v>
      </c>
      <c r="D298" s="107"/>
      <c r="E298" s="107"/>
      <c r="F298" s="107"/>
      <c r="G298" s="107"/>
      <c r="H298" s="108"/>
      <c r="I298" s="109"/>
      <c r="J298" s="107"/>
      <c r="K298" s="109"/>
      <c r="L298" s="107"/>
      <c r="M298" s="107"/>
      <c r="N298" s="110">
        <v>45876.0</v>
      </c>
    </row>
    <row r="299" hidden="1">
      <c r="A299" s="106" t="s">
        <v>4137</v>
      </c>
      <c r="B299" s="106">
        <v>2.1964038138E10</v>
      </c>
      <c r="C299" s="106" t="s">
        <v>9789</v>
      </c>
      <c r="D299" s="107"/>
      <c r="E299" s="107"/>
      <c r="F299" s="107"/>
      <c r="G299" s="107"/>
      <c r="H299" s="108"/>
      <c r="I299" s="109"/>
      <c r="J299" s="107"/>
      <c r="K299" s="109"/>
      <c r="L299" s="107"/>
      <c r="M299" s="107"/>
      <c r="N299" s="110">
        <v>45876.0</v>
      </c>
    </row>
    <row r="300" hidden="1">
      <c r="A300" s="106" t="s">
        <v>4366</v>
      </c>
      <c r="B300" s="106">
        <v>2.1982907451E10</v>
      </c>
      <c r="C300" s="106" t="s">
        <v>9790</v>
      </c>
      <c r="D300" s="107"/>
      <c r="E300" s="107"/>
      <c r="F300" s="107"/>
      <c r="G300" s="107"/>
      <c r="H300" s="108"/>
      <c r="I300" s="109"/>
      <c r="J300" s="107"/>
      <c r="K300" s="109"/>
      <c r="L300" s="107"/>
      <c r="M300" s="107"/>
      <c r="N300" s="110">
        <v>45876.0</v>
      </c>
    </row>
    <row r="301" hidden="1">
      <c r="A301" s="106" t="s">
        <v>9791</v>
      </c>
      <c r="B301" s="106">
        <v>2.1959211956E10</v>
      </c>
      <c r="C301" s="106" t="s">
        <v>9792</v>
      </c>
      <c r="D301" s="107"/>
      <c r="E301" s="107"/>
      <c r="F301" s="107"/>
      <c r="G301" s="107"/>
      <c r="H301" s="108"/>
      <c r="I301" s="109"/>
      <c r="J301" s="107"/>
      <c r="K301" s="109"/>
      <c r="L301" s="107"/>
      <c r="M301" s="107"/>
      <c r="N301" s="110">
        <v>45876.0</v>
      </c>
    </row>
    <row r="302" hidden="1">
      <c r="A302" s="106" t="s">
        <v>4121</v>
      </c>
      <c r="B302" s="106">
        <v>2.198239827E10</v>
      </c>
      <c r="C302" s="106" t="s">
        <v>9793</v>
      </c>
      <c r="D302" s="107"/>
      <c r="E302" s="107"/>
      <c r="F302" s="107"/>
      <c r="G302" s="107"/>
      <c r="H302" s="108"/>
      <c r="I302" s="109"/>
      <c r="J302" s="107"/>
      <c r="K302" s="109"/>
      <c r="L302" s="107"/>
      <c r="M302" s="107"/>
      <c r="N302" s="110">
        <v>45876.0</v>
      </c>
    </row>
    <row r="303" hidden="1">
      <c r="A303" s="106" t="s">
        <v>4353</v>
      </c>
      <c r="B303" s="106">
        <v>2.1989509151E10</v>
      </c>
      <c r="C303" s="106" t="s">
        <v>9794</v>
      </c>
      <c r="D303" s="107"/>
      <c r="E303" s="107"/>
      <c r="F303" s="107"/>
      <c r="G303" s="107"/>
      <c r="H303" s="108"/>
      <c r="I303" s="109"/>
      <c r="J303" s="107"/>
      <c r="K303" s="109"/>
      <c r="L303" s="107"/>
      <c r="M303" s="107"/>
      <c r="N303" s="110">
        <v>45876.0</v>
      </c>
    </row>
    <row r="304" hidden="1">
      <c r="A304" s="106" t="s">
        <v>9795</v>
      </c>
      <c r="B304" s="106">
        <v>2.2998885459E10</v>
      </c>
      <c r="C304" s="106" t="s">
        <v>9796</v>
      </c>
      <c r="D304" s="107"/>
      <c r="E304" s="107"/>
      <c r="F304" s="107"/>
      <c r="G304" s="107"/>
      <c r="H304" s="108"/>
      <c r="I304" s="109"/>
      <c r="J304" s="107"/>
      <c r="K304" s="109"/>
      <c r="L304" s="107"/>
      <c r="M304" s="107"/>
      <c r="N304" s="110">
        <v>45876.0</v>
      </c>
    </row>
    <row r="305" hidden="1">
      <c r="A305" s="106" t="s">
        <v>5243</v>
      </c>
      <c r="B305" s="106">
        <v>2.199827864E9</v>
      </c>
      <c r="C305" s="106" t="s">
        <v>9797</v>
      </c>
      <c r="D305" s="107"/>
      <c r="E305" s="107"/>
      <c r="F305" s="107"/>
      <c r="G305" s="107"/>
      <c r="H305" s="108"/>
      <c r="I305" s="109"/>
      <c r="J305" s="107"/>
      <c r="K305" s="109"/>
      <c r="L305" s="107"/>
      <c r="M305" s="107"/>
      <c r="N305" s="110">
        <v>45876.0</v>
      </c>
    </row>
    <row r="306" hidden="1">
      <c r="A306" s="106" t="s">
        <v>9798</v>
      </c>
      <c r="B306" s="106">
        <v>2.1979151925E10</v>
      </c>
      <c r="C306" s="106" t="s">
        <v>9799</v>
      </c>
      <c r="D306" s="107"/>
      <c r="E306" s="107"/>
      <c r="F306" s="107"/>
      <c r="G306" s="107"/>
      <c r="H306" s="108"/>
      <c r="I306" s="109"/>
      <c r="J306" s="107"/>
      <c r="K306" s="109"/>
      <c r="L306" s="107"/>
      <c r="M306" s="107"/>
      <c r="N306" s="110">
        <v>45876.0</v>
      </c>
    </row>
    <row r="307" hidden="1">
      <c r="A307" s="106" t="s">
        <v>7173</v>
      </c>
      <c r="B307" s="106">
        <v>2.1989298687E10</v>
      </c>
      <c r="C307" s="106" t="s">
        <v>9800</v>
      </c>
      <c r="D307" s="107"/>
      <c r="E307" s="107"/>
      <c r="F307" s="107"/>
      <c r="G307" s="107"/>
      <c r="H307" s="108"/>
      <c r="I307" s="109"/>
      <c r="J307" s="107"/>
      <c r="K307" s="109"/>
      <c r="L307" s="107"/>
      <c r="M307" s="107"/>
      <c r="N307" s="110">
        <v>45876.0</v>
      </c>
    </row>
    <row r="308" hidden="1">
      <c r="A308" s="106" t="s">
        <v>4744</v>
      </c>
      <c r="B308" s="106">
        <v>2.1998367162E10</v>
      </c>
      <c r="C308" s="106" t="s">
        <v>9801</v>
      </c>
      <c r="D308" s="107"/>
      <c r="E308" s="107"/>
      <c r="F308" s="107"/>
      <c r="G308" s="107"/>
      <c r="H308" s="108"/>
      <c r="I308" s="109"/>
      <c r="J308" s="107"/>
      <c r="K308" s="109"/>
      <c r="L308" s="107"/>
      <c r="M308" s="107"/>
      <c r="N308" s="110">
        <v>45876.0</v>
      </c>
    </row>
    <row r="309" hidden="1">
      <c r="A309" s="106" t="s">
        <v>4366</v>
      </c>
      <c r="B309" s="106">
        <v>2.2997502501E10</v>
      </c>
      <c r="C309" s="106" t="s">
        <v>9802</v>
      </c>
      <c r="D309" s="107"/>
      <c r="E309" s="107"/>
      <c r="F309" s="107"/>
      <c r="G309" s="107"/>
      <c r="H309" s="108"/>
      <c r="I309" s="109"/>
      <c r="J309" s="107"/>
      <c r="K309" s="109"/>
      <c r="L309" s="107"/>
      <c r="M309" s="107"/>
      <c r="N309" s="110">
        <v>45876.0</v>
      </c>
    </row>
    <row r="310" hidden="1">
      <c r="A310" s="106" t="s">
        <v>4919</v>
      </c>
      <c r="B310" s="106">
        <v>2.1982434689E10</v>
      </c>
      <c r="C310" s="106" t="s">
        <v>9803</v>
      </c>
      <c r="D310" s="107"/>
      <c r="E310" s="107"/>
      <c r="F310" s="107"/>
      <c r="G310" s="107"/>
      <c r="H310" s="108"/>
      <c r="I310" s="109"/>
      <c r="J310" s="107"/>
      <c r="K310" s="109"/>
      <c r="L310" s="107"/>
      <c r="M310" s="107"/>
      <c r="N310" s="110">
        <v>45876.0</v>
      </c>
    </row>
    <row r="311" hidden="1">
      <c r="A311" s="106" t="s">
        <v>5197</v>
      </c>
      <c r="B311" s="106">
        <v>2.1976550756E10</v>
      </c>
      <c r="C311" s="106" t="s">
        <v>9804</v>
      </c>
      <c r="D311" s="107"/>
      <c r="E311" s="107"/>
      <c r="F311" s="107"/>
      <c r="G311" s="107"/>
      <c r="H311" s="108"/>
      <c r="I311" s="109"/>
      <c r="J311" s="107"/>
      <c r="K311" s="109"/>
      <c r="L311" s="107"/>
      <c r="M311" s="107"/>
      <c r="N311" s="110">
        <v>45876.0</v>
      </c>
    </row>
    <row r="312" hidden="1">
      <c r="A312" s="106" t="s">
        <v>9805</v>
      </c>
      <c r="B312" s="106">
        <v>2.1966885286E10</v>
      </c>
      <c r="C312" s="106" t="s">
        <v>9806</v>
      </c>
      <c r="D312" s="107"/>
      <c r="E312" s="107"/>
      <c r="F312" s="107"/>
      <c r="G312" s="107"/>
      <c r="H312" s="108"/>
      <c r="I312" s="109"/>
      <c r="J312" s="107"/>
      <c r="K312" s="109"/>
      <c r="L312" s="107"/>
      <c r="M312" s="107"/>
      <c r="N312" s="110">
        <v>45876.0</v>
      </c>
    </row>
    <row r="313" hidden="1">
      <c r="A313" s="106" t="s">
        <v>9807</v>
      </c>
      <c r="B313" s="106">
        <v>2.1966470739E10</v>
      </c>
      <c r="C313" s="106" t="s">
        <v>9808</v>
      </c>
      <c r="D313" s="107"/>
      <c r="E313" s="107"/>
      <c r="F313" s="107"/>
      <c r="G313" s="107"/>
      <c r="H313" s="108"/>
      <c r="I313" s="109"/>
      <c r="J313" s="107"/>
      <c r="K313" s="109"/>
      <c r="L313" s="107"/>
      <c r="M313" s="107"/>
      <c r="N313" s="110">
        <v>45876.0</v>
      </c>
    </row>
    <row r="314" hidden="1">
      <c r="A314" s="106" t="s">
        <v>4299</v>
      </c>
      <c r="B314" s="106">
        <v>2.1999765694E10</v>
      </c>
      <c r="C314" s="106" t="s">
        <v>9809</v>
      </c>
      <c r="D314" s="107"/>
      <c r="E314" s="107"/>
      <c r="F314" s="107"/>
      <c r="G314" s="107"/>
      <c r="H314" s="108"/>
      <c r="I314" s="109"/>
      <c r="J314" s="107"/>
      <c r="K314" s="109"/>
      <c r="L314" s="107"/>
      <c r="M314" s="107"/>
      <c r="N314" s="110">
        <v>45876.0</v>
      </c>
    </row>
    <row r="315" hidden="1">
      <c r="A315" s="106" t="s">
        <v>4245</v>
      </c>
      <c r="B315" s="106">
        <v>2.4988265633E10</v>
      </c>
      <c r="C315" s="106" t="s">
        <v>9810</v>
      </c>
      <c r="D315" s="107"/>
      <c r="E315" s="107"/>
      <c r="F315" s="107"/>
      <c r="G315" s="107"/>
      <c r="H315" s="108"/>
      <c r="I315" s="109"/>
      <c r="J315" s="107"/>
      <c r="K315" s="109"/>
      <c r="L315" s="107"/>
      <c r="M315" s="107"/>
      <c r="N315" s="110">
        <v>45876.0</v>
      </c>
    </row>
    <row r="316" hidden="1">
      <c r="A316" s="106" t="s">
        <v>4998</v>
      </c>
      <c r="B316" s="106">
        <v>2.1991811327E10</v>
      </c>
      <c r="C316" s="106" t="s">
        <v>9811</v>
      </c>
      <c r="D316" s="107"/>
      <c r="E316" s="107"/>
      <c r="F316" s="107"/>
      <c r="G316" s="107"/>
      <c r="H316" s="108"/>
      <c r="I316" s="109"/>
      <c r="J316" s="107"/>
      <c r="K316" s="109"/>
      <c r="L316" s="107"/>
      <c r="M316" s="107"/>
      <c r="N316" s="110">
        <v>45876.0</v>
      </c>
    </row>
    <row r="317" hidden="1">
      <c r="A317" s="106" t="s">
        <v>9812</v>
      </c>
      <c r="B317" s="106">
        <v>2.1982041925E10</v>
      </c>
      <c r="C317" s="106" t="s">
        <v>9813</v>
      </c>
      <c r="D317" s="107"/>
      <c r="E317" s="107"/>
      <c r="F317" s="107"/>
      <c r="G317" s="107"/>
      <c r="H317" s="108"/>
      <c r="I317" s="109"/>
      <c r="J317" s="107"/>
      <c r="K317" s="109"/>
      <c r="L317" s="107"/>
      <c r="M317" s="107"/>
      <c r="N317" s="110">
        <v>45876.0</v>
      </c>
    </row>
    <row r="318">
      <c r="A318" s="106" t="s">
        <v>5153</v>
      </c>
      <c r="B318" s="106" t="s">
        <v>9814</v>
      </c>
      <c r="C318" s="106" t="s">
        <v>9815</v>
      </c>
      <c r="D318" s="107"/>
      <c r="E318" s="106" t="s">
        <v>655</v>
      </c>
      <c r="F318" s="106" t="s">
        <v>278</v>
      </c>
      <c r="G318" s="106" t="s">
        <v>53</v>
      </c>
      <c r="H318" s="111">
        <v>590.99</v>
      </c>
      <c r="I318" s="109"/>
      <c r="J318" s="107"/>
      <c r="K318" s="110">
        <v>45915.0</v>
      </c>
      <c r="L318" s="107"/>
      <c r="M318" s="106" t="s">
        <v>9816</v>
      </c>
      <c r="N318" s="110">
        <v>45887.0</v>
      </c>
    </row>
    <row r="319">
      <c r="A319" s="106" t="s">
        <v>5158</v>
      </c>
      <c r="B319" s="106">
        <v>2.4999139652E10</v>
      </c>
      <c r="C319" s="106" t="s">
        <v>9817</v>
      </c>
      <c r="D319" s="106" t="s">
        <v>9818</v>
      </c>
      <c r="E319" s="106" t="s">
        <v>655</v>
      </c>
      <c r="F319" s="106" t="s">
        <v>278</v>
      </c>
      <c r="G319" s="106" t="s">
        <v>53</v>
      </c>
      <c r="H319" s="111">
        <v>351.03</v>
      </c>
      <c r="I319" s="109"/>
      <c r="J319" s="107"/>
      <c r="K319" s="110">
        <v>45915.0</v>
      </c>
      <c r="L319" s="107"/>
      <c r="M319" s="107"/>
      <c r="N319" s="110">
        <v>45887.0</v>
      </c>
    </row>
    <row r="320">
      <c r="A320" s="106" t="s">
        <v>9819</v>
      </c>
      <c r="B320" s="106">
        <v>2.1979990736E10</v>
      </c>
      <c r="C320" s="107"/>
      <c r="D320" s="106" t="s">
        <v>9820</v>
      </c>
      <c r="E320" s="106" t="s">
        <v>655</v>
      </c>
      <c r="F320" s="106" t="s">
        <v>1066</v>
      </c>
      <c r="G320" s="106" t="s">
        <v>53</v>
      </c>
      <c r="H320" s="111">
        <v>171.44</v>
      </c>
      <c r="I320" s="110">
        <v>45887.0</v>
      </c>
      <c r="J320" s="107"/>
      <c r="K320" s="110">
        <v>45915.0</v>
      </c>
      <c r="L320" s="107"/>
      <c r="M320" s="107"/>
      <c r="N320" s="110">
        <v>45887.0</v>
      </c>
    </row>
    <row r="321" hidden="1">
      <c r="A321" s="106" t="s">
        <v>9821</v>
      </c>
      <c r="B321" s="106">
        <v>2.196422553E10</v>
      </c>
      <c r="C321" s="106" t="s">
        <v>9822</v>
      </c>
      <c r="D321" s="107"/>
      <c r="E321" s="107"/>
      <c r="F321" s="107"/>
      <c r="G321" s="107"/>
      <c r="H321" s="108"/>
      <c r="I321" s="109"/>
      <c r="J321" s="107"/>
      <c r="K321" s="109"/>
      <c r="L321" s="107"/>
      <c r="M321" s="107"/>
      <c r="N321" s="110">
        <v>45889.0</v>
      </c>
    </row>
    <row r="322" hidden="1">
      <c r="A322" s="106" t="s">
        <v>4713</v>
      </c>
      <c r="B322" s="106">
        <v>2.1987878172E10</v>
      </c>
      <c r="C322" s="106" t="s">
        <v>9823</v>
      </c>
      <c r="D322" s="107"/>
      <c r="E322" s="107"/>
      <c r="F322" s="107"/>
      <c r="G322" s="107"/>
      <c r="H322" s="108"/>
      <c r="I322" s="109"/>
      <c r="J322" s="107"/>
      <c r="K322" s="109"/>
      <c r="L322" s="107"/>
      <c r="M322" s="107"/>
      <c r="N322" s="110">
        <v>45889.0</v>
      </c>
    </row>
    <row r="323" hidden="1">
      <c r="A323" s="106" t="s">
        <v>9824</v>
      </c>
      <c r="B323" s="106">
        <v>2.1968351337E10</v>
      </c>
      <c r="C323" s="106" t="s">
        <v>9825</v>
      </c>
      <c r="D323" s="107"/>
      <c r="E323" s="107"/>
      <c r="F323" s="107"/>
      <c r="G323" s="107"/>
      <c r="H323" s="108"/>
      <c r="I323" s="109"/>
      <c r="J323" s="107"/>
      <c r="K323" s="109"/>
      <c r="L323" s="107"/>
      <c r="M323" s="107"/>
      <c r="N323" s="110">
        <v>45889.0</v>
      </c>
    </row>
    <row r="324" hidden="1">
      <c r="A324" s="106" t="s">
        <v>9826</v>
      </c>
      <c r="B324" s="106">
        <v>3.2991628441E10</v>
      </c>
      <c r="C324" s="106" t="s">
        <v>9827</v>
      </c>
      <c r="D324" s="107"/>
      <c r="E324" s="106" t="s">
        <v>671</v>
      </c>
      <c r="F324" s="107"/>
      <c r="G324" s="107"/>
      <c r="H324" s="108"/>
      <c r="I324" s="109"/>
      <c r="J324" s="107"/>
      <c r="K324" s="109"/>
      <c r="L324" s="107"/>
      <c r="M324" s="107"/>
      <c r="N324" s="110">
        <v>45894.0</v>
      </c>
    </row>
    <row r="325" hidden="1">
      <c r="A325" s="106" t="s">
        <v>9828</v>
      </c>
      <c r="B325" s="106">
        <v>2.1968983376E10</v>
      </c>
      <c r="C325" s="106" t="s">
        <v>9829</v>
      </c>
      <c r="D325" s="107"/>
      <c r="E325" s="106" t="s">
        <v>671</v>
      </c>
      <c r="F325" s="107"/>
      <c r="G325" s="107"/>
      <c r="H325" s="108"/>
      <c r="I325" s="109"/>
      <c r="J325" s="107"/>
      <c r="K325" s="109"/>
      <c r="L325" s="107"/>
      <c r="M325" s="107"/>
      <c r="N325" s="110">
        <v>45894.0</v>
      </c>
    </row>
    <row r="326" hidden="1">
      <c r="A326" s="106" t="s">
        <v>9830</v>
      </c>
      <c r="B326" s="106">
        <v>2.1972040396E10</v>
      </c>
      <c r="C326" s="107"/>
      <c r="D326" s="107"/>
      <c r="E326" s="106" t="s">
        <v>4734</v>
      </c>
      <c r="F326" s="107"/>
      <c r="G326" s="107"/>
      <c r="H326" s="108"/>
      <c r="I326" s="109"/>
      <c r="J326" s="107"/>
      <c r="K326" s="109"/>
      <c r="L326" s="107"/>
      <c r="M326" s="107"/>
      <c r="N326" s="110">
        <v>45894.0</v>
      </c>
    </row>
    <row r="327" hidden="1">
      <c r="A327" s="106" t="s">
        <v>5140</v>
      </c>
      <c r="B327" s="106">
        <v>2.1976882078E10</v>
      </c>
      <c r="C327" s="106" t="s">
        <v>9831</v>
      </c>
      <c r="D327" s="107"/>
      <c r="E327" s="106" t="s">
        <v>649</v>
      </c>
      <c r="F327" s="107"/>
      <c r="G327" s="107"/>
      <c r="H327" s="108"/>
      <c r="I327" s="109"/>
      <c r="J327" s="107"/>
      <c r="K327" s="109"/>
      <c r="L327" s="107"/>
      <c r="M327" s="107"/>
      <c r="N327" s="110">
        <v>45894.0</v>
      </c>
    </row>
    <row r="328" hidden="1">
      <c r="A328" s="106" t="s">
        <v>9832</v>
      </c>
      <c r="B328" s="106">
        <v>3.2984697007E10</v>
      </c>
      <c r="C328" s="106" t="s">
        <v>9833</v>
      </c>
      <c r="D328" s="107"/>
      <c r="E328" s="106" t="s">
        <v>671</v>
      </c>
      <c r="F328" s="107"/>
      <c r="G328" s="107"/>
      <c r="H328" s="108"/>
      <c r="I328" s="109"/>
      <c r="J328" s="107"/>
      <c r="K328" s="109"/>
      <c r="L328" s="107"/>
      <c r="M328" s="107"/>
      <c r="N328" s="110">
        <v>45894.0</v>
      </c>
    </row>
    <row r="329" hidden="1">
      <c r="A329" s="106" t="s">
        <v>9834</v>
      </c>
      <c r="B329" s="106">
        <v>2.1991838913E10</v>
      </c>
      <c r="C329" s="106" t="s">
        <v>9835</v>
      </c>
      <c r="D329" s="107"/>
      <c r="E329" s="106" t="s">
        <v>671</v>
      </c>
      <c r="F329" s="107"/>
      <c r="G329" s="107"/>
      <c r="H329" s="108"/>
      <c r="I329" s="109"/>
      <c r="J329" s="107"/>
      <c r="K329" s="109"/>
      <c r="L329" s="107"/>
      <c r="M329" s="107"/>
      <c r="N329" s="110">
        <v>45894.0</v>
      </c>
    </row>
    <row r="330" hidden="1">
      <c r="A330" s="106" t="s">
        <v>4206</v>
      </c>
      <c r="B330" s="106">
        <v>2.1987700062E10</v>
      </c>
      <c r="C330" s="106" t="s">
        <v>9836</v>
      </c>
      <c r="D330" s="107"/>
      <c r="E330" s="106" t="s">
        <v>649</v>
      </c>
      <c r="F330" s="107"/>
      <c r="G330" s="107"/>
      <c r="H330" s="108"/>
      <c r="I330" s="109"/>
      <c r="J330" s="107"/>
      <c r="K330" s="109"/>
      <c r="L330" s="107"/>
      <c r="M330" s="107"/>
      <c r="N330" s="110">
        <v>45894.0</v>
      </c>
    </row>
    <row r="331" hidden="1">
      <c r="A331" s="106" t="s">
        <v>3</v>
      </c>
      <c r="B331" s="106">
        <v>2.1965499249E10</v>
      </c>
      <c r="C331" s="106" t="s">
        <v>9837</v>
      </c>
      <c r="D331" s="107"/>
      <c r="E331" s="106" t="s">
        <v>649</v>
      </c>
      <c r="F331" s="107"/>
      <c r="G331" s="107"/>
      <c r="H331" s="108"/>
      <c r="I331" s="109"/>
      <c r="J331" s="107"/>
      <c r="K331" s="109"/>
      <c r="L331" s="107"/>
      <c r="M331" s="107"/>
      <c r="N331" s="110">
        <v>45894.0</v>
      </c>
    </row>
    <row r="332" hidden="1">
      <c r="A332" s="106" t="s">
        <v>9838</v>
      </c>
      <c r="B332" s="106">
        <v>2.1966359795E10</v>
      </c>
      <c r="C332" s="106" t="s">
        <v>9839</v>
      </c>
      <c r="D332" s="107"/>
      <c r="E332" s="106" t="s">
        <v>649</v>
      </c>
      <c r="F332" s="107"/>
      <c r="G332" s="107"/>
      <c r="H332" s="108"/>
      <c r="I332" s="109"/>
      <c r="J332" s="107"/>
      <c r="K332" s="109"/>
      <c r="L332" s="107"/>
      <c r="M332" s="107"/>
      <c r="N332" s="110">
        <v>45894.0</v>
      </c>
    </row>
    <row r="333" hidden="1">
      <c r="A333" s="106" t="s">
        <v>5249</v>
      </c>
      <c r="B333" s="106">
        <v>2.1985888005E10</v>
      </c>
      <c r="C333" s="106" t="s">
        <v>9840</v>
      </c>
      <c r="D333" s="107"/>
      <c r="E333" s="106" t="s">
        <v>671</v>
      </c>
      <c r="F333" s="107"/>
      <c r="G333" s="107"/>
      <c r="H333" s="108"/>
      <c r="I333" s="109"/>
      <c r="J333" s="107"/>
      <c r="K333" s="109"/>
      <c r="L333" s="107"/>
      <c r="M333" s="107"/>
      <c r="N333" s="110">
        <v>45894.0</v>
      </c>
    </row>
    <row r="334" hidden="1">
      <c r="A334" s="106" t="s">
        <v>5153</v>
      </c>
      <c r="B334" s="106">
        <v>2.1984334882E10</v>
      </c>
      <c r="C334" s="106" t="s">
        <v>9841</v>
      </c>
      <c r="D334" s="107"/>
      <c r="E334" s="106" t="s">
        <v>649</v>
      </c>
      <c r="F334" s="107"/>
      <c r="G334" s="107"/>
      <c r="H334" s="108"/>
      <c r="I334" s="109"/>
      <c r="J334" s="107"/>
      <c r="K334" s="109"/>
      <c r="L334" s="107"/>
      <c r="M334" s="107"/>
      <c r="N334" s="110">
        <v>45894.0</v>
      </c>
    </row>
    <row r="335" hidden="1">
      <c r="A335" s="106" t="s">
        <v>9842</v>
      </c>
      <c r="B335" s="106">
        <v>2.1989552418E10</v>
      </c>
      <c r="C335" s="106" t="s">
        <v>9843</v>
      </c>
      <c r="D335" s="107"/>
      <c r="E335" s="106" t="s">
        <v>649</v>
      </c>
      <c r="F335" s="107"/>
      <c r="G335" s="107"/>
      <c r="H335" s="108"/>
      <c r="I335" s="109"/>
      <c r="J335" s="107"/>
      <c r="K335" s="109"/>
      <c r="L335" s="107"/>
      <c r="M335" s="107"/>
      <c r="N335" s="110">
        <v>45894.0</v>
      </c>
    </row>
    <row r="336" hidden="1">
      <c r="A336" s="106" t="s">
        <v>5084</v>
      </c>
      <c r="B336" s="106">
        <v>2.1966838137E10</v>
      </c>
      <c r="C336" s="107"/>
      <c r="D336" s="107"/>
      <c r="E336" s="106" t="s">
        <v>4734</v>
      </c>
      <c r="F336" s="107"/>
      <c r="G336" s="107"/>
      <c r="H336" s="108"/>
      <c r="I336" s="109"/>
      <c r="J336" s="107"/>
      <c r="K336" s="109"/>
      <c r="L336" s="107"/>
      <c r="M336" s="107"/>
      <c r="N336" s="110">
        <v>45894.0</v>
      </c>
    </row>
    <row r="337" hidden="1">
      <c r="A337" s="106" t="s">
        <v>9844</v>
      </c>
      <c r="B337" s="106">
        <v>2.1969132125E10</v>
      </c>
      <c r="C337" s="106" t="s">
        <v>9845</v>
      </c>
      <c r="D337" s="107"/>
      <c r="E337" s="106" t="s">
        <v>649</v>
      </c>
      <c r="F337" s="107"/>
      <c r="G337" s="107"/>
      <c r="H337" s="108"/>
      <c r="I337" s="109"/>
      <c r="J337" s="107"/>
      <c r="K337" s="109"/>
      <c r="L337" s="107"/>
      <c r="M337" s="107"/>
      <c r="N337" s="110">
        <v>45894.0</v>
      </c>
    </row>
    <row r="338" hidden="1">
      <c r="A338" s="106" t="s">
        <v>7026</v>
      </c>
      <c r="B338" s="106">
        <v>2.1994315262E10</v>
      </c>
      <c r="C338" s="106" t="s">
        <v>9846</v>
      </c>
      <c r="D338" s="107"/>
      <c r="E338" s="106" t="s">
        <v>671</v>
      </c>
      <c r="F338" s="107"/>
      <c r="G338" s="107"/>
      <c r="H338" s="108"/>
      <c r="I338" s="109"/>
      <c r="J338" s="107"/>
      <c r="K338" s="109"/>
      <c r="L338" s="107"/>
      <c r="M338" s="107"/>
      <c r="N338" s="110">
        <v>45894.0</v>
      </c>
    </row>
    <row r="339" hidden="1">
      <c r="A339" s="106" t="s">
        <v>9847</v>
      </c>
      <c r="B339" s="106">
        <v>2.199495094E10</v>
      </c>
      <c r="C339" s="106" t="s">
        <v>9848</v>
      </c>
      <c r="D339" s="107"/>
      <c r="E339" s="106" t="s">
        <v>671</v>
      </c>
      <c r="F339" s="107"/>
      <c r="G339" s="107"/>
      <c r="H339" s="108"/>
      <c r="I339" s="109"/>
      <c r="J339" s="107"/>
      <c r="K339" s="109"/>
      <c r="L339" s="107"/>
      <c r="M339" s="107"/>
      <c r="N339" s="110">
        <v>45894.0</v>
      </c>
    </row>
    <row r="340" hidden="1">
      <c r="A340" s="106" t="s">
        <v>4210</v>
      </c>
      <c r="B340" s="106">
        <v>2.1993238734E10</v>
      </c>
      <c r="C340" s="106" t="s">
        <v>9849</v>
      </c>
      <c r="D340" s="107"/>
      <c r="E340" s="106" t="s">
        <v>649</v>
      </c>
      <c r="F340" s="107"/>
      <c r="G340" s="107"/>
      <c r="H340" s="108"/>
      <c r="I340" s="109"/>
      <c r="J340" s="107"/>
      <c r="K340" s="109"/>
      <c r="L340" s="107"/>
      <c r="M340" s="107"/>
      <c r="N340" s="110">
        <v>45894.0</v>
      </c>
    </row>
    <row r="341">
      <c r="A341" s="106" t="s">
        <v>9850</v>
      </c>
      <c r="B341" s="106">
        <v>2.1970672931E10</v>
      </c>
      <c r="C341" s="106" t="s">
        <v>9851</v>
      </c>
      <c r="D341" s="106" t="s">
        <v>9852</v>
      </c>
      <c r="E341" s="106" t="s">
        <v>4734</v>
      </c>
      <c r="F341" s="106" t="s">
        <v>436</v>
      </c>
      <c r="G341" s="106" t="s">
        <v>53</v>
      </c>
      <c r="H341" s="111">
        <v>646.88</v>
      </c>
      <c r="I341" s="110">
        <v>45883.0</v>
      </c>
      <c r="J341" s="106" t="s">
        <v>9853</v>
      </c>
      <c r="K341" s="110">
        <v>6693307.0</v>
      </c>
      <c r="L341" s="107"/>
      <c r="M341" s="107"/>
      <c r="N341" s="110">
        <v>45882.0</v>
      </c>
    </row>
    <row r="342" hidden="1">
      <c r="A342" s="106" t="s">
        <v>4552</v>
      </c>
      <c r="B342" s="106">
        <v>2.197991583E10</v>
      </c>
      <c r="C342" s="106" t="s">
        <v>9854</v>
      </c>
      <c r="D342" s="107"/>
      <c r="E342" s="106" t="s">
        <v>134</v>
      </c>
      <c r="F342" s="106" t="s">
        <v>167</v>
      </c>
      <c r="G342" s="106" t="s">
        <v>54</v>
      </c>
      <c r="H342" s="111">
        <v>700.64</v>
      </c>
      <c r="I342" s="110">
        <v>45880.0</v>
      </c>
      <c r="J342" s="106">
        <v>1.7545841907621E13</v>
      </c>
      <c r="K342" s="109"/>
      <c r="L342" s="107"/>
      <c r="M342" s="107"/>
      <c r="N342" s="110">
        <v>45933.0</v>
      </c>
    </row>
    <row r="343">
      <c r="A343" s="106" t="s">
        <v>4118</v>
      </c>
      <c r="B343" s="106">
        <v>2.1993062587E10</v>
      </c>
      <c r="C343" s="106" t="s">
        <v>9855</v>
      </c>
      <c r="D343" s="106" t="s">
        <v>9856</v>
      </c>
      <c r="E343" s="106" t="s">
        <v>85</v>
      </c>
      <c r="F343" s="106" t="s">
        <v>718</v>
      </c>
      <c r="G343" s="106" t="s">
        <v>53</v>
      </c>
      <c r="H343" s="111">
        <v>785.81</v>
      </c>
      <c r="I343" s="109"/>
      <c r="J343" s="106">
        <v>4.4096963E7</v>
      </c>
      <c r="K343" s="110">
        <v>45889.0</v>
      </c>
      <c r="L343" s="107"/>
      <c r="M343" s="107"/>
      <c r="N343" s="110">
        <v>45877.0</v>
      </c>
    </row>
    <row r="344">
      <c r="A344" s="106" t="s">
        <v>9857</v>
      </c>
      <c r="B344" s="106">
        <v>2.197991302E10</v>
      </c>
      <c r="C344" s="106" t="s">
        <v>9858</v>
      </c>
      <c r="D344" s="106" t="s">
        <v>9859</v>
      </c>
      <c r="E344" s="106" t="s">
        <v>134</v>
      </c>
      <c r="F344" s="106" t="s">
        <v>718</v>
      </c>
      <c r="G344" s="106" t="s">
        <v>53</v>
      </c>
      <c r="H344" s="111">
        <v>869.8</v>
      </c>
      <c r="I344" s="109"/>
      <c r="J344" s="106">
        <v>4.409692E7</v>
      </c>
      <c r="K344" s="106" t="s">
        <v>9860</v>
      </c>
      <c r="L344" s="107"/>
      <c r="M344" s="107"/>
      <c r="N344" s="110">
        <v>45877.0</v>
      </c>
    </row>
    <row r="345">
      <c r="A345" s="106" t="s">
        <v>9861</v>
      </c>
      <c r="B345" s="106">
        <v>2.1974727849E10</v>
      </c>
      <c r="C345" s="106" t="s">
        <v>9862</v>
      </c>
      <c r="D345" s="107"/>
      <c r="E345" s="106" t="s">
        <v>134</v>
      </c>
      <c r="F345" s="106" t="s">
        <v>93</v>
      </c>
      <c r="G345" s="106" t="s">
        <v>53</v>
      </c>
      <c r="H345" s="111">
        <v>1490.44</v>
      </c>
      <c r="I345" s="109"/>
      <c r="J345" s="106">
        <v>9.6571205E7</v>
      </c>
      <c r="K345" s="106" t="s">
        <v>9860</v>
      </c>
      <c r="L345" s="107"/>
      <c r="M345" s="107"/>
      <c r="N345" s="110">
        <v>45877.0</v>
      </c>
    </row>
    <row r="346">
      <c r="A346" s="106" t="s">
        <v>5284</v>
      </c>
      <c r="B346" s="106">
        <v>2.1999391603E10</v>
      </c>
      <c r="C346" s="106" t="s">
        <v>9863</v>
      </c>
      <c r="D346" s="106" t="s">
        <v>4632</v>
      </c>
      <c r="E346" s="106" t="s">
        <v>655</v>
      </c>
      <c r="F346" s="106" t="s">
        <v>718</v>
      </c>
      <c r="G346" s="106" t="s">
        <v>53</v>
      </c>
      <c r="H346" s="111">
        <v>728.41</v>
      </c>
      <c r="I346" s="109"/>
      <c r="J346" s="106">
        <v>4.4098559E7</v>
      </c>
      <c r="K346" s="110">
        <v>45920.0</v>
      </c>
      <c r="L346" s="107"/>
      <c r="M346" s="107"/>
      <c r="N346" s="110">
        <v>45874.0</v>
      </c>
    </row>
    <row r="347" hidden="1">
      <c r="A347" s="106" t="s">
        <v>4683</v>
      </c>
      <c r="B347" s="106">
        <v>2.1999128352E10</v>
      </c>
      <c r="C347" s="106" t="s">
        <v>9864</v>
      </c>
      <c r="D347" s="106" t="s">
        <v>9865</v>
      </c>
      <c r="E347" s="106" t="s">
        <v>85</v>
      </c>
      <c r="F347" s="106" t="s">
        <v>2141</v>
      </c>
      <c r="G347" s="106" t="s">
        <v>54</v>
      </c>
      <c r="H347" s="111">
        <v>280.26</v>
      </c>
      <c r="I347" s="110">
        <v>45897.0</v>
      </c>
      <c r="J347" s="106">
        <v>4.4123084E7</v>
      </c>
      <c r="K347" s="110">
        <v>45940.0</v>
      </c>
      <c r="L347" s="107"/>
      <c r="M347" s="107"/>
      <c r="N347" s="110">
        <v>45933.0</v>
      </c>
    </row>
    <row r="348">
      <c r="A348" s="106" t="s">
        <v>4306</v>
      </c>
      <c r="B348" s="106">
        <v>2.1999933579E10</v>
      </c>
      <c r="C348" s="106" t="s">
        <v>9866</v>
      </c>
      <c r="D348" s="106" t="s">
        <v>9867</v>
      </c>
      <c r="E348" s="106" t="s">
        <v>85</v>
      </c>
      <c r="F348" s="106" t="s">
        <v>137</v>
      </c>
      <c r="G348" s="106" t="s">
        <v>53</v>
      </c>
      <c r="H348" s="111">
        <v>1624.69</v>
      </c>
      <c r="I348" s="110">
        <v>45891.0</v>
      </c>
      <c r="J348" s="106">
        <v>9.6611254E7</v>
      </c>
      <c r="K348" s="110">
        <v>45915.0</v>
      </c>
      <c r="L348" s="107"/>
      <c r="M348" s="107"/>
      <c r="N348" s="110">
        <v>45870.0</v>
      </c>
    </row>
    <row r="349" hidden="1">
      <c r="A349" s="106" t="s">
        <v>9868</v>
      </c>
      <c r="B349" s="106">
        <v>2.1998415786E10</v>
      </c>
      <c r="C349" s="106" t="s">
        <v>9869</v>
      </c>
      <c r="D349" s="107"/>
      <c r="E349" s="106" t="s">
        <v>85</v>
      </c>
      <c r="F349" s="107"/>
      <c r="G349" s="106" t="s">
        <v>86</v>
      </c>
      <c r="H349" s="108"/>
      <c r="I349" s="109"/>
      <c r="J349" s="107"/>
      <c r="K349" s="109"/>
      <c r="L349" s="107"/>
      <c r="M349" s="106" t="s">
        <v>2463</v>
      </c>
      <c r="N349" s="110">
        <v>45908.0</v>
      </c>
    </row>
    <row r="350" hidden="1">
      <c r="A350" s="106" t="s">
        <v>4184</v>
      </c>
      <c r="B350" s="106">
        <v>2.1982362346E10</v>
      </c>
      <c r="C350" s="106" t="s">
        <v>9870</v>
      </c>
      <c r="D350" s="107"/>
      <c r="E350" s="106" t="s">
        <v>85</v>
      </c>
      <c r="F350" s="107"/>
      <c r="G350" s="106" t="s">
        <v>86</v>
      </c>
      <c r="H350" s="108"/>
      <c r="I350" s="109"/>
      <c r="J350" s="107"/>
      <c r="K350" s="109"/>
      <c r="L350" s="107"/>
      <c r="M350" s="107"/>
      <c r="N350" s="110">
        <v>45908.0</v>
      </c>
    </row>
    <row r="351" hidden="1">
      <c r="A351" s="106" t="s">
        <v>4667</v>
      </c>
      <c r="B351" s="106">
        <v>2.2998972549E10</v>
      </c>
      <c r="C351" s="106" t="s">
        <v>9871</v>
      </c>
      <c r="D351" s="107"/>
      <c r="E351" s="106" t="s">
        <v>85</v>
      </c>
      <c r="F351" s="106" t="s">
        <v>182</v>
      </c>
      <c r="G351" s="106" t="s">
        <v>131</v>
      </c>
      <c r="H351" s="111">
        <v>702.89</v>
      </c>
      <c r="I351" s="109"/>
      <c r="J351" s="107"/>
      <c r="K351" s="109"/>
      <c r="L351" s="107"/>
      <c r="M351" s="106" t="s">
        <v>9872</v>
      </c>
      <c r="N351" s="110">
        <v>45908.0</v>
      </c>
    </row>
    <row r="352" hidden="1">
      <c r="A352" s="106" t="s">
        <v>4549</v>
      </c>
      <c r="B352" s="106">
        <v>2.1972498568E10</v>
      </c>
      <c r="C352" s="106" t="s">
        <v>9873</v>
      </c>
      <c r="D352" s="107"/>
      <c r="E352" s="106" t="s">
        <v>85</v>
      </c>
      <c r="F352" s="107"/>
      <c r="G352" s="106" t="s">
        <v>86</v>
      </c>
      <c r="H352" s="108"/>
      <c r="I352" s="109"/>
      <c r="J352" s="107"/>
      <c r="K352" s="109"/>
      <c r="L352" s="107"/>
      <c r="M352" s="107"/>
      <c r="N352" s="110">
        <v>45908.0</v>
      </c>
    </row>
    <row r="353" hidden="1">
      <c r="A353" s="106" t="s">
        <v>4494</v>
      </c>
      <c r="B353" s="106">
        <v>2.1988704761E10</v>
      </c>
      <c r="C353" s="106" t="s">
        <v>9874</v>
      </c>
      <c r="D353" s="107"/>
      <c r="E353" s="106" t="s">
        <v>85</v>
      </c>
      <c r="F353" s="106" t="s">
        <v>93</v>
      </c>
      <c r="G353" s="106" t="s">
        <v>131</v>
      </c>
      <c r="H353" s="111">
        <v>612.46</v>
      </c>
      <c r="I353" s="109"/>
      <c r="J353" s="107"/>
      <c r="K353" s="109"/>
      <c r="L353" s="107"/>
      <c r="M353" s="106" t="s">
        <v>9875</v>
      </c>
      <c r="N353" s="110">
        <v>45908.0</v>
      </c>
    </row>
    <row r="354" hidden="1">
      <c r="A354" s="106" t="s">
        <v>9876</v>
      </c>
      <c r="B354" s="106">
        <v>2.1992070402E10</v>
      </c>
      <c r="C354" s="106" t="s">
        <v>9877</v>
      </c>
      <c r="D354" s="107"/>
      <c r="E354" s="106" t="s">
        <v>85</v>
      </c>
      <c r="F354" s="106" t="s">
        <v>140</v>
      </c>
      <c r="G354" s="106" t="s">
        <v>131</v>
      </c>
      <c r="H354" s="111">
        <v>1416.08</v>
      </c>
      <c r="I354" s="109"/>
      <c r="J354" s="107"/>
      <c r="K354" s="109"/>
      <c r="L354" s="107"/>
      <c r="M354" s="106" t="s">
        <v>9878</v>
      </c>
      <c r="N354" s="110">
        <v>45908.0</v>
      </c>
    </row>
    <row r="355" hidden="1">
      <c r="A355" s="106" t="s">
        <v>5414</v>
      </c>
      <c r="B355" s="106">
        <v>2.2999205457E10</v>
      </c>
      <c r="C355" s="106" t="s">
        <v>9879</v>
      </c>
      <c r="D355" s="107"/>
      <c r="E355" s="106" t="s">
        <v>85</v>
      </c>
      <c r="F355" s="107"/>
      <c r="G355" s="106" t="s">
        <v>86</v>
      </c>
      <c r="H355" s="108"/>
      <c r="I355" s="109"/>
      <c r="J355" s="107"/>
      <c r="K355" s="109"/>
      <c r="L355" s="107"/>
      <c r="M355" s="107"/>
      <c r="N355" s="110">
        <v>45908.0</v>
      </c>
    </row>
    <row r="356" hidden="1">
      <c r="A356" s="106" t="s">
        <v>4571</v>
      </c>
      <c r="B356" s="106">
        <v>2.2997790464E10</v>
      </c>
      <c r="C356" s="106" t="s">
        <v>9880</v>
      </c>
      <c r="D356" s="107"/>
      <c r="E356" s="106" t="s">
        <v>85</v>
      </c>
      <c r="F356" s="107"/>
      <c r="G356" s="106" t="s">
        <v>86</v>
      </c>
      <c r="H356" s="108"/>
      <c r="I356" s="109"/>
      <c r="J356" s="107"/>
      <c r="K356" s="109"/>
      <c r="L356" s="107"/>
      <c r="M356" s="107"/>
      <c r="N356" s="110">
        <v>45908.0</v>
      </c>
    </row>
    <row r="357" hidden="1">
      <c r="A357" s="106" t="s">
        <v>9881</v>
      </c>
      <c r="B357" s="106">
        <v>2.1982084906E10</v>
      </c>
      <c r="C357" s="106" t="s">
        <v>9882</v>
      </c>
      <c r="D357" s="107"/>
      <c r="E357" s="106" t="s">
        <v>85</v>
      </c>
      <c r="F357" s="107"/>
      <c r="G357" s="106" t="s">
        <v>86</v>
      </c>
      <c r="H357" s="108"/>
      <c r="I357" s="109"/>
      <c r="J357" s="107"/>
      <c r="K357" s="109"/>
      <c r="L357" s="107"/>
      <c r="M357" s="107"/>
      <c r="N357" s="110">
        <v>45908.0</v>
      </c>
    </row>
    <row r="358" hidden="1">
      <c r="A358" s="106" t="s">
        <v>9883</v>
      </c>
      <c r="B358" s="106">
        <v>2.1998955203E10</v>
      </c>
      <c r="C358" s="106" t="s">
        <v>9884</v>
      </c>
      <c r="D358" s="107"/>
      <c r="E358" s="106" t="s">
        <v>85</v>
      </c>
      <c r="F358" s="107"/>
      <c r="G358" s="106" t="s">
        <v>86</v>
      </c>
      <c r="H358" s="108"/>
      <c r="I358" s="109"/>
      <c r="J358" s="107"/>
      <c r="K358" s="109"/>
      <c r="L358" s="107"/>
      <c r="M358" s="107"/>
      <c r="N358" s="110">
        <v>45908.0</v>
      </c>
    </row>
    <row r="359" hidden="1">
      <c r="A359" s="106" t="s">
        <v>9885</v>
      </c>
      <c r="B359" s="106">
        <v>2.1991004142E10</v>
      </c>
      <c r="C359" s="106" t="s">
        <v>9886</v>
      </c>
      <c r="D359" s="107"/>
      <c r="E359" s="106" t="s">
        <v>85</v>
      </c>
      <c r="F359" s="106" t="s">
        <v>420</v>
      </c>
      <c r="G359" s="106" t="s">
        <v>131</v>
      </c>
      <c r="H359" s="111">
        <v>318.0</v>
      </c>
      <c r="I359" s="109"/>
      <c r="J359" s="107"/>
      <c r="K359" s="109"/>
      <c r="L359" s="107"/>
      <c r="M359" s="106" t="s">
        <v>9887</v>
      </c>
      <c r="N359" s="110">
        <v>45908.0</v>
      </c>
    </row>
    <row r="360" hidden="1">
      <c r="A360" s="106" t="s">
        <v>9888</v>
      </c>
      <c r="B360" s="106">
        <v>2.197128214E10</v>
      </c>
      <c r="C360" s="106" t="s">
        <v>9889</v>
      </c>
      <c r="D360" s="107"/>
      <c r="E360" s="106" t="s">
        <v>85</v>
      </c>
      <c r="F360" s="106" t="s">
        <v>93</v>
      </c>
      <c r="G360" s="106" t="s">
        <v>131</v>
      </c>
      <c r="H360" s="111">
        <v>320.62</v>
      </c>
      <c r="I360" s="109"/>
      <c r="J360" s="107"/>
      <c r="K360" s="109"/>
      <c r="L360" s="107"/>
      <c r="M360" s="106" t="s">
        <v>9890</v>
      </c>
      <c r="N360" s="110">
        <v>45908.0</v>
      </c>
    </row>
    <row r="361" hidden="1">
      <c r="A361" s="106" t="s">
        <v>4005</v>
      </c>
      <c r="B361" s="106">
        <v>2.1988424363E10</v>
      </c>
      <c r="C361" s="106" t="s">
        <v>9891</v>
      </c>
      <c r="D361" s="107"/>
      <c r="E361" s="106" t="s">
        <v>85</v>
      </c>
      <c r="F361" s="106" t="s">
        <v>93</v>
      </c>
      <c r="G361" s="106" t="s">
        <v>131</v>
      </c>
      <c r="H361" s="111">
        <v>656.5</v>
      </c>
      <c r="I361" s="109"/>
      <c r="J361" s="107"/>
      <c r="K361" s="109"/>
      <c r="L361" s="107"/>
      <c r="M361" s="106" t="s">
        <v>9892</v>
      </c>
      <c r="N361" s="110">
        <v>45908.0</v>
      </c>
    </row>
    <row r="362" hidden="1">
      <c r="A362" s="106" t="s">
        <v>4985</v>
      </c>
      <c r="B362" s="106">
        <v>2.4998440205E10</v>
      </c>
      <c r="C362" s="106" t="s">
        <v>9893</v>
      </c>
      <c r="D362" s="107"/>
      <c r="E362" s="106" t="s">
        <v>85</v>
      </c>
      <c r="F362" s="107"/>
      <c r="G362" s="106" t="s">
        <v>86</v>
      </c>
      <c r="H362" s="108"/>
      <c r="I362" s="109"/>
      <c r="J362" s="107"/>
      <c r="K362" s="109"/>
      <c r="L362" s="107"/>
      <c r="M362" s="107"/>
      <c r="N362" s="110">
        <v>45908.0</v>
      </c>
    </row>
    <row r="363" hidden="1">
      <c r="A363" s="106" t="s">
        <v>4067</v>
      </c>
      <c r="B363" s="106">
        <v>2.1978934842E10</v>
      </c>
      <c r="C363" s="106" t="s">
        <v>9894</v>
      </c>
      <c r="D363" s="107"/>
      <c r="E363" s="106" t="s">
        <v>85</v>
      </c>
      <c r="F363" s="106" t="s">
        <v>137</v>
      </c>
      <c r="G363" s="106" t="s">
        <v>131</v>
      </c>
      <c r="H363" s="111">
        <v>673.55</v>
      </c>
      <c r="I363" s="109"/>
      <c r="J363" s="107"/>
      <c r="K363" s="109"/>
      <c r="L363" s="107"/>
      <c r="M363" s="106" t="s">
        <v>9895</v>
      </c>
      <c r="N363" s="110">
        <v>45908.0</v>
      </c>
    </row>
    <row r="364" hidden="1">
      <c r="A364" s="106" t="s">
        <v>4906</v>
      </c>
      <c r="B364" s="106">
        <v>2.199446938E10</v>
      </c>
      <c r="C364" s="106" t="s">
        <v>9896</v>
      </c>
      <c r="D364" s="107"/>
      <c r="E364" s="106" t="s">
        <v>85</v>
      </c>
      <c r="F364" s="106" t="s">
        <v>93</v>
      </c>
      <c r="G364" s="106" t="s">
        <v>131</v>
      </c>
      <c r="H364" s="111">
        <v>693.23</v>
      </c>
      <c r="I364" s="109"/>
      <c r="J364" s="107"/>
      <c r="K364" s="109"/>
      <c r="L364" s="107"/>
      <c r="M364" s="106" t="s">
        <v>9897</v>
      </c>
      <c r="N364" s="110">
        <v>45908.0</v>
      </c>
    </row>
    <row r="365" hidden="1">
      <c r="A365" s="106" t="s">
        <v>5066</v>
      </c>
      <c r="B365" s="106">
        <v>2.2999768892E10</v>
      </c>
      <c r="C365" s="106" t="s">
        <v>9898</v>
      </c>
      <c r="D365" s="107"/>
      <c r="E365" s="106" t="s">
        <v>85</v>
      </c>
      <c r="F365" s="106" t="s">
        <v>93</v>
      </c>
      <c r="G365" s="106" t="s">
        <v>131</v>
      </c>
      <c r="H365" s="111">
        <v>588.89</v>
      </c>
      <c r="I365" s="109"/>
      <c r="J365" s="107"/>
      <c r="K365" s="109"/>
      <c r="L365" s="107"/>
      <c r="M365" s="106" t="s">
        <v>9899</v>
      </c>
      <c r="N365" s="110">
        <v>45908.0</v>
      </c>
    </row>
    <row r="366" hidden="1">
      <c r="A366" s="106" t="s">
        <v>9900</v>
      </c>
      <c r="B366" s="106">
        <v>2.1973181439E10</v>
      </c>
      <c r="C366" s="106" t="s">
        <v>9901</v>
      </c>
      <c r="D366" s="107"/>
      <c r="E366" s="106" t="s">
        <v>85</v>
      </c>
      <c r="F366" s="106" t="s">
        <v>93</v>
      </c>
      <c r="G366" s="106" t="s">
        <v>131</v>
      </c>
      <c r="H366" s="111">
        <v>580.58</v>
      </c>
      <c r="I366" s="109"/>
      <c r="J366" s="107"/>
      <c r="K366" s="109"/>
      <c r="L366" s="107"/>
      <c r="M366" s="106" t="s">
        <v>9902</v>
      </c>
      <c r="N366" s="110">
        <v>45908.0</v>
      </c>
    </row>
    <row r="367" hidden="1">
      <c r="A367" s="106" t="s">
        <v>9903</v>
      </c>
      <c r="B367" s="106">
        <v>2.1969493593E10</v>
      </c>
      <c r="C367" s="106" t="s">
        <v>9904</v>
      </c>
      <c r="D367" s="107"/>
      <c r="E367" s="106" t="s">
        <v>85</v>
      </c>
      <c r="F367" s="106" t="s">
        <v>93</v>
      </c>
      <c r="G367" s="106" t="s">
        <v>131</v>
      </c>
      <c r="H367" s="111">
        <v>376.37</v>
      </c>
      <c r="I367" s="109"/>
      <c r="J367" s="107"/>
      <c r="K367" s="109"/>
      <c r="L367" s="107"/>
      <c r="M367" s="106" t="s">
        <v>9905</v>
      </c>
      <c r="N367" s="110">
        <v>45908.0</v>
      </c>
    </row>
    <row r="368" hidden="1">
      <c r="A368" s="106" t="s">
        <v>4985</v>
      </c>
      <c r="B368" s="106">
        <v>2.2992565453E10</v>
      </c>
      <c r="C368" s="106" t="s">
        <v>9906</v>
      </c>
      <c r="D368" s="107"/>
      <c r="E368" s="106" t="s">
        <v>85</v>
      </c>
      <c r="F368" s="107"/>
      <c r="G368" s="106" t="s">
        <v>86</v>
      </c>
      <c r="H368" s="108"/>
      <c r="I368" s="109"/>
      <c r="J368" s="107"/>
      <c r="K368" s="109"/>
      <c r="L368" s="107"/>
      <c r="M368" s="107"/>
      <c r="N368" s="110">
        <v>45908.0</v>
      </c>
    </row>
    <row r="369" hidden="1">
      <c r="A369" s="106" t="s">
        <v>4937</v>
      </c>
      <c r="B369" s="106">
        <v>2.1992866999E10</v>
      </c>
      <c r="C369" s="106" t="s">
        <v>9907</v>
      </c>
      <c r="D369" s="107"/>
      <c r="E369" s="106" t="s">
        <v>85</v>
      </c>
      <c r="F369" s="106" t="s">
        <v>804</v>
      </c>
      <c r="G369" s="106" t="s">
        <v>131</v>
      </c>
      <c r="H369" s="111">
        <v>910.08</v>
      </c>
      <c r="I369" s="109"/>
      <c r="J369" s="107"/>
      <c r="K369" s="109"/>
      <c r="L369" s="107"/>
      <c r="M369" s="106" t="s">
        <v>9908</v>
      </c>
      <c r="N369" s="110">
        <v>45908.0</v>
      </c>
    </row>
    <row r="370" hidden="1">
      <c r="A370" s="106" t="s">
        <v>4744</v>
      </c>
      <c r="B370" s="106">
        <v>2.2998125185E10</v>
      </c>
      <c r="C370" s="106" t="s">
        <v>9909</v>
      </c>
      <c r="D370" s="107"/>
      <c r="E370" s="106" t="s">
        <v>85</v>
      </c>
      <c r="F370" s="106" t="s">
        <v>93</v>
      </c>
      <c r="G370" s="106" t="s">
        <v>131</v>
      </c>
      <c r="H370" s="111">
        <v>1948.72</v>
      </c>
      <c r="I370" s="109"/>
      <c r="J370" s="107"/>
      <c r="K370" s="109"/>
      <c r="L370" s="107"/>
      <c r="M370" s="106" t="s">
        <v>9910</v>
      </c>
      <c r="N370" s="110">
        <v>45908.0</v>
      </c>
    </row>
    <row r="371" hidden="1">
      <c r="A371" s="106" t="s">
        <v>4658</v>
      </c>
      <c r="B371" s="106">
        <v>2.1970945237E10</v>
      </c>
      <c r="C371" s="106" t="s">
        <v>9911</v>
      </c>
      <c r="D371" s="107"/>
      <c r="E371" s="106" t="s">
        <v>85</v>
      </c>
      <c r="F371" s="107"/>
      <c r="G371" s="106" t="s">
        <v>86</v>
      </c>
      <c r="H371" s="108"/>
      <c r="I371" s="109"/>
      <c r="J371" s="107"/>
      <c r="K371" s="109"/>
      <c r="L371" s="107"/>
      <c r="M371" s="107"/>
      <c r="N371" s="110">
        <v>45908.0</v>
      </c>
    </row>
    <row r="372" hidden="1">
      <c r="A372" s="106" t="s">
        <v>5562</v>
      </c>
      <c r="B372" s="106">
        <v>2.1992880637E10</v>
      </c>
      <c r="C372" s="106" t="s">
        <v>9912</v>
      </c>
      <c r="D372" s="107"/>
      <c r="E372" s="106" t="s">
        <v>85</v>
      </c>
      <c r="F372" s="106" t="s">
        <v>93</v>
      </c>
      <c r="G372" s="106" t="s">
        <v>131</v>
      </c>
      <c r="H372" s="111">
        <v>1413.54</v>
      </c>
      <c r="I372" s="109"/>
      <c r="J372" s="107"/>
      <c r="K372" s="109"/>
      <c r="L372" s="107"/>
      <c r="M372" s="106" t="s">
        <v>9913</v>
      </c>
      <c r="N372" s="110">
        <v>45908.0</v>
      </c>
    </row>
    <row r="373" hidden="1">
      <c r="A373" s="106" t="s">
        <v>4937</v>
      </c>
      <c r="B373" s="106">
        <v>2.1984637428E10</v>
      </c>
      <c r="C373" s="106" t="s">
        <v>9914</v>
      </c>
      <c r="D373" s="107"/>
      <c r="E373" s="106" t="s">
        <v>85</v>
      </c>
      <c r="F373" s="106" t="s">
        <v>137</v>
      </c>
      <c r="G373" s="106" t="s">
        <v>131</v>
      </c>
      <c r="H373" s="111">
        <v>848.99</v>
      </c>
      <c r="I373" s="109"/>
      <c r="J373" s="107"/>
      <c r="K373" s="109"/>
      <c r="L373" s="107"/>
      <c r="M373" s="106" t="s">
        <v>9915</v>
      </c>
      <c r="N373" s="110">
        <v>45908.0</v>
      </c>
    </row>
    <row r="374" hidden="1">
      <c r="A374" s="106" t="s">
        <v>4132</v>
      </c>
      <c r="B374" s="106">
        <v>2.1978739979E10</v>
      </c>
      <c r="C374" s="106" t="s">
        <v>9916</v>
      </c>
      <c r="D374" s="107"/>
      <c r="E374" s="106" t="s">
        <v>85</v>
      </c>
      <c r="F374" s="107"/>
      <c r="G374" s="106" t="s">
        <v>86</v>
      </c>
      <c r="H374" s="108"/>
      <c r="I374" s="109"/>
      <c r="J374" s="107"/>
      <c r="K374" s="109"/>
      <c r="L374" s="107"/>
      <c r="M374" s="107"/>
      <c r="N374" s="110">
        <v>45908.0</v>
      </c>
    </row>
    <row r="375" hidden="1">
      <c r="A375" s="106" t="s">
        <v>4282</v>
      </c>
      <c r="B375" s="106">
        <v>2.1969093404E10</v>
      </c>
      <c r="C375" s="106" t="s">
        <v>9917</v>
      </c>
      <c r="D375" s="107"/>
      <c r="E375" s="106" t="s">
        <v>85</v>
      </c>
      <c r="F375" s="106" t="s">
        <v>137</v>
      </c>
      <c r="G375" s="106" t="s">
        <v>131</v>
      </c>
      <c r="H375" s="111">
        <v>929.1</v>
      </c>
      <c r="I375" s="109"/>
      <c r="J375" s="107"/>
      <c r="K375" s="109"/>
      <c r="L375" s="107"/>
      <c r="M375" s="106" t="s">
        <v>9918</v>
      </c>
      <c r="N375" s="110">
        <v>45911.0</v>
      </c>
    </row>
    <row r="376" hidden="1">
      <c r="A376" s="106" t="s">
        <v>9919</v>
      </c>
      <c r="B376" s="106">
        <v>2.1984971578E10</v>
      </c>
      <c r="C376" s="106" t="s">
        <v>9920</v>
      </c>
      <c r="D376" s="107"/>
      <c r="E376" s="106" t="s">
        <v>85</v>
      </c>
      <c r="F376" s="106" t="s">
        <v>93</v>
      </c>
      <c r="G376" s="106" t="s">
        <v>131</v>
      </c>
      <c r="H376" s="111">
        <v>1413.54</v>
      </c>
      <c r="I376" s="109"/>
      <c r="J376" s="107"/>
      <c r="K376" s="109"/>
      <c r="L376" s="107"/>
      <c r="M376" s="106" t="s">
        <v>9921</v>
      </c>
      <c r="N376" s="110">
        <v>45950.55158339121</v>
      </c>
    </row>
    <row r="377" hidden="1">
      <c r="A377" s="106" t="s">
        <v>5162</v>
      </c>
      <c r="B377" s="106">
        <v>2.2992462885E10</v>
      </c>
      <c r="C377" s="106" t="s">
        <v>9922</v>
      </c>
      <c r="D377" s="107"/>
      <c r="E377" s="106" t="s">
        <v>85</v>
      </c>
      <c r="F377" s="106" t="s">
        <v>137</v>
      </c>
      <c r="G377" s="106" t="s">
        <v>131</v>
      </c>
      <c r="H377" s="111">
        <v>890.75</v>
      </c>
      <c r="I377" s="109"/>
      <c r="J377" s="107"/>
      <c r="K377" s="109"/>
      <c r="L377" s="107"/>
      <c r="M377" s="106" t="s">
        <v>9923</v>
      </c>
      <c r="N377" s="110">
        <v>45950.55158339121</v>
      </c>
    </row>
    <row r="378" hidden="1">
      <c r="A378" s="106" t="s">
        <v>9924</v>
      </c>
      <c r="B378" s="106">
        <v>2.4981531612E10</v>
      </c>
      <c r="C378" s="106" t="s">
        <v>9925</v>
      </c>
      <c r="D378" s="107"/>
      <c r="E378" s="106" t="s">
        <v>85</v>
      </c>
      <c r="F378" s="107"/>
      <c r="G378" s="106" t="s">
        <v>150</v>
      </c>
      <c r="H378" s="108"/>
      <c r="I378" s="109"/>
      <c r="J378" s="107"/>
      <c r="K378" s="109"/>
      <c r="L378" s="107"/>
      <c r="M378" s="106" t="s">
        <v>9926</v>
      </c>
      <c r="N378" s="110">
        <v>45911.0</v>
      </c>
    </row>
    <row r="379" hidden="1">
      <c r="A379" s="106" t="s">
        <v>5154</v>
      </c>
      <c r="B379" s="106">
        <v>2.1988469343E10</v>
      </c>
      <c r="C379" s="106" t="s">
        <v>9927</v>
      </c>
      <c r="D379" s="107"/>
      <c r="E379" s="106" t="s">
        <v>85</v>
      </c>
      <c r="F379" s="106" t="s">
        <v>153</v>
      </c>
      <c r="G379" s="106" t="s">
        <v>150</v>
      </c>
      <c r="H379" s="108"/>
      <c r="I379" s="109"/>
      <c r="J379" s="107"/>
      <c r="K379" s="109"/>
      <c r="L379" s="107"/>
      <c r="M379" s="106" t="s">
        <v>9928</v>
      </c>
      <c r="N379" s="110">
        <v>45950.55158339121</v>
      </c>
    </row>
    <row r="380" hidden="1">
      <c r="A380" s="106" t="s">
        <v>9929</v>
      </c>
      <c r="B380" s="106">
        <v>2.2988735437E10</v>
      </c>
      <c r="C380" s="106" t="s">
        <v>9930</v>
      </c>
      <c r="D380" s="107"/>
      <c r="E380" s="106" t="s">
        <v>85</v>
      </c>
      <c r="F380" s="107"/>
      <c r="G380" s="106" t="s">
        <v>86</v>
      </c>
      <c r="H380" s="108"/>
      <c r="I380" s="109"/>
      <c r="J380" s="107"/>
      <c r="K380" s="109"/>
      <c r="L380" s="107"/>
      <c r="M380" s="107"/>
      <c r="N380" s="110">
        <v>45950.55158339121</v>
      </c>
    </row>
    <row r="381" hidden="1">
      <c r="A381" s="106" t="s">
        <v>4951</v>
      </c>
      <c r="B381" s="106">
        <v>2.1983723533E10</v>
      </c>
      <c r="C381" s="106" t="s">
        <v>9931</v>
      </c>
      <c r="D381" s="106" t="s">
        <v>4788</v>
      </c>
      <c r="E381" s="106" t="s">
        <v>134</v>
      </c>
      <c r="F381" s="106" t="s">
        <v>137</v>
      </c>
      <c r="G381" s="106" t="s">
        <v>54</v>
      </c>
      <c r="H381" s="111">
        <v>1236.5</v>
      </c>
      <c r="I381" s="110">
        <v>45915.0</v>
      </c>
      <c r="J381" s="106">
        <v>1105611.0</v>
      </c>
      <c r="K381" s="109"/>
      <c r="L381" s="107"/>
      <c r="M381" s="107"/>
      <c r="N381" s="110">
        <v>45933.0</v>
      </c>
    </row>
    <row r="382" hidden="1">
      <c r="A382" s="106" t="s">
        <v>9932</v>
      </c>
      <c r="B382" s="106">
        <v>2.1964263801E10</v>
      </c>
      <c r="C382" s="106" t="s">
        <v>9933</v>
      </c>
      <c r="D382" s="107"/>
      <c r="E382" s="106" t="s">
        <v>85</v>
      </c>
      <c r="F382" s="107"/>
      <c r="G382" s="106" t="s">
        <v>86</v>
      </c>
      <c r="H382" s="108"/>
      <c r="I382" s="109"/>
      <c r="J382" s="107"/>
      <c r="K382" s="109"/>
      <c r="L382" s="107"/>
      <c r="M382" s="106" t="s">
        <v>9934</v>
      </c>
      <c r="N382" s="110">
        <v>45916.0</v>
      </c>
    </row>
    <row r="383" hidden="1">
      <c r="A383" s="106" t="s">
        <v>4282</v>
      </c>
      <c r="B383" s="106">
        <v>2.1987087371E10</v>
      </c>
      <c r="C383" s="106" t="s">
        <v>9935</v>
      </c>
      <c r="D383" s="107"/>
      <c r="E383" s="106" t="s">
        <v>85</v>
      </c>
      <c r="F383" s="107"/>
      <c r="G383" s="106" t="s">
        <v>86</v>
      </c>
      <c r="H383" s="108"/>
      <c r="I383" s="109"/>
      <c r="J383" s="107"/>
      <c r="K383" s="109"/>
      <c r="L383" s="107"/>
      <c r="M383" s="106" t="s">
        <v>9934</v>
      </c>
      <c r="N383" s="110">
        <v>45916.0</v>
      </c>
    </row>
    <row r="384" hidden="1">
      <c r="A384" s="106" t="s">
        <v>9936</v>
      </c>
      <c r="B384" s="106">
        <v>2.1994421144E10</v>
      </c>
      <c r="C384" s="106" t="s">
        <v>9937</v>
      </c>
      <c r="D384" s="107"/>
      <c r="E384" s="106" t="s">
        <v>85</v>
      </c>
      <c r="F384" s="106" t="s">
        <v>2141</v>
      </c>
      <c r="G384" s="106" t="s">
        <v>131</v>
      </c>
      <c r="H384" s="111">
        <v>280.26</v>
      </c>
      <c r="I384" s="109"/>
      <c r="J384" s="107"/>
      <c r="K384" s="109"/>
      <c r="L384" s="107"/>
      <c r="M384" s="106" t="s">
        <v>9938</v>
      </c>
      <c r="N384" s="110">
        <v>45916.0</v>
      </c>
    </row>
    <row r="385" hidden="1">
      <c r="A385" s="106" t="s">
        <v>9939</v>
      </c>
      <c r="B385" s="106">
        <v>2.2997730068E10</v>
      </c>
      <c r="C385" s="106" t="s">
        <v>9940</v>
      </c>
      <c r="D385" s="107"/>
      <c r="E385" s="106" t="s">
        <v>85</v>
      </c>
      <c r="F385" s="107"/>
      <c r="G385" s="106" t="s">
        <v>150</v>
      </c>
      <c r="H385" s="108"/>
      <c r="I385" s="109"/>
      <c r="J385" s="107"/>
      <c r="K385" s="109"/>
      <c r="L385" s="107"/>
      <c r="M385" s="106" t="s">
        <v>9941</v>
      </c>
      <c r="N385" s="110">
        <v>45916.0</v>
      </c>
    </row>
    <row r="386" hidden="1">
      <c r="A386" s="106" t="s">
        <v>5075</v>
      </c>
      <c r="B386" s="106">
        <v>2.1999633946E10</v>
      </c>
      <c r="C386" s="106" t="s">
        <v>9942</v>
      </c>
      <c r="D386" s="107"/>
      <c r="E386" s="106" t="s">
        <v>85</v>
      </c>
      <c r="F386" s="107"/>
      <c r="G386" s="106" t="s">
        <v>150</v>
      </c>
      <c r="H386" s="108"/>
      <c r="I386" s="109"/>
      <c r="J386" s="107"/>
      <c r="K386" s="109"/>
      <c r="L386" s="107"/>
      <c r="M386" s="106" t="s">
        <v>9943</v>
      </c>
      <c r="N386" s="110">
        <v>45916.0</v>
      </c>
    </row>
    <row r="387" hidden="1">
      <c r="A387" s="106" t="s">
        <v>5158</v>
      </c>
      <c r="B387" s="106">
        <v>2.2918525409E10</v>
      </c>
      <c r="C387" s="106" t="s">
        <v>9944</v>
      </c>
      <c r="D387" s="107"/>
      <c r="E387" s="106" t="s">
        <v>85</v>
      </c>
      <c r="F387" s="107"/>
      <c r="G387" s="106" t="s">
        <v>150</v>
      </c>
      <c r="H387" s="108"/>
      <c r="I387" s="109"/>
      <c r="J387" s="107"/>
      <c r="K387" s="109"/>
      <c r="L387" s="107"/>
      <c r="M387" s="106" t="s">
        <v>2308</v>
      </c>
      <c r="N387" s="110">
        <v>45916.0</v>
      </c>
    </row>
    <row r="388" hidden="1">
      <c r="A388" s="106" t="s">
        <v>334</v>
      </c>
      <c r="B388" s="106">
        <v>2.1968306749E10</v>
      </c>
      <c r="C388" s="106" t="s">
        <v>3171</v>
      </c>
      <c r="D388" s="107"/>
      <c r="E388" s="106" t="s">
        <v>85</v>
      </c>
      <c r="F388" s="106" t="s">
        <v>436</v>
      </c>
      <c r="G388" s="106" t="s">
        <v>131</v>
      </c>
      <c r="H388" s="111">
        <v>504.61</v>
      </c>
      <c r="I388" s="109"/>
      <c r="J388" s="107"/>
      <c r="K388" s="109"/>
      <c r="L388" s="107"/>
      <c r="M388" s="106" t="s">
        <v>9945</v>
      </c>
      <c r="N388" s="110">
        <v>45916.0</v>
      </c>
    </row>
    <row r="389" hidden="1">
      <c r="A389" s="106" t="s">
        <v>9528</v>
      </c>
      <c r="B389" s="106">
        <v>2.1980993103E10</v>
      </c>
      <c r="C389" s="106" t="s">
        <v>9946</v>
      </c>
      <c r="D389" s="107"/>
      <c r="E389" s="106" t="s">
        <v>85</v>
      </c>
      <c r="F389" s="106" t="s">
        <v>93</v>
      </c>
      <c r="G389" s="106" t="s">
        <v>131</v>
      </c>
      <c r="H389" s="111">
        <v>656.5</v>
      </c>
      <c r="I389" s="109"/>
      <c r="J389" s="107"/>
      <c r="K389" s="109"/>
      <c r="L389" s="107"/>
      <c r="M389" s="106" t="s">
        <v>9947</v>
      </c>
      <c r="N389" s="110">
        <v>45916.0</v>
      </c>
    </row>
    <row r="390" hidden="1">
      <c r="A390" s="106" t="s">
        <v>5173</v>
      </c>
      <c r="B390" s="106">
        <v>2.1994391935E10</v>
      </c>
      <c r="C390" s="106" t="s">
        <v>9948</v>
      </c>
      <c r="D390" s="107"/>
      <c r="E390" s="106" t="s">
        <v>85</v>
      </c>
      <c r="F390" s="107"/>
      <c r="G390" s="106" t="s">
        <v>86</v>
      </c>
      <c r="H390" s="108"/>
      <c r="I390" s="109"/>
      <c r="J390" s="107"/>
      <c r="K390" s="109"/>
      <c r="L390" s="107"/>
      <c r="M390" s="107"/>
      <c r="N390" s="110">
        <v>45916.0</v>
      </c>
    </row>
    <row r="391" hidden="1">
      <c r="A391" s="106" t="s">
        <v>7278</v>
      </c>
      <c r="B391" s="106">
        <v>2.1995523727E10</v>
      </c>
      <c r="C391" s="106" t="s">
        <v>9949</v>
      </c>
      <c r="D391" s="107"/>
      <c r="E391" s="106" t="s">
        <v>85</v>
      </c>
      <c r="F391" s="106" t="s">
        <v>289</v>
      </c>
      <c r="G391" s="106" t="s">
        <v>131</v>
      </c>
      <c r="H391" s="111">
        <v>1857.92</v>
      </c>
      <c r="I391" s="109"/>
      <c r="J391" s="107"/>
      <c r="K391" s="109"/>
      <c r="L391" s="107"/>
      <c r="M391" s="106" t="s">
        <v>9950</v>
      </c>
      <c r="N391" s="110">
        <v>45916.0</v>
      </c>
    </row>
    <row r="392" hidden="1">
      <c r="A392" s="106" t="s">
        <v>5042</v>
      </c>
      <c r="B392" s="106">
        <v>2.4998257537E10</v>
      </c>
      <c r="C392" s="106" t="s">
        <v>9951</v>
      </c>
      <c r="D392" s="107"/>
      <c r="E392" s="106" t="s">
        <v>85</v>
      </c>
      <c r="F392" s="107"/>
      <c r="G392" s="106" t="s">
        <v>150</v>
      </c>
      <c r="H392" s="108"/>
      <c r="I392" s="109"/>
      <c r="J392" s="107"/>
      <c r="K392" s="109"/>
      <c r="L392" s="107"/>
      <c r="M392" s="106" t="s">
        <v>9952</v>
      </c>
      <c r="N392" s="110">
        <v>45916.0</v>
      </c>
    </row>
    <row r="393" hidden="1">
      <c r="A393" s="106" t="s">
        <v>4579</v>
      </c>
      <c r="B393" s="106">
        <v>2.197534773E10</v>
      </c>
      <c r="C393" s="106" t="s">
        <v>9953</v>
      </c>
      <c r="D393" s="107"/>
      <c r="E393" s="106" t="s">
        <v>85</v>
      </c>
      <c r="F393" s="107"/>
      <c r="G393" s="106" t="s">
        <v>150</v>
      </c>
      <c r="H393" s="108"/>
      <c r="I393" s="109"/>
      <c r="J393" s="107"/>
      <c r="K393" s="109"/>
      <c r="L393" s="107"/>
      <c r="M393" s="106" t="s">
        <v>2463</v>
      </c>
      <c r="N393" s="110">
        <v>45916.0</v>
      </c>
    </row>
    <row r="394" hidden="1">
      <c r="A394" s="106" t="s">
        <v>7504</v>
      </c>
      <c r="B394" s="106">
        <v>2.1978592408E10</v>
      </c>
      <c r="C394" s="106" t="s">
        <v>9954</v>
      </c>
      <c r="D394" s="107"/>
      <c r="E394" s="106" t="s">
        <v>85</v>
      </c>
      <c r="F394" s="107"/>
      <c r="G394" s="106" t="s">
        <v>150</v>
      </c>
      <c r="H394" s="108"/>
      <c r="I394" s="109"/>
      <c r="J394" s="107"/>
      <c r="K394" s="109"/>
      <c r="L394" s="107"/>
      <c r="M394" s="106" t="s">
        <v>9955</v>
      </c>
      <c r="N394" s="110">
        <v>45950.55158339121</v>
      </c>
    </row>
    <row r="395" hidden="1">
      <c r="A395" s="106" t="s">
        <v>9956</v>
      </c>
      <c r="B395" s="106">
        <v>2.1970269195E10</v>
      </c>
      <c r="C395" s="106" t="s">
        <v>9957</v>
      </c>
      <c r="D395" s="107"/>
      <c r="E395" s="106" t="s">
        <v>85</v>
      </c>
      <c r="F395" s="106" t="s">
        <v>140</v>
      </c>
      <c r="G395" s="106" t="s">
        <v>131</v>
      </c>
      <c r="H395" s="111">
        <v>1205.92</v>
      </c>
      <c r="I395" s="109"/>
      <c r="J395" s="107"/>
      <c r="K395" s="109"/>
      <c r="L395" s="107"/>
      <c r="M395" s="106" t="s">
        <v>9958</v>
      </c>
      <c r="N395" s="110">
        <v>45916.0</v>
      </c>
    </row>
    <row r="396" hidden="1">
      <c r="A396" s="106" t="s">
        <v>4503</v>
      </c>
      <c r="B396" s="106">
        <v>2.196431378E10</v>
      </c>
      <c r="C396" s="106" t="s">
        <v>9959</v>
      </c>
      <c r="D396" s="107"/>
      <c r="E396" s="106" t="s">
        <v>85</v>
      </c>
      <c r="F396" s="107"/>
      <c r="G396" s="106" t="s">
        <v>86</v>
      </c>
      <c r="H396" s="108"/>
      <c r="I396" s="109"/>
      <c r="J396" s="107"/>
      <c r="K396" s="109"/>
      <c r="L396" s="107"/>
      <c r="M396" s="107"/>
      <c r="N396" s="110">
        <v>45916.0</v>
      </c>
    </row>
    <row r="397" hidden="1">
      <c r="A397" s="106" t="s">
        <v>9960</v>
      </c>
      <c r="B397" s="106">
        <v>2.2997713145E10</v>
      </c>
      <c r="C397" s="106" t="s">
        <v>9961</v>
      </c>
      <c r="D397" s="107"/>
      <c r="E397" s="106" t="s">
        <v>85</v>
      </c>
      <c r="F397" s="107"/>
      <c r="G397" s="106" t="s">
        <v>150</v>
      </c>
      <c r="H397" s="108"/>
      <c r="I397" s="109"/>
      <c r="J397" s="107"/>
      <c r="K397" s="109"/>
      <c r="L397" s="107"/>
      <c r="M397" s="106" t="s">
        <v>812</v>
      </c>
      <c r="N397" s="110">
        <v>45916.0</v>
      </c>
    </row>
    <row r="398" hidden="1">
      <c r="A398" s="106" t="s">
        <v>4539</v>
      </c>
      <c r="B398" s="106">
        <v>2.19957951E10</v>
      </c>
      <c r="C398" s="106" t="s">
        <v>9962</v>
      </c>
      <c r="D398" s="107"/>
      <c r="E398" s="106" t="s">
        <v>85</v>
      </c>
      <c r="F398" s="106" t="s">
        <v>93</v>
      </c>
      <c r="G398" s="106" t="s">
        <v>131</v>
      </c>
      <c r="H398" s="111">
        <v>528.66</v>
      </c>
      <c r="I398" s="109"/>
      <c r="J398" s="107"/>
      <c r="K398" s="109"/>
      <c r="L398" s="107"/>
      <c r="M398" s="106" t="s">
        <v>9963</v>
      </c>
      <c r="N398" s="110">
        <v>45916.0</v>
      </c>
    </row>
    <row r="399" hidden="1">
      <c r="A399" s="106" t="s">
        <v>5166</v>
      </c>
      <c r="B399" s="106">
        <v>2.1996130487E10</v>
      </c>
      <c r="C399" s="106" t="s">
        <v>9964</v>
      </c>
      <c r="D399" s="107"/>
      <c r="E399" s="106" t="s">
        <v>85</v>
      </c>
      <c r="F399" s="107"/>
      <c r="G399" s="106" t="s">
        <v>86</v>
      </c>
      <c r="H399" s="108"/>
      <c r="I399" s="109"/>
      <c r="J399" s="107"/>
      <c r="K399" s="109"/>
      <c r="L399" s="107"/>
      <c r="M399" s="107"/>
      <c r="N399" s="110">
        <v>45938.0</v>
      </c>
    </row>
    <row r="400" hidden="1">
      <c r="A400" s="106" t="s">
        <v>9965</v>
      </c>
      <c r="B400" s="106">
        <v>2.1983629727E10</v>
      </c>
      <c r="C400" s="106" t="s">
        <v>9966</v>
      </c>
      <c r="D400" s="107"/>
      <c r="E400" s="106" t="s">
        <v>85</v>
      </c>
      <c r="F400" s="107"/>
      <c r="G400" s="106" t="s">
        <v>86</v>
      </c>
      <c r="H400" s="108"/>
      <c r="I400" s="109"/>
      <c r="J400" s="107"/>
      <c r="K400" s="109"/>
      <c r="L400" s="107"/>
      <c r="M400" s="107"/>
      <c r="N400" s="110">
        <v>45938.0</v>
      </c>
    </row>
    <row r="401" hidden="1">
      <c r="A401" s="106" t="s">
        <v>9967</v>
      </c>
      <c r="B401" s="106">
        <v>2.1965866405E10</v>
      </c>
      <c r="C401" s="106" t="s">
        <v>9968</v>
      </c>
      <c r="D401" s="107"/>
      <c r="E401" s="106" t="s">
        <v>85</v>
      </c>
      <c r="F401" s="107"/>
      <c r="G401" s="106" t="s">
        <v>86</v>
      </c>
      <c r="H401" s="108"/>
      <c r="I401" s="109"/>
      <c r="J401" s="107"/>
      <c r="K401" s="109"/>
      <c r="L401" s="107"/>
      <c r="M401" s="107"/>
      <c r="N401" s="110">
        <v>45938.0</v>
      </c>
    </row>
    <row r="402" hidden="1">
      <c r="A402" s="106" t="s">
        <v>9681</v>
      </c>
      <c r="B402" s="106">
        <v>2.196518382E10</v>
      </c>
      <c r="C402" s="106" t="s">
        <v>9969</v>
      </c>
      <c r="D402" s="107"/>
      <c r="E402" s="106" t="s">
        <v>85</v>
      </c>
      <c r="F402" s="106" t="s">
        <v>93</v>
      </c>
      <c r="G402" s="106" t="s">
        <v>131</v>
      </c>
      <c r="H402" s="111">
        <v>376.37</v>
      </c>
      <c r="I402" s="109"/>
      <c r="J402" s="107"/>
      <c r="K402" s="109"/>
      <c r="L402" s="107"/>
      <c r="M402" s="106" t="s">
        <v>9970</v>
      </c>
      <c r="N402" s="110">
        <v>45938.0</v>
      </c>
    </row>
    <row r="403">
      <c r="A403" s="106" t="s">
        <v>4009</v>
      </c>
      <c r="B403" s="106">
        <v>2.1975930997E10</v>
      </c>
      <c r="C403" s="106" t="s">
        <v>9971</v>
      </c>
      <c r="D403" s="106" t="s">
        <v>4815</v>
      </c>
      <c r="E403" s="106" t="s">
        <v>803</v>
      </c>
      <c r="F403" s="106" t="s">
        <v>1066</v>
      </c>
      <c r="G403" s="106" t="s">
        <v>53</v>
      </c>
      <c r="H403" s="111">
        <v>178.07</v>
      </c>
      <c r="I403" s="110">
        <v>45869.0</v>
      </c>
      <c r="J403" s="106">
        <v>4.4098731E7</v>
      </c>
      <c r="K403" s="110">
        <v>45889.0</v>
      </c>
      <c r="L403" s="107"/>
      <c r="M403" s="107"/>
      <c r="N403" s="110">
        <v>45870.0</v>
      </c>
    </row>
    <row r="404" hidden="1">
      <c r="A404" s="106" t="s">
        <v>7823</v>
      </c>
      <c r="B404" s="106" t="s">
        <v>9972</v>
      </c>
      <c r="C404" s="106" t="s">
        <v>9973</v>
      </c>
      <c r="D404" s="106" t="s">
        <v>8744</v>
      </c>
      <c r="E404" s="106" t="s">
        <v>85</v>
      </c>
      <c r="F404" s="106" t="s">
        <v>93</v>
      </c>
      <c r="G404" s="106" t="s">
        <v>94</v>
      </c>
      <c r="H404" s="111">
        <v>467.39</v>
      </c>
      <c r="I404" s="109"/>
      <c r="J404" s="107"/>
      <c r="K404" s="109"/>
      <c r="L404" s="107"/>
      <c r="M404" s="107"/>
      <c r="N404" s="110">
        <v>45800.0</v>
      </c>
    </row>
    <row r="405" hidden="1">
      <c r="A405" s="106" t="s">
        <v>4202</v>
      </c>
      <c r="B405" s="106" t="s">
        <v>9974</v>
      </c>
      <c r="C405" s="106" t="s">
        <v>9975</v>
      </c>
      <c r="D405" s="107"/>
      <c r="E405" s="106" t="s">
        <v>85</v>
      </c>
      <c r="F405" s="107"/>
      <c r="G405" s="106" t="s">
        <v>86</v>
      </c>
      <c r="H405" s="108"/>
      <c r="I405" s="109"/>
      <c r="J405" s="107"/>
      <c r="K405" s="109"/>
      <c r="L405" s="107"/>
      <c r="M405" s="107"/>
      <c r="N405" s="110">
        <v>45800.0</v>
      </c>
    </row>
    <row r="406" hidden="1">
      <c r="A406" s="106" t="s">
        <v>9976</v>
      </c>
      <c r="B406" s="106" t="s">
        <v>9977</v>
      </c>
      <c r="C406" s="106" t="s">
        <v>9978</v>
      </c>
      <c r="D406" s="107"/>
      <c r="E406" s="106" t="s">
        <v>85</v>
      </c>
      <c r="F406" s="107"/>
      <c r="G406" s="106" t="s">
        <v>86</v>
      </c>
      <c r="H406" s="108"/>
      <c r="I406" s="109"/>
      <c r="J406" s="107"/>
      <c r="K406" s="109"/>
      <c r="L406" s="107"/>
      <c r="M406" s="107"/>
      <c r="N406" s="110">
        <v>45800.0</v>
      </c>
    </row>
    <row r="407" hidden="1">
      <c r="A407" s="106" t="s">
        <v>4031</v>
      </c>
      <c r="B407" s="106">
        <v>2.1993554794E10</v>
      </c>
      <c r="C407" s="107"/>
      <c r="D407" s="107"/>
      <c r="E407" s="106" t="s">
        <v>85</v>
      </c>
      <c r="F407" s="107"/>
      <c r="G407" s="106" t="s">
        <v>86</v>
      </c>
      <c r="H407" s="108"/>
      <c r="I407" s="109"/>
      <c r="J407" s="107"/>
      <c r="K407" s="109"/>
      <c r="L407" s="107"/>
      <c r="M407" s="107"/>
      <c r="N407" s="110">
        <v>45800.0</v>
      </c>
    </row>
    <row r="408" hidden="1">
      <c r="A408" s="106" t="s">
        <v>9979</v>
      </c>
      <c r="B408" s="106">
        <v>2.1981846847E10</v>
      </c>
      <c r="C408" s="106" t="s">
        <v>9980</v>
      </c>
      <c r="D408" s="107"/>
      <c r="E408" s="106" t="s">
        <v>85</v>
      </c>
      <c r="F408" s="107"/>
      <c r="G408" s="106" t="s">
        <v>131</v>
      </c>
      <c r="H408" s="108"/>
      <c r="I408" s="109"/>
      <c r="J408" s="107"/>
      <c r="K408" s="109"/>
      <c r="L408" s="107"/>
      <c r="M408" s="107"/>
      <c r="N408" s="110">
        <v>45800.0</v>
      </c>
    </row>
    <row r="409" hidden="1">
      <c r="A409" s="106" t="s">
        <v>8424</v>
      </c>
      <c r="B409" s="106">
        <v>2.1999517139E10</v>
      </c>
      <c r="C409" s="106" t="s">
        <v>9981</v>
      </c>
      <c r="D409" s="107"/>
      <c r="E409" s="106" t="s">
        <v>85</v>
      </c>
      <c r="F409" s="107"/>
      <c r="G409" s="106" t="s">
        <v>131</v>
      </c>
      <c r="H409" s="108"/>
      <c r="I409" s="109"/>
      <c r="J409" s="107"/>
      <c r="K409" s="109"/>
      <c r="L409" s="107"/>
      <c r="M409" s="107"/>
      <c r="N409" s="110">
        <v>45800.0</v>
      </c>
    </row>
    <row r="410" hidden="1">
      <c r="A410" s="106" t="s">
        <v>9982</v>
      </c>
      <c r="B410" s="106">
        <v>2.4998753985E10</v>
      </c>
      <c r="C410" s="106" t="s">
        <v>9983</v>
      </c>
      <c r="D410" s="107"/>
      <c r="E410" s="106" t="s">
        <v>85</v>
      </c>
      <c r="F410" s="107"/>
      <c r="G410" s="106" t="s">
        <v>86</v>
      </c>
      <c r="H410" s="108"/>
      <c r="I410" s="109"/>
      <c r="J410" s="107"/>
      <c r="K410" s="109"/>
      <c r="L410" s="107"/>
      <c r="M410" s="107"/>
      <c r="N410" s="110">
        <v>45799.0</v>
      </c>
    </row>
    <row r="411" hidden="1">
      <c r="A411" s="106" t="s">
        <v>5</v>
      </c>
      <c r="B411" s="106">
        <v>2.1965138883E10</v>
      </c>
      <c r="C411" s="106" t="s">
        <v>9984</v>
      </c>
      <c r="D411" s="107"/>
      <c r="E411" s="106" t="s">
        <v>85</v>
      </c>
      <c r="F411" s="107"/>
      <c r="G411" s="106" t="s">
        <v>131</v>
      </c>
      <c r="H411" s="108"/>
      <c r="I411" s="109"/>
      <c r="J411" s="107"/>
      <c r="K411" s="109"/>
      <c r="L411" s="107"/>
      <c r="M411" s="107"/>
      <c r="N411" s="110">
        <v>45800.0</v>
      </c>
    </row>
    <row r="412" hidden="1">
      <c r="A412" s="106" t="s">
        <v>4245</v>
      </c>
      <c r="B412" s="106">
        <v>2.1972455773E10</v>
      </c>
      <c r="C412" s="106" t="s">
        <v>9985</v>
      </c>
      <c r="D412" s="107"/>
      <c r="E412" s="106" t="s">
        <v>85</v>
      </c>
      <c r="F412" s="106" t="s">
        <v>93</v>
      </c>
      <c r="G412" s="106" t="s">
        <v>131</v>
      </c>
      <c r="H412" s="108"/>
      <c r="I412" s="109"/>
      <c r="J412" s="107"/>
      <c r="K412" s="109"/>
      <c r="L412" s="107"/>
      <c r="M412" s="107"/>
      <c r="N412" s="110">
        <v>45800.0</v>
      </c>
    </row>
    <row r="413" hidden="1">
      <c r="A413" s="106" t="s">
        <v>9986</v>
      </c>
      <c r="B413" s="106">
        <v>2.2998951584E10</v>
      </c>
      <c r="C413" s="106" t="s">
        <v>9987</v>
      </c>
      <c r="D413" s="107"/>
      <c r="E413" s="106" t="s">
        <v>85</v>
      </c>
      <c r="F413" s="107"/>
      <c r="G413" s="106" t="s">
        <v>150</v>
      </c>
      <c r="H413" s="108"/>
      <c r="I413" s="109"/>
      <c r="J413" s="107"/>
      <c r="K413" s="109"/>
      <c r="L413" s="107"/>
      <c r="M413" s="107"/>
      <c r="N413" s="110">
        <v>45800.0</v>
      </c>
    </row>
    <row r="414" hidden="1">
      <c r="A414" s="106" t="s">
        <v>4728</v>
      </c>
      <c r="B414" s="106">
        <v>2.1997687447E10</v>
      </c>
      <c r="C414" s="106" t="s">
        <v>9988</v>
      </c>
      <c r="D414" s="107"/>
      <c r="E414" s="106" t="s">
        <v>85</v>
      </c>
      <c r="F414" s="106" t="s">
        <v>93</v>
      </c>
      <c r="G414" s="106" t="s">
        <v>94</v>
      </c>
      <c r="H414" s="111">
        <v>1948.42</v>
      </c>
      <c r="I414" s="109"/>
      <c r="J414" s="107"/>
      <c r="K414" s="109"/>
      <c r="L414" s="107"/>
      <c r="M414" s="107"/>
      <c r="N414" s="110">
        <v>45803.0</v>
      </c>
    </row>
    <row r="415" hidden="1">
      <c r="A415" s="106" t="s">
        <v>4518</v>
      </c>
      <c r="B415" s="106">
        <v>2.1965949586E10</v>
      </c>
      <c r="C415" s="106" t="s">
        <v>9989</v>
      </c>
      <c r="D415" s="107"/>
      <c r="E415" s="106" t="s">
        <v>671</v>
      </c>
      <c r="F415" s="107"/>
      <c r="G415" s="106" t="s">
        <v>86</v>
      </c>
      <c r="H415" s="108"/>
      <c r="I415" s="109"/>
      <c r="J415" s="107"/>
      <c r="K415" s="109"/>
      <c r="L415" s="107"/>
      <c r="M415" s="107"/>
      <c r="N415" s="110">
        <v>45803.0</v>
      </c>
    </row>
    <row r="416" hidden="1">
      <c r="A416" s="106" t="s">
        <v>5137</v>
      </c>
      <c r="B416" s="106">
        <v>2.1987354372E10</v>
      </c>
      <c r="C416" s="106" t="s">
        <v>9990</v>
      </c>
      <c r="D416" s="107"/>
      <c r="E416" s="106" t="s">
        <v>671</v>
      </c>
      <c r="F416" s="107"/>
      <c r="G416" s="106" t="s">
        <v>150</v>
      </c>
      <c r="H416" s="108"/>
      <c r="I416" s="109"/>
      <c r="J416" s="107"/>
      <c r="K416" s="109"/>
      <c r="L416" s="107"/>
      <c r="M416" s="107"/>
      <c r="N416" s="110">
        <v>45803.0</v>
      </c>
    </row>
    <row r="417" hidden="1">
      <c r="A417" s="106" t="s">
        <v>9991</v>
      </c>
      <c r="B417" s="106">
        <v>2.1986269947E10</v>
      </c>
      <c r="C417" s="106" t="s">
        <v>9992</v>
      </c>
      <c r="D417" s="107"/>
      <c r="E417" s="106" t="s">
        <v>85</v>
      </c>
      <c r="F417" s="107"/>
      <c r="G417" s="106" t="s">
        <v>131</v>
      </c>
      <c r="H417" s="108"/>
      <c r="I417" s="109"/>
      <c r="J417" s="107"/>
      <c r="K417" s="109"/>
      <c r="L417" s="107"/>
      <c r="M417" s="107"/>
      <c r="N417" s="110">
        <v>45803.0</v>
      </c>
    </row>
    <row r="418" hidden="1">
      <c r="A418" s="106" t="s">
        <v>9993</v>
      </c>
      <c r="B418" s="106">
        <v>2.1987820135E10</v>
      </c>
      <c r="C418" s="106" t="s">
        <v>9994</v>
      </c>
      <c r="D418" s="107"/>
      <c r="E418" s="106" t="s">
        <v>85</v>
      </c>
      <c r="F418" s="107"/>
      <c r="G418" s="106" t="s">
        <v>94</v>
      </c>
      <c r="H418" s="111">
        <v>1789.91</v>
      </c>
      <c r="I418" s="109"/>
      <c r="J418" s="107"/>
      <c r="K418" s="109"/>
      <c r="L418" s="107"/>
      <c r="M418" s="107"/>
      <c r="N418" s="110">
        <v>45803.0</v>
      </c>
    </row>
    <row r="419" hidden="1">
      <c r="A419" s="106" t="s">
        <v>4985</v>
      </c>
      <c r="B419" s="106">
        <v>2.1992370961E10</v>
      </c>
      <c r="C419" s="106" t="s">
        <v>9995</v>
      </c>
      <c r="D419" s="107"/>
      <c r="E419" s="106" t="s">
        <v>85</v>
      </c>
      <c r="F419" s="107"/>
      <c r="G419" s="106" t="s">
        <v>131</v>
      </c>
      <c r="H419" s="108"/>
      <c r="I419" s="109"/>
      <c r="J419" s="107"/>
      <c r="K419" s="109"/>
      <c r="L419" s="107"/>
      <c r="M419" s="107"/>
      <c r="N419" s="110">
        <v>45803.0</v>
      </c>
    </row>
    <row r="420" hidden="1">
      <c r="A420" s="106" t="s">
        <v>9996</v>
      </c>
      <c r="B420" s="106">
        <v>2.1983257379E10</v>
      </c>
      <c r="C420" s="106" t="s">
        <v>9997</v>
      </c>
      <c r="D420" s="107"/>
      <c r="E420" s="106" t="s">
        <v>655</v>
      </c>
      <c r="F420" s="107"/>
      <c r="G420" s="106" t="s">
        <v>131</v>
      </c>
      <c r="H420" s="108"/>
      <c r="I420" s="109"/>
      <c r="J420" s="107"/>
      <c r="K420" s="109"/>
      <c r="L420" s="107"/>
      <c r="M420" s="107"/>
      <c r="N420" s="110">
        <v>45803.0</v>
      </c>
    </row>
    <row r="421" hidden="1">
      <c r="A421" s="106" t="s">
        <v>4022</v>
      </c>
      <c r="B421" s="106">
        <v>2.1975835704E10</v>
      </c>
      <c r="C421" s="106" t="s">
        <v>9998</v>
      </c>
      <c r="D421" s="107"/>
      <c r="E421" s="106" t="s">
        <v>85</v>
      </c>
      <c r="F421" s="107"/>
      <c r="G421" s="106" t="s">
        <v>86</v>
      </c>
      <c r="H421" s="108"/>
      <c r="I421" s="109"/>
      <c r="J421" s="107"/>
      <c r="K421" s="109"/>
      <c r="L421" s="107"/>
      <c r="M421" s="107"/>
      <c r="N421" s="110">
        <v>45804.0</v>
      </c>
    </row>
    <row r="422" hidden="1">
      <c r="A422" s="106" t="s">
        <v>4074</v>
      </c>
      <c r="B422" s="106">
        <v>2.1999874184E10</v>
      </c>
      <c r="C422" s="107"/>
      <c r="D422" s="107"/>
      <c r="E422" s="106" t="s">
        <v>85</v>
      </c>
      <c r="F422" s="106" t="s">
        <v>420</v>
      </c>
      <c r="G422" s="106" t="s">
        <v>94</v>
      </c>
      <c r="H422" s="111">
        <v>295.92</v>
      </c>
      <c r="I422" s="109"/>
      <c r="J422" s="107"/>
      <c r="K422" s="109"/>
      <c r="L422" s="107"/>
      <c r="M422" s="107"/>
      <c r="N422" s="110">
        <v>45804.0</v>
      </c>
    </row>
    <row r="423" hidden="1">
      <c r="A423" s="106" t="s">
        <v>262</v>
      </c>
      <c r="B423" s="106">
        <v>2.1974606302E10</v>
      </c>
      <c r="C423" s="106" t="s">
        <v>9999</v>
      </c>
      <c r="D423" s="107"/>
      <c r="E423" s="106" t="s">
        <v>85</v>
      </c>
      <c r="F423" s="107"/>
      <c r="G423" s="106" t="s">
        <v>86</v>
      </c>
      <c r="H423" s="108"/>
      <c r="I423" s="109"/>
      <c r="J423" s="107"/>
      <c r="K423" s="109"/>
      <c r="L423" s="107"/>
      <c r="M423" s="107"/>
      <c r="N423" s="110">
        <v>45804.0</v>
      </c>
    </row>
    <row r="424" hidden="1">
      <c r="A424" s="106" t="s">
        <v>4184</v>
      </c>
      <c r="B424" s="106">
        <v>2.1970400911E10</v>
      </c>
      <c r="C424" s="106" t="s">
        <v>10000</v>
      </c>
      <c r="D424" s="107"/>
      <c r="E424" s="106" t="s">
        <v>85</v>
      </c>
      <c r="F424" s="107"/>
      <c r="G424" s="106" t="s">
        <v>94</v>
      </c>
      <c r="H424" s="108"/>
      <c r="I424" s="109"/>
      <c r="J424" s="107"/>
      <c r="K424" s="109"/>
      <c r="L424" s="107"/>
      <c r="M424" s="107"/>
      <c r="N424" s="110">
        <v>45804.0</v>
      </c>
    </row>
    <row r="425" hidden="1">
      <c r="A425" s="106" t="s">
        <v>10001</v>
      </c>
      <c r="B425" s="106">
        <v>2.1991877552E10</v>
      </c>
      <c r="C425" s="106" t="s">
        <v>10002</v>
      </c>
      <c r="D425" s="107"/>
      <c r="E425" s="106" t="s">
        <v>85</v>
      </c>
      <c r="F425" s="107"/>
      <c r="G425" s="106" t="s">
        <v>94</v>
      </c>
      <c r="H425" s="108"/>
      <c r="I425" s="109"/>
      <c r="J425" s="107"/>
      <c r="K425" s="109"/>
      <c r="L425" s="107"/>
      <c r="M425" s="107"/>
      <c r="N425" s="110">
        <v>45805.0</v>
      </c>
    </row>
    <row r="426">
      <c r="A426" s="106" t="s">
        <v>4104</v>
      </c>
      <c r="B426" s="106">
        <v>2.1973936469E10</v>
      </c>
      <c r="C426" s="106" t="s">
        <v>10003</v>
      </c>
      <c r="D426" s="106" t="s">
        <v>10004</v>
      </c>
      <c r="E426" s="106" t="s">
        <v>803</v>
      </c>
      <c r="F426" s="106" t="s">
        <v>2141</v>
      </c>
      <c r="G426" s="106" t="s">
        <v>53</v>
      </c>
      <c r="H426" s="111">
        <v>256.7</v>
      </c>
      <c r="I426" s="110">
        <v>45870.0</v>
      </c>
      <c r="J426" s="106">
        <v>827390.0</v>
      </c>
      <c r="K426" s="110">
        <v>45911.0</v>
      </c>
      <c r="L426" s="107"/>
      <c r="M426" s="107"/>
      <c r="N426" s="110">
        <v>45870.0</v>
      </c>
    </row>
    <row r="427" hidden="1">
      <c r="A427" s="106" t="s">
        <v>10005</v>
      </c>
      <c r="B427" s="106">
        <v>2.1971117812E10</v>
      </c>
      <c r="C427" s="129" t="s">
        <v>10006</v>
      </c>
      <c r="D427" s="107"/>
      <c r="E427" s="106" t="s">
        <v>85</v>
      </c>
      <c r="F427" s="107"/>
      <c r="G427" s="106" t="s">
        <v>131</v>
      </c>
      <c r="H427" s="108"/>
      <c r="I427" s="109"/>
      <c r="J427" s="107"/>
      <c r="K427" s="109"/>
      <c r="L427" s="107"/>
      <c r="M427" s="107"/>
      <c r="N427" s="110">
        <v>45805.0</v>
      </c>
    </row>
    <row r="428" hidden="1">
      <c r="A428" s="106" t="s">
        <v>10007</v>
      </c>
      <c r="B428" s="106">
        <v>2.1993149802E10</v>
      </c>
      <c r="C428" s="106" t="s">
        <v>10008</v>
      </c>
      <c r="D428" s="107"/>
      <c r="E428" s="106" t="s">
        <v>655</v>
      </c>
      <c r="F428" s="107"/>
      <c r="G428" s="106" t="s">
        <v>86</v>
      </c>
      <c r="H428" s="108"/>
      <c r="I428" s="109"/>
      <c r="J428" s="107"/>
      <c r="K428" s="109"/>
      <c r="L428" s="107"/>
      <c r="M428" s="107"/>
      <c r="N428" s="110">
        <v>45807.0</v>
      </c>
    </row>
    <row r="429" hidden="1">
      <c r="A429" s="106" t="s">
        <v>3974</v>
      </c>
      <c r="B429" s="106">
        <v>2.1985897319E10</v>
      </c>
      <c r="C429" s="106" t="s">
        <v>10009</v>
      </c>
      <c r="D429" s="107"/>
      <c r="E429" s="106" t="s">
        <v>655</v>
      </c>
      <c r="F429" s="107"/>
      <c r="G429" s="106" t="s">
        <v>131</v>
      </c>
      <c r="H429" s="108"/>
      <c r="I429" s="109"/>
      <c r="J429" s="107"/>
      <c r="K429" s="109"/>
      <c r="L429" s="107"/>
      <c r="M429" s="107"/>
      <c r="N429" s="110">
        <v>45807.0</v>
      </c>
    </row>
    <row r="430" hidden="1">
      <c r="A430" s="106" t="s">
        <v>469</v>
      </c>
      <c r="B430" s="106">
        <v>2.2992650618E10</v>
      </c>
      <c r="C430" s="106" t="s">
        <v>10010</v>
      </c>
      <c r="D430" s="107"/>
      <c r="E430" s="106" t="s">
        <v>655</v>
      </c>
      <c r="F430" s="107"/>
      <c r="G430" s="106" t="s">
        <v>86</v>
      </c>
      <c r="H430" s="108"/>
      <c r="I430" s="109"/>
      <c r="J430" s="107"/>
      <c r="K430" s="109"/>
      <c r="L430" s="107"/>
      <c r="M430" s="107"/>
      <c r="N430" s="110">
        <v>45807.0</v>
      </c>
    </row>
    <row r="431" hidden="1">
      <c r="A431" s="106" t="s">
        <v>4442</v>
      </c>
      <c r="B431" s="106">
        <v>2.1994752535E10</v>
      </c>
      <c r="C431" s="106" t="s">
        <v>10011</v>
      </c>
      <c r="D431" s="107"/>
      <c r="E431" s="106" t="s">
        <v>655</v>
      </c>
      <c r="F431" s="107"/>
      <c r="G431" s="106" t="s">
        <v>86</v>
      </c>
      <c r="H431" s="108"/>
      <c r="I431" s="109"/>
      <c r="J431" s="107"/>
      <c r="K431" s="109"/>
      <c r="L431" s="107"/>
      <c r="M431" s="107"/>
      <c r="N431" s="110">
        <v>45807.0</v>
      </c>
    </row>
    <row r="432" hidden="1">
      <c r="A432" s="106" t="s">
        <v>4762</v>
      </c>
      <c r="B432" s="106">
        <v>2.198677003E10</v>
      </c>
      <c r="C432" s="106" t="s">
        <v>10012</v>
      </c>
      <c r="D432" s="107"/>
      <c r="E432" s="106" t="s">
        <v>655</v>
      </c>
      <c r="F432" s="107"/>
      <c r="G432" s="106" t="s">
        <v>86</v>
      </c>
      <c r="H432" s="108"/>
      <c r="I432" s="109"/>
      <c r="J432" s="107"/>
      <c r="K432" s="109"/>
      <c r="L432" s="107"/>
      <c r="M432" s="107"/>
      <c r="N432" s="110">
        <v>45807.0</v>
      </c>
    </row>
    <row r="433" hidden="1">
      <c r="A433" s="106" t="s">
        <v>10005</v>
      </c>
      <c r="B433" s="106">
        <v>2.1971117812E10</v>
      </c>
      <c r="C433" s="129" t="s">
        <v>10006</v>
      </c>
      <c r="D433" s="107"/>
      <c r="E433" s="106" t="s">
        <v>85</v>
      </c>
      <c r="F433" s="107"/>
      <c r="G433" s="106" t="s">
        <v>131</v>
      </c>
      <c r="H433" s="108"/>
      <c r="I433" s="109"/>
      <c r="J433" s="107"/>
      <c r="K433" s="109"/>
      <c r="L433" s="107"/>
      <c r="M433" s="107"/>
      <c r="N433" s="110">
        <v>45807.0</v>
      </c>
    </row>
    <row r="434" hidden="1">
      <c r="A434" s="106" t="s">
        <v>434</v>
      </c>
      <c r="B434" s="106">
        <v>2.1996504384E10</v>
      </c>
      <c r="C434" s="106" t="s">
        <v>10013</v>
      </c>
      <c r="D434" s="107"/>
      <c r="E434" s="106" t="s">
        <v>85</v>
      </c>
      <c r="F434" s="107"/>
      <c r="G434" s="106" t="s">
        <v>86</v>
      </c>
      <c r="H434" s="108"/>
      <c r="I434" s="109"/>
      <c r="J434" s="107"/>
      <c r="K434" s="109"/>
      <c r="L434" s="107"/>
      <c r="M434" s="107"/>
      <c r="N434" s="110">
        <v>45807.0</v>
      </c>
    </row>
    <row r="435" hidden="1">
      <c r="A435" s="106" t="s">
        <v>10014</v>
      </c>
      <c r="B435" s="106">
        <v>2.1998719648E10</v>
      </c>
      <c r="C435" s="106" t="s">
        <v>10015</v>
      </c>
      <c r="D435" s="107"/>
      <c r="E435" s="106" t="s">
        <v>85</v>
      </c>
      <c r="F435" s="107"/>
      <c r="G435" s="106" t="s">
        <v>94</v>
      </c>
      <c r="H435" s="108"/>
      <c r="I435" s="109"/>
      <c r="J435" s="107"/>
      <c r="K435" s="109"/>
      <c r="L435" s="107"/>
      <c r="M435" s="107"/>
      <c r="N435" s="110">
        <v>45807.0</v>
      </c>
    </row>
    <row r="436" hidden="1">
      <c r="A436" s="106" t="s">
        <v>10016</v>
      </c>
      <c r="B436" s="106">
        <v>2.4999778647E10</v>
      </c>
      <c r="C436" s="106" t="s">
        <v>10017</v>
      </c>
      <c r="D436" s="107"/>
      <c r="E436" s="106" t="s">
        <v>85</v>
      </c>
      <c r="F436" s="107"/>
      <c r="G436" s="106" t="s">
        <v>131</v>
      </c>
      <c r="H436" s="108"/>
      <c r="I436" s="109"/>
      <c r="J436" s="107"/>
      <c r="K436" s="109"/>
      <c r="L436" s="107"/>
      <c r="M436" s="107"/>
      <c r="N436" s="110">
        <v>45807.0</v>
      </c>
    </row>
    <row r="437" hidden="1">
      <c r="A437" s="106" t="s">
        <v>7176</v>
      </c>
      <c r="B437" s="106">
        <v>2.4999367662E10</v>
      </c>
      <c r="C437" s="106" t="s">
        <v>10018</v>
      </c>
      <c r="D437" s="107"/>
      <c r="E437" s="106" t="s">
        <v>85</v>
      </c>
      <c r="F437" s="107"/>
      <c r="G437" s="106" t="s">
        <v>131</v>
      </c>
      <c r="H437" s="108"/>
      <c r="I437" s="109"/>
      <c r="J437" s="107"/>
      <c r="K437" s="109"/>
      <c r="L437" s="107"/>
      <c r="M437" s="107"/>
      <c r="N437" s="110">
        <v>45807.0</v>
      </c>
    </row>
    <row r="438" hidden="1">
      <c r="A438" s="106" t="s">
        <v>10019</v>
      </c>
      <c r="B438" s="106">
        <v>2.1993373682E10</v>
      </c>
      <c r="C438" s="106" t="s">
        <v>10020</v>
      </c>
      <c r="D438" s="107"/>
      <c r="E438" s="106" t="s">
        <v>85</v>
      </c>
      <c r="F438" s="107"/>
      <c r="G438" s="106" t="s">
        <v>150</v>
      </c>
      <c r="H438" s="108"/>
      <c r="I438" s="109"/>
      <c r="J438" s="107"/>
      <c r="K438" s="109"/>
      <c r="L438" s="107"/>
      <c r="M438" s="107"/>
      <c r="N438" s="110">
        <v>45807.0</v>
      </c>
    </row>
    <row r="439" hidden="1">
      <c r="A439" s="106" t="s">
        <v>5551</v>
      </c>
      <c r="B439" s="106">
        <v>2.1993713952E10</v>
      </c>
      <c r="C439" s="106" t="s">
        <v>10021</v>
      </c>
      <c r="D439" s="107"/>
      <c r="E439" s="106" t="s">
        <v>85</v>
      </c>
      <c r="F439" s="107"/>
      <c r="G439" s="106" t="s">
        <v>131</v>
      </c>
      <c r="H439" s="108"/>
      <c r="I439" s="109"/>
      <c r="J439" s="107"/>
      <c r="K439" s="109"/>
      <c r="L439" s="107"/>
      <c r="M439" s="107"/>
      <c r="N439" s="110">
        <v>45807.0</v>
      </c>
    </row>
    <row r="440" hidden="1">
      <c r="A440" s="106" t="s">
        <v>4118</v>
      </c>
      <c r="B440" s="106">
        <v>2.1987277292E10</v>
      </c>
      <c r="C440" s="106" t="s">
        <v>10022</v>
      </c>
      <c r="D440" s="107"/>
      <c r="E440" s="106" t="s">
        <v>85</v>
      </c>
      <c r="F440" s="107"/>
      <c r="G440" s="106" t="s">
        <v>86</v>
      </c>
      <c r="H440" s="108"/>
      <c r="I440" s="109"/>
      <c r="J440" s="107"/>
      <c r="K440" s="109"/>
      <c r="L440" s="107"/>
      <c r="M440" s="107"/>
      <c r="N440" s="110">
        <v>45807.0</v>
      </c>
    </row>
    <row r="441" hidden="1">
      <c r="A441" s="106" t="s">
        <v>10023</v>
      </c>
      <c r="B441" s="106">
        <v>2.1966878495E10</v>
      </c>
      <c r="C441" s="106" t="s">
        <v>10024</v>
      </c>
      <c r="D441" s="107"/>
      <c r="E441" s="106" t="s">
        <v>85</v>
      </c>
      <c r="F441" s="107"/>
      <c r="G441" s="106" t="s">
        <v>86</v>
      </c>
      <c r="H441" s="108"/>
      <c r="I441" s="109"/>
      <c r="J441" s="107"/>
      <c r="K441" s="109"/>
      <c r="L441" s="107"/>
      <c r="M441" s="107"/>
      <c r="N441" s="110">
        <v>45810.0</v>
      </c>
    </row>
    <row r="442" hidden="1">
      <c r="A442" s="106" t="s">
        <v>7278</v>
      </c>
      <c r="B442" s="106">
        <v>2.1994641352E10</v>
      </c>
      <c r="C442" s="106" t="s">
        <v>10025</v>
      </c>
      <c r="D442" s="107"/>
      <c r="E442" s="106" t="s">
        <v>85</v>
      </c>
      <c r="F442" s="107"/>
      <c r="G442" s="106" t="s">
        <v>86</v>
      </c>
      <c r="H442" s="108"/>
      <c r="I442" s="109"/>
      <c r="J442" s="107"/>
      <c r="K442" s="109"/>
      <c r="L442" s="107"/>
      <c r="M442" s="107"/>
      <c r="N442" s="110">
        <v>45810.0</v>
      </c>
    </row>
    <row r="443" hidden="1">
      <c r="A443" s="106" t="s">
        <v>9663</v>
      </c>
      <c r="B443" s="106">
        <v>2.1964283385E10</v>
      </c>
      <c r="C443" s="106" t="s">
        <v>10026</v>
      </c>
      <c r="D443" s="107"/>
      <c r="E443" s="106" t="s">
        <v>85</v>
      </c>
      <c r="F443" s="107"/>
      <c r="G443" s="106" t="s">
        <v>86</v>
      </c>
      <c r="H443" s="108"/>
      <c r="I443" s="109"/>
      <c r="J443" s="107"/>
      <c r="K443" s="109"/>
      <c r="L443" s="107"/>
      <c r="M443" s="107"/>
      <c r="N443" s="110">
        <v>45810.0</v>
      </c>
    </row>
    <row r="444" hidden="1">
      <c r="A444" s="106" t="s">
        <v>5170</v>
      </c>
      <c r="B444" s="106">
        <v>2.2998937754E10</v>
      </c>
      <c r="C444" s="106" t="s">
        <v>10027</v>
      </c>
      <c r="D444" s="107"/>
      <c r="E444" s="106" t="s">
        <v>85</v>
      </c>
      <c r="F444" s="107"/>
      <c r="G444" s="106" t="s">
        <v>150</v>
      </c>
      <c r="H444" s="108"/>
      <c r="I444" s="109"/>
      <c r="J444" s="107"/>
      <c r="K444" s="109"/>
      <c r="L444" s="107"/>
      <c r="M444" s="107"/>
      <c r="N444" s="110">
        <v>45810.0</v>
      </c>
    </row>
    <row r="445" hidden="1">
      <c r="A445" s="106" t="s">
        <v>5138</v>
      </c>
      <c r="B445" s="106">
        <v>2.196559533E10</v>
      </c>
      <c r="C445" s="106" t="s">
        <v>10028</v>
      </c>
      <c r="D445" s="107"/>
      <c r="E445" s="106" t="s">
        <v>85</v>
      </c>
      <c r="F445" s="107"/>
      <c r="G445" s="106" t="s">
        <v>86</v>
      </c>
      <c r="H445" s="108"/>
      <c r="I445" s="109"/>
      <c r="J445" s="107"/>
      <c r="K445" s="109"/>
      <c r="L445" s="107"/>
      <c r="M445" s="107"/>
      <c r="N445" s="110">
        <v>45810.0</v>
      </c>
    </row>
    <row r="446" hidden="1">
      <c r="A446" s="106" t="s">
        <v>4397</v>
      </c>
      <c r="B446" s="106">
        <v>2.196906303E10</v>
      </c>
      <c r="C446" s="106" t="s">
        <v>10029</v>
      </c>
      <c r="D446" s="107"/>
      <c r="E446" s="106" t="s">
        <v>85</v>
      </c>
      <c r="F446" s="107"/>
      <c r="G446" s="106" t="s">
        <v>86</v>
      </c>
      <c r="H446" s="108"/>
      <c r="I446" s="109"/>
      <c r="J446" s="107"/>
      <c r="K446" s="109"/>
      <c r="L446" s="107"/>
      <c r="M446" s="107"/>
      <c r="N446" s="110">
        <v>45810.0</v>
      </c>
    </row>
    <row r="447" hidden="1">
      <c r="A447" s="106" t="s">
        <v>10030</v>
      </c>
      <c r="B447" s="106">
        <v>2.1997175286E10</v>
      </c>
      <c r="C447" s="106" t="s">
        <v>10031</v>
      </c>
      <c r="D447" s="107"/>
      <c r="E447" s="106" t="s">
        <v>85</v>
      </c>
      <c r="F447" s="107"/>
      <c r="G447" s="106" t="s">
        <v>86</v>
      </c>
      <c r="H447" s="108"/>
      <c r="I447" s="109"/>
      <c r="J447" s="107"/>
      <c r="K447" s="109"/>
      <c r="L447" s="107"/>
      <c r="M447" s="107"/>
      <c r="N447" s="110">
        <v>45810.0</v>
      </c>
    </row>
    <row r="448" hidden="1">
      <c r="A448" s="106" t="s">
        <v>7252</v>
      </c>
      <c r="B448" s="106">
        <v>2.1964649092E10</v>
      </c>
      <c r="C448" s="106" t="s">
        <v>10032</v>
      </c>
      <c r="D448" s="107"/>
      <c r="E448" s="106" t="s">
        <v>85</v>
      </c>
      <c r="F448" s="107"/>
      <c r="G448" s="106" t="s">
        <v>150</v>
      </c>
      <c r="H448" s="108"/>
      <c r="I448" s="109"/>
      <c r="J448" s="107"/>
      <c r="K448" s="109"/>
      <c r="L448" s="107"/>
      <c r="M448" s="107"/>
      <c r="N448" s="110">
        <v>45811.0</v>
      </c>
    </row>
    <row r="449" hidden="1">
      <c r="A449" s="106" t="s">
        <v>10033</v>
      </c>
      <c r="B449" s="106">
        <v>2.2998826234E10</v>
      </c>
      <c r="C449" s="106" t="s">
        <v>10034</v>
      </c>
      <c r="D449" s="107"/>
      <c r="E449" s="106" t="s">
        <v>85</v>
      </c>
      <c r="F449" s="107"/>
      <c r="G449" s="106" t="s">
        <v>131</v>
      </c>
      <c r="H449" s="108"/>
      <c r="I449" s="109"/>
      <c r="J449" s="107"/>
      <c r="K449" s="109"/>
      <c r="L449" s="107"/>
      <c r="M449" s="107"/>
      <c r="N449" s="110">
        <v>45811.0</v>
      </c>
    </row>
    <row r="450" hidden="1">
      <c r="A450" s="106" t="s">
        <v>5182</v>
      </c>
      <c r="B450" s="106">
        <v>2.1992125572E10</v>
      </c>
      <c r="C450" s="106" t="s">
        <v>10035</v>
      </c>
      <c r="D450" s="107"/>
      <c r="E450" s="106" t="s">
        <v>85</v>
      </c>
      <c r="F450" s="107"/>
      <c r="G450" s="106" t="s">
        <v>86</v>
      </c>
      <c r="H450" s="108"/>
      <c r="I450" s="109"/>
      <c r="J450" s="107"/>
      <c r="K450" s="109"/>
      <c r="L450" s="107"/>
      <c r="M450" s="107"/>
      <c r="N450" s="110">
        <v>45811.0</v>
      </c>
    </row>
    <row r="451" hidden="1">
      <c r="A451" s="106" t="s">
        <v>570</v>
      </c>
      <c r="B451" s="106">
        <v>2.198541294E10</v>
      </c>
      <c r="C451" s="106" t="s">
        <v>10036</v>
      </c>
      <c r="D451" s="107"/>
      <c r="E451" s="106" t="s">
        <v>85</v>
      </c>
      <c r="F451" s="107"/>
      <c r="G451" s="106" t="s">
        <v>131</v>
      </c>
      <c r="H451" s="108"/>
      <c r="I451" s="109"/>
      <c r="J451" s="107"/>
      <c r="K451" s="109"/>
      <c r="L451" s="107"/>
      <c r="M451" s="107"/>
      <c r="N451" s="110">
        <v>45811.0</v>
      </c>
    </row>
    <row r="452" hidden="1">
      <c r="A452" s="106" t="s">
        <v>4245</v>
      </c>
      <c r="B452" s="106">
        <v>2.1992847919E10</v>
      </c>
      <c r="C452" s="106" t="s">
        <v>10037</v>
      </c>
      <c r="D452" s="107"/>
      <c r="E452" s="106" t="s">
        <v>85</v>
      </c>
      <c r="F452" s="107"/>
      <c r="G452" s="106" t="s">
        <v>86</v>
      </c>
      <c r="H452" s="108"/>
      <c r="I452" s="109"/>
      <c r="J452" s="107"/>
      <c r="K452" s="109"/>
      <c r="L452" s="107"/>
      <c r="M452" s="107"/>
      <c r="N452" s="110">
        <v>45811.0</v>
      </c>
    </row>
    <row r="453" hidden="1">
      <c r="A453" s="106" t="s">
        <v>4267</v>
      </c>
      <c r="B453" s="106">
        <v>2.1969223457E10</v>
      </c>
      <c r="C453" s="106" t="s">
        <v>10038</v>
      </c>
      <c r="D453" s="107"/>
      <c r="E453" s="106" t="s">
        <v>85</v>
      </c>
      <c r="F453" s="107"/>
      <c r="G453" s="106" t="s">
        <v>150</v>
      </c>
      <c r="H453" s="108"/>
      <c r="I453" s="109"/>
      <c r="J453" s="107"/>
      <c r="K453" s="109"/>
      <c r="L453" s="107"/>
      <c r="M453" s="107"/>
      <c r="N453" s="110">
        <v>45811.0</v>
      </c>
    </row>
    <row r="454" hidden="1">
      <c r="A454" s="106" t="s">
        <v>1860</v>
      </c>
      <c r="B454" s="106">
        <v>2.1998341647E10</v>
      </c>
      <c r="C454" s="106" t="s">
        <v>10039</v>
      </c>
      <c r="D454" s="107"/>
      <c r="E454" s="106" t="s">
        <v>85</v>
      </c>
      <c r="F454" s="107"/>
      <c r="G454" s="106" t="s">
        <v>94</v>
      </c>
      <c r="H454" s="108"/>
      <c r="I454" s="109"/>
      <c r="J454" s="107"/>
      <c r="K454" s="109"/>
      <c r="L454" s="107"/>
      <c r="M454" s="107"/>
      <c r="N454" s="110">
        <v>45811.0</v>
      </c>
    </row>
    <row r="455" hidden="1">
      <c r="A455" s="106" t="s">
        <v>7976</v>
      </c>
      <c r="B455" s="106">
        <v>2.1976585974E10</v>
      </c>
      <c r="C455" s="106" t="s">
        <v>10040</v>
      </c>
      <c r="D455" s="107"/>
      <c r="E455" s="106" t="s">
        <v>85</v>
      </c>
      <c r="F455" s="107"/>
      <c r="G455" s="106" t="s">
        <v>94</v>
      </c>
      <c r="H455" s="108"/>
      <c r="I455" s="109"/>
      <c r="J455" s="107"/>
      <c r="K455" s="109"/>
      <c r="L455" s="107"/>
      <c r="M455" s="107"/>
      <c r="N455" s="110">
        <v>45811.0</v>
      </c>
    </row>
    <row r="456" hidden="1">
      <c r="A456" s="106" t="s">
        <v>4382</v>
      </c>
      <c r="B456" s="106">
        <v>2.1993586529E10</v>
      </c>
      <c r="C456" s="106" t="s">
        <v>10041</v>
      </c>
      <c r="D456" s="107"/>
      <c r="E456" s="106" t="s">
        <v>85</v>
      </c>
      <c r="F456" s="107"/>
      <c r="G456" s="106" t="s">
        <v>86</v>
      </c>
      <c r="H456" s="108"/>
      <c r="I456" s="109"/>
      <c r="J456" s="107"/>
      <c r="K456" s="109"/>
      <c r="L456" s="107"/>
      <c r="M456" s="107"/>
      <c r="N456" s="110">
        <v>45811.0</v>
      </c>
    </row>
    <row r="457" hidden="1">
      <c r="A457" s="106" t="s">
        <v>4031</v>
      </c>
      <c r="B457" s="106">
        <v>2.1972751481E10</v>
      </c>
      <c r="C457" s="106" t="s">
        <v>10042</v>
      </c>
      <c r="D457" s="107"/>
      <c r="E457" s="106" t="s">
        <v>85</v>
      </c>
      <c r="F457" s="107"/>
      <c r="G457" s="106" t="s">
        <v>94</v>
      </c>
      <c r="H457" s="108"/>
      <c r="I457" s="109"/>
      <c r="J457" s="107"/>
      <c r="K457" s="109"/>
      <c r="L457" s="107"/>
      <c r="M457" s="107"/>
      <c r="N457" s="110">
        <v>45811.0</v>
      </c>
    </row>
    <row r="458" hidden="1">
      <c r="A458" s="106" t="s">
        <v>4775</v>
      </c>
      <c r="B458" s="106">
        <v>2.19948806E10</v>
      </c>
      <c r="C458" s="106" t="s">
        <v>10043</v>
      </c>
      <c r="D458" s="107"/>
      <c r="E458" s="106" t="s">
        <v>85</v>
      </c>
      <c r="F458" s="107"/>
      <c r="G458" s="106" t="s">
        <v>94</v>
      </c>
      <c r="H458" s="108"/>
      <c r="I458" s="109"/>
      <c r="J458" s="107"/>
      <c r="K458" s="109"/>
      <c r="L458" s="107"/>
      <c r="M458" s="107"/>
      <c r="N458" s="110">
        <v>45811.0</v>
      </c>
    </row>
    <row r="459" hidden="1">
      <c r="A459" s="106" t="s">
        <v>5541</v>
      </c>
      <c r="B459" s="106">
        <v>2.2988491691E10</v>
      </c>
      <c r="C459" s="106" t="s">
        <v>10044</v>
      </c>
      <c r="D459" s="107"/>
      <c r="E459" s="106" t="s">
        <v>85</v>
      </c>
      <c r="F459" s="107"/>
      <c r="G459" s="106" t="s">
        <v>150</v>
      </c>
      <c r="H459" s="108"/>
      <c r="I459" s="109"/>
      <c r="J459" s="107"/>
      <c r="K459" s="109"/>
      <c r="L459" s="107"/>
      <c r="M459" s="107"/>
      <c r="N459" s="110">
        <v>45811.0</v>
      </c>
    </row>
    <row r="460" hidden="1">
      <c r="A460" s="106" t="s">
        <v>3</v>
      </c>
      <c r="B460" s="106">
        <v>2.2992723978E10</v>
      </c>
      <c r="C460" s="107"/>
      <c r="D460" s="107"/>
      <c r="E460" s="106" t="s">
        <v>134</v>
      </c>
      <c r="F460" s="107"/>
      <c r="G460" s="106" t="s">
        <v>131</v>
      </c>
      <c r="H460" s="108"/>
      <c r="I460" s="109"/>
      <c r="J460" s="107"/>
      <c r="K460" s="109"/>
      <c r="L460" s="107"/>
      <c r="M460" s="107"/>
      <c r="N460" s="110">
        <v>45812.0</v>
      </c>
    </row>
    <row r="461">
      <c r="A461" s="106" t="s">
        <v>7049</v>
      </c>
      <c r="B461" s="106">
        <v>2.197009704E10</v>
      </c>
      <c r="C461" s="106" t="s">
        <v>10045</v>
      </c>
      <c r="D461" s="106" t="s">
        <v>10046</v>
      </c>
      <c r="E461" s="106" t="s">
        <v>655</v>
      </c>
      <c r="F461" s="106" t="s">
        <v>140</v>
      </c>
      <c r="G461" s="106" t="s">
        <v>53</v>
      </c>
      <c r="H461" s="111">
        <v>1895.71</v>
      </c>
      <c r="I461" s="110">
        <v>45863.0</v>
      </c>
      <c r="J461" s="106">
        <v>1568473.0</v>
      </c>
      <c r="K461" s="110">
        <v>45874.0</v>
      </c>
      <c r="L461" s="107"/>
      <c r="M461" s="106" t="s">
        <v>9816</v>
      </c>
      <c r="N461" s="110">
        <v>45867.0</v>
      </c>
    </row>
    <row r="462">
      <c r="A462" s="106" t="s">
        <v>4299</v>
      </c>
      <c r="B462" s="106">
        <v>2.1996474377E10</v>
      </c>
      <c r="C462" s="106" t="s">
        <v>10047</v>
      </c>
      <c r="D462" s="106" t="s">
        <v>4632</v>
      </c>
      <c r="E462" s="106" t="s">
        <v>803</v>
      </c>
      <c r="F462" s="106" t="s">
        <v>703</v>
      </c>
      <c r="G462" s="106" t="s">
        <v>53</v>
      </c>
      <c r="H462" s="111">
        <v>2463.45</v>
      </c>
      <c r="I462" s="109"/>
      <c r="J462" s="106">
        <v>1.3474674E7</v>
      </c>
      <c r="K462" s="109"/>
      <c r="L462" s="107"/>
      <c r="M462" s="107"/>
      <c r="N462" s="110">
        <v>45863.0</v>
      </c>
    </row>
    <row r="463" hidden="1">
      <c r="A463" s="106" t="s">
        <v>4178</v>
      </c>
      <c r="B463" s="106">
        <v>2.1994205252E10</v>
      </c>
      <c r="C463" s="106" t="s">
        <v>10048</v>
      </c>
      <c r="D463" s="107"/>
      <c r="E463" s="106" t="s">
        <v>649</v>
      </c>
      <c r="F463" s="107"/>
      <c r="G463" s="106" t="s">
        <v>86</v>
      </c>
      <c r="H463" s="108"/>
      <c r="I463" s="109"/>
      <c r="J463" s="107"/>
      <c r="K463" s="109"/>
      <c r="L463" s="107"/>
      <c r="M463" s="107"/>
      <c r="N463" s="110">
        <v>45803.0</v>
      </c>
    </row>
    <row r="464" hidden="1">
      <c r="A464" s="106" t="s">
        <v>4245</v>
      </c>
      <c r="B464" s="106">
        <v>2.1997732927E10</v>
      </c>
      <c r="C464" s="106" t="s">
        <v>10049</v>
      </c>
      <c r="D464" s="107"/>
      <c r="E464" s="106" t="s">
        <v>671</v>
      </c>
      <c r="F464" s="107"/>
      <c r="G464" s="106" t="s">
        <v>150</v>
      </c>
      <c r="H464" s="108"/>
      <c r="I464" s="109"/>
      <c r="J464" s="107"/>
      <c r="K464" s="109"/>
      <c r="L464" s="107"/>
      <c r="M464" s="107"/>
      <c r="N464" s="110">
        <v>45803.0</v>
      </c>
    </row>
    <row r="465" hidden="1">
      <c r="A465" s="106" t="s">
        <v>10050</v>
      </c>
      <c r="B465" s="106">
        <v>2.1979720599E10</v>
      </c>
      <c r="C465" s="106" t="s">
        <v>10051</v>
      </c>
      <c r="D465" s="107"/>
      <c r="E465" s="106" t="s">
        <v>671</v>
      </c>
      <c r="F465" s="107"/>
      <c r="G465" s="106" t="s">
        <v>150</v>
      </c>
      <c r="H465" s="108"/>
      <c r="I465" s="109"/>
      <c r="J465" s="107"/>
      <c r="K465" s="109"/>
      <c r="L465" s="107"/>
      <c r="M465" s="107"/>
      <c r="N465" s="110">
        <v>45803.0</v>
      </c>
    </row>
    <row r="466" hidden="1">
      <c r="A466" s="106" t="s">
        <v>10052</v>
      </c>
      <c r="B466" s="106">
        <v>2.1980890364E10</v>
      </c>
      <c r="C466" s="107"/>
      <c r="D466" s="107"/>
      <c r="E466" s="106" t="s">
        <v>671</v>
      </c>
      <c r="F466" s="107"/>
      <c r="G466" s="106" t="s">
        <v>131</v>
      </c>
      <c r="H466" s="108"/>
      <c r="I466" s="109"/>
      <c r="J466" s="107"/>
      <c r="K466" s="109"/>
      <c r="L466" s="107"/>
      <c r="M466" s="107"/>
      <c r="N466" s="110">
        <v>45803.0</v>
      </c>
    </row>
    <row r="467" hidden="1">
      <c r="A467" s="106" t="s">
        <v>4795</v>
      </c>
      <c r="B467" s="106">
        <v>2.198866229E10</v>
      </c>
      <c r="C467" s="106" t="s">
        <v>10053</v>
      </c>
      <c r="D467" s="107"/>
      <c r="E467" s="106" t="s">
        <v>649</v>
      </c>
      <c r="F467" s="107"/>
      <c r="G467" s="106" t="s">
        <v>131</v>
      </c>
      <c r="H467" s="108"/>
      <c r="I467" s="109"/>
      <c r="J467" s="107"/>
      <c r="K467" s="109"/>
      <c r="L467" s="107"/>
      <c r="M467" s="107"/>
      <c r="N467" s="110">
        <v>45803.0</v>
      </c>
    </row>
    <row r="468" hidden="1">
      <c r="A468" s="106" t="s">
        <v>10054</v>
      </c>
      <c r="B468" s="106">
        <v>2.198635939E10</v>
      </c>
      <c r="C468" s="106" t="s">
        <v>10055</v>
      </c>
      <c r="D468" s="107"/>
      <c r="E468" s="106" t="s">
        <v>649</v>
      </c>
      <c r="F468" s="107"/>
      <c r="G468" s="106" t="s">
        <v>86</v>
      </c>
      <c r="H468" s="108"/>
      <c r="I468" s="109"/>
      <c r="J468" s="107"/>
      <c r="K468" s="109"/>
      <c r="L468" s="107"/>
      <c r="M468" s="107"/>
      <c r="N468" s="110">
        <v>45803.0</v>
      </c>
    </row>
    <row r="469" hidden="1">
      <c r="A469" s="106" t="s">
        <v>10056</v>
      </c>
      <c r="B469" s="106">
        <v>2.1996373541E10</v>
      </c>
      <c r="C469" s="106" t="s">
        <v>10057</v>
      </c>
      <c r="D469" s="107"/>
      <c r="E469" s="106" t="s">
        <v>649</v>
      </c>
      <c r="F469" s="107"/>
      <c r="G469" s="106" t="s">
        <v>86</v>
      </c>
      <c r="H469" s="108"/>
      <c r="I469" s="109"/>
      <c r="J469" s="107"/>
      <c r="K469" s="109"/>
      <c r="L469" s="107"/>
      <c r="M469" s="107"/>
      <c r="N469" s="110">
        <v>45803.0</v>
      </c>
    </row>
    <row r="470" hidden="1">
      <c r="A470" s="106" t="s">
        <v>8520</v>
      </c>
      <c r="B470" s="106">
        <v>2.1971303157E10</v>
      </c>
      <c r="C470" s="106" t="s">
        <v>10058</v>
      </c>
      <c r="D470" s="107"/>
      <c r="E470" s="106" t="s">
        <v>671</v>
      </c>
      <c r="F470" s="107"/>
      <c r="G470" s="106" t="s">
        <v>86</v>
      </c>
      <c r="H470" s="108"/>
      <c r="I470" s="109"/>
      <c r="J470" s="107"/>
      <c r="K470" s="109"/>
      <c r="L470" s="107"/>
      <c r="M470" s="107"/>
      <c r="N470" s="110">
        <v>45803.0</v>
      </c>
    </row>
    <row r="471" hidden="1">
      <c r="A471" s="106" t="s">
        <v>10059</v>
      </c>
      <c r="B471" s="106">
        <v>2.1988755788E10</v>
      </c>
      <c r="C471" s="106" t="s">
        <v>10060</v>
      </c>
      <c r="D471" s="107"/>
      <c r="E471" s="106" t="s">
        <v>671</v>
      </c>
      <c r="F471" s="107"/>
      <c r="G471" s="106" t="s">
        <v>131</v>
      </c>
      <c r="H471" s="108"/>
      <c r="I471" s="109"/>
      <c r="J471" s="107"/>
      <c r="K471" s="109"/>
      <c r="L471" s="107"/>
      <c r="M471" s="107"/>
      <c r="N471" s="110">
        <v>45803.0</v>
      </c>
    </row>
    <row r="472" hidden="1">
      <c r="A472" s="106" t="s">
        <v>4189</v>
      </c>
      <c r="B472" s="106">
        <v>5.1995938868E10</v>
      </c>
      <c r="C472" s="106" t="s">
        <v>10061</v>
      </c>
      <c r="D472" s="107"/>
      <c r="E472" s="106" t="s">
        <v>671</v>
      </c>
      <c r="F472" s="107"/>
      <c r="G472" s="106" t="s">
        <v>86</v>
      </c>
      <c r="H472" s="108"/>
      <c r="I472" s="109"/>
      <c r="J472" s="107"/>
      <c r="K472" s="109"/>
      <c r="L472" s="107"/>
      <c r="M472" s="107"/>
      <c r="N472" s="110">
        <v>45803.0</v>
      </c>
    </row>
    <row r="473" hidden="1">
      <c r="A473" s="106" t="s">
        <v>10062</v>
      </c>
      <c r="B473" s="106">
        <v>2.2997753906E10</v>
      </c>
      <c r="C473" s="106" t="s">
        <v>10063</v>
      </c>
      <c r="D473" s="107"/>
      <c r="E473" s="106" t="s">
        <v>671</v>
      </c>
      <c r="F473" s="107"/>
      <c r="G473" s="106" t="s">
        <v>86</v>
      </c>
      <c r="H473" s="108"/>
      <c r="I473" s="109"/>
      <c r="J473" s="107"/>
      <c r="K473" s="109"/>
      <c r="L473" s="107"/>
      <c r="M473" s="107"/>
      <c r="N473" s="110">
        <v>45803.0</v>
      </c>
    </row>
    <row r="474" hidden="1">
      <c r="A474" s="106" t="s">
        <v>4132</v>
      </c>
      <c r="B474" s="106">
        <v>2.198123765E10</v>
      </c>
      <c r="C474" s="106" t="s">
        <v>10064</v>
      </c>
      <c r="D474" s="107"/>
      <c r="E474" s="106" t="s">
        <v>671</v>
      </c>
      <c r="F474" s="107"/>
      <c r="G474" s="106" t="s">
        <v>131</v>
      </c>
      <c r="H474" s="108"/>
      <c r="I474" s="109"/>
      <c r="J474" s="107"/>
      <c r="K474" s="109"/>
      <c r="L474" s="107"/>
      <c r="M474" s="107"/>
      <c r="N474" s="110">
        <v>45803.0</v>
      </c>
    </row>
    <row r="475" hidden="1">
      <c r="A475" s="106" t="s">
        <v>4059</v>
      </c>
      <c r="B475" s="106">
        <v>2.1995880853E10</v>
      </c>
      <c r="C475" s="106" t="s">
        <v>10065</v>
      </c>
      <c r="D475" s="107"/>
      <c r="E475" s="106" t="s">
        <v>671</v>
      </c>
      <c r="F475" s="107"/>
      <c r="G475" s="106" t="s">
        <v>131</v>
      </c>
      <c r="H475" s="108"/>
      <c r="I475" s="109"/>
      <c r="J475" s="107"/>
      <c r="K475" s="109"/>
      <c r="L475" s="107"/>
      <c r="M475" s="107"/>
      <c r="N475" s="110">
        <v>45803.0</v>
      </c>
    </row>
    <row r="476" hidden="1">
      <c r="A476" s="106" t="s">
        <v>4535</v>
      </c>
      <c r="B476" s="106">
        <v>2.1991285899E10</v>
      </c>
      <c r="C476" s="106" t="s">
        <v>10066</v>
      </c>
      <c r="D476" s="107"/>
      <c r="E476" s="106" t="s">
        <v>671</v>
      </c>
      <c r="F476" s="107"/>
      <c r="G476" s="106" t="s">
        <v>150</v>
      </c>
      <c r="H476" s="108"/>
      <c r="I476" s="109"/>
      <c r="J476" s="107"/>
      <c r="K476" s="109"/>
      <c r="L476" s="107"/>
      <c r="M476" s="107"/>
      <c r="N476" s="110">
        <v>45803.0</v>
      </c>
    </row>
    <row r="477" hidden="1">
      <c r="A477" s="106" t="s">
        <v>10067</v>
      </c>
      <c r="B477" s="106">
        <v>2.1980557593E10</v>
      </c>
      <c r="C477" s="106" t="s">
        <v>10068</v>
      </c>
      <c r="D477" s="107"/>
      <c r="E477" s="106" t="s">
        <v>671</v>
      </c>
      <c r="F477" s="107"/>
      <c r="G477" s="106" t="s">
        <v>94</v>
      </c>
      <c r="H477" s="108"/>
      <c r="I477" s="109"/>
      <c r="J477" s="107"/>
      <c r="K477" s="109"/>
      <c r="L477" s="107"/>
      <c r="M477" s="107"/>
      <c r="N477" s="110">
        <v>45803.0</v>
      </c>
    </row>
    <row r="478" hidden="1">
      <c r="A478" s="106" t="s">
        <v>4744</v>
      </c>
      <c r="B478" s="106">
        <v>2.1988548475E10</v>
      </c>
      <c r="C478" s="106" t="s">
        <v>10069</v>
      </c>
      <c r="D478" s="107"/>
      <c r="E478" s="106" t="s">
        <v>671</v>
      </c>
      <c r="F478" s="107"/>
      <c r="G478" s="106" t="s">
        <v>86</v>
      </c>
      <c r="H478" s="108"/>
      <c r="I478" s="109"/>
      <c r="J478" s="107"/>
      <c r="K478" s="109"/>
      <c r="L478" s="107"/>
      <c r="M478" s="107"/>
      <c r="N478" s="110">
        <v>45803.0</v>
      </c>
    </row>
    <row r="479" hidden="1">
      <c r="A479" s="106" t="s">
        <v>10070</v>
      </c>
      <c r="B479" s="106">
        <v>2.1979563795E10</v>
      </c>
      <c r="C479" s="106" t="s">
        <v>10071</v>
      </c>
      <c r="D479" s="107"/>
      <c r="E479" s="106" t="s">
        <v>671</v>
      </c>
      <c r="F479" s="107"/>
      <c r="G479" s="106" t="s">
        <v>150</v>
      </c>
      <c r="H479" s="108"/>
      <c r="I479" s="109"/>
      <c r="J479" s="107"/>
      <c r="K479" s="109"/>
      <c r="L479" s="107"/>
      <c r="M479" s="107"/>
      <c r="N479" s="110">
        <v>45803.0</v>
      </c>
    </row>
    <row r="480" hidden="1">
      <c r="A480" s="106" t="s">
        <v>4574</v>
      </c>
      <c r="B480" s="106">
        <v>2.1999731252E10</v>
      </c>
      <c r="C480" s="106" t="s">
        <v>10072</v>
      </c>
      <c r="D480" s="107"/>
      <c r="E480" s="106" t="s">
        <v>649</v>
      </c>
      <c r="F480" s="107"/>
      <c r="G480" s="106" t="s">
        <v>131</v>
      </c>
      <c r="H480" s="108"/>
      <c r="I480" s="109"/>
      <c r="J480" s="107"/>
      <c r="K480" s="109"/>
      <c r="L480" s="107"/>
      <c r="M480" s="107"/>
      <c r="N480" s="110">
        <v>45803.0</v>
      </c>
    </row>
    <row r="481" hidden="1">
      <c r="A481" s="106" t="s">
        <v>4744</v>
      </c>
      <c r="B481" s="106">
        <v>2.1991550641E10</v>
      </c>
      <c r="C481" s="106" t="s">
        <v>10073</v>
      </c>
      <c r="D481" s="107"/>
      <c r="E481" s="106" t="s">
        <v>671</v>
      </c>
      <c r="F481" s="107"/>
      <c r="G481" s="106" t="s">
        <v>131</v>
      </c>
      <c r="H481" s="108"/>
      <c r="I481" s="109"/>
      <c r="J481" s="107"/>
      <c r="K481" s="109"/>
      <c r="L481" s="107"/>
      <c r="M481" s="107"/>
      <c r="N481" s="110">
        <v>45803.0</v>
      </c>
    </row>
    <row r="482" hidden="1">
      <c r="A482" s="106" t="s">
        <v>4942</v>
      </c>
      <c r="B482" s="106">
        <v>2.198202492E10</v>
      </c>
      <c r="C482" s="106" t="s">
        <v>10074</v>
      </c>
      <c r="D482" s="107"/>
      <c r="E482" s="106" t="s">
        <v>671</v>
      </c>
      <c r="F482" s="107"/>
      <c r="G482" s="106" t="s">
        <v>86</v>
      </c>
      <c r="H482" s="108"/>
      <c r="I482" s="109"/>
      <c r="J482" s="107"/>
      <c r="K482" s="109"/>
      <c r="L482" s="107"/>
      <c r="M482" s="107"/>
      <c r="N482" s="110">
        <v>45803.0</v>
      </c>
    </row>
    <row r="483" hidden="1">
      <c r="A483" s="106" t="s">
        <v>8613</v>
      </c>
      <c r="B483" s="106">
        <v>2.1996384419E10</v>
      </c>
      <c r="C483" s="106" t="s">
        <v>10075</v>
      </c>
      <c r="D483" s="107"/>
      <c r="E483" s="106" t="s">
        <v>671</v>
      </c>
      <c r="F483" s="107"/>
      <c r="G483" s="106" t="s">
        <v>86</v>
      </c>
      <c r="H483" s="108"/>
      <c r="I483" s="109"/>
      <c r="J483" s="107"/>
      <c r="K483" s="109"/>
      <c r="L483" s="107"/>
      <c r="M483" s="107"/>
      <c r="N483" s="110">
        <v>45803.0</v>
      </c>
    </row>
    <row r="484" hidden="1">
      <c r="A484" s="106" t="s">
        <v>5185</v>
      </c>
      <c r="B484" s="106">
        <v>2.1996599191E10</v>
      </c>
      <c r="C484" s="106" t="s">
        <v>10076</v>
      </c>
      <c r="D484" s="107"/>
      <c r="E484" s="106" t="s">
        <v>649</v>
      </c>
      <c r="F484" s="107"/>
      <c r="G484" s="106" t="s">
        <v>86</v>
      </c>
      <c r="H484" s="108"/>
      <c r="I484" s="109"/>
      <c r="J484" s="107"/>
      <c r="K484" s="109"/>
      <c r="L484" s="107"/>
      <c r="M484" s="107"/>
      <c r="N484" s="110">
        <v>45803.0</v>
      </c>
    </row>
    <row r="485" hidden="1">
      <c r="A485" s="106" t="s">
        <v>9314</v>
      </c>
      <c r="B485" s="106">
        <v>2.1989080713E10</v>
      </c>
      <c r="C485" s="106" t="s">
        <v>10077</v>
      </c>
      <c r="D485" s="107"/>
      <c r="E485" s="106" t="s">
        <v>649</v>
      </c>
      <c r="F485" s="107"/>
      <c r="G485" s="106" t="s">
        <v>131</v>
      </c>
      <c r="H485" s="108"/>
      <c r="I485" s="109"/>
      <c r="J485" s="107"/>
      <c r="K485" s="109"/>
      <c r="L485" s="107"/>
      <c r="M485" s="107"/>
      <c r="N485" s="110">
        <v>45803.0</v>
      </c>
    </row>
    <row r="486" hidden="1">
      <c r="A486" s="106" t="s">
        <v>4214</v>
      </c>
      <c r="B486" s="106">
        <v>2.1984497979E10</v>
      </c>
      <c r="C486" s="106" t="s">
        <v>10078</v>
      </c>
      <c r="D486" s="107"/>
      <c r="E486" s="106" t="s">
        <v>671</v>
      </c>
      <c r="F486" s="107"/>
      <c r="G486" s="106" t="s">
        <v>131</v>
      </c>
      <c r="H486" s="108"/>
      <c r="I486" s="109"/>
      <c r="J486" s="107"/>
      <c r="K486" s="109"/>
      <c r="L486" s="107"/>
      <c r="M486" s="107"/>
      <c r="N486" s="110">
        <v>45803.0</v>
      </c>
    </row>
    <row r="487" hidden="1">
      <c r="A487" s="106" t="s">
        <v>5161</v>
      </c>
      <c r="B487" s="106">
        <v>2.299706441E10</v>
      </c>
      <c r="C487" s="106" t="s">
        <v>10079</v>
      </c>
      <c r="D487" s="107"/>
      <c r="E487" s="106" t="s">
        <v>671</v>
      </c>
      <c r="F487" s="107"/>
      <c r="G487" s="106" t="s">
        <v>150</v>
      </c>
      <c r="H487" s="108"/>
      <c r="I487" s="109"/>
      <c r="J487" s="107"/>
      <c r="K487" s="109"/>
      <c r="L487" s="107"/>
      <c r="M487" s="107"/>
      <c r="N487" s="110">
        <v>45803.0</v>
      </c>
    </row>
    <row r="488" hidden="1">
      <c r="A488" s="106" t="s">
        <v>4518</v>
      </c>
      <c r="B488" s="106">
        <v>2.1996346121E10</v>
      </c>
      <c r="C488" s="106" t="s">
        <v>10080</v>
      </c>
      <c r="D488" s="107"/>
      <c r="E488" s="106" t="s">
        <v>671</v>
      </c>
      <c r="F488" s="107"/>
      <c r="G488" s="106" t="s">
        <v>131</v>
      </c>
      <c r="H488" s="108"/>
      <c r="I488" s="109"/>
      <c r="J488" s="107"/>
      <c r="K488" s="109"/>
      <c r="L488" s="107"/>
      <c r="M488" s="107"/>
      <c r="N488" s="110">
        <v>45803.0</v>
      </c>
    </row>
    <row r="489" hidden="1">
      <c r="A489" s="106" t="s">
        <v>7461</v>
      </c>
      <c r="B489" s="106">
        <v>2.1980882119E10</v>
      </c>
      <c r="C489" s="106" t="s">
        <v>10081</v>
      </c>
      <c r="D489" s="107"/>
      <c r="E489" s="106" t="s">
        <v>649</v>
      </c>
      <c r="F489" s="107"/>
      <c r="G489" s="106" t="s">
        <v>86</v>
      </c>
      <c r="H489" s="108"/>
      <c r="I489" s="109"/>
      <c r="J489" s="107"/>
      <c r="K489" s="109"/>
      <c r="L489" s="107"/>
      <c r="M489" s="107"/>
      <c r="N489" s="110">
        <v>45803.0</v>
      </c>
    </row>
    <row r="490" hidden="1">
      <c r="A490" s="106" t="s">
        <v>7410</v>
      </c>
      <c r="B490" s="106">
        <v>2.1988713844E10</v>
      </c>
      <c r="C490" s="106" t="s">
        <v>10082</v>
      </c>
      <c r="D490" s="107"/>
      <c r="E490" s="106" t="s">
        <v>671</v>
      </c>
      <c r="F490" s="107"/>
      <c r="G490" s="106" t="s">
        <v>86</v>
      </c>
      <c r="H490" s="108"/>
      <c r="I490" s="109"/>
      <c r="J490" s="107"/>
      <c r="K490" s="109"/>
      <c r="L490" s="107"/>
      <c r="M490" s="107"/>
      <c r="N490" s="110">
        <v>45803.0</v>
      </c>
    </row>
    <row r="491" hidden="1">
      <c r="A491" s="106" t="s">
        <v>4245</v>
      </c>
      <c r="B491" s="106">
        <v>2.1971700202E10</v>
      </c>
      <c r="C491" s="106" t="s">
        <v>10083</v>
      </c>
      <c r="D491" s="107"/>
      <c r="E491" s="106" t="s">
        <v>671</v>
      </c>
      <c r="F491" s="107"/>
      <c r="G491" s="106" t="s">
        <v>150</v>
      </c>
      <c r="H491" s="108"/>
      <c r="I491" s="109"/>
      <c r="J491" s="107"/>
      <c r="K491" s="109"/>
      <c r="L491" s="107"/>
      <c r="M491" s="107"/>
      <c r="N491" s="110">
        <v>45803.0</v>
      </c>
    </row>
    <row r="492" hidden="1">
      <c r="A492" s="106" t="s">
        <v>9847</v>
      </c>
      <c r="B492" s="106">
        <v>2.199495094E10</v>
      </c>
      <c r="C492" s="106" t="s">
        <v>9848</v>
      </c>
      <c r="D492" s="107"/>
      <c r="E492" s="106" t="s">
        <v>649</v>
      </c>
      <c r="F492" s="107"/>
      <c r="G492" s="106" t="s">
        <v>86</v>
      </c>
      <c r="H492" s="108"/>
      <c r="I492" s="109"/>
      <c r="J492" s="107"/>
      <c r="K492" s="109"/>
      <c r="L492" s="107"/>
      <c r="M492" s="107"/>
      <c r="N492" s="110">
        <v>45803.0</v>
      </c>
    </row>
    <row r="493" hidden="1">
      <c r="A493" s="106" t="s">
        <v>4022</v>
      </c>
      <c r="B493" s="106">
        <v>2.1992924099E10</v>
      </c>
      <c r="C493" s="106" t="s">
        <v>10084</v>
      </c>
      <c r="D493" s="107"/>
      <c r="E493" s="106" t="s">
        <v>649</v>
      </c>
      <c r="F493" s="107"/>
      <c r="G493" s="106" t="s">
        <v>86</v>
      </c>
      <c r="H493" s="108"/>
      <c r="I493" s="109"/>
      <c r="J493" s="107"/>
      <c r="K493" s="109"/>
      <c r="L493" s="107"/>
      <c r="M493" s="107"/>
      <c r="N493" s="110">
        <v>45803.0</v>
      </c>
    </row>
    <row r="494" hidden="1">
      <c r="A494" s="106" t="s">
        <v>10085</v>
      </c>
      <c r="B494" s="106">
        <v>2.4992924099E10</v>
      </c>
      <c r="C494" s="106" t="s">
        <v>10086</v>
      </c>
      <c r="D494" s="107"/>
      <c r="E494" s="106" t="s">
        <v>649</v>
      </c>
      <c r="F494" s="107"/>
      <c r="G494" s="106" t="s">
        <v>86</v>
      </c>
      <c r="H494" s="108"/>
      <c r="I494" s="109"/>
      <c r="J494" s="107"/>
      <c r="K494" s="109"/>
      <c r="L494" s="107"/>
      <c r="M494" s="107"/>
      <c r="N494" s="110">
        <v>45803.0</v>
      </c>
    </row>
    <row r="495" hidden="1">
      <c r="A495" s="106" t="s">
        <v>5008</v>
      </c>
      <c r="B495" s="106">
        <v>6.2998801905E10</v>
      </c>
      <c r="C495" s="106" t="s">
        <v>10087</v>
      </c>
      <c r="D495" s="107"/>
      <c r="E495" s="106" t="s">
        <v>671</v>
      </c>
      <c r="F495" s="107"/>
      <c r="G495" s="106" t="s">
        <v>131</v>
      </c>
      <c r="H495" s="108"/>
      <c r="I495" s="109"/>
      <c r="J495" s="107"/>
      <c r="K495" s="109"/>
      <c r="L495" s="107"/>
      <c r="M495" s="107"/>
      <c r="N495" s="110">
        <v>45803.0</v>
      </c>
    </row>
    <row r="496" hidden="1">
      <c r="A496" s="106" t="s">
        <v>10088</v>
      </c>
      <c r="B496" s="106">
        <v>2.1995359809E10</v>
      </c>
      <c r="C496" s="106" t="s">
        <v>10089</v>
      </c>
      <c r="D496" s="107"/>
      <c r="E496" s="106" t="s">
        <v>671</v>
      </c>
      <c r="F496" s="107"/>
      <c r="G496" s="106" t="s">
        <v>150</v>
      </c>
      <c r="H496" s="108"/>
      <c r="I496" s="109"/>
      <c r="J496" s="107"/>
      <c r="K496" s="109"/>
      <c r="L496" s="107"/>
      <c r="M496" s="107"/>
      <c r="N496" s="110">
        <v>45803.0</v>
      </c>
    </row>
    <row r="497" hidden="1">
      <c r="A497" s="106" t="s">
        <v>10090</v>
      </c>
      <c r="B497" s="106">
        <v>2.1999181311E10</v>
      </c>
      <c r="C497" s="106" t="s">
        <v>10091</v>
      </c>
      <c r="D497" s="107"/>
      <c r="E497" s="106" t="s">
        <v>671</v>
      </c>
      <c r="F497" s="107"/>
      <c r="G497" s="106" t="s">
        <v>94</v>
      </c>
      <c r="H497" s="108"/>
      <c r="I497" s="109"/>
      <c r="J497" s="107"/>
      <c r="K497" s="109"/>
      <c r="L497" s="107"/>
      <c r="M497" s="107"/>
      <c r="N497" s="110">
        <v>45803.0</v>
      </c>
    </row>
    <row r="498" hidden="1">
      <c r="A498" s="106" t="s">
        <v>10092</v>
      </c>
      <c r="B498" s="106">
        <v>2.1999833486E10</v>
      </c>
      <c r="C498" s="106" t="s">
        <v>10093</v>
      </c>
      <c r="D498" s="107"/>
      <c r="E498" s="106" t="s">
        <v>671</v>
      </c>
      <c r="F498" s="107"/>
      <c r="G498" s="106" t="s">
        <v>86</v>
      </c>
      <c r="H498" s="108"/>
      <c r="I498" s="109"/>
      <c r="J498" s="107"/>
      <c r="K498" s="109"/>
      <c r="L498" s="107"/>
      <c r="M498" s="107"/>
      <c r="N498" s="110">
        <v>45813.0</v>
      </c>
    </row>
    <row r="499" hidden="1">
      <c r="A499" s="106" t="s">
        <v>4931</v>
      </c>
      <c r="B499" s="106">
        <v>2.1999765423E10</v>
      </c>
      <c r="C499" s="106" t="s">
        <v>10094</v>
      </c>
      <c r="D499" s="107"/>
      <c r="E499" s="106" t="s">
        <v>671</v>
      </c>
      <c r="F499" s="107"/>
      <c r="G499" s="106" t="s">
        <v>86</v>
      </c>
      <c r="H499" s="108"/>
      <c r="I499" s="109"/>
      <c r="J499" s="107"/>
      <c r="K499" s="109"/>
      <c r="L499" s="107"/>
      <c r="M499" s="107"/>
      <c r="N499" s="110">
        <v>45813.0</v>
      </c>
    </row>
    <row r="500" hidden="1">
      <c r="A500" s="106" t="s">
        <v>5191</v>
      </c>
      <c r="B500" s="106">
        <v>5.1984925208E10</v>
      </c>
      <c r="C500" s="106" t="s">
        <v>10095</v>
      </c>
      <c r="D500" s="107"/>
      <c r="E500" s="106" t="s">
        <v>671</v>
      </c>
      <c r="F500" s="107"/>
      <c r="G500" s="106" t="s">
        <v>86</v>
      </c>
      <c r="H500" s="108"/>
      <c r="I500" s="109"/>
      <c r="J500" s="107"/>
      <c r="K500" s="109"/>
      <c r="L500" s="107"/>
      <c r="M500" s="107"/>
      <c r="N500" s="110">
        <v>45813.0</v>
      </c>
    </row>
    <row r="501">
      <c r="A501" s="106" t="s">
        <v>4286</v>
      </c>
      <c r="B501" s="106">
        <v>2.1992333969E10</v>
      </c>
      <c r="C501" s="106" t="s">
        <v>10096</v>
      </c>
      <c r="D501" s="106" t="s">
        <v>10097</v>
      </c>
      <c r="E501" s="106" t="s">
        <v>803</v>
      </c>
      <c r="F501" s="106" t="s">
        <v>703</v>
      </c>
      <c r="G501" s="106" t="s">
        <v>53</v>
      </c>
      <c r="H501" s="111">
        <v>1850.94</v>
      </c>
      <c r="I501" s="109"/>
      <c r="J501" s="106">
        <v>1.3588717E7</v>
      </c>
      <c r="K501" s="106" t="s">
        <v>10098</v>
      </c>
      <c r="L501" s="107"/>
      <c r="M501" s="107"/>
      <c r="N501" s="110">
        <v>45863.0</v>
      </c>
    </row>
    <row r="502" hidden="1">
      <c r="A502" s="106" t="s">
        <v>5243</v>
      </c>
      <c r="B502" s="106">
        <v>2.1996297712E10</v>
      </c>
      <c r="C502" s="106" t="s">
        <v>10099</v>
      </c>
      <c r="D502" s="107"/>
      <c r="E502" s="106" t="s">
        <v>649</v>
      </c>
      <c r="F502" s="107"/>
      <c r="G502" s="106" t="s">
        <v>86</v>
      </c>
      <c r="H502" s="108"/>
      <c r="I502" s="109"/>
      <c r="J502" s="107"/>
      <c r="K502" s="109"/>
      <c r="L502" s="107"/>
      <c r="M502" s="107"/>
      <c r="N502" s="110">
        <v>45813.0</v>
      </c>
    </row>
    <row r="503" hidden="1">
      <c r="A503" s="106" t="s">
        <v>10100</v>
      </c>
      <c r="B503" s="106">
        <v>2.1991463753E10</v>
      </c>
      <c r="C503" s="106" t="s">
        <v>10101</v>
      </c>
      <c r="D503" s="107"/>
      <c r="E503" s="106" t="s">
        <v>649</v>
      </c>
      <c r="F503" s="107"/>
      <c r="G503" s="106" t="s">
        <v>86</v>
      </c>
      <c r="H503" s="108"/>
      <c r="I503" s="109"/>
      <c r="J503" s="107"/>
      <c r="K503" s="109"/>
      <c r="L503" s="107"/>
      <c r="M503" s="107"/>
      <c r="N503" s="110">
        <v>45813.0</v>
      </c>
    </row>
    <row r="504" hidden="1">
      <c r="A504" s="106" t="s">
        <v>10102</v>
      </c>
      <c r="B504" s="106">
        <v>2.1991015252E10</v>
      </c>
      <c r="C504" s="106" t="s">
        <v>10103</v>
      </c>
      <c r="D504" s="107"/>
      <c r="E504" s="106" t="s">
        <v>649</v>
      </c>
      <c r="F504" s="107"/>
      <c r="G504" s="106" t="s">
        <v>86</v>
      </c>
      <c r="H504" s="108"/>
      <c r="I504" s="109"/>
      <c r="J504" s="107"/>
      <c r="K504" s="109"/>
      <c r="L504" s="107"/>
      <c r="M504" s="107"/>
      <c r="N504" s="110">
        <v>45813.0</v>
      </c>
    </row>
    <row r="505" hidden="1">
      <c r="A505" s="106" t="s">
        <v>10104</v>
      </c>
      <c r="B505" s="106">
        <v>2.1983313757E10</v>
      </c>
      <c r="C505" s="106" t="s">
        <v>10105</v>
      </c>
      <c r="D505" s="107"/>
      <c r="E505" s="106" t="s">
        <v>649</v>
      </c>
      <c r="F505" s="107"/>
      <c r="G505" s="106" t="s">
        <v>86</v>
      </c>
      <c r="H505" s="108"/>
      <c r="I505" s="109"/>
      <c r="J505" s="107"/>
      <c r="K505" s="109"/>
      <c r="L505" s="107"/>
      <c r="M505" s="107"/>
      <c r="N505" s="110">
        <v>45813.0</v>
      </c>
    </row>
    <row r="506" hidden="1">
      <c r="A506" s="106" t="s">
        <v>4087</v>
      </c>
      <c r="B506" s="106">
        <v>2.199212815E10</v>
      </c>
      <c r="C506" s="106" t="s">
        <v>10106</v>
      </c>
      <c r="D506" s="107"/>
      <c r="E506" s="106" t="s">
        <v>85</v>
      </c>
      <c r="F506" s="107"/>
      <c r="G506" s="106" t="s">
        <v>94</v>
      </c>
      <c r="H506" s="108"/>
      <c r="I506" s="109"/>
      <c r="J506" s="107"/>
      <c r="K506" s="109"/>
      <c r="L506" s="107"/>
      <c r="M506" s="107"/>
      <c r="N506" s="110">
        <v>45816.0</v>
      </c>
    </row>
    <row r="507" hidden="1">
      <c r="A507" s="106" t="s">
        <v>10107</v>
      </c>
      <c r="B507" s="106">
        <v>2.1990462312E10</v>
      </c>
      <c r="C507" s="106" t="s">
        <v>10108</v>
      </c>
      <c r="D507" s="107"/>
      <c r="E507" s="106" t="s">
        <v>85</v>
      </c>
      <c r="F507" s="107"/>
      <c r="G507" s="106" t="s">
        <v>94</v>
      </c>
      <c r="H507" s="108"/>
      <c r="I507" s="109"/>
      <c r="J507" s="107"/>
      <c r="K507" s="109"/>
      <c r="L507" s="107"/>
      <c r="M507" s="107"/>
      <c r="N507" s="110">
        <v>45817.0</v>
      </c>
    </row>
    <row r="508" hidden="1">
      <c r="A508" s="106" t="s">
        <v>10109</v>
      </c>
      <c r="B508" s="106">
        <v>2.197883428E10</v>
      </c>
      <c r="C508" s="106" t="s">
        <v>10110</v>
      </c>
      <c r="D508" s="107"/>
      <c r="E508" s="106" t="s">
        <v>85</v>
      </c>
      <c r="F508" s="107"/>
      <c r="G508" s="106" t="s">
        <v>86</v>
      </c>
      <c r="H508" s="108"/>
      <c r="I508" s="109"/>
      <c r="J508" s="107"/>
      <c r="K508" s="109"/>
      <c r="L508" s="107"/>
      <c r="M508" s="107"/>
      <c r="N508" s="110">
        <v>45817.0</v>
      </c>
    </row>
    <row r="509" hidden="1">
      <c r="A509" s="106" t="s">
        <v>871</v>
      </c>
      <c r="B509" s="106">
        <v>2.1992716468E10</v>
      </c>
      <c r="C509" s="106" t="s">
        <v>10111</v>
      </c>
      <c r="D509" s="107"/>
      <c r="E509" s="106" t="s">
        <v>85</v>
      </c>
      <c r="F509" s="107"/>
      <c r="G509" s="106" t="s">
        <v>131</v>
      </c>
      <c r="H509" s="108"/>
      <c r="I509" s="109"/>
      <c r="J509" s="107"/>
      <c r="K509" s="109"/>
      <c r="L509" s="107"/>
      <c r="M509" s="107"/>
      <c r="N509" s="110">
        <v>45818.0</v>
      </c>
    </row>
    <row r="510" hidden="1">
      <c r="A510" s="106" t="s">
        <v>9772</v>
      </c>
      <c r="B510" s="106">
        <v>2.1977363629E10</v>
      </c>
      <c r="C510" s="106" t="s">
        <v>10112</v>
      </c>
      <c r="D510" s="107"/>
      <c r="E510" s="106" t="s">
        <v>85</v>
      </c>
      <c r="F510" s="107"/>
      <c r="G510" s="106" t="s">
        <v>86</v>
      </c>
      <c r="H510" s="108"/>
      <c r="I510" s="109"/>
      <c r="J510" s="107"/>
      <c r="K510" s="109"/>
      <c r="L510" s="107"/>
      <c r="M510" s="107"/>
      <c r="N510" s="110">
        <v>45818.0</v>
      </c>
    </row>
    <row r="511" hidden="1">
      <c r="A511" s="106" t="s">
        <v>4065</v>
      </c>
      <c r="B511" s="106">
        <v>2.1993334727E10</v>
      </c>
      <c r="C511" s="106" t="s">
        <v>10113</v>
      </c>
      <c r="D511" s="107"/>
      <c r="E511" s="106" t="s">
        <v>85</v>
      </c>
      <c r="F511" s="107"/>
      <c r="G511" s="106" t="s">
        <v>86</v>
      </c>
      <c r="H511" s="108"/>
      <c r="I511" s="109"/>
      <c r="J511" s="107"/>
      <c r="K511" s="109"/>
      <c r="L511" s="107"/>
      <c r="M511" s="107"/>
      <c r="N511" s="110">
        <v>45819.0</v>
      </c>
    </row>
    <row r="512" hidden="1">
      <c r="A512" s="106" t="s">
        <v>18</v>
      </c>
      <c r="B512" s="106">
        <v>2.1982796795E10</v>
      </c>
      <c r="C512" s="106" t="s">
        <v>10114</v>
      </c>
      <c r="D512" s="107"/>
      <c r="E512" s="106" t="s">
        <v>85</v>
      </c>
      <c r="F512" s="106" t="s">
        <v>436</v>
      </c>
      <c r="G512" s="106" t="s">
        <v>94</v>
      </c>
      <c r="H512" s="111">
        <v>876.57</v>
      </c>
      <c r="I512" s="109"/>
      <c r="J512" s="107"/>
      <c r="K512" s="109"/>
      <c r="L512" s="107"/>
      <c r="M512" s="107"/>
      <c r="N512" s="110">
        <v>45820.0</v>
      </c>
    </row>
    <row r="513" hidden="1">
      <c r="A513" s="106" t="s">
        <v>10115</v>
      </c>
      <c r="B513" s="106">
        <v>2.4981108738E10</v>
      </c>
      <c r="C513" s="106" t="s">
        <v>10116</v>
      </c>
      <c r="D513" s="107"/>
      <c r="E513" s="106" t="s">
        <v>85</v>
      </c>
      <c r="F513" s="107"/>
      <c r="G513" s="106" t="s">
        <v>86</v>
      </c>
      <c r="H513" s="108"/>
      <c r="I513" s="109"/>
      <c r="J513" s="107"/>
      <c r="K513" s="109"/>
      <c r="L513" s="107"/>
      <c r="M513" s="107"/>
      <c r="N513" s="110">
        <v>45820.0</v>
      </c>
    </row>
    <row r="514" hidden="1">
      <c r="A514" s="106" t="s">
        <v>4132</v>
      </c>
      <c r="B514" s="106">
        <v>2.1974660942E10</v>
      </c>
      <c r="C514" s="106" t="s">
        <v>10117</v>
      </c>
      <c r="D514" s="107"/>
      <c r="E514" s="106" t="s">
        <v>85</v>
      </c>
      <c r="F514" s="107"/>
      <c r="G514" s="106" t="s">
        <v>131</v>
      </c>
      <c r="H514" s="108"/>
      <c r="I514" s="109"/>
      <c r="J514" s="107"/>
      <c r="K514" s="109"/>
      <c r="L514" s="107"/>
      <c r="M514" s="107"/>
      <c r="N514" s="110">
        <v>45821.0</v>
      </c>
    </row>
    <row r="515" hidden="1">
      <c r="A515" s="106" t="s">
        <v>4022</v>
      </c>
      <c r="B515" s="106">
        <v>2.1965707261E10</v>
      </c>
      <c r="C515" s="107"/>
      <c r="D515" s="107"/>
      <c r="E515" s="106" t="s">
        <v>85</v>
      </c>
      <c r="F515" s="107"/>
      <c r="G515" s="106" t="s">
        <v>86</v>
      </c>
      <c r="H515" s="108"/>
      <c r="I515" s="109"/>
      <c r="J515" s="107"/>
      <c r="K515" s="109"/>
      <c r="L515" s="107"/>
      <c r="M515" s="107"/>
      <c r="N515" s="110">
        <v>45821.0</v>
      </c>
    </row>
    <row r="516" hidden="1">
      <c r="A516" s="106" t="s">
        <v>4458</v>
      </c>
      <c r="B516" s="106">
        <v>2.1986351878E10</v>
      </c>
      <c r="C516" s="106" t="s">
        <v>10118</v>
      </c>
      <c r="D516" s="107"/>
      <c r="E516" s="106" t="s">
        <v>85</v>
      </c>
      <c r="F516" s="107"/>
      <c r="G516" s="106" t="s">
        <v>94</v>
      </c>
      <c r="H516" s="108"/>
      <c r="I516" s="109"/>
      <c r="J516" s="107"/>
      <c r="K516" s="109"/>
      <c r="L516" s="107"/>
      <c r="M516" s="107"/>
      <c r="N516" s="110">
        <v>45821.0</v>
      </c>
    </row>
    <row r="517" hidden="1">
      <c r="A517" s="106" t="s">
        <v>10119</v>
      </c>
      <c r="B517" s="106">
        <v>2.1973578031E10</v>
      </c>
      <c r="C517" s="106" t="s">
        <v>10120</v>
      </c>
      <c r="D517" s="107"/>
      <c r="E517" s="106" t="s">
        <v>85</v>
      </c>
      <c r="F517" s="107"/>
      <c r="G517" s="106" t="s">
        <v>94</v>
      </c>
      <c r="H517" s="108"/>
      <c r="I517" s="109"/>
      <c r="J517" s="107"/>
      <c r="K517" s="109"/>
      <c r="L517" s="107"/>
      <c r="M517" s="107"/>
      <c r="N517" s="110">
        <v>45821.0</v>
      </c>
    </row>
    <row r="518" hidden="1">
      <c r="A518" s="106" t="s">
        <v>226</v>
      </c>
      <c r="B518" s="106">
        <v>2.4992611257E10</v>
      </c>
      <c r="C518" s="106" t="s">
        <v>10121</v>
      </c>
      <c r="D518" s="107"/>
      <c r="E518" s="106" t="s">
        <v>85</v>
      </c>
      <c r="F518" s="107"/>
      <c r="G518" s="106" t="s">
        <v>94</v>
      </c>
      <c r="H518" s="108"/>
      <c r="I518" s="109"/>
      <c r="J518" s="107"/>
      <c r="K518" s="109"/>
      <c r="L518" s="107"/>
      <c r="M518" s="107"/>
      <c r="N518" s="110">
        <v>45821.0</v>
      </c>
    </row>
    <row r="519" hidden="1">
      <c r="A519" s="106" t="s">
        <v>4034</v>
      </c>
      <c r="B519" s="106">
        <v>2.1999724823E10</v>
      </c>
      <c r="C519" s="106" t="s">
        <v>10122</v>
      </c>
      <c r="D519" s="107"/>
      <c r="E519" s="106" t="s">
        <v>671</v>
      </c>
      <c r="F519" s="107"/>
      <c r="G519" s="106" t="s">
        <v>86</v>
      </c>
      <c r="H519" s="108"/>
      <c r="I519" s="109"/>
      <c r="J519" s="107"/>
      <c r="K519" s="109"/>
      <c r="L519" s="107"/>
      <c r="M519" s="107"/>
      <c r="N519" s="110">
        <v>45821.0</v>
      </c>
    </row>
    <row r="520" hidden="1">
      <c r="A520" s="106" t="s">
        <v>5186</v>
      </c>
      <c r="B520" s="106">
        <v>2.1992641455E10</v>
      </c>
      <c r="C520" s="106" t="s">
        <v>10123</v>
      </c>
      <c r="D520" s="107"/>
      <c r="E520" s="106" t="s">
        <v>671</v>
      </c>
      <c r="F520" s="107"/>
      <c r="G520" s="106" t="s">
        <v>86</v>
      </c>
      <c r="H520" s="108"/>
      <c r="I520" s="109"/>
      <c r="J520" s="107"/>
      <c r="K520" s="109"/>
      <c r="L520" s="107"/>
      <c r="M520" s="107"/>
      <c r="N520" s="110">
        <v>45821.0</v>
      </c>
    </row>
    <row r="521" hidden="1">
      <c r="A521" s="106" t="s">
        <v>10124</v>
      </c>
      <c r="B521" s="106">
        <v>2.1998316542E10</v>
      </c>
      <c r="C521" s="106" t="s">
        <v>10125</v>
      </c>
      <c r="D521" s="107"/>
      <c r="E521" s="106" t="s">
        <v>649</v>
      </c>
      <c r="F521" s="107"/>
      <c r="G521" s="106" t="s">
        <v>86</v>
      </c>
      <c r="H521" s="108"/>
      <c r="I521" s="109"/>
      <c r="J521" s="107"/>
      <c r="K521" s="109"/>
      <c r="L521" s="107"/>
      <c r="M521" s="107"/>
      <c r="N521" s="110">
        <v>45821.0</v>
      </c>
    </row>
    <row r="522" hidden="1">
      <c r="A522" s="106" t="s">
        <v>7976</v>
      </c>
      <c r="B522" s="106">
        <v>2.1980041943E10</v>
      </c>
      <c r="C522" s="106" t="s">
        <v>9500</v>
      </c>
      <c r="D522" s="107"/>
      <c r="E522" s="106" t="s">
        <v>671</v>
      </c>
      <c r="F522" s="107"/>
      <c r="G522" s="106" t="s">
        <v>86</v>
      </c>
      <c r="H522" s="108"/>
      <c r="I522" s="109"/>
      <c r="J522" s="107"/>
      <c r="K522" s="109"/>
      <c r="L522" s="107"/>
      <c r="M522" s="107"/>
      <c r="N522" s="110">
        <v>45824.0</v>
      </c>
    </row>
    <row r="523" hidden="1">
      <c r="A523" s="106" t="s">
        <v>4762</v>
      </c>
      <c r="B523" s="106">
        <v>2.299221196E10</v>
      </c>
      <c r="C523" s="106" t="s">
        <v>10126</v>
      </c>
      <c r="D523" s="107"/>
      <c r="E523" s="106" t="s">
        <v>671</v>
      </c>
      <c r="F523" s="107"/>
      <c r="G523" s="106" t="s">
        <v>86</v>
      </c>
      <c r="H523" s="108"/>
      <c r="I523" s="109"/>
      <c r="J523" s="107"/>
      <c r="K523" s="109"/>
      <c r="L523" s="107"/>
      <c r="M523" s="107"/>
      <c r="N523" s="110">
        <v>45824.0</v>
      </c>
    </row>
    <row r="524" hidden="1">
      <c r="A524" s="106" t="s">
        <v>10033</v>
      </c>
      <c r="B524" s="106">
        <v>2.1973949275E10</v>
      </c>
      <c r="C524" s="106" t="s">
        <v>10127</v>
      </c>
      <c r="D524" s="107"/>
      <c r="E524" s="106" t="s">
        <v>671</v>
      </c>
      <c r="F524" s="107"/>
      <c r="G524" s="106" t="s">
        <v>86</v>
      </c>
      <c r="H524" s="108"/>
      <c r="I524" s="109"/>
      <c r="J524" s="107"/>
      <c r="K524" s="109"/>
      <c r="L524" s="107"/>
      <c r="M524" s="107"/>
      <c r="N524" s="110">
        <v>45824.0</v>
      </c>
    </row>
    <row r="525" hidden="1">
      <c r="A525" s="106" t="s">
        <v>7963</v>
      </c>
      <c r="B525" s="106">
        <v>2.2999835909E10</v>
      </c>
      <c r="C525" s="106" t="s">
        <v>10128</v>
      </c>
      <c r="D525" s="107"/>
      <c r="E525" s="106" t="s">
        <v>649</v>
      </c>
      <c r="F525" s="107"/>
      <c r="G525" s="106" t="s">
        <v>86</v>
      </c>
      <c r="H525" s="108"/>
      <c r="I525" s="109"/>
      <c r="J525" s="107"/>
      <c r="K525" s="109"/>
      <c r="L525" s="107"/>
      <c r="M525" s="107"/>
      <c r="N525" s="110">
        <v>45824.0</v>
      </c>
    </row>
    <row r="526" hidden="1">
      <c r="A526" s="106" t="s">
        <v>10129</v>
      </c>
      <c r="B526" s="106">
        <v>2.1998129243E10</v>
      </c>
      <c r="C526" s="107"/>
      <c r="D526" s="107"/>
      <c r="E526" s="106" t="s">
        <v>649</v>
      </c>
      <c r="F526" s="107"/>
      <c r="G526" s="106" t="s">
        <v>86</v>
      </c>
      <c r="H526" s="108"/>
      <c r="I526" s="109"/>
      <c r="J526" s="107"/>
      <c r="K526" s="109"/>
      <c r="L526" s="107"/>
      <c r="M526" s="107"/>
      <c r="N526" s="110">
        <v>45824.0</v>
      </c>
    </row>
    <row r="527">
      <c r="A527" s="106" t="s">
        <v>4110</v>
      </c>
      <c r="B527" s="106" t="s">
        <v>10130</v>
      </c>
      <c r="C527" s="106" t="s">
        <v>10131</v>
      </c>
      <c r="D527" s="106" t="s">
        <v>9613</v>
      </c>
      <c r="E527" s="106" t="s">
        <v>655</v>
      </c>
      <c r="F527" s="106" t="s">
        <v>278</v>
      </c>
      <c r="G527" s="106" t="s">
        <v>53</v>
      </c>
      <c r="H527" s="111">
        <v>376.48</v>
      </c>
      <c r="I527" s="110">
        <v>45860.0</v>
      </c>
      <c r="J527" s="106">
        <v>2.001127E7</v>
      </c>
      <c r="K527" s="110">
        <v>45897.0</v>
      </c>
      <c r="L527" s="107"/>
      <c r="M527" s="106" t="s">
        <v>10132</v>
      </c>
      <c r="N527" s="110">
        <v>45860.0</v>
      </c>
    </row>
    <row r="528" hidden="1">
      <c r="A528" s="106" t="s">
        <v>4159</v>
      </c>
      <c r="B528" s="106">
        <v>2.1977187289E10</v>
      </c>
      <c r="C528" s="106" t="s">
        <v>10133</v>
      </c>
      <c r="D528" s="107"/>
      <c r="E528" s="106" t="s">
        <v>85</v>
      </c>
      <c r="F528" s="107"/>
      <c r="G528" s="106" t="s">
        <v>86</v>
      </c>
      <c r="H528" s="108"/>
      <c r="I528" s="109"/>
      <c r="J528" s="107"/>
      <c r="K528" s="109"/>
      <c r="L528" s="107"/>
      <c r="M528" s="107"/>
      <c r="N528" s="110">
        <v>45825.0</v>
      </c>
    </row>
    <row r="529" hidden="1">
      <c r="A529" s="106" t="s">
        <v>5525</v>
      </c>
      <c r="B529" s="106">
        <v>2.2997714096E10</v>
      </c>
      <c r="C529" s="106" t="s">
        <v>10134</v>
      </c>
      <c r="D529" s="107"/>
      <c r="E529" s="106" t="s">
        <v>85</v>
      </c>
      <c r="F529" s="107"/>
      <c r="G529" s="106" t="s">
        <v>86</v>
      </c>
      <c r="H529" s="108"/>
      <c r="I529" s="109"/>
      <c r="J529" s="107"/>
      <c r="K529" s="109"/>
      <c r="L529" s="107"/>
      <c r="M529" s="107"/>
      <c r="N529" s="110">
        <v>45825.0</v>
      </c>
    </row>
    <row r="530" hidden="1">
      <c r="A530" s="106" t="s">
        <v>4014</v>
      </c>
      <c r="B530" s="106">
        <v>2.2992475814E10</v>
      </c>
      <c r="C530" s="106" t="s">
        <v>10135</v>
      </c>
      <c r="D530" s="107"/>
      <c r="E530" s="106" t="s">
        <v>85</v>
      </c>
      <c r="F530" s="107"/>
      <c r="G530" s="106" t="s">
        <v>94</v>
      </c>
      <c r="H530" s="108"/>
      <c r="I530" s="109"/>
      <c r="J530" s="107"/>
      <c r="K530" s="109"/>
      <c r="L530" s="107"/>
      <c r="M530" s="107"/>
      <c r="N530" s="110">
        <v>45825.0</v>
      </c>
    </row>
    <row r="531" hidden="1">
      <c r="A531" s="106" t="s">
        <v>9264</v>
      </c>
      <c r="B531" s="106">
        <v>2.1966855563E10</v>
      </c>
      <c r="C531" s="106" t="s">
        <v>10136</v>
      </c>
      <c r="D531" s="107"/>
      <c r="E531" s="106" t="s">
        <v>655</v>
      </c>
      <c r="F531" s="107"/>
      <c r="G531" s="106" t="s">
        <v>94</v>
      </c>
      <c r="H531" s="108"/>
      <c r="I531" s="109"/>
      <c r="J531" s="107"/>
      <c r="K531" s="109"/>
      <c r="L531" s="107"/>
      <c r="M531" s="107"/>
      <c r="N531" s="110">
        <v>45825.0</v>
      </c>
    </row>
    <row r="532" hidden="1">
      <c r="A532" s="106" t="s">
        <v>4440</v>
      </c>
      <c r="B532" s="106">
        <v>2.1970324122E10</v>
      </c>
      <c r="C532" s="106" t="s">
        <v>10137</v>
      </c>
      <c r="D532" s="107"/>
      <c r="E532" s="106" t="s">
        <v>655</v>
      </c>
      <c r="F532" s="107"/>
      <c r="G532" s="106" t="s">
        <v>86</v>
      </c>
      <c r="H532" s="108"/>
      <c r="I532" s="109"/>
      <c r="J532" s="107"/>
      <c r="K532" s="109"/>
      <c r="L532" s="107"/>
      <c r="M532" s="107"/>
      <c r="N532" s="110">
        <v>45825.0</v>
      </c>
    </row>
    <row r="533" hidden="1">
      <c r="A533" s="106" t="s">
        <v>4949</v>
      </c>
      <c r="B533" s="106">
        <v>2.1978786487E10</v>
      </c>
      <c r="C533" s="106" t="s">
        <v>10138</v>
      </c>
      <c r="D533" s="107"/>
      <c r="E533" s="106" t="s">
        <v>655</v>
      </c>
      <c r="F533" s="107"/>
      <c r="G533" s="106" t="s">
        <v>94</v>
      </c>
      <c r="H533" s="108"/>
      <c r="I533" s="109"/>
      <c r="J533" s="107"/>
      <c r="K533" s="109"/>
      <c r="L533" s="107"/>
      <c r="M533" s="107"/>
      <c r="N533" s="110">
        <v>45825.0</v>
      </c>
    </row>
    <row r="534" hidden="1">
      <c r="A534" s="106" t="s">
        <v>10139</v>
      </c>
      <c r="B534" s="106">
        <v>2.1972091172E10</v>
      </c>
      <c r="C534" s="106" t="s">
        <v>10140</v>
      </c>
      <c r="D534" s="107"/>
      <c r="E534" s="106" t="s">
        <v>655</v>
      </c>
      <c r="F534" s="107"/>
      <c r="G534" s="106" t="s">
        <v>86</v>
      </c>
      <c r="H534" s="108"/>
      <c r="I534" s="109"/>
      <c r="J534" s="107"/>
      <c r="K534" s="109"/>
      <c r="L534" s="107"/>
      <c r="M534" s="107"/>
      <c r="N534" s="110">
        <v>45825.0</v>
      </c>
    </row>
    <row r="535" hidden="1">
      <c r="A535" s="106" t="s">
        <v>5156</v>
      </c>
      <c r="B535" s="106">
        <v>2.1986546022E10</v>
      </c>
      <c r="C535" s="107"/>
      <c r="D535" s="107"/>
      <c r="E535" s="106" t="s">
        <v>649</v>
      </c>
      <c r="F535" s="107"/>
      <c r="G535" s="106" t="s">
        <v>86</v>
      </c>
      <c r="H535" s="108"/>
      <c r="I535" s="109"/>
      <c r="J535" s="107"/>
      <c r="K535" s="109"/>
      <c r="L535" s="107"/>
      <c r="M535" s="107"/>
      <c r="N535" s="110">
        <v>45825.0</v>
      </c>
    </row>
    <row r="536" hidden="1">
      <c r="A536" s="106" t="s">
        <v>10141</v>
      </c>
      <c r="B536" s="106">
        <v>2.1983923227E10</v>
      </c>
      <c r="C536" s="107"/>
      <c r="D536" s="107"/>
      <c r="E536" s="106" t="s">
        <v>649</v>
      </c>
      <c r="F536" s="107"/>
      <c r="G536" s="106" t="s">
        <v>86</v>
      </c>
      <c r="H536" s="108"/>
      <c r="I536" s="109"/>
      <c r="J536" s="107"/>
      <c r="K536" s="109"/>
      <c r="L536" s="107"/>
      <c r="M536" s="107"/>
      <c r="N536" s="110">
        <v>45826.0</v>
      </c>
    </row>
    <row r="537" hidden="1">
      <c r="A537" s="106" t="s">
        <v>4022</v>
      </c>
      <c r="B537" s="106">
        <v>2.1976017679E10</v>
      </c>
      <c r="C537" s="107"/>
      <c r="D537" s="107"/>
      <c r="E537" s="106" t="s">
        <v>671</v>
      </c>
      <c r="F537" s="107"/>
      <c r="G537" s="106" t="s">
        <v>86</v>
      </c>
      <c r="H537" s="108"/>
      <c r="I537" s="109"/>
      <c r="J537" s="107"/>
      <c r="K537" s="109"/>
      <c r="L537" s="107"/>
      <c r="M537" s="106" t="s">
        <v>10142</v>
      </c>
      <c r="N537" s="110">
        <v>45826.0</v>
      </c>
    </row>
    <row r="538" hidden="1">
      <c r="A538" s="106" t="s">
        <v>10143</v>
      </c>
      <c r="B538" s="106">
        <v>2.1980045905E10</v>
      </c>
      <c r="C538" s="107"/>
      <c r="D538" s="106" t="s">
        <v>10144</v>
      </c>
      <c r="E538" s="106" t="s">
        <v>655</v>
      </c>
      <c r="F538" s="106" t="s">
        <v>103</v>
      </c>
      <c r="G538" s="106" t="s">
        <v>94</v>
      </c>
      <c r="H538" s="111">
        <v>1944.3</v>
      </c>
      <c r="I538" s="109"/>
      <c r="J538" s="107"/>
      <c r="K538" s="109"/>
      <c r="L538" s="107"/>
      <c r="M538" s="107"/>
      <c r="N538" s="110">
        <v>45826.0</v>
      </c>
    </row>
    <row r="539" hidden="1">
      <c r="A539" s="106" t="s">
        <v>9242</v>
      </c>
      <c r="B539" s="106">
        <v>2.1969503482E10</v>
      </c>
      <c r="C539" s="107"/>
      <c r="D539" s="106" t="s">
        <v>10145</v>
      </c>
      <c r="E539" s="106" t="s">
        <v>655</v>
      </c>
      <c r="F539" s="107"/>
      <c r="G539" s="106" t="s">
        <v>86</v>
      </c>
      <c r="H539" s="108"/>
      <c r="I539" s="109"/>
      <c r="J539" s="107"/>
      <c r="K539" s="109"/>
      <c r="L539" s="107"/>
      <c r="M539" s="107"/>
      <c r="N539" s="110">
        <v>45826.0</v>
      </c>
    </row>
    <row r="540" hidden="1">
      <c r="A540" s="106" t="s">
        <v>5068</v>
      </c>
      <c r="B540" s="106">
        <v>2.1979920732E10</v>
      </c>
      <c r="C540" s="107"/>
      <c r="D540" s="106" t="s">
        <v>10146</v>
      </c>
      <c r="E540" s="106" t="s">
        <v>655</v>
      </c>
      <c r="F540" s="107"/>
      <c r="G540" s="106" t="s">
        <v>86</v>
      </c>
      <c r="H540" s="108"/>
      <c r="I540" s="109"/>
      <c r="J540" s="107"/>
      <c r="K540" s="109"/>
      <c r="L540" s="107"/>
      <c r="M540" s="107"/>
      <c r="N540" s="110">
        <v>45826.0</v>
      </c>
    </row>
    <row r="541" hidden="1">
      <c r="A541" s="106" t="s">
        <v>3</v>
      </c>
      <c r="B541" s="106">
        <v>2.2981712296E10</v>
      </c>
      <c r="C541" s="106" t="s">
        <v>10147</v>
      </c>
      <c r="D541" s="107"/>
      <c r="E541" s="106" t="s">
        <v>85</v>
      </c>
      <c r="F541" s="107"/>
      <c r="G541" s="106" t="s">
        <v>86</v>
      </c>
      <c r="H541" s="108"/>
      <c r="I541" s="109"/>
      <c r="J541" s="107"/>
      <c r="K541" s="109"/>
      <c r="L541" s="107"/>
      <c r="M541" s="106" t="s">
        <v>10148</v>
      </c>
      <c r="N541" s="110">
        <v>45828.0</v>
      </c>
    </row>
    <row r="542" hidden="1">
      <c r="A542" s="106" t="s">
        <v>212</v>
      </c>
      <c r="B542" s="106">
        <v>2.1999733317E10</v>
      </c>
      <c r="C542" s="106" t="s">
        <v>10149</v>
      </c>
      <c r="D542" s="106" t="s">
        <v>10150</v>
      </c>
      <c r="E542" s="106" t="s">
        <v>85</v>
      </c>
      <c r="F542" s="107"/>
      <c r="G542" s="106" t="s">
        <v>131</v>
      </c>
      <c r="H542" s="108"/>
      <c r="I542" s="109"/>
      <c r="J542" s="107"/>
      <c r="K542" s="109"/>
      <c r="L542" s="107"/>
      <c r="M542" s="107"/>
      <c r="N542" s="110">
        <v>45828.0</v>
      </c>
    </row>
    <row r="543" hidden="1">
      <c r="A543" s="106" t="s">
        <v>4400</v>
      </c>
      <c r="B543" s="106">
        <v>2.4981523469E10</v>
      </c>
      <c r="C543" s="106" t="s">
        <v>10151</v>
      </c>
      <c r="D543" s="107"/>
      <c r="E543" s="106" t="s">
        <v>85</v>
      </c>
      <c r="F543" s="107"/>
      <c r="G543" s="106" t="s">
        <v>86</v>
      </c>
      <c r="H543" s="108"/>
      <c r="I543" s="109"/>
      <c r="J543" s="107"/>
      <c r="K543" s="109"/>
      <c r="L543" s="107"/>
      <c r="M543" s="107"/>
      <c r="N543" s="110">
        <v>45828.0</v>
      </c>
    </row>
    <row r="544" hidden="1">
      <c r="A544" s="106" t="s">
        <v>4804</v>
      </c>
      <c r="B544" s="106">
        <v>2.1974249867E10</v>
      </c>
      <c r="C544" s="107"/>
      <c r="D544" s="107"/>
      <c r="E544" s="106" t="s">
        <v>649</v>
      </c>
      <c r="F544" s="106" t="s">
        <v>1146</v>
      </c>
      <c r="G544" s="106" t="s">
        <v>94</v>
      </c>
      <c r="H544" s="111">
        <v>3298.92</v>
      </c>
      <c r="I544" s="109"/>
      <c r="J544" s="107"/>
      <c r="K544" s="109"/>
      <c r="L544" s="107"/>
      <c r="M544" s="107"/>
      <c r="N544" s="110">
        <v>45831.0</v>
      </c>
    </row>
    <row r="545" hidden="1">
      <c r="A545" s="106" t="s">
        <v>10152</v>
      </c>
      <c r="B545" s="106">
        <v>2.1991504383E10</v>
      </c>
      <c r="C545" s="106" t="s">
        <v>10153</v>
      </c>
      <c r="D545" s="107"/>
      <c r="E545" s="106" t="s">
        <v>671</v>
      </c>
      <c r="F545" s="107"/>
      <c r="G545" s="106" t="s">
        <v>86</v>
      </c>
      <c r="H545" s="108"/>
      <c r="I545" s="109"/>
      <c r="J545" s="107"/>
      <c r="K545" s="109"/>
      <c r="L545" s="107"/>
      <c r="M545" s="107"/>
      <c r="N545" s="110">
        <v>45831.0</v>
      </c>
    </row>
    <row r="546" hidden="1">
      <c r="A546" s="106" t="s">
        <v>10154</v>
      </c>
      <c r="B546" s="106">
        <v>2.2997587641E10</v>
      </c>
      <c r="C546" s="106" t="s">
        <v>10155</v>
      </c>
      <c r="D546" s="107"/>
      <c r="E546" s="106" t="s">
        <v>671</v>
      </c>
      <c r="F546" s="107"/>
      <c r="G546" s="106" t="s">
        <v>94</v>
      </c>
      <c r="H546" s="108"/>
      <c r="I546" s="109"/>
      <c r="J546" s="107"/>
      <c r="K546" s="109"/>
      <c r="L546" s="107"/>
      <c r="M546" s="107"/>
      <c r="N546" s="110">
        <v>45831.0</v>
      </c>
    </row>
    <row r="547" hidden="1">
      <c r="A547" s="106" t="s">
        <v>4639</v>
      </c>
      <c r="B547" s="106">
        <v>2.1964255231E10</v>
      </c>
      <c r="C547" s="106" t="s">
        <v>10156</v>
      </c>
      <c r="D547" s="107"/>
      <c r="E547" s="106" t="s">
        <v>671</v>
      </c>
      <c r="F547" s="107"/>
      <c r="G547" s="106" t="s">
        <v>131</v>
      </c>
      <c r="H547" s="108"/>
      <c r="I547" s="109"/>
      <c r="J547" s="107"/>
      <c r="K547" s="109"/>
      <c r="L547" s="107"/>
      <c r="M547" s="107"/>
      <c r="N547" s="110">
        <v>45831.0</v>
      </c>
    </row>
    <row r="548" hidden="1">
      <c r="A548" s="106" t="s">
        <v>4065</v>
      </c>
      <c r="B548" s="106">
        <v>2.1991010103E10</v>
      </c>
      <c r="C548" s="106" t="s">
        <v>10157</v>
      </c>
      <c r="D548" s="107"/>
      <c r="E548" s="106" t="s">
        <v>671</v>
      </c>
      <c r="F548" s="107"/>
      <c r="G548" s="106" t="s">
        <v>86</v>
      </c>
      <c r="H548" s="108"/>
      <c r="I548" s="109"/>
      <c r="J548" s="107"/>
      <c r="K548" s="109"/>
      <c r="L548" s="107"/>
      <c r="M548" s="107"/>
      <c r="N548" s="110">
        <v>45831.0</v>
      </c>
    </row>
    <row r="549" hidden="1">
      <c r="A549" s="106" t="s">
        <v>10158</v>
      </c>
      <c r="B549" s="106">
        <v>2.1966600365E10</v>
      </c>
      <c r="C549" s="106" t="s">
        <v>10159</v>
      </c>
      <c r="D549" s="107"/>
      <c r="E549" s="106" t="s">
        <v>671</v>
      </c>
      <c r="F549" s="107"/>
      <c r="G549" s="106" t="s">
        <v>86</v>
      </c>
      <c r="H549" s="108"/>
      <c r="I549" s="109"/>
      <c r="J549" s="107"/>
      <c r="K549" s="109"/>
      <c r="L549" s="107"/>
      <c r="M549" s="107"/>
      <c r="N549" s="110">
        <v>45831.0</v>
      </c>
    </row>
    <row r="550">
      <c r="A550" s="106" t="s">
        <v>9016</v>
      </c>
      <c r="B550" s="106">
        <v>2.1993982187E10</v>
      </c>
      <c r="C550" s="106" t="s">
        <v>10160</v>
      </c>
      <c r="D550" s="106" t="s">
        <v>10161</v>
      </c>
      <c r="E550" s="106" t="s">
        <v>803</v>
      </c>
      <c r="F550" s="106" t="s">
        <v>137</v>
      </c>
      <c r="G550" s="106" t="s">
        <v>53</v>
      </c>
      <c r="H550" s="111">
        <v>1038.63</v>
      </c>
      <c r="I550" s="110">
        <v>45856.0</v>
      </c>
      <c r="J550" s="106">
        <v>9.6542688E7</v>
      </c>
      <c r="K550" s="110">
        <v>45862.0</v>
      </c>
      <c r="L550" s="107"/>
      <c r="M550" s="107"/>
      <c r="N550" s="110">
        <v>45856.0</v>
      </c>
    </row>
    <row r="551">
      <c r="A551" s="106" t="s">
        <v>7124</v>
      </c>
      <c r="B551" s="106">
        <v>2.1986746945E10</v>
      </c>
      <c r="C551" s="106" t="s">
        <v>10162</v>
      </c>
      <c r="D551" s="106" t="s">
        <v>10163</v>
      </c>
      <c r="E551" s="106" t="s">
        <v>134</v>
      </c>
      <c r="F551" s="106" t="s">
        <v>93</v>
      </c>
      <c r="G551" s="106" t="s">
        <v>53</v>
      </c>
      <c r="H551" s="111">
        <v>420.41</v>
      </c>
      <c r="I551" s="110">
        <v>45849.0</v>
      </c>
      <c r="J551" s="106">
        <v>9.6528377E7</v>
      </c>
      <c r="K551" s="110">
        <v>45879.0</v>
      </c>
      <c r="L551" s="107"/>
      <c r="M551" s="107"/>
      <c r="N551" s="110">
        <v>45852.0</v>
      </c>
    </row>
    <row r="552" hidden="1">
      <c r="A552" s="106" t="s">
        <v>7167</v>
      </c>
      <c r="B552" s="106">
        <v>2.2999529339E10</v>
      </c>
      <c r="C552" s="106" t="s">
        <v>10164</v>
      </c>
      <c r="D552" s="107"/>
      <c r="E552" s="106" t="s">
        <v>671</v>
      </c>
      <c r="F552" s="107"/>
      <c r="G552" s="106" t="s">
        <v>86</v>
      </c>
      <c r="H552" s="108"/>
      <c r="I552" s="109"/>
      <c r="J552" s="107"/>
      <c r="K552" s="109"/>
      <c r="L552" s="107"/>
      <c r="M552" s="107"/>
      <c r="N552" s="110">
        <v>45832.0</v>
      </c>
    </row>
    <row r="553" hidden="1">
      <c r="A553" s="106" t="s">
        <v>10165</v>
      </c>
      <c r="B553" s="106">
        <v>2.1959005436E10</v>
      </c>
      <c r="C553" s="106" t="s">
        <v>10166</v>
      </c>
      <c r="D553" s="107"/>
      <c r="E553" s="106" t="s">
        <v>85</v>
      </c>
      <c r="F553" s="107"/>
      <c r="G553" s="106" t="s">
        <v>131</v>
      </c>
      <c r="H553" s="108"/>
      <c r="I553" s="109"/>
      <c r="J553" s="107"/>
      <c r="K553" s="109"/>
      <c r="L553" s="107"/>
      <c r="M553" s="107"/>
      <c r="N553" s="110">
        <v>45832.0</v>
      </c>
    </row>
    <row r="554" hidden="1">
      <c r="A554" s="106" t="s">
        <v>4804</v>
      </c>
      <c r="B554" s="106">
        <v>2.1991091307E10</v>
      </c>
      <c r="C554" s="106" t="s">
        <v>7444</v>
      </c>
      <c r="D554" s="107"/>
      <c r="E554" s="106" t="s">
        <v>85</v>
      </c>
      <c r="F554" s="107"/>
      <c r="G554" s="106" t="s">
        <v>86</v>
      </c>
      <c r="H554" s="108"/>
      <c r="I554" s="109"/>
      <c r="J554" s="107"/>
      <c r="K554" s="109"/>
      <c r="L554" s="107"/>
      <c r="M554" s="107"/>
      <c r="N554" s="110">
        <v>45832.0</v>
      </c>
    </row>
    <row r="555" hidden="1">
      <c r="A555" s="106" t="s">
        <v>10167</v>
      </c>
      <c r="B555" s="106">
        <v>2.1989873216E10</v>
      </c>
      <c r="C555" s="106" t="s">
        <v>10168</v>
      </c>
      <c r="D555" s="107"/>
      <c r="E555" s="106" t="s">
        <v>85</v>
      </c>
      <c r="F555" s="107"/>
      <c r="G555" s="106" t="s">
        <v>94</v>
      </c>
      <c r="H555" s="108"/>
      <c r="I555" s="109"/>
      <c r="J555" s="107"/>
      <c r="K555" s="109"/>
      <c r="L555" s="107"/>
      <c r="M555" s="107"/>
      <c r="N555" s="110">
        <v>45950.55187820602</v>
      </c>
    </row>
    <row r="556" hidden="1">
      <c r="A556" s="106" t="s">
        <v>10169</v>
      </c>
      <c r="B556" s="106">
        <v>2.1988043437E10</v>
      </c>
      <c r="C556" s="107"/>
      <c r="D556" s="107"/>
      <c r="E556" s="106" t="s">
        <v>649</v>
      </c>
      <c r="F556" s="107"/>
      <c r="G556" s="106" t="s">
        <v>86</v>
      </c>
      <c r="H556" s="108"/>
      <c r="I556" s="109"/>
      <c r="J556" s="107"/>
      <c r="K556" s="109"/>
      <c r="L556" s="107"/>
      <c r="M556" s="107"/>
      <c r="N556" s="110">
        <v>45832.0</v>
      </c>
    </row>
    <row r="557" hidden="1">
      <c r="A557" s="106" t="s">
        <v>4299</v>
      </c>
      <c r="B557" s="106">
        <v>2.1964345955E10</v>
      </c>
      <c r="C557" s="107"/>
      <c r="D557" s="107"/>
      <c r="E557" s="106" t="s">
        <v>649</v>
      </c>
      <c r="F557" s="107"/>
      <c r="G557" s="106" t="s">
        <v>86</v>
      </c>
      <c r="H557" s="108"/>
      <c r="I557" s="109"/>
      <c r="J557" s="107"/>
      <c r="K557" s="109"/>
      <c r="L557" s="107"/>
      <c r="M557" s="107"/>
      <c r="N557" s="110">
        <v>45832.0</v>
      </c>
    </row>
    <row r="558" hidden="1">
      <c r="A558" s="106" t="s">
        <v>3982</v>
      </c>
      <c r="B558" s="106">
        <v>2.198005588E10</v>
      </c>
      <c r="C558" s="107"/>
      <c r="D558" s="106" t="s">
        <v>10170</v>
      </c>
      <c r="E558" s="106" t="s">
        <v>655</v>
      </c>
      <c r="F558" s="107"/>
      <c r="G558" s="106" t="s">
        <v>86</v>
      </c>
      <c r="H558" s="108"/>
      <c r="I558" s="109"/>
      <c r="J558" s="107"/>
      <c r="K558" s="109"/>
      <c r="L558" s="107"/>
      <c r="M558" s="107"/>
      <c r="N558" s="110">
        <v>45832.0</v>
      </c>
    </row>
    <row r="559" hidden="1">
      <c r="A559" s="106" t="s">
        <v>4022</v>
      </c>
      <c r="B559" s="106">
        <v>2.1979652078E10</v>
      </c>
      <c r="C559" s="107"/>
      <c r="D559" s="107"/>
      <c r="E559" s="106" t="s">
        <v>655</v>
      </c>
      <c r="F559" s="107"/>
      <c r="G559" s="106" t="s">
        <v>94</v>
      </c>
      <c r="H559" s="108"/>
      <c r="I559" s="109"/>
      <c r="J559" s="107"/>
      <c r="K559" s="109"/>
      <c r="L559" s="107"/>
      <c r="M559" s="107"/>
      <c r="N559" s="110">
        <v>45832.0</v>
      </c>
    </row>
    <row r="560" hidden="1">
      <c r="A560" s="106" t="s">
        <v>5162</v>
      </c>
      <c r="B560" s="106">
        <v>2.1969502927E10</v>
      </c>
      <c r="C560" s="106" t="s">
        <v>10171</v>
      </c>
      <c r="D560" s="107"/>
      <c r="E560" s="106" t="s">
        <v>671</v>
      </c>
      <c r="F560" s="107"/>
      <c r="G560" s="106" t="s">
        <v>86</v>
      </c>
      <c r="H560" s="108"/>
      <c r="I560" s="109"/>
      <c r="J560" s="107"/>
      <c r="K560" s="109"/>
      <c r="L560" s="107"/>
      <c r="M560" s="106" t="s">
        <v>10172</v>
      </c>
      <c r="N560" s="110">
        <v>45833.0</v>
      </c>
    </row>
    <row r="561" hidden="1">
      <c r="A561" s="106" t="s">
        <v>4245</v>
      </c>
      <c r="B561" s="106">
        <v>2.1988185251E10</v>
      </c>
      <c r="C561" s="106" t="s">
        <v>10173</v>
      </c>
      <c r="D561" s="107"/>
      <c r="E561" s="106" t="s">
        <v>85</v>
      </c>
      <c r="F561" s="107"/>
      <c r="G561" s="106" t="s">
        <v>131</v>
      </c>
      <c r="H561" s="108"/>
      <c r="I561" s="109"/>
      <c r="J561" s="107"/>
      <c r="K561" s="109"/>
      <c r="L561" s="107"/>
      <c r="M561" s="107"/>
      <c r="N561" s="110">
        <v>45834.0</v>
      </c>
    </row>
    <row r="562" hidden="1">
      <c r="A562" s="106" t="s">
        <v>10174</v>
      </c>
      <c r="B562" s="106">
        <v>2.1974371662E10</v>
      </c>
      <c r="C562" s="106" t="s">
        <v>10175</v>
      </c>
      <c r="D562" s="107"/>
      <c r="E562" s="106" t="s">
        <v>85</v>
      </c>
      <c r="F562" s="107"/>
      <c r="G562" s="106" t="s">
        <v>86</v>
      </c>
      <c r="H562" s="108"/>
      <c r="I562" s="109"/>
      <c r="J562" s="107"/>
      <c r="K562" s="109"/>
      <c r="L562" s="107"/>
      <c r="M562" s="107"/>
      <c r="N562" s="110">
        <v>45834.0</v>
      </c>
    </row>
    <row r="563" hidden="1">
      <c r="A563" s="106" t="s">
        <v>10176</v>
      </c>
      <c r="B563" s="106">
        <v>2.299966265E10</v>
      </c>
      <c r="C563" s="106" t="s">
        <v>10177</v>
      </c>
      <c r="D563" s="107"/>
      <c r="E563" s="106" t="s">
        <v>85</v>
      </c>
      <c r="F563" s="107"/>
      <c r="G563" s="106" t="s">
        <v>86</v>
      </c>
      <c r="H563" s="108"/>
      <c r="I563" s="109"/>
      <c r="J563" s="107"/>
      <c r="K563" s="109"/>
      <c r="L563" s="107"/>
      <c r="M563" s="107"/>
      <c r="N563" s="110">
        <v>45834.0</v>
      </c>
    </row>
    <row r="564" hidden="1">
      <c r="A564" s="106" t="s">
        <v>4402</v>
      </c>
      <c r="B564" s="106">
        <v>2.1982436846E10</v>
      </c>
      <c r="C564" s="107"/>
      <c r="D564" s="107"/>
      <c r="E564" s="106" t="s">
        <v>649</v>
      </c>
      <c r="F564" s="107"/>
      <c r="G564" s="106" t="s">
        <v>131</v>
      </c>
      <c r="H564" s="108"/>
      <c r="I564" s="109"/>
      <c r="J564" s="107"/>
      <c r="K564" s="109"/>
      <c r="L564" s="107"/>
      <c r="M564" s="107"/>
      <c r="N564" s="110">
        <v>45834.0</v>
      </c>
    </row>
    <row r="565">
      <c r="A565" s="106" t="s">
        <v>4198</v>
      </c>
      <c r="B565" s="106">
        <v>2.1999682515E10</v>
      </c>
      <c r="C565" s="107"/>
      <c r="D565" s="106" t="s">
        <v>10178</v>
      </c>
      <c r="E565" s="106" t="s">
        <v>85</v>
      </c>
      <c r="F565" s="106" t="s">
        <v>137</v>
      </c>
      <c r="G565" s="106" t="s">
        <v>53</v>
      </c>
      <c r="H565" s="111">
        <v>2544.9</v>
      </c>
      <c r="I565" s="110">
        <v>45853.0</v>
      </c>
      <c r="J565" s="106">
        <v>9.6535034E7</v>
      </c>
      <c r="K565" s="110">
        <v>45862.0</v>
      </c>
      <c r="L565" s="107"/>
      <c r="M565" s="107"/>
      <c r="N565" s="110">
        <v>45849.0</v>
      </c>
    </row>
    <row r="566" hidden="1">
      <c r="A566" s="106" t="s">
        <v>4087</v>
      </c>
      <c r="B566" s="106">
        <v>2.1999498477E10</v>
      </c>
      <c r="C566" s="106" t="s">
        <v>10179</v>
      </c>
      <c r="D566" s="107"/>
      <c r="E566" s="106" t="s">
        <v>85</v>
      </c>
      <c r="F566" s="107"/>
      <c r="G566" s="106" t="s">
        <v>86</v>
      </c>
      <c r="H566" s="108"/>
      <c r="I566" s="109"/>
      <c r="J566" s="107"/>
      <c r="K566" s="109"/>
      <c r="L566" s="107"/>
      <c r="M566" s="107"/>
      <c r="N566" s="110">
        <v>45835.0</v>
      </c>
    </row>
    <row r="567" hidden="1">
      <c r="A567" s="106" t="s">
        <v>10180</v>
      </c>
      <c r="B567" s="106">
        <v>2.4992204238E10</v>
      </c>
      <c r="C567" s="106" t="s">
        <v>10181</v>
      </c>
      <c r="D567" s="106" t="s">
        <v>10182</v>
      </c>
      <c r="E567" s="106" t="s">
        <v>85</v>
      </c>
      <c r="F567" s="107"/>
      <c r="G567" s="106" t="s">
        <v>131</v>
      </c>
      <c r="H567" s="108"/>
      <c r="I567" s="109"/>
      <c r="J567" s="107"/>
      <c r="K567" s="109"/>
      <c r="L567" s="107"/>
      <c r="M567" s="107"/>
      <c r="N567" s="110">
        <v>45835.0</v>
      </c>
    </row>
    <row r="568">
      <c r="A568" s="106" t="s">
        <v>4775</v>
      </c>
      <c r="B568" s="106">
        <v>2.1995326749E10</v>
      </c>
      <c r="C568" s="106" t="s">
        <v>10183</v>
      </c>
      <c r="D568" s="107"/>
      <c r="E568" s="106" t="s">
        <v>85</v>
      </c>
      <c r="F568" s="106" t="s">
        <v>93</v>
      </c>
      <c r="G568" s="106" t="s">
        <v>53</v>
      </c>
      <c r="H568" s="111">
        <v>656.5</v>
      </c>
      <c r="I568" s="110">
        <v>45859.0</v>
      </c>
      <c r="J568" s="106">
        <v>9.6546083E7</v>
      </c>
      <c r="K568" s="110">
        <v>45889.0</v>
      </c>
      <c r="L568" s="107"/>
      <c r="M568" s="107"/>
      <c r="N568" s="110">
        <v>45848.0</v>
      </c>
    </row>
    <row r="569">
      <c r="A569" s="106" t="s">
        <v>4968</v>
      </c>
      <c r="B569" s="106">
        <v>2.1998152523E10</v>
      </c>
      <c r="C569" s="106" t="s">
        <v>10184</v>
      </c>
      <c r="D569" s="106" t="s">
        <v>10185</v>
      </c>
      <c r="E569" s="106" t="s">
        <v>655</v>
      </c>
      <c r="F569" s="106" t="s">
        <v>278</v>
      </c>
      <c r="G569" s="106" t="s">
        <v>53</v>
      </c>
      <c r="H569" s="111">
        <v>1170.48</v>
      </c>
      <c r="I569" s="109"/>
      <c r="J569" s="106">
        <v>2.0008493E7</v>
      </c>
      <c r="K569" s="110">
        <v>45858.0</v>
      </c>
      <c r="L569" s="107"/>
      <c r="M569" s="107"/>
      <c r="N569" s="110">
        <v>45842.0</v>
      </c>
    </row>
    <row r="570" hidden="1">
      <c r="A570" s="106" t="s">
        <v>4286</v>
      </c>
      <c r="B570" s="106">
        <v>2.120519529E9</v>
      </c>
      <c r="C570" s="106" t="s">
        <v>10186</v>
      </c>
      <c r="D570" s="106" t="s">
        <v>10187</v>
      </c>
      <c r="E570" s="106" t="s">
        <v>803</v>
      </c>
      <c r="F570" s="106" t="s">
        <v>596</v>
      </c>
      <c r="G570" s="106" t="s">
        <v>94</v>
      </c>
      <c r="H570" s="111">
        <v>3461.78</v>
      </c>
      <c r="I570" s="109"/>
      <c r="J570" s="107"/>
      <c r="K570" s="109"/>
      <c r="L570" s="107"/>
      <c r="M570" s="107"/>
      <c r="N570" s="110">
        <v>45841.0</v>
      </c>
    </row>
    <row r="571" hidden="1">
      <c r="A571" s="106" t="s">
        <v>434</v>
      </c>
      <c r="B571" s="106">
        <v>2.1993942933E10</v>
      </c>
      <c r="C571" s="106" t="s">
        <v>10188</v>
      </c>
      <c r="D571" s="107"/>
      <c r="E571" s="106" t="s">
        <v>671</v>
      </c>
      <c r="F571" s="107"/>
      <c r="G571" s="106" t="s">
        <v>86</v>
      </c>
      <c r="H571" s="108"/>
      <c r="I571" s="109"/>
      <c r="J571" s="107"/>
      <c r="K571" s="109"/>
      <c r="L571" s="107"/>
      <c r="M571" s="107"/>
      <c r="N571" s="110">
        <v>45838.0</v>
      </c>
    </row>
    <row r="572" hidden="1">
      <c r="A572" s="106" t="s">
        <v>10189</v>
      </c>
      <c r="B572" s="106">
        <v>2.1971652017E10</v>
      </c>
      <c r="C572" s="106" t="s">
        <v>10190</v>
      </c>
      <c r="D572" s="107"/>
      <c r="E572" s="106" t="s">
        <v>671</v>
      </c>
      <c r="F572" s="107"/>
      <c r="G572" s="106" t="s">
        <v>86</v>
      </c>
      <c r="H572" s="108"/>
      <c r="I572" s="109"/>
      <c r="J572" s="107"/>
      <c r="K572" s="109"/>
      <c r="L572" s="107"/>
      <c r="M572" s="107"/>
      <c r="N572" s="110">
        <v>45838.0</v>
      </c>
    </row>
    <row r="573" hidden="1">
      <c r="A573" s="106" t="s">
        <v>4079</v>
      </c>
      <c r="B573" s="106">
        <v>2.1981598086E10</v>
      </c>
      <c r="C573" s="107"/>
      <c r="D573" s="107"/>
      <c r="E573" s="106" t="s">
        <v>85</v>
      </c>
      <c r="F573" s="107"/>
      <c r="G573" s="106" t="s">
        <v>86</v>
      </c>
      <c r="H573" s="108"/>
      <c r="I573" s="109"/>
      <c r="J573" s="107"/>
      <c r="K573" s="109"/>
      <c r="L573" s="107"/>
      <c r="M573" s="107"/>
      <c r="N573" s="110">
        <v>45838.0</v>
      </c>
    </row>
    <row r="574" hidden="1">
      <c r="A574" s="106" t="s">
        <v>10191</v>
      </c>
      <c r="B574" s="106">
        <v>2.2999116186E10</v>
      </c>
      <c r="C574" s="107"/>
      <c r="D574" s="107"/>
      <c r="E574" s="106" t="s">
        <v>85</v>
      </c>
      <c r="F574" s="107"/>
      <c r="G574" s="106" t="s">
        <v>150</v>
      </c>
      <c r="H574" s="108"/>
      <c r="I574" s="109"/>
      <c r="J574" s="107"/>
      <c r="K574" s="109"/>
      <c r="L574" s="107"/>
      <c r="M574" s="107"/>
      <c r="N574" s="110">
        <v>45839.0</v>
      </c>
    </row>
    <row r="575" hidden="1">
      <c r="A575" s="106" t="s">
        <v>5249</v>
      </c>
      <c r="B575" s="106">
        <v>2.2992260072E10</v>
      </c>
      <c r="C575" s="106" t="s">
        <v>10192</v>
      </c>
      <c r="D575" s="107"/>
      <c r="E575" s="106" t="s">
        <v>85</v>
      </c>
      <c r="F575" s="107"/>
      <c r="G575" s="106" t="s">
        <v>86</v>
      </c>
      <c r="H575" s="108"/>
      <c r="I575" s="109"/>
      <c r="J575" s="107"/>
      <c r="K575" s="109"/>
      <c r="L575" s="107"/>
      <c r="M575" s="107"/>
      <c r="N575" s="110">
        <v>45839.0</v>
      </c>
    </row>
    <row r="576" hidden="1">
      <c r="A576" s="106" t="s">
        <v>10193</v>
      </c>
      <c r="B576" s="106">
        <v>2.1995131648E10</v>
      </c>
      <c r="C576" s="106" t="s">
        <v>10194</v>
      </c>
      <c r="D576" s="107"/>
      <c r="E576" s="106" t="s">
        <v>85</v>
      </c>
      <c r="F576" s="107"/>
      <c r="G576" s="106" t="s">
        <v>131</v>
      </c>
      <c r="H576" s="108"/>
      <c r="I576" s="109"/>
      <c r="J576" s="107"/>
      <c r="K576" s="109"/>
      <c r="L576" s="107"/>
      <c r="M576" s="107"/>
      <c r="N576" s="110">
        <v>45839.0</v>
      </c>
    </row>
    <row r="577" hidden="1">
      <c r="A577" s="106" t="s">
        <v>10195</v>
      </c>
      <c r="B577" s="106">
        <v>2.1987010848E10</v>
      </c>
      <c r="C577" s="107"/>
      <c r="D577" s="107"/>
      <c r="E577" s="106" t="s">
        <v>649</v>
      </c>
      <c r="F577" s="107"/>
      <c r="G577" s="106" t="s">
        <v>86</v>
      </c>
      <c r="H577" s="108"/>
      <c r="I577" s="109"/>
      <c r="J577" s="107"/>
      <c r="K577" s="109"/>
      <c r="L577" s="107"/>
      <c r="M577" s="107"/>
      <c r="N577" s="110">
        <v>45840.0</v>
      </c>
    </row>
    <row r="578" hidden="1">
      <c r="A578" s="106" t="s">
        <v>10196</v>
      </c>
      <c r="B578" s="106">
        <v>2.1985497975E10</v>
      </c>
      <c r="C578" s="106" t="s">
        <v>10197</v>
      </c>
      <c r="D578" s="107"/>
      <c r="E578" s="106" t="s">
        <v>85</v>
      </c>
      <c r="F578" s="107"/>
      <c r="G578" s="106" t="s">
        <v>131</v>
      </c>
      <c r="H578" s="108"/>
      <c r="I578" s="109"/>
      <c r="J578" s="107"/>
      <c r="K578" s="109"/>
      <c r="L578" s="107"/>
      <c r="M578" s="107"/>
      <c r="N578" s="110">
        <v>45842.0</v>
      </c>
    </row>
    <row r="579" hidden="1">
      <c r="A579" s="106" t="s">
        <v>10198</v>
      </c>
      <c r="B579" s="106">
        <v>2.1993837649E10</v>
      </c>
      <c r="C579" s="106" t="s">
        <v>10199</v>
      </c>
      <c r="D579" s="107"/>
      <c r="E579" s="106" t="s">
        <v>85</v>
      </c>
      <c r="F579" s="107"/>
      <c r="G579" s="106" t="s">
        <v>86</v>
      </c>
      <c r="H579" s="108"/>
      <c r="I579" s="109"/>
      <c r="J579" s="107"/>
      <c r="K579" s="109"/>
      <c r="L579" s="107"/>
      <c r="M579" s="107"/>
      <c r="N579" s="110">
        <v>45842.0</v>
      </c>
    </row>
    <row r="580" hidden="1">
      <c r="A580" s="106" t="s">
        <v>5069</v>
      </c>
      <c r="B580" s="106">
        <v>2.2992622264E10</v>
      </c>
      <c r="C580" s="106" t="s">
        <v>10200</v>
      </c>
      <c r="D580" s="107"/>
      <c r="E580" s="106" t="s">
        <v>85</v>
      </c>
      <c r="F580" s="107"/>
      <c r="G580" s="106" t="s">
        <v>131</v>
      </c>
      <c r="H580" s="108"/>
      <c r="I580" s="109"/>
      <c r="J580" s="107"/>
      <c r="K580" s="109"/>
      <c r="L580" s="107"/>
      <c r="M580" s="107"/>
      <c r="N580" s="110">
        <v>45842.0</v>
      </c>
    </row>
    <row r="581" hidden="1">
      <c r="A581" s="106" t="s">
        <v>7117</v>
      </c>
      <c r="B581" s="106">
        <v>2.1989197779E10</v>
      </c>
      <c r="C581" s="106" t="s">
        <v>10201</v>
      </c>
      <c r="D581" s="107"/>
      <c r="E581" s="106" t="s">
        <v>85</v>
      </c>
      <c r="F581" s="107"/>
      <c r="G581" s="106" t="s">
        <v>131</v>
      </c>
      <c r="H581" s="108"/>
      <c r="I581" s="109"/>
      <c r="J581" s="107"/>
      <c r="K581" s="109"/>
      <c r="L581" s="107"/>
      <c r="M581" s="107"/>
      <c r="N581" s="110">
        <v>45842.0</v>
      </c>
    </row>
    <row r="582" hidden="1">
      <c r="A582" s="106" t="s">
        <v>10202</v>
      </c>
      <c r="B582" s="106">
        <v>2.4974016681E10</v>
      </c>
      <c r="C582" s="106" t="s">
        <v>10203</v>
      </c>
      <c r="D582" s="107"/>
      <c r="E582" s="106" t="s">
        <v>85</v>
      </c>
      <c r="F582" s="107"/>
      <c r="G582" s="106" t="s">
        <v>86</v>
      </c>
      <c r="H582" s="108"/>
      <c r="I582" s="109"/>
      <c r="J582" s="107"/>
      <c r="K582" s="109"/>
      <c r="L582" s="107"/>
      <c r="M582" s="107"/>
      <c r="N582" s="110">
        <v>45842.0</v>
      </c>
    </row>
    <row r="583" hidden="1">
      <c r="A583" s="106" t="s">
        <v>10204</v>
      </c>
      <c r="B583" s="106">
        <v>2.1992664454E10</v>
      </c>
      <c r="C583" s="106" t="s">
        <v>10205</v>
      </c>
      <c r="D583" s="107"/>
      <c r="E583" s="106" t="s">
        <v>85</v>
      </c>
      <c r="F583" s="107"/>
      <c r="G583" s="106" t="s">
        <v>86</v>
      </c>
      <c r="H583" s="108"/>
      <c r="I583" s="109"/>
      <c r="J583" s="107"/>
      <c r="K583" s="109"/>
      <c r="L583" s="107"/>
      <c r="M583" s="107"/>
      <c r="N583" s="110">
        <v>45842.0</v>
      </c>
    </row>
    <row r="584" hidden="1">
      <c r="A584" s="106" t="s">
        <v>4195</v>
      </c>
      <c r="B584" s="106">
        <v>2.2999279146E10</v>
      </c>
      <c r="C584" s="106" t="s">
        <v>10206</v>
      </c>
      <c r="D584" s="107"/>
      <c r="E584" s="106" t="s">
        <v>85</v>
      </c>
      <c r="F584" s="107"/>
      <c r="G584" s="106" t="s">
        <v>86</v>
      </c>
      <c r="H584" s="108"/>
      <c r="I584" s="109"/>
      <c r="J584" s="107"/>
      <c r="K584" s="109"/>
      <c r="L584" s="107"/>
      <c r="M584" s="107"/>
      <c r="N584" s="110">
        <v>45842.0</v>
      </c>
    </row>
    <row r="585" hidden="1">
      <c r="A585" s="106" t="s">
        <v>10207</v>
      </c>
      <c r="B585" s="106">
        <v>2.1972608627E10</v>
      </c>
      <c r="C585" s="107"/>
      <c r="D585" s="107"/>
      <c r="E585" s="106" t="s">
        <v>649</v>
      </c>
      <c r="F585" s="107"/>
      <c r="G585" s="106" t="s">
        <v>86</v>
      </c>
      <c r="H585" s="108"/>
      <c r="I585" s="109"/>
      <c r="J585" s="107"/>
      <c r="K585" s="109"/>
      <c r="L585" s="107"/>
      <c r="M585" s="107"/>
      <c r="N585" s="110">
        <v>45842.0</v>
      </c>
    </row>
    <row r="586">
      <c r="A586" s="106" t="s">
        <v>4171</v>
      </c>
      <c r="B586" s="106">
        <v>2.199870178E10</v>
      </c>
      <c r="C586" s="106" t="s">
        <v>10208</v>
      </c>
      <c r="D586" s="106" t="s">
        <v>10209</v>
      </c>
      <c r="E586" s="106" t="s">
        <v>85</v>
      </c>
      <c r="F586" s="106" t="s">
        <v>278</v>
      </c>
      <c r="G586" s="106" t="s">
        <v>53</v>
      </c>
      <c r="H586" s="111">
        <v>708.34</v>
      </c>
      <c r="I586" s="109"/>
      <c r="J586" s="106">
        <v>2.0009811E7</v>
      </c>
      <c r="K586" s="106" t="s">
        <v>9662</v>
      </c>
      <c r="L586" s="107"/>
      <c r="M586" s="107"/>
      <c r="N586" s="110">
        <v>45841.0</v>
      </c>
    </row>
    <row r="587" hidden="1">
      <c r="A587" s="106" t="s">
        <v>10210</v>
      </c>
      <c r="B587" s="106">
        <v>2.1981814889E10</v>
      </c>
      <c r="C587" s="106" t="s">
        <v>10211</v>
      </c>
      <c r="D587" s="107"/>
      <c r="E587" s="106" t="s">
        <v>671</v>
      </c>
      <c r="F587" s="107"/>
      <c r="G587" s="106" t="s">
        <v>86</v>
      </c>
      <c r="H587" s="108"/>
      <c r="I587" s="109"/>
      <c r="J587" s="107"/>
      <c r="K587" s="109"/>
      <c r="L587" s="107"/>
      <c r="M587" s="107"/>
      <c r="N587" s="110">
        <v>45842.0</v>
      </c>
    </row>
    <row r="588" hidden="1">
      <c r="A588" s="106" t="s">
        <v>4002</v>
      </c>
      <c r="B588" s="106">
        <v>2.2981207868E10</v>
      </c>
      <c r="C588" s="106" t="s">
        <v>10212</v>
      </c>
      <c r="D588" s="106" t="s">
        <v>10213</v>
      </c>
      <c r="E588" s="106" t="s">
        <v>85</v>
      </c>
      <c r="F588" s="107"/>
      <c r="G588" s="106" t="s">
        <v>131</v>
      </c>
      <c r="H588" s="108"/>
      <c r="I588" s="109"/>
      <c r="J588" s="107"/>
      <c r="K588" s="109"/>
      <c r="L588" s="107"/>
      <c r="M588" s="107"/>
      <c r="N588" s="110">
        <v>45842.0</v>
      </c>
    </row>
    <row r="589" hidden="1">
      <c r="A589" s="106" t="s">
        <v>648</v>
      </c>
      <c r="B589" s="106">
        <v>2.1995733415E10</v>
      </c>
      <c r="C589" s="106" t="s">
        <v>10214</v>
      </c>
      <c r="D589" s="107"/>
      <c r="E589" s="106" t="s">
        <v>85</v>
      </c>
      <c r="F589" s="106" t="s">
        <v>718</v>
      </c>
      <c r="G589" s="106" t="s">
        <v>94</v>
      </c>
      <c r="H589" s="111">
        <v>942.97</v>
      </c>
      <c r="I589" s="109"/>
      <c r="J589" s="107"/>
      <c r="K589" s="109"/>
      <c r="L589" s="107"/>
      <c r="M589" s="107"/>
      <c r="N589" s="110">
        <v>45842.0</v>
      </c>
    </row>
    <row r="590" hidden="1">
      <c r="A590" s="106" t="s">
        <v>10215</v>
      </c>
      <c r="B590" s="106">
        <v>2.1976566654E10</v>
      </c>
      <c r="C590" s="106" t="s">
        <v>10216</v>
      </c>
      <c r="D590" s="107"/>
      <c r="E590" s="106" t="s">
        <v>85</v>
      </c>
      <c r="F590" s="107"/>
      <c r="G590" s="106" t="s">
        <v>86</v>
      </c>
      <c r="H590" s="108"/>
      <c r="I590" s="109"/>
      <c r="J590" s="107"/>
      <c r="K590" s="109"/>
      <c r="L590" s="107"/>
      <c r="M590" s="107"/>
      <c r="N590" s="110">
        <v>45842.0</v>
      </c>
    </row>
    <row r="591" hidden="1">
      <c r="A591" s="106" t="s">
        <v>9027</v>
      </c>
      <c r="B591" s="106">
        <v>2.4992368943E10</v>
      </c>
      <c r="C591" s="106" t="s">
        <v>10217</v>
      </c>
      <c r="D591" s="107"/>
      <c r="E591" s="106" t="s">
        <v>85</v>
      </c>
      <c r="F591" s="107"/>
      <c r="G591" s="106" t="s">
        <v>86</v>
      </c>
      <c r="H591" s="108"/>
      <c r="I591" s="109"/>
      <c r="J591" s="107"/>
      <c r="K591" s="109"/>
      <c r="L591" s="107"/>
      <c r="M591" s="107"/>
      <c r="N591" s="110">
        <v>45842.0</v>
      </c>
    </row>
    <row r="592" hidden="1">
      <c r="A592" s="106" t="s">
        <v>10218</v>
      </c>
      <c r="B592" s="106">
        <v>2.1992122542E10</v>
      </c>
      <c r="C592" s="107"/>
      <c r="D592" s="106" t="s">
        <v>10219</v>
      </c>
      <c r="E592" s="106" t="s">
        <v>85</v>
      </c>
      <c r="F592" s="107"/>
      <c r="G592" s="106" t="s">
        <v>86</v>
      </c>
      <c r="H592" s="108"/>
      <c r="I592" s="109"/>
      <c r="J592" s="107"/>
      <c r="K592" s="109"/>
      <c r="L592" s="107"/>
      <c r="M592" s="107"/>
      <c r="N592" s="110">
        <v>45842.0</v>
      </c>
    </row>
    <row r="593" hidden="1">
      <c r="A593" s="106" t="s">
        <v>4189</v>
      </c>
      <c r="B593" s="106">
        <v>2.1986954967E10</v>
      </c>
      <c r="C593" s="107"/>
      <c r="D593" s="107"/>
      <c r="E593" s="106" t="s">
        <v>85</v>
      </c>
      <c r="F593" s="107"/>
      <c r="G593" s="106" t="s">
        <v>86</v>
      </c>
      <c r="H593" s="108"/>
      <c r="I593" s="109"/>
      <c r="J593" s="107"/>
      <c r="K593" s="109"/>
      <c r="L593" s="107"/>
      <c r="M593" s="107"/>
      <c r="N593" s="110">
        <v>45842.0</v>
      </c>
    </row>
    <row r="594" hidden="1">
      <c r="A594" s="106" t="s">
        <v>3996</v>
      </c>
      <c r="B594" s="106">
        <v>2.1987070411E10</v>
      </c>
      <c r="C594" s="107"/>
      <c r="D594" s="106" t="s">
        <v>10220</v>
      </c>
      <c r="E594" s="106" t="s">
        <v>85</v>
      </c>
      <c r="F594" s="107"/>
      <c r="G594" s="106" t="s">
        <v>86</v>
      </c>
      <c r="H594" s="108"/>
      <c r="I594" s="109"/>
      <c r="J594" s="107"/>
      <c r="K594" s="109"/>
      <c r="L594" s="107"/>
      <c r="M594" s="107"/>
      <c r="N594" s="110">
        <v>45842.0</v>
      </c>
    </row>
    <row r="595" hidden="1">
      <c r="A595" s="106" t="s">
        <v>1092</v>
      </c>
      <c r="B595" s="106">
        <v>2.1996316495E10</v>
      </c>
      <c r="C595" s="106" t="s">
        <v>10221</v>
      </c>
      <c r="D595" s="107"/>
      <c r="E595" s="106" t="s">
        <v>85</v>
      </c>
      <c r="F595" s="107"/>
      <c r="G595" s="106" t="s">
        <v>131</v>
      </c>
      <c r="H595" s="108"/>
      <c r="I595" s="109"/>
      <c r="J595" s="107"/>
      <c r="K595" s="109"/>
      <c r="L595" s="107"/>
      <c r="M595" s="107"/>
      <c r="N595" s="110">
        <v>45842.0</v>
      </c>
    </row>
    <row r="596" hidden="1">
      <c r="A596" s="106" t="s">
        <v>7623</v>
      </c>
      <c r="B596" s="106">
        <v>2.1999286739E10</v>
      </c>
      <c r="C596" s="106" t="s">
        <v>10222</v>
      </c>
      <c r="D596" s="107"/>
      <c r="E596" s="106" t="s">
        <v>85</v>
      </c>
      <c r="F596" s="107"/>
      <c r="G596" s="106" t="s">
        <v>86</v>
      </c>
      <c r="H596" s="108"/>
      <c r="I596" s="109"/>
      <c r="J596" s="107"/>
      <c r="K596" s="109"/>
      <c r="L596" s="107"/>
      <c r="M596" s="107"/>
      <c r="N596" s="110">
        <v>45842.0</v>
      </c>
    </row>
    <row r="597" hidden="1">
      <c r="A597" s="106" t="s">
        <v>5134</v>
      </c>
      <c r="B597" s="106">
        <v>2.299971346E10</v>
      </c>
      <c r="C597" s="106" t="s">
        <v>10223</v>
      </c>
      <c r="D597" s="107"/>
      <c r="E597" s="106" t="s">
        <v>85</v>
      </c>
      <c r="F597" s="107"/>
      <c r="G597" s="106" t="s">
        <v>86</v>
      </c>
      <c r="H597" s="108"/>
      <c r="I597" s="109"/>
      <c r="J597" s="107"/>
      <c r="K597" s="109"/>
      <c r="L597" s="107"/>
      <c r="M597" s="107"/>
      <c r="N597" s="110">
        <v>45842.0</v>
      </c>
    </row>
    <row r="598" hidden="1">
      <c r="A598" s="106" t="s">
        <v>7075</v>
      </c>
      <c r="B598" s="106">
        <v>2.1975482912E10</v>
      </c>
      <c r="C598" s="106" t="s">
        <v>10224</v>
      </c>
      <c r="D598" s="107"/>
      <c r="E598" s="106" t="s">
        <v>85</v>
      </c>
      <c r="F598" s="107"/>
      <c r="G598" s="106" t="s">
        <v>86</v>
      </c>
      <c r="H598" s="108"/>
      <c r="I598" s="109"/>
      <c r="J598" s="107"/>
      <c r="K598" s="109"/>
      <c r="L598" s="107"/>
      <c r="M598" s="107"/>
      <c r="N598" s="110">
        <v>45842.0</v>
      </c>
    </row>
    <row r="599" hidden="1">
      <c r="A599" s="106" t="s">
        <v>10023</v>
      </c>
      <c r="B599" s="106">
        <v>2.4999686131E10</v>
      </c>
      <c r="C599" s="106" t="s">
        <v>10225</v>
      </c>
      <c r="D599" s="107"/>
      <c r="E599" s="106" t="s">
        <v>85</v>
      </c>
      <c r="F599" s="107"/>
      <c r="G599" s="106" t="s">
        <v>86</v>
      </c>
      <c r="H599" s="108"/>
      <c r="I599" s="109"/>
      <c r="J599" s="107"/>
      <c r="K599" s="109"/>
      <c r="L599" s="107"/>
      <c r="M599" s="107"/>
      <c r="N599" s="110">
        <v>45846.0</v>
      </c>
    </row>
    <row r="600" hidden="1">
      <c r="A600" s="106" t="s">
        <v>4699</v>
      </c>
      <c r="B600" s="106">
        <v>2.1994425041E10</v>
      </c>
      <c r="C600" s="106" t="s">
        <v>10226</v>
      </c>
      <c r="D600" s="107"/>
      <c r="E600" s="106" t="s">
        <v>85</v>
      </c>
      <c r="F600" s="107"/>
      <c r="G600" s="106" t="s">
        <v>86</v>
      </c>
      <c r="H600" s="108"/>
      <c r="I600" s="109"/>
      <c r="J600" s="107"/>
      <c r="K600" s="109"/>
      <c r="L600" s="107"/>
      <c r="M600" s="107"/>
      <c r="N600" s="110">
        <v>45846.0</v>
      </c>
    </row>
    <row r="601" hidden="1">
      <c r="A601" s="106" t="s">
        <v>10227</v>
      </c>
      <c r="B601" s="106">
        <v>2.2981540614E10</v>
      </c>
      <c r="C601" s="106" t="s">
        <v>10228</v>
      </c>
      <c r="D601" s="107"/>
      <c r="E601" s="106" t="s">
        <v>85</v>
      </c>
      <c r="F601" s="107"/>
      <c r="G601" s="106" t="s">
        <v>86</v>
      </c>
      <c r="H601" s="108"/>
      <c r="I601" s="109"/>
      <c r="J601" s="107"/>
      <c r="K601" s="109"/>
      <c r="L601" s="107"/>
      <c r="M601" s="107"/>
      <c r="N601" s="110">
        <v>45846.0</v>
      </c>
    </row>
    <row r="602" hidden="1">
      <c r="A602" s="106" t="s">
        <v>10229</v>
      </c>
      <c r="B602" s="106">
        <v>2.4992535623E10</v>
      </c>
      <c r="C602" s="106" t="s">
        <v>10230</v>
      </c>
      <c r="D602" s="107"/>
      <c r="E602" s="106" t="s">
        <v>85</v>
      </c>
      <c r="F602" s="107"/>
      <c r="G602" s="106" t="s">
        <v>86</v>
      </c>
      <c r="H602" s="108"/>
      <c r="I602" s="109"/>
      <c r="J602" s="107"/>
      <c r="K602" s="109"/>
      <c r="L602" s="107"/>
      <c r="M602" s="107"/>
      <c r="N602" s="110">
        <v>45846.0</v>
      </c>
    </row>
    <row r="603" hidden="1">
      <c r="A603" s="106" t="s">
        <v>10231</v>
      </c>
      <c r="B603" s="106">
        <v>2.1997465387E10</v>
      </c>
      <c r="C603" s="106" t="s">
        <v>10232</v>
      </c>
      <c r="D603" s="107"/>
      <c r="E603" s="106" t="s">
        <v>85</v>
      </c>
      <c r="F603" s="107"/>
      <c r="G603" s="106" t="s">
        <v>86</v>
      </c>
      <c r="H603" s="108"/>
      <c r="I603" s="109"/>
      <c r="J603" s="107"/>
      <c r="K603" s="109"/>
      <c r="L603" s="107"/>
      <c r="M603" s="107"/>
      <c r="N603" s="110">
        <v>45846.0</v>
      </c>
    </row>
    <row r="604" hidden="1">
      <c r="A604" s="106" t="s">
        <v>340</v>
      </c>
      <c r="B604" s="106">
        <v>2.1998422113E10</v>
      </c>
      <c r="C604" s="106" t="s">
        <v>10233</v>
      </c>
      <c r="D604" s="107"/>
      <c r="E604" s="106" t="s">
        <v>85</v>
      </c>
      <c r="F604" s="107"/>
      <c r="G604" s="106" t="s">
        <v>86</v>
      </c>
      <c r="H604" s="108"/>
      <c r="I604" s="109"/>
      <c r="J604" s="107"/>
      <c r="K604" s="109"/>
      <c r="L604" s="107"/>
      <c r="M604" s="107"/>
      <c r="N604" s="110">
        <v>45846.0</v>
      </c>
    </row>
    <row r="605" hidden="1">
      <c r="A605" s="106" t="s">
        <v>5375</v>
      </c>
      <c r="B605" s="106">
        <v>2.1988260953E10</v>
      </c>
      <c r="C605" s="106" t="s">
        <v>10234</v>
      </c>
      <c r="D605" s="107"/>
      <c r="E605" s="106" t="s">
        <v>85</v>
      </c>
      <c r="F605" s="107"/>
      <c r="G605" s="106" t="s">
        <v>86</v>
      </c>
      <c r="H605" s="108"/>
      <c r="I605" s="109"/>
      <c r="J605" s="107"/>
      <c r="K605" s="109"/>
      <c r="L605" s="107"/>
      <c r="M605" s="107"/>
      <c r="N605" s="110">
        <v>45846.0</v>
      </c>
    </row>
    <row r="606" hidden="1">
      <c r="A606" s="106" t="s">
        <v>5133</v>
      </c>
      <c r="B606" s="106">
        <v>2.1964176707E10</v>
      </c>
      <c r="C606" s="106" t="s">
        <v>10235</v>
      </c>
      <c r="D606" s="107"/>
      <c r="E606" s="106" t="s">
        <v>649</v>
      </c>
      <c r="F606" s="107"/>
      <c r="G606" s="106" t="s">
        <v>86</v>
      </c>
      <c r="H606" s="108"/>
      <c r="I606" s="109"/>
      <c r="J606" s="107"/>
      <c r="K606" s="109"/>
      <c r="L606" s="107"/>
      <c r="M606" s="107"/>
      <c r="N606" s="110">
        <v>45846.0</v>
      </c>
    </row>
    <row r="607" hidden="1">
      <c r="A607" s="106" t="s">
        <v>10236</v>
      </c>
      <c r="B607" s="106">
        <v>2.1998343547E10</v>
      </c>
      <c r="C607" s="106" t="s">
        <v>8482</v>
      </c>
      <c r="D607" s="107"/>
      <c r="E607" s="106" t="s">
        <v>671</v>
      </c>
      <c r="F607" s="107"/>
      <c r="G607" s="106" t="s">
        <v>86</v>
      </c>
      <c r="H607" s="108"/>
      <c r="I607" s="109"/>
      <c r="J607" s="107"/>
      <c r="K607" s="109"/>
      <c r="L607" s="107"/>
      <c r="M607" s="107"/>
      <c r="N607" s="110">
        <v>45846.0</v>
      </c>
    </row>
    <row r="608" hidden="1">
      <c r="A608" s="106" t="s">
        <v>4022</v>
      </c>
      <c r="B608" s="106">
        <v>2.1988981365E10</v>
      </c>
      <c r="C608" s="106" t="s">
        <v>10237</v>
      </c>
      <c r="D608" s="107"/>
      <c r="E608" s="106" t="s">
        <v>649</v>
      </c>
      <c r="F608" s="107"/>
      <c r="G608" s="106" t="s">
        <v>86</v>
      </c>
      <c r="H608" s="108"/>
      <c r="I608" s="109"/>
      <c r="J608" s="107"/>
      <c r="K608" s="109"/>
      <c r="L608" s="107"/>
      <c r="M608" s="107"/>
      <c r="N608" s="110">
        <v>45846.0</v>
      </c>
    </row>
    <row r="609" hidden="1">
      <c r="A609" s="106" t="s">
        <v>10238</v>
      </c>
      <c r="B609" s="106">
        <v>2.1967238785E10</v>
      </c>
      <c r="C609" s="107"/>
      <c r="D609" s="107"/>
      <c r="E609" s="106" t="s">
        <v>649</v>
      </c>
      <c r="F609" s="107"/>
      <c r="G609" s="106" t="s">
        <v>86</v>
      </c>
      <c r="H609" s="108"/>
      <c r="I609" s="109"/>
      <c r="J609" s="107"/>
      <c r="K609" s="109"/>
      <c r="L609" s="107"/>
      <c r="M609" s="107"/>
      <c r="N609" s="110">
        <v>45846.0</v>
      </c>
    </row>
    <row r="610" hidden="1">
      <c r="A610" s="106" t="s">
        <v>5170</v>
      </c>
      <c r="B610" s="106">
        <v>2.1982113E10</v>
      </c>
      <c r="C610" s="106" t="s">
        <v>10239</v>
      </c>
      <c r="D610" s="107"/>
      <c r="E610" s="106" t="s">
        <v>671</v>
      </c>
      <c r="F610" s="107"/>
      <c r="G610" s="106" t="s">
        <v>86</v>
      </c>
      <c r="H610" s="108"/>
      <c r="I610" s="109"/>
      <c r="J610" s="107"/>
      <c r="K610" s="109"/>
      <c r="L610" s="107"/>
      <c r="M610" s="107"/>
      <c r="N610" s="110">
        <v>45847.0</v>
      </c>
    </row>
    <row r="611" hidden="1">
      <c r="A611" s="106" t="s">
        <v>7252</v>
      </c>
      <c r="B611" s="106">
        <v>2.1992494548E10</v>
      </c>
      <c r="C611" s="107"/>
      <c r="D611" s="107"/>
      <c r="E611" s="106" t="s">
        <v>85</v>
      </c>
      <c r="F611" s="107"/>
      <c r="G611" s="106" t="s">
        <v>86</v>
      </c>
      <c r="H611" s="108"/>
      <c r="I611" s="109"/>
      <c r="J611" s="107"/>
      <c r="K611" s="109"/>
      <c r="L611" s="107"/>
      <c r="M611" s="107"/>
      <c r="N611" s="110">
        <v>45847.0</v>
      </c>
    </row>
    <row r="612" hidden="1">
      <c r="A612" s="106" t="s">
        <v>10240</v>
      </c>
      <c r="B612" s="106">
        <v>6.1991916739E10</v>
      </c>
      <c r="C612" s="106" t="s">
        <v>10241</v>
      </c>
      <c r="D612" s="106" t="s">
        <v>10242</v>
      </c>
      <c r="E612" s="106" t="s">
        <v>671</v>
      </c>
      <c r="F612" s="107"/>
      <c r="G612" s="106" t="s">
        <v>86</v>
      </c>
      <c r="H612" s="108"/>
      <c r="I612" s="109"/>
      <c r="J612" s="107"/>
      <c r="K612" s="109"/>
      <c r="L612" s="107"/>
      <c r="M612" s="107"/>
      <c r="N612" s="110">
        <v>45848.0</v>
      </c>
    </row>
    <row r="613" hidden="1">
      <c r="A613" s="106" t="s">
        <v>10005</v>
      </c>
      <c r="B613" s="106">
        <v>2.1996425626E10</v>
      </c>
      <c r="C613" s="106" t="s">
        <v>10243</v>
      </c>
      <c r="D613" s="107"/>
      <c r="E613" s="106" t="s">
        <v>671</v>
      </c>
      <c r="F613" s="107"/>
      <c r="G613" s="106" t="s">
        <v>86</v>
      </c>
      <c r="H613" s="108"/>
      <c r="I613" s="109"/>
      <c r="J613" s="107"/>
      <c r="K613" s="109"/>
      <c r="L613" s="107"/>
      <c r="M613" s="107"/>
      <c r="N613" s="110">
        <v>45848.0</v>
      </c>
    </row>
    <row r="614" hidden="1">
      <c r="A614" s="106" t="s">
        <v>10244</v>
      </c>
      <c r="B614" s="106">
        <v>2.298108931E10</v>
      </c>
      <c r="C614" s="106" t="s">
        <v>10245</v>
      </c>
      <c r="D614" s="106" t="s">
        <v>10246</v>
      </c>
      <c r="E614" s="106" t="s">
        <v>85</v>
      </c>
      <c r="F614" s="107"/>
      <c r="G614" s="106" t="s">
        <v>131</v>
      </c>
      <c r="H614" s="108"/>
      <c r="I614" s="109"/>
      <c r="J614" s="107"/>
      <c r="K614" s="109"/>
      <c r="L614" s="107"/>
      <c r="M614" s="107"/>
      <c r="N614" s="110">
        <v>45849.0</v>
      </c>
    </row>
    <row r="615" hidden="1">
      <c r="A615" s="106" t="s">
        <v>4997</v>
      </c>
      <c r="B615" s="106">
        <v>2.1974912593E10</v>
      </c>
      <c r="C615" s="106" t="s">
        <v>10247</v>
      </c>
      <c r="D615" s="106" t="s">
        <v>10219</v>
      </c>
      <c r="E615" s="106" t="s">
        <v>85</v>
      </c>
      <c r="F615" s="107"/>
      <c r="G615" s="106" t="s">
        <v>131</v>
      </c>
      <c r="H615" s="108"/>
      <c r="I615" s="109"/>
      <c r="J615" s="107"/>
      <c r="K615" s="109"/>
      <c r="L615" s="107"/>
      <c r="M615" s="107"/>
      <c r="N615" s="110">
        <v>45849.0</v>
      </c>
    </row>
    <row r="616" hidden="1">
      <c r="A616" s="106" t="s">
        <v>9991</v>
      </c>
      <c r="B616" s="106">
        <v>2.1986965673E10</v>
      </c>
      <c r="C616" s="106" t="s">
        <v>10248</v>
      </c>
      <c r="D616" s="106" t="s">
        <v>9763</v>
      </c>
      <c r="E616" s="106" t="s">
        <v>85</v>
      </c>
      <c r="F616" s="107"/>
      <c r="G616" s="106" t="s">
        <v>131</v>
      </c>
      <c r="H616" s="108"/>
      <c r="I616" s="109"/>
      <c r="J616" s="107"/>
      <c r="K616" s="109"/>
      <c r="L616" s="107"/>
      <c r="M616" s="107"/>
      <c r="N616" s="110">
        <v>45849.0</v>
      </c>
    </row>
    <row r="617" hidden="1">
      <c r="A617" s="106" t="s">
        <v>3970</v>
      </c>
      <c r="B617" s="106">
        <v>2.1983797697E10</v>
      </c>
      <c r="C617" s="106" t="s">
        <v>10249</v>
      </c>
      <c r="D617" s="107"/>
      <c r="E617" s="106" t="s">
        <v>85</v>
      </c>
      <c r="F617" s="107"/>
      <c r="G617" s="106" t="s">
        <v>86</v>
      </c>
      <c r="H617" s="108"/>
      <c r="I617" s="109"/>
      <c r="J617" s="107"/>
      <c r="K617" s="109"/>
      <c r="L617" s="107"/>
      <c r="M617" s="107"/>
      <c r="N617" s="110">
        <v>45849.0</v>
      </c>
    </row>
    <row r="618" hidden="1">
      <c r="A618" s="106" t="s">
        <v>187</v>
      </c>
      <c r="B618" s="106">
        <v>2.1992865329E10</v>
      </c>
      <c r="C618" s="106" t="s">
        <v>10250</v>
      </c>
      <c r="D618" s="107"/>
      <c r="E618" s="106" t="s">
        <v>85</v>
      </c>
      <c r="F618" s="107"/>
      <c r="G618" s="106" t="s">
        <v>86</v>
      </c>
      <c r="H618" s="108"/>
      <c r="I618" s="109"/>
      <c r="J618" s="107"/>
      <c r="K618" s="109"/>
      <c r="L618" s="107"/>
      <c r="M618" s="107"/>
      <c r="N618" s="110">
        <v>45849.0</v>
      </c>
    </row>
    <row r="619" hidden="1">
      <c r="A619" s="106" t="s">
        <v>4022</v>
      </c>
      <c r="B619" s="106">
        <v>2.2991051806E10</v>
      </c>
      <c r="C619" s="106" t="s">
        <v>10251</v>
      </c>
      <c r="D619" s="107"/>
      <c r="E619" s="106" t="s">
        <v>85</v>
      </c>
      <c r="F619" s="107"/>
      <c r="G619" s="106" t="s">
        <v>86</v>
      </c>
      <c r="H619" s="108"/>
      <c r="I619" s="109"/>
      <c r="J619" s="107"/>
      <c r="K619" s="109"/>
      <c r="L619" s="107"/>
      <c r="M619" s="107"/>
      <c r="N619" s="110">
        <v>45849.0</v>
      </c>
    </row>
    <row r="620" hidden="1">
      <c r="A620" s="106" t="s">
        <v>4016</v>
      </c>
      <c r="B620" s="106">
        <v>2.4988427379E10</v>
      </c>
      <c r="C620" s="106" t="s">
        <v>10252</v>
      </c>
      <c r="D620" s="107"/>
      <c r="E620" s="106" t="s">
        <v>85</v>
      </c>
      <c r="F620" s="107"/>
      <c r="G620" s="106" t="s">
        <v>131</v>
      </c>
      <c r="H620" s="108"/>
      <c r="I620" s="109"/>
      <c r="J620" s="107"/>
      <c r="K620" s="109"/>
      <c r="L620" s="107"/>
      <c r="M620" s="107"/>
      <c r="N620" s="110">
        <v>45849.0</v>
      </c>
    </row>
    <row r="621" hidden="1">
      <c r="A621" s="106" t="s">
        <v>2998</v>
      </c>
      <c r="B621" s="106">
        <v>2.1972196135E10</v>
      </c>
      <c r="C621" s="106" t="s">
        <v>10253</v>
      </c>
      <c r="D621" s="107"/>
      <c r="E621" s="106" t="s">
        <v>85</v>
      </c>
      <c r="F621" s="107"/>
      <c r="G621" s="106" t="s">
        <v>131</v>
      </c>
      <c r="H621" s="108"/>
      <c r="I621" s="109"/>
      <c r="J621" s="107"/>
      <c r="K621" s="109"/>
      <c r="L621" s="107"/>
      <c r="M621" s="107"/>
      <c r="N621" s="110">
        <v>45849.0</v>
      </c>
    </row>
    <row r="622" hidden="1">
      <c r="A622" s="106" t="s">
        <v>10254</v>
      </c>
      <c r="B622" s="106">
        <v>2.197000584E10</v>
      </c>
      <c r="C622" s="106" t="s">
        <v>10255</v>
      </c>
      <c r="D622" s="107"/>
      <c r="E622" s="106" t="s">
        <v>85</v>
      </c>
      <c r="F622" s="107"/>
      <c r="G622" s="106" t="s">
        <v>150</v>
      </c>
      <c r="H622" s="108"/>
      <c r="I622" s="109"/>
      <c r="J622" s="107"/>
      <c r="K622" s="109"/>
      <c r="L622" s="107"/>
      <c r="M622" s="107"/>
      <c r="N622" s="110">
        <v>45849.0</v>
      </c>
    </row>
    <row r="623" hidden="1">
      <c r="A623" s="106" t="s">
        <v>10256</v>
      </c>
      <c r="B623" s="106">
        <v>2.1999351504E10</v>
      </c>
      <c r="C623" s="106" t="s">
        <v>10257</v>
      </c>
      <c r="D623" s="107"/>
      <c r="E623" s="106" t="s">
        <v>85</v>
      </c>
      <c r="F623" s="107"/>
      <c r="G623" s="106" t="s">
        <v>131</v>
      </c>
      <c r="H623" s="108"/>
      <c r="I623" s="109"/>
      <c r="J623" s="107"/>
      <c r="K623" s="109"/>
      <c r="L623" s="107"/>
      <c r="M623" s="107"/>
      <c r="N623" s="110">
        <v>45849.0</v>
      </c>
    </row>
    <row r="624" hidden="1">
      <c r="A624" s="106" t="s">
        <v>4022</v>
      </c>
      <c r="B624" s="106">
        <v>2.2992248528E10</v>
      </c>
      <c r="C624" s="106" t="s">
        <v>10258</v>
      </c>
      <c r="D624" s="107"/>
      <c r="E624" s="106" t="s">
        <v>85</v>
      </c>
      <c r="F624" s="107"/>
      <c r="G624" s="106" t="s">
        <v>131</v>
      </c>
      <c r="H624" s="108"/>
      <c r="I624" s="109"/>
      <c r="J624" s="107"/>
      <c r="K624" s="109"/>
      <c r="L624" s="107"/>
      <c r="M624" s="107"/>
      <c r="N624" s="110">
        <v>45849.0</v>
      </c>
    </row>
    <row r="625">
      <c r="A625" s="106" t="s">
        <v>5270</v>
      </c>
      <c r="B625" s="106">
        <v>2.1991058257E10</v>
      </c>
      <c r="C625" s="106" t="s">
        <v>10259</v>
      </c>
      <c r="D625" s="106" t="s">
        <v>10260</v>
      </c>
      <c r="E625" s="106" t="s">
        <v>803</v>
      </c>
      <c r="F625" s="106" t="s">
        <v>140</v>
      </c>
      <c r="G625" s="106" t="s">
        <v>53</v>
      </c>
      <c r="H625" s="111">
        <v>1895.71</v>
      </c>
      <c r="I625" s="109"/>
      <c r="J625" s="106">
        <v>1557906.0</v>
      </c>
      <c r="K625" s="110">
        <v>45847.0</v>
      </c>
      <c r="L625" s="107"/>
      <c r="M625" s="107"/>
      <c r="N625" s="110">
        <v>45840.0</v>
      </c>
    </row>
    <row r="626" hidden="1">
      <c r="A626" s="106" t="s">
        <v>10261</v>
      </c>
      <c r="B626" s="106">
        <v>2.1995599168E10</v>
      </c>
      <c r="C626" s="106" t="s">
        <v>10262</v>
      </c>
      <c r="D626" s="107"/>
      <c r="E626" s="106" t="s">
        <v>671</v>
      </c>
      <c r="F626" s="107"/>
      <c r="G626" s="106" t="s">
        <v>86</v>
      </c>
      <c r="H626" s="108"/>
      <c r="I626" s="109"/>
      <c r="J626" s="107"/>
      <c r="K626" s="109"/>
      <c r="L626" s="107"/>
      <c r="M626" s="107"/>
      <c r="N626" s="110">
        <v>45849.0</v>
      </c>
    </row>
    <row r="627" hidden="1">
      <c r="A627" s="106" t="s">
        <v>10263</v>
      </c>
      <c r="B627" s="106">
        <v>2.199795854E10</v>
      </c>
      <c r="C627" s="107"/>
      <c r="D627" s="106" t="s">
        <v>10220</v>
      </c>
      <c r="E627" s="106" t="s">
        <v>85</v>
      </c>
      <c r="F627" s="107"/>
      <c r="G627" s="106" t="s">
        <v>86</v>
      </c>
      <c r="H627" s="108"/>
      <c r="I627" s="109"/>
      <c r="J627" s="107"/>
      <c r="K627" s="109"/>
      <c r="L627" s="107"/>
      <c r="M627" s="107"/>
      <c r="N627" s="110">
        <v>45849.0</v>
      </c>
    </row>
    <row r="628">
      <c r="A628" s="106" t="s">
        <v>4470</v>
      </c>
      <c r="B628" s="106" t="s">
        <v>10264</v>
      </c>
      <c r="C628" s="106" t="s">
        <v>10265</v>
      </c>
      <c r="D628" s="106" t="s">
        <v>10266</v>
      </c>
      <c r="E628" s="106" t="s">
        <v>803</v>
      </c>
      <c r="F628" s="106" t="s">
        <v>140</v>
      </c>
      <c r="G628" s="106" t="s">
        <v>53</v>
      </c>
      <c r="H628" s="111">
        <v>1895.71</v>
      </c>
      <c r="I628" s="110">
        <v>45836.0</v>
      </c>
      <c r="J628" s="106">
        <v>1559498.0</v>
      </c>
      <c r="K628" s="110">
        <v>45842.0</v>
      </c>
      <c r="L628" s="107"/>
      <c r="M628" s="107"/>
      <c r="N628" s="110">
        <v>45840.0</v>
      </c>
    </row>
    <row r="629" hidden="1">
      <c r="A629" s="106" t="s">
        <v>10267</v>
      </c>
      <c r="B629" s="106">
        <v>2.1976543218E10</v>
      </c>
      <c r="C629" s="106" t="s">
        <v>10268</v>
      </c>
      <c r="D629" s="107"/>
      <c r="E629" s="106" t="s">
        <v>85</v>
      </c>
      <c r="F629" s="107"/>
      <c r="G629" s="106" t="s">
        <v>86</v>
      </c>
      <c r="H629" s="108"/>
      <c r="I629" s="109"/>
      <c r="J629" s="107"/>
      <c r="K629" s="109"/>
      <c r="L629" s="107"/>
      <c r="M629" s="107"/>
      <c r="N629" s="110">
        <v>45849.0</v>
      </c>
    </row>
    <row r="630" hidden="1">
      <c r="A630" s="106" t="s">
        <v>4549</v>
      </c>
      <c r="B630" s="106">
        <v>2.1964056425E10</v>
      </c>
      <c r="C630" s="106" t="s">
        <v>10269</v>
      </c>
      <c r="D630" s="107"/>
      <c r="E630" s="106" t="s">
        <v>85</v>
      </c>
      <c r="F630" s="107"/>
      <c r="G630" s="106" t="s">
        <v>86</v>
      </c>
      <c r="H630" s="108"/>
      <c r="I630" s="109"/>
      <c r="J630" s="107"/>
      <c r="K630" s="109"/>
      <c r="L630" s="107"/>
      <c r="M630" s="107"/>
      <c r="N630" s="110">
        <v>45849.0</v>
      </c>
    </row>
    <row r="631" hidden="1">
      <c r="A631" s="106" t="s">
        <v>4418</v>
      </c>
      <c r="B631" s="106">
        <v>2.1965439056E10</v>
      </c>
      <c r="C631" s="106" t="s">
        <v>10270</v>
      </c>
      <c r="D631" s="107"/>
      <c r="E631" s="106" t="s">
        <v>671</v>
      </c>
      <c r="F631" s="107"/>
      <c r="G631" s="106" t="s">
        <v>86</v>
      </c>
      <c r="H631" s="108"/>
      <c r="I631" s="109"/>
      <c r="J631" s="107"/>
      <c r="K631" s="109"/>
      <c r="L631" s="107"/>
      <c r="M631" s="107"/>
      <c r="N631" s="110">
        <v>45849.0</v>
      </c>
    </row>
    <row r="632" hidden="1">
      <c r="A632" s="106" t="s">
        <v>10271</v>
      </c>
      <c r="B632" s="106">
        <v>2.2992610262E10</v>
      </c>
      <c r="C632" s="107"/>
      <c r="D632" s="107"/>
      <c r="E632" s="106" t="s">
        <v>655</v>
      </c>
      <c r="F632" s="107"/>
      <c r="G632" s="106" t="s">
        <v>86</v>
      </c>
      <c r="H632" s="108"/>
      <c r="I632" s="109"/>
      <c r="J632" s="107"/>
      <c r="K632" s="109"/>
      <c r="L632" s="107"/>
      <c r="M632" s="107"/>
      <c r="N632" s="110">
        <v>45852.0</v>
      </c>
    </row>
    <row r="633" hidden="1">
      <c r="A633" s="106" t="s">
        <v>4541</v>
      </c>
      <c r="B633" s="106">
        <v>2.2997074951E10</v>
      </c>
      <c r="C633" s="106" t="s">
        <v>10272</v>
      </c>
      <c r="D633" s="107"/>
      <c r="E633" s="106" t="s">
        <v>85</v>
      </c>
      <c r="F633" s="107"/>
      <c r="G633" s="106" t="s">
        <v>86</v>
      </c>
      <c r="H633" s="108"/>
      <c r="I633" s="109"/>
      <c r="J633" s="107"/>
      <c r="K633" s="109"/>
      <c r="L633" s="107"/>
      <c r="M633" s="107"/>
      <c r="N633" s="110">
        <v>45853.0</v>
      </c>
    </row>
    <row r="634" hidden="1">
      <c r="A634" s="106" t="s">
        <v>10273</v>
      </c>
      <c r="B634" s="106">
        <v>2.1995547699E10</v>
      </c>
      <c r="C634" s="107"/>
      <c r="D634" s="107"/>
      <c r="E634" s="106" t="s">
        <v>85</v>
      </c>
      <c r="F634" s="107"/>
      <c r="G634" s="106" t="s">
        <v>86</v>
      </c>
      <c r="H634" s="108"/>
      <c r="I634" s="109"/>
      <c r="J634" s="107"/>
      <c r="K634" s="109"/>
      <c r="L634" s="107"/>
      <c r="M634" s="107"/>
      <c r="N634" s="110">
        <v>45853.0</v>
      </c>
    </row>
    <row r="635" hidden="1">
      <c r="A635" s="106" t="s">
        <v>4104</v>
      </c>
      <c r="B635" s="106">
        <v>2.1966493E10</v>
      </c>
      <c r="C635" s="106" t="s">
        <v>10274</v>
      </c>
      <c r="D635" s="107"/>
      <c r="E635" s="106" t="s">
        <v>85</v>
      </c>
      <c r="F635" s="107"/>
      <c r="G635" s="106" t="s">
        <v>131</v>
      </c>
      <c r="H635" s="108"/>
      <c r="I635" s="109"/>
      <c r="J635" s="107"/>
      <c r="K635" s="109"/>
      <c r="L635" s="107"/>
      <c r="M635" s="107"/>
      <c r="N635" s="110">
        <v>45853.0</v>
      </c>
    </row>
    <row r="636" hidden="1">
      <c r="A636" s="106" t="s">
        <v>4613</v>
      </c>
      <c r="B636" s="106">
        <v>2.1970244826E10</v>
      </c>
      <c r="C636" s="106" t="s">
        <v>10275</v>
      </c>
      <c r="D636" s="107"/>
      <c r="E636" s="106" t="s">
        <v>85</v>
      </c>
      <c r="F636" s="107"/>
      <c r="G636" s="106" t="s">
        <v>131</v>
      </c>
      <c r="H636" s="108"/>
      <c r="I636" s="109"/>
      <c r="J636" s="107"/>
      <c r="K636" s="109"/>
      <c r="L636" s="107"/>
      <c r="M636" s="107"/>
      <c r="N636" s="110">
        <v>45853.0</v>
      </c>
    </row>
    <row r="637" hidden="1">
      <c r="A637" s="106" t="s">
        <v>4937</v>
      </c>
      <c r="B637" s="106">
        <v>2.1976244431E10</v>
      </c>
      <c r="C637" s="106" t="s">
        <v>10276</v>
      </c>
      <c r="D637" s="107"/>
      <c r="E637" s="106" t="s">
        <v>85</v>
      </c>
      <c r="F637" s="107"/>
      <c r="G637" s="106" t="s">
        <v>86</v>
      </c>
      <c r="H637" s="108"/>
      <c r="I637" s="109"/>
      <c r="J637" s="107"/>
      <c r="K637" s="109"/>
      <c r="L637" s="107"/>
      <c r="M637" s="107"/>
      <c r="N637" s="110">
        <v>45853.0</v>
      </c>
    </row>
    <row r="638" hidden="1">
      <c r="A638" s="106" t="s">
        <v>4126</v>
      </c>
      <c r="B638" s="106">
        <v>2.1979652395E10</v>
      </c>
      <c r="C638" s="106" t="s">
        <v>10277</v>
      </c>
      <c r="D638" s="107"/>
      <c r="E638" s="106" t="s">
        <v>85</v>
      </c>
      <c r="F638" s="107"/>
      <c r="G638" s="106" t="s">
        <v>131</v>
      </c>
      <c r="H638" s="108"/>
      <c r="I638" s="109"/>
      <c r="J638" s="107"/>
      <c r="K638" s="109"/>
      <c r="L638" s="107"/>
      <c r="M638" s="107"/>
      <c r="N638" s="110">
        <v>45853.0</v>
      </c>
    </row>
    <row r="639" hidden="1">
      <c r="A639" s="106" t="s">
        <v>10278</v>
      </c>
      <c r="B639" s="106">
        <v>2.1969606252E10</v>
      </c>
      <c r="C639" s="107"/>
      <c r="D639" s="107"/>
      <c r="E639" s="106" t="s">
        <v>85</v>
      </c>
      <c r="F639" s="107"/>
      <c r="G639" s="106" t="s">
        <v>86</v>
      </c>
      <c r="H639" s="108"/>
      <c r="I639" s="109"/>
      <c r="J639" s="107"/>
      <c r="K639" s="109"/>
      <c r="L639" s="107"/>
      <c r="M639" s="107"/>
      <c r="N639" s="110">
        <v>45853.0</v>
      </c>
    </row>
    <row r="640" hidden="1">
      <c r="A640" s="106" t="s">
        <v>1092</v>
      </c>
      <c r="B640" s="106">
        <v>2.1994997783E10</v>
      </c>
      <c r="C640" s="106" t="s">
        <v>7774</v>
      </c>
      <c r="D640" s="107"/>
      <c r="E640" s="106" t="s">
        <v>85</v>
      </c>
      <c r="F640" s="107"/>
      <c r="G640" s="106" t="s">
        <v>131</v>
      </c>
      <c r="H640" s="108"/>
      <c r="I640" s="109"/>
      <c r="J640" s="107"/>
      <c r="K640" s="109"/>
      <c r="L640" s="107"/>
      <c r="M640" s="107"/>
      <c r="N640" s="110">
        <v>45853.0</v>
      </c>
    </row>
    <row r="641" hidden="1">
      <c r="A641" s="106" t="s">
        <v>9051</v>
      </c>
      <c r="B641" s="106">
        <v>2.1973977877E10</v>
      </c>
      <c r="C641" s="106" t="s">
        <v>2088</v>
      </c>
      <c r="D641" s="107"/>
      <c r="E641" s="106" t="s">
        <v>649</v>
      </c>
      <c r="F641" s="107"/>
      <c r="G641" s="106" t="s">
        <v>86</v>
      </c>
      <c r="H641" s="108"/>
      <c r="I641" s="109"/>
      <c r="J641" s="107"/>
      <c r="K641" s="109"/>
      <c r="L641" s="107"/>
      <c r="M641" s="107"/>
      <c r="N641" s="110">
        <v>45853.0</v>
      </c>
    </row>
    <row r="642" hidden="1">
      <c r="A642" s="106" t="s">
        <v>10279</v>
      </c>
      <c r="B642" s="106">
        <v>2.1992458225E10</v>
      </c>
      <c r="C642" s="106" t="s">
        <v>3422</v>
      </c>
      <c r="D642" s="107"/>
      <c r="E642" s="106" t="s">
        <v>671</v>
      </c>
      <c r="F642" s="107"/>
      <c r="G642" s="106" t="s">
        <v>86</v>
      </c>
      <c r="H642" s="108"/>
      <c r="I642" s="109"/>
      <c r="J642" s="107"/>
      <c r="K642" s="109"/>
      <c r="L642" s="107"/>
      <c r="M642" s="107"/>
      <c r="N642" s="110">
        <v>45853.0</v>
      </c>
    </row>
    <row r="643" hidden="1">
      <c r="A643" s="106" t="s">
        <v>9749</v>
      </c>
      <c r="B643" s="106">
        <v>2.4999148216E10</v>
      </c>
      <c r="C643" s="106" t="s">
        <v>10280</v>
      </c>
      <c r="D643" s="107"/>
      <c r="E643" s="106" t="s">
        <v>649</v>
      </c>
      <c r="F643" s="107"/>
      <c r="G643" s="106" t="s">
        <v>86</v>
      </c>
      <c r="H643" s="108"/>
      <c r="I643" s="109"/>
      <c r="J643" s="107"/>
      <c r="K643" s="109"/>
      <c r="L643" s="107"/>
      <c r="M643" s="107"/>
      <c r="N643" s="110">
        <v>45854.0</v>
      </c>
    </row>
    <row r="644" hidden="1">
      <c r="A644" s="106" t="s">
        <v>4182</v>
      </c>
      <c r="B644" s="106">
        <v>2.1987674325E10</v>
      </c>
      <c r="C644" s="106" t="s">
        <v>10281</v>
      </c>
      <c r="D644" s="107"/>
      <c r="E644" s="106" t="s">
        <v>85</v>
      </c>
      <c r="F644" s="107"/>
      <c r="G644" s="106" t="s">
        <v>150</v>
      </c>
      <c r="H644" s="108"/>
      <c r="I644" s="109"/>
      <c r="J644" s="107"/>
      <c r="K644" s="109"/>
      <c r="L644" s="107"/>
      <c r="M644" s="107"/>
      <c r="N644" s="110">
        <v>45855.0</v>
      </c>
    </row>
    <row r="645" hidden="1">
      <c r="A645" s="106" t="s">
        <v>10282</v>
      </c>
      <c r="B645" s="106">
        <v>2.1968487638E10</v>
      </c>
      <c r="C645" s="106" t="s">
        <v>10283</v>
      </c>
      <c r="D645" s="107"/>
      <c r="E645" s="106" t="s">
        <v>85</v>
      </c>
      <c r="F645" s="107"/>
      <c r="G645" s="106" t="s">
        <v>86</v>
      </c>
      <c r="H645" s="108"/>
      <c r="I645" s="109"/>
      <c r="J645" s="107"/>
      <c r="K645" s="109"/>
      <c r="L645" s="107"/>
      <c r="M645" s="107"/>
      <c r="N645" s="110">
        <v>45855.0</v>
      </c>
    </row>
    <row r="646" hidden="1">
      <c r="A646" s="106" t="s">
        <v>4804</v>
      </c>
      <c r="B646" s="106">
        <v>2.1991698169E10</v>
      </c>
      <c r="C646" s="106" t="s">
        <v>10284</v>
      </c>
      <c r="D646" s="107"/>
      <c r="E646" s="106" t="s">
        <v>85</v>
      </c>
      <c r="F646" s="107"/>
      <c r="G646" s="106" t="s">
        <v>86</v>
      </c>
      <c r="H646" s="108"/>
      <c r="I646" s="109"/>
      <c r="J646" s="107"/>
      <c r="K646" s="109"/>
      <c r="L646" s="107"/>
      <c r="M646" s="107"/>
      <c r="N646" s="110">
        <v>45855.0</v>
      </c>
    </row>
    <row r="647" hidden="1">
      <c r="A647" s="106" t="s">
        <v>4762</v>
      </c>
      <c r="B647" s="106">
        <v>2.1979566312E10</v>
      </c>
      <c r="C647" s="106" t="s">
        <v>10285</v>
      </c>
      <c r="D647" s="107"/>
      <c r="E647" s="106" t="s">
        <v>649</v>
      </c>
      <c r="F647" s="107"/>
      <c r="G647" s="106" t="s">
        <v>86</v>
      </c>
      <c r="H647" s="108"/>
      <c r="I647" s="109"/>
      <c r="J647" s="107"/>
      <c r="K647" s="109"/>
      <c r="L647" s="107"/>
      <c r="M647" s="107"/>
      <c r="N647" s="110">
        <v>45855.0</v>
      </c>
    </row>
    <row r="648" hidden="1">
      <c r="A648" s="106" t="s">
        <v>9795</v>
      </c>
      <c r="B648" s="106">
        <v>2.1992223988E10</v>
      </c>
      <c r="C648" s="107"/>
      <c r="D648" s="106" t="s">
        <v>4635</v>
      </c>
      <c r="E648" s="106" t="s">
        <v>85</v>
      </c>
      <c r="F648" s="107"/>
      <c r="G648" s="106" t="s">
        <v>86</v>
      </c>
      <c r="H648" s="108"/>
      <c r="I648" s="109"/>
      <c r="J648" s="107"/>
      <c r="K648" s="109"/>
      <c r="L648" s="107"/>
      <c r="M648" s="107"/>
      <c r="N648" s="110">
        <v>45855.0</v>
      </c>
    </row>
    <row r="649" hidden="1">
      <c r="A649" s="106" t="s">
        <v>4760</v>
      </c>
      <c r="B649" s="106">
        <v>2.1968266167E10</v>
      </c>
      <c r="C649" s="107"/>
      <c r="D649" s="106" t="s">
        <v>10286</v>
      </c>
      <c r="E649" s="106" t="s">
        <v>85</v>
      </c>
      <c r="F649" s="107"/>
      <c r="G649" s="106" t="s">
        <v>86</v>
      </c>
      <c r="H649" s="108"/>
      <c r="I649" s="109"/>
      <c r="J649" s="107"/>
      <c r="K649" s="109"/>
      <c r="L649" s="107"/>
      <c r="M649" s="107"/>
      <c r="N649" s="110">
        <v>45855.0</v>
      </c>
    </row>
    <row r="650" hidden="1">
      <c r="A650" s="106" t="s">
        <v>10109</v>
      </c>
      <c r="B650" s="106">
        <v>2.1964551944E10</v>
      </c>
      <c r="C650" s="106" t="s">
        <v>10287</v>
      </c>
      <c r="D650" s="107"/>
      <c r="E650" s="106" t="s">
        <v>85</v>
      </c>
      <c r="F650" s="107"/>
      <c r="G650" s="106" t="s">
        <v>86</v>
      </c>
      <c r="H650" s="108"/>
      <c r="I650" s="109"/>
      <c r="J650" s="107"/>
      <c r="K650" s="109"/>
      <c r="L650" s="107"/>
      <c r="M650" s="107"/>
      <c r="N650" s="110">
        <v>45855.0</v>
      </c>
    </row>
    <row r="651" hidden="1">
      <c r="A651" s="106" t="s">
        <v>10288</v>
      </c>
      <c r="B651" s="106">
        <v>2.1973567033E10</v>
      </c>
      <c r="C651" s="106" t="s">
        <v>10289</v>
      </c>
      <c r="D651" s="107"/>
      <c r="E651" s="106" t="s">
        <v>671</v>
      </c>
      <c r="F651" s="107"/>
      <c r="G651" s="106" t="s">
        <v>86</v>
      </c>
      <c r="H651" s="108"/>
      <c r="I651" s="109"/>
      <c r="J651" s="107"/>
      <c r="K651" s="109"/>
      <c r="L651" s="107"/>
      <c r="M651" s="107"/>
      <c r="N651" s="110">
        <v>45855.0</v>
      </c>
    </row>
    <row r="652" hidden="1">
      <c r="A652" s="106" t="s">
        <v>5018</v>
      </c>
      <c r="B652" s="106">
        <v>2.1983442844E10</v>
      </c>
      <c r="C652" s="106" t="s">
        <v>10290</v>
      </c>
      <c r="D652" s="107"/>
      <c r="E652" s="106" t="s">
        <v>85</v>
      </c>
      <c r="F652" s="107"/>
      <c r="G652" s="106" t="s">
        <v>131</v>
      </c>
      <c r="H652" s="108"/>
      <c r="I652" s="109"/>
      <c r="J652" s="107"/>
      <c r="K652" s="109"/>
      <c r="L652" s="107"/>
      <c r="M652" s="107"/>
      <c r="N652" s="110">
        <v>45855.0</v>
      </c>
    </row>
    <row r="653" hidden="1">
      <c r="A653" s="106" t="s">
        <v>10291</v>
      </c>
      <c r="B653" s="106">
        <v>2.2992915957E10</v>
      </c>
      <c r="C653" s="106" t="s">
        <v>10292</v>
      </c>
      <c r="D653" s="107"/>
      <c r="E653" s="106" t="s">
        <v>85</v>
      </c>
      <c r="F653" s="107"/>
      <c r="G653" s="106" t="s">
        <v>131</v>
      </c>
      <c r="H653" s="108"/>
      <c r="I653" s="109"/>
      <c r="J653" s="107"/>
      <c r="K653" s="109"/>
      <c r="L653" s="107"/>
      <c r="M653" s="107"/>
      <c r="N653" s="110">
        <v>45855.0</v>
      </c>
    </row>
    <row r="654" hidden="1">
      <c r="A654" s="106" t="s">
        <v>4571</v>
      </c>
      <c r="B654" s="106">
        <v>2.1999964867E10</v>
      </c>
      <c r="C654" s="106" t="s">
        <v>10293</v>
      </c>
      <c r="D654" s="107"/>
      <c r="E654" s="106" t="s">
        <v>85</v>
      </c>
      <c r="F654" s="107"/>
      <c r="G654" s="106" t="s">
        <v>131</v>
      </c>
      <c r="H654" s="108"/>
      <c r="I654" s="109"/>
      <c r="J654" s="107"/>
      <c r="K654" s="109"/>
      <c r="L654" s="107"/>
      <c r="M654" s="107"/>
      <c r="N654" s="110">
        <v>45855.0</v>
      </c>
    </row>
    <row r="655" hidden="1">
      <c r="A655" s="106" t="s">
        <v>10294</v>
      </c>
      <c r="B655" s="106">
        <v>2.1992358885E10</v>
      </c>
      <c r="C655" s="106" t="s">
        <v>10295</v>
      </c>
      <c r="D655" s="107"/>
      <c r="E655" s="106" t="s">
        <v>85</v>
      </c>
      <c r="F655" s="107"/>
      <c r="G655" s="106" t="s">
        <v>131</v>
      </c>
      <c r="H655" s="108"/>
      <c r="I655" s="109"/>
      <c r="J655" s="107"/>
      <c r="K655" s="109"/>
      <c r="L655" s="107"/>
      <c r="M655" s="107"/>
      <c r="N655" s="110">
        <v>45856.0</v>
      </c>
    </row>
    <row r="656" hidden="1">
      <c r="A656" s="106" t="s">
        <v>4663</v>
      </c>
      <c r="B656" s="106">
        <v>2.1987517729E10</v>
      </c>
      <c r="C656" s="106" t="s">
        <v>10296</v>
      </c>
      <c r="D656" s="107"/>
      <c r="E656" s="106" t="s">
        <v>85</v>
      </c>
      <c r="F656" s="107"/>
      <c r="G656" s="106" t="s">
        <v>131</v>
      </c>
      <c r="H656" s="108"/>
      <c r="I656" s="109"/>
      <c r="J656" s="107"/>
      <c r="K656" s="109"/>
      <c r="L656" s="107"/>
      <c r="M656" s="107"/>
      <c r="N656" s="110">
        <v>45856.0</v>
      </c>
    </row>
    <row r="657" hidden="1">
      <c r="A657" s="106" t="s">
        <v>10297</v>
      </c>
      <c r="B657" s="106">
        <v>2.2999332929E10</v>
      </c>
      <c r="C657" s="106" t="s">
        <v>10298</v>
      </c>
      <c r="D657" s="107"/>
      <c r="E657" s="106" t="s">
        <v>85</v>
      </c>
      <c r="F657" s="107"/>
      <c r="G657" s="106" t="s">
        <v>86</v>
      </c>
      <c r="H657" s="108"/>
      <c r="I657" s="109"/>
      <c r="J657" s="107"/>
      <c r="K657" s="109"/>
      <c r="L657" s="107"/>
      <c r="M657" s="107"/>
      <c r="N657" s="110">
        <v>45856.0</v>
      </c>
    </row>
    <row r="658">
      <c r="A658" s="106" t="s">
        <v>4762</v>
      </c>
      <c r="B658" s="106">
        <v>2.1984614097E10</v>
      </c>
      <c r="C658" s="106" t="s">
        <v>10299</v>
      </c>
      <c r="D658" s="106" t="s">
        <v>10266</v>
      </c>
      <c r="E658" s="106" t="s">
        <v>85</v>
      </c>
      <c r="F658" s="106" t="s">
        <v>140</v>
      </c>
      <c r="G658" s="106" t="s">
        <v>53</v>
      </c>
      <c r="H658" s="111">
        <v>1895.71</v>
      </c>
      <c r="I658" s="110">
        <v>45836.0</v>
      </c>
      <c r="J658" s="106">
        <v>1559495.0</v>
      </c>
      <c r="K658" s="110">
        <v>45840.0</v>
      </c>
      <c r="L658" s="107"/>
      <c r="M658" s="107"/>
      <c r="N658" s="110">
        <v>45839.0</v>
      </c>
    </row>
    <row r="659" hidden="1">
      <c r="A659" s="106" t="s">
        <v>4022</v>
      </c>
      <c r="B659" s="106">
        <v>2.1991539449E10</v>
      </c>
      <c r="C659" s="106" t="s">
        <v>10300</v>
      </c>
      <c r="D659" s="107"/>
      <c r="E659" s="106" t="s">
        <v>85</v>
      </c>
      <c r="F659" s="107"/>
      <c r="G659" s="106" t="s">
        <v>131</v>
      </c>
      <c r="H659" s="108"/>
      <c r="I659" s="109"/>
      <c r="J659" s="107"/>
      <c r="K659" s="109"/>
      <c r="L659" s="107"/>
      <c r="M659" s="107"/>
      <c r="N659" s="110">
        <v>45856.0</v>
      </c>
    </row>
    <row r="660" hidden="1">
      <c r="A660" s="106" t="s">
        <v>4347</v>
      </c>
      <c r="B660" s="106">
        <v>2.2999453051E10</v>
      </c>
      <c r="C660" s="106" t="s">
        <v>10301</v>
      </c>
      <c r="D660" s="107"/>
      <c r="E660" s="106" t="s">
        <v>85</v>
      </c>
      <c r="F660" s="107"/>
      <c r="G660" s="106" t="s">
        <v>86</v>
      </c>
      <c r="H660" s="108"/>
      <c r="I660" s="109"/>
      <c r="J660" s="107"/>
      <c r="K660" s="109"/>
      <c r="L660" s="107"/>
      <c r="M660" s="107"/>
      <c r="N660" s="110">
        <v>45856.0</v>
      </c>
    </row>
    <row r="661">
      <c r="A661" s="106" t="s">
        <v>4942</v>
      </c>
      <c r="B661" s="106">
        <v>2.1974289595E10</v>
      </c>
      <c r="C661" s="106" t="s">
        <v>10302</v>
      </c>
      <c r="D661" s="106" t="s">
        <v>10178</v>
      </c>
      <c r="E661" s="106" t="s">
        <v>85</v>
      </c>
      <c r="F661" s="106" t="s">
        <v>137</v>
      </c>
      <c r="G661" s="106" t="s">
        <v>53</v>
      </c>
      <c r="H661" s="111">
        <v>521.1</v>
      </c>
      <c r="I661" s="110">
        <v>45805.0</v>
      </c>
      <c r="J661" s="106">
        <v>2169371.0</v>
      </c>
      <c r="K661" s="110">
        <v>45828.0</v>
      </c>
      <c r="L661" s="107"/>
      <c r="M661" s="107"/>
      <c r="N661" s="110">
        <v>45839.0</v>
      </c>
    </row>
    <row r="662" hidden="1">
      <c r="A662" s="106" t="s">
        <v>9392</v>
      </c>
      <c r="B662" s="106">
        <v>2.1972688003E10</v>
      </c>
      <c r="C662" s="107"/>
      <c r="D662" s="106" t="s">
        <v>10286</v>
      </c>
      <c r="E662" s="106" t="s">
        <v>85</v>
      </c>
      <c r="F662" s="107"/>
      <c r="G662" s="106" t="s">
        <v>86</v>
      </c>
      <c r="H662" s="108"/>
      <c r="I662" s="109"/>
      <c r="J662" s="107"/>
      <c r="K662" s="109"/>
      <c r="L662" s="107"/>
      <c r="M662" s="107"/>
      <c r="N662" s="110">
        <v>45856.0</v>
      </c>
    </row>
    <row r="663" hidden="1">
      <c r="A663" s="106" t="s">
        <v>10303</v>
      </c>
      <c r="B663" s="106">
        <v>2.1966153883E10</v>
      </c>
      <c r="C663" s="107"/>
      <c r="D663" s="106" t="s">
        <v>10304</v>
      </c>
      <c r="E663" s="106" t="s">
        <v>85</v>
      </c>
      <c r="F663" s="107"/>
      <c r="G663" s="106" t="s">
        <v>86</v>
      </c>
      <c r="H663" s="108"/>
      <c r="I663" s="109"/>
      <c r="J663" s="107"/>
      <c r="K663" s="109"/>
      <c r="L663" s="107"/>
      <c r="M663" s="107"/>
      <c r="N663" s="110">
        <v>45856.0</v>
      </c>
    </row>
    <row r="664" hidden="1">
      <c r="A664" s="106" t="s">
        <v>4487</v>
      </c>
      <c r="B664" s="106">
        <v>2.2992397404E10</v>
      </c>
      <c r="C664" s="106" t="s">
        <v>10305</v>
      </c>
      <c r="D664" s="107"/>
      <c r="E664" s="106" t="s">
        <v>85</v>
      </c>
      <c r="F664" s="107"/>
      <c r="G664" s="106" t="s">
        <v>86</v>
      </c>
      <c r="H664" s="108"/>
      <c r="I664" s="109"/>
      <c r="J664" s="107"/>
      <c r="K664" s="109"/>
      <c r="L664" s="107"/>
      <c r="M664" s="107"/>
      <c r="N664" s="110">
        <v>45856.0</v>
      </c>
    </row>
    <row r="665" hidden="1">
      <c r="A665" s="106" t="s">
        <v>3986</v>
      </c>
      <c r="B665" s="106">
        <v>2.1992870888E10</v>
      </c>
      <c r="C665" s="106" t="s">
        <v>10306</v>
      </c>
      <c r="D665" s="107"/>
      <c r="E665" s="106" t="s">
        <v>85</v>
      </c>
      <c r="F665" s="107"/>
      <c r="G665" s="106" t="s">
        <v>86</v>
      </c>
      <c r="H665" s="108"/>
      <c r="I665" s="109"/>
      <c r="J665" s="107"/>
      <c r="K665" s="109"/>
      <c r="L665" s="107"/>
      <c r="M665" s="107"/>
      <c r="N665" s="110">
        <v>45856.0</v>
      </c>
    </row>
    <row r="666" hidden="1">
      <c r="A666" s="106" t="s">
        <v>10307</v>
      </c>
      <c r="B666" s="106">
        <v>2.4988065858E10</v>
      </c>
      <c r="C666" s="106" t="s">
        <v>10308</v>
      </c>
      <c r="D666" s="107"/>
      <c r="E666" s="106" t="s">
        <v>85</v>
      </c>
      <c r="F666" s="107"/>
      <c r="G666" s="106" t="s">
        <v>86</v>
      </c>
      <c r="H666" s="108"/>
      <c r="I666" s="109"/>
      <c r="J666" s="107"/>
      <c r="K666" s="109"/>
      <c r="L666" s="107"/>
      <c r="M666" s="107"/>
      <c r="N666" s="110">
        <v>45856.0</v>
      </c>
    </row>
    <row r="667" hidden="1">
      <c r="A667" s="106" t="s">
        <v>4701</v>
      </c>
      <c r="B667" s="106">
        <v>2.1966778113E10</v>
      </c>
      <c r="C667" s="106" t="s">
        <v>10309</v>
      </c>
      <c r="D667" s="107"/>
      <c r="E667" s="106" t="s">
        <v>85</v>
      </c>
      <c r="F667" s="107"/>
      <c r="G667" s="106" t="s">
        <v>131</v>
      </c>
      <c r="H667" s="108"/>
      <c r="I667" s="109"/>
      <c r="J667" s="107"/>
      <c r="K667" s="109"/>
      <c r="L667" s="107"/>
      <c r="M667" s="107"/>
      <c r="N667" s="110">
        <v>45857.0</v>
      </c>
    </row>
    <row r="668" hidden="1">
      <c r="A668" s="106" t="s">
        <v>4282</v>
      </c>
      <c r="B668" s="106">
        <v>2.1970767365E10</v>
      </c>
      <c r="C668" s="106" t="s">
        <v>10310</v>
      </c>
      <c r="D668" s="107"/>
      <c r="E668" s="106" t="s">
        <v>85</v>
      </c>
      <c r="F668" s="107"/>
      <c r="G668" s="106" t="s">
        <v>86</v>
      </c>
      <c r="H668" s="108"/>
      <c r="I668" s="109"/>
      <c r="J668" s="107"/>
      <c r="K668" s="109"/>
      <c r="L668" s="107"/>
      <c r="M668" s="107"/>
      <c r="N668" s="110">
        <v>45857.0</v>
      </c>
    </row>
    <row r="669" hidden="1">
      <c r="A669" s="106" t="s">
        <v>4979</v>
      </c>
      <c r="B669" s="106">
        <v>2.1977081702E10</v>
      </c>
      <c r="C669" s="106" t="s">
        <v>10311</v>
      </c>
      <c r="D669" s="107"/>
      <c r="E669" s="106" t="s">
        <v>85</v>
      </c>
      <c r="F669" s="107"/>
      <c r="G669" s="106" t="s">
        <v>131</v>
      </c>
      <c r="H669" s="108"/>
      <c r="I669" s="109"/>
      <c r="J669" s="107"/>
      <c r="K669" s="109"/>
      <c r="L669" s="107"/>
      <c r="M669" s="107"/>
      <c r="N669" s="110">
        <v>45857.0</v>
      </c>
    </row>
    <row r="670" hidden="1">
      <c r="A670" s="106" t="s">
        <v>4427</v>
      </c>
      <c r="B670" s="106">
        <v>2.1965878433E10</v>
      </c>
      <c r="C670" s="106" t="s">
        <v>10312</v>
      </c>
      <c r="D670" s="107"/>
      <c r="E670" s="106" t="s">
        <v>85</v>
      </c>
      <c r="F670" s="107"/>
      <c r="G670" s="106" t="s">
        <v>131</v>
      </c>
      <c r="H670" s="108"/>
      <c r="I670" s="109"/>
      <c r="J670" s="107"/>
      <c r="K670" s="109"/>
      <c r="L670" s="107"/>
      <c r="M670" s="107"/>
      <c r="N670" s="110">
        <v>45857.0</v>
      </c>
    </row>
    <row r="671" hidden="1">
      <c r="A671" s="106" t="s">
        <v>7593</v>
      </c>
      <c r="B671" s="106">
        <v>2.1990641732E10</v>
      </c>
      <c r="C671" s="107"/>
      <c r="D671" s="107"/>
      <c r="E671" s="106" t="s">
        <v>655</v>
      </c>
      <c r="F671" s="107"/>
      <c r="G671" s="106" t="s">
        <v>86</v>
      </c>
      <c r="H671" s="108"/>
      <c r="I671" s="109"/>
      <c r="J671" s="107"/>
      <c r="K671" s="109"/>
      <c r="L671" s="107"/>
      <c r="M671" s="107"/>
      <c r="N671" s="110">
        <v>45859.0</v>
      </c>
    </row>
    <row r="672" hidden="1">
      <c r="A672" s="106" t="s">
        <v>4022</v>
      </c>
      <c r="B672" s="106">
        <v>2.1986577735E10</v>
      </c>
      <c r="C672" s="107"/>
      <c r="D672" s="106" t="s">
        <v>10313</v>
      </c>
      <c r="E672" s="106" t="s">
        <v>655</v>
      </c>
      <c r="F672" s="107"/>
      <c r="G672" s="106" t="s">
        <v>86</v>
      </c>
      <c r="H672" s="108"/>
      <c r="I672" s="109"/>
      <c r="J672" s="107"/>
      <c r="K672" s="109"/>
      <c r="L672" s="107"/>
      <c r="M672" s="107"/>
      <c r="N672" s="110">
        <v>45859.0</v>
      </c>
    </row>
    <row r="673" hidden="1">
      <c r="A673" s="106" t="s">
        <v>10314</v>
      </c>
      <c r="B673" s="106">
        <v>2.499863381E10</v>
      </c>
      <c r="C673" s="106" t="s">
        <v>10315</v>
      </c>
      <c r="D673" s="107"/>
      <c r="E673" s="106" t="s">
        <v>85</v>
      </c>
      <c r="F673" s="107"/>
      <c r="G673" s="106" t="s">
        <v>131</v>
      </c>
      <c r="H673" s="108"/>
      <c r="I673" s="109"/>
      <c r="J673" s="107"/>
      <c r="K673" s="109"/>
      <c r="L673" s="107"/>
      <c r="M673" s="107"/>
      <c r="N673" s="110">
        <v>45860.0</v>
      </c>
    </row>
    <row r="674" hidden="1">
      <c r="A674" s="106" t="s">
        <v>570</v>
      </c>
      <c r="B674" s="106">
        <v>2.1985459039E10</v>
      </c>
      <c r="C674" s="106" t="s">
        <v>10316</v>
      </c>
      <c r="D674" s="107"/>
      <c r="E674" s="106" t="s">
        <v>85</v>
      </c>
      <c r="F674" s="107"/>
      <c r="G674" s="106" t="s">
        <v>86</v>
      </c>
      <c r="H674" s="108"/>
      <c r="I674" s="109"/>
      <c r="J674" s="107"/>
      <c r="K674" s="109"/>
      <c r="L674" s="107"/>
      <c r="M674" s="107"/>
      <c r="N674" s="110">
        <v>45860.0</v>
      </c>
    </row>
    <row r="675" hidden="1">
      <c r="A675" s="106" t="s">
        <v>10317</v>
      </c>
      <c r="B675" s="106">
        <v>2.1998568162E10</v>
      </c>
      <c r="C675" s="106" t="s">
        <v>10318</v>
      </c>
      <c r="D675" s="107"/>
      <c r="E675" s="106" t="s">
        <v>85</v>
      </c>
      <c r="F675" s="107"/>
      <c r="G675" s="106" t="s">
        <v>131</v>
      </c>
      <c r="H675" s="108"/>
      <c r="I675" s="109"/>
      <c r="J675" s="107"/>
      <c r="K675" s="109"/>
      <c r="L675" s="107"/>
      <c r="M675" s="107"/>
      <c r="N675" s="110">
        <v>45860.0</v>
      </c>
    </row>
    <row r="676" hidden="1">
      <c r="A676" s="106" t="s">
        <v>7731</v>
      </c>
      <c r="B676" s="106">
        <v>2.1970178454E10</v>
      </c>
      <c r="C676" s="107"/>
      <c r="D676" s="107"/>
      <c r="E676" s="106" t="s">
        <v>85</v>
      </c>
      <c r="F676" s="107"/>
      <c r="G676" s="106" t="s">
        <v>86</v>
      </c>
      <c r="H676" s="108"/>
      <c r="I676" s="109"/>
      <c r="J676" s="107"/>
      <c r="K676" s="109"/>
      <c r="L676" s="107"/>
      <c r="M676" s="107"/>
      <c r="N676" s="110">
        <v>45860.0</v>
      </c>
    </row>
    <row r="677" hidden="1">
      <c r="A677" s="106" t="s">
        <v>10319</v>
      </c>
      <c r="B677" s="106">
        <v>2.197899419E10</v>
      </c>
      <c r="C677" s="106" t="s">
        <v>10320</v>
      </c>
      <c r="D677" s="107"/>
      <c r="E677" s="106" t="s">
        <v>85</v>
      </c>
      <c r="F677" s="107"/>
      <c r="G677" s="106" t="s">
        <v>131</v>
      </c>
      <c r="H677" s="108"/>
      <c r="I677" s="109"/>
      <c r="J677" s="107"/>
      <c r="K677" s="109"/>
      <c r="L677" s="107"/>
      <c r="M677" s="107"/>
      <c r="N677" s="110">
        <v>45860.0</v>
      </c>
    </row>
    <row r="678" hidden="1">
      <c r="A678" s="106" t="s">
        <v>2570</v>
      </c>
      <c r="B678" s="106">
        <v>2.1970091686E10</v>
      </c>
      <c r="C678" s="106" t="s">
        <v>10321</v>
      </c>
      <c r="D678" s="107"/>
      <c r="E678" s="106" t="s">
        <v>85</v>
      </c>
      <c r="F678" s="107"/>
      <c r="G678" s="106" t="s">
        <v>86</v>
      </c>
      <c r="H678" s="108"/>
      <c r="I678" s="109"/>
      <c r="J678" s="107"/>
      <c r="K678" s="109"/>
      <c r="L678" s="107"/>
      <c r="M678" s="107"/>
      <c r="N678" s="110">
        <v>45860.0</v>
      </c>
    </row>
    <row r="679" hidden="1">
      <c r="A679" s="106" t="s">
        <v>4227</v>
      </c>
      <c r="B679" s="106">
        <v>2.2999238426E10</v>
      </c>
      <c r="C679" s="106" t="s">
        <v>10322</v>
      </c>
      <c r="D679" s="107"/>
      <c r="E679" s="106" t="s">
        <v>85</v>
      </c>
      <c r="F679" s="107"/>
      <c r="G679" s="106" t="s">
        <v>86</v>
      </c>
      <c r="H679" s="108"/>
      <c r="I679" s="109"/>
      <c r="J679" s="107"/>
      <c r="K679" s="109"/>
      <c r="L679" s="107"/>
      <c r="M679" s="107"/>
      <c r="N679" s="110">
        <v>45860.0</v>
      </c>
    </row>
    <row r="680" hidden="1">
      <c r="A680" s="106" t="s">
        <v>4547</v>
      </c>
      <c r="B680" s="106">
        <v>2.29995959E10</v>
      </c>
      <c r="C680" s="106" t="s">
        <v>10323</v>
      </c>
      <c r="D680" s="107"/>
      <c r="E680" s="106" t="s">
        <v>85</v>
      </c>
      <c r="F680" s="107"/>
      <c r="G680" s="106" t="s">
        <v>131</v>
      </c>
      <c r="H680" s="108"/>
      <c r="I680" s="109"/>
      <c r="J680" s="107"/>
      <c r="K680" s="109"/>
      <c r="L680" s="107"/>
      <c r="M680" s="107"/>
      <c r="N680" s="110">
        <v>45860.0</v>
      </c>
    </row>
    <row r="681" hidden="1">
      <c r="A681" s="106" t="s">
        <v>7593</v>
      </c>
      <c r="B681" s="106">
        <v>2.1982838519E10</v>
      </c>
      <c r="C681" s="107"/>
      <c r="D681" s="107"/>
      <c r="E681" s="106" t="s">
        <v>655</v>
      </c>
      <c r="F681" s="107"/>
      <c r="G681" s="106" t="s">
        <v>86</v>
      </c>
      <c r="H681" s="108"/>
      <c r="I681" s="109"/>
      <c r="J681" s="107"/>
      <c r="K681" s="109"/>
      <c r="L681" s="107"/>
      <c r="M681" s="107"/>
      <c r="N681" s="110">
        <v>45861.0</v>
      </c>
    </row>
    <row r="682" hidden="1">
      <c r="A682" s="106" t="s">
        <v>10324</v>
      </c>
      <c r="B682" s="106">
        <v>2.197493357E10</v>
      </c>
      <c r="C682" s="106" t="s">
        <v>10325</v>
      </c>
      <c r="D682" s="107"/>
      <c r="E682" s="106" t="s">
        <v>671</v>
      </c>
      <c r="F682" s="107"/>
      <c r="G682" s="106" t="s">
        <v>86</v>
      </c>
      <c r="H682" s="108"/>
      <c r="I682" s="109"/>
      <c r="J682" s="107"/>
      <c r="K682" s="109"/>
      <c r="L682" s="107"/>
      <c r="M682" s="107"/>
      <c r="N682" s="110">
        <v>45861.0</v>
      </c>
    </row>
    <row r="683" hidden="1">
      <c r="A683" s="106" t="s">
        <v>4</v>
      </c>
      <c r="B683" s="106">
        <v>2.1970893971E10</v>
      </c>
      <c r="C683" s="106" t="s">
        <v>10326</v>
      </c>
      <c r="D683" s="107"/>
      <c r="E683" s="106" t="s">
        <v>85</v>
      </c>
      <c r="F683" s="107"/>
      <c r="G683" s="106" t="s">
        <v>86</v>
      </c>
      <c r="H683" s="108"/>
      <c r="I683" s="109"/>
      <c r="J683" s="107"/>
      <c r="K683" s="109"/>
      <c r="L683" s="107"/>
      <c r="M683" s="107"/>
      <c r="N683" s="110">
        <v>45862.0</v>
      </c>
    </row>
    <row r="684" hidden="1">
      <c r="A684" s="106" t="s">
        <v>10327</v>
      </c>
      <c r="B684" s="106">
        <v>2.1977163407E10</v>
      </c>
      <c r="C684" s="106" t="s">
        <v>10328</v>
      </c>
      <c r="D684" s="107"/>
      <c r="E684" s="106" t="s">
        <v>85</v>
      </c>
      <c r="F684" s="107"/>
      <c r="G684" s="106" t="s">
        <v>86</v>
      </c>
      <c r="H684" s="108"/>
      <c r="I684" s="109"/>
      <c r="J684" s="107"/>
      <c r="K684" s="109"/>
      <c r="L684" s="107"/>
      <c r="M684" s="107"/>
      <c r="N684" s="110">
        <v>45862.0</v>
      </c>
    </row>
    <row r="685" hidden="1">
      <c r="A685" s="106" t="s">
        <v>10329</v>
      </c>
      <c r="B685" s="106">
        <v>2.1965490834E10</v>
      </c>
      <c r="C685" s="106" t="s">
        <v>10330</v>
      </c>
      <c r="D685" s="107"/>
      <c r="E685" s="106" t="s">
        <v>85</v>
      </c>
      <c r="F685" s="107"/>
      <c r="G685" s="106" t="s">
        <v>86</v>
      </c>
      <c r="H685" s="108"/>
      <c r="I685" s="109"/>
      <c r="J685" s="107"/>
      <c r="K685" s="109"/>
      <c r="L685" s="107"/>
      <c r="M685" s="107"/>
      <c r="N685" s="110">
        <v>45862.0</v>
      </c>
    </row>
    <row r="686" hidden="1">
      <c r="A686" s="106" t="s">
        <v>10331</v>
      </c>
      <c r="B686" s="106">
        <v>2.1964573037E10</v>
      </c>
      <c r="C686" s="106" t="s">
        <v>10332</v>
      </c>
      <c r="D686" s="107"/>
      <c r="E686" s="106" t="s">
        <v>85</v>
      </c>
      <c r="F686" s="107"/>
      <c r="G686" s="106" t="s">
        <v>86</v>
      </c>
      <c r="H686" s="108"/>
      <c r="I686" s="109"/>
      <c r="J686" s="107"/>
      <c r="K686" s="109"/>
      <c r="L686" s="107"/>
      <c r="M686" s="107"/>
      <c r="N686" s="110" t="s">
        <v>10333</v>
      </c>
    </row>
    <row r="687" hidden="1">
      <c r="A687" s="106" t="s">
        <v>4157</v>
      </c>
      <c r="B687" s="106">
        <v>2.1996849701E10</v>
      </c>
      <c r="C687" s="106" t="s">
        <v>10334</v>
      </c>
      <c r="D687" s="107"/>
      <c r="E687" s="106" t="s">
        <v>85</v>
      </c>
      <c r="F687" s="107"/>
      <c r="G687" s="106" t="s">
        <v>86</v>
      </c>
      <c r="H687" s="108"/>
      <c r="I687" s="109"/>
      <c r="J687" s="107"/>
      <c r="K687" s="109"/>
      <c r="L687" s="107"/>
      <c r="M687" s="107"/>
      <c r="N687" s="110">
        <v>45862.0</v>
      </c>
    </row>
    <row r="688" hidden="1">
      <c r="A688" s="106" t="s">
        <v>5069</v>
      </c>
      <c r="B688" s="106">
        <v>2.1976142717E10</v>
      </c>
      <c r="C688" s="107"/>
      <c r="D688" s="107"/>
      <c r="E688" s="106" t="s">
        <v>85</v>
      </c>
      <c r="F688" s="107"/>
      <c r="G688" s="106" t="s">
        <v>86</v>
      </c>
      <c r="H688" s="108"/>
      <c r="I688" s="109"/>
      <c r="J688" s="107"/>
      <c r="K688" s="109"/>
      <c r="L688" s="107"/>
      <c r="M688" s="107"/>
      <c r="N688" s="110">
        <v>45862.0</v>
      </c>
    </row>
    <row r="689" hidden="1">
      <c r="A689" s="106" t="s">
        <v>10335</v>
      </c>
      <c r="B689" s="106">
        <v>2.299930146E10</v>
      </c>
      <c r="C689" s="106" t="s">
        <v>10336</v>
      </c>
      <c r="D689" s="107"/>
      <c r="E689" s="106" t="s">
        <v>85</v>
      </c>
      <c r="F689" s="107"/>
      <c r="G689" s="106" t="s">
        <v>150</v>
      </c>
      <c r="H689" s="108"/>
      <c r="I689" s="109"/>
      <c r="J689" s="107"/>
      <c r="K689" s="109"/>
      <c r="L689" s="107"/>
      <c r="M689" s="107"/>
      <c r="N689" s="110">
        <v>45862.0</v>
      </c>
    </row>
    <row r="690" hidden="1">
      <c r="A690" s="106" t="s">
        <v>4393</v>
      </c>
      <c r="B690" s="106">
        <v>2.1976171698E10</v>
      </c>
      <c r="C690" s="106" t="s">
        <v>10337</v>
      </c>
      <c r="D690" s="107"/>
      <c r="E690" s="106" t="s">
        <v>671</v>
      </c>
      <c r="F690" s="107"/>
      <c r="G690" s="106" t="s">
        <v>86</v>
      </c>
      <c r="H690" s="108"/>
      <c r="I690" s="109"/>
      <c r="J690" s="107"/>
      <c r="K690" s="109"/>
      <c r="L690" s="107"/>
      <c r="M690" s="107"/>
      <c r="N690" s="110">
        <v>45862.0</v>
      </c>
    </row>
    <row r="691">
      <c r="A691" s="106" t="s">
        <v>4189</v>
      </c>
      <c r="B691" s="106">
        <v>2.1983076763E10</v>
      </c>
      <c r="C691" s="106" t="s">
        <v>10338</v>
      </c>
      <c r="D691" s="106" t="s">
        <v>10339</v>
      </c>
      <c r="E691" s="106" t="s">
        <v>803</v>
      </c>
      <c r="F691" s="106" t="s">
        <v>93</v>
      </c>
      <c r="G691" s="106" t="s">
        <v>53</v>
      </c>
      <c r="H691" s="111">
        <v>376.33</v>
      </c>
      <c r="I691" s="109"/>
      <c r="J691" s="106">
        <v>9.6475516E7</v>
      </c>
      <c r="K691" s="110">
        <v>45848.0</v>
      </c>
      <c r="L691" s="107"/>
      <c r="M691" s="107"/>
      <c r="N691" s="110">
        <v>45838.0</v>
      </c>
    </row>
    <row r="692" hidden="1">
      <c r="A692" s="106" t="s">
        <v>10340</v>
      </c>
      <c r="B692" s="106">
        <v>2.1988430586E10</v>
      </c>
      <c r="C692" s="106" t="s">
        <v>10341</v>
      </c>
      <c r="D692" s="107"/>
      <c r="E692" s="106" t="s">
        <v>85</v>
      </c>
      <c r="F692" s="107"/>
      <c r="G692" s="106" t="s">
        <v>131</v>
      </c>
      <c r="H692" s="108"/>
      <c r="I692" s="109"/>
      <c r="J692" s="107"/>
      <c r="K692" s="109"/>
      <c r="L692" s="107"/>
      <c r="M692" s="107"/>
      <c r="N692" s="110">
        <v>45863.0</v>
      </c>
    </row>
    <row r="693" hidden="1">
      <c r="A693" s="106" t="s">
        <v>10342</v>
      </c>
      <c r="B693" s="106">
        <v>2.1964822108E10</v>
      </c>
      <c r="C693" s="106" t="s">
        <v>10343</v>
      </c>
      <c r="D693" s="107"/>
      <c r="E693" s="106" t="s">
        <v>85</v>
      </c>
      <c r="F693" s="107"/>
      <c r="G693" s="106" t="s">
        <v>131</v>
      </c>
      <c r="H693" s="108"/>
      <c r="I693" s="109"/>
      <c r="J693" s="107"/>
      <c r="K693" s="109"/>
      <c r="L693" s="107"/>
      <c r="M693" s="107"/>
      <c r="N693" s="110">
        <v>45863.0</v>
      </c>
    </row>
    <row r="694" hidden="1">
      <c r="A694" s="106" t="s">
        <v>5170</v>
      </c>
      <c r="B694" s="106">
        <v>2.1993812473E10</v>
      </c>
      <c r="C694" s="106" t="s">
        <v>10344</v>
      </c>
      <c r="D694" s="107"/>
      <c r="E694" s="106" t="s">
        <v>85</v>
      </c>
      <c r="F694" s="107"/>
      <c r="G694" s="106" t="s">
        <v>131</v>
      </c>
      <c r="H694" s="108"/>
      <c r="I694" s="109"/>
      <c r="J694" s="107"/>
      <c r="K694" s="109"/>
      <c r="L694" s="107"/>
      <c r="M694" s="107"/>
      <c r="N694" s="110">
        <v>45863.0</v>
      </c>
    </row>
    <row r="695" hidden="1">
      <c r="A695" s="106" t="s">
        <v>5270</v>
      </c>
      <c r="B695" s="106">
        <v>2.1997173727E10</v>
      </c>
      <c r="C695" s="107"/>
      <c r="D695" s="107"/>
      <c r="E695" s="106" t="s">
        <v>85</v>
      </c>
      <c r="F695" s="107"/>
      <c r="G695" s="106" t="s">
        <v>86</v>
      </c>
      <c r="H695" s="108"/>
      <c r="I695" s="109"/>
      <c r="J695" s="107"/>
      <c r="K695" s="109"/>
      <c r="L695" s="107"/>
      <c r="M695" s="107"/>
      <c r="N695" s="110">
        <v>45863.0</v>
      </c>
    </row>
    <row r="696" hidden="1">
      <c r="A696" s="106" t="s">
        <v>10345</v>
      </c>
      <c r="B696" s="106">
        <v>2.1998782756E10</v>
      </c>
      <c r="C696" s="106" t="s">
        <v>10346</v>
      </c>
      <c r="D696" s="107"/>
      <c r="E696" s="106" t="s">
        <v>85</v>
      </c>
      <c r="F696" s="107"/>
      <c r="G696" s="106" t="s">
        <v>86</v>
      </c>
      <c r="H696" s="108"/>
      <c r="I696" s="109"/>
      <c r="J696" s="107"/>
      <c r="K696" s="109"/>
      <c r="L696" s="107"/>
      <c r="M696" s="107"/>
      <c r="N696" s="110">
        <v>45863.0</v>
      </c>
    </row>
    <row r="697" hidden="1">
      <c r="A697" s="106" t="s">
        <v>10347</v>
      </c>
      <c r="B697" s="106">
        <v>2.1993820969E10</v>
      </c>
      <c r="C697" s="106" t="s">
        <v>10348</v>
      </c>
      <c r="D697" s="107"/>
      <c r="E697" s="106" t="s">
        <v>85</v>
      </c>
      <c r="F697" s="107"/>
      <c r="G697" s="106" t="s">
        <v>86</v>
      </c>
      <c r="H697" s="108"/>
      <c r="I697" s="109"/>
      <c r="J697" s="107"/>
      <c r="K697" s="109"/>
      <c r="L697" s="107"/>
      <c r="M697" s="107"/>
      <c r="N697" s="110">
        <v>45863.0</v>
      </c>
    </row>
    <row r="698" hidden="1">
      <c r="A698" s="106" t="s">
        <v>1274</v>
      </c>
      <c r="B698" s="106">
        <v>2.1994804238E10</v>
      </c>
      <c r="C698" s="106" t="s">
        <v>10349</v>
      </c>
      <c r="D698" s="107"/>
      <c r="E698" s="106" t="s">
        <v>85</v>
      </c>
      <c r="F698" s="107"/>
      <c r="G698" s="106" t="s">
        <v>131</v>
      </c>
      <c r="H698" s="108"/>
      <c r="I698" s="109"/>
      <c r="J698" s="107"/>
      <c r="K698" s="109"/>
      <c r="L698" s="107"/>
      <c r="M698" s="107"/>
      <c r="N698" s="110">
        <v>45863.0</v>
      </c>
    </row>
    <row r="699" hidden="1">
      <c r="A699" s="106" t="s">
        <v>10350</v>
      </c>
      <c r="B699" s="106">
        <v>2.498136744E10</v>
      </c>
      <c r="C699" s="106" t="s">
        <v>10351</v>
      </c>
      <c r="D699" s="107"/>
      <c r="E699" s="106" t="s">
        <v>85</v>
      </c>
      <c r="F699" s="107"/>
      <c r="G699" s="106" t="s">
        <v>86</v>
      </c>
      <c r="H699" s="108"/>
      <c r="I699" s="109"/>
      <c r="J699" s="107"/>
      <c r="K699" s="109"/>
      <c r="L699" s="107"/>
      <c r="M699" s="107"/>
      <c r="N699" s="110">
        <v>45863.0</v>
      </c>
    </row>
    <row r="700" hidden="1">
      <c r="A700" s="106" t="s">
        <v>4713</v>
      </c>
      <c r="B700" s="106">
        <v>2.198778357E10</v>
      </c>
      <c r="C700" s="106" t="s">
        <v>10352</v>
      </c>
      <c r="D700" s="107"/>
      <c r="E700" s="106" t="s">
        <v>85</v>
      </c>
      <c r="F700" s="106" t="s">
        <v>970</v>
      </c>
      <c r="G700" s="106" t="s">
        <v>55</v>
      </c>
      <c r="H700" s="111">
        <v>189.0</v>
      </c>
      <c r="I700" s="110">
        <v>45868.0</v>
      </c>
      <c r="J700" s="106" t="s">
        <v>10353</v>
      </c>
      <c r="K700" s="109"/>
      <c r="L700" s="107"/>
      <c r="M700" s="107"/>
      <c r="N700" s="110">
        <v>45933.0</v>
      </c>
    </row>
    <row r="701" hidden="1">
      <c r="A701" s="106" t="s">
        <v>5262</v>
      </c>
      <c r="B701" s="106">
        <v>2.1997503943E10</v>
      </c>
      <c r="C701" s="106" t="s">
        <v>10354</v>
      </c>
      <c r="D701" s="107"/>
      <c r="E701" s="106" t="s">
        <v>85</v>
      </c>
      <c r="F701" s="106" t="s">
        <v>970</v>
      </c>
      <c r="G701" s="106" t="s">
        <v>86</v>
      </c>
      <c r="H701" s="108"/>
      <c r="I701" s="109"/>
      <c r="J701" s="107"/>
      <c r="K701" s="109"/>
      <c r="L701" s="107"/>
      <c r="M701" s="107"/>
      <c r="N701" s="110">
        <v>45864.0</v>
      </c>
    </row>
    <row r="702" hidden="1">
      <c r="A702" s="106" t="s">
        <v>10355</v>
      </c>
      <c r="B702" s="106">
        <v>2.2981484162E10</v>
      </c>
      <c r="C702" s="106" t="s">
        <v>10356</v>
      </c>
      <c r="D702" s="107"/>
      <c r="E702" s="106" t="s">
        <v>85</v>
      </c>
      <c r="F702" s="107"/>
      <c r="G702" s="106" t="s">
        <v>86</v>
      </c>
      <c r="H702" s="108"/>
      <c r="I702" s="109"/>
      <c r="J702" s="107"/>
      <c r="K702" s="109"/>
      <c r="L702" s="107"/>
      <c r="M702" s="107"/>
      <c r="N702" s="110">
        <v>45864.0</v>
      </c>
    </row>
    <row r="703" hidden="1">
      <c r="A703" s="106" t="s">
        <v>4128</v>
      </c>
      <c r="B703" s="106">
        <v>2.2998812613E10</v>
      </c>
      <c r="C703" s="106" t="s">
        <v>10357</v>
      </c>
      <c r="D703" s="107"/>
      <c r="E703" s="106" t="s">
        <v>85</v>
      </c>
      <c r="F703" s="107"/>
      <c r="G703" s="106" t="s">
        <v>131</v>
      </c>
      <c r="H703" s="108"/>
      <c r="I703" s="109"/>
      <c r="J703" s="107"/>
      <c r="K703" s="109"/>
      <c r="L703" s="107"/>
      <c r="M703" s="106" t="s">
        <v>10358</v>
      </c>
      <c r="N703" s="110">
        <v>45864.0</v>
      </c>
    </row>
    <row r="704" hidden="1">
      <c r="A704" s="106" t="s">
        <v>4413</v>
      </c>
      <c r="B704" s="106">
        <v>2.4981351976E10</v>
      </c>
      <c r="C704" s="106" t="s">
        <v>10359</v>
      </c>
      <c r="D704" s="107"/>
      <c r="E704" s="106" t="s">
        <v>649</v>
      </c>
      <c r="F704" s="107"/>
      <c r="G704" s="106" t="s">
        <v>86</v>
      </c>
      <c r="H704" s="108"/>
      <c r="I704" s="109"/>
      <c r="J704" s="107"/>
      <c r="K704" s="109"/>
      <c r="L704" s="107"/>
      <c r="M704" s="107"/>
      <c r="N704" s="110">
        <v>45865.0</v>
      </c>
    </row>
    <row r="705" hidden="1">
      <c r="A705" s="106" t="s">
        <v>9993</v>
      </c>
      <c r="B705" s="106">
        <v>2.1973751531E10</v>
      </c>
      <c r="C705" s="106" t="s">
        <v>10360</v>
      </c>
      <c r="D705" s="107"/>
      <c r="E705" s="106" t="s">
        <v>85</v>
      </c>
      <c r="F705" s="107"/>
      <c r="G705" s="106" t="s">
        <v>86</v>
      </c>
      <c r="H705" s="108"/>
      <c r="I705" s="109"/>
      <c r="J705" s="107"/>
      <c r="K705" s="109"/>
      <c r="L705" s="107"/>
      <c r="M705" s="107"/>
      <c r="N705" s="110">
        <v>45867.0</v>
      </c>
    </row>
    <row r="706" hidden="1">
      <c r="A706" s="106" t="s">
        <v>4347</v>
      </c>
      <c r="B706" s="106">
        <v>2.2998182643E10</v>
      </c>
      <c r="C706" s="106" t="s">
        <v>10361</v>
      </c>
      <c r="D706" s="107"/>
      <c r="E706" s="106" t="s">
        <v>85</v>
      </c>
      <c r="F706" s="107"/>
      <c r="G706" s="106" t="s">
        <v>131</v>
      </c>
      <c r="H706" s="108"/>
      <c r="I706" s="109"/>
      <c r="J706" s="107"/>
      <c r="K706" s="109"/>
      <c r="L706" s="107"/>
      <c r="M706" s="107"/>
      <c r="N706" s="110">
        <v>45867.0</v>
      </c>
    </row>
    <row r="707" hidden="1">
      <c r="A707" s="106" t="s">
        <v>4022</v>
      </c>
      <c r="B707" s="106">
        <v>2.1999847758E10</v>
      </c>
      <c r="C707" s="106" t="s">
        <v>10362</v>
      </c>
      <c r="D707" s="107"/>
      <c r="E707" s="106" t="s">
        <v>85</v>
      </c>
      <c r="F707" s="107"/>
      <c r="G707" s="106" t="s">
        <v>86</v>
      </c>
      <c r="H707" s="108"/>
      <c r="I707" s="109"/>
      <c r="J707" s="107"/>
      <c r="K707" s="109"/>
      <c r="L707" s="107"/>
      <c r="M707" s="107"/>
      <c r="N707" s="110">
        <v>45867.0</v>
      </c>
    </row>
    <row r="708" hidden="1">
      <c r="A708" s="106" t="s">
        <v>5144</v>
      </c>
      <c r="B708" s="106">
        <v>2.1970125923E10</v>
      </c>
      <c r="C708" s="106" t="s">
        <v>10363</v>
      </c>
      <c r="D708" s="107"/>
      <c r="E708" s="106" t="s">
        <v>85</v>
      </c>
      <c r="F708" s="107"/>
      <c r="G708" s="106" t="s">
        <v>131</v>
      </c>
      <c r="H708" s="108"/>
      <c r="I708" s="109"/>
      <c r="J708" s="107"/>
      <c r="K708" s="109"/>
      <c r="L708" s="107"/>
      <c r="M708" s="107"/>
      <c r="N708" s="110">
        <v>45867.0</v>
      </c>
    </row>
    <row r="709" hidden="1">
      <c r="A709" s="106" t="s">
        <v>7593</v>
      </c>
      <c r="B709" s="106">
        <v>2.198693911E10</v>
      </c>
      <c r="C709" s="106" t="s">
        <v>10364</v>
      </c>
      <c r="D709" s="107"/>
      <c r="E709" s="106" t="s">
        <v>85</v>
      </c>
      <c r="F709" s="107"/>
      <c r="G709" s="106" t="s">
        <v>150</v>
      </c>
      <c r="H709" s="108"/>
      <c r="I709" s="109"/>
      <c r="J709" s="107"/>
      <c r="K709" s="109"/>
      <c r="L709" s="107"/>
      <c r="M709" s="107"/>
      <c r="N709" s="110">
        <v>45867.0</v>
      </c>
    </row>
    <row r="710" hidden="1">
      <c r="A710" s="106" t="s">
        <v>10365</v>
      </c>
      <c r="B710" s="106">
        <v>2.1983174804E10</v>
      </c>
      <c r="C710" s="106" t="s">
        <v>10366</v>
      </c>
      <c r="D710" s="107"/>
      <c r="E710" s="106" t="s">
        <v>85</v>
      </c>
      <c r="F710" s="107"/>
      <c r="G710" s="106" t="s">
        <v>86</v>
      </c>
      <c r="H710" s="108"/>
      <c r="I710" s="109"/>
      <c r="J710" s="107"/>
      <c r="K710" s="109"/>
      <c r="L710" s="107"/>
      <c r="M710" s="107"/>
      <c r="N710" s="110">
        <v>45867.0</v>
      </c>
    </row>
    <row r="711" hidden="1">
      <c r="A711" s="106" t="s">
        <v>4009</v>
      </c>
      <c r="B711" s="106">
        <v>2.1976088219E10</v>
      </c>
      <c r="C711" s="106" t="s">
        <v>10367</v>
      </c>
      <c r="D711" s="107"/>
      <c r="E711" s="106" t="s">
        <v>85</v>
      </c>
      <c r="F711" s="107"/>
      <c r="G711" s="106" t="s">
        <v>86</v>
      </c>
      <c r="H711" s="108"/>
      <c r="I711" s="109"/>
      <c r="J711" s="107"/>
      <c r="K711" s="109"/>
      <c r="L711" s="107"/>
      <c r="M711" s="107"/>
      <c r="N711" s="110">
        <v>45867.0</v>
      </c>
    </row>
    <row r="712" hidden="1">
      <c r="A712" s="106" t="s">
        <v>4821</v>
      </c>
      <c r="B712" s="106">
        <v>2.2988095822E10</v>
      </c>
      <c r="C712" s="106" t="s">
        <v>10368</v>
      </c>
      <c r="D712" s="107"/>
      <c r="E712" s="106" t="s">
        <v>671</v>
      </c>
      <c r="F712" s="107"/>
      <c r="G712" s="106" t="s">
        <v>86</v>
      </c>
      <c r="H712" s="108"/>
      <c r="I712" s="109"/>
      <c r="J712" s="107"/>
      <c r="K712" s="109"/>
      <c r="L712" s="107"/>
      <c r="M712" s="107"/>
      <c r="N712" s="110">
        <v>45869.0</v>
      </c>
    </row>
    <row r="713" hidden="1">
      <c r="A713" s="106" t="s">
        <v>5135</v>
      </c>
      <c r="B713" s="106">
        <v>2.199437005E10</v>
      </c>
      <c r="C713" s="106" t="s">
        <v>10369</v>
      </c>
      <c r="D713" s="107"/>
      <c r="E713" s="106" t="s">
        <v>671</v>
      </c>
      <c r="F713" s="107"/>
      <c r="G713" s="106" t="s">
        <v>86</v>
      </c>
      <c r="H713" s="108"/>
      <c r="I713" s="109"/>
      <c r="J713" s="107"/>
      <c r="K713" s="109"/>
      <c r="L713" s="107"/>
      <c r="M713" s="107"/>
      <c r="N713" s="110">
        <v>45869.0</v>
      </c>
    </row>
    <row r="714" hidden="1">
      <c r="A714" s="106" t="s">
        <v>4456</v>
      </c>
      <c r="B714" s="106">
        <v>2.1990519528E10</v>
      </c>
      <c r="C714" s="106" t="s">
        <v>10370</v>
      </c>
      <c r="D714" s="107"/>
      <c r="E714" s="106" t="s">
        <v>85</v>
      </c>
      <c r="F714" s="107"/>
      <c r="G714" s="106" t="s">
        <v>86</v>
      </c>
      <c r="H714" s="108"/>
      <c r="I714" s="109"/>
      <c r="J714" s="107"/>
      <c r="K714" s="109"/>
      <c r="L714" s="107"/>
      <c r="M714" s="107"/>
      <c r="N714" s="110">
        <v>45869.0</v>
      </c>
    </row>
    <row r="715" hidden="1">
      <c r="A715" s="106" t="s">
        <v>3982</v>
      </c>
      <c r="B715" s="106">
        <v>2.29986849E10</v>
      </c>
      <c r="C715" s="106" t="s">
        <v>10371</v>
      </c>
      <c r="D715" s="107"/>
      <c r="E715" s="106" t="s">
        <v>85</v>
      </c>
      <c r="F715" s="107"/>
      <c r="G715" s="106" t="s">
        <v>86</v>
      </c>
      <c r="H715" s="108"/>
      <c r="I715" s="109"/>
      <c r="J715" s="107"/>
      <c r="K715" s="109"/>
      <c r="L715" s="107"/>
      <c r="M715" s="107"/>
      <c r="N715" s="110">
        <v>45869.0</v>
      </c>
    </row>
    <row r="716" hidden="1">
      <c r="A716" s="106" t="s">
        <v>10372</v>
      </c>
      <c r="B716" s="106">
        <v>2.1971763167E10</v>
      </c>
      <c r="C716" s="106" t="s">
        <v>10373</v>
      </c>
      <c r="D716" s="107"/>
      <c r="E716" s="106" t="s">
        <v>85</v>
      </c>
      <c r="F716" s="107"/>
      <c r="G716" s="106" t="s">
        <v>86</v>
      </c>
      <c r="H716" s="108"/>
      <c r="I716" s="109"/>
      <c r="J716" s="107"/>
      <c r="K716" s="109"/>
      <c r="L716" s="107"/>
      <c r="M716" s="107"/>
      <c r="N716" s="110">
        <v>45869.0</v>
      </c>
    </row>
    <row r="717" hidden="1">
      <c r="A717" s="106" t="s">
        <v>4906</v>
      </c>
      <c r="B717" s="106">
        <v>2.198003139E10</v>
      </c>
      <c r="C717" s="107"/>
      <c r="D717" s="107"/>
      <c r="E717" s="106" t="s">
        <v>85</v>
      </c>
      <c r="F717" s="107"/>
      <c r="G717" s="106" t="s">
        <v>86</v>
      </c>
      <c r="H717" s="108"/>
      <c r="I717" s="109"/>
      <c r="J717" s="107"/>
      <c r="K717" s="109"/>
      <c r="L717" s="107"/>
      <c r="M717" s="107"/>
      <c r="N717" s="110">
        <v>45869.0</v>
      </c>
    </row>
    <row r="718" hidden="1">
      <c r="A718" s="106" t="s">
        <v>187</v>
      </c>
      <c r="B718" s="106">
        <v>2.1994391024E10</v>
      </c>
      <c r="C718" s="106" t="s">
        <v>10374</v>
      </c>
      <c r="D718" s="107"/>
      <c r="E718" s="106" t="s">
        <v>85</v>
      </c>
      <c r="F718" s="107"/>
      <c r="G718" s="106" t="s">
        <v>86</v>
      </c>
      <c r="H718" s="108"/>
      <c r="I718" s="109"/>
      <c r="J718" s="107"/>
      <c r="K718" s="109"/>
      <c r="L718" s="107"/>
      <c r="M718" s="107"/>
      <c r="N718" s="110">
        <v>45869.0</v>
      </c>
    </row>
    <row r="719" hidden="1">
      <c r="A719" s="106" t="s">
        <v>4286</v>
      </c>
      <c r="B719" s="106">
        <v>2.4988170046E10</v>
      </c>
      <c r="C719" s="106" t="s">
        <v>10375</v>
      </c>
      <c r="D719" s="107"/>
      <c r="E719" s="106" t="s">
        <v>85</v>
      </c>
      <c r="F719" s="107"/>
      <c r="G719" s="106" t="s">
        <v>86</v>
      </c>
      <c r="H719" s="108"/>
      <c r="I719" s="109"/>
      <c r="J719" s="107"/>
      <c r="K719" s="109"/>
      <c r="L719" s="107"/>
      <c r="M719" s="107"/>
      <c r="N719" s="110">
        <v>45869.0</v>
      </c>
    </row>
    <row r="720" hidden="1">
      <c r="A720" s="106" t="s">
        <v>4282</v>
      </c>
      <c r="B720" s="106">
        <v>2.1990576061E10</v>
      </c>
      <c r="C720" s="106" t="s">
        <v>10376</v>
      </c>
      <c r="D720" s="107"/>
      <c r="E720" s="106" t="s">
        <v>85</v>
      </c>
      <c r="F720" s="107"/>
      <c r="G720" s="106" t="s">
        <v>86</v>
      </c>
      <c r="H720" s="108"/>
      <c r="I720" s="109"/>
      <c r="J720" s="107"/>
      <c r="K720" s="109"/>
      <c r="L720" s="107"/>
      <c r="M720" s="107"/>
      <c r="N720" s="110">
        <v>45869.0</v>
      </c>
    </row>
    <row r="721" hidden="1">
      <c r="A721" s="106" t="s">
        <v>10377</v>
      </c>
      <c r="B721" s="106">
        <v>2.2999067823E10</v>
      </c>
      <c r="C721" s="106" t="s">
        <v>10378</v>
      </c>
      <c r="D721" s="107"/>
      <c r="E721" s="106" t="s">
        <v>85</v>
      </c>
      <c r="F721" s="107"/>
      <c r="G721" s="106" t="s">
        <v>86</v>
      </c>
      <c r="H721" s="108"/>
      <c r="I721" s="109"/>
      <c r="J721" s="107"/>
      <c r="K721" s="109"/>
      <c r="L721" s="107"/>
      <c r="M721" s="107"/>
      <c r="N721" s="110">
        <v>45869.0</v>
      </c>
    </row>
    <row r="722" hidden="1">
      <c r="A722" s="106" t="s">
        <v>5040</v>
      </c>
      <c r="B722" s="106">
        <v>2.4992258513E10</v>
      </c>
      <c r="C722" s="106" t="s">
        <v>10379</v>
      </c>
      <c r="D722" s="107"/>
      <c r="E722" s="106" t="s">
        <v>85</v>
      </c>
      <c r="F722" s="107"/>
      <c r="G722" s="106" t="s">
        <v>131</v>
      </c>
      <c r="H722" s="108"/>
      <c r="I722" s="109"/>
      <c r="J722" s="107"/>
      <c r="K722" s="109"/>
      <c r="L722" s="107"/>
      <c r="M722" s="107"/>
      <c r="N722" s="110">
        <v>45870.0</v>
      </c>
    </row>
    <row r="723" hidden="1">
      <c r="A723" s="106" t="s">
        <v>2281</v>
      </c>
      <c r="B723" s="106">
        <v>2.1979661559E10</v>
      </c>
      <c r="C723" s="106" t="s">
        <v>10380</v>
      </c>
      <c r="D723" s="107"/>
      <c r="E723" s="106" t="s">
        <v>85</v>
      </c>
      <c r="F723" s="107"/>
      <c r="G723" s="106" t="s">
        <v>131</v>
      </c>
      <c r="H723" s="108"/>
      <c r="I723" s="109"/>
      <c r="J723" s="107"/>
      <c r="K723" s="109"/>
      <c r="L723" s="107"/>
      <c r="M723" s="107"/>
      <c r="N723" s="110">
        <v>45870.0</v>
      </c>
    </row>
    <row r="724" hidden="1">
      <c r="A724" s="106" t="s">
        <v>8983</v>
      </c>
      <c r="B724" s="106">
        <v>2.1964712865E10</v>
      </c>
      <c r="C724" s="106" t="s">
        <v>10381</v>
      </c>
      <c r="D724" s="107"/>
      <c r="E724" s="106" t="s">
        <v>85</v>
      </c>
      <c r="F724" s="107"/>
      <c r="G724" s="106" t="s">
        <v>86</v>
      </c>
      <c r="H724" s="108"/>
      <c r="I724" s="109"/>
      <c r="J724" s="107"/>
      <c r="K724" s="109"/>
      <c r="L724" s="107"/>
      <c r="M724" s="107"/>
      <c r="N724" s="110">
        <v>45870.0</v>
      </c>
    </row>
    <row r="725" hidden="1">
      <c r="A725" s="106" t="s">
        <v>10382</v>
      </c>
      <c r="B725" s="106">
        <v>2.1976394206E10</v>
      </c>
      <c r="C725" s="106" t="s">
        <v>10383</v>
      </c>
      <c r="D725" s="107"/>
      <c r="E725" s="106" t="s">
        <v>85</v>
      </c>
      <c r="F725" s="107"/>
      <c r="G725" s="106" t="s">
        <v>131</v>
      </c>
      <c r="H725" s="108"/>
      <c r="I725" s="109"/>
      <c r="J725" s="107"/>
      <c r="K725" s="109"/>
      <c r="L725" s="107"/>
      <c r="M725" s="107"/>
      <c r="N725" s="110">
        <v>45870.0</v>
      </c>
    </row>
    <row r="726" hidden="1">
      <c r="A726" s="106" t="s">
        <v>4713</v>
      </c>
      <c r="B726" s="106">
        <v>2.1996919869E10</v>
      </c>
      <c r="C726" s="106" t="s">
        <v>10384</v>
      </c>
      <c r="D726" s="107"/>
      <c r="E726" s="106" t="s">
        <v>85</v>
      </c>
      <c r="F726" s="107"/>
      <c r="G726" s="106" t="s">
        <v>86</v>
      </c>
      <c r="H726" s="108"/>
      <c r="I726" s="109"/>
      <c r="J726" s="107"/>
      <c r="K726" s="109"/>
      <c r="L726" s="107"/>
      <c r="M726" s="107"/>
      <c r="N726" s="110">
        <v>45870.0</v>
      </c>
    </row>
    <row r="727">
      <c r="A727" s="106" t="s">
        <v>9724</v>
      </c>
      <c r="B727" s="106">
        <v>2.1980571984E10</v>
      </c>
      <c r="C727" s="106" t="s">
        <v>10385</v>
      </c>
      <c r="D727" s="106" t="s">
        <v>10386</v>
      </c>
      <c r="E727" s="106" t="s">
        <v>803</v>
      </c>
      <c r="F727" s="106" t="s">
        <v>289</v>
      </c>
      <c r="G727" s="106" t="s">
        <v>53</v>
      </c>
      <c r="H727" s="111">
        <v>484.21</v>
      </c>
      <c r="I727" s="109"/>
      <c r="J727" s="106">
        <v>1.7511133429827E13</v>
      </c>
      <c r="K727" s="110">
        <v>45840.0</v>
      </c>
      <c r="L727" s="107"/>
      <c r="M727" s="107"/>
      <c r="N727" s="110">
        <v>45838.0</v>
      </c>
    </row>
    <row r="728" hidden="1">
      <c r="A728" s="106" t="s">
        <v>4299</v>
      </c>
      <c r="B728" s="106">
        <v>2.1967337669E10</v>
      </c>
      <c r="C728" s="106" t="s">
        <v>10387</v>
      </c>
      <c r="D728" s="107"/>
      <c r="E728" s="106" t="s">
        <v>85</v>
      </c>
      <c r="F728" s="107"/>
      <c r="G728" s="106" t="s">
        <v>86</v>
      </c>
      <c r="H728" s="108"/>
      <c r="I728" s="109"/>
      <c r="J728" s="107"/>
      <c r="K728" s="109"/>
      <c r="L728" s="107"/>
      <c r="M728" s="107"/>
      <c r="N728" s="110">
        <v>45870.0</v>
      </c>
    </row>
    <row r="729" hidden="1">
      <c r="A729" s="106" t="s">
        <v>10388</v>
      </c>
      <c r="B729" s="106">
        <v>2.299932177E10</v>
      </c>
      <c r="C729" s="106" t="s">
        <v>10389</v>
      </c>
      <c r="D729" s="107"/>
      <c r="E729" s="106" t="s">
        <v>85</v>
      </c>
      <c r="F729" s="107"/>
      <c r="G729" s="106" t="s">
        <v>131</v>
      </c>
      <c r="H729" s="108"/>
      <c r="I729" s="109"/>
      <c r="J729" s="107"/>
      <c r="K729" s="109"/>
      <c r="L729" s="107"/>
      <c r="M729" s="107"/>
      <c r="N729" s="110">
        <v>45870.0</v>
      </c>
    </row>
    <row r="730" hidden="1">
      <c r="A730" s="106" t="s">
        <v>4937</v>
      </c>
      <c r="B730" s="106">
        <v>2.2997150369E10</v>
      </c>
      <c r="C730" s="106" t="s">
        <v>10390</v>
      </c>
      <c r="D730" s="107"/>
      <c r="E730" s="106" t="s">
        <v>85</v>
      </c>
      <c r="F730" s="107"/>
      <c r="G730" s="106" t="s">
        <v>86</v>
      </c>
      <c r="H730" s="108"/>
      <c r="I730" s="109"/>
      <c r="J730" s="107"/>
      <c r="K730" s="109"/>
      <c r="L730" s="107"/>
      <c r="M730" s="107"/>
      <c r="N730" s="110">
        <v>45873.0</v>
      </c>
    </row>
    <row r="731" hidden="1">
      <c r="A731" s="106" t="s">
        <v>10391</v>
      </c>
      <c r="B731" s="106">
        <v>2.2999851138E10</v>
      </c>
      <c r="C731" s="106" t="s">
        <v>10392</v>
      </c>
      <c r="D731" s="107"/>
      <c r="E731" s="106" t="s">
        <v>85</v>
      </c>
      <c r="F731" s="107"/>
      <c r="G731" s="106" t="s">
        <v>131</v>
      </c>
      <c r="H731" s="108"/>
      <c r="I731" s="109"/>
      <c r="J731" s="107"/>
      <c r="K731" s="109"/>
      <c r="L731" s="107"/>
      <c r="M731" s="107"/>
      <c r="N731" s="110">
        <v>45873.0</v>
      </c>
    </row>
    <row r="732" hidden="1">
      <c r="A732" s="106" t="s">
        <v>5053</v>
      </c>
      <c r="B732" s="106">
        <v>2.1981562344E10</v>
      </c>
      <c r="C732" s="106" t="s">
        <v>10393</v>
      </c>
      <c r="D732" s="107"/>
      <c r="E732" s="106" t="s">
        <v>85</v>
      </c>
      <c r="F732" s="107"/>
      <c r="G732" s="106" t="s">
        <v>86</v>
      </c>
      <c r="H732" s="108"/>
      <c r="I732" s="109"/>
      <c r="J732" s="107"/>
      <c r="K732" s="109"/>
      <c r="L732" s="107"/>
      <c r="M732" s="107"/>
      <c r="N732" s="110">
        <v>45873.0</v>
      </c>
    </row>
    <row r="733" hidden="1">
      <c r="A733" s="106" t="s">
        <v>4353</v>
      </c>
      <c r="B733" s="106">
        <v>2.1982824412E10</v>
      </c>
      <c r="C733" s="106" t="s">
        <v>10394</v>
      </c>
      <c r="D733" s="107"/>
      <c r="E733" s="106" t="s">
        <v>671</v>
      </c>
      <c r="F733" s="107"/>
      <c r="G733" s="106" t="s">
        <v>86</v>
      </c>
      <c r="H733" s="108"/>
      <c r="I733" s="109"/>
      <c r="J733" s="107"/>
      <c r="K733" s="109"/>
      <c r="L733" s="107"/>
      <c r="M733" s="107"/>
      <c r="N733" s="110">
        <v>45873.0</v>
      </c>
    </row>
    <row r="734" hidden="1">
      <c r="A734" s="106" t="s">
        <v>4210</v>
      </c>
      <c r="B734" s="106">
        <v>2.2999181422E10</v>
      </c>
      <c r="C734" s="106" t="s">
        <v>10395</v>
      </c>
      <c r="D734" s="107"/>
      <c r="E734" s="106" t="s">
        <v>85</v>
      </c>
      <c r="F734" s="107"/>
      <c r="G734" s="106" t="s">
        <v>86</v>
      </c>
      <c r="H734" s="108"/>
      <c r="I734" s="109"/>
      <c r="J734" s="107"/>
      <c r="K734" s="109"/>
      <c r="L734" s="107"/>
      <c r="M734" s="107"/>
      <c r="N734" s="110">
        <v>45874.0</v>
      </c>
    </row>
    <row r="735" hidden="1">
      <c r="A735" s="106" t="s">
        <v>5270</v>
      </c>
      <c r="B735" s="106">
        <v>2.1979695343E10</v>
      </c>
      <c r="C735" s="106" t="s">
        <v>10396</v>
      </c>
      <c r="D735" s="107"/>
      <c r="E735" s="106" t="s">
        <v>85</v>
      </c>
      <c r="F735" s="107"/>
      <c r="G735" s="106" t="s">
        <v>86</v>
      </c>
      <c r="H735" s="108"/>
      <c r="I735" s="109"/>
      <c r="J735" s="107"/>
      <c r="K735" s="109"/>
      <c r="L735" s="107"/>
      <c r="M735" s="107"/>
      <c r="N735" s="110">
        <v>45874.0</v>
      </c>
    </row>
    <row r="736" hidden="1">
      <c r="A736" s="106" t="s">
        <v>1387</v>
      </c>
      <c r="B736" s="106">
        <v>2.1980351435E10</v>
      </c>
      <c r="C736" s="107"/>
      <c r="D736" s="107"/>
      <c r="E736" s="106" t="s">
        <v>85</v>
      </c>
      <c r="F736" s="107"/>
      <c r="G736" s="106" t="s">
        <v>86</v>
      </c>
      <c r="H736" s="108"/>
      <c r="I736" s="109"/>
      <c r="J736" s="107"/>
      <c r="K736" s="109"/>
      <c r="L736" s="107"/>
      <c r="M736" s="107"/>
      <c r="N736" s="110">
        <v>45874.0</v>
      </c>
    </row>
    <row r="737" hidden="1">
      <c r="A737" s="106" t="s">
        <v>4535</v>
      </c>
      <c r="B737" s="106">
        <v>2.199092503E10</v>
      </c>
      <c r="C737" s="106" t="s">
        <v>10397</v>
      </c>
      <c r="D737" s="107"/>
      <c r="E737" s="106" t="s">
        <v>85</v>
      </c>
      <c r="F737" s="107"/>
      <c r="G737" s="106" t="s">
        <v>131</v>
      </c>
      <c r="H737" s="108"/>
      <c r="I737" s="109"/>
      <c r="J737" s="107"/>
      <c r="K737" s="109"/>
      <c r="L737" s="107"/>
      <c r="M737" s="107"/>
      <c r="N737" s="110">
        <v>45874.0</v>
      </c>
    </row>
    <row r="738" hidden="1">
      <c r="A738" s="106" t="s">
        <v>10398</v>
      </c>
      <c r="B738" s="106">
        <v>2.2998155298E10</v>
      </c>
      <c r="C738" s="106" t="s">
        <v>10399</v>
      </c>
      <c r="D738" s="107"/>
      <c r="E738" s="106" t="s">
        <v>85</v>
      </c>
      <c r="F738" s="107"/>
      <c r="G738" s="106" t="s">
        <v>86</v>
      </c>
      <c r="H738" s="108"/>
      <c r="I738" s="109"/>
      <c r="J738" s="107"/>
      <c r="K738" s="109"/>
      <c r="L738" s="107"/>
      <c r="M738" s="107"/>
      <c r="N738" s="110">
        <v>45874.0</v>
      </c>
    </row>
    <row r="739" hidden="1">
      <c r="A739" s="106" t="s">
        <v>2024</v>
      </c>
      <c r="B739" s="106">
        <v>2.1992959317E10</v>
      </c>
      <c r="C739" s="107"/>
      <c r="D739" s="107"/>
      <c r="E739" s="106" t="s">
        <v>85</v>
      </c>
      <c r="F739" s="107"/>
      <c r="G739" s="106" t="s">
        <v>86</v>
      </c>
      <c r="H739" s="108"/>
      <c r="I739" s="109"/>
      <c r="J739" s="107"/>
      <c r="K739" s="109"/>
      <c r="L739" s="107"/>
      <c r="M739" s="107"/>
      <c r="N739" s="110">
        <v>45875.0</v>
      </c>
    </row>
    <row r="740" hidden="1">
      <c r="A740" s="106" t="s">
        <v>3978</v>
      </c>
      <c r="B740" s="106">
        <v>2.1998839383E10</v>
      </c>
      <c r="C740" s="106" t="s">
        <v>10400</v>
      </c>
      <c r="D740" s="107"/>
      <c r="E740" s="106" t="s">
        <v>671</v>
      </c>
      <c r="F740" s="107"/>
      <c r="G740" s="106" t="s">
        <v>86</v>
      </c>
      <c r="H740" s="108"/>
      <c r="I740" s="109"/>
      <c r="J740" s="107"/>
      <c r="K740" s="109"/>
      <c r="L740" s="107"/>
      <c r="M740" s="107"/>
      <c r="N740" s="110">
        <v>45875.0</v>
      </c>
    </row>
    <row r="741" hidden="1">
      <c r="A741" s="106" t="s">
        <v>4347</v>
      </c>
      <c r="B741" s="106">
        <v>2.1985198248E10</v>
      </c>
      <c r="C741" s="106" t="s">
        <v>10401</v>
      </c>
      <c r="D741" s="107"/>
      <c r="E741" s="106" t="s">
        <v>85</v>
      </c>
      <c r="F741" s="107"/>
      <c r="G741" s="106" t="s">
        <v>86</v>
      </c>
      <c r="H741" s="108"/>
      <c r="I741" s="109"/>
      <c r="J741" s="107"/>
      <c r="K741" s="109"/>
      <c r="L741" s="107"/>
      <c r="M741" s="107"/>
      <c r="N741" s="110">
        <v>45876.0</v>
      </c>
    </row>
    <row r="742" hidden="1">
      <c r="A742" s="106" t="s">
        <v>4442</v>
      </c>
      <c r="B742" s="106">
        <v>2.1981349472E10</v>
      </c>
      <c r="C742" s="106" t="s">
        <v>10402</v>
      </c>
      <c r="D742" s="107"/>
      <c r="E742" s="106" t="s">
        <v>85</v>
      </c>
      <c r="F742" s="107"/>
      <c r="G742" s="106" t="s">
        <v>131</v>
      </c>
      <c r="H742" s="108"/>
      <c r="I742" s="109"/>
      <c r="J742" s="107"/>
      <c r="K742" s="109"/>
      <c r="L742" s="107"/>
      <c r="M742" s="107"/>
      <c r="N742" s="110">
        <v>45876.0</v>
      </c>
    </row>
    <row r="743" hidden="1">
      <c r="A743" s="106" t="s">
        <v>10403</v>
      </c>
      <c r="B743" s="106">
        <v>2.1992997296E10</v>
      </c>
      <c r="C743" s="106" t="s">
        <v>10404</v>
      </c>
      <c r="D743" s="107"/>
      <c r="E743" s="106" t="s">
        <v>85</v>
      </c>
      <c r="F743" s="107"/>
      <c r="G743" s="106" t="s">
        <v>131</v>
      </c>
      <c r="H743" s="108"/>
      <c r="I743" s="109"/>
      <c r="J743" s="107"/>
      <c r="K743" s="109"/>
      <c r="L743" s="107"/>
      <c r="M743" s="107"/>
      <c r="N743" s="110">
        <v>45876.0</v>
      </c>
    </row>
    <row r="744" hidden="1">
      <c r="A744" s="106" t="s">
        <v>10405</v>
      </c>
      <c r="B744" s="106">
        <v>2.1999355743E10</v>
      </c>
      <c r="C744" s="106" t="s">
        <v>10406</v>
      </c>
      <c r="D744" s="107"/>
      <c r="E744" s="106" t="s">
        <v>85</v>
      </c>
      <c r="F744" s="107"/>
      <c r="G744" s="106" t="s">
        <v>86</v>
      </c>
      <c r="H744" s="108"/>
      <c r="I744" s="109"/>
      <c r="J744" s="107"/>
      <c r="K744" s="109"/>
      <c r="L744" s="107"/>
      <c r="M744" s="107"/>
      <c r="N744" s="110">
        <v>45876.0</v>
      </c>
    </row>
    <row r="745" hidden="1">
      <c r="A745" s="106" t="s">
        <v>4955</v>
      </c>
      <c r="B745" s="106">
        <v>2.1976247502E10</v>
      </c>
      <c r="C745" s="106" t="s">
        <v>10407</v>
      </c>
      <c r="D745" s="107"/>
      <c r="E745" s="106" t="s">
        <v>85</v>
      </c>
      <c r="F745" s="107"/>
      <c r="G745" s="106" t="s">
        <v>86</v>
      </c>
      <c r="H745" s="108"/>
      <c r="I745" s="109"/>
      <c r="J745" s="107"/>
      <c r="K745" s="109"/>
      <c r="L745" s="107"/>
      <c r="M745" s="107"/>
      <c r="N745" s="110">
        <v>45876.0</v>
      </c>
    </row>
    <row r="746" hidden="1">
      <c r="A746" s="106" t="s">
        <v>4716</v>
      </c>
      <c r="B746" s="106">
        <v>2.1966167349E10</v>
      </c>
      <c r="C746" s="107"/>
      <c r="D746" s="107"/>
      <c r="E746" s="106" t="s">
        <v>85</v>
      </c>
      <c r="F746" s="107"/>
      <c r="G746" s="106" t="s">
        <v>86</v>
      </c>
      <c r="H746" s="108"/>
      <c r="I746" s="109"/>
      <c r="J746" s="107"/>
      <c r="K746" s="109"/>
      <c r="L746" s="107"/>
      <c r="M746" s="107"/>
      <c r="N746" s="110">
        <v>45876.0</v>
      </c>
    </row>
    <row r="747" hidden="1">
      <c r="A747" s="106" t="s">
        <v>10408</v>
      </c>
      <c r="B747" s="106">
        <v>2.1971283368E10</v>
      </c>
      <c r="C747" s="106" t="s">
        <v>10409</v>
      </c>
      <c r="D747" s="107"/>
      <c r="E747" s="106" t="s">
        <v>85</v>
      </c>
      <c r="F747" s="107"/>
      <c r="G747" s="106" t="s">
        <v>86</v>
      </c>
      <c r="H747" s="108"/>
      <c r="I747" s="109"/>
      <c r="J747" s="107"/>
      <c r="K747" s="109"/>
      <c r="L747" s="107"/>
      <c r="M747" s="107"/>
      <c r="N747" s="110">
        <v>45876.0</v>
      </c>
    </row>
    <row r="748" hidden="1">
      <c r="A748" s="106" t="s">
        <v>10410</v>
      </c>
      <c r="B748" s="106">
        <v>2.499228474E10</v>
      </c>
      <c r="C748" s="106" t="s">
        <v>10411</v>
      </c>
      <c r="D748" s="107"/>
      <c r="E748" s="106" t="s">
        <v>85</v>
      </c>
      <c r="F748" s="107"/>
      <c r="G748" s="106" t="s">
        <v>86</v>
      </c>
      <c r="H748" s="108"/>
      <c r="I748" s="109"/>
      <c r="J748" s="107"/>
      <c r="K748" s="109"/>
      <c r="L748" s="107"/>
      <c r="M748" s="107"/>
      <c r="N748" s="110">
        <v>45877.0</v>
      </c>
    </row>
    <row r="749" hidden="1">
      <c r="A749" s="106" t="s">
        <v>4121</v>
      </c>
      <c r="B749" s="106">
        <v>2.1999445511E10</v>
      </c>
      <c r="C749" s="106" t="s">
        <v>10412</v>
      </c>
      <c r="D749" s="107"/>
      <c r="E749" s="106" t="s">
        <v>85</v>
      </c>
      <c r="F749" s="107"/>
      <c r="G749" s="106" t="s">
        <v>86</v>
      </c>
      <c r="H749" s="108"/>
      <c r="I749" s="109"/>
      <c r="J749" s="107"/>
      <c r="K749" s="109"/>
      <c r="L749" s="107"/>
      <c r="M749" s="107"/>
      <c r="N749" s="110">
        <v>45877.0</v>
      </c>
    </row>
    <row r="750" hidden="1">
      <c r="A750" s="106" t="s">
        <v>4683</v>
      </c>
      <c r="B750" s="106">
        <v>2.1986096974E10</v>
      </c>
      <c r="C750" s="106" t="s">
        <v>10413</v>
      </c>
      <c r="D750" s="107"/>
      <c r="E750" s="106" t="s">
        <v>85</v>
      </c>
      <c r="F750" s="107"/>
      <c r="G750" s="106" t="s">
        <v>131</v>
      </c>
      <c r="H750" s="108"/>
      <c r="I750" s="109"/>
      <c r="J750" s="107"/>
      <c r="K750" s="109"/>
      <c r="L750" s="107"/>
      <c r="M750" s="107"/>
      <c r="N750" s="110">
        <v>45877.0</v>
      </c>
    </row>
    <row r="751" hidden="1">
      <c r="A751" s="106" t="s">
        <v>4959</v>
      </c>
      <c r="B751" s="106">
        <v>2.4999011426E10</v>
      </c>
      <c r="C751" s="106" t="s">
        <v>10414</v>
      </c>
      <c r="D751" s="107"/>
      <c r="E751" s="106" t="s">
        <v>85</v>
      </c>
      <c r="F751" s="107"/>
      <c r="G751" s="106" t="s">
        <v>86</v>
      </c>
      <c r="H751" s="108"/>
      <c r="I751" s="109"/>
      <c r="J751" s="107"/>
      <c r="K751" s="109"/>
      <c r="L751" s="107"/>
      <c r="M751" s="107"/>
      <c r="N751" s="110">
        <v>45877.0</v>
      </c>
    </row>
    <row r="752" hidden="1">
      <c r="A752" s="106" t="s">
        <v>10415</v>
      </c>
      <c r="B752" s="106">
        <v>2.1985469892E10</v>
      </c>
      <c r="C752" s="106" t="s">
        <v>10416</v>
      </c>
      <c r="D752" s="107"/>
      <c r="E752" s="106" t="s">
        <v>85</v>
      </c>
      <c r="F752" s="107"/>
      <c r="G752" s="106" t="s">
        <v>86</v>
      </c>
      <c r="H752" s="108"/>
      <c r="I752" s="109"/>
      <c r="J752" s="107"/>
      <c r="K752" s="109"/>
      <c r="L752" s="107"/>
      <c r="M752" s="107"/>
      <c r="N752" s="110">
        <v>45877.0</v>
      </c>
    </row>
    <row r="753" hidden="1">
      <c r="A753" s="106" t="s">
        <v>9149</v>
      </c>
      <c r="B753" s="106">
        <v>2.1993331833E10</v>
      </c>
      <c r="C753" s="106" t="s">
        <v>10417</v>
      </c>
      <c r="D753" s="107"/>
      <c r="E753" s="106" t="s">
        <v>85</v>
      </c>
      <c r="F753" s="107"/>
      <c r="G753" s="106" t="s">
        <v>86</v>
      </c>
      <c r="H753" s="108"/>
      <c r="I753" s="109"/>
      <c r="J753" s="107"/>
      <c r="K753" s="109"/>
      <c r="L753" s="107"/>
      <c r="M753" s="107"/>
      <c r="N753" s="110">
        <v>45877.0</v>
      </c>
    </row>
    <row r="754" hidden="1">
      <c r="A754" s="106" t="s">
        <v>5329</v>
      </c>
      <c r="B754" s="106">
        <v>2.1930211558E10</v>
      </c>
      <c r="C754" s="106" t="s">
        <v>10418</v>
      </c>
      <c r="D754" s="107"/>
      <c r="E754" s="106" t="s">
        <v>671</v>
      </c>
      <c r="F754" s="107"/>
      <c r="G754" s="106" t="s">
        <v>86</v>
      </c>
      <c r="H754" s="108"/>
      <c r="I754" s="109"/>
      <c r="J754" s="107"/>
      <c r="K754" s="109"/>
      <c r="L754" s="107"/>
      <c r="M754" s="107"/>
      <c r="N754" s="110">
        <v>45880.0</v>
      </c>
    </row>
    <row r="755" hidden="1">
      <c r="A755" s="106" t="s">
        <v>4579</v>
      </c>
      <c r="B755" s="106">
        <v>2.1985132328E10</v>
      </c>
      <c r="C755" s="107"/>
      <c r="D755" s="107"/>
      <c r="E755" s="106" t="s">
        <v>655</v>
      </c>
      <c r="F755" s="107"/>
      <c r="G755" s="106" t="s">
        <v>86</v>
      </c>
      <c r="H755" s="108"/>
      <c r="I755" s="109"/>
      <c r="J755" s="107"/>
      <c r="K755" s="109"/>
      <c r="L755" s="107"/>
      <c r="M755" s="107"/>
      <c r="N755" s="110">
        <v>45880.0</v>
      </c>
    </row>
    <row r="756" hidden="1">
      <c r="A756" s="106" t="s">
        <v>4744</v>
      </c>
      <c r="B756" s="106">
        <v>2.1993961203E10</v>
      </c>
      <c r="C756" s="106" t="s">
        <v>10419</v>
      </c>
      <c r="D756" s="107"/>
      <c r="E756" s="106" t="s">
        <v>85</v>
      </c>
      <c r="F756" s="107"/>
      <c r="G756" s="106" t="s">
        <v>131</v>
      </c>
      <c r="H756" s="108"/>
      <c r="I756" s="109"/>
      <c r="J756" s="107"/>
      <c r="K756" s="109"/>
      <c r="L756" s="107"/>
      <c r="M756" s="107"/>
      <c r="N756" s="110">
        <v>45881.0</v>
      </c>
    </row>
    <row r="757" hidden="1">
      <c r="A757" s="106" t="s">
        <v>4016</v>
      </c>
      <c r="B757" s="106">
        <v>2.1985385327E10</v>
      </c>
      <c r="C757" s="106" t="s">
        <v>10420</v>
      </c>
      <c r="D757" s="107"/>
      <c r="E757" s="106" t="s">
        <v>85</v>
      </c>
      <c r="F757" s="107"/>
      <c r="G757" s="106" t="s">
        <v>131</v>
      </c>
      <c r="H757" s="108"/>
      <c r="I757" s="109"/>
      <c r="J757" s="107"/>
      <c r="K757" s="109"/>
      <c r="L757" s="107"/>
      <c r="M757" s="107"/>
      <c r="N757" s="110">
        <v>45881.0</v>
      </c>
    </row>
    <row r="758" hidden="1">
      <c r="A758" s="106" t="s">
        <v>469</v>
      </c>
      <c r="B758" s="106">
        <v>2.1998580286E10</v>
      </c>
      <c r="C758" s="106" t="s">
        <v>10421</v>
      </c>
      <c r="D758" s="107"/>
      <c r="E758" s="106" t="s">
        <v>85</v>
      </c>
      <c r="F758" s="107"/>
      <c r="G758" s="106" t="s">
        <v>86</v>
      </c>
      <c r="H758" s="108"/>
      <c r="I758" s="109"/>
      <c r="J758" s="107"/>
      <c r="K758" s="109"/>
      <c r="L758" s="107"/>
      <c r="M758" s="107"/>
      <c r="N758" s="110">
        <v>45881.0</v>
      </c>
    </row>
    <row r="759" hidden="1">
      <c r="A759" s="106" t="s">
        <v>4716</v>
      </c>
      <c r="B759" s="106">
        <v>2.1998726467E10</v>
      </c>
      <c r="C759" s="106" t="s">
        <v>10422</v>
      </c>
      <c r="D759" s="107"/>
      <c r="E759" s="106" t="s">
        <v>85</v>
      </c>
      <c r="F759" s="107"/>
      <c r="G759" s="106" t="s">
        <v>86</v>
      </c>
      <c r="H759" s="108"/>
      <c r="I759" s="109"/>
      <c r="J759" s="107"/>
      <c r="K759" s="109"/>
      <c r="L759" s="107"/>
      <c r="M759" s="107"/>
      <c r="N759" s="110">
        <v>45881.0</v>
      </c>
    </row>
    <row r="760" hidden="1">
      <c r="A760" s="106" t="s">
        <v>10423</v>
      </c>
      <c r="B760" s="106">
        <v>2.1979521626E10</v>
      </c>
      <c r="C760" s="106" t="s">
        <v>10424</v>
      </c>
      <c r="D760" s="107"/>
      <c r="E760" s="106" t="s">
        <v>85</v>
      </c>
      <c r="F760" s="107"/>
      <c r="G760" s="106" t="s">
        <v>131</v>
      </c>
      <c r="H760" s="108"/>
      <c r="I760" s="109"/>
      <c r="J760" s="107"/>
      <c r="K760" s="109"/>
      <c r="L760" s="107"/>
      <c r="M760" s="107"/>
      <c r="N760" s="110">
        <v>45881.0</v>
      </c>
    </row>
    <row r="761" hidden="1">
      <c r="A761" s="106" t="s">
        <v>4022</v>
      </c>
      <c r="B761" s="106">
        <v>2.4998389071E10</v>
      </c>
      <c r="C761" s="106" t="s">
        <v>10425</v>
      </c>
      <c r="D761" s="107"/>
      <c r="E761" s="106" t="s">
        <v>85</v>
      </c>
      <c r="F761" s="107"/>
      <c r="G761" s="106" t="s">
        <v>86</v>
      </c>
      <c r="H761" s="108"/>
      <c r="I761" s="109"/>
      <c r="J761" s="107"/>
      <c r="K761" s="109"/>
      <c r="L761" s="107"/>
      <c r="M761" s="107"/>
      <c r="N761" s="110">
        <v>45881.0</v>
      </c>
    </row>
    <row r="762" hidden="1">
      <c r="A762" s="106" t="s">
        <v>4795</v>
      </c>
      <c r="B762" s="106">
        <v>2.1988411568E10</v>
      </c>
      <c r="C762" s="106" t="s">
        <v>10426</v>
      </c>
      <c r="D762" s="107"/>
      <c r="E762" s="106" t="s">
        <v>85</v>
      </c>
      <c r="F762" s="107"/>
      <c r="G762" s="106" t="s">
        <v>86</v>
      </c>
      <c r="H762" s="108"/>
      <c r="I762" s="109"/>
      <c r="J762" s="107"/>
      <c r="K762" s="109"/>
      <c r="L762" s="107"/>
      <c r="M762" s="107"/>
      <c r="N762" s="110">
        <v>45881.0</v>
      </c>
    </row>
    <row r="763" hidden="1">
      <c r="A763" s="106" t="s">
        <v>10427</v>
      </c>
      <c r="B763" s="106">
        <v>2.1990985111E10</v>
      </c>
      <c r="C763" s="106" t="s">
        <v>10428</v>
      </c>
      <c r="D763" s="107"/>
      <c r="E763" s="106" t="s">
        <v>671</v>
      </c>
      <c r="F763" s="107"/>
      <c r="G763" s="106" t="s">
        <v>131</v>
      </c>
      <c r="H763" s="108"/>
      <c r="I763" s="109"/>
      <c r="J763" s="107"/>
      <c r="K763" s="109"/>
      <c r="L763" s="107"/>
      <c r="M763" s="107"/>
      <c r="N763" s="110">
        <v>45881.0</v>
      </c>
    </row>
    <row r="764" hidden="1">
      <c r="A764" s="106" t="s">
        <v>5573</v>
      </c>
      <c r="B764" s="106">
        <v>2.198705655E10</v>
      </c>
      <c r="C764" s="106" t="s">
        <v>10429</v>
      </c>
      <c r="D764" s="107"/>
      <c r="E764" s="106" t="s">
        <v>671</v>
      </c>
      <c r="F764" s="107"/>
      <c r="G764" s="106" t="s">
        <v>131</v>
      </c>
      <c r="H764" s="108"/>
      <c r="I764" s="109"/>
      <c r="J764" s="107"/>
      <c r="K764" s="109"/>
      <c r="L764" s="107"/>
      <c r="M764" s="107"/>
      <c r="N764" s="110">
        <v>45881.0</v>
      </c>
    </row>
    <row r="765" hidden="1">
      <c r="A765" s="106" t="s">
        <v>4053</v>
      </c>
      <c r="B765" s="106">
        <v>2.1976615847E10</v>
      </c>
      <c r="C765" s="106" t="s">
        <v>10430</v>
      </c>
      <c r="D765" s="107"/>
      <c r="E765" s="106" t="s">
        <v>671</v>
      </c>
      <c r="F765" s="107"/>
      <c r="G765" s="106" t="s">
        <v>86</v>
      </c>
      <c r="H765" s="108"/>
      <c r="I765" s="109"/>
      <c r="J765" s="107"/>
      <c r="K765" s="109"/>
      <c r="L765" s="107"/>
      <c r="M765" s="107"/>
      <c r="N765" s="110">
        <v>45881.0</v>
      </c>
    </row>
    <row r="766" hidden="1">
      <c r="A766" s="106" t="s">
        <v>10431</v>
      </c>
      <c r="B766" s="106">
        <v>2.1974542464E10</v>
      </c>
      <c r="C766" s="106" t="s">
        <v>10432</v>
      </c>
      <c r="D766" s="107"/>
      <c r="E766" s="106" t="s">
        <v>671</v>
      </c>
      <c r="F766" s="107"/>
      <c r="G766" s="106" t="s">
        <v>131</v>
      </c>
      <c r="H766" s="108"/>
      <c r="I766" s="109"/>
      <c r="J766" s="107"/>
      <c r="K766" s="109"/>
      <c r="L766" s="107"/>
      <c r="M766" s="107"/>
      <c r="N766" s="110">
        <v>45881.0</v>
      </c>
    </row>
    <row r="767" hidden="1">
      <c r="A767" s="106" t="s">
        <v>10433</v>
      </c>
      <c r="B767" s="106">
        <v>2.1995406116E10</v>
      </c>
      <c r="C767" s="106" t="s">
        <v>10434</v>
      </c>
      <c r="D767" s="107"/>
      <c r="E767" s="106" t="s">
        <v>671</v>
      </c>
      <c r="F767" s="107"/>
      <c r="G767" s="106" t="s">
        <v>86</v>
      </c>
      <c r="H767" s="108"/>
      <c r="I767" s="109"/>
      <c r="J767" s="107"/>
      <c r="K767" s="109"/>
      <c r="L767" s="107"/>
      <c r="M767" s="107"/>
      <c r="N767" s="110">
        <v>45881.0</v>
      </c>
    </row>
    <row r="768" hidden="1">
      <c r="A768" s="106" t="s">
        <v>10435</v>
      </c>
      <c r="B768" s="106">
        <v>2.1988188104E10</v>
      </c>
      <c r="C768" s="106" t="s">
        <v>10436</v>
      </c>
      <c r="D768" s="107"/>
      <c r="E768" s="106" t="s">
        <v>671</v>
      </c>
      <c r="F768" s="107"/>
      <c r="G768" s="106" t="s">
        <v>86</v>
      </c>
      <c r="H768" s="108"/>
      <c r="I768" s="109"/>
      <c r="J768" s="107"/>
      <c r="K768" s="109"/>
      <c r="L768" s="107"/>
      <c r="M768" s="107"/>
      <c r="N768" s="110">
        <v>45881.0</v>
      </c>
    </row>
    <row r="769" hidden="1">
      <c r="A769" s="106" t="s">
        <v>4016</v>
      </c>
      <c r="B769" s="106">
        <v>2.1979352018E10</v>
      </c>
      <c r="C769" s="106" t="s">
        <v>10437</v>
      </c>
      <c r="D769" s="107"/>
      <c r="E769" s="106" t="s">
        <v>85</v>
      </c>
      <c r="F769" s="107"/>
      <c r="G769" s="106" t="s">
        <v>131</v>
      </c>
      <c r="H769" s="108"/>
      <c r="I769" s="109"/>
      <c r="J769" s="107"/>
      <c r="K769" s="109"/>
      <c r="L769" s="107"/>
      <c r="M769" s="107"/>
      <c r="N769" s="110">
        <v>45881.0</v>
      </c>
    </row>
    <row r="770" hidden="1">
      <c r="A770" s="106" t="s">
        <v>10438</v>
      </c>
      <c r="B770" s="106">
        <v>2.1981525388E10</v>
      </c>
      <c r="C770" s="107"/>
      <c r="D770" s="107"/>
      <c r="E770" s="106" t="s">
        <v>85</v>
      </c>
      <c r="F770" s="107"/>
      <c r="G770" s="106" t="s">
        <v>131</v>
      </c>
      <c r="H770" s="108"/>
      <c r="I770" s="109"/>
      <c r="J770" s="107"/>
      <c r="K770" s="109"/>
      <c r="L770" s="107"/>
      <c r="M770" s="107"/>
      <c r="N770" s="110">
        <v>45881.0</v>
      </c>
    </row>
    <row r="771">
      <c r="A771" s="106" t="s">
        <v>4299</v>
      </c>
      <c r="B771" s="106">
        <v>2.1982117857E10</v>
      </c>
      <c r="C771" s="106" t="s">
        <v>9649</v>
      </c>
      <c r="D771" s="106" t="s">
        <v>10439</v>
      </c>
      <c r="E771" s="106" t="s">
        <v>85</v>
      </c>
      <c r="F771" s="106" t="s">
        <v>289</v>
      </c>
      <c r="G771" s="106" t="s">
        <v>53</v>
      </c>
      <c r="H771" s="111">
        <v>1190.17</v>
      </c>
      <c r="I771" s="109"/>
      <c r="J771" s="106">
        <v>1.7510286895316E13</v>
      </c>
      <c r="K771" s="110">
        <v>45858.0</v>
      </c>
      <c r="L771" s="107"/>
      <c r="M771" s="107"/>
      <c r="N771" s="110">
        <v>45838.0</v>
      </c>
    </row>
    <row r="772" hidden="1">
      <c r="A772" s="106" t="s">
        <v>5216</v>
      </c>
      <c r="B772" s="106">
        <v>2.1997535195E10</v>
      </c>
      <c r="C772" s="106" t="s">
        <v>10440</v>
      </c>
      <c r="D772" s="107"/>
      <c r="E772" s="106" t="s">
        <v>85</v>
      </c>
      <c r="F772" s="107"/>
      <c r="G772" s="106" t="s">
        <v>131</v>
      </c>
      <c r="H772" s="108"/>
      <c r="I772" s="109"/>
      <c r="J772" s="107"/>
      <c r="K772" s="109"/>
      <c r="L772" s="107"/>
      <c r="M772" s="107"/>
      <c r="N772" s="110">
        <v>45883.0</v>
      </c>
    </row>
    <row r="773" hidden="1">
      <c r="A773" s="106" t="s">
        <v>10441</v>
      </c>
      <c r="B773" s="106">
        <v>2.4993208484E10</v>
      </c>
      <c r="C773" s="106" t="s">
        <v>10442</v>
      </c>
      <c r="D773" s="107"/>
      <c r="E773" s="106" t="s">
        <v>85</v>
      </c>
      <c r="F773" s="107"/>
      <c r="G773" s="106" t="s">
        <v>86</v>
      </c>
      <c r="H773" s="108"/>
      <c r="I773" s="109"/>
      <c r="J773" s="107"/>
      <c r="K773" s="109"/>
      <c r="L773" s="107"/>
      <c r="M773" s="107"/>
      <c r="N773" s="110">
        <v>45883.0</v>
      </c>
    </row>
    <row r="774" hidden="1">
      <c r="A774" s="106" t="s">
        <v>4311</v>
      </c>
      <c r="B774" s="106">
        <v>2.1975927884E10</v>
      </c>
      <c r="C774" s="106" t="s">
        <v>10443</v>
      </c>
      <c r="D774" s="107"/>
      <c r="E774" s="106" t="s">
        <v>85</v>
      </c>
      <c r="F774" s="107"/>
      <c r="G774" s="106" t="s">
        <v>86</v>
      </c>
      <c r="H774" s="108"/>
      <c r="I774" s="109"/>
      <c r="J774" s="107"/>
      <c r="K774" s="109"/>
      <c r="L774" s="107"/>
      <c r="M774" s="107"/>
      <c r="N774" s="110">
        <v>45883.0</v>
      </c>
    </row>
    <row r="775" hidden="1">
      <c r="A775" s="106" t="s">
        <v>10444</v>
      </c>
      <c r="B775" s="106">
        <v>2.1964893845E10</v>
      </c>
      <c r="C775" s="107"/>
      <c r="D775" s="107"/>
      <c r="E775" s="106" t="s">
        <v>85</v>
      </c>
      <c r="F775" s="107"/>
      <c r="G775" s="106" t="s">
        <v>131</v>
      </c>
      <c r="H775" s="108"/>
      <c r="I775" s="109"/>
      <c r="J775" s="107"/>
      <c r="K775" s="109"/>
      <c r="L775" s="107"/>
      <c r="M775" s="107"/>
      <c r="N775" s="110">
        <v>45883.0</v>
      </c>
    </row>
    <row r="776" hidden="1">
      <c r="A776" s="106" t="s">
        <v>4</v>
      </c>
      <c r="B776" s="106">
        <v>2.1974978261E10</v>
      </c>
      <c r="C776" s="106" t="s">
        <v>10445</v>
      </c>
      <c r="D776" s="107"/>
      <c r="E776" s="106" t="s">
        <v>85</v>
      </c>
      <c r="F776" s="107"/>
      <c r="G776" s="106" t="s">
        <v>86</v>
      </c>
      <c r="H776" s="108"/>
      <c r="I776" s="109"/>
      <c r="J776" s="107"/>
      <c r="K776" s="109"/>
      <c r="L776" s="107"/>
      <c r="M776" s="107"/>
      <c r="N776" s="110">
        <v>45883.0</v>
      </c>
    </row>
    <row r="777" hidden="1">
      <c r="A777" s="106" t="s">
        <v>5130</v>
      </c>
      <c r="B777" s="106">
        <v>2.199293615E10</v>
      </c>
      <c r="C777" s="106" t="s">
        <v>10446</v>
      </c>
      <c r="D777" s="107"/>
      <c r="E777" s="106" t="s">
        <v>85</v>
      </c>
      <c r="F777" s="107"/>
      <c r="G777" s="106" t="s">
        <v>131</v>
      </c>
      <c r="H777" s="108"/>
      <c r="I777" s="109"/>
      <c r="J777" s="107"/>
      <c r="K777" s="109"/>
      <c r="L777" s="107"/>
      <c r="M777" s="107"/>
      <c r="N777" s="110">
        <v>45883.0</v>
      </c>
    </row>
    <row r="778" hidden="1">
      <c r="A778" s="106" t="s">
        <v>32</v>
      </c>
      <c r="B778" s="106">
        <v>2.298849762E10</v>
      </c>
      <c r="C778" s="106" t="s">
        <v>10447</v>
      </c>
      <c r="D778" s="107"/>
      <c r="E778" s="106" t="s">
        <v>85</v>
      </c>
      <c r="F778" s="107"/>
      <c r="G778" s="106" t="s">
        <v>131</v>
      </c>
      <c r="H778" s="108"/>
      <c r="I778" s="109"/>
      <c r="J778" s="107"/>
      <c r="K778" s="109"/>
      <c r="L778" s="107"/>
      <c r="M778" s="107"/>
      <c r="N778" s="110">
        <v>45883.0</v>
      </c>
    </row>
    <row r="779" hidden="1">
      <c r="A779" s="106" t="s">
        <v>4489</v>
      </c>
      <c r="B779" s="106">
        <v>2.1975541788E10</v>
      </c>
      <c r="C779" s="106" t="s">
        <v>7930</v>
      </c>
      <c r="D779" s="107"/>
      <c r="E779" s="106" t="s">
        <v>85</v>
      </c>
      <c r="F779" s="107"/>
      <c r="G779" s="106" t="s">
        <v>86</v>
      </c>
      <c r="H779" s="108"/>
      <c r="I779" s="109"/>
      <c r="J779" s="107"/>
      <c r="K779" s="109"/>
      <c r="L779" s="107"/>
      <c r="M779" s="107"/>
      <c r="N779" s="110">
        <v>45883.0</v>
      </c>
    </row>
    <row r="780" hidden="1">
      <c r="A780" s="106" t="s">
        <v>10448</v>
      </c>
      <c r="B780" s="106">
        <v>2.1969344335E10</v>
      </c>
      <c r="C780" s="106" t="s">
        <v>10449</v>
      </c>
      <c r="D780" s="107"/>
      <c r="E780" s="106" t="s">
        <v>85</v>
      </c>
      <c r="F780" s="107"/>
      <c r="G780" s="106" t="s">
        <v>131</v>
      </c>
      <c r="H780" s="108"/>
      <c r="I780" s="109"/>
      <c r="J780" s="107"/>
      <c r="K780" s="109"/>
      <c r="L780" s="107"/>
      <c r="M780" s="107"/>
      <c r="N780" s="110">
        <v>45883.0</v>
      </c>
    </row>
    <row r="781" hidden="1">
      <c r="A781" s="106" t="s">
        <v>10450</v>
      </c>
      <c r="B781" s="106">
        <v>2.2927679016E10</v>
      </c>
      <c r="C781" s="106" t="s">
        <v>10451</v>
      </c>
      <c r="D781" s="107"/>
      <c r="E781" s="106" t="s">
        <v>85</v>
      </c>
      <c r="F781" s="107"/>
      <c r="G781" s="106" t="s">
        <v>86</v>
      </c>
      <c r="H781" s="108"/>
      <c r="I781" s="109"/>
      <c r="J781" s="107"/>
      <c r="K781" s="109"/>
      <c r="L781" s="107"/>
      <c r="M781" s="107"/>
      <c r="N781" s="110">
        <v>45883.0</v>
      </c>
    </row>
    <row r="782" hidden="1">
      <c r="A782" s="106" t="s">
        <v>10452</v>
      </c>
      <c r="B782" s="106">
        <v>2.1999742994E10</v>
      </c>
      <c r="C782" s="106" t="s">
        <v>10453</v>
      </c>
      <c r="D782" s="107"/>
      <c r="E782" s="106" t="s">
        <v>85</v>
      </c>
      <c r="F782" s="107"/>
      <c r="G782" s="106" t="s">
        <v>131</v>
      </c>
      <c r="H782" s="108"/>
      <c r="I782" s="109"/>
      <c r="J782" s="107"/>
      <c r="K782" s="109"/>
      <c r="L782" s="107"/>
      <c r="M782" s="107"/>
      <c r="N782" s="110">
        <v>45883.0</v>
      </c>
    </row>
    <row r="783" hidden="1">
      <c r="A783" s="106" t="s">
        <v>7124</v>
      </c>
      <c r="B783" s="106">
        <v>2.1968081525E10</v>
      </c>
      <c r="C783" s="107"/>
      <c r="D783" s="106" t="s">
        <v>10454</v>
      </c>
      <c r="E783" s="106" t="s">
        <v>4734</v>
      </c>
      <c r="F783" s="107"/>
      <c r="G783" s="106" t="s">
        <v>131</v>
      </c>
      <c r="H783" s="108"/>
      <c r="I783" s="109"/>
      <c r="J783" s="107"/>
      <c r="K783" s="109"/>
      <c r="L783" s="107"/>
      <c r="M783" s="107"/>
      <c r="N783" s="110">
        <v>45885.0</v>
      </c>
    </row>
    <row r="784" hidden="1">
      <c r="A784" s="106" t="s">
        <v>9832</v>
      </c>
      <c r="B784" s="106">
        <v>3.2984697007E10</v>
      </c>
      <c r="C784" s="106" t="s">
        <v>9833</v>
      </c>
      <c r="D784" s="107"/>
      <c r="E784" s="106" t="s">
        <v>671</v>
      </c>
      <c r="F784" s="107"/>
      <c r="G784" s="106" t="s">
        <v>86</v>
      </c>
      <c r="H784" s="108"/>
      <c r="I784" s="109"/>
      <c r="J784" s="107"/>
      <c r="K784" s="109"/>
      <c r="L784" s="107"/>
      <c r="M784" s="107"/>
      <c r="N784" s="110">
        <v>45885.0</v>
      </c>
    </row>
    <row r="785" hidden="1">
      <c r="A785" s="106" t="s">
        <v>10154</v>
      </c>
      <c r="B785" s="106">
        <v>2.1965364645E10</v>
      </c>
      <c r="C785" s="106" t="s">
        <v>10455</v>
      </c>
      <c r="D785" s="107"/>
      <c r="E785" s="106" t="s">
        <v>649</v>
      </c>
      <c r="F785" s="107"/>
      <c r="G785" s="106" t="s">
        <v>86</v>
      </c>
      <c r="H785" s="108"/>
      <c r="I785" s="109"/>
      <c r="J785" s="107"/>
      <c r="K785" s="109"/>
      <c r="L785" s="107"/>
      <c r="M785" s="107"/>
      <c r="N785" s="110">
        <v>45885.0</v>
      </c>
    </row>
    <row r="786" hidden="1">
      <c r="A786" s="106" t="s">
        <v>5140</v>
      </c>
      <c r="B786" s="106">
        <v>2.1989037443E10</v>
      </c>
      <c r="C786" s="106" t="s">
        <v>10456</v>
      </c>
      <c r="D786" s="107"/>
      <c r="E786" s="106" t="s">
        <v>649</v>
      </c>
      <c r="F786" s="107"/>
      <c r="G786" s="106" t="s">
        <v>86</v>
      </c>
      <c r="H786" s="108"/>
      <c r="I786" s="109"/>
      <c r="J786" s="107"/>
      <c r="K786" s="109"/>
      <c r="L786" s="107"/>
      <c r="M786" s="107"/>
      <c r="N786" s="110">
        <v>45885.0</v>
      </c>
    </row>
    <row r="787" hidden="1">
      <c r="A787" s="106" t="s">
        <v>4245</v>
      </c>
      <c r="B787" s="106">
        <v>2.1964114041E10</v>
      </c>
      <c r="C787" s="106" t="s">
        <v>10457</v>
      </c>
      <c r="D787" s="107"/>
      <c r="E787" s="106" t="s">
        <v>671</v>
      </c>
      <c r="F787" s="107"/>
      <c r="G787" s="106" t="s">
        <v>150</v>
      </c>
      <c r="H787" s="108"/>
      <c r="I787" s="109"/>
      <c r="J787" s="107"/>
      <c r="K787" s="109"/>
      <c r="L787" s="107"/>
      <c r="M787" s="107"/>
      <c r="N787" s="110">
        <v>45886.0</v>
      </c>
    </row>
    <row r="788" hidden="1">
      <c r="A788" s="106" t="s">
        <v>10458</v>
      </c>
      <c r="B788" s="106">
        <v>2.1981975861E10</v>
      </c>
      <c r="C788" s="107"/>
      <c r="D788" s="107"/>
      <c r="E788" s="106" t="s">
        <v>4734</v>
      </c>
      <c r="F788" s="107"/>
      <c r="G788" s="106" t="s">
        <v>131</v>
      </c>
      <c r="H788" s="108"/>
      <c r="I788" s="109"/>
      <c r="J788" s="107"/>
      <c r="K788" s="109"/>
      <c r="L788" s="107"/>
      <c r="M788" s="107"/>
      <c r="N788" s="110">
        <v>45886.0</v>
      </c>
    </row>
    <row r="789" hidden="1">
      <c r="A789" s="106" t="s">
        <v>4121</v>
      </c>
      <c r="B789" s="106">
        <v>2.1975352116E10</v>
      </c>
      <c r="C789" s="106" t="s">
        <v>10459</v>
      </c>
      <c r="D789" s="107"/>
      <c r="E789" s="106" t="s">
        <v>671</v>
      </c>
      <c r="F789" s="107"/>
      <c r="G789" s="106" t="s">
        <v>131</v>
      </c>
      <c r="H789" s="108"/>
      <c r="I789" s="109"/>
      <c r="J789" s="107"/>
      <c r="K789" s="109"/>
      <c r="L789" s="107"/>
      <c r="M789" s="107"/>
      <c r="N789" s="110">
        <v>45886.0</v>
      </c>
    </row>
    <row r="790" hidden="1">
      <c r="A790" s="106" t="s">
        <v>7504</v>
      </c>
      <c r="B790" s="106">
        <v>2.198397958E10</v>
      </c>
      <c r="C790" s="106" t="s">
        <v>10460</v>
      </c>
      <c r="D790" s="107"/>
      <c r="E790" s="106" t="s">
        <v>649</v>
      </c>
      <c r="F790" s="107"/>
      <c r="G790" s="106" t="s">
        <v>150</v>
      </c>
      <c r="H790" s="108"/>
      <c r="I790" s="109"/>
      <c r="J790" s="107"/>
      <c r="K790" s="109"/>
      <c r="L790" s="107"/>
      <c r="M790" s="107"/>
      <c r="N790" s="110">
        <v>45886.0</v>
      </c>
    </row>
    <row r="791" hidden="1">
      <c r="A791" s="106" t="s">
        <v>4229</v>
      </c>
      <c r="B791" s="106">
        <v>2.1990763376E10</v>
      </c>
      <c r="C791" s="106" t="s">
        <v>10461</v>
      </c>
      <c r="D791" s="107"/>
      <c r="E791" s="106" t="s">
        <v>649</v>
      </c>
      <c r="F791" s="107"/>
      <c r="G791" s="106" t="s">
        <v>150</v>
      </c>
      <c r="H791" s="108"/>
      <c r="I791" s="109"/>
      <c r="J791" s="107"/>
      <c r="K791" s="109"/>
      <c r="L791" s="107"/>
      <c r="M791" s="107"/>
      <c r="N791" s="110">
        <v>45886.0</v>
      </c>
    </row>
    <row r="792" hidden="1">
      <c r="A792" s="106" t="s">
        <v>22</v>
      </c>
      <c r="B792" s="106">
        <v>2.1986613569E10</v>
      </c>
      <c r="C792" s="107"/>
      <c r="D792" s="107"/>
      <c r="E792" s="106" t="s">
        <v>4734</v>
      </c>
      <c r="F792" s="107"/>
      <c r="G792" s="106" t="s">
        <v>131</v>
      </c>
      <c r="H792" s="108"/>
      <c r="I792" s="109"/>
      <c r="J792" s="107"/>
      <c r="K792" s="109"/>
      <c r="L792" s="107"/>
      <c r="M792" s="107"/>
      <c r="N792" s="110">
        <v>45886.0</v>
      </c>
    </row>
    <row r="793" hidden="1">
      <c r="A793" s="106" t="s">
        <v>526</v>
      </c>
      <c r="B793" s="106">
        <v>2.1982015314E10</v>
      </c>
      <c r="C793" s="106" t="s">
        <v>10462</v>
      </c>
      <c r="D793" s="107"/>
      <c r="E793" s="106" t="s">
        <v>85</v>
      </c>
      <c r="F793" s="107"/>
      <c r="G793" s="106" t="s">
        <v>131</v>
      </c>
      <c r="H793" s="108"/>
      <c r="I793" s="109"/>
      <c r="J793" s="107"/>
      <c r="K793" s="109"/>
      <c r="L793" s="107"/>
      <c r="M793" s="107"/>
      <c r="N793" s="110">
        <v>45887.0</v>
      </c>
    </row>
    <row r="794" hidden="1">
      <c r="A794" s="106" t="s">
        <v>9720</v>
      </c>
      <c r="B794" s="106">
        <v>2.1998191313E10</v>
      </c>
      <c r="C794" s="106" t="s">
        <v>10463</v>
      </c>
      <c r="D794" s="107"/>
      <c r="E794" s="106" t="s">
        <v>671</v>
      </c>
      <c r="F794" s="107"/>
      <c r="G794" s="106" t="s">
        <v>131</v>
      </c>
      <c r="H794" s="108"/>
      <c r="I794" s="109"/>
      <c r="J794" s="107"/>
      <c r="K794" s="109"/>
      <c r="L794" s="107"/>
      <c r="M794" s="107"/>
      <c r="N794" s="110">
        <v>45887.0</v>
      </c>
    </row>
    <row r="795" hidden="1">
      <c r="A795" s="106" t="s">
        <v>4071</v>
      </c>
      <c r="B795" s="106">
        <v>2.1987666647E10</v>
      </c>
      <c r="C795" s="106" t="s">
        <v>10464</v>
      </c>
      <c r="D795" s="107"/>
      <c r="E795" s="106" t="s">
        <v>671</v>
      </c>
      <c r="F795" s="107"/>
      <c r="G795" s="106" t="s">
        <v>86</v>
      </c>
      <c r="H795" s="108"/>
      <c r="I795" s="109"/>
      <c r="J795" s="107"/>
      <c r="K795" s="109"/>
      <c r="L795" s="107"/>
      <c r="M795" s="107"/>
      <c r="N795" s="110">
        <v>45887.0</v>
      </c>
    </row>
    <row r="796" hidden="1">
      <c r="A796" s="106" t="s">
        <v>5154</v>
      </c>
      <c r="B796" s="106">
        <v>2.1979314731E10</v>
      </c>
      <c r="C796" s="106" t="s">
        <v>10465</v>
      </c>
      <c r="D796" s="107"/>
      <c r="E796" s="106" t="s">
        <v>649</v>
      </c>
      <c r="F796" s="107"/>
      <c r="G796" s="106" t="s">
        <v>86</v>
      </c>
      <c r="H796" s="108"/>
      <c r="I796" s="109"/>
      <c r="J796" s="107"/>
      <c r="K796" s="109"/>
      <c r="L796" s="107"/>
      <c r="M796" s="107"/>
      <c r="N796" s="110">
        <v>45887.0</v>
      </c>
    </row>
    <row r="797" hidden="1">
      <c r="A797" s="106" t="s">
        <v>4059</v>
      </c>
      <c r="B797" s="106">
        <v>2.1969294246E10</v>
      </c>
      <c r="C797" s="106" t="s">
        <v>10466</v>
      </c>
      <c r="D797" s="107"/>
      <c r="E797" s="106" t="s">
        <v>671</v>
      </c>
      <c r="F797" s="107"/>
      <c r="G797" s="106" t="s">
        <v>131</v>
      </c>
      <c r="H797" s="108"/>
      <c r="I797" s="109"/>
      <c r="J797" s="107"/>
      <c r="K797" s="109"/>
      <c r="L797" s="107"/>
      <c r="M797" s="107"/>
      <c r="N797" s="110">
        <v>45887.0</v>
      </c>
    </row>
    <row r="798" hidden="1">
      <c r="A798" s="106" t="s">
        <v>4535</v>
      </c>
      <c r="B798" s="106">
        <v>2.1964645852E10</v>
      </c>
      <c r="C798" s="106" t="s">
        <v>10467</v>
      </c>
      <c r="D798" s="107"/>
      <c r="E798" s="106" t="s">
        <v>671</v>
      </c>
      <c r="F798" s="107"/>
      <c r="G798" s="106" t="s">
        <v>86</v>
      </c>
      <c r="H798" s="108"/>
      <c r="I798" s="109"/>
      <c r="J798" s="107"/>
      <c r="K798" s="109"/>
      <c r="L798" s="107"/>
      <c r="M798" s="107"/>
      <c r="N798" s="110">
        <v>45887.0</v>
      </c>
    </row>
    <row r="799" hidden="1">
      <c r="A799" s="106" t="s">
        <v>10468</v>
      </c>
      <c r="B799" s="106">
        <v>2.19677288E10</v>
      </c>
      <c r="C799" s="106" t="s">
        <v>10469</v>
      </c>
      <c r="D799" s="107"/>
      <c r="E799" s="106" t="s">
        <v>649</v>
      </c>
      <c r="F799" s="107"/>
      <c r="G799" s="106" t="s">
        <v>131</v>
      </c>
      <c r="H799" s="108"/>
      <c r="I799" s="109"/>
      <c r="J799" s="107"/>
      <c r="K799" s="109"/>
      <c r="L799" s="107"/>
      <c r="M799" s="107"/>
      <c r="N799" s="110">
        <v>45887.0</v>
      </c>
    </row>
    <row r="800" hidden="1">
      <c r="A800" s="106" t="s">
        <v>4229</v>
      </c>
      <c r="B800" s="106">
        <v>2.1986305982E10</v>
      </c>
      <c r="C800" s="106" t="s">
        <v>10470</v>
      </c>
      <c r="D800" s="107"/>
      <c r="E800" s="106" t="s">
        <v>671</v>
      </c>
      <c r="F800" s="107"/>
      <c r="G800" s="106" t="s">
        <v>150</v>
      </c>
      <c r="H800" s="108"/>
      <c r="I800" s="109"/>
      <c r="J800" s="107"/>
      <c r="K800" s="109"/>
      <c r="L800" s="107"/>
      <c r="M800" s="107"/>
      <c r="N800" s="110">
        <v>45887.0</v>
      </c>
    </row>
    <row r="801" hidden="1">
      <c r="A801" s="106" t="s">
        <v>4292</v>
      </c>
      <c r="B801" s="106">
        <v>2.1987737293E10</v>
      </c>
      <c r="C801" s="106" t="s">
        <v>10471</v>
      </c>
      <c r="D801" s="107"/>
      <c r="E801" s="106" t="s">
        <v>649</v>
      </c>
      <c r="F801" s="107"/>
      <c r="G801" s="106" t="s">
        <v>86</v>
      </c>
      <c r="H801" s="108"/>
      <c r="I801" s="109"/>
      <c r="J801" s="107"/>
      <c r="K801" s="109"/>
      <c r="L801" s="107"/>
      <c r="M801" s="107"/>
      <c r="N801" s="110">
        <v>45887.0</v>
      </c>
    </row>
    <row r="802" hidden="1">
      <c r="A802" s="106" t="s">
        <v>10472</v>
      </c>
      <c r="B802" s="106">
        <v>2.1985620947E10</v>
      </c>
      <c r="C802" s="106" t="s">
        <v>10473</v>
      </c>
      <c r="D802" s="107"/>
      <c r="E802" s="106" t="s">
        <v>85</v>
      </c>
      <c r="F802" s="107"/>
      <c r="G802" s="106" t="s">
        <v>131</v>
      </c>
      <c r="H802" s="108"/>
      <c r="I802" s="109"/>
      <c r="J802" s="107"/>
      <c r="K802" s="109"/>
      <c r="L802" s="107"/>
      <c r="M802" s="107"/>
      <c r="N802" s="110">
        <v>45888.0</v>
      </c>
    </row>
    <row r="803" hidden="1">
      <c r="A803" s="106" t="s">
        <v>7963</v>
      </c>
      <c r="B803" s="106">
        <v>2.1983039123E10</v>
      </c>
      <c r="C803" s="106" t="s">
        <v>7964</v>
      </c>
      <c r="D803" s="107"/>
      <c r="E803" s="106" t="s">
        <v>85</v>
      </c>
      <c r="F803" s="107"/>
      <c r="G803" s="106" t="s">
        <v>86</v>
      </c>
      <c r="H803" s="108"/>
      <c r="I803" s="109"/>
      <c r="J803" s="107"/>
      <c r="K803" s="109"/>
      <c r="L803" s="107"/>
      <c r="M803" s="107"/>
      <c r="N803" s="110">
        <v>45888.0</v>
      </c>
    </row>
    <row r="804" hidden="1">
      <c r="A804" s="106" t="s">
        <v>10474</v>
      </c>
      <c r="B804" s="106">
        <v>2.1972539151E10</v>
      </c>
      <c r="C804" s="106" t="s">
        <v>10475</v>
      </c>
      <c r="D804" s="107"/>
      <c r="E804" s="106" t="s">
        <v>85</v>
      </c>
      <c r="F804" s="107"/>
      <c r="G804" s="106" t="s">
        <v>131</v>
      </c>
      <c r="H804" s="108"/>
      <c r="I804" s="109"/>
      <c r="J804" s="107"/>
      <c r="K804" s="109"/>
      <c r="L804" s="107"/>
      <c r="M804" s="107"/>
      <c r="N804" s="110">
        <v>45888.0</v>
      </c>
    </row>
    <row r="805" hidden="1">
      <c r="A805" s="106" t="s">
        <v>9314</v>
      </c>
      <c r="B805" s="106">
        <v>2.1964344714E10</v>
      </c>
      <c r="C805" s="106" t="s">
        <v>10476</v>
      </c>
      <c r="D805" s="107"/>
      <c r="E805" s="106" t="s">
        <v>85</v>
      </c>
      <c r="F805" s="107"/>
      <c r="G805" s="106" t="s">
        <v>131</v>
      </c>
      <c r="H805" s="108"/>
      <c r="I805" s="109"/>
      <c r="J805" s="107"/>
      <c r="K805" s="109"/>
      <c r="L805" s="107"/>
      <c r="M805" s="107"/>
      <c r="N805" s="110">
        <v>45888.0</v>
      </c>
    </row>
    <row r="806" hidden="1">
      <c r="A806" s="106" t="s">
        <v>106</v>
      </c>
      <c r="B806" s="106">
        <v>2.1974477605E10</v>
      </c>
      <c r="C806" s="106" t="s">
        <v>10477</v>
      </c>
      <c r="D806" s="107"/>
      <c r="E806" s="106" t="s">
        <v>85</v>
      </c>
      <c r="F806" s="107"/>
      <c r="G806" s="106" t="s">
        <v>131</v>
      </c>
      <c r="H806" s="108"/>
      <c r="I806" s="109"/>
      <c r="J806" s="107"/>
      <c r="K806" s="109"/>
      <c r="L806" s="107"/>
      <c r="M806" s="107"/>
      <c r="N806" s="110">
        <v>45888.0</v>
      </c>
    </row>
    <row r="807" hidden="1">
      <c r="A807" s="106" t="s">
        <v>10478</v>
      </c>
      <c r="B807" s="106">
        <v>2.4988166288E10</v>
      </c>
      <c r="C807" s="106" t="s">
        <v>10479</v>
      </c>
      <c r="D807" s="107"/>
      <c r="E807" s="106" t="s">
        <v>85</v>
      </c>
      <c r="F807" s="107"/>
      <c r="G807" s="106" t="s">
        <v>150</v>
      </c>
      <c r="H807" s="108"/>
      <c r="I807" s="109"/>
      <c r="J807" s="107"/>
      <c r="K807" s="109"/>
      <c r="L807" s="107"/>
      <c r="M807" s="107"/>
      <c r="N807" s="110">
        <v>45888.0</v>
      </c>
    </row>
    <row r="808" hidden="1">
      <c r="A808" s="106" t="s">
        <v>4547</v>
      </c>
      <c r="B808" s="106">
        <v>2.1984362093E10</v>
      </c>
      <c r="C808" s="106" t="s">
        <v>10480</v>
      </c>
      <c r="D808" s="107"/>
      <c r="E808" s="106" t="s">
        <v>85</v>
      </c>
      <c r="F808" s="107"/>
      <c r="G808" s="106" t="s">
        <v>86</v>
      </c>
      <c r="H808" s="108"/>
      <c r="I808" s="109"/>
      <c r="J808" s="107"/>
      <c r="K808" s="109"/>
      <c r="L808" s="107"/>
      <c r="M808" s="107"/>
      <c r="N808" s="110">
        <v>45888.0</v>
      </c>
    </row>
    <row r="809" hidden="1">
      <c r="A809" s="106" t="s">
        <v>5066</v>
      </c>
      <c r="B809" s="106">
        <v>2.1994431758E10</v>
      </c>
      <c r="C809" s="107"/>
      <c r="D809" s="107"/>
      <c r="E809" s="106" t="s">
        <v>85</v>
      </c>
      <c r="F809" s="107"/>
      <c r="G809" s="106" t="s">
        <v>131</v>
      </c>
      <c r="H809" s="108"/>
      <c r="I809" s="109"/>
      <c r="J809" s="107"/>
      <c r="K809" s="109"/>
      <c r="L809" s="107"/>
      <c r="M809" s="107"/>
      <c r="N809" s="110">
        <v>45888.0</v>
      </c>
    </row>
    <row r="810" hidden="1">
      <c r="A810" s="106" t="s">
        <v>10481</v>
      </c>
      <c r="B810" s="106">
        <v>2.1982323345E10</v>
      </c>
      <c r="C810" s="106" t="s">
        <v>10482</v>
      </c>
      <c r="D810" s="107"/>
      <c r="E810" s="106" t="s">
        <v>671</v>
      </c>
      <c r="F810" s="107"/>
      <c r="G810" s="106" t="s">
        <v>131</v>
      </c>
      <c r="H810" s="108"/>
      <c r="I810" s="109"/>
      <c r="J810" s="107"/>
      <c r="K810" s="109"/>
      <c r="L810" s="107"/>
      <c r="M810" s="107"/>
      <c r="N810" s="110">
        <v>45888.0</v>
      </c>
    </row>
    <row r="811" hidden="1">
      <c r="A811" s="106" t="s">
        <v>5329</v>
      </c>
      <c r="B811" s="106">
        <v>2.1977289304E10</v>
      </c>
      <c r="C811" s="106" t="s">
        <v>10483</v>
      </c>
      <c r="D811" s="107"/>
      <c r="E811" s="106" t="s">
        <v>671</v>
      </c>
      <c r="F811" s="107"/>
      <c r="G811" s="106" t="s">
        <v>131</v>
      </c>
      <c r="H811" s="108"/>
      <c r="I811" s="109"/>
      <c r="J811" s="107"/>
      <c r="K811" s="109"/>
      <c r="L811" s="107"/>
      <c r="M811" s="107"/>
      <c r="N811" s="110">
        <v>45888.0</v>
      </c>
    </row>
    <row r="812" hidden="1">
      <c r="A812" s="106" t="s">
        <v>4332</v>
      </c>
      <c r="B812" s="106">
        <v>2.1986339812E10</v>
      </c>
      <c r="C812" s="106" t="s">
        <v>10484</v>
      </c>
      <c r="D812" s="107"/>
      <c r="E812" s="106" t="s">
        <v>671</v>
      </c>
      <c r="F812" s="107"/>
      <c r="G812" s="106" t="s">
        <v>86</v>
      </c>
      <c r="H812" s="108"/>
      <c r="I812" s="109"/>
      <c r="J812" s="107"/>
      <c r="K812" s="109"/>
      <c r="L812" s="107"/>
      <c r="M812" s="107"/>
      <c r="N812" s="110">
        <v>45888.0</v>
      </c>
    </row>
    <row r="813" hidden="1">
      <c r="A813" s="106" t="s">
        <v>10485</v>
      </c>
      <c r="B813" s="106">
        <v>2.1999536798E10</v>
      </c>
      <c r="C813" s="106" t="s">
        <v>10486</v>
      </c>
      <c r="D813" s="107"/>
      <c r="E813" s="106" t="s">
        <v>649</v>
      </c>
      <c r="F813" s="107"/>
      <c r="G813" s="106" t="s">
        <v>86</v>
      </c>
      <c r="H813" s="108"/>
      <c r="I813" s="109"/>
      <c r="J813" s="107"/>
      <c r="K813" s="109"/>
      <c r="L813" s="107"/>
      <c r="M813" s="107"/>
      <c r="N813" s="110">
        <v>45888.0</v>
      </c>
    </row>
    <row r="814" hidden="1">
      <c r="A814" s="106" t="s">
        <v>4360</v>
      </c>
      <c r="B814" s="106">
        <v>2.1992480184E10</v>
      </c>
      <c r="C814" s="106" t="s">
        <v>10487</v>
      </c>
      <c r="D814" s="107"/>
      <c r="E814" s="106" t="s">
        <v>649</v>
      </c>
      <c r="F814" s="107"/>
      <c r="G814" s="106" t="s">
        <v>86</v>
      </c>
      <c r="H814" s="108"/>
      <c r="I814" s="109"/>
      <c r="J814" s="107"/>
      <c r="K814" s="109"/>
      <c r="L814" s="107"/>
      <c r="M814" s="107"/>
      <c r="N814" s="110">
        <v>45888.0</v>
      </c>
    </row>
    <row r="815" hidden="1">
      <c r="A815" s="106" t="s">
        <v>10488</v>
      </c>
      <c r="B815" s="106">
        <v>2.19814041466E11</v>
      </c>
      <c r="C815" s="106" t="s">
        <v>10489</v>
      </c>
      <c r="D815" s="107"/>
      <c r="E815" s="106" t="s">
        <v>671</v>
      </c>
      <c r="F815" s="107"/>
      <c r="G815" s="106" t="s">
        <v>86</v>
      </c>
      <c r="H815" s="108"/>
      <c r="I815" s="109"/>
      <c r="J815" s="107"/>
      <c r="K815" s="109"/>
      <c r="L815" s="107"/>
      <c r="M815" s="107"/>
      <c r="N815" s="110">
        <v>45889.0</v>
      </c>
    </row>
    <row r="816" hidden="1">
      <c r="A816" s="106" t="s">
        <v>4009</v>
      </c>
      <c r="B816" s="106">
        <v>2.1997750572E10</v>
      </c>
      <c r="C816" s="106" t="s">
        <v>10490</v>
      </c>
      <c r="D816" s="107"/>
      <c r="E816" s="106" t="s">
        <v>85</v>
      </c>
      <c r="F816" s="107"/>
      <c r="G816" s="106" t="s">
        <v>131</v>
      </c>
      <c r="H816" s="108"/>
      <c r="I816" s="109"/>
      <c r="J816" s="107"/>
      <c r="K816" s="109"/>
      <c r="L816" s="107"/>
      <c r="M816" s="107"/>
      <c r="N816" s="110">
        <v>45890.0</v>
      </c>
    </row>
    <row r="817" hidden="1">
      <c r="A817" s="106" t="s">
        <v>10491</v>
      </c>
      <c r="B817" s="106">
        <v>2.1984853288E10</v>
      </c>
      <c r="C817" s="106" t="s">
        <v>10492</v>
      </c>
      <c r="D817" s="107"/>
      <c r="E817" s="106" t="s">
        <v>85</v>
      </c>
      <c r="F817" s="107"/>
      <c r="G817" s="106" t="s">
        <v>131</v>
      </c>
      <c r="H817" s="108"/>
      <c r="I817" s="109"/>
      <c r="J817" s="107"/>
      <c r="K817" s="109"/>
      <c r="L817" s="107"/>
      <c r="M817" s="107"/>
      <c r="N817" s="110">
        <v>45890.0</v>
      </c>
    </row>
    <row r="818" hidden="1">
      <c r="A818" s="106" t="s">
        <v>7410</v>
      </c>
      <c r="B818" s="106">
        <v>2.1987528107E10</v>
      </c>
      <c r="C818" s="106" t="s">
        <v>10493</v>
      </c>
      <c r="D818" s="107"/>
      <c r="E818" s="106" t="s">
        <v>85</v>
      </c>
      <c r="F818" s="107"/>
      <c r="G818" s="106" t="s">
        <v>86</v>
      </c>
      <c r="H818" s="108"/>
      <c r="I818" s="109"/>
      <c r="J818" s="107"/>
      <c r="K818" s="109"/>
      <c r="L818" s="107"/>
      <c r="M818" s="107"/>
      <c r="N818" s="110">
        <v>45890.0</v>
      </c>
    </row>
    <row r="819" hidden="1">
      <c r="A819" s="106" t="s">
        <v>4535</v>
      </c>
      <c r="B819" s="106">
        <v>2.1964307506E10</v>
      </c>
      <c r="C819" s="106" t="s">
        <v>10494</v>
      </c>
      <c r="D819" s="107"/>
      <c r="E819" s="106" t="s">
        <v>85</v>
      </c>
      <c r="F819" s="107"/>
      <c r="G819" s="106" t="s">
        <v>131</v>
      </c>
      <c r="H819" s="108"/>
      <c r="I819" s="109"/>
      <c r="J819" s="107"/>
      <c r="K819" s="109"/>
      <c r="L819" s="107"/>
      <c r="M819" s="107"/>
      <c r="N819" s="110">
        <v>45890.0</v>
      </c>
    </row>
    <row r="820" hidden="1">
      <c r="A820" s="106" t="s">
        <v>7278</v>
      </c>
      <c r="B820" s="106">
        <v>2.1996192839E10</v>
      </c>
      <c r="C820" s="106" t="s">
        <v>10495</v>
      </c>
      <c r="D820" s="107"/>
      <c r="E820" s="106" t="s">
        <v>85</v>
      </c>
      <c r="F820" s="107"/>
      <c r="G820" s="106" t="s">
        <v>86</v>
      </c>
      <c r="H820" s="108"/>
      <c r="I820" s="109"/>
      <c r="J820" s="107"/>
      <c r="K820" s="109"/>
      <c r="L820" s="107"/>
      <c r="M820" s="107"/>
      <c r="N820" s="110">
        <v>45890.0</v>
      </c>
    </row>
    <row r="821" hidden="1">
      <c r="A821" s="106" t="s">
        <v>3978</v>
      </c>
      <c r="B821" s="106">
        <v>2.1981622759E10</v>
      </c>
      <c r="C821" s="106" t="s">
        <v>10496</v>
      </c>
      <c r="D821" s="107"/>
      <c r="E821" s="106" t="s">
        <v>85</v>
      </c>
      <c r="F821" s="107"/>
      <c r="G821" s="106" t="s">
        <v>86</v>
      </c>
      <c r="H821" s="108"/>
      <c r="I821" s="109"/>
      <c r="J821" s="107"/>
      <c r="K821" s="109"/>
      <c r="L821" s="107"/>
      <c r="M821" s="107"/>
      <c r="N821" s="110">
        <v>45890.0</v>
      </c>
    </row>
    <row r="822" hidden="1">
      <c r="A822" s="106" t="s">
        <v>4602</v>
      </c>
      <c r="B822" s="106">
        <v>2.1995925818E10</v>
      </c>
      <c r="C822" s="106" t="s">
        <v>10497</v>
      </c>
      <c r="D822" s="107"/>
      <c r="E822" s="106" t="s">
        <v>85</v>
      </c>
      <c r="F822" s="107"/>
      <c r="G822" s="106" t="s">
        <v>86</v>
      </c>
      <c r="H822" s="108"/>
      <c r="I822" s="109"/>
      <c r="J822" s="107"/>
      <c r="K822" s="109"/>
      <c r="L822" s="107"/>
      <c r="M822" s="107"/>
      <c r="N822" s="110">
        <v>45890.0</v>
      </c>
    </row>
    <row r="823" hidden="1">
      <c r="A823" s="106" t="s">
        <v>4382</v>
      </c>
      <c r="B823" s="106">
        <v>2.1986914388E10</v>
      </c>
      <c r="C823" s="107"/>
      <c r="D823" s="107"/>
      <c r="E823" s="106" t="s">
        <v>85</v>
      </c>
      <c r="F823" s="107"/>
      <c r="G823" s="106" t="s">
        <v>86</v>
      </c>
      <c r="H823" s="108"/>
      <c r="I823" s="109"/>
      <c r="J823" s="107"/>
      <c r="K823" s="109"/>
      <c r="L823" s="107"/>
      <c r="M823" s="107"/>
      <c r="N823" s="110">
        <v>45890.0</v>
      </c>
    </row>
    <row r="824">
      <c r="A824" s="106" t="s">
        <v>32</v>
      </c>
      <c r="B824" s="106">
        <v>2.1998784862E10</v>
      </c>
      <c r="C824" s="106" t="s">
        <v>10498</v>
      </c>
      <c r="D824" s="106" t="s">
        <v>10499</v>
      </c>
      <c r="E824" s="106" t="s">
        <v>803</v>
      </c>
      <c r="F824" s="106" t="s">
        <v>1066</v>
      </c>
      <c r="G824" s="106" t="s">
        <v>53</v>
      </c>
      <c r="H824" s="111">
        <v>669.05</v>
      </c>
      <c r="I824" s="109"/>
      <c r="J824" s="106">
        <v>1.7490850349759E13</v>
      </c>
      <c r="K824" s="110">
        <v>45847.0</v>
      </c>
      <c r="L824" s="107"/>
      <c r="M824" s="107"/>
      <c r="N824" s="110">
        <v>45833.0</v>
      </c>
    </row>
    <row r="825" hidden="1">
      <c r="A825" s="106" t="s">
        <v>5959</v>
      </c>
      <c r="B825" s="106">
        <v>2.1980659113E10</v>
      </c>
      <c r="C825" s="106" t="s">
        <v>10500</v>
      </c>
      <c r="D825" s="107"/>
      <c r="E825" s="106" t="s">
        <v>85</v>
      </c>
      <c r="F825" s="107"/>
      <c r="G825" s="106" t="s">
        <v>131</v>
      </c>
      <c r="H825" s="108"/>
      <c r="I825" s="109"/>
      <c r="J825" s="107"/>
      <c r="K825" s="109"/>
      <c r="L825" s="107"/>
      <c r="M825" s="107"/>
      <c r="N825" s="110">
        <v>45891.0</v>
      </c>
    </row>
    <row r="826" hidden="1">
      <c r="A826" s="106" t="s">
        <v>20</v>
      </c>
      <c r="B826" s="106">
        <v>2.1979505012E10</v>
      </c>
      <c r="C826" s="106" t="s">
        <v>10501</v>
      </c>
      <c r="D826" s="107"/>
      <c r="E826" s="106" t="s">
        <v>85</v>
      </c>
      <c r="F826" s="107"/>
      <c r="G826" s="106" t="s">
        <v>131</v>
      </c>
      <c r="H826" s="108"/>
      <c r="I826" s="109"/>
      <c r="J826" s="107"/>
      <c r="K826" s="109"/>
      <c r="L826" s="107"/>
      <c r="M826" s="107"/>
      <c r="N826" s="110">
        <v>45891.0</v>
      </c>
    </row>
    <row r="827" hidden="1">
      <c r="A827" s="106" t="s">
        <v>9263</v>
      </c>
      <c r="B827" s="106">
        <v>2.1971437831E10</v>
      </c>
      <c r="C827" s="106" t="s">
        <v>10502</v>
      </c>
      <c r="D827" s="107"/>
      <c r="E827" s="106" t="s">
        <v>85</v>
      </c>
      <c r="F827" s="107"/>
      <c r="G827" s="106" t="s">
        <v>86</v>
      </c>
      <c r="H827" s="108"/>
      <c r="I827" s="109"/>
      <c r="J827" s="107"/>
      <c r="K827" s="109"/>
      <c r="L827" s="107"/>
      <c r="M827" s="107"/>
      <c r="N827" s="110">
        <v>45891.0</v>
      </c>
    </row>
    <row r="828" hidden="1">
      <c r="A828" s="106" t="s">
        <v>4754</v>
      </c>
      <c r="B828" s="106">
        <v>2.1992889729E10</v>
      </c>
      <c r="C828" s="106" t="s">
        <v>10503</v>
      </c>
      <c r="D828" s="107"/>
      <c r="E828" s="106" t="s">
        <v>85</v>
      </c>
      <c r="F828" s="107"/>
      <c r="G828" s="106" t="s">
        <v>86</v>
      </c>
      <c r="H828" s="108"/>
      <c r="I828" s="109"/>
      <c r="J828" s="107"/>
      <c r="K828" s="109"/>
      <c r="L828" s="107"/>
      <c r="M828" s="107"/>
      <c r="N828" s="110">
        <v>45891.0</v>
      </c>
    </row>
    <row r="829" hidden="1">
      <c r="A829" s="106" t="s">
        <v>5</v>
      </c>
      <c r="B829" s="106">
        <v>2.4998450957E10</v>
      </c>
      <c r="C829" s="106" t="s">
        <v>10504</v>
      </c>
      <c r="D829" s="107"/>
      <c r="E829" s="106" t="s">
        <v>85</v>
      </c>
      <c r="F829" s="107"/>
      <c r="G829" s="106" t="s">
        <v>131</v>
      </c>
      <c r="H829" s="108"/>
      <c r="I829" s="109"/>
      <c r="J829" s="107"/>
      <c r="K829" s="109"/>
      <c r="L829" s="107"/>
      <c r="M829" s="107"/>
      <c r="N829" s="110">
        <v>45891.0</v>
      </c>
    </row>
    <row r="830" hidden="1">
      <c r="A830" s="106" t="s">
        <v>963</v>
      </c>
      <c r="B830" s="106">
        <v>2.4999357898E10</v>
      </c>
      <c r="C830" s="106" t="s">
        <v>10505</v>
      </c>
      <c r="D830" s="107"/>
      <c r="E830" s="106" t="s">
        <v>85</v>
      </c>
      <c r="F830" s="107"/>
      <c r="G830" s="106" t="s">
        <v>131</v>
      </c>
      <c r="H830" s="108"/>
      <c r="I830" s="109"/>
      <c r="J830" s="107"/>
      <c r="K830" s="109"/>
      <c r="L830" s="107"/>
      <c r="M830" s="107"/>
      <c r="N830" s="110">
        <v>45891.0</v>
      </c>
    </row>
    <row r="831" hidden="1">
      <c r="A831" s="106" t="s">
        <v>10506</v>
      </c>
      <c r="B831" s="106">
        <v>2.4988620619E10</v>
      </c>
      <c r="C831" s="106" t="s">
        <v>10507</v>
      </c>
      <c r="D831" s="107"/>
      <c r="E831" s="106" t="s">
        <v>85</v>
      </c>
      <c r="F831" s="107"/>
      <c r="G831" s="106" t="s">
        <v>150</v>
      </c>
      <c r="H831" s="108"/>
      <c r="I831" s="109"/>
      <c r="J831" s="107"/>
      <c r="K831" s="109"/>
      <c r="L831" s="107"/>
      <c r="M831" s="106" t="s">
        <v>10508</v>
      </c>
      <c r="N831" s="110">
        <v>45894.0</v>
      </c>
    </row>
    <row r="832" hidden="1">
      <c r="A832" s="106" t="s">
        <v>10509</v>
      </c>
      <c r="B832" s="106">
        <v>2.1999919074E10</v>
      </c>
      <c r="C832" s="106" t="s">
        <v>10510</v>
      </c>
      <c r="D832" s="107"/>
      <c r="E832" s="106" t="s">
        <v>85</v>
      </c>
      <c r="F832" s="107"/>
      <c r="G832" s="106" t="s">
        <v>131</v>
      </c>
      <c r="H832" s="108"/>
      <c r="I832" s="109"/>
      <c r="J832" s="107"/>
      <c r="K832" s="109"/>
      <c r="L832" s="107"/>
      <c r="M832" s="107"/>
      <c r="N832" s="110">
        <v>45894.0</v>
      </c>
    </row>
    <row r="833" hidden="1">
      <c r="A833" s="106" t="s">
        <v>9967</v>
      </c>
      <c r="B833" s="106">
        <v>2.1996175558E10</v>
      </c>
      <c r="C833" s="106" t="s">
        <v>10511</v>
      </c>
      <c r="D833" s="107"/>
      <c r="E833" s="106" t="s">
        <v>85</v>
      </c>
      <c r="F833" s="107"/>
      <c r="G833" s="106" t="s">
        <v>131</v>
      </c>
      <c r="H833" s="108"/>
      <c r="I833" s="109"/>
      <c r="J833" s="107"/>
      <c r="K833" s="109"/>
      <c r="L833" s="107"/>
      <c r="M833" s="107"/>
      <c r="N833" s="110">
        <v>45894.0</v>
      </c>
    </row>
    <row r="834" hidden="1">
      <c r="A834" s="106" t="s">
        <v>4267</v>
      </c>
      <c r="B834" s="106">
        <v>2.1993515977E10</v>
      </c>
      <c r="C834" s="106" t="s">
        <v>10512</v>
      </c>
      <c r="D834" s="107"/>
      <c r="E834" s="106" t="s">
        <v>85</v>
      </c>
      <c r="F834" s="107"/>
      <c r="G834" s="106" t="s">
        <v>86</v>
      </c>
      <c r="H834" s="108"/>
      <c r="I834" s="109"/>
      <c r="J834" s="107"/>
      <c r="K834" s="109"/>
      <c r="L834" s="107"/>
      <c r="M834" s="107"/>
      <c r="N834" s="110">
        <v>45895.0</v>
      </c>
    </row>
    <row r="835" hidden="1">
      <c r="A835" s="106" t="s">
        <v>10513</v>
      </c>
      <c r="B835" s="106">
        <v>2.19962911E10</v>
      </c>
      <c r="C835" s="106" t="s">
        <v>10514</v>
      </c>
      <c r="D835" s="107"/>
      <c r="E835" s="106" t="s">
        <v>85</v>
      </c>
      <c r="F835" s="107"/>
      <c r="G835" s="106" t="s">
        <v>131</v>
      </c>
      <c r="H835" s="108"/>
      <c r="I835" s="109"/>
      <c r="J835" s="107"/>
      <c r="K835" s="109"/>
      <c r="L835" s="107"/>
      <c r="M835" s="107"/>
      <c r="N835" s="110">
        <v>45895.0</v>
      </c>
    </row>
    <row r="836" hidden="1">
      <c r="A836" s="106" t="s">
        <v>4108</v>
      </c>
      <c r="B836" s="106">
        <v>2.199166803E10</v>
      </c>
      <c r="C836" s="106" t="s">
        <v>10515</v>
      </c>
      <c r="D836" s="107"/>
      <c r="E836" s="106" t="s">
        <v>85</v>
      </c>
      <c r="F836" s="107"/>
      <c r="G836" s="106" t="s">
        <v>86</v>
      </c>
      <c r="H836" s="108"/>
      <c r="I836" s="109"/>
      <c r="J836" s="107"/>
      <c r="K836" s="109"/>
      <c r="L836" s="107"/>
      <c r="M836" s="107"/>
      <c r="N836" s="110">
        <v>45895.0</v>
      </c>
    </row>
    <row r="837" hidden="1">
      <c r="A837" s="106" t="s">
        <v>10165</v>
      </c>
      <c r="B837" s="106">
        <v>2.1991994991E10</v>
      </c>
      <c r="C837" s="106" t="s">
        <v>10516</v>
      </c>
      <c r="D837" s="107"/>
      <c r="E837" s="106" t="s">
        <v>85</v>
      </c>
      <c r="F837" s="107"/>
      <c r="G837" s="106" t="s">
        <v>86</v>
      </c>
      <c r="H837" s="108"/>
      <c r="I837" s="109"/>
      <c r="J837" s="107"/>
      <c r="K837" s="109"/>
      <c r="L837" s="107"/>
      <c r="M837" s="107"/>
      <c r="N837" s="110">
        <v>45895.0</v>
      </c>
    </row>
    <row r="838" hidden="1">
      <c r="A838" s="106" t="s">
        <v>4762</v>
      </c>
      <c r="B838" s="106">
        <v>2.2998523704E10</v>
      </c>
      <c r="C838" s="106" t="s">
        <v>10517</v>
      </c>
      <c r="D838" s="107"/>
      <c r="E838" s="106" t="s">
        <v>85</v>
      </c>
      <c r="F838" s="107"/>
      <c r="G838" s="106" t="s">
        <v>86</v>
      </c>
      <c r="H838" s="108"/>
      <c r="I838" s="109"/>
      <c r="J838" s="107"/>
      <c r="K838" s="109"/>
      <c r="L838" s="107"/>
      <c r="M838" s="107"/>
      <c r="N838" s="110">
        <v>45895.0</v>
      </c>
    </row>
    <row r="839" hidden="1">
      <c r="A839" s="106" t="s">
        <v>10518</v>
      </c>
      <c r="B839" s="106">
        <v>2.1982976726E10</v>
      </c>
      <c r="C839" s="106" t="s">
        <v>10519</v>
      </c>
      <c r="D839" s="107"/>
      <c r="E839" s="106" t="s">
        <v>85</v>
      </c>
      <c r="F839" s="107"/>
      <c r="G839" s="106" t="s">
        <v>131</v>
      </c>
      <c r="H839" s="108"/>
      <c r="I839" s="109"/>
      <c r="J839" s="107"/>
      <c r="K839" s="109"/>
      <c r="L839" s="107"/>
      <c r="M839" s="107"/>
      <c r="N839" s="110">
        <v>45895.0</v>
      </c>
    </row>
    <row r="840" hidden="1">
      <c r="A840" s="106" t="s">
        <v>4503</v>
      </c>
      <c r="B840" s="106">
        <v>2.1974235483E10</v>
      </c>
      <c r="C840" s="106" t="s">
        <v>10520</v>
      </c>
      <c r="D840" s="107"/>
      <c r="E840" s="106" t="s">
        <v>85</v>
      </c>
      <c r="F840" s="107"/>
      <c r="G840" s="106" t="s">
        <v>131</v>
      </c>
      <c r="H840" s="108"/>
      <c r="I840" s="109"/>
      <c r="J840" s="107"/>
      <c r="K840" s="109"/>
      <c r="L840" s="107"/>
      <c r="M840" s="107"/>
      <c r="N840" s="110">
        <v>45895.0</v>
      </c>
    </row>
    <row r="841" hidden="1">
      <c r="A841" s="106" t="s">
        <v>10521</v>
      </c>
      <c r="B841" s="106">
        <v>2.194935456E9</v>
      </c>
      <c r="C841" s="106" t="s">
        <v>10522</v>
      </c>
      <c r="D841" s="107"/>
      <c r="E841" s="106" t="s">
        <v>85</v>
      </c>
      <c r="F841" s="107"/>
      <c r="G841" s="106" t="s">
        <v>131</v>
      </c>
      <c r="H841" s="108"/>
      <c r="I841" s="109"/>
      <c r="J841" s="107"/>
      <c r="K841" s="109"/>
      <c r="L841" s="107"/>
      <c r="M841" s="107"/>
      <c r="N841" s="110">
        <v>45895.0</v>
      </c>
    </row>
    <row r="842" hidden="1">
      <c r="A842" s="106" t="s">
        <v>7252</v>
      </c>
      <c r="B842" s="106">
        <v>2.1998300078E10</v>
      </c>
      <c r="C842" s="106" t="s">
        <v>10523</v>
      </c>
      <c r="D842" s="107"/>
      <c r="E842" s="106" t="s">
        <v>85</v>
      </c>
      <c r="F842" s="107"/>
      <c r="G842" s="106" t="s">
        <v>150</v>
      </c>
      <c r="H842" s="108"/>
      <c r="I842" s="109"/>
      <c r="J842" s="107"/>
      <c r="K842" s="109"/>
      <c r="L842" s="107"/>
      <c r="M842" s="107"/>
      <c r="N842" s="110">
        <v>45895.0</v>
      </c>
    </row>
    <row r="843" hidden="1">
      <c r="A843" s="106" t="s">
        <v>10524</v>
      </c>
      <c r="B843" s="106">
        <v>2.1976262243E10</v>
      </c>
      <c r="C843" s="106" t="s">
        <v>10525</v>
      </c>
      <c r="D843" s="107"/>
      <c r="E843" s="106" t="s">
        <v>85</v>
      </c>
      <c r="F843" s="107"/>
      <c r="G843" s="106" t="s">
        <v>86</v>
      </c>
      <c r="H843" s="108"/>
      <c r="I843" s="109"/>
      <c r="J843" s="107"/>
      <c r="K843" s="109"/>
      <c r="L843" s="107"/>
      <c r="M843" s="107"/>
      <c r="N843" s="110">
        <v>45895.0</v>
      </c>
    </row>
    <row r="844" hidden="1">
      <c r="A844" s="106" t="s">
        <v>875</v>
      </c>
      <c r="B844" s="106">
        <v>2.1988659854E10</v>
      </c>
      <c r="C844" s="106" t="s">
        <v>10526</v>
      </c>
      <c r="D844" s="107"/>
      <c r="E844" s="106" t="s">
        <v>655</v>
      </c>
      <c r="F844" s="107"/>
      <c r="G844" s="106" t="s">
        <v>131</v>
      </c>
      <c r="H844" s="108"/>
      <c r="I844" s="109"/>
      <c r="J844" s="107"/>
      <c r="K844" s="109"/>
      <c r="L844" s="107"/>
      <c r="M844" s="107"/>
      <c r="N844" s="110">
        <v>45896.0</v>
      </c>
    </row>
    <row r="845" hidden="1">
      <c r="A845" s="106" t="s">
        <v>4754</v>
      </c>
      <c r="B845" s="106">
        <v>2.2998704574E10</v>
      </c>
      <c r="C845" s="106" t="s">
        <v>10527</v>
      </c>
      <c r="D845" s="107"/>
      <c r="E845" s="106" t="s">
        <v>655</v>
      </c>
      <c r="F845" s="107"/>
      <c r="G845" s="106" t="s">
        <v>131</v>
      </c>
      <c r="H845" s="108"/>
      <c r="I845" s="109"/>
      <c r="J845" s="107"/>
      <c r="K845" s="109"/>
      <c r="L845" s="107"/>
      <c r="M845" s="107"/>
      <c r="N845" s="110">
        <v>45896.0</v>
      </c>
    </row>
    <row r="846" hidden="1">
      <c r="A846" s="106" t="s">
        <v>5127</v>
      </c>
      <c r="B846" s="106">
        <v>2.1970167912E10</v>
      </c>
      <c r="C846" s="107"/>
      <c r="D846" s="107"/>
      <c r="E846" s="106" t="s">
        <v>85</v>
      </c>
      <c r="F846" s="107"/>
      <c r="G846" s="106" t="s">
        <v>131</v>
      </c>
      <c r="H846" s="108"/>
      <c r="I846" s="109"/>
      <c r="J846" s="107"/>
      <c r="K846" s="109"/>
      <c r="L846" s="107"/>
      <c r="M846" s="107"/>
      <c r="N846" s="110">
        <v>45897.0</v>
      </c>
    </row>
    <row r="847" hidden="1">
      <c r="A847" s="106" t="s">
        <v>10528</v>
      </c>
      <c r="B847" s="106">
        <v>2.1996570827E10</v>
      </c>
      <c r="C847" s="106" t="s">
        <v>10529</v>
      </c>
      <c r="D847" s="107"/>
      <c r="E847" s="106" t="s">
        <v>655</v>
      </c>
      <c r="F847" s="107"/>
      <c r="G847" s="106" t="s">
        <v>131</v>
      </c>
      <c r="H847" s="108"/>
      <c r="I847" s="109"/>
      <c r="J847" s="107"/>
      <c r="K847" s="109"/>
      <c r="L847" s="107"/>
      <c r="M847" s="107"/>
      <c r="N847" s="110">
        <v>45897.0</v>
      </c>
    </row>
    <row r="848" hidden="1">
      <c r="A848" s="106" t="s">
        <v>10530</v>
      </c>
      <c r="B848" s="106">
        <v>2.2981125828E10</v>
      </c>
      <c r="C848" s="106" t="s">
        <v>10531</v>
      </c>
      <c r="D848" s="107"/>
      <c r="E848" s="106" t="s">
        <v>85</v>
      </c>
      <c r="F848" s="107"/>
      <c r="G848" s="106" t="s">
        <v>131</v>
      </c>
      <c r="H848" s="108"/>
      <c r="I848" s="109"/>
      <c r="J848" s="107"/>
      <c r="K848" s="109"/>
      <c r="L848" s="107"/>
      <c r="M848" s="107"/>
      <c r="N848" s="110">
        <v>45897.0</v>
      </c>
    </row>
    <row r="849" hidden="1">
      <c r="A849" s="106" t="s">
        <v>7075</v>
      </c>
      <c r="B849" s="106">
        <v>2.1993551415E10</v>
      </c>
      <c r="C849" s="106" t="s">
        <v>10532</v>
      </c>
      <c r="D849" s="107"/>
      <c r="E849" s="106" t="s">
        <v>85</v>
      </c>
      <c r="F849" s="107"/>
      <c r="G849" s="106" t="s">
        <v>131</v>
      </c>
      <c r="H849" s="108"/>
      <c r="I849" s="109"/>
      <c r="J849" s="107"/>
      <c r="K849" s="109"/>
      <c r="L849" s="107"/>
      <c r="M849" s="107"/>
      <c r="N849" s="110">
        <v>45897.0</v>
      </c>
    </row>
    <row r="850" hidden="1">
      <c r="A850" s="106" t="s">
        <v>5</v>
      </c>
      <c r="B850" s="106">
        <v>2.1995554382E10</v>
      </c>
      <c r="C850" s="106" t="s">
        <v>10533</v>
      </c>
      <c r="D850" s="107"/>
      <c r="E850" s="106" t="s">
        <v>85</v>
      </c>
      <c r="F850" s="107"/>
      <c r="G850" s="106" t="s">
        <v>131</v>
      </c>
      <c r="H850" s="108"/>
      <c r="I850" s="109"/>
      <c r="J850" s="107"/>
      <c r="K850" s="109"/>
      <c r="L850" s="107"/>
      <c r="M850" s="107"/>
      <c r="N850" s="110">
        <v>45897.0</v>
      </c>
    </row>
    <row r="851" hidden="1">
      <c r="A851" s="106" t="s">
        <v>4299</v>
      </c>
      <c r="B851" s="106">
        <v>2.498138835E10</v>
      </c>
      <c r="C851" s="106" t="s">
        <v>10534</v>
      </c>
      <c r="D851" s="107"/>
      <c r="E851" s="106" t="s">
        <v>85</v>
      </c>
      <c r="F851" s="107"/>
      <c r="G851" s="106" t="s">
        <v>131</v>
      </c>
      <c r="H851" s="108"/>
      <c r="I851" s="109"/>
      <c r="J851" s="107"/>
      <c r="K851" s="109"/>
      <c r="L851" s="107"/>
      <c r="M851" s="107"/>
      <c r="N851" s="110">
        <v>45897.0</v>
      </c>
    </row>
    <row r="852" hidden="1">
      <c r="A852" s="106" t="s">
        <v>3858</v>
      </c>
      <c r="B852" s="106">
        <v>2.7996591086E10</v>
      </c>
      <c r="C852" s="106" t="s">
        <v>10535</v>
      </c>
      <c r="D852" s="107"/>
      <c r="E852" s="106" t="s">
        <v>85</v>
      </c>
      <c r="F852" s="107"/>
      <c r="G852" s="106" t="s">
        <v>131</v>
      </c>
      <c r="H852" s="108"/>
      <c r="I852" s="109"/>
      <c r="J852" s="107"/>
      <c r="K852" s="109"/>
      <c r="L852" s="107"/>
      <c r="M852" s="107"/>
      <c r="N852" s="110">
        <v>45897.0</v>
      </c>
    </row>
    <row r="853" hidden="1">
      <c r="A853" s="106" t="s">
        <v>5389</v>
      </c>
      <c r="B853" s="106">
        <v>2.4992813918E10</v>
      </c>
      <c r="C853" s="106" t="s">
        <v>10536</v>
      </c>
      <c r="D853" s="107"/>
      <c r="E853" s="106" t="s">
        <v>85</v>
      </c>
      <c r="F853" s="107"/>
      <c r="G853" s="106" t="s">
        <v>86</v>
      </c>
      <c r="H853" s="108"/>
      <c r="I853" s="109"/>
      <c r="J853" s="107"/>
      <c r="K853" s="109"/>
      <c r="L853" s="107"/>
      <c r="M853" s="107"/>
      <c r="N853" s="110">
        <v>45897.0</v>
      </c>
    </row>
    <row r="854" hidden="1">
      <c r="A854" s="106" t="s">
        <v>4245</v>
      </c>
      <c r="B854" s="106">
        <v>2.1990098099E10</v>
      </c>
      <c r="C854" s="106" t="s">
        <v>10537</v>
      </c>
      <c r="D854" s="107"/>
      <c r="E854" s="106" t="s">
        <v>85</v>
      </c>
      <c r="F854" s="107"/>
      <c r="G854" s="106" t="s">
        <v>131</v>
      </c>
      <c r="H854" s="108"/>
      <c r="I854" s="109"/>
      <c r="J854" s="107"/>
      <c r="K854" s="109"/>
      <c r="L854" s="107"/>
      <c r="M854" s="107"/>
      <c r="N854" s="110">
        <v>45897.0</v>
      </c>
    </row>
    <row r="855" hidden="1">
      <c r="A855" s="106" t="s">
        <v>10538</v>
      </c>
      <c r="B855" s="106">
        <v>2.4992220155E10</v>
      </c>
      <c r="C855" s="106" t="s">
        <v>10539</v>
      </c>
      <c r="D855" s="107"/>
      <c r="E855" s="106" t="s">
        <v>655</v>
      </c>
      <c r="F855" s="107"/>
      <c r="G855" s="106" t="s">
        <v>86</v>
      </c>
      <c r="H855" s="108"/>
      <c r="I855" s="109"/>
      <c r="J855" s="107"/>
      <c r="K855" s="109"/>
      <c r="L855" s="107"/>
      <c r="M855" s="107"/>
      <c r="N855" s="110">
        <v>45898.0</v>
      </c>
    </row>
    <row r="856" hidden="1">
      <c r="A856" s="106" t="s">
        <v>910</v>
      </c>
      <c r="B856" s="106">
        <v>2.19911292E10</v>
      </c>
      <c r="C856" s="106" t="s">
        <v>10540</v>
      </c>
      <c r="D856" s="107"/>
      <c r="E856" s="106" t="s">
        <v>85</v>
      </c>
      <c r="F856" s="107"/>
      <c r="G856" s="106" t="s">
        <v>86</v>
      </c>
      <c r="H856" s="108"/>
      <c r="I856" s="109"/>
      <c r="J856" s="107"/>
      <c r="K856" s="109"/>
      <c r="L856" s="107"/>
      <c r="M856" s="107"/>
      <c r="N856" s="110">
        <v>45898.0</v>
      </c>
    </row>
    <row r="857" hidden="1">
      <c r="A857" s="106" t="s">
        <v>10541</v>
      </c>
      <c r="B857" s="106">
        <v>2.1973798446E10</v>
      </c>
      <c r="C857" s="106" t="s">
        <v>10542</v>
      </c>
      <c r="D857" s="107"/>
      <c r="E857" s="106" t="s">
        <v>85</v>
      </c>
      <c r="F857" s="107"/>
      <c r="G857" s="106" t="s">
        <v>131</v>
      </c>
      <c r="H857" s="108"/>
      <c r="I857" s="109"/>
      <c r="J857" s="107"/>
      <c r="K857" s="109"/>
      <c r="L857" s="107"/>
      <c r="M857" s="107"/>
      <c r="N857" s="110">
        <v>45898.0</v>
      </c>
    </row>
    <row r="858" hidden="1">
      <c r="A858" s="106" t="s">
        <v>4441</v>
      </c>
      <c r="B858" s="106">
        <v>2.298131156E10</v>
      </c>
      <c r="C858" s="106" t="s">
        <v>10543</v>
      </c>
      <c r="D858" s="107"/>
      <c r="E858" s="106" t="s">
        <v>85</v>
      </c>
      <c r="F858" s="107"/>
      <c r="G858" s="106" t="s">
        <v>131</v>
      </c>
      <c r="H858" s="108"/>
      <c r="I858" s="109"/>
      <c r="J858" s="107"/>
      <c r="K858" s="109"/>
      <c r="L858" s="107"/>
      <c r="M858" s="107"/>
      <c r="N858" s="110">
        <v>45898.0</v>
      </c>
    </row>
    <row r="859" hidden="1">
      <c r="A859" s="106" t="s">
        <v>4022</v>
      </c>
      <c r="B859" s="106">
        <v>2.1981578695E10</v>
      </c>
      <c r="C859" s="106" t="s">
        <v>10544</v>
      </c>
      <c r="D859" s="107"/>
      <c r="E859" s="106" t="s">
        <v>85</v>
      </c>
      <c r="F859" s="107"/>
      <c r="G859" s="106" t="s">
        <v>86</v>
      </c>
      <c r="H859" s="108"/>
      <c r="I859" s="109"/>
      <c r="J859" s="107"/>
      <c r="K859" s="109"/>
      <c r="L859" s="107"/>
      <c r="M859" s="107"/>
      <c r="N859" s="110">
        <v>45898.0</v>
      </c>
    </row>
    <row r="860" hidden="1">
      <c r="A860" s="106" t="s">
        <v>10545</v>
      </c>
      <c r="B860" s="106">
        <v>2.1997716633E10</v>
      </c>
      <c r="C860" s="106" t="s">
        <v>10546</v>
      </c>
      <c r="D860" s="107"/>
      <c r="E860" s="106" t="s">
        <v>655</v>
      </c>
      <c r="F860" s="107"/>
      <c r="G860" s="106" t="s">
        <v>131</v>
      </c>
      <c r="H860" s="108"/>
      <c r="I860" s="109"/>
      <c r="J860" s="107"/>
      <c r="K860" s="109"/>
      <c r="L860" s="107"/>
      <c r="M860" s="107"/>
      <c r="N860" s="110">
        <v>45898.0</v>
      </c>
    </row>
    <row r="861" hidden="1">
      <c r="A861" s="106" t="s">
        <v>4744</v>
      </c>
      <c r="B861" s="106">
        <v>2.1996330777E10</v>
      </c>
      <c r="C861" s="106" t="s">
        <v>10547</v>
      </c>
      <c r="D861" s="107"/>
      <c r="E861" s="106" t="s">
        <v>85</v>
      </c>
      <c r="F861" s="107"/>
      <c r="G861" s="106" t="s">
        <v>131</v>
      </c>
      <c r="H861" s="108"/>
      <c r="I861" s="109"/>
      <c r="J861" s="107"/>
      <c r="K861" s="109"/>
      <c r="L861" s="107"/>
      <c r="M861" s="107"/>
      <c r="N861" s="110">
        <v>45898.0</v>
      </c>
    </row>
    <row r="862">
      <c r="A862" s="106" t="s">
        <v>10548</v>
      </c>
      <c r="B862" s="106">
        <v>2.1964528222E10</v>
      </c>
      <c r="C862" s="106" t="s">
        <v>10549</v>
      </c>
      <c r="D862" s="106" t="s">
        <v>10550</v>
      </c>
      <c r="E862" s="106" t="s">
        <v>803</v>
      </c>
      <c r="F862" s="106" t="s">
        <v>153</v>
      </c>
      <c r="G862" s="106" t="s">
        <v>53</v>
      </c>
      <c r="H862" s="111">
        <v>349.11</v>
      </c>
      <c r="I862" s="109"/>
      <c r="J862" s="106">
        <v>1001817.0</v>
      </c>
      <c r="K862" s="110">
        <v>45839.0</v>
      </c>
      <c r="L862" s="107"/>
      <c r="M862" s="107"/>
      <c r="N862" s="110">
        <v>45833.0</v>
      </c>
    </row>
    <row r="863" hidden="1">
      <c r="A863" s="106" t="s">
        <v>1104</v>
      </c>
      <c r="B863" s="106">
        <v>2.1995201293E10</v>
      </c>
      <c r="C863" s="106" t="s">
        <v>10551</v>
      </c>
      <c r="D863" s="107"/>
      <c r="E863" s="106" t="s">
        <v>85</v>
      </c>
      <c r="F863" s="107"/>
      <c r="G863" s="106" t="s">
        <v>86</v>
      </c>
      <c r="H863" s="108"/>
      <c r="I863" s="109"/>
      <c r="J863" s="107"/>
      <c r="K863" s="109"/>
      <c r="L863" s="107"/>
      <c r="M863" s="107"/>
      <c r="N863" s="110">
        <v>45898.0</v>
      </c>
    </row>
    <row r="864" hidden="1">
      <c r="A864" s="106" t="s">
        <v>7813</v>
      </c>
      <c r="B864" s="106">
        <v>2.1964423737E10</v>
      </c>
      <c r="C864" s="106" t="s">
        <v>10552</v>
      </c>
      <c r="D864" s="107"/>
      <c r="E864" s="106" t="s">
        <v>655</v>
      </c>
      <c r="F864" s="107"/>
      <c r="G864" s="106" t="s">
        <v>131</v>
      </c>
      <c r="H864" s="108"/>
      <c r="I864" s="109"/>
      <c r="J864" s="107"/>
      <c r="K864" s="109"/>
      <c r="L864" s="107"/>
      <c r="M864" s="107"/>
      <c r="N864" s="110">
        <v>45901.0</v>
      </c>
    </row>
    <row r="865" hidden="1">
      <c r="A865" s="106" t="s">
        <v>4458</v>
      </c>
      <c r="B865" s="106">
        <v>2.1977392836E10</v>
      </c>
      <c r="C865" s="106" t="s">
        <v>10553</v>
      </c>
      <c r="D865" s="107"/>
      <c r="E865" s="106" t="s">
        <v>655</v>
      </c>
      <c r="F865" s="107"/>
      <c r="G865" s="106" t="s">
        <v>86</v>
      </c>
      <c r="H865" s="108"/>
      <c r="I865" s="109"/>
      <c r="J865" s="107"/>
      <c r="K865" s="109"/>
      <c r="L865" s="107"/>
      <c r="M865" s="107"/>
      <c r="N865" s="110">
        <v>45902.0</v>
      </c>
    </row>
    <row r="866" hidden="1">
      <c r="A866" s="106" t="s">
        <v>10554</v>
      </c>
      <c r="B866" s="106">
        <v>2.1968824518E10</v>
      </c>
      <c r="C866" s="106" t="s">
        <v>10555</v>
      </c>
      <c r="D866" s="107"/>
      <c r="E866" s="106" t="s">
        <v>655</v>
      </c>
      <c r="F866" s="107"/>
      <c r="G866" s="106" t="s">
        <v>131</v>
      </c>
      <c r="H866" s="108"/>
      <c r="I866" s="109"/>
      <c r="J866" s="107"/>
      <c r="K866" s="109"/>
      <c r="L866" s="107"/>
      <c r="M866" s="107"/>
      <c r="N866" s="110">
        <v>45902.0</v>
      </c>
    </row>
    <row r="867" hidden="1">
      <c r="A867" s="106" t="s">
        <v>10441</v>
      </c>
      <c r="B867" s="106">
        <v>2.1975864977E10</v>
      </c>
      <c r="C867" s="106" t="s">
        <v>10556</v>
      </c>
      <c r="D867" s="107"/>
      <c r="E867" s="106" t="s">
        <v>655</v>
      </c>
      <c r="F867" s="107"/>
      <c r="G867" s="106" t="s">
        <v>131</v>
      </c>
      <c r="H867" s="108"/>
      <c r="I867" s="109"/>
      <c r="J867" s="107"/>
      <c r="K867" s="109"/>
      <c r="L867" s="107"/>
      <c r="M867" s="107"/>
      <c r="N867" s="110">
        <v>45902.0</v>
      </c>
    </row>
    <row r="868" hidden="1">
      <c r="A868" s="106" t="s">
        <v>5126</v>
      </c>
      <c r="B868" s="106">
        <v>2.1979880474E10</v>
      </c>
      <c r="C868" s="106" t="s">
        <v>10557</v>
      </c>
      <c r="D868" s="107"/>
      <c r="E868" s="106" t="s">
        <v>85</v>
      </c>
      <c r="F868" s="107"/>
      <c r="G868" s="106" t="s">
        <v>131</v>
      </c>
      <c r="H868" s="108"/>
      <c r="I868" s="109"/>
      <c r="J868" s="107"/>
      <c r="K868" s="109"/>
      <c r="L868" s="107"/>
      <c r="M868" s="107"/>
      <c r="N868" s="110">
        <v>45903.0</v>
      </c>
    </row>
    <row r="869" hidden="1">
      <c r="A869" s="106" t="s">
        <v>4549</v>
      </c>
      <c r="B869" s="106">
        <v>2.1968918033E10</v>
      </c>
      <c r="C869" s="106" t="s">
        <v>10558</v>
      </c>
      <c r="D869" s="107"/>
      <c r="E869" s="106" t="s">
        <v>85</v>
      </c>
      <c r="F869" s="107"/>
      <c r="G869" s="106" t="s">
        <v>131</v>
      </c>
      <c r="H869" s="108"/>
      <c r="I869" s="109"/>
      <c r="J869" s="107"/>
      <c r="K869" s="109"/>
      <c r="L869" s="107"/>
      <c r="M869" s="107"/>
      <c r="N869" s="110">
        <v>45903.0</v>
      </c>
    </row>
    <row r="870">
      <c r="A870" s="106" t="s">
        <v>10559</v>
      </c>
      <c r="B870" s="106">
        <v>2.1991996328E10</v>
      </c>
      <c r="C870" s="106" t="s">
        <v>10560</v>
      </c>
      <c r="D870" s="106" t="s">
        <v>10561</v>
      </c>
      <c r="E870" s="106" t="s">
        <v>803</v>
      </c>
      <c r="F870" s="106" t="s">
        <v>436</v>
      </c>
      <c r="G870" s="106" t="s">
        <v>53</v>
      </c>
      <c r="H870" s="111">
        <v>1848.56</v>
      </c>
      <c r="I870" s="109"/>
      <c r="J870" s="106" t="s">
        <v>10562</v>
      </c>
      <c r="K870" s="110">
        <v>45835.0</v>
      </c>
      <c r="L870" s="107"/>
      <c r="M870" s="107"/>
      <c r="N870" s="110">
        <v>45833.0</v>
      </c>
    </row>
    <row r="871" hidden="1">
      <c r="A871" s="106" t="s">
        <v>424</v>
      </c>
      <c r="B871" s="106">
        <v>2.1981357411E10</v>
      </c>
      <c r="C871" s="106" t="s">
        <v>10563</v>
      </c>
      <c r="D871" s="107"/>
      <c r="E871" s="106" t="s">
        <v>85</v>
      </c>
      <c r="F871" s="107"/>
      <c r="G871" s="106" t="s">
        <v>131</v>
      </c>
      <c r="H871" s="108"/>
      <c r="I871" s="109"/>
      <c r="J871" s="107"/>
      <c r="K871" s="109"/>
      <c r="L871" s="107"/>
      <c r="M871" s="107"/>
      <c r="N871" s="110">
        <v>45904.0</v>
      </c>
    </row>
    <row r="872" hidden="1">
      <c r="A872" s="106" t="s">
        <v>4031</v>
      </c>
      <c r="B872" s="106">
        <v>2.1993846965E10</v>
      </c>
      <c r="C872" s="106" t="s">
        <v>10564</v>
      </c>
      <c r="D872" s="107"/>
      <c r="E872" s="106" t="s">
        <v>85</v>
      </c>
      <c r="F872" s="107"/>
      <c r="G872" s="106" t="s">
        <v>86</v>
      </c>
      <c r="H872" s="108"/>
      <c r="I872" s="109"/>
      <c r="J872" s="107"/>
      <c r="K872" s="109"/>
      <c r="L872" s="107"/>
      <c r="M872" s="107"/>
      <c r="N872" s="110">
        <v>45904.0</v>
      </c>
    </row>
    <row r="873" hidden="1">
      <c r="A873" s="106" t="s">
        <v>10565</v>
      </c>
      <c r="B873" s="106">
        <v>2.1981132017E10</v>
      </c>
      <c r="C873" s="106" t="s">
        <v>10566</v>
      </c>
      <c r="D873" s="107"/>
      <c r="E873" s="106" t="s">
        <v>85</v>
      </c>
      <c r="F873" s="107"/>
      <c r="G873" s="106" t="s">
        <v>131</v>
      </c>
      <c r="H873" s="108"/>
      <c r="I873" s="109"/>
      <c r="J873" s="107"/>
      <c r="K873" s="109"/>
      <c r="L873" s="107"/>
      <c r="M873" s="107"/>
      <c r="N873" s="110">
        <v>45904.0</v>
      </c>
    </row>
    <row r="874" hidden="1">
      <c r="A874" s="106" t="s">
        <v>4837</v>
      </c>
      <c r="B874" s="106">
        <v>2.1997920778E10</v>
      </c>
      <c r="C874" s="106" t="s">
        <v>10567</v>
      </c>
      <c r="D874" s="107"/>
      <c r="E874" s="106" t="s">
        <v>85</v>
      </c>
      <c r="F874" s="107"/>
      <c r="G874" s="106" t="s">
        <v>131</v>
      </c>
      <c r="H874" s="108"/>
      <c r="I874" s="109"/>
      <c r="J874" s="107"/>
      <c r="K874" s="109"/>
      <c r="L874" s="107"/>
      <c r="M874" s="106" t="s">
        <v>10568</v>
      </c>
      <c r="N874" s="110">
        <v>45904.0</v>
      </c>
    </row>
    <row r="875" hidden="1">
      <c r="A875" s="106" t="s">
        <v>8996</v>
      </c>
      <c r="B875" s="106">
        <v>2.1987877111E10</v>
      </c>
      <c r="C875" s="106" t="s">
        <v>10569</v>
      </c>
      <c r="D875" s="107"/>
      <c r="E875" s="106" t="s">
        <v>85</v>
      </c>
      <c r="F875" s="107"/>
      <c r="G875" s="106" t="s">
        <v>131</v>
      </c>
      <c r="H875" s="108"/>
      <c r="I875" s="109"/>
      <c r="J875" s="107"/>
      <c r="K875" s="109"/>
      <c r="L875" s="107"/>
      <c r="M875" s="107"/>
      <c r="N875" s="110">
        <v>45904.0</v>
      </c>
    </row>
    <row r="876" hidden="1">
      <c r="A876" s="106" t="s">
        <v>523</v>
      </c>
      <c r="B876" s="106">
        <v>2.197123688E10</v>
      </c>
      <c r="C876" s="106" t="s">
        <v>10570</v>
      </c>
      <c r="D876" s="107"/>
      <c r="E876" s="106" t="s">
        <v>655</v>
      </c>
      <c r="F876" s="107"/>
      <c r="G876" s="106" t="s">
        <v>131</v>
      </c>
      <c r="H876" s="108"/>
      <c r="I876" s="109"/>
      <c r="J876" s="107"/>
      <c r="K876" s="109"/>
      <c r="L876" s="107"/>
      <c r="M876" s="107"/>
      <c r="N876" s="110">
        <v>45905.0</v>
      </c>
    </row>
    <row r="877" hidden="1">
      <c r="A877" s="106" t="s">
        <v>8051</v>
      </c>
      <c r="B877" s="106">
        <v>2.1987345867E10</v>
      </c>
      <c r="C877" s="106" t="s">
        <v>10571</v>
      </c>
      <c r="D877" s="107"/>
      <c r="E877" s="106" t="s">
        <v>655</v>
      </c>
      <c r="F877" s="107"/>
      <c r="G877" s="106" t="s">
        <v>131</v>
      </c>
      <c r="H877" s="108"/>
      <c r="I877" s="109"/>
      <c r="J877" s="107"/>
      <c r="K877" s="109"/>
      <c r="L877" s="107"/>
      <c r="M877" s="107"/>
      <c r="N877" s="110">
        <v>45905.0</v>
      </c>
    </row>
    <row r="878" hidden="1">
      <c r="A878" s="106" t="s">
        <v>4799</v>
      </c>
      <c r="B878" s="106">
        <v>2.1973618575E10</v>
      </c>
      <c r="C878" s="106" t="s">
        <v>10572</v>
      </c>
      <c r="D878" s="107"/>
      <c r="E878" s="106" t="s">
        <v>655</v>
      </c>
      <c r="F878" s="107"/>
      <c r="G878" s="106" t="s">
        <v>86</v>
      </c>
      <c r="H878" s="108"/>
      <c r="I878" s="109"/>
      <c r="J878" s="107"/>
      <c r="K878" s="109"/>
      <c r="L878" s="107"/>
      <c r="M878" s="107"/>
      <c r="N878" s="110">
        <v>45908.0</v>
      </c>
    </row>
    <row r="879" hidden="1">
      <c r="A879" s="106" t="s">
        <v>4108</v>
      </c>
      <c r="B879" s="106">
        <v>2.2999135186E10</v>
      </c>
      <c r="C879" s="106" t="s">
        <v>10573</v>
      </c>
      <c r="D879" s="107"/>
      <c r="E879" s="106" t="s">
        <v>655</v>
      </c>
      <c r="F879" s="107"/>
      <c r="G879" s="106" t="s">
        <v>131</v>
      </c>
      <c r="H879" s="108"/>
      <c r="I879" s="109"/>
      <c r="J879" s="107"/>
      <c r="K879" s="109"/>
      <c r="L879" s="107"/>
      <c r="M879" s="107"/>
      <c r="N879" s="110">
        <v>45908.0</v>
      </c>
    </row>
    <row r="880" hidden="1">
      <c r="A880" s="106" t="s">
        <v>10574</v>
      </c>
      <c r="B880" s="106">
        <v>2.1999871903E10</v>
      </c>
      <c r="C880" s="106" t="s">
        <v>10575</v>
      </c>
      <c r="D880" s="107"/>
      <c r="E880" s="106" t="s">
        <v>655</v>
      </c>
      <c r="F880" s="107"/>
      <c r="G880" s="106" t="s">
        <v>131</v>
      </c>
      <c r="H880" s="108"/>
      <c r="I880" s="109"/>
      <c r="J880" s="107"/>
      <c r="K880" s="109"/>
      <c r="L880" s="107"/>
      <c r="M880" s="107"/>
      <c r="N880" s="110">
        <v>45908.0</v>
      </c>
    </row>
    <row r="881" hidden="1">
      <c r="A881" s="106" t="s">
        <v>10576</v>
      </c>
      <c r="B881" s="106">
        <v>2.2999867671E10</v>
      </c>
      <c r="C881" s="106" t="s">
        <v>10577</v>
      </c>
      <c r="D881" s="107"/>
      <c r="E881" s="106" t="s">
        <v>655</v>
      </c>
      <c r="F881" s="107"/>
      <c r="G881" s="106" t="s">
        <v>86</v>
      </c>
      <c r="H881" s="108"/>
      <c r="I881" s="109"/>
      <c r="J881" s="107"/>
      <c r="K881" s="109"/>
      <c r="L881" s="107"/>
      <c r="M881" s="107"/>
      <c r="N881" s="110">
        <v>45910.0</v>
      </c>
    </row>
    <row r="882" hidden="1">
      <c r="A882" s="106" t="s">
        <v>10578</v>
      </c>
      <c r="B882" s="106">
        <v>2.2998630008E10</v>
      </c>
      <c r="C882" s="106" t="s">
        <v>10579</v>
      </c>
      <c r="D882" s="107"/>
      <c r="E882" s="106" t="s">
        <v>655</v>
      </c>
      <c r="F882" s="107"/>
      <c r="G882" s="106" t="s">
        <v>86</v>
      </c>
      <c r="H882" s="108"/>
      <c r="I882" s="109"/>
      <c r="J882" s="107"/>
      <c r="K882" s="109"/>
      <c r="L882" s="107"/>
      <c r="M882" s="107"/>
      <c r="N882" s="110">
        <v>45910.0</v>
      </c>
    </row>
    <row r="883" hidden="1">
      <c r="A883" s="106" t="s">
        <v>3974</v>
      </c>
      <c r="B883" s="106">
        <v>2.1964963452E10</v>
      </c>
      <c r="C883" s="106" t="s">
        <v>10580</v>
      </c>
      <c r="D883" s="107"/>
      <c r="E883" s="106" t="s">
        <v>655</v>
      </c>
      <c r="F883" s="107"/>
      <c r="G883" s="106" t="s">
        <v>131</v>
      </c>
      <c r="H883" s="108"/>
      <c r="I883" s="109"/>
      <c r="J883" s="107"/>
      <c r="K883" s="109"/>
      <c r="L883" s="107"/>
      <c r="M883" s="107"/>
      <c r="N883" s="110">
        <v>45910.0</v>
      </c>
    </row>
    <row r="884" hidden="1">
      <c r="A884" s="106" t="s">
        <v>7593</v>
      </c>
      <c r="B884" s="106">
        <v>2.1981730559E10</v>
      </c>
      <c r="C884" s="106" t="s">
        <v>10581</v>
      </c>
      <c r="D884" s="107"/>
      <c r="E884" s="106" t="s">
        <v>655</v>
      </c>
      <c r="F884" s="107"/>
      <c r="G884" s="106" t="s">
        <v>131</v>
      </c>
      <c r="H884" s="108"/>
      <c r="I884" s="109"/>
      <c r="J884" s="107"/>
      <c r="K884" s="109"/>
      <c r="L884" s="107"/>
      <c r="M884" s="107"/>
      <c r="N884" s="110">
        <v>45910.0</v>
      </c>
    </row>
    <row r="885" hidden="1">
      <c r="A885" s="106" t="s">
        <v>24</v>
      </c>
      <c r="B885" s="106">
        <v>2.1971003116E10</v>
      </c>
      <c r="C885" s="106" t="s">
        <v>10582</v>
      </c>
      <c r="D885" s="107"/>
      <c r="E885" s="106" t="s">
        <v>655</v>
      </c>
      <c r="F885" s="107"/>
      <c r="G885" s="106" t="s">
        <v>86</v>
      </c>
      <c r="H885" s="108"/>
      <c r="I885" s="109"/>
      <c r="J885" s="107"/>
      <c r="K885" s="109"/>
      <c r="L885" s="107"/>
      <c r="M885" s="107"/>
      <c r="N885" s="110">
        <v>45910.0</v>
      </c>
    </row>
    <row r="886" hidden="1">
      <c r="A886" s="106" t="s">
        <v>4826</v>
      </c>
      <c r="B886" s="106">
        <v>2.1981749973E10</v>
      </c>
      <c r="C886" s="106" t="s">
        <v>10583</v>
      </c>
      <c r="D886" s="107"/>
      <c r="E886" s="106" t="s">
        <v>803</v>
      </c>
      <c r="F886" s="106" t="s">
        <v>970</v>
      </c>
      <c r="G886" s="106" t="s">
        <v>4976</v>
      </c>
      <c r="H886" s="111">
        <v>189.0</v>
      </c>
      <c r="I886" s="110">
        <v>45910.0</v>
      </c>
      <c r="J886" s="107"/>
      <c r="K886" s="109"/>
      <c r="L886" s="107"/>
      <c r="M886" s="107"/>
      <c r="N886" s="110">
        <v>45910.0</v>
      </c>
    </row>
    <row r="887" hidden="1">
      <c r="A887" s="106" t="s">
        <v>4881</v>
      </c>
      <c r="B887" s="106">
        <v>2.2992615749E10</v>
      </c>
      <c r="C887" s="106" t="s">
        <v>10584</v>
      </c>
      <c r="D887" s="107"/>
      <c r="E887" s="106" t="s">
        <v>655</v>
      </c>
      <c r="F887" s="107"/>
      <c r="G887" s="106" t="s">
        <v>86</v>
      </c>
      <c r="H887" s="108"/>
      <c r="I887" s="109"/>
      <c r="J887" s="107"/>
      <c r="K887" s="109"/>
      <c r="L887" s="107"/>
      <c r="M887" s="107"/>
      <c r="N887" s="110">
        <v>45911.0</v>
      </c>
    </row>
    <row r="888" hidden="1">
      <c r="A888" s="106" t="s">
        <v>387</v>
      </c>
      <c r="B888" s="106">
        <v>2.1982456052E10</v>
      </c>
      <c r="C888" s="106" t="s">
        <v>10585</v>
      </c>
      <c r="D888" s="107"/>
      <c r="E888" s="106" t="s">
        <v>85</v>
      </c>
      <c r="F888" s="107"/>
      <c r="G888" s="106" t="s">
        <v>131</v>
      </c>
      <c r="H888" s="108"/>
      <c r="I888" s="109"/>
      <c r="J888" s="107"/>
      <c r="K888" s="109"/>
      <c r="L888" s="107"/>
      <c r="M888" s="107"/>
      <c r="N888" s="110">
        <v>45911.0</v>
      </c>
    </row>
    <row r="889" hidden="1">
      <c r="A889" s="106" t="s">
        <v>4942</v>
      </c>
      <c r="B889" s="106">
        <v>2.199857203E10</v>
      </c>
      <c r="C889" s="106" t="s">
        <v>10586</v>
      </c>
      <c r="D889" s="107"/>
      <c r="E889" s="106" t="s">
        <v>85</v>
      </c>
      <c r="F889" s="107"/>
      <c r="G889" s="106" t="s">
        <v>86</v>
      </c>
      <c r="H889" s="108"/>
      <c r="I889" s="109"/>
      <c r="J889" s="107"/>
      <c r="K889" s="109"/>
      <c r="L889" s="107"/>
      <c r="M889" s="107"/>
      <c r="N889" s="110">
        <v>45911.0</v>
      </c>
    </row>
    <row r="890" hidden="1">
      <c r="A890" s="106" t="s">
        <v>10587</v>
      </c>
      <c r="B890" s="106">
        <v>2.1981144771E10</v>
      </c>
      <c r="C890" s="106" t="s">
        <v>6846</v>
      </c>
      <c r="D890" s="107"/>
      <c r="E890" s="106" t="s">
        <v>655</v>
      </c>
      <c r="F890" s="107"/>
      <c r="G890" s="106" t="s">
        <v>86</v>
      </c>
      <c r="H890" s="108"/>
      <c r="I890" s="109"/>
      <c r="J890" s="107"/>
      <c r="K890" s="109"/>
      <c r="L890" s="107"/>
      <c r="M890" s="107"/>
      <c r="N890" s="110">
        <v>45911.0</v>
      </c>
    </row>
    <row r="891" hidden="1">
      <c r="A891" s="106" t="s">
        <v>3978</v>
      </c>
      <c r="B891" s="106">
        <v>2.1972524202E10</v>
      </c>
      <c r="C891" s="106" t="s">
        <v>10588</v>
      </c>
      <c r="D891" s="107"/>
      <c r="E891" s="106" t="s">
        <v>85</v>
      </c>
      <c r="F891" s="107"/>
      <c r="G891" s="106" t="s">
        <v>131</v>
      </c>
      <c r="H891" s="108"/>
      <c r="I891" s="109"/>
      <c r="J891" s="107"/>
      <c r="K891" s="109"/>
      <c r="L891" s="107"/>
      <c r="M891" s="107"/>
      <c r="N891" s="110">
        <v>45911.0</v>
      </c>
    </row>
    <row r="892" hidden="1">
      <c r="A892" s="106" t="s">
        <v>10589</v>
      </c>
      <c r="B892" s="106">
        <v>2.1999522202E10</v>
      </c>
      <c r="C892" s="106" t="s">
        <v>10590</v>
      </c>
      <c r="D892" s="107"/>
      <c r="E892" s="106" t="s">
        <v>85</v>
      </c>
      <c r="F892" s="107"/>
      <c r="G892" s="106" t="s">
        <v>131</v>
      </c>
      <c r="H892" s="108"/>
      <c r="I892" s="109"/>
      <c r="J892" s="107"/>
      <c r="K892" s="109"/>
      <c r="L892" s="107"/>
      <c r="M892" s="107"/>
      <c r="N892" s="110">
        <v>45911.0</v>
      </c>
    </row>
    <row r="893" hidden="1">
      <c r="A893" s="106" t="s">
        <v>10591</v>
      </c>
      <c r="B893" s="106">
        <v>2.198885438E10</v>
      </c>
      <c r="C893" s="107"/>
      <c r="D893" s="107"/>
      <c r="E893" s="106" t="s">
        <v>3142</v>
      </c>
      <c r="F893" s="107"/>
      <c r="G893" s="106" t="s">
        <v>86</v>
      </c>
      <c r="H893" s="108"/>
      <c r="I893" s="109"/>
      <c r="J893" s="107"/>
      <c r="K893" s="109"/>
      <c r="L893" s="107"/>
      <c r="M893" s="106" t="s">
        <v>10592</v>
      </c>
      <c r="N893" s="110">
        <v>45912.0</v>
      </c>
    </row>
    <row r="894" hidden="1">
      <c r="A894" s="106" t="s">
        <v>10593</v>
      </c>
      <c r="B894" s="106">
        <v>2.1975752687E10</v>
      </c>
      <c r="C894" s="106" t="s">
        <v>10594</v>
      </c>
      <c r="D894" s="107"/>
      <c r="E894" s="106" t="s">
        <v>803</v>
      </c>
      <c r="F894" s="106" t="s">
        <v>278</v>
      </c>
      <c r="G894" s="106" t="s">
        <v>131</v>
      </c>
      <c r="H894" s="111">
        <v>678.7</v>
      </c>
      <c r="I894" s="109"/>
      <c r="J894" s="107"/>
      <c r="K894" s="109"/>
      <c r="L894" s="107"/>
      <c r="M894" s="107"/>
      <c r="N894" s="110">
        <v>45912.0</v>
      </c>
    </row>
    <row r="895" hidden="1">
      <c r="A895" s="106" t="s">
        <v>5166</v>
      </c>
      <c r="B895" s="106">
        <v>2.1966771205E10</v>
      </c>
      <c r="C895" s="107"/>
      <c r="D895" s="107"/>
      <c r="E895" s="106" t="s">
        <v>3142</v>
      </c>
      <c r="F895" s="107"/>
      <c r="G895" s="106" t="s">
        <v>86</v>
      </c>
      <c r="H895" s="108"/>
      <c r="I895" s="109"/>
      <c r="J895" s="107"/>
      <c r="K895" s="109"/>
      <c r="L895" s="107"/>
      <c r="M895" s="107"/>
      <c r="N895" s="110">
        <v>45912.0</v>
      </c>
    </row>
    <row r="896" hidden="1">
      <c r="A896" s="106" t="s">
        <v>4445</v>
      </c>
      <c r="B896" s="106">
        <v>2.198230161E10</v>
      </c>
      <c r="C896" s="107"/>
      <c r="D896" s="107"/>
      <c r="E896" s="106" t="s">
        <v>3142</v>
      </c>
      <c r="F896" s="107"/>
      <c r="G896" s="106" t="s">
        <v>86</v>
      </c>
      <c r="H896" s="108"/>
      <c r="I896" s="109"/>
      <c r="J896" s="107"/>
      <c r="K896" s="109"/>
      <c r="L896" s="107"/>
      <c r="M896" s="107"/>
      <c r="N896" s="110">
        <v>45912.0</v>
      </c>
    </row>
    <row r="897" hidden="1">
      <c r="A897" s="106" t="s">
        <v>10595</v>
      </c>
      <c r="B897" s="106">
        <v>2.1973774724E10</v>
      </c>
      <c r="C897" s="107"/>
      <c r="D897" s="107"/>
      <c r="E897" s="106" t="s">
        <v>3142</v>
      </c>
      <c r="F897" s="107"/>
      <c r="G897" s="106" t="s">
        <v>86</v>
      </c>
      <c r="H897" s="108"/>
      <c r="I897" s="109"/>
      <c r="J897" s="107"/>
      <c r="K897" s="109"/>
      <c r="L897" s="107"/>
      <c r="M897" s="107"/>
      <c r="N897" s="110">
        <v>45912.0</v>
      </c>
    </row>
    <row r="898" hidden="1">
      <c r="A898" s="106" t="s">
        <v>1317</v>
      </c>
      <c r="B898" s="106">
        <v>2.199922522E10</v>
      </c>
      <c r="C898" s="107"/>
      <c r="D898" s="107"/>
      <c r="E898" s="106" t="s">
        <v>3142</v>
      </c>
      <c r="F898" s="107"/>
      <c r="G898" s="106" t="s">
        <v>86</v>
      </c>
      <c r="H898" s="108"/>
      <c r="I898" s="109"/>
      <c r="J898" s="107"/>
      <c r="K898" s="109"/>
      <c r="L898" s="107"/>
      <c r="M898" s="107"/>
      <c r="N898" s="110">
        <v>45912.0</v>
      </c>
    </row>
    <row r="899" hidden="1">
      <c r="A899" s="106" t="s">
        <v>340</v>
      </c>
      <c r="B899" s="106">
        <v>2.2997762405E10</v>
      </c>
      <c r="C899" s="107"/>
      <c r="D899" s="107"/>
      <c r="E899" s="106" t="s">
        <v>3142</v>
      </c>
      <c r="F899" s="107"/>
      <c r="G899" s="106" t="s">
        <v>86</v>
      </c>
      <c r="H899" s="108"/>
      <c r="I899" s="109"/>
      <c r="J899" s="107"/>
      <c r="K899" s="109"/>
      <c r="L899" s="107"/>
      <c r="M899" s="107"/>
      <c r="N899" s="110">
        <v>45912.0</v>
      </c>
    </row>
    <row r="900" hidden="1">
      <c r="A900" s="106" t="s">
        <v>106</v>
      </c>
      <c r="B900" s="106">
        <v>2.199584058E10</v>
      </c>
      <c r="C900" s="107"/>
      <c r="D900" s="107"/>
      <c r="E900" s="106" t="s">
        <v>3142</v>
      </c>
      <c r="F900" s="107"/>
      <c r="G900" s="106" t="s">
        <v>86</v>
      </c>
      <c r="H900" s="108"/>
      <c r="I900" s="109"/>
      <c r="J900" s="107"/>
      <c r="K900" s="109"/>
      <c r="L900" s="107"/>
      <c r="M900" s="107"/>
      <c r="N900" s="110">
        <v>45912.0</v>
      </c>
    </row>
    <row r="901" hidden="1">
      <c r="A901" s="106" t="s">
        <v>303</v>
      </c>
      <c r="B901" s="106">
        <v>2.1981233917E10</v>
      </c>
      <c r="C901" s="107"/>
      <c r="D901" s="107"/>
      <c r="E901" s="106" t="s">
        <v>3142</v>
      </c>
      <c r="F901" s="107"/>
      <c r="G901" s="106" t="s">
        <v>86</v>
      </c>
      <c r="H901" s="108"/>
      <c r="I901" s="109"/>
      <c r="J901" s="107"/>
      <c r="K901" s="109"/>
      <c r="L901" s="107"/>
      <c r="M901" s="107"/>
      <c r="N901" s="110">
        <v>45912.0</v>
      </c>
    </row>
    <row r="902" hidden="1">
      <c r="A902" s="106" t="s">
        <v>4126</v>
      </c>
      <c r="B902" s="106">
        <v>2.1982691579E10</v>
      </c>
      <c r="C902" s="107"/>
      <c r="D902" s="107"/>
      <c r="E902" s="106" t="s">
        <v>3142</v>
      </c>
      <c r="F902" s="107"/>
      <c r="G902" s="106" t="s">
        <v>86</v>
      </c>
      <c r="H902" s="108"/>
      <c r="I902" s="109"/>
      <c r="J902" s="107"/>
      <c r="K902" s="109"/>
      <c r="L902" s="107"/>
      <c r="M902" s="107"/>
      <c r="N902" s="110">
        <v>45912.0</v>
      </c>
    </row>
    <row r="903" hidden="1">
      <c r="A903" s="106" t="s">
        <v>4000</v>
      </c>
      <c r="B903" s="106">
        <v>2.1994077055E10</v>
      </c>
      <c r="C903" s="106" t="s">
        <v>10596</v>
      </c>
      <c r="D903" s="107"/>
      <c r="E903" s="106" t="s">
        <v>655</v>
      </c>
      <c r="F903" s="107"/>
      <c r="G903" s="106" t="s">
        <v>131</v>
      </c>
      <c r="H903" s="108"/>
      <c r="I903" s="109"/>
      <c r="J903" s="107"/>
      <c r="K903" s="109"/>
      <c r="L903" s="107"/>
      <c r="M903" s="107"/>
      <c r="N903" s="110">
        <v>45912.0</v>
      </c>
    </row>
    <row r="904" hidden="1">
      <c r="A904" s="106" t="s">
        <v>4157</v>
      </c>
      <c r="B904" s="106">
        <v>2.2999959916E10</v>
      </c>
      <c r="C904" s="106" t="s">
        <v>10597</v>
      </c>
      <c r="D904" s="107"/>
      <c r="E904" s="106" t="s">
        <v>655</v>
      </c>
      <c r="F904" s="107"/>
      <c r="G904" s="106" t="s">
        <v>86</v>
      </c>
      <c r="H904" s="108"/>
      <c r="I904" s="109"/>
      <c r="J904" s="107"/>
      <c r="K904" s="109"/>
      <c r="L904" s="107"/>
      <c r="M904" s="107"/>
      <c r="N904" s="110">
        <v>45912.0</v>
      </c>
    </row>
    <row r="905" hidden="1">
      <c r="A905" s="106" t="s">
        <v>4951</v>
      </c>
      <c r="B905" s="106">
        <v>2.1999718677E10</v>
      </c>
      <c r="C905" s="106" t="s">
        <v>10598</v>
      </c>
      <c r="D905" s="107"/>
      <c r="E905" s="106" t="s">
        <v>655</v>
      </c>
      <c r="F905" s="107"/>
      <c r="G905" s="106" t="s">
        <v>86</v>
      </c>
      <c r="H905" s="108"/>
      <c r="I905" s="109"/>
      <c r="J905" s="107"/>
      <c r="K905" s="109"/>
      <c r="L905" s="107"/>
      <c r="M905" s="107"/>
      <c r="N905" s="110">
        <v>45912.0</v>
      </c>
    </row>
    <row r="906" hidden="1">
      <c r="A906" s="106" t="s">
        <v>7628</v>
      </c>
      <c r="B906" s="106">
        <v>2.1990407222E10</v>
      </c>
      <c r="C906" s="106" t="s">
        <v>10599</v>
      </c>
      <c r="D906" s="107"/>
      <c r="E906" s="106" t="s">
        <v>85</v>
      </c>
      <c r="F906" s="107"/>
      <c r="G906" s="106" t="s">
        <v>86</v>
      </c>
      <c r="H906" s="108"/>
      <c r="I906" s="109"/>
      <c r="J906" s="107"/>
      <c r="K906" s="109"/>
      <c r="L906" s="107"/>
      <c r="M906" s="107"/>
      <c r="N906" s="110">
        <v>45915.0</v>
      </c>
    </row>
    <row r="907" hidden="1">
      <c r="A907" s="106" t="s">
        <v>4157</v>
      </c>
      <c r="B907" s="106">
        <v>2.1971236698E10</v>
      </c>
      <c r="C907" s="106" t="s">
        <v>10600</v>
      </c>
      <c r="D907" s="107"/>
      <c r="E907" s="106" t="s">
        <v>85</v>
      </c>
      <c r="F907" s="107"/>
      <c r="G907" s="106" t="s">
        <v>150</v>
      </c>
      <c r="H907" s="108"/>
      <c r="I907" s="109"/>
      <c r="J907" s="107"/>
      <c r="K907" s="109"/>
      <c r="L907" s="107"/>
      <c r="M907" s="107"/>
      <c r="N907" s="110">
        <v>45915.0</v>
      </c>
    </row>
    <row r="908">
      <c r="A908" s="106" t="s">
        <v>4854</v>
      </c>
      <c r="B908" s="106">
        <v>2.1995519454E10</v>
      </c>
      <c r="C908" s="106" t="s">
        <v>10601</v>
      </c>
      <c r="D908" s="106" t="s">
        <v>10602</v>
      </c>
      <c r="E908" s="106" t="s">
        <v>134</v>
      </c>
      <c r="F908" s="106" t="s">
        <v>140</v>
      </c>
      <c r="G908" s="106" t="s">
        <v>53</v>
      </c>
      <c r="H908" s="111">
        <v>1895.7</v>
      </c>
      <c r="I908" s="110">
        <v>45807.0</v>
      </c>
      <c r="J908" s="106">
        <v>1549683.0</v>
      </c>
      <c r="K908" s="110">
        <v>45813.0</v>
      </c>
      <c r="L908" s="107"/>
      <c r="M908" s="107"/>
      <c r="N908" s="110">
        <v>45831.0</v>
      </c>
    </row>
    <row r="909" hidden="1">
      <c r="A909" s="106" t="s">
        <v>10603</v>
      </c>
      <c r="B909" s="106">
        <v>2.19200015598E11</v>
      </c>
      <c r="C909" s="106" t="s">
        <v>10604</v>
      </c>
      <c r="D909" s="106" t="s">
        <v>9783</v>
      </c>
      <c r="E909" s="106" t="s">
        <v>803</v>
      </c>
      <c r="F909" s="106" t="s">
        <v>137</v>
      </c>
      <c r="G909" s="106" t="s">
        <v>150</v>
      </c>
      <c r="H909" s="111">
        <v>1442.68</v>
      </c>
      <c r="I909" s="110">
        <v>45923.0</v>
      </c>
      <c r="J909" s="106">
        <v>9.6668911E7</v>
      </c>
      <c r="K909" s="109"/>
      <c r="L909" s="107"/>
      <c r="M909" s="107"/>
      <c r="N909" s="110">
        <v>45933.0</v>
      </c>
    </row>
    <row r="910" hidden="1">
      <c r="A910" s="106" t="s">
        <v>10605</v>
      </c>
      <c r="B910" s="106">
        <v>2.1996607123E10</v>
      </c>
      <c r="C910" s="106" t="s">
        <v>10606</v>
      </c>
      <c r="D910" s="106" t="s">
        <v>10607</v>
      </c>
      <c r="E910" s="106" t="s">
        <v>134</v>
      </c>
      <c r="F910" s="106" t="s">
        <v>137</v>
      </c>
      <c r="G910" s="106" t="s">
        <v>131</v>
      </c>
      <c r="H910" s="111">
        <v>406.81</v>
      </c>
      <c r="I910" s="109"/>
      <c r="J910" s="107"/>
      <c r="K910" s="109"/>
      <c r="L910" s="107"/>
      <c r="M910" s="107"/>
      <c r="N910" s="110">
        <v>45923.0</v>
      </c>
    </row>
    <row r="911" hidden="1">
      <c r="A911" s="106" t="s">
        <v>10608</v>
      </c>
      <c r="B911" s="106">
        <v>2.1969899046E10</v>
      </c>
      <c r="C911" s="106" t="s">
        <v>10609</v>
      </c>
      <c r="D911" s="107"/>
      <c r="E911" s="106" t="s">
        <v>803</v>
      </c>
      <c r="F911" s="106" t="s">
        <v>881</v>
      </c>
      <c r="G911" s="106" t="s">
        <v>55</v>
      </c>
      <c r="H911" s="111">
        <v>49.9</v>
      </c>
      <c r="I911" s="110">
        <v>45923.0</v>
      </c>
      <c r="J911" s="107"/>
      <c r="K911" s="109"/>
      <c r="L911" s="107"/>
      <c r="M911" s="107"/>
      <c r="N911" s="110">
        <v>45923.0</v>
      </c>
    </row>
    <row r="912" hidden="1">
      <c r="A912" s="106" t="s">
        <v>3974</v>
      </c>
      <c r="B912" s="106">
        <v>2.2999032633E10</v>
      </c>
      <c r="C912" s="106" t="s">
        <v>10610</v>
      </c>
      <c r="D912" s="106" t="s">
        <v>10611</v>
      </c>
      <c r="E912" s="106" t="s">
        <v>85</v>
      </c>
      <c r="F912" s="106" t="s">
        <v>93</v>
      </c>
      <c r="G912" s="106" t="s">
        <v>94</v>
      </c>
      <c r="H912" s="111">
        <v>756.08</v>
      </c>
      <c r="I912" s="109"/>
      <c r="J912" s="107"/>
      <c r="K912" s="109"/>
      <c r="L912" s="107"/>
      <c r="M912" s="107"/>
      <c r="N912" s="110">
        <v>45923.0</v>
      </c>
    </row>
    <row r="913" hidden="1">
      <c r="A913" s="106" t="s">
        <v>4937</v>
      </c>
      <c r="B913" s="106">
        <v>2.197064913E10</v>
      </c>
      <c r="C913" s="106" t="s">
        <v>10612</v>
      </c>
      <c r="D913" s="107"/>
      <c r="E913" s="106" t="s">
        <v>85</v>
      </c>
      <c r="F913" s="107"/>
      <c r="G913" s="106" t="s">
        <v>86</v>
      </c>
      <c r="H913" s="108"/>
      <c r="I913" s="109"/>
      <c r="J913" s="107"/>
      <c r="K913" s="109"/>
      <c r="L913" s="107"/>
      <c r="M913" s="107"/>
      <c r="N913" s="110">
        <v>45923.0</v>
      </c>
    </row>
    <row r="914" hidden="1">
      <c r="A914" s="106" t="s">
        <v>10613</v>
      </c>
      <c r="B914" s="106">
        <v>2.1966598327E10</v>
      </c>
      <c r="C914" s="106" t="s">
        <v>10614</v>
      </c>
      <c r="D914" s="106" t="s">
        <v>10615</v>
      </c>
      <c r="E914" s="106" t="s">
        <v>85</v>
      </c>
      <c r="F914" s="106" t="s">
        <v>93</v>
      </c>
      <c r="G914" s="106" t="s">
        <v>94</v>
      </c>
      <c r="H914" s="111">
        <v>1781.4</v>
      </c>
      <c r="I914" s="109"/>
      <c r="J914" s="107"/>
      <c r="K914" s="109"/>
      <c r="L914" s="107"/>
      <c r="M914" s="107"/>
      <c r="N914" s="110">
        <v>45923.0</v>
      </c>
    </row>
    <row r="915" hidden="1">
      <c r="A915" s="106" t="s">
        <v>10616</v>
      </c>
      <c r="B915" s="106">
        <v>2.1989568382E10</v>
      </c>
      <c r="C915" s="106" t="s">
        <v>10617</v>
      </c>
      <c r="D915" s="107"/>
      <c r="E915" s="106" t="s">
        <v>85</v>
      </c>
      <c r="F915" s="107"/>
      <c r="G915" s="106" t="s">
        <v>86</v>
      </c>
      <c r="H915" s="108"/>
      <c r="I915" s="109"/>
      <c r="J915" s="107"/>
      <c r="K915" s="109"/>
      <c r="L915" s="107"/>
      <c r="M915" s="107"/>
      <c r="N915" s="110">
        <v>45923.0</v>
      </c>
    </row>
    <row r="916" hidden="1">
      <c r="A916" s="106" t="s">
        <v>10618</v>
      </c>
      <c r="B916" s="106">
        <v>2.199911172E9</v>
      </c>
      <c r="C916" s="106" t="s">
        <v>10619</v>
      </c>
      <c r="D916" s="107"/>
      <c r="E916" s="106" t="s">
        <v>85</v>
      </c>
      <c r="F916" s="107"/>
      <c r="G916" s="106" t="s">
        <v>86</v>
      </c>
      <c r="H916" s="108"/>
      <c r="I916" s="109"/>
      <c r="J916" s="107"/>
      <c r="K916" s="109"/>
      <c r="L916" s="107"/>
      <c r="M916" s="107"/>
      <c r="N916" s="110">
        <v>45923.0</v>
      </c>
    </row>
    <row r="917" hidden="1">
      <c r="A917" s="106" t="s">
        <v>10620</v>
      </c>
      <c r="B917" s="106">
        <v>2.29983695E9</v>
      </c>
      <c r="C917" s="106" t="s">
        <v>10621</v>
      </c>
      <c r="D917" s="106" t="s">
        <v>10622</v>
      </c>
      <c r="E917" s="106" t="s">
        <v>85</v>
      </c>
      <c r="F917" s="106" t="s">
        <v>93</v>
      </c>
      <c r="G917" s="106" t="s">
        <v>94</v>
      </c>
      <c r="H917" s="111">
        <v>1125.04</v>
      </c>
      <c r="I917" s="109"/>
      <c r="J917" s="107"/>
      <c r="K917" s="109"/>
      <c r="L917" s="107"/>
      <c r="M917" s="107"/>
      <c r="N917" s="110" t="s">
        <v>10623</v>
      </c>
    </row>
    <row r="918" hidden="1">
      <c r="A918" s="106" t="s">
        <v>10624</v>
      </c>
      <c r="B918" s="106">
        <v>2.1971902412E10</v>
      </c>
      <c r="C918" s="106" t="s">
        <v>10625</v>
      </c>
      <c r="D918" s="107"/>
      <c r="E918" s="106" t="s">
        <v>85</v>
      </c>
      <c r="F918" s="107"/>
      <c r="G918" s="106" t="s">
        <v>86</v>
      </c>
      <c r="H918" s="108"/>
      <c r="I918" s="109"/>
      <c r="J918" s="107"/>
      <c r="K918" s="109"/>
      <c r="L918" s="107"/>
      <c r="M918" s="107"/>
      <c r="N918" s="110">
        <v>45923.0</v>
      </c>
    </row>
    <row r="919" hidden="1">
      <c r="A919" s="106" t="s">
        <v>3527</v>
      </c>
      <c r="B919" s="106">
        <v>2.1973161528E10</v>
      </c>
      <c r="C919" s="106" t="s">
        <v>10626</v>
      </c>
      <c r="D919" s="107"/>
      <c r="E919" s="106" t="s">
        <v>85</v>
      </c>
      <c r="F919" s="107"/>
      <c r="G919" s="106" t="s">
        <v>86</v>
      </c>
      <c r="H919" s="108"/>
      <c r="I919" s="109"/>
      <c r="J919" s="107"/>
      <c r="K919" s="109"/>
      <c r="L919" s="107"/>
      <c r="M919" s="107"/>
      <c r="N919" s="110">
        <v>45923.0</v>
      </c>
    </row>
    <row r="920" hidden="1">
      <c r="A920" s="106" t="s">
        <v>10627</v>
      </c>
      <c r="B920" s="106">
        <v>2.1991356359E10</v>
      </c>
      <c r="C920" s="106" t="s">
        <v>10628</v>
      </c>
      <c r="D920" s="107"/>
      <c r="E920" s="106" t="s">
        <v>85</v>
      </c>
      <c r="F920" s="107"/>
      <c r="G920" s="106" t="s">
        <v>86</v>
      </c>
      <c r="H920" s="108"/>
      <c r="I920" s="109"/>
      <c r="J920" s="107"/>
      <c r="K920" s="109"/>
      <c r="L920" s="107"/>
      <c r="M920" s="107"/>
      <c r="N920" s="110">
        <v>45923.0</v>
      </c>
    </row>
    <row r="921" hidden="1">
      <c r="A921" s="106" t="s">
        <v>10627</v>
      </c>
      <c r="B921" s="106">
        <v>2.1991406918E10</v>
      </c>
      <c r="C921" s="106" t="s">
        <v>10629</v>
      </c>
      <c r="D921" s="106" t="s">
        <v>10630</v>
      </c>
      <c r="E921" s="106" t="s">
        <v>85</v>
      </c>
      <c r="F921" s="106" t="s">
        <v>93</v>
      </c>
      <c r="G921" s="106" t="s">
        <v>94</v>
      </c>
      <c r="H921" s="111">
        <v>3072.96</v>
      </c>
      <c r="I921" s="109"/>
      <c r="J921" s="107"/>
      <c r="K921" s="109"/>
      <c r="L921" s="107"/>
      <c r="M921" s="107"/>
      <c r="N921" s="110">
        <v>45923.0</v>
      </c>
    </row>
    <row r="922" hidden="1">
      <c r="A922" s="106" t="s">
        <v>10631</v>
      </c>
      <c r="B922" s="106">
        <v>2.1976808806E10</v>
      </c>
      <c r="C922" s="106" t="s">
        <v>10632</v>
      </c>
      <c r="D922" s="106" t="s">
        <v>10633</v>
      </c>
      <c r="E922" s="106" t="s">
        <v>85</v>
      </c>
      <c r="F922" s="106" t="s">
        <v>93</v>
      </c>
      <c r="G922" s="106" t="s">
        <v>94</v>
      </c>
      <c r="H922" s="111">
        <v>890.7</v>
      </c>
      <c r="I922" s="109"/>
      <c r="J922" s="107"/>
      <c r="K922" s="109"/>
      <c r="L922" s="107"/>
      <c r="M922" s="107"/>
      <c r="N922" s="110">
        <v>45923.0</v>
      </c>
    </row>
    <row r="923" hidden="1">
      <c r="A923" s="106" t="s">
        <v>1941</v>
      </c>
      <c r="B923" s="106">
        <v>2.1989133256E10</v>
      </c>
      <c r="C923" s="106" t="s">
        <v>10634</v>
      </c>
      <c r="D923" s="107"/>
      <c r="E923" s="106" t="s">
        <v>85</v>
      </c>
      <c r="F923" s="107"/>
      <c r="G923" s="106" t="s">
        <v>86</v>
      </c>
      <c r="H923" s="108"/>
      <c r="I923" s="109"/>
      <c r="J923" s="107"/>
      <c r="K923" s="109"/>
      <c r="L923" s="107"/>
      <c r="M923" s="107"/>
      <c r="N923" s="110">
        <v>45923.0</v>
      </c>
    </row>
    <row r="924" hidden="1">
      <c r="A924" s="106" t="s">
        <v>8021</v>
      </c>
      <c r="B924" s="106">
        <v>2.1980495441E10</v>
      </c>
      <c r="C924" s="106" t="s">
        <v>10635</v>
      </c>
      <c r="D924" s="107"/>
      <c r="E924" s="106" t="s">
        <v>85</v>
      </c>
      <c r="F924" s="107"/>
      <c r="G924" s="106" t="s">
        <v>131</v>
      </c>
      <c r="H924" s="108"/>
      <c r="I924" s="109"/>
      <c r="J924" s="107"/>
      <c r="K924" s="109"/>
      <c r="L924" s="107"/>
      <c r="M924" s="107"/>
      <c r="N924" s="110">
        <v>45924.0</v>
      </c>
    </row>
    <row r="925" hidden="1">
      <c r="A925" s="106" t="s">
        <v>225</v>
      </c>
      <c r="B925" s="106">
        <v>2.1981054686E10</v>
      </c>
      <c r="C925" s="106" t="s">
        <v>10636</v>
      </c>
      <c r="D925" s="106" t="s">
        <v>10637</v>
      </c>
      <c r="E925" s="106" t="s">
        <v>85</v>
      </c>
      <c r="F925" s="107"/>
      <c r="G925" s="106" t="s">
        <v>94</v>
      </c>
      <c r="H925" s="108"/>
      <c r="I925" s="109"/>
      <c r="J925" s="107"/>
      <c r="K925" s="109"/>
      <c r="L925" s="107"/>
      <c r="M925" s="107"/>
      <c r="N925" s="110">
        <v>45924.0</v>
      </c>
    </row>
    <row r="926" hidden="1">
      <c r="A926" s="106" t="s">
        <v>10638</v>
      </c>
      <c r="B926" s="106">
        <v>2.4988228934E10</v>
      </c>
      <c r="C926" s="106" t="s">
        <v>10639</v>
      </c>
      <c r="D926" s="107"/>
      <c r="E926" s="106" t="s">
        <v>655</v>
      </c>
      <c r="F926" s="107"/>
      <c r="G926" s="106" t="s">
        <v>131</v>
      </c>
      <c r="H926" s="108"/>
      <c r="I926" s="109"/>
      <c r="J926" s="107"/>
      <c r="K926" s="109"/>
      <c r="L926" s="107"/>
      <c r="M926" s="107"/>
      <c r="N926" s="110">
        <v>45924.0</v>
      </c>
    </row>
    <row r="927" hidden="1">
      <c r="A927" s="106" t="s">
        <v>10640</v>
      </c>
      <c r="B927" s="106">
        <v>2.4999150379E10</v>
      </c>
      <c r="C927" s="106" t="s">
        <v>10641</v>
      </c>
      <c r="D927" s="106" t="s">
        <v>10642</v>
      </c>
      <c r="E927" s="106" t="s">
        <v>655</v>
      </c>
      <c r="F927" s="107"/>
      <c r="G927" s="106" t="s">
        <v>94</v>
      </c>
      <c r="H927" s="108"/>
      <c r="I927" s="109"/>
      <c r="J927" s="107"/>
      <c r="K927" s="109"/>
      <c r="L927" s="107"/>
      <c r="M927" s="107"/>
      <c r="N927" s="110">
        <v>45924.0</v>
      </c>
    </row>
    <row r="928" hidden="1">
      <c r="A928" s="106" t="s">
        <v>7926</v>
      </c>
      <c r="B928" s="106">
        <v>2.1982143645E10</v>
      </c>
      <c r="C928" s="106" t="s">
        <v>10643</v>
      </c>
      <c r="D928" s="107"/>
      <c r="E928" s="106" t="s">
        <v>655</v>
      </c>
      <c r="F928" s="107"/>
      <c r="G928" s="106" t="s">
        <v>86</v>
      </c>
      <c r="H928" s="108"/>
      <c r="I928" s="109"/>
      <c r="J928" s="107"/>
      <c r="K928" s="109"/>
      <c r="L928" s="107"/>
      <c r="M928" s="107"/>
      <c r="N928" s="110">
        <v>45925.0</v>
      </c>
    </row>
    <row r="929" hidden="1">
      <c r="A929" s="106" t="s">
        <v>10329</v>
      </c>
      <c r="B929" s="106">
        <v>2.4988330557E10</v>
      </c>
      <c r="C929" s="106" t="s">
        <v>10644</v>
      </c>
      <c r="D929" s="106" t="s">
        <v>10645</v>
      </c>
      <c r="E929" s="106" t="s">
        <v>655</v>
      </c>
      <c r="F929" s="107"/>
      <c r="G929" s="106" t="s">
        <v>94</v>
      </c>
      <c r="H929" s="108"/>
      <c r="I929" s="109"/>
      <c r="J929" s="107"/>
      <c r="K929" s="109"/>
      <c r="L929" s="107"/>
      <c r="M929" s="107"/>
      <c r="N929" s="110">
        <v>45925.0</v>
      </c>
    </row>
    <row r="930" hidden="1">
      <c r="A930" s="106" t="s">
        <v>10646</v>
      </c>
      <c r="B930" s="106">
        <v>2.1983162492E10</v>
      </c>
      <c r="C930" s="106" t="s">
        <v>10647</v>
      </c>
      <c r="D930" s="107"/>
      <c r="E930" s="106" t="s">
        <v>655</v>
      </c>
      <c r="F930" s="107"/>
      <c r="G930" s="106" t="s">
        <v>94</v>
      </c>
      <c r="H930" s="108"/>
      <c r="I930" s="109"/>
      <c r="J930" s="107"/>
      <c r="K930" s="109"/>
      <c r="L930" s="107"/>
      <c r="M930" s="107"/>
      <c r="N930" s="110">
        <v>45925.0</v>
      </c>
    </row>
    <row r="931" hidden="1">
      <c r="A931" s="106" t="s">
        <v>8996</v>
      </c>
      <c r="B931" s="106">
        <v>2.1987816381E10</v>
      </c>
      <c r="C931" s="106" t="s">
        <v>10648</v>
      </c>
      <c r="D931" s="106" t="s">
        <v>10633</v>
      </c>
      <c r="E931" s="106" t="s">
        <v>649</v>
      </c>
      <c r="F931" s="107"/>
      <c r="G931" s="106" t="s">
        <v>86</v>
      </c>
      <c r="H931" s="108"/>
      <c r="I931" s="109"/>
      <c r="J931" s="107"/>
      <c r="K931" s="109"/>
      <c r="L931" s="107"/>
      <c r="M931" s="107"/>
      <c r="N931" s="110">
        <v>45925.0</v>
      </c>
    </row>
    <row r="932" hidden="1">
      <c r="A932" s="106" t="s">
        <v>10649</v>
      </c>
      <c r="B932" s="106">
        <v>2.2981008258E10</v>
      </c>
      <c r="C932" s="106" t="s">
        <v>10650</v>
      </c>
      <c r="D932" s="107"/>
      <c r="E932" s="106" t="s">
        <v>649</v>
      </c>
      <c r="F932" s="107"/>
      <c r="G932" s="106" t="s">
        <v>86</v>
      </c>
      <c r="H932" s="108"/>
      <c r="I932" s="109"/>
      <c r="J932" s="107"/>
      <c r="K932" s="109"/>
      <c r="L932" s="107"/>
      <c r="M932" s="107"/>
      <c r="N932" s="110">
        <v>45925.0</v>
      </c>
    </row>
    <row r="933" hidden="1">
      <c r="A933" s="106" t="s">
        <v>7677</v>
      </c>
      <c r="B933" s="106">
        <v>2.1996743229E10</v>
      </c>
      <c r="C933" s="106" t="s">
        <v>10651</v>
      </c>
      <c r="D933" s="107"/>
      <c r="E933" s="106" t="s">
        <v>671</v>
      </c>
      <c r="F933" s="107"/>
      <c r="G933" s="106" t="s">
        <v>86</v>
      </c>
      <c r="H933" s="108"/>
      <c r="I933" s="109"/>
      <c r="J933" s="107"/>
      <c r="K933" s="109"/>
      <c r="L933" s="107"/>
      <c r="M933" s="107"/>
      <c r="N933" s="110">
        <v>45925.0</v>
      </c>
    </row>
    <row r="934" hidden="1">
      <c r="A934" s="106" t="s">
        <v>10652</v>
      </c>
      <c r="B934" s="106">
        <v>2.1999999286E10</v>
      </c>
      <c r="C934" s="106" t="s">
        <v>6625</v>
      </c>
      <c r="D934" s="107"/>
      <c r="E934" s="106" t="s">
        <v>671</v>
      </c>
      <c r="F934" s="107"/>
      <c r="G934" s="106" t="s">
        <v>86</v>
      </c>
      <c r="H934" s="108"/>
      <c r="I934" s="109"/>
      <c r="J934" s="107"/>
      <c r="K934" s="109"/>
      <c r="L934" s="107"/>
      <c r="M934" s="107"/>
      <c r="N934" s="110">
        <v>45925.0</v>
      </c>
    </row>
    <row r="935" hidden="1">
      <c r="A935" s="106" t="s">
        <v>10653</v>
      </c>
      <c r="B935" s="106">
        <v>2.1982166309E10</v>
      </c>
      <c r="C935" s="106" t="s">
        <v>6622</v>
      </c>
      <c r="D935" s="107"/>
      <c r="E935" s="106" t="s">
        <v>671</v>
      </c>
      <c r="F935" s="107"/>
      <c r="G935" s="106" t="s">
        <v>86</v>
      </c>
      <c r="H935" s="108"/>
      <c r="I935" s="109"/>
      <c r="J935" s="107"/>
      <c r="K935" s="109"/>
      <c r="L935" s="107"/>
      <c r="M935" s="107"/>
      <c r="N935" s="110">
        <v>45925.0</v>
      </c>
    </row>
    <row r="936" hidden="1">
      <c r="A936" s="106" t="s">
        <v>8643</v>
      </c>
      <c r="B936" s="106">
        <v>2.1987495549E10</v>
      </c>
      <c r="C936" s="106" t="s">
        <v>6613</v>
      </c>
      <c r="D936" s="106" t="s">
        <v>10633</v>
      </c>
      <c r="E936" s="106" t="s">
        <v>671</v>
      </c>
      <c r="F936" s="107"/>
      <c r="G936" s="106" t="s">
        <v>86</v>
      </c>
      <c r="H936" s="108"/>
      <c r="I936" s="109"/>
      <c r="J936" s="107"/>
      <c r="K936" s="109"/>
      <c r="L936" s="107"/>
      <c r="M936" s="107"/>
      <c r="N936" s="110">
        <v>45925.0</v>
      </c>
    </row>
    <row r="937" hidden="1">
      <c r="A937" s="106" t="s">
        <v>10654</v>
      </c>
      <c r="B937" s="106">
        <v>2.1986558007E10</v>
      </c>
      <c r="C937" s="106" t="s">
        <v>6615</v>
      </c>
      <c r="D937" s="106" t="s">
        <v>8751</v>
      </c>
      <c r="E937" s="106" t="s">
        <v>649</v>
      </c>
      <c r="F937" s="107"/>
      <c r="G937" s="106" t="s">
        <v>86</v>
      </c>
      <c r="H937" s="108"/>
      <c r="I937" s="109"/>
      <c r="J937" s="107"/>
      <c r="K937" s="109"/>
      <c r="L937" s="107"/>
      <c r="M937" s="107"/>
      <c r="N937" s="110">
        <v>45925.0</v>
      </c>
    </row>
    <row r="938" hidden="1">
      <c r="A938" s="106" t="s">
        <v>10655</v>
      </c>
      <c r="B938" s="106">
        <v>2.196557037E10</v>
      </c>
      <c r="C938" s="106" t="s">
        <v>6617</v>
      </c>
      <c r="D938" s="107"/>
      <c r="E938" s="106" t="s">
        <v>671</v>
      </c>
      <c r="F938" s="107"/>
      <c r="G938" s="106" t="s">
        <v>86</v>
      </c>
      <c r="H938" s="108"/>
      <c r="I938" s="109"/>
      <c r="J938" s="107"/>
      <c r="K938" s="109"/>
      <c r="L938" s="107"/>
      <c r="M938" s="107"/>
      <c r="N938" s="110">
        <v>45925.0</v>
      </c>
    </row>
    <row r="939" hidden="1">
      <c r="A939" s="106" t="s">
        <v>7852</v>
      </c>
      <c r="B939" s="106">
        <v>2.196765385E9</v>
      </c>
      <c r="C939" s="106" t="s">
        <v>3216</v>
      </c>
      <c r="D939" s="107"/>
      <c r="E939" s="106" t="s">
        <v>649</v>
      </c>
      <c r="F939" s="107"/>
      <c r="G939" s="106" t="s">
        <v>86</v>
      </c>
      <c r="H939" s="108"/>
      <c r="I939" s="109"/>
      <c r="J939" s="107"/>
      <c r="K939" s="109"/>
      <c r="L939" s="107"/>
      <c r="M939" s="107"/>
      <c r="N939" s="110">
        <v>45925.0</v>
      </c>
    </row>
    <row r="940" hidden="1">
      <c r="A940" s="106" t="s">
        <v>10656</v>
      </c>
      <c r="B940" s="106">
        <v>2.1995330742E10</v>
      </c>
      <c r="C940" s="106" t="s">
        <v>3219</v>
      </c>
      <c r="D940" s="107"/>
      <c r="E940" s="106" t="s">
        <v>671</v>
      </c>
      <c r="F940" s="107"/>
      <c r="G940" s="106" t="s">
        <v>86</v>
      </c>
      <c r="H940" s="108"/>
      <c r="I940" s="109"/>
      <c r="J940" s="107"/>
      <c r="K940" s="109"/>
      <c r="L940" s="107"/>
      <c r="M940" s="107"/>
      <c r="N940" s="110">
        <v>45925.0</v>
      </c>
    </row>
    <row r="941" hidden="1">
      <c r="A941" s="106" t="s">
        <v>10657</v>
      </c>
      <c r="B941" s="106">
        <v>2.1984071162E10</v>
      </c>
      <c r="C941" s="106" t="s">
        <v>3221</v>
      </c>
      <c r="D941" s="107"/>
      <c r="E941" s="106" t="s">
        <v>671</v>
      </c>
      <c r="F941" s="107"/>
      <c r="G941" s="106" t="s">
        <v>86</v>
      </c>
      <c r="H941" s="108"/>
      <c r="I941" s="109"/>
      <c r="J941" s="107"/>
      <c r="K941" s="109"/>
      <c r="L941" s="107"/>
      <c r="M941" s="107"/>
      <c r="N941" s="110">
        <v>45925.0</v>
      </c>
    </row>
    <row r="942" hidden="1">
      <c r="A942" s="106" t="s">
        <v>10658</v>
      </c>
      <c r="B942" s="106">
        <v>2.1998163744E10</v>
      </c>
      <c r="C942" s="106" t="s">
        <v>10659</v>
      </c>
      <c r="D942" s="106" t="s">
        <v>10633</v>
      </c>
      <c r="E942" s="106" t="s">
        <v>649</v>
      </c>
      <c r="F942" s="107"/>
      <c r="G942" s="106" t="s">
        <v>150</v>
      </c>
      <c r="H942" s="108"/>
      <c r="I942" s="109"/>
      <c r="J942" s="107"/>
      <c r="K942" s="109"/>
      <c r="L942" s="107"/>
      <c r="M942" s="106" t="s">
        <v>10660</v>
      </c>
      <c r="N942" s="110">
        <v>45925.0</v>
      </c>
    </row>
    <row r="943" hidden="1">
      <c r="A943" s="106" t="s">
        <v>10661</v>
      </c>
      <c r="B943" s="106">
        <v>2.1979313282E10</v>
      </c>
      <c r="C943" s="106" t="s">
        <v>10662</v>
      </c>
      <c r="D943" s="107"/>
      <c r="E943" s="106" t="s">
        <v>85</v>
      </c>
      <c r="F943" s="107"/>
      <c r="G943" s="106" t="s">
        <v>86</v>
      </c>
      <c r="H943" s="108"/>
      <c r="I943" s="109"/>
      <c r="J943" s="107"/>
      <c r="K943" s="109"/>
      <c r="L943" s="107"/>
      <c r="M943" s="106" t="s">
        <v>10663</v>
      </c>
      <c r="N943" s="110">
        <v>45926.0</v>
      </c>
    </row>
    <row r="944" hidden="1">
      <c r="A944" s="106" t="s">
        <v>4685</v>
      </c>
      <c r="B944" s="106">
        <v>2.199639751E10</v>
      </c>
      <c r="C944" s="106" t="s">
        <v>10664</v>
      </c>
      <c r="D944" s="107"/>
      <c r="E944" s="106" t="s">
        <v>85</v>
      </c>
      <c r="F944" s="107"/>
      <c r="G944" s="106" t="s">
        <v>131</v>
      </c>
      <c r="H944" s="108"/>
      <c r="I944" s="109"/>
      <c r="J944" s="107"/>
      <c r="K944" s="109"/>
      <c r="L944" s="107"/>
      <c r="M944" s="106" t="s">
        <v>10665</v>
      </c>
      <c r="N944" s="110">
        <v>45926.0</v>
      </c>
    </row>
    <row r="945" hidden="1">
      <c r="A945" s="106" t="s">
        <v>239</v>
      </c>
      <c r="B945" s="106">
        <v>2.1991360911E10</v>
      </c>
      <c r="C945" s="106" t="s">
        <v>10666</v>
      </c>
      <c r="D945" s="107"/>
      <c r="E945" s="106" t="s">
        <v>655</v>
      </c>
      <c r="F945" s="107"/>
      <c r="G945" s="106" t="s">
        <v>86</v>
      </c>
      <c r="H945" s="108"/>
      <c r="I945" s="109"/>
      <c r="J945" s="107"/>
      <c r="K945" s="109"/>
      <c r="L945" s="107"/>
      <c r="M945" s="106" t="s">
        <v>10665</v>
      </c>
      <c r="N945" s="110">
        <v>45926.0</v>
      </c>
    </row>
    <row r="946" hidden="1">
      <c r="A946" s="106" t="s">
        <v>10667</v>
      </c>
      <c r="B946" s="106">
        <v>2.1968004396E10</v>
      </c>
      <c r="C946" s="106" t="s">
        <v>10668</v>
      </c>
      <c r="D946" s="107"/>
      <c r="E946" s="106" t="s">
        <v>655</v>
      </c>
      <c r="F946" s="106" t="s">
        <v>93</v>
      </c>
      <c r="G946" s="106" t="s">
        <v>131</v>
      </c>
      <c r="H946" s="108"/>
      <c r="I946" s="109"/>
      <c r="J946" s="107"/>
      <c r="K946" s="109"/>
      <c r="L946" s="107"/>
      <c r="M946" s="107"/>
      <c r="N946" s="110">
        <v>45926.0</v>
      </c>
    </row>
    <row r="947" hidden="1">
      <c r="A947" s="106" t="s">
        <v>4082</v>
      </c>
      <c r="B947" s="106">
        <v>2.1987227405E10</v>
      </c>
      <c r="C947" s="106" t="s">
        <v>10669</v>
      </c>
      <c r="D947" s="107"/>
      <c r="E947" s="106" t="s">
        <v>655</v>
      </c>
      <c r="F947" s="107"/>
      <c r="G947" s="106" t="s">
        <v>86</v>
      </c>
      <c r="H947" s="108"/>
      <c r="I947" s="109"/>
      <c r="J947" s="107"/>
      <c r="K947" s="109"/>
      <c r="L947" s="107"/>
      <c r="M947" s="106" t="s">
        <v>10663</v>
      </c>
      <c r="N947" s="110">
        <v>45926.0</v>
      </c>
    </row>
    <row r="948" hidden="1">
      <c r="A948" s="106" t="s">
        <v>10670</v>
      </c>
      <c r="B948" s="106">
        <v>2.1986092235E10</v>
      </c>
      <c r="C948" s="106" t="s">
        <v>10671</v>
      </c>
      <c r="D948" s="107"/>
      <c r="E948" s="106" t="s">
        <v>671</v>
      </c>
      <c r="F948" s="107"/>
      <c r="G948" s="106" t="s">
        <v>86</v>
      </c>
      <c r="H948" s="108"/>
      <c r="I948" s="109"/>
      <c r="J948" s="107"/>
      <c r="K948" s="109"/>
      <c r="L948" s="107"/>
      <c r="M948" s="107"/>
      <c r="N948" s="110">
        <v>45926.0</v>
      </c>
    </row>
    <row r="949" hidden="1">
      <c r="A949" s="106" t="s">
        <v>4951</v>
      </c>
      <c r="B949" s="106">
        <v>2.2997008994E10</v>
      </c>
      <c r="C949" s="106" t="s">
        <v>10672</v>
      </c>
      <c r="D949" s="107"/>
      <c r="E949" s="106" t="s">
        <v>649</v>
      </c>
      <c r="F949" s="107"/>
      <c r="G949" s="106" t="s">
        <v>86</v>
      </c>
      <c r="H949" s="108"/>
      <c r="I949" s="109"/>
      <c r="J949" s="107"/>
      <c r="K949" s="109"/>
      <c r="L949" s="107"/>
      <c r="M949" s="107"/>
      <c r="N949" s="110">
        <v>45926.0</v>
      </c>
    </row>
    <row r="950" hidden="1">
      <c r="A950" s="106" t="s">
        <v>4951</v>
      </c>
      <c r="B950" s="106">
        <v>2.2997008994E10</v>
      </c>
      <c r="C950" s="106" t="s">
        <v>10672</v>
      </c>
      <c r="D950" s="106" t="s">
        <v>10673</v>
      </c>
      <c r="E950" s="106" t="s">
        <v>803</v>
      </c>
      <c r="F950" s="106" t="s">
        <v>137</v>
      </c>
      <c r="G950" s="106" t="s">
        <v>150</v>
      </c>
      <c r="H950" s="111">
        <v>2339.91</v>
      </c>
      <c r="I950" s="110">
        <v>45926.0</v>
      </c>
      <c r="J950" s="106">
        <v>9.6677424E7</v>
      </c>
      <c r="K950" s="109"/>
      <c r="L950" s="107"/>
      <c r="M950" s="107"/>
      <c r="N950" s="110">
        <v>45933.0</v>
      </c>
    </row>
    <row r="951" hidden="1">
      <c r="A951" s="106" t="s">
        <v>10674</v>
      </c>
      <c r="B951" s="106">
        <v>2.1966162847E10</v>
      </c>
      <c r="C951" s="106" t="s">
        <v>10675</v>
      </c>
      <c r="D951" s="107"/>
      <c r="E951" s="106" t="s">
        <v>671</v>
      </c>
      <c r="F951" s="107"/>
      <c r="G951" s="106" t="s">
        <v>86</v>
      </c>
      <c r="H951" s="108"/>
      <c r="I951" s="109"/>
      <c r="J951" s="107"/>
      <c r="K951" s="109"/>
      <c r="L951" s="107"/>
      <c r="M951" s="107"/>
      <c r="N951" s="110">
        <v>45926.0</v>
      </c>
    </row>
    <row r="952" hidden="1">
      <c r="A952" s="106" t="s">
        <v>10676</v>
      </c>
      <c r="B952" s="106">
        <v>2.1975352116E10</v>
      </c>
      <c r="C952" s="106" t="s">
        <v>10677</v>
      </c>
      <c r="D952" s="107"/>
      <c r="E952" s="106" t="s">
        <v>671</v>
      </c>
      <c r="F952" s="107"/>
      <c r="G952" s="106" t="s">
        <v>86</v>
      </c>
      <c r="H952" s="108"/>
      <c r="I952" s="109"/>
      <c r="J952" s="107"/>
      <c r="K952" s="109"/>
      <c r="L952" s="107"/>
      <c r="M952" s="107"/>
      <c r="N952" s="110">
        <v>45926.0</v>
      </c>
    </row>
    <row r="953" hidden="1">
      <c r="A953" s="106" t="s">
        <v>10678</v>
      </c>
      <c r="B953" s="106">
        <v>2.1993191448E10</v>
      </c>
      <c r="C953" s="106" t="s">
        <v>10679</v>
      </c>
      <c r="D953" s="107"/>
      <c r="E953" s="106" t="s">
        <v>671</v>
      </c>
      <c r="F953" s="107"/>
      <c r="G953" s="106" t="s">
        <v>86</v>
      </c>
      <c r="H953" s="108"/>
      <c r="I953" s="109"/>
      <c r="J953" s="107"/>
      <c r="K953" s="109"/>
      <c r="L953" s="107"/>
      <c r="M953" s="107"/>
      <c r="N953" s="110">
        <v>45926.0</v>
      </c>
    </row>
    <row r="954" hidden="1">
      <c r="A954" s="106" t="s">
        <v>10680</v>
      </c>
      <c r="B954" s="106">
        <v>2.1974161502E10</v>
      </c>
      <c r="C954" s="106" t="s">
        <v>10681</v>
      </c>
      <c r="D954" s="107"/>
      <c r="E954" s="106" t="s">
        <v>671</v>
      </c>
      <c r="F954" s="107"/>
      <c r="G954" s="106" t="s">
        <v>86</v>
      </c>
      <c r="H954" s="108"/>
      <c r="I954" s="109"/>
      <c r="J954" s="107"/>
      <c r="K954" s="109"/>
      <c r="L954" s="107"/>
      <c r="M954" s="107"/>
      <c r="N954" s="110">
        <v>45926.0</v>
      </c>
    </row>
    <row r="955" hidden="1">
      <c r="A955" s="106" t="s">
        <v>8643</v>
      </c>
      <c r="B955" s="106">
        <v>2.1964114041E10</v>
      </c>
      <c r="C955" s="106" t="s">
        <v>10682</v>
      </c>
      <c r="D955" s="107"/>
      <c r="E955" s="106" t="s">
        <v>671</v>
      </c>
      <c r="F955" s="107"/>
      <c r="G955" s="106" t="s">
        <v>86</v>
      </c>
      <c r="H955" s="108"/>
      <c r="I955" s="109"/>
      <c r="J955" s="107"/>
      <c r="K955" s="109"/>
      <c r="L955" s="107"/>
      <c r="M955" s="107"/>
      <c r="N955" s="110">
        <v>45926.0</v>
      </c>
    </row>
    <row r="956" hidden="1">
      <c r="A956" s="106" t="s">
        <v>10683</v>
      </c>
      <c r="B956" s="106">
        <v>2.1973880207E10</v>
      </c>
      <c r="C956" s="106" t="s">
        <v>10684</v>
      </c>
      <c r="D956" s="107"/>
      <c r="E956" s="106" t="s">
        <v>671</v>
      </c>
      <c r="F956" s="107"/>
      <c r="G956" s="106" t="s">
        <v>86</v>
      </c>
      <c r="H956" s="108"/>
      <c r="I956" s="109"/>
      <c r="J956" s="107"/>
      <c r="K956" s="109"/>
      <c r="L956" s="107"/>
      <c r="M956" s="107"/>
      <c r="N956" s="110">
        <v>45926.0</v>
      </c>
    </row>
    <row r="957" hidden="1">
      <c r="A957" s="106" t="s">
        <v>10685</v>
      </c>
      <c r="B957" s="106">
        <v>2.1989037443E10</v>
      </c>
      <c r="C957" s="106" t="s">
        <v>10456</v>
      </c>
      <c r="D957" s="107"/>
      <c r="E957" s="106" t="s">
        <v>671</v>
      </c>
      <c r="F957" s="107"/>
      <c r="G957" s="106" t="s">
        <v>86</v>
      </c>
      <c r="H957" s="108"/>
      <c r="I957" s="109"/>
      <c r="J957" s="107"/>
      <c r="K957" s="109"/>
      <c r="L957" s="107"/>
      <c r="M957" s="107"/>
      <c r="N957" s="110">
        <v>45926.0</v>
      </c>
    </row>
    <row r="958" hidden="1">
      <c r="A958" s="106" t="s">
        <v>8643</v>
      </c>
      <c r="B958" s="106">
        <v>2.1965572833E10</v>
      </c>
      <c r="C958" s="106" t="s">
        <v>10686</v>
      </c>
      <c r="D958" s="107"/>
      <c r="E958" s="106" t="s">
        <v>671</v>
      </c>
      <c r="F958" s="107"/>
      <c r="G958" s="106" t="s">
        <v>86</v>
      </c>
      <c r="H958" s="108"/>
      <c r="I958" s="109"/>
      <c r="J958" s="107"/>
      <c r="K958" s="109"/>
      <c r="L958" s="107"/>
      <c r="M958" s="107"/>
      <c r="N958" s="110">
        <v>45926.0</v>
      </c>
    </row>
    <row r="959" hidden="1">
      <c r="A959" s="106" t="s">
        <v>10687</v>
      </c>
      <c r="B959" s="106">
        <v>2.1976454821E10</v>
      </c>
      <c r="C959" s="106" t="s">
        <v>10688</v>
      </c>
      <c r="D959" s="107"/>
      <c r="E959" s="106" t="s">
        <v>85</v>
      </c>
      <c r="F959" s="107"/>
      <c r="G959" s="106" t="s">
        <v>86</v>
      </c>
      <c r="H959" s="108"/>
      <c r="I959" s="109"/>
      <c r="J959" s="107"/>
      <c r="K959" s="109"/>
      <c r="L959" s="107"/>
      <c r="M959" s="107"/>
      <c r="N959" s="110">
        <v>45930.0</v>
      </c>
    </row>
    <row r="960" hidden="1">
      <c r="A960" s="106" t="s">
        <v>4031</v>
      </c>
      <c r="B960" s="106">
        <v>2.1973255016E10</v>
      </c>
      <c r="C960" s="106" t="s">
        <v>10689</v>
      </c>
      <c r="D960" s="107"/>
      <c r="E960" s="106" t="s">
        <v>85</v>
      </c>
      <c r="F960" s="107"/>
      <c r="G960" s="106" t="s">
        <v>94</v>
      </c>
      <c r="H960" s="108"/>
      <c r="I960" s="109"/>
      <c r="J960" s="107"/>
      <c r="K960" s="109"/>
      <c r="L960" s="107"/>
      <c r="M960" s="107"/>
      <c r="N960" s="110">
        <v>45930.0</v>
      </c>
    </row>
    <row r="961" hidden="1">
      <c r="A961" s="106" t="s">
        <v>10690</v>
      </c>
      <c r="B961" s="106">
        <v>2.196576047E10</v>
      </c>
      <c r="C961" s="106" t="s">
        <v>10691</v>
      </c>
      <c r="D961" s="107"/>
      <c r="E961" s="106" t="s">
        <v>655</v>
      </c>
      <c r="F961" s="107"/>
      <c r="G961" s="106" t="s">
        <v>131</v>
      </c>
      <c r="H961" s="108"/>
      <c r="I961" s="109"/>
      <c r="J961" s="107"/>
      <c r="K961" s="109"/>
      <c r="L961" s="107"/>
      <c r="M961" s="107"/>
      <c r="N961" s="110">
        <v>45930.0</v>
      </c>
    </row>
    <row r="962" hidden="1">
      <c r="A962" s="106" t="s">
        <v>10692</v>
      </c>
      <c r="B962" s="106">
        <v>2.1999223123E10</v>
      </c>
      <c r="C962" s="106" t="s">
        <v>10693</v>
      </c>
      <c r="D962" s="107"/>
      <c r="E962" s="106" t="s">
        <v>655</v>
      </c>
      <c r="F962" s="107"/>
      <c r="G962" s="106" t="s">
        <v>86</v>
      </c>
      <c r="H962" s="108"/>
      <c r="I962" s="109"/>
      <c r="J962" s="107"/>
      <c r="K962" s="109"/>
      <c r="L962" s="107"/>
      <c r="M962" s="107"/>
      <c r="N962" s="110">
        <v>45930.0</v>
      </c>
    </row>
    <row r="963" hidden="1">
      <c r="A963" s="106" t="s">
        <v>10694</v>
      </c>
      <c r="B963" s="106">
        <v>2.1999674751E10</v>
      </c>
      <c r="C963" s="106" t="s">
        <v>10695</v>
      </c>
      <c r="D963" s="107"/>
      <c r="E963" s="106" t="s">
        <v>655</v>
      </c>
      <c r="F963" s="107"/>
      <c r="G963" s="106" t="s">
        <v>86</v>
      </c>
      <c r="H963" s="108"/>
      <c r="I963" s="109"/>
      <c r="J963" s="107"/>
      <c r="K963" s="109"/>
      <c r="L963" s="107"/>
      <c r="M963" s="107"/>
      <c r="N963" s="110">
        <v>45930.0</v>
      </c>
    </row>
    <row r="964" hidden="1">
      <c r="A964" s="106" t="s">
        <v>10696</v>
      </c>
      <c r="B964" s="106">
        <v>2.198925086E9</v>
      </c>
      <c r="C964" s="106" t="s">
        <v>10697</v>
      </c>
      <c r="D964" s="107"/>
      <c r="E964" s="106" t="s">
        <v>655</v>
      </c>
      <c r="F964" s="107"/>
      <c r="G964" s="106" t="s">
        <v>86</v>
      </c>
      <c r="H964" s="108"/>
      <c r="I964" s="109"/>
      <c r="J964" s="107"/>
      <c r="K964" s="109"/>
      <c r="L964" s="107"/>
      <c r="M964" s="107"/>
      <c r="N964" s="110">
        <v>45930.0</v>
      </c>
    </row>
    <row r="965" hidden="1">
      <c r="A965" s="106" t="s">
        <v>10698</v>
      </c>
      <c r="B965" s="106">
        <v>2.1983795682E10</v>
      </c>
      <c r="C965" s="106" t="s">
        <v>10699</v>
      </c>
      <c r="D965" s="107"/>
      <c r="E965" s="106" t="s">
        <v>655</v>
      </c>
      <c r="F965" s="107"/>
      <c r="G965" s="106" t="s">
        <v>86</v>
      </c>
      <c r="H965" s="108"/>
      <c r="I965" s="109"/>
      <c r="J965" s="107"/>
      <c r="K965" s="109"/>
      <c r="L965" s="107"/>
      <c r="M965" s="107"/>
      <c r="N965" s="110">
        <v>45930.0</v>
      </c>
    </row>
    <row r="966" hidden="1">
      <c r="A966" s="106" t="s">
        <v>10700</v>
      </c>
      <c r="B966" s="106">
        <v>2.1971490652E10</v>
      </c>
      <c r="C966" s="106" t="s">
        <v>10701</v>
      </c>
      <c r="D966" s="107"/>
      <c r="E966" s="106" t="s">
        <v>655</v>
      </c>
      <c r="F966" s="107"/>
      <c r="G966" s="106" t="s">
        <v>86</v>
      </c>
      <c r="H966" s="108"/>
      <c r="I966" s="109"/>
      <c r="J966" s="107"/>
      <c r="K966" s="109"/>
      <c r="L966" s="107"/>
      <c r="M966" s="107"/>
      <c r="N966" s="110">
        <v>45931.0</v>
      </c>
    </row>
    <row r="967" hidden="1">
      <c r="A967" s="106" t="s">
        <v>10702</v>
      </c>
      <c r="B967" s="106">
        <v>2.2992645416E10</v>
      </c>
      <c r="C967" s="106" t="s">
        <v>10703</v>
      </c>
      <c r="D967" s="107"/>
      <c r="E967" s="106" t="s">
        <v>655</v>
      </c>
      <c r="F967" s="107"/>
      <c r="G967" s="106" t="s">
        <v>86</v>
      </c>
      <c r="H967" s="108"/>
      <c r="I967" s="109"/>
      <c r="J967" s="107"/>
      <c r="K967" s="109"/>
      <c r="L967" s="107"/>
      <c r="M967" s="107"/>
      <c r="N967" s="110">
        <v>45931.0</v>
      </c>
    </row>
    <row r="968" hidden="1">
      <c r="A968" s="106" t="s">
        <v>10704</v>
      </c>
      <c r="B968" s="106">
        <v>2.199271862E10</v>
      </c>
      <c r="C968" s="106" t="s">
        <v>10705</v>
      </c>
      <c r="D968" s="107"/>
      <c r="E968" s="106" t="s">
        <v>655</v>
      </c>
      <c r="F968" s="107"/>
      <c r="G968" s="106" t="s">
        <v>94</v>
      </c>
      <c r="H968" s="108"/>
      <c r="I968" s="109"/>
      <c r="J968" s="107"/>
      <c r="K968" s="109"/>
      <c r="L968" s="107"/>
      <c r="M968" s="107"/>
      <c r="N968" s="110">
        <v>45931.0</v>
      </c>
    </row>
    <row r="969" hidden="1">
      <c r="A969" s="106" t="s">
        <v>10706</v>
      </c>
      <c r="B969" s="106">
        <v>2.1992590216E10</v>
      </c>
      <c r="C969" s="106" t="s">
        <v>10707</v>
      </c>
      <c r="D969" s="107"/>
      <c r="E969" s="106" t="s">
        <v>655</v>
      </c>
      <c r="F969" s="107"/>
      <c r="G969" s="106" t="s">
        <v>131</v>
      </c>
      <c r="H969" s="108"/>
      <c r="I969" s="109"/>
      <c r="J969" s="107"/>
      <c r="K969" s="109"/>
      <c r="L969" s="107"/>
      <c r="M969" s="107"/>
      <c r="N969" s="110">
        <v>45931.0</v>
      </c>
    </row>
    <row r="970" hidden="1">
      <c r="A970" s="106" t="s">
        <v>10708</v>
      </c>
      <c r="B970" s="106">
        <v>2.1997709588E10</v>
      </c>
      <c r="C970" s="106" t="s">
        <v>10709</v>
      </c>
      <c r="D970" s="107"/>
      <c r="E970" s="106" t="s">
        <v>655</v>
      </c>
      <c r="F970" s="107"/>
      <c r="G970" s="106" t="s">
        <v>86</v>
      </c>
      <c r="H970" s="108"/>
      <c r="I970" s="109"/>
      <c r="J970" s="107"/>
      <c r="K970" s="109"/>
      <c r="L970" s="107"/>
      <c r="M970" s="107"/>
      <c r="N970" s="110">
        <v>45932.0</v>
      </c>
    </row>
    <row r="971" hidden="1">
      <c r="A971" s="106" t="s">
        <v>226</v>
      </c>
      <c r="B971" s="106">
        <v>2.4992556007E10</v>
      </c>
      <c r="C971" s="106" t="s">
        <v>10710</v>
      </c>
      <c r="D971" s="107"/>
      <c r="E971" s="106" t="s">
        <v>655</v>
      </c>
      <c r="F971" s="107"/>
      <c r="G971" s="106" t="s">
        <v>131</v>
      </c>
      <c r="H971" s="108"/>
      <c r="I971" s="109"/>
      <c r="J971" s="107"/>
      <c r="K971" s="109"/>
      <c r="L971" s="107"/>
      <c r="M971" s="107"/>
      <c r="N971" s="110">
        <v>45932.0</v>
      </c>
    </row>
    <row r="972" hidden="1">
      <c r="A972" s="106" t="s">
        <v>5508</v>
      </c>
      <c r="B972" s="106">
        <v>2.199523689E10</v>
      </c>
      <c r="C972" s="106" t="s">
        <v>10711</v>
      </c>
      <c r="D972" s="107"/>
      <c r="E972" s="106" t="s">
        <v>655</v>
      </c>
      <c r="F972" s="107"/>
      <c r="G972" s="106" t="s">
        <v>94</v>
      </c>
      <c r="H972" s="108"/>
      <c r="I972" s="109"/>
      <c r="J972" s="107"/>
      <c r="K972" s="109"/>
      <c r="L972" s="107"/>
      <c r="M972" s="107"/>
      <c r="N972" s="110">
        <v>45932.0</v>
      </c>
    </row>
    <row r="973" hidden="1">
      <c r="A973" s="106" t="s">
        <v>10712</v>
      </c>
      <c r="B973" s="106">
        <v>2.1964571014E10</v>
      </c>
      <c r="C973" s="106" t="s">
        <v>10713</v>
      </c>
      <c r="D973" s="107"/>
      <c r="E973" s="106" t="s">
        <v>655</v>
      </c>
      <c r="F973" s="107"/>
      <c r="G973" s="106" t="s">
        <v>94</v>
      </c>
      <c r="H973" s="108"/>
      <c r="I973" s="109"/>
      <c r="J973" s="107"/>
      <c r="K973" s="109"/>
      <c r="L973" s="107"/>
      <c r="M973" s="107"/>
      <c r="N973" s="110">
        <v>45932.0</v>
      </c>
    </row>
    <row r="974" hidden="1">
      <c r="A974" s="106" t="s">
        <v>10714</v>
      </c>
      <c r="B974" s="106">
        <v>2.2997433667E10</v>
      </c>
      <c r="C974" s="106" t="s">
        <v>10715</v>
      </c>
      <c r="D974" s="107"/>
      <c r="E974" s="106" t="s">
        <v>655</v>
      </c>
      <c r="F974" s="107"/>
      <c r="G974" s="106" t="s">
        <v>94</v>
      </c>
      <c r="H974" s="108"/>
      <c r="I974" s="109"/>
      <c r="J974" s="107"/>
      <c r="K974" s="109"/>
      <c r="L974" s="107"/>
      <c r="M974" s="107"/>
      <c r="N974" s="110">
        <v>45932.0</v>
      </c>
    </row>
    <row r="975" hidden="1">
      <c r="A975" s="106" t="s">
        <v>8643</v>
      </c>
      <c r="B975" s="106">
        <v>2.1981989991E10</v>
      </c>
      <c r="C975" s="106" t="s">
        <v>10716</v>
      </c>
      <c r="D975" s="107"/>
      <c r="E975" s="106" t="s">
        <v>655</v>
      </c>
      <c r="F975" s="107"/>
      <c r="G975" s="106" t="s">
        <v>86</v>
      </c>
      <c r="H975" s="108"/>
      <c r="I975" s="109"/>
      <c r="J975" s="107"/>
      <c r="K975" s="109"/>
      <c r="L975" s="107"/>
      <c r="M975" s="107"/>
      <c r="N975" s="110">
        <v>45932.0</v>
      </c>
    </row>
    <row r="976" hidden="1">
      <c r="A976" s="106" t="s">
        <v>7677</v>
      </c>
      <c r="B976" s="106">
        <v>2.1964384133E10</v>
      </c>
      <c r="C976" s="106" t="s">
        <v>10717</v>
      </c>
      <c r="D976" s="107"/>
      <c r="E976" s="106" t="s">
        <v>655</v>
      </c>
      <c r="F976" s="107"/>
      <c r="G976" s="106" t="s">
        <v>131</v>
      </c>
      <c r="H976" s="108"/>
      <c r="I976" s="109"/>
      <c r="J976" s="107"/>
      <c r="K976" s="109"/>
      <c r="L976" s="107"/>
      <c r="M976" s="107"/>
      <c r="N976" s="110">
        <v>45936.0</v>
      </c>
    </row>
    <row r="977" hidden="1">
      <c r="A977" s="106" t="s">
        <v>10718</v>
      </c>
      <c r="B977" s="106">
        <v>2.1983943764E10</v>
      </c>
      <c r="C977" s="106" t="s">
        <v>10719</v>
      </c>
      <c r="D977" s="107"/>
      <c r="E977" s="106" t="s">
        <v>655</v>
      </c>
      <c r="F977" s="107"/>
      <c r="G977" s="106" t="s">
        <v>131</v>
      </c>
      <c r="H977" s="108"/>
      <c r="I977" s="109"/>
      <c r="J977" s="107"/>
      <c r="K977" s="109"/>
      <c r="L977" s="107"/>
      <c r="M977" s="107"/>
      <c r="N977" s="110">
        <v>45936.0</v>
      </c>
    </row>
    <row r="978" hidden="1">
      <c r="A978" s="106" t="s">
        <v>10720</v>
      </c>
      <c r="B978" s="106">
        <v>2.1993188608E10</v>
      </c>
      <c r="C978" s="106" t="s">
        <v>10721</v>
      </c>
      <c r="D978" s="107"/>
      <c r="E978" s="106" t="s">
        <v>85</v>
      </c>
      <c r="F978" s="107"/>
      <c r="G978" s="106" t="s">
        <v>94</v>
      </c>
      <c r="H978" s="108"/>
      <c r="I978" s="109"/>
      <c r="J978" s="107"/>
      <c r="K978" s="109"/>
      <c r="L978" s="107"/>
      <c r="M978" s="107"/>
      <c r="N978" s="110">
        <v>45937.0</v>
      </c>
    </row>
    <row r="979" hidden="1">
      <c r="A979" s="106" t="s">
        <v>179</v>
      </c>
      <c r="B979" s="106">
        <v>2.1994270777E10</v>
      </c>
      <c r="C979" s="106" t="s">
        <v>10722</v>
      </c>
      <c r="D979" s="107"/>
      <c r="E979" s="106" t="s">
        <v>85</v>
      </c>
      <c r="F979" s="107"/>
      <c r="G979" s="106" t="s">
        <v>94</v>
      </c>
      <c r="H979" s="108"/>
      <c r="I979" s="109"/>
      <c r="J979" s="107"/>
      <c r="K979" s="109"/>
      <c r="L979" s="107"/>
      <c r="M979" s="107"/>
      <c r="N979" s="110">
        <v>45937.0</v>
      </c>
    </row>
    <row r="980" hidden="1">
      <c r="A980" s="106" t="s">
        <v>10518</v>
      </c>
      <c r="B980" s="106">
        <v>2.198680066E10</v>
      </c>
      <c r="C980" s="106" t="s">
        <v>10723</v>
      </c>
      <c r="D980" s="106" t="s">
        <v>10724</v>
      </c>
      <c r="E980" s="106" t="s">
        <v>803</v>
      </c>
      <c r="F980" s="106" t="s">
        <v>1066</v>
      </c>
      <c r="G980" s="106" t="s">
        <v>131</v>
      </c>
      <c r="H980" s="111">
        <v>300.6</v>
      </c>
      <c r="I980" s="110">
        <v>45949.0</v>
      </c>
      <c r="J980" s="107"/>
      <c r="K980" s="109"/>
      <c r="L980" s="107"/>
      <c r="M980" s="107"/>
      <c r="N980" s="110">
        <v>45943.0</v>
      </c>
    </row>
    <row r="981" hidden="1">
      <c r="A981" s="106" t="s">
        <v>10725</v>
      </c>
      <c r="B981" s="106">
        <v>2.1981235768E10</v>
      </c>
      <c r="C981" s="106" t="s">
        <v>10726</v>
      </c>
      <c r="D981" s="107"/>
      <c r="E981" s="107"/>
      <c r="F981" s="107"/>
      <c r="G981" s="107"/>
      <c r="H981" s="108"/>
      <c r="I981" s="109"/>
      <c r="J981" s="107"/>
      <c r="K981" s="109"/>
      <c r="L981" s="107"/>
      <c r="M981" s="107"/>
      <c r="N981" s="110">
        <v>45943.0</v>
      </c>
    </row>
    <row r="982" hidden="1">
      <c r="A982" s="106" t="s">
        <v>10727</v>
      </c>
      <c r="B982" s="106">
        <v>2.1994174382E10</v>
      </c>
      <c r="C982" s="106" t="s">
        <v>10728</v>
      </c>
      <c r="D982" s="107"/>
      <c r="E982" s="107"/>
      <c r="F982" s="107"/>
      <c r="G982" s="107"/>
      <c r="H982" s="108"/>
      <c r="I982" s="109"/>
      <c r="J982" s="107"/>
      <c r="K982" s="109"/>
      <c r="L982" s="107"/>
      <c r="M982" s="107"/>
      <c r="N982" s="110">
        <v>45943.0</v>
      </c>
    </row>
    <row r="983" hidden="1">
      <c r="A983" s="106" t="s">
        <v>10729</v>
      </c>
      <c r="B983" s="106">
        <v>2.197205903E10</v>
      </c>
      <c r="C983" s="106" t="s">
        <v>10730</v>
      </c>
      <c r="D983" s="107"/>
      <c r="E983" s="107"/>
      <c r="F983" s="107"/>
      <c r="G983" s="107"/>
      <c r="H983" s="108"/>
      <c r="I983" s="109"/>
      <c r="J983" s="107"/>
      <c r="K983" s="109"/>
      <c r="L983" s="107"/>
      <c r="M983" s="107"/>
      <c r="N983" s="110">
        <v>45943.0</v>
      </c>
    </row>
    <row r="984">
      <c r="A984" s="106" t="s">
        <v>4552</v>
      </c>
      <c r="B984" s="106" t="s">
        <v>10731</v>
      </c>
      <c r="C984" s="106" t="s">
        <v>10732</v>
      </c>
      <c r="D984" s="106" t="s">
        <v>10733</v>
      </c>
      <c r="E984" s="106" t="s">
        <v>134</v>
      </c>
      <c r="F984" s="106" t="s">
        <v>93</v>
      </c>
      <c r="G984" s="106" t="s">
        <v>53</v>
      </c>
      <c r="H984" s="111">
        <v>560.86</v>
      </c>
      <c r="I984" s="110">
        <v>45798.0</v>
      </c>
      <c r="J984" s="106">
        <v>9.6441001E7</v>
      </c>
      <c r="K984" s="110">
        <v>45828.0</v>
      </c>
      <c r="L984" s="107"/>
      <c r="M984" s="107"/>
      <c r="N984" s="110">
        <v>45831.0</v>
      </c>
    </row>
    <row r="985" hidden="1">
      <c r="A985" s="106" t="s">
        <v>4535</v>
      </c>
      <c r="B985" s="106">
        <v>2.4981312357E10</v>
      </c>
      <c r="C985" s="107"/>
      <c r="D985" s="107"/>
      <c r="E985" s="106" t="s">
        <v>655</v>
      </c>
      <c r="F985" s="107"/>
      <c r="G985" s="106" t="s">
        <v>94</v>
      </c>
      <c r="H985" s="111">
        <v>390.45</v>
      </c>
      <c r="I985" s="109"/>
      <c r="J985" s="107"/>
      <c r="K985" s="109"/>
      <c r="L985" s="107"/>
      <c r="M985" s="106" t="s">
        <v>10734</v>
      </c>
      <c r="N985" s="110">
        <v>45874.0</v>
      </c>
    </row>
    <row r="986" hidden="1">
      <c r="A986" s="106" t="s">
        <v>4022</v>
      </c>
      <c r="B986" s="106">
        <v>2.1989820469E10</v>
      </c>
      <c r="C986" s="106" t="s">
        <v>10735</v>
      </c>
      <c r="D986" s="106" t="s">
        <v>10736</v>
      </c>
      <c r="E986" s="106" t="s">
        <v>655</v>
      </c>
      <c r="F986" s="107"/>
      <c r="G986" s="106" t="s">
        <v>131</v>
      </c>
      <c r="H986" s="108"/>
      <c r="I986" s="109"/>
      <c r="J986" s="107"/>
      <c r="K986" s="109"/>
      <c r="L986" s="107"/>
      <c r="M986" s="106" t="s">
        <v>10737</v>
      </c>
      <c r="N986" s="110">
        <v>45861.0</v>
      </c>
    </row>
    <row r="987" hidden="1">
      <c r="A987" s="106" t="s">
        <v>10738</v>
      </c>
      <c r="B987" s="106">
        <v>2.1990201562E10</v>
      </c>
      <c r="C987" s="106" t="s">
        <v>10739</v>
      </c>
      <c r="D987" s="106" t="s">
        <v>10736</v>
      </c>
      <c r="E987" s="106" t="s">
        <v>655</v>
      </c>
      <c r="F987" s="107"/>
      <c r="G987" s="106" t="s">
        <v>131</v>
      </c>
      <c r="H987" s="108"/>
      <c r="I987" s="109"/>
      <c r="J987" s="107"/>
      <c r="K987" s="109"/>
      <c r="L987" s="107"/>
      <c r="M987" s="106" t="s">
        <v>10737</v>
      </c>
      <c r="N987" s="110">
        <v>45861.0</v>
      </c>
    </row>
    <row r="988" hidden="1">
      <c r="A988" s="106" t="s">
        <v>9631</v>
      </c>
      <c r="B988" s="106">
        <v>2.1997288596E10</v>
      </c>
      <c r="C988" s="107"/>
      <c r="D988" s="107"/>
      <c r="E988" s="106" t="s">
        <v>9254</v>
      </c>
      <c r="F988" s="107"/>
      <c r="G988" s="106" t="s">
        <v>150</v>
      </c>
      <c r="H988" s="108"/>
      <c r="I988" s="109"/>
      <c r="J988" s="107"/>
      <c r="K988" s="109"/>
      <c r="L988" s="107"/>
      <c r="M988" s="106" t="s">
        <v>10740</v>
      </c>
      <c r="N988" s="110">
        <v>45861.0</v>
      </c>
    </row>
    <row r="989" hidden="1">
      <c r="A989" s="106" t="s">
        <v>10741</v>
      </c>
      <c r="B989" s="106">
        <v>2.1975447414E10</v>
      </c>
      <c r="C989" s="107"/>
      <c r="D989" s="107"/>
      <c r="E989" s="106" t="s">
        <v>9254</v>
      </c>
      <c r="F989" s="107"/>
      <c r="G989" s="106" t="s">
        <v>86</v>
      </c>
      <c r="H989" s="108"/>
      <c r="I989" s="109"/>
      <c r="J989" s="107"/>
      <c r="K989" s="109"/>
      <c r="L989" s="107"/>
      <c r="M989" s="106" t="s">
        <v>10742</v>
      </c>
      <c r="N989" s="110">
        <v>45861.0</v>
      </c>
    </row>
    <row r="990" hidden="1">
      <c r="A990" s="106" t="s">
        <v>10743</v>
      </c>
      <c r="B990" s="106">
        <v>2.197567848E10</v>
      </c>
      <c r="C990" s="107"/>
      <c r="D990" s="107"/>
      <c r="E990" s="106" t="s">
        <v>9254</v>
      </c>
      <c r="F990" s="107"/>
      <c r="G990" s="106" t="s">
        <v>86</v>
      </c>
      <c r="H990" s="108"/>
      <c r="I990" s="109"/>
      <c r="J990" s="107"/>
      <c r="K990" s="109"/>
      <c r="L990" s="107"/>
      <c r="M990" s="106" t="s">
        <v>10740</v>
      </c>
      <c r="N990" s="110">
        <v>45861.0</v>
      </c>
    </row>
    <row r="991" hidden="1">
      <c r="A991" s="106" t="s">
        <v>4353</v>
      </c>
      <c r="B991" s="106">
        <v>2.199616733E10</v>
      </c>
      <c r="C991" s="107"/>
      <c r="D991" s="107"/>
      <c r="E991" s="106" t="s">
        <v>655</v>
      </c>
      <c r="F991" s="107"/>
      <c r="G991" s="106" t="s">
        <v>94</v>
      </c>
      <c r="H991" s="111">
        <v>1432.55</v>
      </c>
      <c r="I991" s="109"/>
      <c r="J991" s="107"/>
      <c r="K991" s="109"/>
      <c r="L991" s="107"/>
      <c r="M991" s="106" t="s">
        <v>10744</v>
      </c>
      <c r="N991" s="110">
        <v>45874.0</v>
      </c>
    </row>
    <row r="992" hidden="1">
      <c r="A992" s="106" t="s">
        <v>10745</v>
      </c>
      <c r="B992" s="106">
        <v>2.1998926445E10</v>
      </c>
      <c r="C992" s="107"/>
      <c r="D992" s="107"/>
      <c r="E992" s="106" t="s">
        <v>9254</v>
      </c>
      <c r="F992" s="107"/>
      <c r="G992" s="106" t="s">
        <v>150</v>
      </c>
      <c r="H992" s="108"/>
      <c r="I992" s="109"/>
      <c r="J992" s="107"/>
      <c r="K992" s="109"/>
      <c r="L992" s="107"/>
      <c r="M992" s="106" t="s">
        <v>10746</v>
      </c>
      <c r="N992" s="110">
        <v>45861.0</v>
      </c>
    </row>
    <row r="993" hidden="1">
      <c r="A993" s="106" t="s">
        <v>9159</v>
      </c>
      <c r="B993" s="106">
        <v>2.1981468329E10</v>
      </c>
      <c r="C993" s="107"/>
      <c r="D993" s="107"/>
      <c r="E993" s="106" t="s">
        <v>9254</v>
      </c>
      <c r="F993" s="107"/>
      <c r="G993" s="106" t="s">
        <v>86</v>
      </c>
      <c r="H993" s="108"/>
      <c r="I993" s="109"/>
      <c r="J993" s="107"/>
      <c r="K993" s="109"/>
      <c r="L993" s="107"/>
      <c r="M993" s="106" t="s">
        <v>10740</v>
      </c>
      <c r="N993" s="110">
        <v>45861.0</v>
      </c>
    </row>
    <row r="994" hidden="1">
      <c r="A994" s="106" t="s">
        <v>4065</v>
      </c>
      <c r="B994" s="106">
        <v>2.1979039748E10</v>
      </c>
      <c r="C994" s="107"/>
      <c r="D994" s="107"/>
      <c r="E994" s="106" t="s">
        <v>655</v>
      </c>
      <c r="F994" s="107"/>
      <c r="G994" s="106" t="s">
        <v>86</v>
      </c>
      <c r="H994" s="108"/>
      <c r="I994" s="109"/>
      <c r="J994" s="107"/>
      <c r="K994" s="109"/>
      <c r="L994" s="107"/>
      <c r="M994" s="106" t="s">
        <v>10747</v>
      </c>
      <c r="N994" s="110">
        <v>45874.0</v>
      </c>
    </row>
    <row r="995" hidden="1">
      <c r="A995" s="106" t="s">
        <v>7252</v>
      </c>
      <c r="B995" s="106">
        <v>2.1974772939E10</v>
      </c>
      <c r="C995" s="107"/>
      <c r="D995" s="107"/>
      <c r="E995" s="106" t="s">
        <v>9254</v>
      </c>
      <c r="F995" s="107"/>
      <c r="G995" s="106" t="s">
        <v>86</v>
      </c>
      <c r="H995" s="108"/>
      <c r="I995" s="109"/>
      <c r="J995" s="107"/>
      <c r="K995" s="109"/>
      <c r="L995" s="107"/>
      <c r="M995" s="106" t="s">
        <v>10742</v>
      </c>
      <c r="N995" s="110">
        <v>45861.0</v>
      </c>
    </row>
    <row r="996" hidden="1">
      <c r="A996" s="106" t="s">
        <v>4685</v>
      </c>
      <c r="B996" s="106">
        <v>2.199909169E10</v>
      </c>
      <c r="C996" s="107"/>
      <c r="D996" s="107"/>
      <c r="E996" s="106" t="s">
        <v>9254</v>
      </c>
      <c r="F996" s="107"/>
      <c r="G996" s="106" t="s">
        <v>86</v>
      </c>
      <c r="H996" s="108"/>
      <c r="I996" s="109"/>
      <c r="J996" s="107"/>
      <c r="K996" s="109"/>
      <c r="L996" s="107"/>
      <c r="M996" s="106" t="s">
        <v>10742</v>
      </c>
      <c r="N996" s="110">
        <v>45861.0</v>
      </c>
    </row>
    <row r="997" hidden="1">
      <c r="A997" s="106" t="s">
        <v>10748</v>
      </c>
      <c r="B997" s="106">
        <v>2.198021559E10</v>
      </c>
      <c r="C997" s="107"/>
      <c r="D997" s="107"/>
      <c r="E997" s="106" t="s">
        <v>9254</v>
      </c>
      <c r="F997" s="107"/>
      <c r="G997" s="106" t="s">
        <v>86</v>
      </c>
      <c r="H997" s="108"/>
      <c r="I997" s="109"/>
      <c r="J997" s="107"/>
      <c r="K997" s="109"/>
      <c r="L997" s="107"/>
      <c r="M997" s="106" t="s">
        <v>10742</v>
      </c>
      <c r="N997" s="110">
        <v>45861.0</v>
      </c>
    </row>
    <row r="998" hidden="1">
      <c r="A998" s="106" t="s">
        <v>8170</v>
      </c>
      <c r="B998" s="106">
        <v>2.1988368793E10</v>
      </c>
      <c r="C998" s="107"/>
      <c r="D998" s="107"/>
      <c r="E998" s="106" t="s">
        <v>655</v>
      </c>
      <c r="F998" s="107"/>
      <c r="G998" s="106" t="s">
        <v>94</v>
      </c>
      <c r="H998" s="111">
        <v>752.74</v>
      </c>
      <c r="I998" s="109"/>
      <c r="J998" s="107"/>
      <c r="K998" s="109"/>
      <c r="L998" s="107"/>
      <c r="M998" s="106" t="s">
        <v>10749</v>
      </c>
      <c r="N998" s="110">
        <v>45862.0</v>
      </c>
    </row>
    <row r="999" hidden="1">
      <c r="A999" s="114" t="s">
        <v>4837</v>
      </c>
      <c r="B999" s="114">
        <v>2.1994264463E10</v>
      </c>
      <c r="C999" s="116"/>
      <c r="D999" s="116"/>
      <c r="E999" s="114" t="s">
        <v>9254</v>
      </c>
      <c r="F999" s="116"/>
      <c r="G999" s="114" t="s">
        <v>86</v>
      </c>
      <c r="H999" s="120"/>
      <c r="I999" s="118"/>
      <c r="J999" s="116"/>
      <c r="K999" s="118"/>
      <c r="L999" s="116"/>
      <c r="M999" s="114" t="s">
        <v>10742</v>
      </c>
      <c r="N999" s="123">
        <v>45861.0</v>
      </c>
    </row>
    <row r="1000" hidden="1">
      <c r="A1000" s="114" t="s">
        <v>5551</v>
      </c>
      <c r="B1000" s="114">
        <v>2.1972937026E10</v>
      </c>
      <c r="C1000" s="116"/>
      <c r="D1000" s="116"/>
      <c r="E1000" s="114" t="s">
        <v>9254</v>
      </c>
      <c r="F1000" s="116"/>
      <c r="G1000" s="114" t="s">
        <v>86</v>
      </c>
      <c r="H1000" s="120"/>
      <c r="I1000" s="118"/>
      <c r="J1000" s="116"/>
      <c r="K1000" s="118"/>
      <c r="L1000" s="116"/>
      <c r="M1000" s="114" t="s">
        <v>10742</v>
      </c>
      <c r="N1000" s="123">
        <v>45861.0</v>
      </c>
    </row>
    <row r="1001" hidden="1">
      <c r="A1001" s="114" t="s">
        <v>10750</v>
      </c>
      <c r="B1001" s="114">
        <v>2.198251748E10</v>
      </c>
      <c r="C1001" s="116"/>
      <c r="D1001" s="116"/>
      <c r="E1001" s="114" t="s">
        <v>9254</v>
      </c>
      <c r="F1001" s="116"/>
      <c r="G1001" s="114" t="s">
        <v>86</v>
      </c>
      <c r="H1001" s="120"/>
      <c r="I1001" s="118"/>
      <c r="J1001" s="116"/>
      <c r="K1001" s="118"/>
      <c r="L1001" s="116"/>
      <c r="M1001" s="114" t="s">
        <v>10742</v>
      </c>
      <c r="N1001" s="123">
        <v>45861.0</v>
      </c>
    </row>
    <row r="1002" hidden="1">
      <c r="A1002" s="114" t="s">
        <v>5153</v>
      </c>
      <c r="B1002" s="114">
        <v>2.1984251242E10</v>
      </c>
      <c r="C1002" s="116"/>
      <c r="D1002" s="116"/>
      <c r="E1002" s="114" t="s">
        <v>9254</v>
      </c>
      <c r="F1002" s="116"/>
      <c r="G1002" s="114" t="s">
        <v>86</v>
      </c>
      <c r="H1002" s="120"/>
      <c r="I1002" s="118"/>
      <c r="J1002" s="116"/>
      <c r="K1002" s="118"/>
      <c r="L1002" s="116"/>
      <c r="M1002" s="114" t="s">
        <v>10740</v>
      </c>
      <c r="N1002" s="123">
        <v>45861.0</v>
      </c>
    </row>
    <row r="1003" hidden="1">
      <c r="A1003" s="114" t="s">
        <v>4626</v>
      </c>
      <c r="B1003" s="114">
        <v>2.1994042314E10</v>
      </c>
      <c r="C1003" s="116"/>
      <c r="D1003" s="116"/>
      <c r="E1003" s="114" t="s">
        <v>655</v>
      </c>
      <c r="F1003" s="116"/>
      <c r="G1003" s="114" t="s">
        <v>94</v>
      </c>
      <c r="H1003" s="117">
        <v>588.89</v>
      </c>
      <c r="I1003" s="118"/>
      <c r="J1003" s="116"/>
      <c r="K1003" s="118"/>
      <c r="L1003" s="116"/>
      <c r="M1003" s="114" t="s">
        <v>10751</v>
      </c>
      <c r="N1003" s="123">
        <v>45874.0</v>
      </c>
    </row>
    <row r="1004" hidden="1">
      <c r="A1004" s="114" t="s">
        <v>10752</v>
      </c>
      <c r="B1004" s="114">
        <v>2.1992377503E10</v>
      </c>
      <c r="C1004" s="116"/>
      <c r="D1004" s="116"/>
      <c r="E1004" s="114" t="s">
        <v>9254</v>
      </c>
      <c r="F1004" s="116"/>
      <c r="G1004" s="114" t="s">
        <v>86</v>
      </c>
      <c r="H1004" s="120"/>
      <c r="I1004" s="118"/>
      <c r="J1004" s="116"/>
      <c r="K1004" s="118"/>
      <c r="L1004" s="116"/>
      <c r="M1004" s="114" t="s">
        <v>10742</v>
      </c>
      <c r="N1004" s="123">
        <v>45861.0</v>
      </c>
    </row>
    <row r="1005" hidden="1">
      <c r="A1005" s="114" t="s">
        <v>10753</v>
      </c>
      <c r="B1005" s="114">
        <v>2.198941932E10</v>
      </c>
      <c r="C1005" s="116"/>
      <c r="D1005" s="116"/>
      <c r="E1005" s="114" t="s">
        <v>655</v>
      </c>
      <c r="F1005" s="116"/>
      <c r="G1005" s="114" t="s">
        <v>86</v>
      </c>
      <c r="H1005" s="120"/>
      <c r="I1005" s="118"/>
      <c r="J1005" s="116"/>
      <c r="K1005" s="118"/>
      <c r="L1005" s="116"/>
      <c r="M1005" s="114" t="s">
        <v>10754</v>
      </c>
      <c r="N1005" s="123">
        <v>45874.0</v>
      </c>
    </row>
    <row r="1006" hidden="1">
      <c r="A1006" s="114" t="s">
        <v>10755</v>
      </c>
      <c r="B1006" s="114">
        <v>2.1977506322E10</v>
      </c>
      <c r="C1006" s="116"/>
      <c r="D1006" s="116"/>
      <c r="E1006" s="114" t="s">
        <v>9254</v>
      </c>
      <c r="F1006" s="116"/>
      <c r="G1006" s="114" t="s">
        <v>150</v>
      </c>
      <c r="H1006" s="120"/>
      <c r="I1006" s="118"/>
      <c r="J1006" s="116"/>
      <c r="K1006" s="118"/>
      <c r="L1006" s="116"/>
      <c r="M1006" s="114" t="s">
        <v>10756</v>
      </c>
      <c r="N1006" s="123">
        <v>45861.0</v>
      </c>
    </row>
    <row r="1007" hidden="1">
      <c r="A1007" s="114" t="s">
        <v>4663</v>
      </c>
      <c r="B1007" s="114">
        <v>2.1983178468E10</v>
      </c>
      <c r="C1007" s="116"/>
      <c r="D1007" s="116"/>
      <c r="E1007" s="114" t="s">
        <v>9254</v>
      </c>
      <c r="F1007" s="116"/>
      <c r="G1007" s="114" t="s">
        <v>86</v>
      </c>
      <c r="H1007" s="120"/>
      <c r="I1007" s="118"/>
      <c r="J1007" s="116"/>
      <c r="K1007" s="118"/>
      <c r="L1007" s="116"/>
      <c r="M1007" s="114" t="s">
        <v>10740</v>
      </c>
      <c r="N1007" s="123">
        <v>45861.0</v>
      </c>
    </row>
    <row r="1008" hidden="1">
      <c r="A1008" s="114" t="s">
        <v>5551</v>
      </c>
      <c r="B1008" s="114">
        <v>2.194241163E9</v>
      </c>
      <c r="C1008" s="116"/>
      <c r="D1008" s="116"/>
      <c r="E1008" s="114" t="s">
        <v>9254</v>
      </c>
      <c r="F1008" s="116"/>
      <c r="G1008" s="114" t="s">
        <v>86</v>
      </c>
      <c r="H1008" s="120"/>
      <c r="I1008" s="118"/>
      <c r="J1008" s="116"/>
      <c r="K1008" s="118"/>
      <c r="L1008" s="116"/>
      <c r="M1008" s="114" t="s">
        <v>10740</v>
      </c>
      <c r="N1008" s="123">
        <v>45861.0</v>
      </c>
    </row>
    <row r="1009" hidden="1">
      <c r="A1009" s="114" t="s">
        <v>4754</v>
      </c>
      <c r="B1009" s="114">
        <v>2.1967675288E10</v>
      </c>
      <c r="C1009" s="116"/>
      <c r="D1009" s="116"/>
      <c r="E1009" s="114" t="s">
        <v>9254</v>
      </c>
      <c r="F1009" s="116"/>
      <c r="G1009" s="114" t="s">
        <v>86</v>
      </c>
      <c r="H1009" s="120"/>
      <c r="I1009" s="118"/>
      <c r="J1009" s="116"/>
      <c r="K1009" s="118"/>
      <c r="L1009" s="116"/>
      <c r="M1009" s="114" t="s">
        <v>10742</v>
      </c>
      <c r="N1009" s="123">
        <v>45861.0</v>
      </c>
    </row>
    <row r="1010" hidden="1">
      <c r="A1010" s="114" t="s">
        <v>10757</v>
      </c>
      <c r="B1010" s="114">
        <v>2.1966470965E10</v>
      </c>
      <c r="C1010" s="116"/>
      <c r="D1010" s="116"/>
      <c r="E1010" s="114" t="s">
        <v>9254</v>
      </c>
      <c r="F1010" s="116"/>
      <c r="G1010" s="114" t="s">
        <v>86</v>
      </c>
      <c r="H1010" s="120"/>
      <c r="I1010" s="118"/>
      <c r="J1010" s="116"/>
      <c r="K1010" s="118"/>
      <c r="L1010" s="116"/>
      <c r="M1010" s="114" t="s">
        <v>10758</v>
      </c>
      <c r="N1010" s="123">
        <v>45861.0</v>
      </c>
    </row>
    <row r="1011" hidden="1">
      <c r="A1011" s="114" t="s">
        <v>7124</v>
      </c>
      <c r="B1011" s="114">
        <v>2.1994727905E10</v>
      </c>
      <c r="C1011" s="116"/>
      <c r="D1011" s="116"/>
      <c r="E1011" s="114" t="s">
        <v>9254</v>
      </c>
      <c r="F1011" s="116"/>
      <c r="G1011" s="114" t="s">
        <v>86</v>
      </c>
      <c r="H1011" s="120"/>
      <c r="I1011" s="118"/>
      <c r="J1011" s="116"/>
      <c r="K1011" s="118"/>
      <c r="L1011" s="116"/>
      <c r="M1011" s="114" t="s">
        <v>10759</v>
      </c>
      <c r="N1011" s="123">
        <v>45861.0</v>
      </c>
    </row>
    <row r="1012" hidden="1">
      <c r="A1012" s="114" t="s">
        <v>4494</v>
      </c>
      <c r="B1012" s="114">
        <v>2.1966076951E10</v>
      </c>
      <c r="C1012" s="116"/>
      <c r="D1012" s="116"/>
      <c r="E1012" s="114" t="s">
        <v>9254</v>
      </c>
      <c r="F1012" s="116"/>
      <c r="G1012" s="114" t="s">
        <v>86</v>
      </c>
      <c r="H1012" s="120"/>
      <c r="I1012" s="118"/>
      <c r="J1012" s="116"/>
      <c r="K1012" s="118"/>
      <c r="L1012" s="116"/>
      <c r="M1012" s="114" t="s">
        <v>10759</v>
      </c>
      <c r="N1012" s="123">
        <v>45861.0</v>
      </c>
    </row>
    <row r="1013" hidden="1">
      <c r="A1013" s="114" t="s">
        <v>10760</v>
      </c>
      <c r="B1013" s="114">
        <v>2.1975293852E10</v>
      </c>
      <c r="C1013" s="116"/>
      <c r="D1013" s="116"/>
      <c r="E1013" s="114" t="s">
        <v>9254</v>
      </c>
      <c r="F1013" s="116"/>
      <c r="G1013" s="114" t="s">
        <v>86</v>
      </c>
      <c r="H1013" s="120"/>
      <c r="I1013" s="118"/>
      <c r="J1013" s="116"/>
      <c r="K1013" s="118"/>
      <c r="L1013" s="116"/>
      <c r="M1013" s="114" t="s">
        <v>10761</v>
      </c>
      <c r="N1013" s="123">
        <v>45861.0</v>
      </c>
    </row>
    <row r="1014" hidden="1">
      <c r="A1014" s="114" t="s">
        <v>4713</v>
      </c>
      <c r="B1014" s="114">
        <v>2.1970617217E10</v>
      </c>
      <c r="C1014" s="116"/>
      <c r="D1014" s="116"/>
      <c r="E1014" s="114" t="s">
        <v>9254</v>
      </c>
      <c r="F1014" s="116"/>
      <c r="G1014" s="114" t="s">
        <v>86</v>
      </c>
      <c r="H1014" s="120"/>
      <c r="I1014" s="118"/>
      <c r="J1014" s="116"/>
      <c r="K1014" s="118"/>
      <c r="L1014" s="116"/>
      <c r="M1014" s="114" t="s">
        <v>10759</v>
      </c>
      <c r="N1014" s="123">
        <v>45861.0</v>
      </c>
    </row>
    <row r="1015" hidden="1">
      <c r="A1015" s="114" t="s">
        <v>5075</v>
      </c>
      <c r="B1015" s="114">
        <v>2.1999999999E10</v>
      </c>
      <c r="C1015" s="116"/>
      <c r="D1015" s="116"/>
      <c r="E1015" s="114" t="s">
        <v>9254</v>
      </c>
      <c r="F1015" s="116"/>
      <c r="G1015" s="114" t="s">
        <v>86</v>
      </c>
      <c r="H1015" s="120"/>
      <c r="I1015" s="118"/>
      <c r="J1015" s="116"/>
      <c r="K1015" s="118"/>
      <c r="L1015" s="116"/>
      <c r="M1015" s="114" t="s">
        <v>10762</v>
      </c>
      <c r="N1015" s="123">
        <v>45861.0</v>
      </c>
    </row>
    <row r="1016" hidden="1">
      <c r="A1016" s="114" t="s">
        <v>10763</v>
      </c>
      <c r="B1016" s="114">
        <v>2.1980767997E10</v>
      </c>
      <c r="C1016" s="116"/>
      <c r="D1016" s="116"/>
      <c r="E1016" s="114" t="s">
        <v>9254</v>
      </c>
      <c r="F1016" s="116"/>
      <c r="G1016" s="114" t="s">
        <v>86</v>
      </c>
      <c r="H1016" s="120"/>
      <c r="I1016" s="118"/>
      <c r="J1016" s="116"/>
      <c r="K1016" s="118"/>
      <c r="L1016" s="116"/>
      <c r="M1016" s="114" t="s">
        <v>10754</v>
      </c>
      <c r="N1016" s="123">
        <v>45861.0</v>
      </c>
    </row>
    <row r="1017" hidden="1">
      <c r="A1017" s="114" t="s">
        <v>4639</v>
      </c>
      <c r="B1017" s="114">
        <v>2.1982704396E10</v>
      </c>
      <c r="C1017" s="116"/>
      <c r="D1017" s="116"/>
      <c r="E1017" s="114" t="s">
        <v>9254</v>
      </c>
      <c r="F1017" s="116"/>
      <c r="G1017" s="114" t="s">
        <v>86</v>
      </c>
      <c r="H1017" s="120"/>
      <c r="I1017" s="118"/>
      <c r="J1017" s="116"/>
      <c r="K1017" s="118"/>
      <c r="L1017" s="116"/>
      <c r="M1017" s="114" t="s">
        <v>10764</v>
      </c>
      <c r="N1017" s="123">
        <v>45861.0</v>
      </c>
    </row>
    <row r="1018" hidden="1">
      <c r="A1018" s="114" t="s">
        <v>10765</v>
      </c>
      <c r="B1018" s="114">
        <v>2.1968080423E10</v>
      </c>
      <c r="C1018" s="116"/>
      <c r="D1018" s="116"/>
      <c r="E1018" s="114" t="s">
        <v>9254</v>
      </c>
      <c r="F1018" s="116"/>
      <c r="G1018" s="114" t="s">
        <v>86</v>
      </c>
      <c r="H1018" s="120"/>
      <c r="I1018" s="118"/>
      <c r="J1018" s="116"/>
      <c r="K1018" s="118"/>
      <c r="L1018" s="116"/>
      <c r="M1018" s="114" t="s">
        <v>10754</v>
      </c>
      <c r="N1018" s="123">
        <v>45861.0</v>
      </c>
    </row>
    <row r="1019" hidden="1">
      <c r="A1019" s="114" t="s">
        <v>10766</v>
      </c>
      <c r="B1019" s="114">
        <v>2.1995542723E10</v>
      </c>
      <c r="C1019" s="116"/>
      <c r="D1019" s="116"/>
      <c r="E1019" s="114" t="s">
        <v>9254</v>
      </c>
      <c r="F1019" s="116"/>
      <c r="G1019" s="114" t="s">
        <v>150</v>
      </c>
      <c r="H1019" s="120"/>
      <c r="I1019" s="118"/>
      <c r="J1019" s="116"/>
      <c r="K1019" s="118"/>
      <c r="L1019" s="116"/>
      <c r="M1019" s="114" t="s">
        <v>10767</v>
      </c>
      <c r="N1019" s="123">
        <v>45861.0</v>
      </c>
    </row>
    <row r="1020" hidden="1">
      <c r="A1020" s="114" t="s">
        <v>5243</v>
      </c>
      <c r="B1020" s="114">
        <v>2.1972663667E10</v>
      </c>
      <c r="C1020" s="116"/>
      <c r="D1020" s="116"/>
      <c r="E1020" s="114" t="s">
        <v>9254</v>
      </c>
      <c r="F1020" s="116"/>
      <c r="G1020" s="114" t="s">
        <v>150</v>
      </c>
      <c r="H1020" s="120"/>
      <c r="I1020" s="118"/>
      <c r="J1020" s="116"/>
      <c r="K1020" s="118"/>
      <c r="L1020" s="116"/>
      <c r="M1020" s="114" t="s">
        <v>10767</v>
      </c>
      <c r="N1020" s="123">
        <v>45861.0</v>
      </c>
    </row>
    <row r="1021" hidden="1">
      <c r="A1021" s="114" t="s">
        <v>10768</v>
      </c>
      <c r="B1021" s="114">
        <v>2.1995072063E10</v>
      </c>
      <c r="C1021" s="116"/>
      <c r="D1021" s="116"/>
      <c r="E1021" s="114" t="s">
        <v>9254</v>
      </c>
      <c r="F1021" s="116"/>
      <c r="G1021" s="114" t="s">
        <v>86</v>
      </c>
      <c r="H1021" s="120"/>
      <c r="I1021" s="118"/>
      <c r="J1021" s="116"/>
      <c r="K1021" s="118"/>
      <c r="L1021" s="116"/>
      <c r="M1021" s="114" t="s">
        <v>10764</v>
      </c>
      <c r="N1021" s="123">
        <v>45861.0</v>
      </c>
    </row>
    <row r="1022" hidden="1">
      <c r="A1022" s="114" t="s">
        <v>7801</v>
      </c>
      <c r="B1022" s="114">
        <v>2.1964067261E10</v>
      </c>
      <c r="C1022" s="116"/>
      <c r="D1022" s="116"/>
      <c r="E1022" s="114" t="s">
        <v>9254</v>
      </c>
      <c r="F1022" s="116"/>
      <c r="G1022" s="114" t="s">
        <v>86</v>
      </c>
      <c r="H1022" s="120"/>
      <c r="I1022" s="118"/>
      <c r="J1022" s="116"/>
      <c r="K1022" s="118"/>
      <c r="L1022" s="116"/>
      <c r="M1022" s="114" t="s">
        <v>10769</v>
      </c>
      <c r="N1022" s="123">
        <v>45861.0</v>
      </c>
    </row>
    <row r="1023" hidden="1">
      <c r="A1023" s="114" t="s">
        <v>10770</v>
      </c>
      <c r="B1023" s="114">
        <v>2.1974501502E10</v>
      </c>
      <c r="C1023" s="116"/>
      <c r="D1023" s="116"/>
      <c r="E1023" s="114" t="s">
        <v>9254</v>
      </c>
      <c r="F1023" s="116"/>
      <c r="G1023" s="114" t="s">
        <v>86</v>
      </c>
      <c r="H1023" s="120"/>
      <c r="I1023" s="118"/>
      <c r="J1023" s="116"/>
      <c r="K1023" s="118"/>
      <c r="L1023" s="116"/>
      <c r="M1023" s="114" t="s">
        <v>10754</v>
      </c>
      <c r="N1023" s="123">
        <v>45861.0</v>
      </c>
    </row>
    <row r="1024" hidden="1">
      <c r="A1024" s="114" t="s">
        <v>5240</v>
      </c>
      <c r="B1024" s="114">
        <v>2.1976848011E10</v>
      </c>
      <c r="C1024" s="116"/>
      <c r="D1024" s="116"/>
      <c r="E1024" s="114" t="s">
        <v>9254</v>
      </c>
      <c r="F1024" s="116"/>
      <c r="G1024" s="114" t="s">
        <v>86</v>
      </c>
      <c r="H1024" s="120"/>
      <c r="I1024" s="118"/>
      <c r="J1024" s="116"/>
      <c r="K1024" s="118"/>
      <c r="L1024" s="116"/>
      <c r="M1024" s="114" t="s">
        <v>10754</v>
      </c>
      <c r="N1024" s="123">
        <v>45861.0</v>
      </c>
    </row>
    <row r="1025" hidden="1">
      <c r="A1025" s="114" t="s">
        <v>4016</v>
      </c>
      <c r="B1025" s="114">
        <v>2.1967189389E10</v>
      </c>
      <c r="C1025" s="116"/>
      <c r="D1025" s="116"/>
      <c r="E1025" s="114" t="s">
        <v>9254</v>
      </c>
      <c r="F1025" s="116"/>
      <c r="G1025" s="114" t="s">
        <v>94</v>
      </c>
      <c r="H1025" s="117">
        <v>506.04</v>
      </c>
      <c r="I1025" s="118"/>
      <c r="J1025" s="116"/>
      <c r="K1025" s="118"/>
      <c r="L1025" s="116"/>
      <c r="M1025" s="114" t="s">
        <v>10771</v>
      </c>
      <c r="N1025" s="123">
        <v>45861.0</v>
      </c>
    </row>
    <row r="1026" hidden="1">
      <c r="A1026" s="114" t="s">
        <v>5459</v>
      </c>
      <c r="B1026" s="114">
        <v>2.174048358E9</v>
      </c>
      <c r="C1026" s="116"/>
      <c r="D1026" s="116"/>
      <c r="E1026" s="114" t="s">
        <v>9254</v>
      </c>
      <c r="F1026" s="116"/>
      <c r="G1026" s="114" t="s">
        <v>86</v>
      </c>
      <c r="H1026" s="120"/>
      <c r="I1026" s="118"/>
      <c r="J1026" s="116"/>
      <c r="K1026" s="118"/>
      <c r="L1026" s="116"/>
      <c r="M1026" s="114" t="s">
        <v>10740</v>
      </c>
      <c r="N1026" s="123">
        <v>45861.0</v>
      </c>
    </row>
    <row r="1027" hidden="1">
      <c r="A1027" s="114" t="s">
        <v>10772</v>
      </c>
      <c r="B1027" s="114">
        <v>2.1990614698E10</v>
      </c>
      <c r="C1027" s="116"/>
      <c r="D1027" s="116"/>
      <c r="E1027" s="114" t="s">
        <v>9254</v>
      </c>
      <c r="F1027" s="116"/>
      <c r="G1027" s="114" t="s">
        <v>86</v>
      </c>
      <c r="H1027" s="120"/>
      <c r="I1027" s="118"/>
      <c r="J1027" s="116"/>
      <c r="K1027" s="118"/>
      <c r="L1027" s="116"/>
      <c r="M1027" s="114" t="s">
        <v>10773</v>
      </c>
      <c r="N1027" s="123">
        <v>45861.0</v>
      </c>
    </row>
    <row r="1028" hidden="1">
      <c r="A1028" s="114" t="s">
        <v>10774</v>
      </c>
      <c r="B1028" s="114">
        <v>2.1968144981E10</v>
      </c>
      <c r="C1028" s="116"/>
      <c r="D1028" s="116"/>
      <c r="E1028" s="114" t="s">
        <v>9254</v>
      </c>
      <c r="F1028" s="116"/>
      <c r="G1028" s="114" t="s">
        <v>86</v>
      </c>
      <c r="H1028" s="120"/>
      <c r="I1028" s="118"/>
      <c r="J1028" s="116"/>
      <c r="K1028" s="118"/>
      <c r="L1028" s="116"/>
      <c r="M1028" s="114" t="s">
        <v>10740</v>
      </c>
      <c r="N1028" s="123">
        <v>45861.0</v>
      </c>
    </row>
    <row r="1029" hidden="1">
      <c r="A1029" s="114" t="s">
        <v>3974</v>
      </c>
      <c r="B1029" s="114">
        <v>2.1998285686E10</v>
      </c>
      <c r="C1029" s="116"/>
      <c r="D1029" s="116"/>
      <c r="E1029" s="114" t="s">
        <v>9254</v>
      </c>
      <c r="F1029" s="116"/>
      <c r="G1029" s="114" t="s">
        <v>86</v>
      </c>
      <c r="H1029" s="120"/>
      <c r="I1029" s="118"/>
      <c r="J1029" s="116"/>
      <c r="K1029" s="118"/>
      <c r="L1029" s="116"/>
      <c r="M1029" s="114" t="s">
        <v>10740</v>
      </c>
      <c r="N1029" s="123">
        <v>45861.0</v>
      </c>
    </row>
    <row r="1030" hidden="1">
      <c r="A1030" s="114" t="s">
        <v>10775</v>
      </c>
      <c r="B1030" s="114">
        <v>2.197938598E10</v>
      </c>
      <c r="C1030" s="116"/>
      <c r="D1030" s="116"/>
      <c r="E1030" s="114" t="s">
        <v>9254</v>
      </c>
      <c r="F1030" s="116"/>
      <c r="G1030" s="114" t="s">
        <v>86</v>
      </c>
      <c r="H1030" s="120"/>
      <c r="I1030" s="118"/>
      <c r="J1030" s="116"/>
      <c r="K1030" s="118"/>
      <c r="L1030" s="116"/>
      <c r="M1030" s="114" t="s">
        <v>10773</v>
      </c>
      <c r="N1030" s="123">
        <v>45861.0</v>
      </c>
    </row>
    <row r="1031" hidden="1">
      <c r="A1031" s="114" t="s">
        <v>10776</v>
      </c>
      <c r="B1031" s="114">
        <v>2.1980674732E10</v>
      </c>
      <c r="C1031" s="116"/>
      <c r="D1031" s="116"/>
      <c r="E1031" s="114" t="s">
        <v>9254</v>
      </c>
      <c r="F1031" s="116"/>
      <c r="G1031" s="114" t="s">
        <v>86</v>
      </c>
      <c r="H1031" s="120"/>
      <c r="I1031" s="118"/>
      <c r="J1031" s="116"/>
      <c r="K1031" s="118"/>
      <c r="L1031" s="116"/>
      <c r="M1031" s="114" t="s">
        <v>10773</v>
      </c>
      <c r="N1031" s="123">
        <v>45861.0</v>
      </c>
    </row>
    <row r="1032" hidden="1">
      <c r="A1032" s="114" t="s">
        <v>7366</v>
      </c>
      <c r="B1032" s="114">
        <v>2.1977320915E10</v>
      </c>
      <c r="C1032" s="116"/>
      <c r="D1032" s="116"/>
      <c r="E1032" s="114" t="s">
        <v>9254</v>
      </c>
      <c r="F1032" s="116"/>
      <c r="G1032" s="114" t="s">
        <v>86</v>
      </c>
      <c r="H1032" s="120"/>
      <c r="I1032" s="118"/>
      <c r="J1032" s="116"/>
      <c r="K1032" s="118"/>
      <c r="L1032" s="116"/>
      <c r="M1032" s="114" t="s">
        <v>10740</v>
      </c>
      <c r="N1032" s="123">
        <v>45861.0</v>
      </c>
    </row>
    <row r="1033" hidden="1">
      <c r="A1033" s="114" t="s">
        <v>10777</v>
      </c>
      <c r="B1033" s="114">
        <v>2.1994639285E10</v>
      </c>
      <c r="C1033" s="116"/>
      <c r="D1033" s="116"/>
      <c r="E1033" s="114" t="s">
        <v>9254</v>
      </c>
      <c r="F1033" s="116"/>
      <c r="G1033" s="114" t="s">
        <v>86</v>
      </c>
      <c r="H1033" s="120"/>
      <c r="I1033" s="118"/>
      <c r="J1033" s="116"/>
      <c r="K1033" s="118"/>
      <c r="L1033" s="116"/>
      <c r="M1033" s="114" t="s">
        <v>10773</v>
      </c>
      <c r="N1033" s="123">
        <v>45861.0</v>
      </c>
    </row>
    <row r="1034" hidden="1">
      <c r="A1034" s="114" t="s">
        <v>4441</v>
      </c>
      <c r="B1034" s="114">
        <v>2.1994027943E10</v>
      </c>
      <c r="C1034" s="116"/>
      <c r="D1034" s="116"/>
      <c r="E1034" s="114" t="s">
        <v>9254</v>
      </c>
      <c r="F1034" s="116"/>
      <c r="G1034" s="114" t="s">
        <v>150</v>
      </c>
      <c r="H1034" s="120"/>
      <c r="I1034" s="118"/>
      <c r="J1034" s="116"/>
      <c r="K1034" s="118"/>
      <c r="L1034" s="116"/>
      <c r="M1034" s="114" t="s">
        <v>10767</v>
      </c>
      <c r="N1034" s="123">
        <v>45861.0</v>
      </c>
    </row>
    <row r="1035" hidden="1">
      <c r="A1035" s="114" t="s">
        <v>4535</v>
      </c>
      <c r="B1035" s="114">
        <v>2.1999853963E10</v>
      </c>
      <c r="C1035" s="116"/>
      <c r="D1035" s="116"/>
      <c r="E1035" s="114" t="s">
        <v>9254</v>
      </c>
      <c r="F1035" s="116"/>
      <c r="G1035" s="114" t="s">
        <v>86</v>
      </c>
      <c r="H1035" s="120"/>
      <c r="I1035" s="118"/>
      <c r="J1035" s="116"/>
      <c r="K1035" s="118"/>
      <c r="L1035" s="116"/>
      <c r="M1035" s="114" t="s">
        <v>10778</v>
      </c>
      <c r="N1035" s="123">
        <v>45861.0</v>
      </c>
    </row>
    <row r="1036" hidden="1">
      <c r="A1036" s="114" t="s">
        <v>10779</v>
      </c>
      <c r="B1036" s="114">
        <v>2.198953309E10</v>
      </c>
      <c r="C1036" s="116"/>
      <c r="D1036" s="116"/>
      <c r="E1036" s="114" t="s">
        <v>9254</v>
      </c>
      <c r="F1036" s="116"/>
      <c r="G1036" s="114" t="s">
        <v>86</v>
      </c>
      <c r="H1036" s="120"/>
      <c r="I1036" s="118"/>
      <c r="J1036" s="116"/>
      <c r="K1036" s="118"/>
      <c r="L1036" s="116"/>
      <c r="M1036" s="114" t="s">
        <v>10773</v>
      </c>
      <c r="N1036" s="123">
        <v>45861.0</v>
      </c>
    </row>
    <row r="1037" hidden="1">
      <c r="A1037" s="114" t="s">
        <v>10780</v>
      </c>
      <c r="B1037" s="114">
        <v>2.1992682777E10</v>
      </c>
      <c r="C1037" s="116"/>
      <c r="D1037" s="116"/>
      <c r="E1037" s="114" t="s">
        <v>9254</v>
      </c>
      <c r="F1037" s="116"/>
      <c r="G1037" s="114" t="s">
        <v>86</v>
      </c>
      <c r="H1037" s="120"/>
      <c r="I1037" s="118"/>
      <c r="J1037" s="116"/>
      <c r="K1037" s="118"/>
      <c r="L1037" s="116"/>
      <c r="M1037" s="114" t="s">
        <v>10773</v>
      </c>
      <c r="N1037" s="123">
        <v>45950.55216436343</v>
      </c>
    </row>
    <row r="1038" hidden="1">
      <c r="A1038" s="114" t="s">
        <v>4837</v>
      </c>
      <c r="B1038" s="114">
        <v>2.1999945429E10</v>
      </c>
      <c r="C1038" s="116"/>
      <c r="D1038" s="116"/>
      <c r="E1038" s="114" t="s">
        <v>9254</v>
      </c>
      <c r="F1038" s="116"/>
      <c r="G1038" s="114" t="s">
        <v>86</v>
      </c>
      <c r="H1038" s="120"/>
      <c r="I1038" s="118"/>
      <c r="J1038" s="116"/>
      <c r="K1038" s="118"/>
      <c r="L1038" s="116"/>
      <c r="M1038" s="114" t="s">
        <v>10773</v>
      </c>
      <c r="N1038" s="123">
        <v>45861.0</v>
      </c>
    </row>
    <row r="1039" hidden="1">
      <c r="A1039" s="114" t="s">
        <v>4079</v>
      </c>
      <c r="B1039" s="114">
        <v>2.197633046E10</v>
      </c>
      <c r="C1039" s="116"/>
      <c r="D1039" s="116"/>
      <c r="E1039" s="114" t="s">
        <v>9254</v>
      </c>
      <c r="F1039" s="116"/>
      <c r="G1039" s="114" t="s">
        <v>86</v>
      </c>
      <c r="H1039" s="120"/>
      <c r="I1039" s="118"/>
      <c r="J1039" s="116"/>
      <c r="K1039" s="118"/>
      <c r="L1039" s="116"/>
      <c r="M1039" s="114" t="s">
        <v>10773</v>
      </c>
      <c r="N1039" s="123">
        <v>45861.0</v>
      </c>
    </row>
    <row r="1040" hidden="1">
      <c r="A1040" s="114" t="s">
        <v>5127</v>
      </c>
      <c r="B1040" s="114">
        <v>2.1997275E10</v>
      </c>
      <c r="C1040" s="116"/>
      <c r="D1040" s="116"/>
      <c r="E1040" s="114" t="s">
        <v>9254</v>
      </c>
      <c r="F1040" s="116"/>
      <c r="G1040" s="114" t="s">
        <v>94</v>
      </c>
      <c r="H1040" s="117">
        <v>376.37</v>
      </c>
      <c r="I1040" s="118"/>
      <c r="J1040" s="116"/>
      <c r="K1040" s="118"/>
      <c r="L1040" s="116"/>
      <c r="M1040" s="114" t="s">
        <v>10781</v>
      </c>
      <c r="N1040" s="123">
        <v>45861.0</v>
      </c>
    </row>
    <row r="1041" hidden="1">
      <c r="A1041" s="114" t="s">
        <v>10782</v>
      </c>
      <c r="B1041" s="114">
        <v>2.1996170387E10</v>
      </c>
      <c r="C1041" s="116"/>
      <c r="D1041" s="116"/>
      <c r="E1041" s="114" t="s">
        <v>9254</v>
      </c>
      <c r="F1041" s="116"/>
      <c r="G1041" s="114" t="s">
        <v>94</v>
      </c>
      <c r="H1041" s="117">
        <v>481.48</v>
      </c>
      <c r="I1041" s="118"/>
      <c r="J1041" s="116"/>
      <c r="K1041" s="118"/>
      <c r="L1041" s="116"/>
      <c r="M1041" s="114" t="s">
        <v>10783</v>
      </c>
      <c r="N1041" s="123">
        <v>45861.0</v>
      </c>
    </row>
    <row r="1042" hidden="1">
      <c r="A1042" s="114" t="s">
        <v>9237</v>
      </c>
      <c r="B1042" s="114">
        <v>2.1973500191E10</v>
      </c>
      <c r="C1042" s="116"/>
      <c r="D1042" s="116"/>
      <c r="E1042" s="114" t="s">
        <v>9254</v>
      </c>
      <c r="F1042" s="116"/>
      <c r="G1042" s="114" t="s">
        <v>86</v>
      </c>
      <c r="H1042" s="120"/>
      <c r="I1042" s="118"/>
      <c r="J1042" s="116"/>
      <c r="K1042" s="118"/>
      <c r="L1042" s="116"/>
      <c r="M1042" s="114" t="s">
        <v>10773</v>
      </c>
      <c r="N1042" s="123">
        <v>45861.0</v>
      </c>
    </row>
    <row r="1043" hidden="1">
      <c r="A1043" s="114" t="s">
        <v>9482</v>
      </c>
      <c r="B1043" s="114">
        <v>2.1994702979E10</v>
      </c>
      <c r="C1043" s="116"/>
      <c r="D1043" s="116"/>
      <c r="E1043" s="114" t="s">
        <v>9254</v>
      </c>
      <c r="F1043" s="116"/>
      <c r="G1043" s="114" t="s">
        <v>86</v>
      </c>
      <c r="H1043" s="120"/>
      <c r="I1043" s="118"/>
      <c r="J1043" s="116"/>
      <c r="K1043" s="118"/>
      <c r="L1043" s="116"/>
      <c r="M1043" s="114" t="s">
        <v>10740</v>
      </c>
      <c r="N1043" s="123">
        <v>45861.0</v>
      </c>
    </row>
    <row r="1044" hidden="1">
      <c r="A1044" s="114" t="s">
        <v>10784</v>
      </c>
      <c r="B1044" s="114">
        <v>2.1987606352E10</v>
      </c>
      <c r="C1044" s="116"/>
      <c r="D1044" s="116"/>
      <c r="E1044" s="114" t="s">
        <v>9254</v>
      </c>
      <c r="F1044" s="116"/>
      <c r="G1044" s="114" t="s">
        <v>86</v>
      </c>
      <c r="H1044" s="120"/>
      <c r="I1044" s="118"/>
      <c r="J1044" s="116"/>
      <c r="K1044" s="118"/>
      <c r="L1044" s="116"/>
      <c r="M1044" s="114" t="s">
        <v>10773</v>
      </c>
      <c r="N1044" s="123">
        <v>45861.0</v>
      </c>
    </row>
    <row r="1045" hidden="1">
      <c r="A1045" s="114" t="s">
        <v>4184</v>
      </c>
      <c r="B1045" s="114">
        <v>2.1992315114E10</v>
      </c>
      <c r="C1045" s="116"/>
      <c r="D1045" s="116"/>
      <c r="E1045" s="114" t="s">
        <v>9254</v>
      </c>
      <c r="F1045" s="116"/>
      <c r="G1045" s="114" t="s">
        <v>86</v>
      </c>
      <c r="H1045" s="120"/>
      <c r="I1045" s="118"/>
      <c r="J1045" s="116"/>
      <c r="K1045" s="118"/>
      <c r="L1045" s="116"/>
      <c r="M1045" s="114" t="s">
        <v>9816</v>
      </c>
      <c r="N1045" s="123">
        <v>45861.0</v>
      </c>
    </row>
    <row r="1046" hidden="1">
      <c r="A1046" s="114" t="s">
        <v>7493</v>
      </c>
      <c r="B1046" s="114">
        <v>2.19738148E10</v>
      </c>
      <c r="C1046" s="116"/>
      <c r="D1046" s="116"/>
      <c r="E1046" s="114" t="s">
        <v>9254</v>
      </c>
      <c r="F1046" s="116"/>
      <c r="G1046" s="114" t="s">
        <v>86</v>
      </c>
      <c r="H1046" s="120"/>
      <c r="I1046" s="118"/>
      <c r="J1046" s="116"/>
      <c r="K1046" s="118"/>
      <c r="L1046" s="116"/>
      <c r="M1046" s="114" t="s">
        <v>9816</v>
      </c>
      <c r="N1046" s="123">
        <v>45861.0</v>
      </c>
    </row>
    <row r="1047" hidden="1">
      <c r="A1047" s="114" t="s">
        <v>4956</v>
      </c>
      <c r="B1047" s="114">
        <v>2.2992645463E10</v>
      </c>
      <c r="C1047" s="116"/>
      <c r="D1047" s="116"/>
      <c r="E1047" s="114" t="s">
        <v>9254</v>
      </c>
      <c r="F1047" s="116"/>
      <c r="G1047" s="114" t="s">
        <v>86</v>
      </c>
      <c r="H1047" s="120"/>
      <c r="I1047" s="118"/>
      <c r="J1047" s="116"/>
      <c r="K1047" s="118"/>
      <c r="L1047" s="116"/>
      <c r="M1047" s="114" t="s">
        <v>9816</v>
      </c>
      <c r="N1047" s="123">
        <v>45861.0</v>
      </c>
    </row>
    <row r="1048" hidden="1">
      <c r="A1048" s="114" t="s">
        <v>10785</v>
      </c>
      <c r="B1048" s="114">
        <v>2.1990140503E10</v>
      </c>
      <c r="C1048" s="116"/>
      <c r="D1048" s="116"/>
      <c r="E1048" s="114" t="s">
        <v>4944</v>
      </c>
      <c r="F1048" s="116"/>
      <c r="G1048" s="114" t="s">
        <v>86</v>
      </c>
      <c r="H1048" s="120"/>
      <c r="I1048" s="118"/>
      <c r="J1048" s="116"/>
      <c r="K1048" s="118"/>
      <c r="L1048" s="116"/>
      <c r="M1048" s="114" t="s">
        <v>10740</v>
      </c>
      <c r="N1048" s="123">
        <v>45861.0</v>
      </c>
    </row>
    <row r="1049" hidden="1">
      <c r="A1049" s="114" t="s">
        <v>10786</v>
      </c>
      <c r="B1049" s="114">
        <v>2.1987611535E10</v>
      </c>
      <c r="C1049" s="116"/>
      <c r="D1049" s="116"/>
      <c r="E1049" s="114" t="s">
        <v>4944</v>
      </c>
      <c r="F1049" s="116"/>
      <c r="G1049" s="114" t="s">
        <v>86</v>
      </c>
      <c r="H1049" s="120"/>
      <c r="I1049" s="118"/>
      <c r="J1049" s="116"/>
      <c r="K1049" s="118"/>
      <c r="L1049" s="116"/>
      <c r="M1049" s="114" t="s">
        <v>10740</v>
      </c>
      <c r="N1049" s="123">
        <v>45861.0</v>
      </c>
    </row>
    <row r="1050" hidden="1">
      <c r="A1050" s="114" t="s">
        <v>7963</v>
      </c>
      <c r="B1050" s="114">
        <v>2.1996732235E10</v>
      </c>
      <c r="C1050" s="116"/>
      <c r="D1050" s="116"/>
      <c r="E1050" s="114" t="s">
        <v>9254</v>
      </c>
      <c r="F1050" s="116"/>
      <c r="G1050" s="114" t="s">
        <v>86</v>
      </c>
      <c r="H1050" s="120"/>
      <c r="I1050" s="118"/>
      <c r="J1050" s="116"/>
      <c r="K1050" s="118"/>
      <c r="L1050" s="116"/>
      <c r="M1050" s="114" t="s">
        <v>9816</v>
      </c>
      <c r="N1050" s="123">
        <v>45861.0</v>
      </c>
    </row>
    <row r="1051" hidden="1">
      <c r="A1051" s="114" t="s">
        <v>10787</v>
      </c>
      <c r="B1051" s="114">
        <v>2.1993367733E10</v>
      </c>
      <c r="C1051" s="116"/>
      <c r="D1051" s="116"/>
      <c r="E1051" s="114" t="s">
        <v>9254</v>
      </c>
      <c r="F1051" s="116"/>
      <c r="G1051" s="114" t="s">
        <v>86</v>
      </c>
      <c r="H1051" s="120"/>
      <c r="I1051" s="118"/>
      <c r="J1051" s="116"/>
      <c r="K1051" s="118"/>
      <c r="L1051" s="116"/>
      <c r="M1051" s="114" t="s">
        <v>9816</v>
      </c>
      <c r="N1051" s="123">
        <v>45861.0</v>
      </c>
    </row>
    <row r="1052" hidden="1">
      <c r="A1052" s="114" t="s">
        <v>4427</v>
      </c>
      <c r="B1052" s="114">
        <v>2.1970654246E10</v>
      </c>
      <c r="C1052" s="116"/>
      <c r="D1052" s="116"/>
      <c r="E1052" s="114" t="s">
        <v>4944</v>
      </c>
      <c r="F1052" s="116"/>
      <c r="G1052" s="114" t="s">
        <v>86</v>
      </c>
      <c r="H1052" s="120"/>
      <c r="I1052" s="118"/>
      <c r="J1052" s="116"/>
      <c r="K1052" s="118"/>
      <c r="L1052" s="116"/>
      <c r="M1052" s="114" t="s">
        <v>10740</v>
      </c>
      <c r="N1052" s="123">
        <v>45861.0</v>
      </c>
    </row>
    <row r="1053" hidden="1">
      <c r="A1053" s="114" t="s">
        <v>5284</v>
      </c>
      <c r="B1053" s="114">
        <v>2.1964059039E10</v>
      </c>
      <c r="C1053" s="116"/>
      <c r="D1053" s="116"/>
      <c r="E1053" s="114" t="s">
        <v>9254</v>
      </c>
      <c r="F1053" s="116"/>
      <c r="G1053" s="114" t="s">
        <v>86</v>
      </c>
      <c r="H1053" s="120"/>
      <c r="I1053" s="118"/>
      <c r="J1053" s="116"/>
      <c r="K1053" s="118"/>
      <c r="L1053" s="116"/>
      <c r="M1053" s="114" t="s">
        <v>9816</v>
      </c>
      <c r="N1053" s="123">
        <v>45861.0</v>
      </c>
    </row>
    <row r="1054" hidden="1">
      <c r="A1054" s="114" t="s">
        <v>10788</v>
      </c>
      <c r="B1054" s="114">
        <v>2.1970110425E10</v>
      </c>
      <c r="C1054" s="116"/>
      <c r="D1054" s="116"/>
      <c r="E1054" s="114" t="s">
        <v>9254</v>
      </c>
      <c r="F1054" s="116"/>
      <c r="G1054" s="114" t="s">
        <v>86</v>
      </c>
      <c r="H1054" s="120"/>
      <c r="I1054" s="118"/>
      <c r="J1054" s="116"/>
      <c r="K1054" s="118"/>
      <c r="L1054" s="116"/>
      <c r="M1054" s="114" t="s">
        <v>10740</v>
      </c>
      <c r="N1054" s="123">
        <v>45861.0</v>
      </c>
    </row>
    <row r="1055" hidden="1">
      <c r="A1055" s="114" t="s">
        <v>4206</v>
      </c>
      <c r="B1055" s="114">
        <v>2.1964292848E10</v>
      </c>
      <c r="C1055" s="116"/>
      <c r="D1055" s="116"/>
      <c r="E1055" s="114" t="s">
        <v>9254</v>
      </c>
      <c r="F1055" s="116"/>
      <c r="G1055" s="114" t="s">
        <v>86</v>
      </c>
      <c r="H1055" s="120"/>
      <c r="I1055" s="118"/>
      <c r="J1055" s="116"/>
      <c r="K1055" s="118"/>
      <c r="L1055" s="116"/>
      <c r="M1055" s="114" t="s">
        <v>10740</v>
      </c>
      <c r="N1055" s="123">
        <v>45861.0</v>
      </c>
    </row>
    <row r="1056" hidden="1">
      <c r="A1056" s="114" t="s">
        <v>4311</v>
      </c>
      <c r="B1056" s="114">
        <v>2.1981676872E10</v>
      </c>
      <c r="C1056" s="116"/>
      <c r="D1056" s="116"/>
      <c r="E1056" s="114" t="s">
        <v>9254</v>
      </c>
      <c r="F1056" s="116"/>
      <c r="G1056" s="114" t="s">
        <v>86</v>
      </c>
      <c r="H1056" s="120"/>
      <c r="I1056" s="118"/>
      <c r="J1056" s="116"/>
      <c r="K1056" s="118"/>
      <c r="L1056" s="116"/>
      <c r="M1056" s="114" t="s">
        <v>10740</v>
      </c>
      <c r="N1056" s="123">
        <v>45861.0</v>
      </c>
    </row>
    <row r="1057" hidden="1">
      <c r="A1057" s="114" t="s">
        <v>4382</v>
      </c>
      <c r="B1057" s="114">
        <v>2.1993389284E10</v>
      </c>
      <c r="C1057" s="116"/>
      <c r="D1057" s="116"/>
      <c r="E1057" s="114" t="s">
        <v>9254</v>
      </c>
      <c r="F1057" s="116"/>
      <c r="G1057" s="114" t="s">
        <v>86</v>
      </c>
      <c r="H1057" s="120"/>
      <c r="I1057" s="118"/>
      <c r="J1057" s="116"/>
      <c r="K1057" s="118"/>
      <c r="L1057" s="116"/>
      <c r="M1057" s="114" t="s">
        <v>9816</v>
      </c>
      <c r="N1057" s="123">
        <v>45861.0</v>
      </c>
    </row>
    <row r="1058" hidden="1">
      <c r="A1058" s="114" t="s">
        <v>9007</v>
      </c>
      <c r="B1058" s="114">
        <v>2.1971555594E10</v>
      </c>
      <c r="C1058" s="116"/>
      <c r="D1058" s="116"/>
      <c r="E1058" s="114" t="s">
        <v>9254</v>
      </c>
      <c r="F1058" s="116"/>
      <c r="G1058" s="114" t="s">
        <v>86</v>
      </c>
      <c r="H1058" s="120"/>
      <c r="I1058" s="118"/>
      <c r="J1058" s="116"/>
      <c r="K1058" s="118"/>
      <c r="L1058" s="116"/>
      <c r="M1058" s="114" t="s">
        <v>9816</v>
      </c>
      <c r="N1058" s="123">
        <v>45861.0</v>
      </c>
    </row>
    <row r="1059" hidden="1">
      <c r="A1059" s="114" t="s">
        <v>9755</v>
      </c>
      <c r="B1059" s="114">
        <v>2.198353179E10</v>
      </c>
      <c r="C1059" s="116"/>
      <c r="D1059" s="116"/>
      <c r="E1059" s="114" t="s">
        <v>9254</v>
      </c>
      <c r="F1059" s="116"/>
      <c r="G1059" s="114" t="s">
        <v>86</v>
      </c>
      <c r="H1059" s="120"/>
      <c r="I1059" s="118"/>
      <c r="J1059" s="116"/>
      <c r="K1059" s="118"/>
      <c r="L1059" s="116"/>
      <c r="M1059" s="114" t="s">
        <v>9816</v>
      </c>
      <c r="N1059" s="123">
        <v>45861.0</v>
      </c>
    </row>
    <row r="1060" hidden="1">
      <c r="A1060" s="114" t="s">
        <v>4518</v>
      </c>
      <c r="B1060" s="114">
        <v>2.1982159183E10</v>
      </c>
      <c r="C1060" s="116"/>
      <c r="D1060" s="116"/>
      <c r="E1060" s="114" t="s">
        <v>9254</v>
      </c>
      <c r="F1060" s="116"/>
      <c r="G1060" s="114" t="s">
        <v>86</v>
      </c>
      <c r="H1060" s="120"/>
      <c r="I1060" s="118"/>
      <c r="J1060" s="116"/>
      <c r="K1060" s="118"/>
      <c r="L1060" s="116"/>
      <c r="M1060" s="114" t="s">
        <v>9816</v>
      </c>
      <c r="N1060" s="123">
        <v>45861.0</v>
      </c>
    </row>
    <row r="1061" hidden="1">
      <c r="A1061" s="114" t="s">
        <v>10789</v>
      </c>
      <c r="B1061" s="114">
        <v>2.1975617888E10</v>
      </c>
      <c r="C1061" s="116"/>
      <c r="D1061" s="116"/>
      <c r="E1061" s="114" t="s">
        <v>9254</v>
      </c>
      <c r="F1061" s="116"/>
      <c r="G1061" s="114" t="s">
        <v>86</v>
      </c>
      <c r="H1061" s="120"/>
      <c r="I1061" s="118"/>
      <c r="J1061" s="116"/>
      <c r="K1061" s="118"/>
      <c r="L1061" s="116"/>
      <c r="M1061" s="114" t="s">
        <v>9816</v>
      </c>
      <c r="N1061" s="123">
        <v>45861.0</v>
      </c>
    </row>
    <row r="1062" hidden="1">
      <c r="A1062" s="114" t="s">
        <v>5166</v>
      </c>
      <c r="B1062" s="114">
        <v>2.2998119728E10</v>
      </c>
      <c r="C1062" s="116"/>
      <c r="D1062" s="116"/>
      <c r="E1062" s="114" t="s">
        <v>655</v>
      </c>
      <c r="F1062" s="116"/>
      <c r="G1062" s="114" t="s">
        <v>94</v>
      </c>
      <c r="H1062" s="120"/>
      <c r="I1062" s="118"/>
      <c r="J1062" s="116"/>
      <c r="K1062" s="118"/>
      <c r="L1062" s="116"/>
      <c r="M1062" s="116"/>
      <c r="N1062" s="123">
        <v>45874.0</v>
      </c>
    </row>
    <row r="1063">
      <c r="A1063" s="114" t="s">
        <v>10790</v>
      </c>
      <c r="B1063" s="114">
        <v>2.1980893329E10</v>
      </c>
      <c r="C1063" s="114" t="s">
        <v>10791</v>
      </c>
      <c r="D1063" s="114" t="s">
        <v>10792</v>
      </c>
      <c r="E1063" s="114" t="s">
        <v>85</v>
      </c>
      <c r="F1063" s="114" t="s">
        <v>2141</v>
      </c>
      <c r="G1063" s="114" t="s">
        <v>53</v>
      </c>
      <c r="H1063" s="117">
        <v>380.28</v>
      </c>
      <c r="I1063" s="118"/>
      <c r="J1063" s="114">
        <v>4.4046926E7</v>
      </c>
      <c r="K1063" s="123">
        <v>45818.0</v>
      </c>
      <c r="L1063" s="116"/>
      <c r="M1063" s="114" t="s">
        <v>10793</v>
      </c>
      <c r="N1063" s="123">
        <v>45828.0</v>
      </c>
    </row>
    <row r="1064" hidden="1">
      <c r="A1064" s="114" t="s">
        <v>9091</v>
      </c>
      <c r="B1064" s="114">
        <v>2.1997933524E10</v>
      </c>
      <c r="C1064" s="116"/>
      <c r="D1064" s="116"/>
      <c r="E1064" s="114" t="s">
        <v>655</v>
      </c>
      <c r="F1064" s="116"/>
      <c r="G1064" s="114" t="s">
        <v>86</v>
      </c>
      <c r="H1064" s="120"/>
      <c r="I1064" s="118"/>
      <c r="J1064" s="116"/>
      <c r="K1064" s="118"/>
      <c r="L1064" s="116"/>
      <c r="M1064" s="116"/>
      <c r="N1064" s="123">
        <v>45874.0</v>
      </c>
    </row>
    <row r="1065" hidden="1">
      <c r="A1065" s="114" t="s">
        <v>10794</v>
      </c>
      <c r="B1065" s="114">
        <v>2.1994239914E10</v>
      </c>
      <c r="C1065" s="116"/>
      <c r="D1065" s="116"/>
      <c r="E1065" s="114" t="s">
        <v>655</v>
      </c>
      <c r="F1065" s="116"/>
      <c r="G1065" s="114" t="s">
        <v>94</v>
      </c>
      <c r="H1065" s="120"/>
      <c r="I1065" s="118"/>
      <c r="J1065" s="116"/>
      <c r="K1065" s="118"/>
      <c r="L1065" s="116"/>
      <c r="M1065" s="116"/>
      <c r="N1065" s="123">
        <v>45874.0</v>
      </c>
    </row>
    <row r="1066" hidden="1">
      <c r="A1066" s="114" t="s">
        <v>4306</v>
      </c>
      <c r="B1066" s="114">
        <v>2.1966595756E10</v>
      </c>
      <c r="C1066" s="116"/>
      <c r="D1066" s="116"/>
      <c r="E1066" s="114" t="s">
        <v>655</v>
      </c>
      <c r="F1066" s="116"/>
      <c r="G1066" s="114" t="s">
        <v>150</v>
      </c>
      <c r="H1066" s="120"/>
      <c r="I1066" s="118"/>
      <c r="J1066" s="116"/>
      <c r="K1066" s="118"/>
      <c r="L1066" s="116"/>
      <c r="M1066" s="114" t="s">
        <v>10795</v>
      </c>
      <c r="N1066" s="123">
        <v>45874.0</v>
      </c>
    </row>
    <row r="1067" hidden="1">
      <c r="A1067" s="114" t="s">
        <v>10796</v>
      </c>
      <c r="B1067" s="114">
        <v>2.1969868786E10</v>
      </c>
      <c r="C1067" s="116"/>
      <c r="D1067" s="116"/>
      <c r="E1067" s="114" t="s">
        <v>9254</v>
      </c>
      <c r="F1067" s="116"/>
      <c r="G1067" s="114" t="s">
        <v>86</v>
      </c>
      <c r="H1067" s="120"/>
      <c r="I1067" s="118"/>
      <c r="J1067" s="116"/>
      <c r="K1067" s="118"/>
      <c r="L1067" s="116"/>
      <c r="M1067" s="114" t="s">
        <v>9816</v>
      </c>
      <c r="N1067" s="123">
        <v>45861.0</v>
      </c>
    </row>
    <row r="1068" hidden="1">
      <c r="A1068" s="114" t="s">
        <v>3</v>
      </c>
      <c r="B1068" s="114">
        <v>2.1967730142E10</v>
      </c>
      <c r="C1068" s="116"/>
      <c r="D1068" s="116"/>
      <c r="E1068" s="114" t="s">
        <v>655</v>
      </c>
      <c r="F1068" s="116"/>
      <c r="G1068" s="114" t="s">
        <v>86</v>
      </c>
      <c r="H1068" s="120"/>
      <c r="I1068" s="118"/>
      <c r="J1068" s="116"/>
      <c r="K1068" s="118"/>
      <c r="L1068" s="116"/>
      <c r="M1068" s="116"/>
      <c r="N1068" s="123">
        <v>45874.0</v>
      </c>
    </row>
    <row r="1069" hidden="1">
      <c r="A1069" s="114" t="s">
        <v>10797</v>
      </c>
      <c r="B1069" s="114">
        <v>2.1987826033E10</v>
      </c>
      <c r="C1069" s="116"/>
      <c r="D1069" s="116"/>
      <c r="E1069" s="114" t="s">
        <v>655</v>
      </c>
      <c r="F1069" s="116"/>
      <c r="G1069" s="114" t="s">
        <v>86</v>
      </c>
      <c r="H1069" s="120"/>
      <c r="I1069" s="118"/>
      <c r="J1069" s="116"/>
      <c r="K1069" s="118"/>
      <c r="L1069" s="116"/>
      <c r="M1069" s="114" t="s">
        <v>10740</v>
      </c>
      <c r="N1069" s="123">
        <v>45874.0</v>
      </c>
    </row>
    <row r="1070" hidden="1">
      <c r="A1070" s="114" t="s">
        <v>8992</v>
      </c>
      <c r="B1070" s="114">
        <v>2.1978806075E10</v>
      </c>
      <c r="C1070" s="116"/>
      <c r="D1070" s="116"/>
      <c r="E1070" s="114" t="s">
        <v>655</v>
      </c>
      <c r="F1070" s="116"/>
      <c r="G1070" s="114" t="s">
        <v>94</v>
      </c>
      <c r="H1070" s="120"/>
      <c r="I1070" s="118"/>
      <c r="J1070" s="116"/>
      <c r="K1070" s="118"/>
      <c r="L1070" s="116"/>
      <c r="M1070" s="116"/>
      <c r="N1070" s="123">
        <v>45874.0</v>
      </c>
    </row>
    <row r="1071" hidden="1">
      <c r="A1071" s="114" t="s">
        <v>5150</v>
      </c>
      <c r="B1071" s="114">
        <v>2.1976712257E10</v>
      </c>
      <c r="C1071" s="116"/>
      <c r="D1071" s="116"/>
      <c r="E1071" s="114" t="s">
        <v>9254</v>
      </c>
      <c r="F1071" s="116"/>
      <c r="G1071" s="114" t="s">
        <v>86</v>
      </c>
      <c r="H1071" s="120"/>
      <c r="I1071" s="118"/>
      <c r="J1071" s="116"/>
      <c r="K1071" s="118"/>
      <c r="L1071" s="116"/>
      <c r="M1071" s="114" t="s">
        <v>9816</v>
      </c>
      <c r="N1071" s="123">
        <v>45861.0</v>
      </c>
    </row>
    <row r="1072" hidden="1">
      <c r="A1072" s="114" t="s">
        <v>5188</v>
      </c>
      <c r="B1072" s="114">
        <v>2.1979793988E10</v>
      </c>
      <c r="C1072" s="116"/>
      <c r="D1072" s="116"/>
      <c r="E1072" s="114" t="s">
        <v>9254</v>
      </c>
      <c r="F1072" s="116"/>
      <c r="G1072" s="114" t="s">
        <v>86</v>
      </c>
      <c r="H1072" s="120"/>
      <c r="I1072" s="118"/>
      <c r="J1072" s="116"/>
      <c r="K1072" s="118"/>
      <c r="L1072" s="116"/>
      <c r="M1072" s="114" t="s">
        <v>10798</v>
      </c>
      <c r="N1072" s="123">
        <v>45861.0</v>
      </c>
    </row>
    <row r="1073" hidden="1">
      <c r="A1073" s="114" t="s">
        <v>4112</v>
      </c>
      <c r="B1073" s="114">
        <v>2.1988385053E10</v>
      </c>
      <c r="C1073" s="116"/>
      <c r="D1073" s="116"/>
      <c r="E1073" s="114" t="s">
        <v>9254</v>
      </c>
      <c r="F1073" s="116"/>
      <c r="G1073" s="114" t="s">
        <v>86</v>
      </c>
      <c r="H1073" s="120"/>
      <c r="I1073" s="118"/>
      <c r="J1073" s="116"/>
      <c r="K1073" s="118"/>
      <c r="L1073" s="116"/>
      <c r="M1073" s="114" t="s">
        <v>9816</v>
      </c>
      <c r="N1073" s="123">
        <v>45861.0</v>
      </c>
    </row>
    <row r="1074" hidden="1">
      <c r="A1074" s="114" t="s">
        <v>8686</v>
      </c>
      <c r="B1074" s="114">
        <v>2.1980139165E10</v>
      </c>
      <c r="C1074" s="116"/>
      <c r="D1074" s="116"/>
      <c r="E1074" s="114" t="s">
        <v>9254</v>
      </c>
      <c r="F1074" s="116"/>
      <c r="G1074" s="114" t="s">
        <v>86</v>
      </c>
      <c r="H1074" s="120"/>
      <c r="I1074" s="118"/>
      <c r="J1074" s="116"/>
      <c r="K1074" s="118"/>
      <c r="L1074" s="116"/>
      <c r="M1074" s="114" t="s">
        <v>10798</v>
      </c>
      <c r="N1074" s="123">
        <v>45861.0</v>
      </c>
    </row>
    <row r="1075" hidden="1">
      <c r="A1075" s="114" t="s">
        <v>4685</v>
      </c>
      <c r="B1075" s="114">
        <v>2.1970449244E10</v>
      </c>
      <c r="C1075" s="116"/>
      <c r="D1075" s="116"/>
      <c r="E1075" s="114" t="s">
        <v>9254</v>
      </c>
      <c r="F1075" s="116"/>
      <c r="G1075" s="114" t="s">
        <v>86</v>
      </c>
      <c r="H1075" s="120"/>
      <c r="I1075" s="118"/>
      <c r="J1075" s="116"/>
      <c r="K1075" s="118"/>
      <c r="L1075" s="116"/>
      <c r="M1075" s="114" t="s">
        <v>9816</v>
      </c>
      <c r="N1075" s="123">
        <v>45861.0</v>
      </c>
    </row>
    <row r="1076" hidden="1">
      <c r="A1076" s="114" t="s">
        <v>10799</v>
      </c>
      <c r="B1076" s="114">
        <v>2.198192609E10</v>
      </c>
      <c r="C1076" s="116"/>
      <c r="D1076" s="116"/>
      <c r="E1076" s="114" t="s">
        <v>9254</v>
      </c>
      <c r="F1076" s="116"/>
      <c r="G1076" s="114" t="s">
        <v>150</v>
      </c>
      <c r="H1076" s="120"/>
      <c r="I1076" s="118"/>
      <c r="J1076" s="116"/>
      <c r="K1076" s="118"/>
      <c r="L1076" s="116"/>
      <c r="M1076" s="114" t="s">
        <v>9816</v>
      </c>
      <c r="N1076" s="123">
        <v>45861.0</v>
      </c>
    </row>
    <row r="1077" hidden="1">
      <c r="A1077" s="114" t="s">
        <v>9248</v>
      </c>
      <c r="B1077" s="114">
        <v>2.197731072E10</v>
      </c>
      <c r="C1077" s="116"/>
      <c r="D1077" s="116"/>
      <c r="E1077" s="114" t="s">
        <v>9254</v>
      </c>
      <c r="F1077" s="116"/>
      <c r="G1077" s="114" t="s">
        <v>150</v>
      </c>
      <c r="H1077" s="120"/>
      <c r="I1077" s="118"/>
      <c r="J1077" s="116"/>
      <c r="K1077" s="118"/>
      <c r="L1077" s="116"/>
      <c r="M1077" s="114" t="s">
        <v>9816</v>
      </c>
      <c r="N1077" s="123">
        <v>45861.0</v>
      </c>
    </row>
    <row r="1078" hidden="1">
      <c r="A1078" s="114" t="s">
        <v>4157</v>
      </c>
      <c r="B1078" s="114">
        <v>2.1965730225E10</v>
      </c>
      <c r="C1078" s="116"/>
      <c r="D1078" s="116"/>
      <c r="E1078" s="114" t="s">
        <v>9254</v>
      </c>
      <c r="F1078" s="116"/>
      <c r="G1078" s="114" t="s">
        <v>150</v>
      </c>
      <c r="H1078" s="120"/>
      <c r="I1078" s="118"/>
      <c r="J1078" s="116"/>
      <c r="K1078" s="118"/>
      <c r="L1078" s="116"/>
      <c r="M1078" s="114" t="s">
        <v>9816</v>
      </c>
      <c r="N1078" s="123">
        <v>45861.0</v>
      </c>
    </row>
    <row r="1079" hidden="1">
      <c r="A1079" s="114" t="s">
        <v>5075</v>
      </c>
      <c r="B1079" s="114">
        <v>2.1970001171E10</v>
      </c>
      <c r="C1079" s="116"/>
      <c r="D1079" s="116"/>
      <c r="E1079" s="114" t="s">
        <v>9254</v>
      </c>
      <c r="F1079" s="116"/>
      <c r="G1079" s="114" t="s">
        <v>86</v>
      </c>
      <c r="H1079" s="120"/>
      <c r="I1079" s="118"/>
      <c r="J1079" s="116"/>
      <c r="K1079" s="118"/>
      <c r="L1079" s="116"/>
      <c r="M1079" s="114" t="s">
        <v>9816</v>
      </c>
      <c r="N1079" s="123">
        <v>45861.0</v>
      </c>
    </row>
    <row r="1080" hidden="1">
      <c r="A1080" s="114" t="s">
        <v>10800</v>
      </c>
      <c r="B1080" s="114">
        <v>2.1991553605E10</v>
      </c>
      <c r="C1080" s="116"/>
      <c r="D1080" s="116"/>
      <c r="E1080" s="114" t="s">
        <v>9254</v>
      </c>
      <c r="F1080" s="116"/>
      <c r="G1080" s="114" t="s">
        <v>86</v>
      </c>
      <c r="H1080" s="120"/>
      <c r="I1080" s="118"/>
      <c r="J1080" s="116"/>
      <c r="K1080" s="118"/>
      <c r="L1080" s="116"/>
      <c r="M1080" s="114" t="s">
        <v>9816</v>
      </c>
      <c r="N1080" s="123">
        <v>45861.0</v>
      </c>
    </row>
    <row r="1081" hidden="1">
      <c r="A1081" s="114" t="s">
        <v>83</v>
      </c>
      <c r="B1081" s="114">
        <v>2.1964027755E10</v>
      </c>
      <c r="C1081" s="116"/>
      <c r="D1081" s="116"/>
      <c r="E1081" s="114" t="s">
        <v>9254</v>
      </c>
      <c r="F1081" s="116"/>
      <c r="G1081" s="114" t="s">
        <v>86</v>
      </c>
      <c r="H1081" s="120"/>
      <c r="I1081" s="118"/>
      <c r="J1081" s="116"/>
      <c r="K1081" s="118"/>
      <c r="L1081" s="116"/>
      <c r="M1081" s="114" t="s">
        <v>9816</v>
      </c>
      <c r="N1081" s="123">
        <v>45861.0</v>
      </c>
    </row>
    <row r="1082" hidden="1">
      <c r="A1082" s="114" t="s">
        <v>20</v>
      </c>
      <c r="B1082" s="114">
        <v>2.1998668445E10</v>
      </c>
      <c r="C1082" s="116"/>
      <c r="D1082" s="116"/>
      <c r="E1082" s="114" t="s">
        <v>9254</v>
      </c>
      <c r="F1082" s="116"/>
      <c r="G1082" s="114" t="s">
        <v>150</v>
      </c>
      <c r="H1082" s="120"/>
      <c r="I1082" s="118"/>
      <c r="J1082" s="116"/>
      <c r="K1082" s="118"/>
      <c r="L1082" s="116"/>
      <c r="M1082" s="114" t="s">
        <v>9816</v>
      </c>
      <c r="N1082" s="123">
        <v>45861.0</v>
      </c>
    </row>
    <row r="1083" hidden="1">
      <c r="A1083" s="114" t="s">
        <v>5127</v>
      </c>
      <c r="B1083" s="114">
        <v>2.175697799E9</v>
      </c>
      <c r="C1083" s="116"/>
      <c r="D1083" s="116"/>
      <c r="E1083" s="114" t="s">
        <v>9254</v>
      </c>
      <c r="F1083" s="116"/>
      <c r="G1083" s="114" t="s">
        <v>86</v>
      </c>
      <c r="H1083" s="120"/>
      <c r="I1083" s="118"/>
      <c r="J1083" s="116"/>
      <c r="K1083" s="118"/>
      <c r="L1083" s="116"/>
      <c r="M1083" s="114" t="s">
        <v>10740</v>
      </c>
      <c r="N1083" s="123">
        <v>45861.0</v>
      </c>
    </row>
    <row r="1084" hidden="1">
      <c r="A1084" s="114" t="s">
        <v>10801</v>
      </c>
      <c r="B1084" s="114">
        <v>2.1979923039E10</v>
      </c>
      <c r="C1084" s="116"/>
      <c r="D1084" s="116"/>
      <c r="E1084" s="114" t="s">
        <v>9254</v>
      </c>
      <c r="F1084" s="116"/>
      <c r="G1084" s="114" t="s">
        <v>86</v>
      </c>
      <c r="H1084" s="120"/>
      <c r="I1084" s="118"/>
      <c r="J1084" s="116"/>
      <c r="K1084" s="118"/>
      <c r="L1084" s="116"/>
      <c r="M1084" s="114" t="s">
        <v>9816</v>
      </c>
      <c r="N1084" s="123">
        <v>45861.0</v>
      </c>
    </row>
    <row r="1085" hidden="1">
      <c r="A1085" s="114" t="s">
        <v>5</v>
      </c>
      <c r="B1085" s="114">
        <v>2.1993294666E10</v>
      </c>
      <c r="C1085" s="116"/>
      <c r="D1085" s="116"/>
      <c r="E1085" s="114" t="s">
        <v>9254</v>
      </c>
      <c r="F1085" s="116"/>
      <c r="G1085" s="114" t="s">
        <v>86</v>
      </c>
      <c r="H1085" s="120"/>
      <c r="I1085" s="118"/>
      <c r="J1085" s="116"/>
      <c r="K1085" s="118"/>
      <c r="L1085" s="116"/>
      <c r="M1085" s="114" t="s">
        <v>10740</v>
      </c>
      <c r="N1085" s="123">
        <v>45861.0</v>
      </c>
    </row>
    <row r="1086" hidden="1">
      <c r="A1086" s="114" t="s">
        <v>4525</v>
      </c>
      <c r="B1086" s="114">
        <v>9.64757555E8</v>
      </c>
      <c r="C1086" s="116"/>
      <c r="D1086" s="116"/>
      <c r="E1086" s="114" t="s">
        <v>9254</v>
      </c>
      <c r="F1086" s="116"/>
      <c r="G1086" s="114" t="s">
        <v>86</v>
      </c>
      <c r="H1086" s="120"/>
      <c r="I1086" s="118"/>
      <c r="J1086" s="116"/>
      <c r="K1086" s="118"/>
      <c r="L1086" s="116"/>
      <c r="M1086" s="114" t="s">
        <v>9816</v>
      </c>
      <c r="N1086" s="123">
        <v>45861.0</v>
      </c>
    </row>
    <row r="1087" hidden="1">
      <c r="A1087" s="114" t="s">
        <v>4942</v>
      </c>
      <c r="B1087" s="114">
        <v>2.1973261338E10</v>
      </c>
      <c r="C1087" s="116"/>
      <c r="D1087" s="116"/>
      <c r="E1087" s="114" t="s">
        <v>9254</v>
      </c>
      <c r="F1087" s="116"/>
      <c r="G1087" s="114" t="s">
        <v>86</v>
      </c>
      <c r="H1087" s="120"/>
      <c r="I1087" s="118"/>
      <c r="J1087" s="116"/>
      <c r="K1087" s="118"/>
      <c r="L1087" s="116"/>
      <c r="M1087" s="114" t="s">
        <v>9816</v>
      </c>
      <c r="N1087" s="123">
        <v>45861.0</v>
      </c>
    </row>
    <row r="1088" hidden="1">
      <c r="A1088" s="114" t="s">
        <v>4079</v>
      </c>
      <c r="B1088" s="114">
        <v>2.196591045E10</v>
      </c>
      <c r="C1088" s="116"/>
      <c r="D1088" s="116"/>
      <c r="E1088" s="114" t="s">
        <v>9254</v>
      </c>
      <c r="F1088" s="116"/>
      <c r="G1088" s="114" t="s">
        <v>86</v>
      </c>
      <c r="H1088" s="120"/>
      <c r="I1088" s="118"/>
      <c r="J1088" s="116"/>
      <c r="K1088" s="118"/>
      <c r="L1088" s="116"/>
      <c r="M1088" s="114" t="s">
        <v>9816</v>
      </c>
      <c r="N1088" s="123">
        <v>45861.0</v>
      </c>
    </row>
    <row r="1089" hidden="1">
      <c r="A1089" s="114" t="s">
        <v>10802</v>
      </c>
      <c r="B1089" s="114">
        <v>5.21999147088E11</v>
      </c>
      <c r="C1089" s="116"/>
      <c r="D1089" s="116"/>
      <c r="E1089" s="114" t="s">
        <v>9254</v>
      </c>
      <c r="F1089" s="116"/>
      <c r="G1089" s="114" t="s">
        <v>86</v>
      </c>
      <c r="H1089" s="120"/>
      <c r="I1089" s="118"/>
      <c r="J1089" s="116"/>
      <c r="K1089" s="118"/>
      <c r="L1089" s="116"/>
      <c r="M1089" s="114" t="s">
        <v>10740</v>
      </c>
      <c r="N1089" s="123">
        <v>45861.0</v>
      </c>
    </row>
    <row r="1090" hidden="1">
      <c r="A1090" s="114" t="s">
        <v>4171</v>
      </c>
      <c r="B1090" s="114">
        <v>2.1984044666E10</v>
      </c>
      <c r="C1090" s="116"/>
      <c r="D1090" s="116"/>
      <c r="E1090" s="114" t="s">
        <v>9254</v>
      </c>
      <c r="F1090" s="116"/>
      <c r="G1090" s="114" t="s">
        <v>86</v>
      </c>
      <c r="H1090" s="120"/>
      <c r="I1090" s="118"/>
      <c r="J1090" s="116"/>
      <c r="K1090" s="118"/>
      <c r="L1090" s="116"/>
      <c r="M1090" s="114" t="s">
        <v>9816</v>
      </c>
      <c r="N1090" s="123">
        <v>45861.0</v>
      </c>
    </row>
    <row r="1091" hidden="1">
      <c r="A1091" s="114" t="s">
        <v>10803</v>
      </c>
      <c r="B1091" s="114">
        <v>2.1992064293E10</v>
      </c>
      <c r="C1091" s="116"/>
      <c r="D1091" s="116"/>
      <c r="E1091" s="114" t="s">
        <v>9254</v>
      </c>
      <c r="F1091" s="116"/>
      <c r="G1091" s="114" t="s">
        <v>86</v>
      </c>
      <c r="H1091" s="120"/>
      <c r="I1091" s="118"/>
      <c r="J1091" s="116"/>
      <c r="K1091" s="118"/>
      <c r="L1091" s="116"/>
      <c r="M1091" s="114" t="s">
        <v>9816</v>
      </c>
      <c r="N1091" s="123">
        <v>45861.0</v>
      </c>
    </row>
    <row r="1092">
      <c r="A1092" s="114" t="s">
        <v>7243</v>
      </c>
      <c r="B1092" s="114">
        <v>2.1979883292E10</v>
      </c>
      <c r="C1092" s="114" t="s">
        <v>10804</v>
      </c>
      <c r="D1092" s="114" t="s">
        <v>10805</v>
      </c>
      <c r="E1092" s="114" t="s">
        <v>134</v>
      </c>
      <c r="F1092" s="114" t="s">
        <v>436</v>
      </c>
      <c r="G1092" s="114" t="s">
        <v>53</v>
      </c>
      <c r="H1092" s="117">
        <v>434.66</v>
      </c>
      <c r="I1092" s="118"/>
      <c r="J1092" s="114" t="s">
        <v>10806</v>
      </c>
      <c r="K1092" s="123">
        <v>45820.0</v>
      </c>
      <c r="L1092" s="116"/>
      <c r="M1092" s="116"/>
      <c r="N1092" s="123">
        <v>45828.0</v>
      </c>
    </row>
    <row r="1093" hidden="1">
      <c r="A1093" s="114" t="s">
        <v>10807</v>
      </c>
      <c r="B1093" s="114">
        <v>2.1980756184E10</v>
      </c>
      <c r="C1093" s="116"/>
      <c r="D1093" s="116"/>
      <c r="E1093" s="114" t="s">
        <v>655</v>
      </c>
      <c r="F1093" s="116"/>
      <c r="G1093" s="114" t="s">
        <v>86</v>
      </c>
      <c r="H1093" s="120"/>
      <c r="I1093" s="118"/>
      <c r="J1093" s="116"/>
      <c r="K1093" s="118"/>
      <c r="L1093" s="116"/>
      <c r="M1093" s="116"/>
      <c r="N1093" s="123">
        <v>45874.0</v>
      </c>
    </row>
    <row r="1094" hidden="1">
      <c r="A1094" s="114" t="s">
        <v>4552</v>
      </c>
      <c r="B1094" s="114">
        <v>2.1964901953E10</v>
      </c>
      <c r="C1094" s="116"/>
      <c r="D1094" s="116"/>
      <c r="E1094" s="114" t="s">
        <v>9254</v>
      </c>
      <c r="F1094" s="116"/>
      <c r="G1094" s="114" t="s">
        <v>86</v>
      </c>
      <c r="H1094" s="120"/>
      <c r="I1094" s="118"/>
      <c r="J1094" s="116"/>
      <c r="K1094" s="118"/>
      <c r="L1094" s="116"/>
      <c r="M1094" s="114" t="s">
        <v>9816</v>
      </c>
      <c r="N1094" s="123">
        <v>45861.0</v>
      </c>
    </row>
    <row r="1095" hidden="1">
      <c r="A1095" s="114" t="s">
        <v>10808</v>
      </c>
      <c r="B1095" s="114">
        <v>2.1969162191E10</v>
      </c>
      <c r="C1095" s="116"/>
      <c r="D1095" s="116"/>
      <c r="E1095" s="114" t="s">
        <v>9254</v>
      </c>
      <c r="F1095" s="116"/>
      <c r="G1095" s="114" t="s">
        <v>86</v>
      </c>
      <c r="H1095" s="120"/>
      <c r="I1095" s="118"/>
      <c r="J1095" s="116"/>
      <c r="K1095" s="118"/>
      <c r="L1095" s="116"/>
      <c r="M1095" s="114" t="s">
        <v>9816</v>
      </c>
      <c r="N1095" s="123">
        <v>45861.0</v>
      </c>
    </row>
    <row r="1096" hidden="1">
      <c r="A1096" s="114" t="s">
        <v>10059</v>
      </c>
      <c r="B1096" s="114">
        <v>2.1983643307E10</v>
      </c>
      <c r="C1096" s="116"/>
      <c r="D1096" s="116"/>
      <c r="E1096" s="114" t="s">
        <v>655</v>
      </c>
      <c r="F1096" s="116"/>
      <c r="G1096" s="114" t="s">
        <v>94</v>
      </c>
      <c r="H1096" s="120"/>
      <c r="I1096" s="118"/>
      <c r="J1096" s="116"/>
      <c r="K1096" s="118"/>
      <c r="L1096" s="116"/>
      <c r="M1096" s="116"/>
      <c r="N1096" s="123">
        <v>45874.0</v>
      </c>
    </row>
    <row r="1097" hidden="1">
      <c r="A1097" s="114" t="s">
        <v>4547</v>
      </c>
      <c r="B1097" s="114">
        <v>2.1970001392E10</v>
      </c>
      <c r="C1097" s="116"/>
      <c r="D1097" s="116"/>
      <c r="E1097" s="114" t="s">
        <v>9254</v>
      </c>
      <c r="F1097" s="116"/>
      <c r="G1097" s="114" t="s">
        <v>150</v>
      </c>
      <c r="H1097" s="120"/>
      <c r="I1097" s="118"/>
      <c r="J1097" s="116"/>
      <c r="K1097" s="118"/>
      <c r="L1097" s="116"/>
      <c r="M1097" s="114" t="s">
        <v>9816</v>
      </c>
      <c r="N1097" s="123">
        <v>45861.0</v>
      </c>
    </row>
    <row r="1098" hidden="1">
      <c r="A1098" s="114" t="s">
        <v>8977</v>
      </c>
      <c r="B1098" s="114">
        <v>2.1975884073E10</v>
      </c>
      <c r="C1098" s="116"/>
      <c r="D1098" s="116"/>
      <c r="E1098" s="114" t="s">
        <v>9254</v>
      </c>
      <c r="F1098" s="116"/>
      <c r="G1098" s="114" t="s">
        <v>86</v>
      </c>
      <c r="H1098" s="120"/>
      <c r="I1098" s="118"/>
      <c r="J1098" s="116"/>
      <c r="K1098" s="118"/>
      <c r="L1098" s="116"/>
      <c r="M1098" s="114" t="s">
        <v>10740</v>
      </c>
      <c r="N1098" s="123">
        <v>45861.0</v>
      </c>
    </row>
    <row r="1099" hidden="1">
      <c r="A1099" s="114" t="s">
        <v>4991</v>
      </c>
      <c r="B1099" s="114">
        <v>2.1964194651E10</v>
      </c>
      <c r="C1099" s="116"/>
      <c r="D1099" s="116"/>
      <c r="E1099" s="114" t="s">
        <v>9254</v>
      </c>
      <c r="F1099" s="116"/>
      <c r="G1099" s="114" t="s">
        <v>86</v>
      </c>
      <c r="H1099" s="120"/>
      <c r="I1099" s="118"/>
      <c r="J1099" s="116"/>
      <c r="K1099" s="118"/>
      <c r="L1099" s="116"/>
      <c r="M1099" s="114" t="s">
        <v>9816</v>
      </c>
      <c r="N1099" s="123">
        <v>45861.0</v>
      </c>
    </row>
    <row r="1100" hidden="1">
      <c r="A1100" s="114" t="s">
        <v>7278</v>
      </c>
      <c r="B1100" s="114">
        <v>2.2981364367E10</v>
      </c>
      <c r="C1100" s="116"/>
      <c r="D1100" s="116"/>
      <c r="E1100" s="114" t="s">
        <v>9254</v>
      </c>
      <c r="F1100" s="116"/>
      <c r="G1100" s="114" t="s">
        <v>86</v>
      </c>
      <c r="H1100" s="120"/>
      <c r="I1100" s="118"/>
      <c r="J1100" s="116"/>
      <c r="K1100" s="118"/>
      <c r="L1100" s="116"/>
      <c r="M1100" s="114" t="s">
        <v>9816</v>
      </c>
      <c r="N1100" s="123">
        <v>45861.0</v>
      </c>
    </row>
    <row r="1101" hidden="1">
      <c r="A1101" s="114" t="s">
        <v>10809</v>
      </c>
      <c r="B1101" s="114">
        <v>2.1969397866E10</v>
      </c>
      <c r="C1101" s="116"/>
      <c r="D1101" s="116"/>
      <c r="E1101" s="114" t="s">
        <v>9254</v>
      </c>
      <c r="F1101" s="116"/>
      <c r="G1101" s="114" t="s">
        <v>86</v>
      </c>
      <c r="H1101" s="120"/>
      <c r="I1101" s="118"/>
      <c r="J1101" s="116"/>
      <c r="K1101" s="118"/>
      <c r="L1101" s="116"/>
      <c r="M1101" s="114" t="s">
        <v>9816</v>
      </c>
      <c r="N1101" s="123">
        <v>45861.0</v>
      </c>
    </row>
    <row r="1102" hidden="1">
      <c r="A1102" s="114" t="s">
        <v>4071</v>
      </c>
      <c r="B1102" s="114">
        <v>2.2999344776E10</v>
      </c>
      <c r="C1102" s="116"/>
      <c r="D1102" s="116"/>
      <c r="E1102" s="114" t="s">
        <v>9254</v>
      </c>
      <c r="F1102" s="116"/>
      <c r="G1102" s="114" t="s">
        <v>86</v>
      </c>
      <c r="H1102" s="120"/>
      <c r="I1102" s="118"/>
      <c r="J1102" s="116"/>
      <c r="K1102" s="118"/>
      <c r="L1102" s="116"/>
      <c r="M1102" s="114" t="s">
        <v>9816</v>
      </c>
      <c r="N1102" s="123">
        <v>45861.0</v>
      </c>
    </row>
    <row r="1103" hidden="1">
      <c r="A1103" s="114" t="s">
        <v>10810</v>
      </c>
      <c r="B1103" s="114">
        <v>2.2992255381E10</v>
      </c>
      <c r="C1103" s="116"/>
      <c r="D1103" s="116"/>
      <c r="E1103" s="114" t="s">
        <v>9254</v>
      </c>
      <c r="F1103" s="116"/>
      <c r="G1103" s="114" t="s">
        <v>86</v>
      </c>
      <c r="H1103" s="120"/>
      <c r="I1103" s="118"/>
      <c r="J1103" s="116"/>
      <c r="K1103" s="118"/>
      <c r="L1103" s="116"/>
      <c r="M1103" s="114" t="s">
        <v>10740</v>
      </c>
      <c r="N1103" s="123">
        <v>45861.0</v>
      </c>
    </row>
    <row r="1104" hidden="1">
      <c r="A1104" s="114" t="s">
        <v>4411</v>
      </c>
      <c r="B1104" s="114">
        <v>2.2997811699E10</v>
      </c>
      <c r="C1104" s="116"/>
      <c r="D1104" s="116"/>
      <c r="E1104" s="114" t="s">
        <v>9254</v>
      </c>
      <c r="F1104" s="116"/>
      <c r="G1104" s="114" t="s">
        <v>86</v>
      </c>
      <c r="H1104" s="120"/>
      <c r="I1104" s="118"/>
      <c r="J1104" s="116"/>
      <c r="K1104" s="118"/>
      <c r="L1104" s="116"/>
      <c r="M1104" s="114" t="s">
        <v>9816</v>
      </c>
      <c r="N1104" s="123">
        <v>45861.0</v>
      </c>
    </row>
    <row r="1105" hidden="1">
      <c r="A1105" s="114" t="s">
        <v>4667</v>
      </c>
      <c r="B1105" s="114">
        <v>2.4988468377E10</v>
      </c>
      <c r="C1105" s="116"/>
      <c r="D1105" s="116"/>
      <c r="E1105" s="114" t="s">
        <v>9254</v>
      </c>
      <c r="F1105" s="116"/>
      <c r="G1105" s="114" t="s">
        <v>94</v>
      </c>
      <c r="H1105" s="120"/>
      <c r="I1105" s="118"/>
      <c r="J1105" s="116"/>
      <c r="K1105" s="118"/>
      <c r="L1105" s="116"/>
      <c r="M1105" s="114" t="s">
        <v>9816</v>
      </c>
      <c r="N1105" s="123">
        <v>45861.0</v>
      </c>
    </row>
    <row r="1106" hidden="1">
      <c r="A1106" s="114" t="s">
        <v>4022</v>
      </c>
      <c r="B1106" s="114">
        <v>2.1997164779E10</v>
      </c>
      <c r="C1106" s="116"/>
      <c r="D1106" s="116"/>
      <c r="E1106" s="114" t="s">
        <v>9254</v>
      </c>
      <c r="F1106" s="116"/>
      <c r="G1106" s="114" t="s">
        <v>150</v>
      </c>
      <c r="H1106" s="120"/>
      <c r="I1106" s="118"/>
      <c r="J1106" s="116"/>
      <c r="K1106" s="118"/>
      <c r="L1106" s="116"/>
      <c r="M1106" s="114" t="s">
        <v>9816</v>
      </c>
      <c r="N1106" s="123">
        <v>45861.0</v>
      </c>
    </row>
    <row r="1107" hidden="1">
      <c r="A1107" s="114" t="s">
        <v>7595</v>
      </c>
      <c r="B1107" s="114">
        <v>2.4998142978E10</v>
      </c>
      <c r="C1107" s="116"/>
      <c r="D1107" s="116"/>
      <c r="E1107" s="114" t="s">
        <v>9254</v>
      </c>
      <c r="F1107" s="116"/>
      <c r="G1107" s="114" t="s">
        <v>86</v>
      </c>
      <c r="H1107" s="120"/>
      <c r="I1107" s="118"/>
      <c r="J1107" s="116"/>
      <c r="K1107" s="118"/>
      <c r="L1107" s="116"/>
      <c r="M1107" s="114" t="s">
        <v>10740</v>
      </c>
      <c r="N1107" s="123">
        <v>45861.0</v>
      </c>
    </row>
    <row r="1108" hidden="1">
      <c r="A1108" s="114" t="s">
        <v>4098</v>
      </c>
      <c r="B1108" s="114">
        <v>2.1971389461E10</v>
      </c>
      <c r="C1108" s="116"/>
      <c r="D1108" s="116"/>
      <c r="E1108" s="114" t="s">
        <v>9254</v>
      </c>
      <c r="F1108" s="116"/>
      <c r="G1108" s="114" t="s">
        <v>86</v>
      </c>
      <c r="H1108" s="120"/>
      <c r="I1108" s="118"/>
      <c r="J1108" s="116"/>
      <c r="K1108" s="118"/>
      <c r="L1108" s="116"/>
      <c r="M1108" s="114" t="s">
        <v>9816</v>
      </c>
      <c r="N1108" s="123">
        <v>45861.0</v>
      </c>
    </row>
    <row r="1109" hidden="1">
      <c r="A1109" s="114" t="s">
        <v>5069</v>
      </c>
      <c r="B1109" s="114">
        <v>2.1971425883E10</v>
      </c>
      <c r="C1109" s="116"/>
      <c r="D1109" s="116"/>
      <c r="E1109" s="114" t="s">
        <v>9254</v>
      </c>
      <c r="F1109" s="116"/>
      <c r="G1109" s="114" t="s">
        <v>86</v>
      </c>
      <c r="H1109" s="120"/>
      <c r="I1109" s="118"/>
      <c r="J1109" s="116"/>
      <c r="K1109" s="118"/>
      <c r="L1109" s="116"/>
      <c r="M1109" s="114" t="s">
        <v>9816</v>
      </c>
      <c r="N1109" s="123">
        <v>45861.0</v>
      </c>
    </row>
    <row r="1110" hidden="1">
      <c r="A1110" s="114" t="s">
        <v>4897</v>
      </c>
      <c r="B1110" s="114">
        <v>2.2999223185E10</v>
      </c>
      <c r="C1110" s="116"/>
      <c r="D1110" s="116"/>
      <c r="E1110" s="114" t="s">
        <v>9254</v>
      </c>
      <c r="F1110" s="116"/>
      <c r="G1110" s="114" t="s">
        <v>86</v>
      </c>
      <c r="H1110" s="120"/>
      <c r="I1110" s="118"/>
      <c r="J1110" s="116"/>
      <c r="K1110" s="118"/>
      <c r="L1110" s="116"/>
      <c r="M1110" s="114" t="s">
        <v>9816</v>
      </c>
      <c r="N1110" s="123">
        <v>45861.0</v>
      </c>
    </row>
    <row r="1111" hidden="1">
      <c r="A1111" s="114" t="s">
        <v>4447</v>
      </c>
      <c r="B1111" s="114">
        <v>2.1988188369E10</v>
      </c>
      <c r="C1111" s="116"/>
      <c r="D1111" s="116"/>
      <c r="E1111" s="114" t="s">
        <v>9254</v>
      </c>
      <c r="F1111" s="116"/>
      <c r="G1111" s="114" t="s">
        <v>86</v>
      </c>
      <c r="H1111" s="120"/>
      <c r="I1111" s="118"/>
      <c r="J1111" s="116"/>
      <c r="K1111" s="118"/>
      <c r="L1111" s="116"/>
      <c r="M1111" s="114" t="s">
        <v>9816</v>
      </c>
      <c r="N1111" s="123">
        <v>45861.0</v>
      </c>
    </row>
    <row r="1112" hidden="1">
      <c r="A1112" s="114" t="s">
        <v>10811</v>
      </c>
      <c r="B1112" s="114">
        <v>2.2998768039E10</v>
      </c>
      <c r="C1112" s="116"/>
      <c r="D1112" s="116"/>
      <c r="E1112" s="114" t="s">
        <v>9254</v>
      </c>
      <c r="F1112" s="116"/>
      <c r="G1112" s="114" t="s">
        <v>86</v>
      </c>
      <c r="H1112" s="120"/>
      <c r="I1112" s="118"/>
      <c r="J1112" s="116"/>
      <c r="K1112" s="118"/>
      <c r="L1112" s="116"/>
      <c r="M1112" s="114" t="s">
        <v>9816</v>
      </c>
      <c r="N1112" s="123">
        <v>45861.0</v>
      </c>
    </row>
    <row r="1113" hidden="1">
      <c r="A1113" s="114" t="s">
        <v>4059</v>
      </c>
      <c r="B1113" s="114">
        <v>2.2999898895E10</v>
      </c>
      <c r="C1113" s="116"/>
      <c r="D1113" s="116"/>
      <c r="E1113" s="114" t="s">
        <v>9254</v>
      </c>
      <c r="F1113" s="116"/>
      <c r="G1113" s="114" t="s">
        <v>94</v>
      </c>
      <c r="H1113" s="120"/>
      <c r="I1113" s="118"/>
      <c r="J1113" s="116"/>
      <c r="K1113" s="118"/>
      <c r="L1113" s="116"/>
      <c r="M1113" s="114" t="s">
        <v>9816</v>
      </c>
      <c r="N1113" s="123">
        <v>45861.0</v>
      </c>
    </row>
    <row r="1114" hidden="1">
      <c r="A1114" s="114" t="s">
        <v>5118</v>
      </c>
      <c r="B1114" s="114">
        <v>2.1999547667E10</v>
      </c>
      <c r="C1114" s="116"/>
      <c r="D1114" s="116"/>
      <c r="E1114" s="114" t="s">
        <v>9254</v>
      </c>
      <c r="F1114" s="116"/>
      <c r="G1114" s="114" t="s">
        <v>86</v>
      </c>
      <c r="H1114" s="120"/>
      <c r="I1114" s="118"/>
      <c r="J1114" s="116"/>
      <c r="K1114" s="118"/>
      <c r="L1114" s="116"/>
      <c r="M1114" s="114" t="s">
        <v>9816</v>
      </c>
      <c r="N1114" s="123">
        <v>45861.0</v>
      </c>
    </row>
    <row r="1115" hidden="1">
      <c r="A1115" s="114" t="s">
        <v>4002</v>
      </c>
      <c r="B1115" s="114">
        <v>2.196493733E10</v>
      </c>
      <c r="C1115" s="116"/>
      <c r="D1115" s="116"/>
      <c r="E1115" s="114" t="s">
        <v>9254</v>
      </c>
      <c r="F1115" s="116"/>
      <c r="G1115" s="114" t="s">
        <v>86</v>
      </c>
      <c r="H1115" s="120"/>
      <c r="I1115" s="118"/>
      <c r="J1115" s="116"/>
      <c r="K1115" s="118"/>
      <c r="L1115" s="116"/>
      <c r="M1115" s="114" t="s">
        <v>9816</v>
      </c>
      <c r="N1115" s="123">
        <v>45861.0</v>
      </c>
    </row>
    <row r="1116" hidden="1">
      <c r="A1116" s="114" t="s">
        <v>10518</v>
      </c>
      <c r="B1116" s="114">
        <v>2.2997328813E10</v>
      </c>
      <c r="C1116" s="116"/>
      <c r="D1116" s="116"/>
      <c r="E1116" s="114" t="s">
        <v>9254</v>
      </c>
      <c r="F1116" s="116"/>
      <c r="G1116" s="114" t="s">
        <v>86</v>
      </c>
      <c r="H1116" s="120"/>
      <c r="I1116" s="118"/>
      <c r="J1116" s="116"/>
      <c r="K1116" s="118"/>
      <c r="L1116" s="116"/>
      <c r="M1116" s="114" t="s">
        <v>9816</v>
      </c>
      <c r="N1116" s="123">
        <v>45861.0</v>
      </c>
    </row>
    <row r="1117" hidden="1">
      <c r="A1117" s="114" t="s">
        <v>10812</v>
      </c>
      <c r="B1117" s="114">
        <v>2.199315445E10</v>
      </c>
      <c r="C1117" s="116"/>
      <c r="D1117" s="116"/>
      <c r="E1117" s="114" t="s">
        <v>9254</v>
      </c>
      <c r="F1117" s="116"/>
      <c r="G1117" s="114" t="s">
        <v>86</v>
      </c>
      <c r="H1117" s="120"/>
      <c r="I1117" s="118"/>
      <c r="J1117" s="116"/>
      <c r="K1117" s="118"/>
      <c r="L1117" s="116"/>
      <c r="M1117" s="114" t="s">
        <v>9816</v>
      </c>
      <c r="N1117" s="123">
        <v>45861.0</v>
      </c>
    </row>
    <row r="1118" hidden="1">
      <c r="A1118" s="114" t="s">
        <v>4547</v>
      </c>
      <c r="B1118" s="114">
        <v>2.1976752786E10</v>
      </c>
      <c r="C1118" s="116"/>
      <c r="D1118" s="116"/>
      <c r="E1118" s="114" t="s">
        <v>9254</v>
      </c>
      <c r="F1118" s="116"/>
      <c r="G1118" s="114" t="s">
        <v>86</v>
      </c>
      <c r="H1118" s="120"/>
      <c r="I1118" s="118"/>
      <c r="J1118" s="116"/>
      <c r="K1118" s="118"/>
      <c r="L1118" s="116"/>
      <c r="M1118" s="114" t="s">
        <v>9816</v>
      </c>
      <c r="N1118" s="123">
        <v>45861.0</v>
      </c>
    </row>
    <row r="1119" hidden="1">
      <c r="A1119" s="114" t="s">
        <v>10813</v>
      </c>
      <c r="B1119" s="114">
        <v>2.299385677E9</v>
      </c>
      <c r="C1119" s="116"/>
      <c r="D1119" s="116"/>
      <c r="E1119" s="114" t="s">
        <v>9254</v>
      </c>
      <c r="F1119" s="116"/>
      <c r="G1119" s="114" t="s">
        <v>86</v>
      </c>
      <c r="H1119" s="120"/>
      <c r="I1119" s="118"/>
      <c r="J1119" s="116"/>
      <c r="K1119" s="118"/>
      <c r="L1119" s="116"/>
      <c r="M1119" s="114" t="s">
        <v>10740</v>
      </c>
      <c r="N1119" s="123">
        <v>45861.0</v>
      </c>
    </row>
    <row r="1120" hidden="1">
      <c r="A1120" s="114" t="s">
        <v>5443</v>
      </c>
      <c r="B1120" s="114">
        <v>2.1997125193E10</v>
      </c>
      <c r="C1120" s="116"/>
      <c r="D1120" s="116"/>
      <c r="E1120" s="114" t="s">
        <v>9254</v>
      </c>
      <c r="F1120" s="116"/>
      <c r="G1120" s="114" t="s">
        <v>86</v>
      </c>
      <c r="H1120" s="120"/>
      <c r="I1120" s="118"/>
      <c r="J1120" s="116"/>
      <c r="K1120" s="118"/>
      <c r="L1120" s="116"/>
      <c r="M1120" s="114" t="s">
        <v>9816</v>
      </c>
      <c r="N1120" s="123">
        <v>45861.0</v>
      </c>
    </row>
    <row r="1121" hidden="1">
      <c r="A1121" s="114" t="s">
        <v>3982</v>
      </c>
      <c r="B1121" s="114">
        <v>8.55889764095E11</v>
      </c>
      <c r="C1121" s="116"/>
      <c r="D1121" s="116"/>
      <c r="E1121" s="114" t="s">
        <v>9254</v>
      </c>
      <c r="F1121" s="116"/>
      <c r="G1121" s="114" t="s">
        <v>86</v>
      </c>
      <c r="H1121" s="120"/>
      <c r="I1121" s="118"/>
      <c r="J1121" s="116"/>
      <c r="K1121" s="118"/>
      <c r="L1121" s="116"/>
      <c r="M1121" s="114" t="s">
        <v>10740</v>
      </c>
      <c r="N1121" s="123">
        <v>45861.0</v>
      </c>
    </row>
    <row r="1122" hidden="1">
      <c r="A1122" s="114" t="s">
        <v>10814</v>
      </c>
      <c r="B1122" s="114">
        <v>2.4998502006E10</v>
      </c>
      <c r="C1122" s="116"/>
      <c r="D1122" s="116"/>
      <c r="E1122" s="114" t="s">
        <v>9254</v>
      </c>
      <c r="F1122" s="116"/>
      <c r="G1122" s="114" t="s">
        <v>86</v>
      </c>
      <c r="H1122" s="120"/>
      <c r="I1122" s="118"/>
      <c r="J1122" s="116"/>
      <c r="K1122" s="118"/>
      <c r="L1122" s="116"/>
      <c r="M1122" s="114" t="s">
        <v>9816</v>
      </c>
      <c r="N1122" s="123">
        <v>45861.0</v>
      </c>
    </row>
    <row r="1123" hidden="1">
      <c r="A1123" s="114" t="s">
        <v>10815</v>
      </c>
      <c r="B1123" s="114">
        <v>2.1971201756E10</v>
      </c>
      <c r="C1123" s="116"/>
      <c r="D1123" s="116"/>
      <c r="E1123" s="114" t="s">
        <v>9254</v>
      </c>
      <c r="F1123" s="116"/>
      <c r="G1123" s="114" t="s">
        <v>86</v>
      </c>
      <c r="H1123" s="120"/>
      <c r="I1123" s="118"/>
      <c r="J1123" s="116"/>
      <c r="K1123" s="118"/>
      <c r="L1123" s="116"/>
      <c r="M1123" s="114" t="s">
        <v>9816</v>
      </c>
      <c r="N1123" s="123">
        <v>45861.0</v>
      </c>
    </row>
    <row r="1124" hidden="1">
      <c r="A1124" s="114" t="s">
        <v>10816</v>
      </c>
      <c r="B1124" s="114">
        <v>2.499862891E10</v>
      </c>
      <c r="C1124" s="116"/>
      <c r="D1124" s="116"/>
      <c r="E1124" s="114" t="s">
        <v>9254</v>
      </c>
      <c r="F1124" s="116"/>
      <c r="G1124" s="114" t="s">
        <v>86</v>
      </c>
      <c r="H1124" s="120"/>
      <c r="I1124" s="118"/>
      <c r="J1124" s="116"/>
      <c r="K1124" s="118"/>
      <c r="L1124" s="116"/>
      <c r="M1124" s="114" t="s">
        <v>9816</v>
      </c>
      <c r="N1124" s="123">
        <v>45861.0</v>
      </c>
    </row>
    <row r="1125" hidden="1">
      <c r="A1125" s="114" t="s">
        <v>10817</v>
      </c>
      <c r="B1125" s="114">
        <v>2.199980865E9</v>
      </c>
      <c r="C1125" s="116"/>
      <c r="D1125" s="116"/>
      <c r="E1125" s="114" t="s">
        <v>9254</v>
      </c>
      <c r="F1125" s="116"/>
      <c r="G1125" s="114" t="s">
        <v>86</v>
      </c>
      <c r="H1125" s="120"/>
      <c r="I1125" s="118"/>
      <c r="J1125" s="116"/>
      <c r="K1125" s="118"/>
      <c r="L1125" s="116"/>
      <c r="M1125" s="114" t="s">
        <v>9816</v>
      </c>
      <c r="N1125" s="123">
        <v>45861.0</v>
      </c>
    </row>
    <row r="1126" hidden="1">
      <c r="A1126" s="114" t="s">
        <v>4639</v>
      </c>
      <c r="B1126" s="114">
        <v>2.1983640209E10</v>
      </c>
      <c r="C1126" s="116"/>
      <c r="D1126" s="116"/>
      <c r="E1126" s="114" t="s">
        <v>655</v>
      </c>
      <c r="F1126" s="116"/>
      <c r="G1126" s="114" t="s">
        <v>86</v>
      </c>
      <c r="H1126" s="120"/>
      <c r="I1126" s="118"/>
      <c r="J1126" s="116"/>
      <c r="K1126" s="118"/>
      <c r="L1126" s="116"/>
      <c r="M1126" s="116"/>
      <c r="N1126" s="123">
        <v>45875.0</v>
      </c>
    </row>
    <row r="1127" hidden="1">
      <c r="A1127" s="114" t="s">
        <v>10818</v>
      </c>
      <c r="B1127" s="114">
        <v>2.191032283E9</v>
      </c>
      <c r="C1127" s="116"/>
      <c r="D1127" s="116"/>
      <c r="E1127" s="114" t="s">
        <v>655</v>
      </c>
      <c r="F1127" s="116"/>
      <c r="G1127" s="114" t="s">
        <v>86</v>
      </c>
      <c r="H1127" s="120"/>
      <c r="I1127" s="118"/>
      <c r="J1127" s="116"/>
      <c r="K1127" s="118"/>
      <c r="L1127" s="116"/>
      <c r="M1127" s="116"/>
      <c r="N1127" s="123">
        <v>45875.0</v>
      </c>
    </row>
    <row r="1128" hidden="1">
      <c r="A1128" s="114" t="s">
        <v>4347</v>
      </c>
      <c r="B1128" s="114">
        <v>2.1990757424E10</v>
      </c>
      <c r="C1128" s="116"/>
      <c r="D1128" s="116"/>
      <c r="E1128" s="114" t="s">
        <v>655</v>
      </c>
      <c r="F1128" s="116"/>
      <c r="G1128" s="114" t="s">
        <v>86</v>
      </c>
      <c r="H1128" s="120"/>
      <c r="I1128" s="118"/>
      <c r="J1128" s="116"/>
      <c r="K1128" s="118"/>
      <c r="L1128" s="116"/>
      <c r="M1128" s="116"/>
      <c r="N1128" s="123">
        <v>45875.0</v>
      </c>
    </row>
    <row r="1129" hidden="1">
      <c r="A1129" s="114" t="s">
        <v>10819</v>
      </c>
      <c r="B1129" s="114">
        <v>2.1971417251E10</v>
      </c>
      <c r="C1129" s="116"/>
      <c r="D1129" s="116"/>
      <c r="E1129" s="114" t="s">
        <v>655</v>
      </c>
      <c r="F1129" s="116"/>
      <c r="G1129" s="114" t="s">
        <v>86</v>
      </c>
      <c r="H1129" s="120"/>
      <c r="I1129" s="118"/>
      <c r="J1129" s="116"/>
      <c r="K1129" s="118"/>
      <c r="L1129" s="116"/>
      <c r="M1129" s="116"/>
      <c r="N1129" s="123">
        <v>45875.0</v>
      </c>
    </row>
    <row r="1130" hidden="1">
      <c r="A1130" s="114" t="s">
        <v>4059</v>
      </c>
      <c r="B1130" s="114">
        <v>2.1983226851E10</v>
      </c>
      <c r="C1130" s="116"/>
      <c r="D1130" s="116"/>
      <c r="E1130" s="114" t="s">
        <v>655</v>
      </c>
      <c r="F1130" s="116"/>
      <c r="G1130" s="114" t="s">
        <v>86</v>
      </c>
      <c r="H1130" s="120"/>
      <c r="I1130" s="118"/>
      <c r="J1130" s="116"/>
      <c r="K1130" s="118"/>
      <c r="L1130" s="116"/>
      <c r="M1130" s="116"/>
      <c r="N1130" s="123">
        <v>45875.0</v>
      </c>
    </row>
    <row r="1131" hidden="1">
      <c r="A1131" s="114" t="s">
        <v>7675</v>
      </c>
      <c r="B1131" s="114">
        <v>2.1999505461E10</v>
      </c>
      <c r="C1131" s="116"/>
      <c r="D1131" s="116"/>
      <c r="E1131" s="114" t="s">
        <v>655</v>
      </c>
      <c r="F1131" s="116"/>
      <c r="G1131" s="114" t="s">
        <v>86</v>
      </c>
      <c r="H1131" s="120"/>
      <c r="I1131" s="118"/>
      <c r="J1131" s="116"/>
      <c r="K1131" s="118"/>
      <c r="L1131" s="116"/>
      <c r="M1131" s="116"/>
      <c r="N1131" s="123">
        <v>45875.0</v>
      </c>
    </row>
    <row r="1132" hidden="1">
      <c r="A1132" s="114" t="s">
        <v>10820</v>
      </c>
      <c r="B1132" s="114">
        <v>2.299903793E10</v>
      </c>
      <c r="C1132" s="116"/>
      <c r="D1132" s="116"/>
      <c r="E1132" s="114" t="s">
        <v>9254</v>
      </c>
      <c r="F1132" s="116"/>
      <c r="G1132" s="114" t="s">
        <v>86</v>
      </c>
      <c r="H1132" s="120"/>
      <c r="I1132" s="118"/>
      <c r="J1132" s="116"/>
      <c r="K1132" s="118"/>
      <c r="L1132" s="116"/>
      <c r="M1132" s="114" t="s">
        <v>9816</v>
      </c>
      <c r="N1132" s="123">
        <v>45861.0</v>
      </c>
    </row>
    <row r="1133" hidden="1">
      <c r="A1133" s="114" t="s">
        <v>7252</v>
      </c>
      <c r="B1133" s="114">
        <v>2.1986629331E10</v>
      </c>
      <c r="C1133" s="116"/>
      <c r="D1133" s="116"/>
      <c r="E1133" s="114" t="s">
        <v>9254</v>
      </c>
      <c r="F1133" s="116"/>
      <c r="G1133" s="114" t="s">
        <v>86</v>
      </c>
      <c r="H1133" s="120"/>
      <c r="I1133" s="118"/>
      <c r="J1133" s="116"/>
      <c r="K1133" s="118"/>
      <c r="L1133" s="116"/>
      <c r="M1133" s="114" t="s">
        <v>9816</v>
      </c>
      <c r="N1133" s="123">
        <v>45861.0</v>
      </c>
    </row>
    <row r="1134" hidden="1">
      <c r="A1134" s="114" t="s">
        <v>4104</v>
      </c>
      <c r="B1134" s="114">
        <v>2.299202404E10</v>
      </c>
      <c r="C1134" s="116"/>
      <c r="D1134" s="116"/>
      <c r="E1134" s="114" t="s">
        <v>9254</v>
      </c>
      <c r="F1134" s="116"/>
      <c r="G1134" s="114" t="s">
        <v>86</v>
      </c>
      <c r="H1134" s="120"/>
      <c r="I1134" s="118"/>
      <c r="J1134" s="116"/>
      <c r="K1134" s="118"/>
      <c r="L1134" s="116"/>
      <c r="M1134" s="114" t="s">
        <v>9816</v>
      </c>
      <c r="N1134" s="123">
        <v>45861.0</v>
      </c>
    </row>
    <row r="1135" hidden="1">
      <c r="A1135" s="114" t="s">
        <v>4016</v>
      </c>
      <c r="B1135" s="114">
        <v>2.2998321062E10</v>
      </c>
      <c r="C1135" s="116"/>
      <c r="D1135" s="116"/>
      <c r="E1135" s="114" t="s">
        <v>655</v>
      </c>
      <c r="F1135" s="116"/>
      <c r="G1135" s="114" t="s">
        <v>94</v>
      </c>
      <c r="H1135" s="120"/>
      <c r="I1135" s="118"/>
      <c r="J1135" s="116"/>
      <c r="K1135" s="118"/>
      <c r="L1135" s="116"/>
      <c r="M1135" s="116"/>
      <c r="N1135" s="123">
        <v>45874.0</v>
      </c>
    </row>
    <row r="1136" hidden="1">
      <c r="A1136" s="114" t="s">
        <v>4904</v>
      </c>
      <c r="B1136" s="114">
        <v>2.2999997383E10</v>
      </c>
      <c r="C1136" s="116"/>
      <c r="D1136" s="116"/>
      <c r="E1136" s="114" t="s">
        <v>655</v>
      </c>
      <c r="F1136" s="116"/>
      <c r="G1136" s="114" t="s">
        <v>94</v>
      </c>
      <c r="H1136" s="120"/>
      <c r="I1136" s="118"/>
      <c r="J1136" s="116"/>
      <c r="K1136" s="118"/>
      <c r="L1136" s="116"/>
      <c r="M1136" s="116"/>
      <c r="N1136" s="123">
        <v>45874.0</v>
      </c>
    </row>
    <row r="1137" hidden="1">
      <c r="A1137" s="114" t="s">
        <v>10821</v>
      </c>
      <c r="B1137" s="114">
        <v>2.1986324633E10</v>
      </c>
      <c r="C1137" s="116"/>
      <c r="D1137" s="116"/>
      <c r="E1137" s="114" t="s">
        <v>655</v>
      </c>
      <c r="F1137" s="116"/>
      <c r="G1137" s="114" t="s">
        <v>86</v>
      </c>
      <c r="H1137" s="120"/>
      <c r="I1137" s="118"/>
      <c r="J1137" s="116"/>
      <c r="K1137" s="118"/>
      <c r="L1137" s="116"/>
      <c r="M1137" s="116"/>
      <c r="N1137" s="123">
        <v>45874.0</v>
      </c>
    </row>
    <row r="1138" hidden="1">
      <c r="A1138" s="114" t="s">
        <v>9795</v>
      </c>
      <c r="B1138" s="114">
        <v>2.4992433373E10</v>
      </c>
      <c r="C1138" s="116"/>
      <c r="D1138" s="116"/>
      <c r="E1138" s="114" t="s">
        <v>655</v>
      </c>
      <c r="F1138" s="116"/>
      <c r="G1138" s="114" t="s">
        <v>94</v>
      </c>
      <c r="H1138" s="120"/>
      <c r="I1138" s="118"/>
      <c r="J1138" s="116"/>
      <c r="K1138" s="118"/>
      <c r="L1138" s="116"/>
      <c r="M1138" s="116"/>
      <c r="N1138" s="123">
        <v>45874.0</v>
      </c>
    </row>
    <row r="1139" hidden="1">
      <c r="A1139" s="114" t="s">
        <v>4063</v>
      </c>
      <c r="B1139" s="114">
        <v>2.1978846625E10</v>
      </c>
      <c r="C1139" s="116"/>
      <c r="D1139" s="116"/>
      <c r="E1139" s="114" t="s">
        <v>9254</v>
      </c>
      <c r="F1139" s="116"/>
      <c r="G1139" s="114" t="s">
        <v>86</v>
      </c>
      <c r="H1139" s="120"/>
      <c r="I1139" s="118"/>
      <c r="J1139" s="116"/>
      <c r="K1139" s="118"/>
      <c r="L1139" s="116"/>
      <c r="M1139" s="114" t="s">
        <v>9816</v>
      </c>
      <c r="N1139" s="123">
        <v>45861.0</v>
      </c>
    </row>
    <row r="1140" hidden="1">
      <c r="A1140" s="114" t="s">
        <v>5249</v>
      </c>
      <c r="B1140" s="114">
        <v>2.1975119701E10</v>
      </c>
      <c r="C1140" s="116"/>
      <c r="D1140" s="116"/>
      <c r="E1140" s="114" t="s">
        <v>655</v>
      </c>
      <c r="F1140" s="116"/>
      <c r="G1140" s="114" t="s">
        <v>86</v>
      </c>
      <c r="H1140" s="120"/>
      <c r="I1140" s="118"/>
      <c r="J1140" s="116"/>
      <c r="K1140" s="118"/>
      <c r="L1140" s="116"/>
      <c r="M1140" s="116"/>
      <c r="N1140" s="123">
        <v>45874.0</v>
      </c>
    </row>
    <row r="1141" hidden="1">
      <c r="A1141" s="114" t="s">
        <v>10822</v>
      </c>
      <c r="B1141" s="114">
        <v>2.1981312905E10</v>
      </c>
      <c r="C1141" s="116"/>
      <c r="D1141" s="116"/>
      <c r="E1141" s="114" t="s">
        <v>9254</v>
      </c>
      <c r="F1141" s="116"/>
      <c r="G1141" s="114" t="s">
        <v>94</v>
      </c>
      <c r="H1141" s="120"/>
      <c r="I1141" s="118"/>
      <c r="J1141" s="116"/>
      <c r="K1141" s="118"/>
      <c r="L1141" s="116"/>
      <c r="M1141" s="114" t="s">
        <v>9816</v>
      </c>
      <c r="N1141" s="123">
        <v>45861.0</v>
      </c>
    </row>
    <row r="1142" hidden="1">
      <c r="A1142" s="114" t="s">
        <v>4022</v>
      </c>
      <c r="B1142" s="114">
        <v>2.2999178083E10</v>
      </c>
      <c r="C1142" s="116"/>
      <c r="D1142" s="116"/>
      <c r="E1142" s="114" t="s">
        <v>9254</v>
      </c>
      <c r="F1142" s="116"/>
      <c r="G1142" s="114" t="s">
        <v>86</v>
      </c>
      <c r="H1142" s="120"/>
      <c r="I1142" s="118"/>
      <c r="J1142" s="116"/>
      <c r="K1142" s="118"/>
      <c r="L1142" s="116"/>
      <c r="M1142" s="114" t="s">
        <v>9816</v>
      </c>
      <c r="N1142" s="123">
        <v>45861.0</v>
      </c>
    </row>
    <row r="1143" hidden="1">
      <c r="A1143" s="114" t="s">
        <v>10823</v>
      </c>
      <c r="B1143" s="114">
        <v>2.1966468252E10</v>
      </c>
      <c r="C1143" s="116"/>
      <c r="D1143" s="116"/>
      <c r="E1143" s="114" t="s">
        <v>9254</v>
      </c>
      <c r="F1143" s="116"/>
      <c r="G1143" s="114" t="s">
        <v>86</v>
      </c>
      <c r="H1143" s="120"/>
      <c r="I1143" s="118"/>
      <c r="J1143" s="116"/>
      <c r="K1143" s="118"/>
      <c r="L1143" s="116"/>
      <c r="M1143" s="114" t="s">
        <v>9816</v>
      </c>
      <c r="N1143" s="123">
        <v>45861.0</v>
      </c>
    </row>
    <row r="1144" hidden="1">
      <c r="A1144" s="114" t="s">
        <v>5153</v>
      </c>
      <c r="B1144" s="114">
        <v>2.1991743735E10</v>
      </c>
      <c r="C1144" s="116"/>
      <c r="D1144" s="116"/>
      <c r="E1144" s="114" t="s">
        <v>9254</v>
      </c>
      <c r="F1144" s="116"/>
      <c r="G1144" s="114" t="s">
        <v>86</v>
      </c>
      <c r="H1144" s="120"/>
      <c r="I1144" s="118"/>
      <c r="J1144" s="116"/>
      <c r="K1144" s="118"/>
      <c r="L1144" s="116"/>
      <c r="M1144" s="114" t="s">
        <v>10740</v>
      </c>
      <c r="N1144" s="123">
        <v>45861.0</v>
      </c>
    </row>
    <row r="1145" hidden="1">
      <c r="A1145" s="114" t="s">
        <v>22</v>
      </c>
      <c r="B1145" s="114">
        <v>2.197213231E10</v>
      </c>
      <c r="C1145" s="116"/>
      <c r="D1145" s="116"/>
      <c r="E1145" s="114" t="s">
        <v>9254</v>
      </c>
      <c r="F1145" s="116"/>
      <c r="G1145" s="114" t="s">
        <v>86</v>
      </c>
      <c r="H1145" s="120"/>
      <c r="I1145" s="118"/>
      <c r="J1145" s="116"/>
      <c r="K1145" s="118"/>
      <c r="L1145" s="116"/>
      <c r="M1145" s="114" t="s">
        <v>9816</v>
      </c>
      <c r="N1145" s="123">
        <v>45861.0</v>
      </c>
    </row>
    <row r="1146" hidden="1">
      <c r="A1146" s="114" t="s">
        <v>10824</v>
      </c>
      <c r="B1146" s="114">
        <v>2.1990851482E10</v>
      </c>
      <c r="C1146" s="116"/>
      <c r="D1146" s="116"/>
      <c r="E1146" s="114" t="s">
        <v>9254</v>
      </c>
      <c r="F1146" s="116"/>
      <c r="G1146" s="114" t="s">
        <v>86</v>
      </c>
      <c r="H1146" s="120"/>
      <c r="I1146" s="118"/>
      <c r="J1146" s="116"/>
      <c r="K1146" s="118"/>
      <c r="L1146" s="116"/>
      <c r="M1146" s="114" t="s">
        <v>9816</v>
      </c>
      <c r="N1146" s="123">
        <v>45861.0</v>
      </c>
    </row>
    <row r="1147" hidden="1">
      <c r="A1147" s="114" t="s">
        <v>5144</v>
      </c>
      <c r="B1147" s="114">
        <v>2.2998712511E10</v>
      </c>
      <c r="C1147" s="116"/>
      <c r="D1147" s="116"/>
      <c r="E1147" s="114" t="s">
        <v>9254</v>
      </c>
      <c r="F1147" s="116"/>
      <c r="G1147" s="114" t="s">
        <v>150</v>
      </c>
      <c r="H1147" s="120"/>
      <c r="I1147" s="118"/>
      <c r="J1147" s="116"/>
      <c r="K1147" s="118"/>
      <c r="L1147" s="116"/>
      <c r="M1147" s="114" t="s">
        <v>9816</v>
      </c>
      <c r="N1147" s="123">
        <v>45861.0</v>
      </c>
    </row>
    <row r="1148" hidden="1">
      <c r="A1148" s="114" t="s">
        <v>10825</v>
      </c>
      <c r="B1148" s="114">
        <v>2.4981048098E10</v>
      </c>
      <c r="C1148" s="116"/>
      <c r="D1148" s="116"/>
      <c r="E1148" s="114" t="s">
        <v>9254</v>
      </c>
      <c r="F1148" s="116"/>
      <c r="G1148" s="114" t="s">
        <v>86</v>
      </c>
      <c r="H1148" s="120"/>
      <c r="I1148" s="118"/>
      <c r="J1148" s="116"/>
      <c r="K1148" s="118"/>
      <c r="L1148" s="116"/>
      <c r="M1148" s="114" t="s">
        <v>9816</v>
      </c>
      <c r="N1148" s="123">
        <v>45861.0</v>
      </c>
    </row>
    <row r="1149" hidden="1">
      <c r="A1149" s="114" t="s">
        <v>5234</v>
      </c>
      <c r="B1149" s="114">
        <v>2.1975556218E10</v>
      </c>
      <c r="C1149" s="116"/>
      <c r="D1149" s="116"/>
      <c r="E1149" s="114" t="s">
        <v>655</v>
      </c>
      <c r="F1149" s="116"/>
      <c r="G1149" s="114" t="s">
        <v>94</v>
      </c>
      <c r="H1149" s="120"/>
      <c r="I1149" s="118"/>
      <c r="J1149" s="116"/>
      <c r="K1149" s="118"/>
      <c r="L1149" s="116"/>
      <c r="M1149" s="116"/>
      <c r="N1149" s="123">
        <v>45874.0</v>
      </c>
    </row>
    <row r="1150" hidden="1">
      <c r="A1150" s="114" t="s">
        <v>4245</v>
      </c>
      <c r="B1150" s="114">
        <v>2.2997819637E10</v>
      </c>
      <c r="C1150" s="116"/>
      <c r="D1150" s="116"/>
      <c r="E1150" s="114" t="s">
        <v>655</v>
      </c>
      <c r="F1150" s="116"/>
      <c r="G1150" s="114" t="s">
        <v>94</v>
      </c>
      <c r="H1150" s="120"/>
      <c r="I1150" s="118"/>
      <c r="J1150" s="116"/>
      <c r="K1150" s="118"/>
      <c r="L1150" s="116"/>
      <c r="M1150" s="116"/>
      <c r="N1150" s="123">
        <v>45874.0</v>
      </c>
    </row>
    <row r="1151" hidden="1">
      <c r="A1151" s="114" t="s">
        <v>4297</v>
      </c>
      <c r="B1151" s="114">
        <v>2.1975546696E10</v>
      </c>
      <c r="C1151" s="116"/>
      <c r="D1151" s="116"/>
      <c r="E1151" s="114" t="s">
        <v>655</v>
      </c>
      <c r="F1151" s="116"/>
      <c r="G1151" s="114" t="s">
        <v>94</v>
      </c>
      <c r="H1151" s="120"/>
      <c r="I1151" s="118"/>
      <c r="J1151" s="116"/>
      <c r="K1151" s="118"/>
      <c r="L1151" s="116"/>
      <c r="M1151" s="116"/>
      <c r="N1151" s="123">
        <v>45874.0</v>
      </c>
    </row>
    <row r="1152" hidden="1">
      <c r="A1152" s="114" t="s">
        <v>4897</v>
      </c>
      <c r="B1152" s="114">
        <v>2.4981405242E10</v>
      </c>
      <c r="C1152" s="116"/>
      <c r="D1152" s="116"/>
      <c r="E1152" s="114" t="s">
        <v>9254</v>
      </c>
      <c r="F1152" s="116"/>
      <c r="G1152" s="114" t="s">
        <v>86</v>
      </c>
      <c r="H1152" s="120"/>
      <c r="I1152" s="118"/>
      <c r="J1152" s="116"/>
      <c r="K1152" s="118"/>
      <c r="L1152" s="116"/>
      <c r="M1152" s="114" t="s">
        <v>9816</v>
      </c>
      <c r="N1152" s="123">
        <v>45861.0</v>
      </c>
    </row>
    <row r="1153" hidden="1">
      <c r="A1153" s="114" t="s">
        <v>10826</v>
      </c>
      <c r="B1153" s="114">
        <v>2.1981743882E10</v>
      </c>
      <c r="C1153" s="116"/>
      <c r="D1153" s="116"/>
      <c r="E1153" s="114" t="s">
        <v>9254</v>
      </c>
      <c r="F1153" s="116"/>
      <c r="G1153" s="114" t="s">
        <v>86</v>
      </c>
      <c r="H1153" s="120"/>
      <c r="I1153" s="118"/>
      <c r="J1153" s="116"/>
      <c r="K1153" s="118"/>
      <c r="L1153" s="116"/>
      <c r="M1153" s="114" t="s">
        <v>9816</v>
      </c>
      <c r="N1153" s="123">
        <v>45861.0</v>
      </c>
    </row>
    <row r="1154" hidden="1">
      <c r="A1154" s="114" t="s">
        <v>4282</v>
      </c>
      <c r="B1154" s="114">
        <v>2.1971011078E10</v>
      </c>
      <c r="C1154" s="116"/>
      <c r="D1154" s="116"/>
      <c r="E1154" s="114" t="s">
        <v>9254</v>
      </c>
      <c r="F1154" s="116"/>
      <c r="G1154" s="114" t="s">
        <v>86</v>
      </c>
      <c r="H1154" s="120"/>
      <c r="I1154" s="118"/>
      <c r="J1154" s="116"/>
      <c r="K1154" s="118"/>
      <c r="L1154" s="116"/>
      <c r="M1154" s="114" t="s">
        <v>9816</v>
      </c>
      <c r="N1154" s="123">
        <v>45861.0</v>
      </c>
    </row>
    <row r="1155" hidden="1">
      <c r="A1155" s="114" t="s">
        <v>10827</v>
      </c>
      <c r="B1155" s="114">
        <v>2.1989958338E10</v>
      </c>
      <c r="C1155" s="116"/>
      <c r="D1155" s="116"/>
      <c r="E1155" s="114" t="s">
        <v>9254</v>
      </c>
      <c r="F1155" s="116"/>
      <c r="G1155" s="114" t="s">
        <v>86</v>
      </c>
      <c r="H1155" s="120"/>
      <c r="I1155" s="118"/>
      <c r="J1155" s="116"/>
      <c r="K1155" s="118"/>
      <c r="L1155" s="116"/>
      <c r="M1155" s="114" t="s">
        <v>9816</v>
      </c>
      <c r="N1155" s="123">
        <v>45861.0</v>
      </c>
    </row>
    <row r="1156" hidden="1">
      <c r="A1156" s="114" t="s">
        <v>4339</v>
      </c>
      <c r="B1156" s="114">
        <v>2.1975924384E10</v>
      </c>
      <c r="C1156" s="116"/>
      <c r="D1156" s="116"/>
      <c r="E1156" s="114" t="s">
        <v>9254</v>
      </c>
      <c r="F1156" s="116"/>
      <c r="G1156" s="114" t="s">
        <v>86</v>
      </c>
      <c r="H1156" s="120"/>
      <c r="I1156" s="118"/>
      <c r="J1156" s="116"/>
      <c r="K1156" s="118"/>
      <c r="L1156" s="116"/>
      <c r="M1156" s="114" t="s">
        <v>9816</v>
      </c>
      <c r="N1156" s="123">
        <v>45861.0</v>
      </c>
    </row>
    <row r="1157" hidden="1">
      <c r="A1157" s="114" t="s">
        <v>4547</v>
      </c>
      <c r="B1157" s="114">
        <v>2.2999258645E10</v>
      </c>
      <c r="C1157" s="116"/>
      <c r="D1157" s="116"/>
      <c r="E1157" s="114" t="s">
        <v>9254</v>
      </c>
      <c r="F1157" s="116"/>
      <c r="G1157" s="114" t="s">
        <v>86</v>
      </c>
      <c r="H1157" s="120"/>
      <c r="I1157" s="118"/>
      <c r="J1157" s="116"/>
      <c r="K1157" s="118"/>
      <c r="L1157" s="116"/>
      <c r="M1157" s="114" t="s">
        <v>10740</v>
      </c>
      <c r="N1157" s="123">
        <v>45861.0</v>
      </c>
    </row>
    <row r="1158" hidden="1">
      <c r="A1158" s="114" t="s">
        <v>14</v>
      </c>
      <c r="B1158" s="114">
        <v>2.1970006856E10</v>
      </c>
      <c r="C1158" s="116"/>
      <c r="D1158" s="116"/>
      <c r="E1158" s="114" t="s">
        <v>9254</v>
      </c>
      <c r="F1158" s="116"/>
      <c r="G1158" s="114" t="s">
        <v>86</v>
      </c>
      <c r="H1158" s="120"/>
      <c r="I1158" s="118"/>
      <c r="J1158" s="116"/>
      <c r="K1158" s="118"/>
      <c r="L1158" s="116"/>
      <c r="M1158" s="114" t="s">
        <v>10740</v>
      </c>
      <c r="N1158" s="123">
        <v>45861.0</v>
      </c>
    </row>
    <row r="1159" hidden="1">
      <c r="A1159" s="114" t="s">
        <v>4184</v>
      </c>
      <c r="B1159" s="114">
        <v>2.1972051157E10</v>
      </c>
      <c r="C1159" s="116"/>
      <c r="D1159" s="116"/>
      <c r="E1159" s="114" t="s">
        <v>655</v>
      </c>
      <c r="F1159" s="116"/>
      <c r="G1159" s="114" t="s">
        <v>94</v>
      </c>
      <c r="H1159" s="120"/>
      <c r="I1159" s="118"/>
      <c r="J1159" s="116"/>
      <c r="K1159" s="118"/>
      <c r="L1159" s="116"/>
      <c r="M1159" s="116"/>
      <c r="N1159" s="123">
        <v>45875.0</v>
      </c>
    </row>
    <row r="1160" hidden="1">
      <c r="A1160" s="114" t="s">
        <v>4658</v>
      </c>
      <c r="B1160" s="114">
        <v>2.1973152026E10</v>
      </c>
      <c r="C1160" s="116"/>
      <c r="D1160" s="116"/>
      <c r="E1160" s="114" t="s">
        <v>655</v>
      </c>
      <c r="F1160" s="116"/>
      <c r="G1160" s="114" t="s">
        <v>86</v>
      </c>
      <c r="H1160" s="120"/>
      <c r="I1160" s="118"/>
      <c r="J1160" s="116"/>
      <c r="K1160" s="118"/>
      <c r="L1160" s="116"/>
      <c r="M1160" s="116"/>
      <c r="N1160" s="123">
        <v>45875.0</v>
      </c>
    </row>
    <row r="1161" hidden="1">
      <c r="A1161" s="114" t="s">
        <v>4557</v>
      </c>
      <c r="B1161" s="114">
        <v>2.1967129682E10</v>
      </c>
      <c r="C1161" s="116"/>
      <c r="D1161" s="116"/>
      <c r="E1161" s="114" t="s">
        <v>655</v>
      </c>
      <c r="F1161" s="116"/>
      <c r="G1161" s="114" t="s">
        <v>86</v>
      </c>
      <c r="H1161" s="120"/>
      <c r="I1161" s="118"/>
      <c r="J1161" s="116"/>
      <c r="K1161" s="118"/>
      <c r="L1161" s="116"/>
      <c r="M1161" s="116"/>
      <c r="N1161" s="123">
        <v>45875.0</v>
      </c>
    </row>
    <row r="1162" hidden="1">
      <c r="A1162" s="114" t="s">
        <v>10828</v>
      </c>
      <c r="B1162" s="114">
        <v>2.1970392844E10</v>
      </c>
      <c r="C1162" s="116"/>
      <c r="D1162" s="116"/>
      <c r="E1162" s="114" t="s">
        <v>655</v>
      </c>
      <c r="F1162" s="116"/>
      <c r="G1162" s="114" t="s">
        <v>150</v>
      </c>
      <c r="H1162" s="120"/>
      <c r="I1162" s="118"/>
      <c r="J1162" s="116"/>
      <c r="K1162" s="118"/>
      <c r="L1162" s="116"/>
      <c r="M1162" s="116"/>
      <c r="N1162" s="123">
        <v>45875.0</v>
      </c>
    </row>
    <row r="1163" hidden="1">
      <c r="A1163" s="114" t="s">
        <v>10829</v>
      </c>
      <c r="B1163" s="114">
        <v>2.1972628344E10</v>
      </c>
      <c r="C1163" s="116"/>
      <c r="D1163" s="116"/>
      <c r="E1163" s="114" t="s">
        <v>9254</v>
      </c>
      <c r="F1163" s="116"/>
      <c r="G1163" s="114" t="s">
        <v>86</v>
      </c>
      <c r="H1163" s="120"/>
      <c r="I1163" s="118"/>
      <c r="J1163" s="116"/>
      <c r="K1163" s="118"/>
      <c r="L1163" s="116"/>
      <c r="M1163" s="114" t="s">
        <v>9816</v>
      </c>
      <c r="N1163" s="123">
        <v>45861.0</v>
      </c>
    </row>
    <row r="1164" hidden="1">
      <c r="A1164" s="114" t="s">
        <v>10830</v>
      </c>
      <c r="B1164" s="114">
        <v>2.2988275022E10</v>
      </c>
      <c r="C1164" s="116"/>
      <c r="D1164" s="116"/>
      <c r="E1164" s="114" t="s">
        <v>9254</v>
      </c>
      <c r="F1164" s="116"/>
      <c r="G1164" s="114" t="s">
        <v>94</v>
      </c>
      <c r="H1164" s="120"/>
      <c r="I1164" s="118"/>
      <c r="J1164" s="116"/>
      <c r="K1164" s="118"/>
      <c r="L1164" s="116"/>
      <c r="M1164" s="114" t="s">
        <v>9816</v>
      </c>
      <c r="N1164" s="123">
        <v>45861.0</v>
      </c>
    </row>
    <row r="1165">
      <c r="A1165" s="114" t="s">
        <v>10139</v>
      </c>
      <c r="B1165" s="114">
        <v>2.1995185114E10</v>
      </c>
      <c r="C1165" s="114" t="s">
        <v>10831</v>
      </c>
      <c r="D1165" s="114" t="s">
        <v>10832</v>
      </c>
      <c r="E1165" s="114" t="s">
        <v>134</v>
      </c>
      <c r="F1165" s="114" t="s">
        <v>93</v>
      </c>
      <c r="G1165" s="114" t="s">
        <v>53</v>
      </c>
      <c r="H1165" s="117">
        <v>706.49</v>
      </c>
      <c r="I1165" s="118"/>
      <c r="J1165" s="114">
        <v>9.6449463E7</v>
      </c>
      <c r="K1165" s="123">
        <v>45828.0</v>
      </c>
      <c r="L1165" s="116"/>
      <c r="M1165" s="116"/>
      <c r="N1165" s="123">
        <v>45828.0</v>
      </c>
    </row>
    <row r="1166" hidden="1">
      <c r="A1166" s="114" t="s">
        <v>4685</v>
      </c>
      <c r="B1166" s="114" t="s">
        <v>10833</v>
      </c>
      <c r="C1166" s="114" t="s">
        <v>10834</v>
      </c>
      <c r="D1166" s="114" t="s">
        <v>10835</v>
      </c>
      <c r="E1166" s="114" t="s">
        <v>803</v>
      </c>
      <c r="F1166" s="114" t="s">
        <v>93</v>
      </c>
      <c r="G1166" s="114" t="s">
        <v>150</v>
      </c>
      <c r="H1166" s="117">
        <v>320.62</v>
      </c>
      <c r="I1166" s="123">
        <v>45938.0</v>
      </c>
      <c r="J1166" s="114">
        <v>9.6566161E7</v>
      </c>
      <c r="K1166" s="123">
        <v>45962.0</v>
      </c>
      <c r="L1166" s="116"/>
      <c r="M1166" s="116"/>
      <c r="N1166" s="123">
        <v>45960.0</v>
      </c>
    </row>
    <row r="1167">
      <c r="A1167" s="114" t="s">
        <v>10092</v>
      </c>
      <c r="B1167" s="114">
        <v>2.1999833486E10</v>
      </c>
      <c r="C1167" s="114" t="s">
        <v>10836</v>
      </c>
      <c r="D1167" s="114" t="s">
        <v>10837</v>
      </c>
      <c r="E1167" s="114" t="s">
        <v>649</v>
      </c>
      <c r="F1167" s="114" t="s">
        <v>278</v>
      </c>
      <c r="G1167" s="114" t="s">
        <v>53</v>
      </c>
      <c r="H1167" s="117">
        <v>1062.75</v>
      </c>
      <c r="I1167" s="118"/>
      <c r="J1167" s="114">
        <v>2.0007529E7</v>
      </c>
      <c r="K1167" s="123">
        <v>45848.0</v>
      </c>
      <c r="L1167" s="116"/>
      <c r="M1167" s="116"/>
      <c r="N1167" s="123">
        <v>45825.0</v>
      </c>
    </row>
    <row r="1168">
      <c r="A1168" s="114" t="s">
        <v>10838</v>
      </c>
      <c r="B1168" s="114" t="s">
        <v>10839</v>
      </c>
      <c r="C1168" s="114" t="s">
        <v>10840</v>
      </c>
      <c r="D1168" s="116"/>
      <c r="E1168" s="114" t="s">
        <v>134</v>
      </c>
      <c r="F1168" s="114" t="s">
        <v>1146</v>
      </c>
      <c r="G1168" s="114" t="s">
        <v>53</v>
      </c>
      <c r="H1168" s="117">
        <v>909.69</v>
      </c>
      <c r="I1168" s="123">
        <v>45812.0</v>
      </c>
      <c r="J1168" s="114">
        <v>1.7495770542326E13</v>
      </c>
      <c r="K1168" s="123">
        <v>45828.0</v>
      </c>
      <c r="L1168" s="116"/>
      <c r="M1168" s="116"/>
      <c r="N1168" s="123">
        <v>45825.0</v>
      </c>
    </row>
    <row r="1169" hidden="1">
      <c r="A1169" s="114" t="s">
        <v>8327</v>
      </c>
      <c r="B1169" s="114">
        <v>2.1992211313E10</v>
      </c>
      <c r="C1169" s="116"/>
      <c r="D1169" s="114" t="s">
        <v>10097</v>
      </c>
      <c r="E1169" s="114" t="s">
        <v>803</v>
      </c>
      <c r="F1169" s="116"/>
      <c r="G1169" s="114" t="s">
        <v>94</v>
      </c>
      <c r="H1169" s="120"/>
      <c r="I1169" s="118"/>
      <c r="J1169" s="116"/>
      <c r="K1169" s="118"/>
      <c r="L1169" s="116"/>
      <c r="M1169" s="116"/>
      <c r="N1169" s="123">
        <v>45870.0</v>
      </c>
    </row>
    <row r="1170" hidden="1">
      <c r="A1170" s="114" t="s">
        <v>10841</v>
      </c>
      <c r="B1170" s="114">
        <v>2.4999677428E10</v>
      </c>
      <c r="C1170" s="116"/>
      <c r="D1170" s="116"/>
      <c r="E1170" s="114" t="s">
        <v>655</v>
      </c>
      <c r="F1170" s="116"/>
      <c r="G1170" s="114" t="s">
        <v>94</v>
      </c>
      <c r="H1170" s="120"/>
      <c r="I1170" s="118"/>
      <c r="J1170" s="116"/>
      <c r="K1170" s="118"/>
      <c r="L1170" s="116"/>
      <c r="M1170" s="116"/>
      <c r="N1170" s="123">
        <v>45874.0</v>
      </c>
    </row>
    <row r="1171" hidden="1">
      <c r="A1171" s="114" t="s">
        <v>10842</v>
      </c>
      <c r="B1171" s="114">
        <v>2.1992563651E10</v>
      </c>
      <c r="C1171" s="116"/>
      <c r="D1171" s="116"/>
      <c r="E1171" s="114" t="s">
        <v>655</v>
      </c>
      <c r="F1171" s="116"/>
      <c r="G1171" s="114" t="s">
        <v>94</v>
      </c>
      <c r="H1171" s="120"/>
      <c r="I1171" s="118"/>
      <c r="J1171" s="116"/>
      <c r="K1171" s="118"/>
      <c r="L1171" s="116"/>
      <c r="M1171" s="116"/>
      <c r="N1171" s="123">
        <v>45874.0</v>
      </c>
    </row>
    <row r="1172" hidden="1">
      <c r="A1172" s="114" t="s">
        <v>4535</v>
      </c>
      <c r="B1172" s="114">
        <v>2.1996458562E10</v>
      </c>
      <c r="C1172" s="116"/>
      <c r="D1172" s="116"/>
      <c r="E1172" s="114" t="s">
        <v>655</v>
      </c>
      <c r="F1172" s="116"/>
      <c r="G1172" s="114" t="s">
        <v>94</v>
      </c>
      <c r="H1172" s="120"/>
      <c r="I1172" s="118"/>
      <c r="J1172" s="116"/>
      <c r="K1172" s="118"/>
      <c r="L1172" s="116"/>
      <c r="M1172" s="116"/>
      <c r="N1172" s="123">
        <v>45874.0</v>
      </c>
    </row>
    <row r="1173" hidden="1">
      <c r="A1173" s="114" t="s">
        <v>4579</v>
      </c>
      <c r="B1173" s="114">
        <v>2.1981144319E10</v>
      </c>
      <c r="C1173" s="116"/>
      <c r="D1173" s="116"/>
      <c r="E1173" s="114" t="s">
        <v>9254</v>
      </c>
      <c r="F1173" s="116"/>
      <c r="G1173" s="114" t="s">
        <v>86</v>
      </c>
      <c r="H1173" s="120"/>
      <c r="I1173" s="118"/>
      <c r="J1173" s="116"/>
      <c r="K1173" s="118"/>
      <c r="L1173" s="116"/>
      <c r="M1173" s="116"/>
      <c r="N1173" s="123">
        <v>45873.0</v>
      </c>
    </row>
    <row r="1174" hidden="1">
      <c r="A1174" s="114" t="s">
        <v>10843</v>
      </c>
      <c r="B1174" s="114">
        <v>2.1970996658E10</v>
      </c>
      <c r="C1174" s="116"/>
      <c r="D1174" s="116"/>
      <c r="E1174" s="114" t="s">
        <v>9254</v>
      </c>
      <c r="F1174" s="116"/>
      <c r="G1174" s="114" t="s">
        <v>86</v>
      </c>
      <c r="H1174" s="120"/>
      <c r="I1174" s="118"/>
      <c r="J1174" s="116"/>
      <c r="K1174" s="118"/>
      <c r="L1174" s="116"/>
      <c r="M1174" s="116"/>
      <c r="N1174" s="123">
        <v>45873.0</v>
      </c>
    </row>
    <row r="1175" hidden="1">
      <c r="A1175" s="114" t="s">
        <v>10844</v>
      </c>
      <c r="B1175" s="114">
        <v>2.2981712766E10</v>
      </c>
      <c r="C1175" s="116"/>
      <c r="D1175" s="116"/>
      <c r="E1175" s="114" t="s">
        <v>9254</v>
      </c>
      <c r="F1175" s="116"/>
      <c r="G1175" s="114" t="s">
        <v>86</v>
      </c>
      <c r="H1175" s="120"/>
      <c r="I1175" s="118"/>
      <c r="J1175" s="116"/>
      <c r="K1175" s="118"/>
      <c r="L1175" s="116"/>
      <c r="M1175" s="116"/>
      <c r="N1175" s="123">
        <v>45873.0</v>
      </c>
    </row>
    <row r="1176" hidden="1">
      <c r="A1176" s="114" t="s">
        <v>10845</v>
      </c>
      <c r="B1176" s="114">
        <v>2.1964415005E10</v>
      </c>
      <c r="C1176" s="116"/>
      <c r="D1176" s="116"/>
      <c r="E1176" s="114" t="s">
        <v>9254</v>
      </c>
      <c r="F1176" s="116"/>
      <c r="G1176" s="114" t="s">
        <v>86</v>
      </c>
      <c r="H1176" s="120"/>
      <c r="I1176" s="118"/>
      <c r="J1176" s="116"/>
      <c r="K1176" s="118"/>
      <c r="L1176" s="116"/>
      <c r="M1176" s="116"/>
      <c r="N1176" s="123">
        <v>45873.0</v>
      </c>
    </row>
    <row r="1177" hidden="1">
      <c r="A1177" s="114" t="s">
        <v>4547</v>
      </c>
      <c r="B1177" s="114">
        <v>2.1980372605E10</v>
      </c>
      <c r="C1177" s="116"/>
      <c r="D1177" s="116"/>
      <c r="E1177" s="114" t="s">
        <v>9254</v>
      </c>
      <c r="F1177" s="116"/>
      <c r="G1177" s="114" t="s">
        <v>86</v>
      </c>
      <c r="H1177" s="120"/>
      <c r="I1177" s="118"/>
      <c r="J1177" s="116"/>
      <c r="K1177" s="118"/>
      <c r="L1177" s="116"/>
      <c r="M1177" s="116"/>
      <c r="N1177" s="123">
        <v>45873.0</v>
      </c>
    </row>
    <row r="1178" hidden="1">
      <c r="A1178" s="114" t="s">
        <v>10846</v>
      </c>
      <c r="B1178" s="114">
        <v>2.1966052177E10</v>
      </c>
      <c r="C1178" s="116"/>
      <c r="D1178" s="116"/>
      <c r="E1178" s="114" t="s">
        <v>9254</v>
      </c>
      <c r="F1178" s="116"/>
      <c r="G1178" s="114" t="s">
        <v>86</v>
      </c>
      <c r="H1178" s="120"/>
      <c r="I1178" s="118"/>
      <c r="J1178" s="116"/>
      <c r="K1178" s="118"/>
      <c r="L1178" s="116"/>
      <c r="M1178" s="116"/>
      <c r="N1178" s="123">
        <v>45873.0</v>
      </c>
    </row>
    <row r="1179" hidden="1">
      <c r="A1179" s="114" t="s">
        <v>4245</v>
      </c>
      <c r="B1179" s="114">
        <v>2.1993769226E10</v>
      </c>
      <c r="C1179" s="116"/>
      <c r="D1179" s="116"/>
      <c r="E1179" s="114" t="s">
        <v>9254</v>
      </c>
      <c r="F1179" s="116"/>
      <c r="G1179" s="114" t="s">
        <v>86</v>
      </c>
      <c r="H1179" s="120"/>
      <c r="I1179" s="118"/>
      <c r="J1179" s="116"/>
      <c r="K1179" s="118"/>
      <c r="L1179" s="116"/>
      <c r="M1179" s="116"/>
      <c r="N1179" s="123">
        <v>45873.0</v>
      </c>
    </row>
    <row r="1180" hidden="1">
      <c r="A1180" s="114" t="s">
        <v>10847</v>
      </c>
      <c r="B1180" s="114">
        <v>2.198019935E10</v>
      </c>
      <c r="C1180" s="116"/>
      <c r="D1180" s="116"/>
      <c r="E1180" s="114" t="s">
        <v>9254</v>
      </c>
      <c r="F1180" s="116"/>
      <c r="G1180" s="114" t="s">
        <v>86</v>
      </c>
      <c r="H1180" s="120"/>
      <c r="I1180" s="118"/>
      <c r="J1180" s="116"/>
      <c r="K1180" s="118"/>
      <c r="L1180" s="116"/>
      <c r="M1180" s="114" t="s">
        <v>10740</v>
      </c>
      <c r="N1180" s="123">
        <v>45873.0</v>
      </c>
    </row>
    <row r="1181" hidden="1">
      <c r="A1181" s="114" t="s">
        <v>9795</v>
      </c>
      <c r="B1181" s="114">
        <v>2.1998663024E10</v>
      </c>
      <c r="C1181" s="116"/>
      <c r="D1181" s="116"/>
      <c r="E1181" s="114" t="s">
        <v>9254</v>
      </c>
      <c r="F1181" s="116"/>
      <c r="G1181" s="114" t="s">
        <v>86</v>
      </c>
      <c r="H1181" s="120"/>
      <c r="I1181" s="118"/>
      <c r="J1181" s="116"/>
      <c r="K1181" s="118"/>
      <c r="L1181" s="116"/>
      <c r="M1181" s="116"/>
      <c r="N1181" s="123">
        <v>45873.0</v>
      </c>
    </row>
    <row r="1182" hidden="1">
      <c r="A1182" s="114" t="s">
        <v>10848</v>
      </c>
      <c r="B1182" s="114">
        <v>2.299956752E10</v>
      </c>
      <c r="C1182" s="116"/>
      <c r="D1182" s="116"/>
      <c r="E1182" s="114" t="s">
        <v>9254</v>
      </c>
      <c r="F1182" s="116"/>
      <c r="G1182" s="114" t="s">
        <v>86</v>
      </c>
      <c r="H1182" s="120"/>
      <c r="I1182" s="118"/>
      <c r="J1182" s="116"/>
      <c r="K1182" s="118"/>
      <c r="L1182" s="116"/>
      <c r="M1182" s="114" t="s">
        <v>10849</v>
      </c>
      <c r="N1182" s="123">
        <v>45873.0</v>
      </c>
    </row>
    <row r="1183" hidden="1">
      <c r="A1183" s="114" t="s">
        <v>7220</v>
      </c>
      <c r="B1183" s="114">
        <v>2.1965656251E10</v>
      </c>
      <c r="C1183" s="116"/>
      <c r="D1183" s="116"/>
      <c r="E1183" s="114" t="s">
        <v>9254</v>
      </c>
      <c r="F1183" s="116"/>
      <c r="G1183" s="114" t="s">
        <v>86</v>
      </c>
      <c r="H1183" s="120"/>
      <c r="I1183" s="118"/>
      <c r="J1183" s="116"/>
      <c r="K1183" s="118"/>
      <c r="L1183" s="116"/>
      <c r="M1183" s="116"/>
      <c r="N1183" s="123">
        <v>45873.0</v>
      </c>
    </row>
    <row r="1184" hidden="1">
      <c r="A1184" s="114" t="s">
        <v>10850</v>
      </c>
      <c r="B1184" s="114">
        <v>2.1983958464E10</v>
      </c>
      <c r="C1184" s="116"/>
      <c r="D1184" s="116"/>
      <c r="E1184" s="114" t="s">
        <v>9254</v>
      </c>
      <c r="F1184" s="116"/>
      <c r="G1184" s="114" t="s">
        <v>86</v>
      </c>
      <c r="H1184" s="120"/>
      <c r="I1184" s="118"/>
      <c r="J1184" s="116"/>
      <c r="K1184" s="118"/>
      <c r="L1184" s="116"/>
      <c r="M1184" s="116"/>
      <c r="N1184" s="123">
        <v>45873.0</v>
      </c>
    </row>
    <row r="1185" hidden="1">
      <c r="A1185" s="114" t="s">
        <v>10851</v>
      </c>
      <c r="B1185" s="114">
        <v>2.1974558351E10</v>
      </c>
      <c r="C1185" s="116"/>
      <c r="D1185" s="116"/>
      <c r="E1185" s="114" t="s">
        <v>9254</v>
      </c>
      <c r="F1185" s="116"/>
      <c r="G1185" s="114" t="s">
        <v>86</v>
      </c>
      <c r="H1185" s="120"/>
      <c r="I1185" s="118"/>
      <c r="J1185" s="116"/>
      <c r="K1185" s="118"/>
      <c r="L1185" s="116"/>
      <c r="M1185" s="116"/>
      <c r="N1185" s="123">
        <v>45873.0</v>
      </c>
    </row>
    <row r="1186" hidden="1">
      <c r="A1186" s="114" t="s">
        <v>10852</v>
      </c>
      <c r="B1186" s="114">
        <v>2.1974199143E10</v>
      </c>
      <c r="C1186" s="116"/>
      <c r="D1186" s="116"/>
      <c r="E1186" s="114" t="s">
        <v>9254</v>
      </c>
      <c r="F1186" s="116"/>
      <c r="G1186" s="114" t="s">
        <v>86</v>
      </c>
      <c r="H1186" s="120"/>
      <c r="I1186" s="118"/>
      <c r="J1186" s="116"/>
      <c r="K1186" s="118"/>
      <c r="L1186" s="116"/>
      <c r="M1186" s="116"/>
      <c r="N1186" s="123">
        <v>45873.0</v>
      </c>
    </row>
    <row r="1187" hidden="1">
      <c r="A1187" s="114" t="s">
        <v>4189</v>
      </c>
      <c r="B1187" s="114">
        <v>2.1964317313E10</v>
      </c>
      <c r="C1187" s="116"/>
      <c r="D1187" s="116"/>
      <c r="E1187" s="114" t="s">
        <v>9254</v>
      </c>
      <c r="F1187" s="116"/>
      <c r="G1187" s="114" t="s">
        <v>86</v>
      </c>
      <c r="H1187" s="120"/>
      <c r="I1187" s="118"/>
      <c r="J1187" s="116"/>
      <c r="K1187" s="118"/>
      <c r="L1187" s="116"/>
      <c r="M1187" s="114" t="s">
        <v>10740</v>
      </c>
      <c r="N1187" s="123">
        <v>45873.0</v>
      </c>
    </row>
    <row r="1188" hidden="1">
      <c r="A1188" s="114" t="s">
        <v>4447</v>
      </c>
      <c r="B1188" s="114">
        <v>2.1971448873E10</v>
      </c>
      <c r="C1188" s="116"/>
      <c r="D1188" s="116"/>
      <c r="E1188" s="114" t="s">
        <v>655</v>
      </c>
      <c r="F1188" s="116"/>
      <c r="G1188" s="114" t="s">
        <v>150</v>
      </c>
      <c r="H1188" s="120"/>
      <c r="I1188" s="118"/>
      <c r="J1188" s="116"/>
      <c r="K1188" s="118"/>
      <c r="L1188" s="116"/>
      <c r="M1188" s="116"/>
      <c r="N1188" s="123">
        <v>45880.0</v>
      </c>
    </row>
    <row r="1189" hidden="1">
      <c r="A1189" s="114" t="s">
        <v>4507</v>
      </c>
      <c r="B1189" s="114">
        <v>2.1996643868E10</v>
      </c>
      <c r="C1189" s="116"/>
      <c r="D1189" s="116"/>
      <c r="E1189" s="114" t="s">
        <v>655</v>
      </c>
      <c r="F1189" s="116"/>
      <c r="G1189" s="114" t="s">
        <v>94</v>
      </c>
      <c r="H1189" s="120"/>
      <c r="I1189" s="118"/>
      <c r="J1189" s="116"/>
      <c r="K1189" s="118"/>
      <c r="L1189" s="116"/>
      <c r="M1189" s="116"/>
      <c r="N1189" s="123">
        <v>45880.0</v>
      </c>
    </row>
    <row r="1190" hidden="1">
      <c r="A1190" s="114" t="s">
        <v>4343</v>
      </c>
      <c r="B1190" s="114">
        <v>2.1982827089E10</v>
      </c>
      <c r="C1190" s="116"/>
      <c r="D1190" s="116"/>
      <c r="E1190" s="114" t="s">
        <v>655</v>
      </c>
      <c r="F1190" s="116"/>
      <c r="G1190" s="114" t="s">
        <v>86</v>
      </c>
      <c r="H1190" s="120"/>
      <c r="I1190" s="118"/>
      <c r="J1190" s="116"/>
      <c r="K1190" s="118"/>
      <c r="L1190" s="116"/>
      <c r="M1190" s="116"/>
      <c r="N1190" s="123">
        <v>45880.0</v>
      </c>
    </row>
    <row r="1191" hidden="1">
      <c r="A1191" s="114" t="s">
        <v>3982</v>
      </c>
      <c r="B1191" s="114">
        <v>2.199319598E10</v>
      </c>
      <c r="C1191" s="116"/>
      <c r="D1191" s="116"/>
      <c r="E1191" s="114" t="s">
        <v>9254</v>
      </c>
      <c r="F1191" s="116"/>
      <c r="G1191" s="114" t="s">
        <v>86</v>
      </c>
      <c r="H1191" s="120"/>
      <c r="I1191" s="118"/>
      <c r="J1191" s="116"/>
      <c r="K1191" s="118"/>
      <c r="L1191" s="116"/>
      <c r="M1191" s="116"/>
      <c r="N1191" s="123">
        <v>45873.0</v>
      </c>
    </row>
    <row r="1192" hidden="1">
      <c r="A1192" s="114" t="s">
        <v>10853</v>
      </c>
      <c r="B1192" s="114">
        <v>2.1992081803E10</v>
      </c>
      <c r="C1192" s="116"/>
      <c r="D1192" s="116"/>
      <c r="E1192" s="114" t="s">
        <v>9254</v>
      </c>
      <c r="F1192" s="116"/>
      <c r="G1192" s="114" t="s">
        <v>86</v>
      </c>
      <c r="H1192" s="120"/>
      <c r="I1192" s="118"/>
      <c r="J1192" s="116"/>
      <c r="K1192" s="118"/>
      <c r="L1192" s="116"/>
      <c r="M1192" s="116"/>
      <c r="N1192" s="123">
        <v>45873.0</v>
      </c>
    </row>
    <row r="1193" hidden="1">
      <c r="A1193" s="114" t="s">
        <v>10854</v>
      </c>
      <c r="B1193" s="114">
        <v>2.198086289E10</v>
      </c>
      <c r="C1193" s="116"/>
      <c r="D1193" s="116"/>
      <c r="E1193" s="114" t="s">
        <v>9254</v>
      </c>
      <c r="F1193" s="116"/>
      <c r="G1193" s="114" t="s">
        <v>86</v>
      </c>
      <c r="H1193" s="120"/>
      <c r="I1193" s="118"/>
      <c r="J1193" s="116"/>
      <c r="K1193" s="118"/>
      <c r="L1193" s="116"/>
      <c r="M1193" s="116"/>
      <c r="N1193" s="123">
        <v>45873.0</v>
      </c>
    </row>
    <row r="1194" hidden="1">
      <c r="A1194" s="114" t="s">
        <v>10855</v>
      </c>
      <c r="B1194" s="114">
        <v>2.1969076681E10</v>
      </c>
      <c r="C1194" s="116"/>
      <c r="D1194" s="116"/>
      <c r="E1194" s="114" t="s">
        <v>9254</v>
      </c>
      <c r="F1194" s="116"/>
      <c r="G1194" s="114" t="s">
        <v>86</v>
      </c>
      <c r="H1194" s="120"/>
      <c r="I1194" s="118"/>
      <c r="J1194" s="116"/>
      <c r="K1194" s="118"/>
      <c r="L1194" s="116"/>
      <c r="M1194" s="114" t="s">
        <v>10856</v>
      </c>
      <c r="N1194" s="123">
        <v>45874.0</v>
      </c>
    </row>
    <row r="1195" hidden="1">
      <c r="A1195" s="114" t="s">
        <v>10857</v>
      </c>
      <c r="B1195" s="114">
        <v>2.1996738805E10</v>
      </c>
      <c r="C1195" s="116"/>
      <c r="D1195" s="116"/>
      <c r="E1195" s="114" t="s">
        <v>9254</v>
      </c>
      <c r="F1195" s="116"/>
      <c r="G1195" s="114" t="s">
        <v>86</v>
      </c>
      <c r="H1195" s="120"/>
      <c r="I1195" s="118"/>
      <c r="J1195" s="116"/>
      <c r="K1195" s="118"/>
      <c r="L1195" s="116"/>
      <c r="M1195" s="116"/>
      <c r="N1195" s="123">
        <v>45873.0</v>
      </c>
    </row>
    <row r="1196" hidden="1">
      <c r="A1196" s="114" t="s">
        <v>8411</v>
      </c>
      <c r="B1196" s="114">
        <v>2.197118141E10</v>
      </c>
      <c r="C1196" s="116"/>
      <c r="D1196" s="116"/>
      <c r="E1196" s="114" t="s">
        <v>9254</v>
      </c>
      <c r="F1196" s="116"/>
      <c r="G1196" s="114" t="s">
        <v>86</v>
      </c>
      <c r="H1196" s="120"/>
      <c r="I1196" s="118"/>
      <c r="J1196" s="116"/>
      <c r="K1196" s="118"/>
      <c r="L1196" s="116"/>
      <c r="M1196" s="116"/>
      <c r="N1196" s="123">
        <v>45873.0</v>
      </c>
    </row>
    <row r="1197" hidden="1">
      <c r="A1197" s="114" t="s">
        <v>10858</v>
      </c>
      <c r="B1197" s="114">
        <v>2.1981861097E10</v>
      </c>
      <c r="C1197" s="116"/>
      <c r="D1197" s="116"/>
      <c r="E1197" s="114" t="s">
        <v>9254</v>
      </c>
      <c r="F1197" s="116"/>
      <c r="G1197" s="114" t="s">
        <v>86</v>
      </c>
      <c r="H1197" s="120"/>
      <c r="I1197" s="118"/>
      <c r="J1197" s="116"/>
      <c r="K1197" s="118"/>
      <c r="L1197" s="116"/>
      <c r="M1197" s="116"/>
      <c r="N1197" s="123">
        <v>45873.0</v>
      </c>
    </row>
    <row r="1198" hidden="1">
      <c r="A1198" s="114" t="s">
        <v>526</v>
      </c>
      <c r="B1198" s="114">
        <v>2.1993648579E10</v>
      </c>
      <c r="C1198" s="116"/>
      <c r="D1198" s="116"/>
      <c r="E1198" s="114" t="s">
        <v>9254</v>
      </c>
      <c r="F1198" s="116"/>
      <c r="G1198" s="114" t="s">
        <v>86</v>
      </c>
      <c r="H1198" s="120"/>
      <c r="I1198" s="118"/>
      <c r="J1198" s="116"/>
      <c r="K1198" s="118"/>
      <c r="L1198" s="116"/>
      <c r="M1198" s="116"/>
      <c r="N1198" s="123">
        <v>45873.0</v>
      </c>
    </row>
    <row r="1199" hidden="1">
      <c r="A1199" s="114" t="s">
        <v>10859</v>
      </c>
      <c r="B1199" s="114">
        <v>2.1981588934E10</v>
      </c>
      <c r="C1199" s="116"/>
      <c r="D1199" s="116"/>
      <c r="E1199" s="114" t="s">
        <v>9254</v>
      </c>
      <c r="F1199" s="116"/>
      <c r="G1199" s="114" t="s">
        <v>86</v>
      </c>
      <c r="H1199" s="120"/>
      <c r="I1199" s="118"/>
      <c r="J1199" s="116"/>
      <c r="K1199" s="118"/>
      <c r="L1199" s="116"/>
      <c r="M1199" s="116"/>
      <c r="N1199" s="123">
        <v>45873.0</v>
      </c>
    </row>
    <row r="1200" hidden="1">
      <c r="A1200" s="114" t="s">
        <v>4104</v>
      </c>
      <c r="B1200" s="114">
        <v>2.1975749071E10</v>
      </c>
      <c r="C1200" s="116"/>
      <c r="D1200" s="116"/>
      <c r="E1200" s="114" t="s">
        <v>9254</v>
      </c>
      <c r="F1200" s="116"/>
      <c r="G1200" s="114" t="s">
        <v>86</v>
      </c>
      <c r="H1200" s="120"/>
      <c r="I1200" s="118"/>
      <c r="J1200" s="116"/>
      <c r="K1200" s="118"/>
      <c r="L1200" s="116"/>
      <c r="M1200" s="116"/>
      <c r="N1200" s="123">
        <v>45873.0</v>
      </c>
    </row>
    <row r="1201" hidden="1">
      <c r="A1201" s="114" t="s">
        <v>20</v>
      </c>
      <c r="B1201" s="114">
        <v>2.1985823461E10</v>
      </c>
      <c r="C1201" s="116"/>
      <c r="D1201" s="116"/>
      <c r="E1201" s="114" t="s">
        <v>9254</v>
      </c>
      <c r="F1201" s="116"/>
      <c r="G1201" s="114" t="s">
        <v>86</v>
      </c>
      <c r="H1201" s="120"/>
      <c r="I1201" s="118"/>
      <c r="J1201" s="116"/>
      <c r="K1201" s="118"/>
      <c r="L1201" s="116"/>
      <c r="M1201" s="116"/>
      <c r="N1201" s="123">
        <v>45873.0</v>
      </c>
    </row>
    <row r="1202" hidden="1">
      <c r="A1202" s="114" t="s">
        <v>10860</v>
      </c>
      <c r="B1202" s="114">
        <v>2.19090909E10</v>
      </c>
      <c r="C1202" s="116"/>
      <c r="D1202" s="116"/>
      <c r="E1202" s="114" t="s">
        <v>9254</v>
      </c>
      <c r="F1202" s="116"/>
      <c r="G1202" s="114" t="s">
        <v>86</v>
      </c>
      <c r="H1202" s="120"/>
      <c r="I1202" s="118"/>
      <c r="J1202" s="116"/>
      <c r="K1202" s="118"/>
      <c r="L1202" s="116"/>
      <c r="M1202" s="116"/>
      <c r="N1202" s="123">
        <v>45873.0</v>
      </c>
    </row>
    <row r="1203" hidden="1">
      <c r="A1203" s="114" t="s">
        <v>4535</v>
      </c>
      <c r="B1203" s="114">
        <v>2.1994810926E10</v>
      </c>
      <c r="C1203" s="116"/>
      <c r="D1203" s="116"/>
      <c r="E1203" s="114" t="s">
        <v>9254</v>
      </c>
      <c r="F1203" s="116"/>
      <c r="G1203" s="114" t="s">
        <v>86</v>
      </c>
      <c r="H1203" s="120"/>
      <c r="I1203" s="118"/>
      <c r="J1203" s="116"/>
      <c r="K1203" s="118"/>
      <c r="L1203" s="116"/>
      <c r="M1203" s="116"/>
      <c r="N1203" s="123">
        <v>45873.0</v>
      </c>
    </row>
    <row r="1204" hidden="1">
      <c r="A1204" s="114" t="s">
        <v>10861</v>
      </c>
      <c r="B1204" s="114">
        <v>2.1983946615E10</v>
      </c>
      <c r="C1204" s="116"/>
      <c r="D1204" s="116"/>
      <c r="E1204" s="114" t="s">
        <v>9254</v>
      </c>
      <c r="F1204" s="116"/>
      <c r="G1204" s="114" t="s">
        <v>86</v>
      </c>
      <c r="H1204" s="120"/>
      <c r="I1204" s="118"/>
      <c r="J1204" s="116"/>
      <c r="K1204" s="118"/>
      <c r="L1204" s="116"/>
      <c r="M1204" s="116"/>
      <c r="N1204" s="123">
        <v>45873.0</v>
      </c>
    </row>
    <row r="1205" hidden="1">
      <c r="A1205" s="114" t="s">
        <v>10862</v>
      </c>
      <c r="B1205" s="114">
        <v>2.1986332554E10</v>
      </c>
      <c r="C1205" s="116"/>
      <c r="D1205" s="116"/>
      <c r="E1205" s="114" t="s">
        <v>9254</v>
      </c>
      <c r="F1205" s="116"/>
      <c r="G1205" s="114" t="s">
        <v>86</v>
      </c>
      <c r="H1205" s="120"/>
      <c r="I1205" s="118"/>
      <c r="J1205" s="116"/>
      <c r="K1205" s="118"/>
      <c r="L1205" s="116"/>
      <c r="M1205" s="116"/>
      <c r="N1205" s="123">
        <v>45873.0</v>
      </c>
    </row>
    <row r="1206" hidden="1">
      <c r="A1206" s="114" t="s">
        <v>10863</v>
      </c>
      <c r="B1206" s="114">
        <v>2.198086014E10</v>
      </c>
      <c r="C1206" s="116"/>
      <c r="D1206" s="116"/>
      <c r="E1206" s="114" t="s">
        <v>9254</v>
      </c>
      <c r="F1206" s="116"/>
      <c r="G1206" s="114" t="s">
        <v>86</v>
      </c>
      <c r="H1206" s="120"/>
      <c r="I1206" s="118"/>
      <c r="J1206" s="116"/>
      <c r="K1206" s="118"/>
      <c r="L1206" s="116"/>
      <c r="M1206" s="116"/>
      <c r="N1206" s="123">
        <v>45873.0</v>
      </c>
    </row>
    <row r="1207" hidden="1">
      <c r="A1207" s="114" t="s">
        <v>636</v>
      </c>
      <c r="B1207" s="114">
        <v>2.1969913343E10</v>
      </c>
      <c r="C1207" s="116"/>
      <c r="D1207" s="116"/>
      <c r="E1207" s="114" t="s">
        <v>9254</v>
      </c>
      <c r="F1207" s="116"/>
      <c r="G1207" s="114" t="s">
        <v>86</v>
      </c>
      <c r="H1207" s="120"/>
      <c r="I1207" s="118"/>
      <c r="J1207" s="116"/>
      <c r="K1207" s="118"/>
      <c r="L1207" s="116"/>
      <c r="M1207" s="114" t="s">
        <v>10740</v>
      </c>
      <c r="N1207" s="123">
        <v>45873.0</v>
      </c>
    </row>
    <row r="1208" hidden="1">
      <c r="A1208" s="114" t="s">
        <v>5075</v>
      </c>
      <c r="B1208" s="114">
        <v>2.197529314E10</v>
      </c>
      <c r="C1208" s="116"/>
      <c r="D1208" s="116"/>
      <c r="E1208" s="114" t="s">
        <v>9254</v>
      </c>
      <c r="F1208" s="116"/>
      <c r="G1208" s="114" t="s">
        <v>86</v>
      </c>
      <c r="H1208" s="120"/>
      <c r="I1208" s="118"/>
      <c r="J1208" s="116"/>
      <c r="K1208" s="118"/>
      <c r="L1208" s="116"/>
      <c r="M1208" s="116"/>
      <c r="N1208" s="123">
        <v>45873.0</v>
      </c>
    </row>
    <row r="1209" hidden="1">
      <c r="A1209" s="114" t="s">
        <v>5150</v>
      </c>
      <c r="B1209" s="114">
        <v>2.1991941997E10</v>
      </c>
      <c r="C1209" s="116"/>
      <c r="D1209" s="116"/>
      <c r="E1209" s="114" t="s">
        <v>9254</v>
      </c>
      <c r="F1209" s="116"/>
      <c r="G1209" s="114" t="s">
        <v>86</v>
      </c>
      <c r="H1209" s="120"/>
      <c r="I1209" s="118"/>
      <c r="J1209" s="116"/>
      <c r="K1209" s="118"/>
      <c r="L1209" s="116"/>
      <c r="M1209" s="116"/>
      <c r="N1209" s="123">
        <v>45873.0</v>
      </c>
    </row>
    <row r="1210" hidden="1">
      <c r="A1210" s="114" t="s">
        <v>5077</v>
      </c>
      <c r="B1210" s="114">
        <v>2.1997774043E10</v>
      </c>
      <c r="C1210" s="116"/>
      <c r="D1210" s="116"/>
      <c r="E1210" s="114" t="s">
        <v>9254</v>
      </c>
      <c r="F1210" s="116"/>
      <c r="G1210" s="114" t="s">
        <v>86</v>
      </c>
      <c r="H1210" s="120"/>
      <c r="I1210" s="118"/>
      <c r="J1210" s="116"/>
      <c r="K1210" s="118"/>
      <c r="L1210" s="116"/>
      <c r="M1210" s="116"/>
      <c r="N1210" s="123">
        <v>45873.0</v>
      </c>
    </row>
    <row r="1211" hidden="1">
      <c r="A1211" s="114" t="s">
        <v>10864</v>
      </c>
      <c r="B1211" s="114">
        <v>2.1976258122E10</v>
      </c>
      <c r="C1211" s="116"/>
      <c r="D1211" s="116"/>
      <c r="E1211" s="114" t="s">
        <v>9254</v>
      </c>
      <c r="F1211" s="116"/>
      <c r="G1211" s="114" t="s">
        <v>86</v>
      </c>
      <c r="H1211" s="120"/>
      <c r="I1211" s="118"/>
      <c r="J1211" s="116"/>
      <c r="K1211" s="118"/>
      <c r="L1211" s="116"/>
      <c r="M1211" s="116"/>
      <c r="N1211" s="123">
        <v>45873.0</v>
      </c>
    </row>
    <row r="1212" hidden="1">
      <c r="A1212" s="114" t="s">
        <v>5053</v>
      </c>
      <c r="B1212" s="114">
        <v>2.1990676321E10</v>
      </c>
      <c r="C1212" s="116"/>
      <c r="D1212" s="116"/>
      <c r="E1212" s="114" t="s">
        <v>9254</v>
      </c>
      <c r="F1212" s="116"/>
      <c r="G1212" s="114" t="s">
        <v>86</v>
      </c>
      <c r="H1212" s="120"/>
      <c r="I1212" s="118"/>
      <c r="J1212" s="116"/>
      <c r="K1212" s="118"/>
      <c r="L1212" s="116"/>
      <c r="M1212" s="116"/>
      <c r="N1212" s="123">
        <v>45873.0</v>
      </c>
    </row>
    <row r="1213" hidden="1">
      <c r="A1213" s="114" t="s">
        <v>10865</v>
      </c>
      <c r="B1213" s="114">
        <v>2.198291034E10</v>
      </c>
      <c r="C1213" s="116"/>
      <c r="D1213" s="116"/>
      <c r="E1213" s="114" t="s">
        <v>9254</v>
      </c>
      <c r="F1213" s="116"/>
      <c r="G1213" s="114" t="s">
        <v>86</v>
      </c>
      <c r="H1213" s="120"/>
      <c r="I1213" s="118"/>
      <c r="J1213" s="116"/>
      <c r="K1213" s="118"/>
      <c r="L1213" s="116"/>
      <c r="M1213" s="116"/>
      <c r="N1213" s="123">
        <v>45873.0</v>
      </c>
    </row>
    <row r="1214" hidden="1">
      <c r="A1214" s="114" t="s">
        <v>10866</v>
      </c>
      <c r="B1214" s="114">
        <v>2.1983177401E10</v>
      </c>
      <c r="C1214" s="116"/>
      <c r="D1214" s="116"/>
      <c r="E1214" s="114" t="s">
        <v>9254</v>
      </c>
      <c r="F1214" s="116"/>
      <c r="G1214" s="114" t="s">
        <v>86</v>
      </c>
      <c r="H1214" s="120"/>
      <c r="I1214" s="118"/>
      <c r="J1214" s="116"/>
      <c r="K1214" s="118"/>
      <c r="L1214" s="116"/>
      <c r="M1214" s="116"/>
      <c r="N1214" s="123">
        <v>45873.0</v>
      </c>
    </row>
    <row r="1215" hidden="1">
      <c r="A1215" s="114" t="s">
        <v>10867</v>
      </c>
      <c r="B1215" s="114">
        <v>2.1984307444E10</v>
      </c>
      <c r="C1215" s="116"/>
      <c r="D1215" s="116"/>
      <c r="E1215" s="114" t="s">
        <v>9254</v>
      </c>
      <c r="F1215" s="116"/>
      <c r="G1215" s="114" t="s">
        <v>86</v>
      </c>
      <c r="H1215" s="120"/>
      <c r="I1215" s="118"/>
      <c r="J1215" s="116"/>
      <c r="K1215" s="118"/>
      <c r="L1215" s="116"/>
      <c r="M1215" s="116"/>
      <c r="N1215" s="123">
        <v>45873.0</v>
      </c>
    </row>
    <row r="1216" hidden="1">
      <c r="A1216" s="114" t="s">
        <v>10814</v>
      </c>
      <c r="B1216" s="114">
        <v>2.1996581335E10</v>
      </c>
      <c r="C1216" s="116"/>
      <c r="D1216" s="116"/>
      <c r="E1216" s="114" t="s">
        <v>9254</v>
      </c>
      <c r="F1216" s="116"/>
      <c r="G1216" s="114" t="s">
        <v>86</v>
      </c>
      <c r="H1216" s="120"/>
      <c r="I1216" s="118"/>
      <c r="J1216" s="116"/>
      <c r="K1216" s="118"/>
      <c r="L1216" s="116"/>
      <c r="M1216" s="116"/>
      <c r="N1216" s="123">
        <v>45873.0</v>
      </c>
    </row>
    <row r="1217" hidden="1">
      <c r="A1217" s="114" t="s">
        <v>10868</v>
      </c>
      <c r="B1217" s="114">
        <v>2.1993638371E10</v>
      </c>
      <c r="C1217" s="116"/>
      <c r="D1217" s="116"/>
      <c r="E1217" s="114" t="s">
        <v>9254</v>
      </c>
      <c r="F1217" s="116"/>
      <c r="G1217" s="114" t="s">
        <v>86</v>
      </c>
      <c r="H1217" s="120"/>
      <c r="I1217" s="118"/>
      <c r="J1217" s="116"/>
      <c r="K1217" s="118"/>
      <c r="L1217" s="116"/>
      <c r="M1217" s="116"/>
      <c r="N1217" s="123">
        <v>45873.0</v>
      </c>
    </row>
    <row r="1218" hidden="1">
      <c r="A1218" s="114" t="s">
        <v>4286</v>
      </c>
      <c r="B1218" s="114">
        <v>2.1960176694E10</v>
      </c>
      <c r="C1218" s="116"/>
      <c r="D1218" s="116"/>
      <c r="E1218" s="114" t="s">
        <v>9254</v>
      </c>
      <c r="F1218" s="116"/>
      <c r="G1218" s="114" t="s">
        <v>86</v>
      </c>
      <c r="H1218" s="120"/>
      <c r="I1218" s="118"/>
      <c r="J1218" s="116"/>
      <c r="K1218" s="118"/>
      <c r="L1218" s="116"/>
      <c r="M1218" s="116"/>
      <c r="N1218" s="123">
        <v>45873.0</v>
      </c>
    </row>
    <row r="1219" hidden="1">
      <c r="A1219" s="114" t="s">
        <v>10869</v>
      </c>
      <c r="B1219" s="114">
        <v>2.1964682969E10</v>
      </c>
      <c r="C1219" s="116"/>
      <c r="D1219" s="116"/>
      <c r="E1219" s="114" t="s">
        <v>9254</v>
      </c>
      <c r="F1219" s="116"/>
      <c r="G1219" s="114" t="s">
        <v>86</v>
      </c>
      <c r="H1219" s="120"/>
      <c r="I1219" s="118"/>
      <c r="J1219" s="116"/>
      <c r="K1219" s="118"/>
      <c r="L1219" s="116"/>
      <c r="M1219" s="116"/>
      <c r="N1219" s="123">
        <v>45873.0</v>
      </c>
    </row>
    <row r="1220" hidden="1">
      <c r="A1220" s="114" t="s">
        <v>10870</v>
      </c>
      <c r="B1220" s="114">
        <v>2.1969531207E10</v>
      </c>
      <c r="C1220" s="116"/>
      <c r="D1220" s="116"/>
      <c r="E1220" s="114" t="s">
        <v>9254</v>
      </c>
      <c r="F1220" s="116"/>
      <c r="G1220" s="114" t="s">
        <v>86</v>
      </c>
      <c r="H1220" s="120"/>
      <c r="I1220" s="118"/>
      <c r="J1220" s="116"/>
      <c r="K1220" s="118"/>
      <c r="L1220" s="116"/>
      <c r="M1220" s="116"/>
      <c r="N1220" s="123">
        <v>45873.0</v>
      </c>
    </row>
    <row r="1221" hidden="1">
      <c r="A1221" s="114" t="s">
        <v>3990</v>
      </c>
      <c r="B1221" s="114">
        <v>2.1996324738E10</v>
      </c>
      <c r="C1221" s="116"/>
      <c r="D1221" s="116"/>
      <c r="E1221" s="114" t="s">
        <v>9254</v>
      </c>
      <c r="F1221" s="116"/>
      <c r="G1221" s="114" t="s">
        <v>86</v>
      </c>
      <c r="H1221" s="120"/>
      <c r="I1221" s="118"/>
      <c r="J1221" s="116"/>
      <c r="K1221" s="118"/>
      <c r="L1221" s="116"/>
      <c r="M1221" s="116"/>
      <c r="N1221" s="123">
        <v>45873.0</v>
      </c>
    </row>
    <row r="1222" hidden="1">
      <c r="A1222" s="114" t="s">
        <v>4074</v>
      </c>
      <c r="B1222" s="114">
        <v>2.1971974389E10</v>
      </c>
      <c r="C1222" s="116"/>
      <c r="D1222" s="116"/>
      <c r="E1222" s="114" t="s">
        <v>9254</v>
      </c>
      <c r="F1222" s="116"/>
      <c r="G1222" s="114" t="s">
        <v>86</v>
      </c>
      <c r="H1222" s="120"/>
      <c r="I1222" s="118"/>
      <c r="J1222" s="116"/>
      <c r="K1222" s="118"/>
      <c r="L1222" s="116"/>
      <c r="M1222" s="116"/>
      <c r="N1222" s="123">
        <v>45873.0</v>
      </c>
    </row>
    <row r="1223" hidden="1">
      <c r="A1223" s="114" t="s">
        <v>4744</v>
      </c>
      <c r="B1223" s="114">
        <v>2.1999488078E10</v>
      </c>
      <c r="C1223" s="116"/>
      <c r="D1223" s="116"/>
      <c r="E1223" s="114" t="s">
        <v>9254</v>
      </c>
      <c r="F1223" s="116"/>
      <c r="G1223" s="114" t="s">
        <v>86</v>
      </c>
      <c r="H1223" s="120"/>
      <c r="I1223" s="118"/>
      <c r="J1223" s="116"/>
      <c r="K1223" s="118"/>
      <c r="L1223" s="116"/>
      <c r="M1223" s="116"/>
      <c r="N1223" s="123">
        <v>45873.0</v>
      </c>
    </row>
    <row r="1224" hidden="1">
      <c r="A1224" s="114" t="s">
        <v>10871</v>
      </c>
      <c r="B1224" s="114">
        <v>2.1991619999E10</v>
      </c>
      <c r="C1224" s="116"/>
      <c r="D1224" s="116"/>
      <c r="E1224" s="114" t="s">
        <v>9254</v>
      </c>
      <c r="F1224" s="116"/>
      <c r="G1224" s="114" t="s">
        <v>86</v>
      </c>
      <c r="H1224" s="120"/>
      <c r="I1224" s="118"/>
      <c r="J1224" s="116"/>
      <c r="K1224" s="118"/>
      <c r="L1224" s="116"/>
      <c r="M1224" s="116"/>
      <c r="N1224" s="123">
        <v>45873.0</v>
      </c>
    </row>
    <row r="1225" hidden="1">
      <c r="A1225" s="114" t="s">
        <v>10872</v>
      </c>
      <c r="B1225" s="114">
        <v>2.1998178801E10</v>
      </c>
      <c r="C1225" s="116"/>
      <c r="D1225" s="116"/>
      <c r="E1225" s="114" t="s">
        <v>9254</v>
      </c>
      <c r="F1225" s="116"/>
      <c r="G1225" s="114" t="s">
        <v>86</v>
      </c>
      <c r="H1225" s="120"/>
      <c r="I1225" s="118"/>
      <c r="J1225" s="116"/>
      <c r="K1225" s="118"/>
      <c r="L1225" s="116"/>
      <c r="M1225" s="116"/>
      <c r="N1225" s="123">
        <v>45873.0</v>
      </c>
    </row>
    <row r="1226" hidden="1">
      <c r="A1226" s="114" t="s">
        <v>9509</v>
      </c>
      <c r="B1226" s="114">
        <v>2.1968047643E10</v>
      </c>
      <c r="C1226" s="116"/>
      <c r="D1226" s="116"/>
      <c r="E1226" s="114" t="s">
        <v>655</v>
      </c>
      <c r="F1226" s="116"/>
      <c r="G1226" s="114" t="s">
        <v>150</v>
      </c>
      <c r="H1226" s="120"/>
      <c r="I1226" s="118"/>
      <c r="J1226" s="116"/>
      <c r="K1226" s="118"/>
      <c r="L1226" s="116"/>
      <c r="M1226" s="116"/>
      <c r="N1226" s="123">
        <v>45875.0</v>
      </c>
    </row>
    <row r="1227" hidden="1">
      <c r="A1227" s="114" t="s">
        <v>83</v>
      </c>
      <c r="B1227" s="114">
        <v>2.1990571561E10</v>
      </c>
      <c r="C1227" s="116"/>
      <c r="D1227" s="116"/>
      <c r="E1227" s="114" t="s">
        <v>655</v>
      </c>
      <c r="F1227" s="116"/>
      <c r="G1227" s="114" t="s">
        <v>94</v>
      </c>
      <c r="H1227" s="120"/>
      <c r="I1227" s="118"/>
      <c r="J1227" s="116"/>
      <c r="K1227" s="118"/>
      <c r="L1227" s="116"/>
      <c r="M1227" s="116"/>
      <c r="N1227" s="123">
        <v>45875.0</v>
      </c>
    </row>
    <row r="1228" hidden="1">
      <c r="A1228" s="114" t="s">
        <v>7675</v>
      </c>
      <c r="B1228" s="114">
        <v>2.1997415032E10</v>
      </c>
      <c r="C1228" s="116"/>
      <c r="D1228" s="116"/>
      <c r="E1228" s="114" t="s">
        <v>655</v>
      </c>
      <c r="F1228" s="116"/>
      <c r="G1228" s="114" t="s">
        <v>150</v>
      </c>
      <c r="H1228" s="120"/>
      <c r="I1228" s="118"/>
      <c r="J1228" s="116"/>
      <c r="K1228" s="118"/>
      <c r="L1228" s="116"/>
      <c r="M1228" s="116"/>
      <c r="N1228" s="123">
        <v>45875.0</v>
      </c>
    </row>
    <row r="1229" hidden="1">
      <c r="A1229" s="114" t="s">
        <v>4447</v>
      </c>
      <c r="B1229" s="114">
        <v>2.1971448873E10</v>
      </c>
      <c r="C1229" s="116"/>
      <c r="D1229" s="116"/>
      <c r="E1229" s="114" t="s">
        <v>655</v>
      </c>
      <c r="F1229" s="116"/>
      <c r="G1229" s="114" t="s">
        <v>150</v>
      </c>
      <c r="H1229" s="120"/>
      <c r="I1229" s="118"/>
      <c r="J1229" s="116"/>
      <c r="K1229" s="118"/>
      <c r="L1229" s="116"/>
      <c r="M1229" s="116"/>
      <c r="N1229" s="123">
        <v>45875.0</v>
      </c>
    </row>
    <row r="1230" hidden="1">
      <c r="A1230" s="114" t="s">
        <v>4299</v>
      </c>
      <c r="B1230" s="114" t="s">
        <v>10873</v>
      </c>
      <c r="C1230" s="114" t="s">
        <v>10874</v>
      </c>
      <c r="D1230" s="114" t="s">
        <v>10875</v>
      </c>
      <c r="E1230" s="114" t="s">
        <v>803</v>
      </c>
      <c r="F1230" s="114" t="s">
        <v>167</v>
      </c>
      <c r="G1230" s="114" t="s">
        <v>150</v>
      </c>
      <c r="H1230" s="117">
        <v>827.83</v>
      </c>
      <c r="I1230" s="118"/>
      <c r="J1230" s="114">
        <v>8524895.0</v>
      </c>
      <c r="K1230" s="123">
        <v>45901.0</v>
      </c>
      <c r="L1230" s="116"/>
      <c r="M1230" s="116"/>
      <c r="N1230" s="123">
        <v>45875.0</v>
      </c>
    </row>
    <row r="1231" hidden="1">
      <c r="A1231" s="114" t="s">
        <v>4579</v>
      </c>
      <c r="B1231" s="114">
        <v>2.1981144319E10</v>
      </c>
      <c r="C1231" s="116"/>
      <c r="D1231" s="116"/>
      <c r="E1231" s="114" t="s">
        <v>655</v>
      </c>
      <c r="F1231" s="116"/>
      <c r="G1231" s="114" t="s">
        <v>86</v>
      </c>
      <c r="H1231" s="120"/>
      <c r="I1231" s="118"/>
      <c r="J1231" s="116"/>
      <c r="K1231" s="118"/>
      <c r="L1231" s="116"/>
      <c r="M1231" s="116"/>
      <c r="N1231" s="123">
        <v>45876.0</v>
      </c>
    </row>
    <row r="1232" hidden="1">
      <c r="A1232" s="114" t="s">
        <v>246</v>
      </c>
      <c r="B1232" s="114">
        <v>2.1970996658E10</v>
      </c>
      <c r="C1232" s="116"/>
      <c r="D1232" s="116"/>
      <c r="E1232" s="114" t="s">
        <v>655</v>
      </c>
      <c r="F1232" s="116"/>
      <c r="G1232" s="114" t="s">
        <v>86</v>
      </c>
      <c r="H1232" s="120"/>
      <c r="I1232" s="118"/>
      <c r="J1232" s="116"/>
      <c r="K1232" s="118"/>
      <c r="L1232" s="116"/>
      <c r="M1232" s="116"/>
      <c r="N1232" s="123">
        <v>45876.0</v>
      </c>
    </row>
    <row r="1233" hidden="1">
      <c r="A1233" s="114" t="s">
        <v>4380</v>
      </c>
      <c r="B1233" s="114">
        <v>2.2981712766E10</v>
      </c>
      <c r="C1233" s="116"/>
      <c r="D1233" s="116"/>
      <c r="E1233" s="114" t="s">
        <v>655</v>
      </c>
      <c r="F1233" s="116"/>
      <c r="G1233" s="114" t="s">
        <v>86</v>
      </c>
      <c r="H1233" s="120"/>
      <c r="I1233" s="118"/>
      <c r="J1233" s="116"/>
      <c r="K1233" s="118"/>
      <c r="L1233" s="116"/>
      <c r="M1233" s="116"/>
      <c r="N1233" s="123">
        <v>45876.0</v>
      </c>
    </row>
    <row r="1234" hidden="1">
      <c r="A1234" s="114" t="s">
        <v>10845</v>
      </c>
      <c r="B1234" s="114">
        <v>2.1964415005E10</v>
      </c>
      <c r="C1234" s="116"/>
      <c r="D1234" s="116"/>
      <c r="E1234" s="114" t="s">
        <v>655</v>
      </c>
      <c r="F1234" s="116"/>
      <c r="G1234" s="114" t="s">
        <v>86</v>
      </c>
      <c r="H1234" s="120"/>
      <c r="I1234" s="118"/>
      <c r="J1234" s="116"/>
      <c r="K1234" s="118"/>
      <c r="L1234" s="116"/>
      <c r="M1234" s="116"/>
      <c r="N1234" s="123">
        <v>45876.0</v>
      </c>
    </row>
    <row r="1235" hidden="1">
      <c r="A1235" s="114" t="s">
        <v>4547</v>
      </c>
      <c r="B1235" s="114">
        <v>2.1980372605E10</v>
      </c>
      <c r="C1235" s="116"/>
      <c r="D1235" s="116"/>
      <c r="E1235" s="114" t="s">
        <v>655</v>
      </c>
      <c r="F1235" s="116"/>
      <c r="G1235" s="114" t="s">
        <v>86</v>
      </c>
      <c r="H1235" s="120"/>
      <c r="I1235" s="118"/>
      <c r="J1235" s="116"/>
      <c r="K1235" s="118"/>
      <c r="L1235" s="116"/>
      <c r="M1235" s="116"/>
      <c r="N1235" s="123">
        <v>45876.0</v>
      </c>
    </row>
    <row r="1236" hidden="1">
      <c r="A1236" s="114" t="s">
        <v>30</v>
      </c>
      <c r="B1236" s="114">
        <v>2.1982709115E10</v>
      </c>
      <c r="C1236" s="116"/>
      <c r="D1236" s="116"/>
      <c r="E1236" s="114" t="s">
        <v>655</v>
      </c>
      <c r="F1236" s="116"/>
      <c r="G1236" s="114" t="s">
        <v>86</v>
      </c>
      <c r="H1236" s="120"/>
      <c r="I1236" s="118"/>
      <c r="J1236" s="116"/>
      <c r="K1236" s="118"/>
      <c r="L1236" s="116"/>
      <c r="M1236" s="116"/>
      <c r="N1236" s="123">
        <v>45880.0</v>
      </c>
    </row>
    <row r="1237" hidden="1">
      <c r="A1237" s="114" t="s">
        <v>10876</v>
      </c>
      <c r="B1237" s="114">
        <v>2.1964775919E10</v>
      </c>
      <c r="C1237" s="116"/>
      <c r="D1237" s="116"/>
      <c r="E1237" s="114" t="s">
        <v>655</v>
      </c>
      <c r="F1237" s="116"/>
      <c r="G1237" s="114" t="s">
        <v>86</v>
      </c>
      <c r="H1237" s="120"/>
      <c r="I1237" s="118"/>
      <c r="J1237" s="116"/>
      <c r="K1237" s="118"/>
      <c r="L1237" s="116"/>
      <c r="M1237" s="116"/>
      <c r="N1237" s="123">
        <v>45880.0</v>
      </c>
    </row>
    <row r="1238" hidden="1">
      <c r="A1238" s="114" t="s">
        <v>10877</v>
      </c>
      <c r="B1238" s="114">
        <v>2.1993413786E10</v>
      </c>
      <c r="C1238" s="116"/>
      <c r="D1238" s="116"/>
      <c r="E1238" s="114" t="s">
        <v>655</v>
      </c>
      <c r="F1238" s="116"/>
      <c r="G1238" s="114" t="s">
        <v>86</v>
      </c>
      <c r="H1238" s="120"/>
      <c r="I1238" s="118"/>
      <c r="J1238" s="116"/>
      <c r="K1238" s="118"/>
      <c r="L1238" s="116"/>
      <c r="M1238" s="116"/>
      <c r="N1238" s="123">
        <v>45880.0</v>
      </c>
    </row>
    <row r="1239" hidden="1">
      <c r="A1239" s="114" t="s">
        <v>10846</v>
      </c>
      <c r="B1239" s="114">
        <v>2.1966052177E10</v>
      </c>
      <c r="C1239" s="116"/>
      <c r="D1239" s="116"/>
      <c r="E1239" s="114" t="s">
        <v>655</v>
      </c>
      <c r="F1239" s="116"/>
      <c r="G1239" s="114" t="s">
        <v>86</v>
      </c>
      <c r="H1239" s="120"/>
      <c r="I1239" s="118"/>
      <c r="J1239" s="116"/>
      <c r="K1239" s="118"/>
      <c r="L1239" s="116"/>
      <c r="M1239" s="116"/>
      <c r="N1239" s="123">
        <v>45876.0</v>
      </c>
    </row>
    <row r="1240" hidden="1">
      <c r="A1240" s="114" t="s">
        <v>4245</v>
      </c>
      <c r="B1240" s="114">
        <v>2.1993769226E10</v>
      </c>
      <c r="C1240" s="116"/>
      <c r="D1240" s="116"/>
      <c r="E1240" s="114" t="s">
        <v>655</v>
      </c>
      <c r="F1240" s="116"/>
      <c r="G1240" s="114" t="s">
        <v>86</v>
      </c>
      <c r="H1240" s="120"/>
      <c r="I1240" s="118"/>
      <c r="J1240" s="116"/>
      <c r="K1240" s="118"/>
      <c r="L1240" s="116"/>
      <c r="M1240" s="116"/>
      <c r="N1240" s="123">
        <v>45876.0</v>
      </c>
    </row>
    <row r="1241" hidden="1">
      <c r="A1241" s="114" t="s">
        <v>5126</v>
      </c>
      <c r="B1241" s="114">
        <v>2.198019935E10</v>
      </c>
      <c r="C1241" s="116"/>
      <c r="D1241" s="116"/>
      <c r="E1241" s="114" t="s">
        <v>655</v>
      </c>
      <c r="F1241" s="116"/>
      <c r="G1241" s="114" t="s">
        <v>86</v>
      </c>
      <c r="H1241" s="120"/>
      <c r="I1241" s="118"/>
      <c r="J1241" s="116"/>
      <c r="K1241" s="118"/>
      <c r="L1241" s="116"/>
      <c r="M1241" s="116"/>
      <c r="N1241" s="123">
        <v>45876.0</v>
      </c>
    </row>
    <row r="1242" hidden="1">
      <c r="A1242" s="114" t="s">
        <v>9795</v>
      </c>
      <c r="B1242" s="114">
        <v>2.1998663024E10</v>
      </c>
      <c r="C1242" s="116"/>
      <c r="D1242" s="116"/>
      <c r="E1242" s="114" t="s">
        <v>655</v>
      </c>
      <c r="F1242" s="116"/>
      <c r="G1242" s="114" t="s">
        <v>86</v>
      </c>
      <c r="H1242" s="120"/>
      <c r="I1242" s="118"/>
      <c r="J1242" s="116"/>
      <c r="K1242" s="118"/>
      <c r="L1242" s="116"/>
      <c r="M1242" s="116"/>
      <c r="N1242" s="123">
        <v>45876.0</v>
      </c>
    </row>
    <row r="1243" hidden="1">
      <c r="A1243" s="114" t="s">
        <v>4121</v>
      </c>
      <c r="B1243" s="114">
        <v>2.1981118218E10</v>
      </c>
      <c r="C1243" s="116"/>
      <c r="D1243" s="116"/>
      <c r="E1243" s="114" t="s">
        <v>655</v>
      </c>
      <c r="F1243" s="116"/>
      <c r="G1243" s="114" t="s">
        <v>86</v>
      </c>
      <c r="H1243" s="120"/>
      <c r="I1243" s="118"/>
      <c r="J1243" s="116"/>
      <c r="K1243" s="118"/>
      <c r="L1243" s="116"/>
      <c r="M1243" s="116"/>
      <c r="N1243" s="123">
        <v>45880.0</v>
      </c>
    </row>
    <row r="1244" hidden="1">
      <c r="A1244" s="114" t="s">
        <v>4245</v>
      </c>
      <c r="B1244" s="114">
        <v>2.1971306191E10</v>
      </c>
      <c r="C1244" s="116"/>
      <c r="D1244" s="116"/>
      <c r="E1244" s="114" t="s">
        <v>655</v>
      </c>
      <c r="F1244" s="116"/>
      <c r="G1244" s="114" t="s">
        <v>86</v>
      </c>
      <c r="H1244" s="120"/>
      <c r="I1244" s="118"/>
      <c r="J1244" s="116"/>
      <c r="K1244" s="118"/>
      <c r="L1244" s="116"/>
      <c r="M1244" s="116"/>
      <c r="N1244" s="123">
        <v>45880.0</v>
      </c>
    </row>
    <row r="1245" hidden="1">
      <c r="A1245" s="114" t="s">
        <v>5185</v>
      </c>
      <c r="B1245" s="114">
        <v>2.1994340208E10</v>
      </c>
      <c r="C1245" s="116"/>
      <c r="D1245" s="116"/>
      <c r="E1245" s="114" t="s">
        <v>655</v>
      </c>
      <c r="F1245" s="116"/>
      <c r="G1245" s="114" t="s">
        <v>86</v>
      </c>
      <c r="H1245" s="120"/>
      <c r="I1245" s="118"/>
      <c r="J1245" s="116"/>
      <c r="K1245" s="118"/>
      <c r="L1245" s="116"/>
      <c r="M1245" s="116"/>
      <c r="N1245" s="123">
        <v>45880.0</v>
      </c>
    </row>
    <row r="1246">
      <c r="A1246" s="114" t="s">
        <v>4481</v>
      </c>
      <c r="B1246" s="114">
        <v>2.1999815864E10</v>
      </c>
      <c r="C1246" s="114" t="s">
        <v>10878</v>
      </c>
      <c r="D1246" s="116"/>
      <c r="E1246" s="114" t="s">
        <v>671</v>
      </c>
      <c r="F1246" s="114" t="s">
        <v>137</v>
      </c>
      <c r="G1246" s="114" t="s">
        <v>53</v>
      </c>
      <c r="H1246" s="117">
        <v>3290.03</v>
      </c>
      <c r="I1246" s="123">
        <v>45821.0</v>
      </c>
      <c r="J1246" s="114">
        <v>9.6481473E7</v>
      </c>
      <c r="K1246" s="123">
        <v>45853.0</v>
      </c>
      <c r="L1246" s="116"/>
      <c r="M1246" s="116"/>
      <c r="N1246" s="123">
        <v>45813.0</v>
      </c>
    </row>
    <row r="1247">
      <c r="A1247" s="114" t="s">
        <v>10879</v>
      </c>
      <c r="B1247" s="114">
        <v>2.1982371233E10</v>
      </c>
      <c r="C1247" s="114" t="s">
        <v>10880</v>
      </c>
      <c r="D1247" s="114" t="s">
        <v>10881</v>
      </c>
      <c r="E1247" s="114" t="s">
        <v>803</v>
      </c>
      <c r="F1247" s="114" t="s">
        <v>153</v>
      </c>
      <c r="G1247" s="114" t="s">
        <v>53</v>
      </c>
      <c r="H1247" s="117">
        <v>328.91</v>
      </c>
      <c r="I1247" s="123">
        <v>45805.0</v>
      </c>
      <c r="J1247" s="114">
        <v>1001858.0</v>
      </c>
      <c r="K1247" s="123">
        <v>45805.0</v>
      </c>
      <c r="L1247" s="116"/>
      <c r="M1247" s="116"/>
      <c r="N1247" s="123">
        <v>45812.0</v>
      </c>
    </row>
    <row r="1248" hidden="1">
      <c r="A1248" s="114" t="s">
        <v>83</v>
      </c>
      <c r="B1248" s="114">
        <v>2.1990571561E10</v>
      </c>
      <c r="C1248" s="116"/>
      <c r="D1248" s="116"/>
      <c r="E1248" s="116"/>
      <c r="F1248" s="116"/>
      <c r="G1248" s="116"/>
      <c r="H1248" s="120"/>
      <c r="I1248" s="118"/>
      <c r="J1248" s="116"/>
      <c r="K1248" s="118"/>
      <c r="L1248" s="116"/>
      <c r="M1248" s="116"/>
      <c r="N1248" s="123">
        <v>45889.0</v>
      </c>
    </row>
    <row r="1249" hidden="1">
      <c r="A1249" s="114" t="s">
        <v>22</v>
      </c>
      <c r="B1249" s="114">
        <v>2.1995750806E10</v>
      </c>
      <c r="C1249" s="116"/>
      <c r="D1249" s="116"/>
      <c r="E1249" s="116"/>
      <c r="F1249" s="116"/>
      <c r="G1249" s="116"/>
      <c r="H1249" s="120"/>
      <c r="I1249" s="118"/>
      <c r="J1249" s="116"/>
      <c r="K1249" s="118"/>
      <c r="L1249" s="116"/>
      <c r="M1249" s="116"/>
      <c r="N1249" s="123">
        <v>45889.0</v>
      </c>
    </row>
    <row r="1250" hidden="1">
      <c r="A1250" s="114" t="s">
        <v>4837</v>
      </c>
      <c r="B1250" s="114">
        <v>2.1984734011E10</v>
      </c>
      <c r="C1250" s="116"/>
      <c r="D1250" s="116"/>
      <c r="E1250" s="114" t="s">
        <v>655</v>
      </c>
      <c r="F1250" s="116"/>
      <c r="G1250" s="114" t="s">
        <v>86</v>
      </c>
      <c r="H1250" s="120"/>
      <c r="I1250" s="118"/>
      <c r="J1250" s="116"/>
      <c r="K1250" s="118"/>
      <c r="L1250" s="116"/>
      <c r="M1250" s="116"/>
      <c r="N1250" s="123">
        <v>45889.0</v>
      </c>
    </row>
    <row r="1251" hidden="1">
      <c r="A1251" s="114" t="s">
        <v>4245</v>
      </c>
      <c r="B1251" s="114">
        <v>2.1981792525E10</v>
      </c>
      <c r="C1251" s="116"/>
      <c r="D1251" s="116"/>
      <c r="E1251" s="114" t="s">
        <v>655</v>
      </c>
      <c r="F1251" s="116"/>
      <c r="G1251" s="114" t="s">
        <v>86</v>
      </c>
      <c r="H1251" s="120"/>
      <c r="I1251" s="118"/>
      <c r="J1251" s="116"/>
      <c r="K1251" s="118"/>
      <c r="L1251" s="116"/>
      <c r="M1251" s="116"/>
      <c r="N1251" s="123">
        <v>45889.0</v>
      </c>
    </row>
    <row r="1252" hidden="1">
      <c r="A1252" s="114" t="s">
        <v>4332</v>
      </c>
      <c r="B1252" s="114">
        <v>2.1997040543E10</v>
      </c>
      <c r="C1252" s="116"/>
      <c r="D1252" s="116"/>
      <c r="E1252" s="114" t="s">
        <v>655</v>
      </c>
      <c r="F1252" s="116"/>
      <c r="G1252" s="114" t="s">
        <v>86</v>
      </c>
      <c r="H1252" s="120"/>
      <c r="I1252" s="118"/>
      <c r="J1252" s="116"/>
      <c r="K1252" s="118"/>
      <c r="L1252" s="116"/>
      <c r="M1252" s="116"/>
      <c r="N1252" s="123">
        <v>45889.0</v>
      </c>
    </row>
    <row r="1253" hidden="1">
      <c r="A1253" s="114" t="s">
        <v>10088</v>
      </c>
      <c r="B1253" s="114">
        <v>2.1989363634E10</v>
      </c>
      <c r="C1253" s="116"/>
      <c r="D1253" s="116"/>
      <c r="E1253" s="114" t="s">
        <v>655</v>
      </c>
      <c r="F1253" s="116"/>
      <c r="G1253" s="114" t="s">
        <v>86</v>
      </c>
      <c r="H1253" s="120"/>
      <c r="I1253" s="118"/>
      <c r="J1253" s="116"/>
      <c r="K1253" s="118"/>
      <c r="L1253" s="116"/>
      <c r="M1253" s="116"/>
      <c r="N1253" s="123">
        <v>45889.0</v>
      </c>
    </row>
    <row r="1254" hidden="1">
      <c r="A1254" s="114" t="s">
        <v>225</v>
      </c>
      <c r="B1254" s="114">
        <v>2.198615514E10</v>
      </c>
      <c r="C1254" s="116"/>
      <c r="D1254" s="116"/>
      <c r="E1254" s="114" t="s">
        <v>655</v>
      </c>
      <c r="F1254" s="116"/>
      <c r="G1254" s="114" t="s">
        <v>86</v>
      </c>
      <c r="H1254" s="120"/>
      <c r="I1254" s="118"/>
      <c r="J1254" s="116"/>
      <c r="K1254" s="118"/>
      <c r="L1254" s="116"/>
      <c r="M1254" s="116"/>
      <c r="N1254" s="123">
        <v>45889.0</v>
      </c>
    </row>
    <row r="1255" hidden="1">
      <c r="A1255" s="114" t="s">
        <v>4229</v>
      </c>
      <c r="B1255" s="114">
        <v>2.1970068767E10</v>
      </c>
      <c r="C1255" s="116"/>
      <c r="D1255" s="116"/>
      <c r="E1255" s="114" t="s">
        <v>655</v>
      </c>
      <c r="F1255" s="116"/>
      <c r="G1255" s="114" t="s">
        <v>86</v>
      </c>
      <c r="H1255" s="120"/>
      <c r="I1255" s="118"/>
      <c r="J1255" s="116"/>
      <c r="K1255" s="118"/>
      <c r="L1255" s="116"/>
      <c r="M1255" s="116"/>
      <c r="N1255" s="123">
        <v>45889.0</v>
      </c>
    </row>
    <row r="1256" hidden="1">
      <c r="A1256" s="114" t="s">
        <v>4022</v>
      </c>
      <c r="B1256" s="114">
        <v>2.1964468752E10</v>
      </c>
      <c r="C1256" s="116"/>
      <c r="D1256" s="116"/>
      <c r="E1256" s="114" t="s">
        <v>655</v>
      </c>
      <c r="F1256" s="116"/>
      <c r="G1256" s="114" t="s">
        <v>86</v>
      </c>
      <c r="H1256" s="120"/>
      <c r="I1256" s="118"/>
      <c r="J1256" s="116"/>
      <c r="K1256" s="118"/>
      <c r="L1256" s="116"/>
      <c r="M1256" s="116"/>
      <c r="N1256" s="123">
        <v>45889.0</v>
      </c>
    </row>
    <row r="1257" hidden="1">
      <c r="A1257" s="114" t="s">
        <v>10882</v>
      </c>
      <c r="B1257" s="114">
        <v>2.498116632E10</v>
      </c>
      <c r="C1257" s="116"/>
      <c r="D1257" s="116"/>
      <c r="E1257" s="114" t="s">
        <v>655</v>
      </c>
      <c r="F1257" s="116"/>
      <c r="G1257" s="114" t="s">
        <v>86</v>
      </c>
      <c r="H1257" s="120"/>
      <c r="I1257" s="118"/>
      <c r="J1257" s="116"/>
      <c r="K1257" s="118"/>
      <c r="L1257" s="116"/>
      <c r="M1257" s="116"/>
      <c r="N1257" s="123">
        <v>45889.0</v>
      </c>
    </row>
    <row r="1258" hidden="1">
      <c r="A1258" s="114" t="s">
        <v>4022</v>
      </c>
      <c r="B1258" s="114">
        <v>2.199903258E10</v>
      </c>
      <c r="C1258" s="116"/>
      <c r="D1258" s="116"/>
      <c r="E1258" s="114" t="s">
        <v>655</v>
      </c>
      <c r="F1258" s="116"/>
      <c r="G1258" s="114" t="s">
        <v>86</v>
      </c>
      <c r="H1258" s="120"/>
      <c r="I1258" s="118"/>
      <c r="J1258" s="116"/>
      <c r="K1258" s="118"/>
      <c r="L1258" s="116"/>
      <c r="M1258" s="116"/>
      <c r="N1258" s="123">
        <v>45889.0</v>
      </c>
    </row>
    <row r="1259" hidden="1">
      <c r="A1259" s="114" t="s">
        <v>4022</v>
      </c>
      <c r="B1259" s="114">
        <v>2.4998199607E10</v>
      </c>
      <c r="C1259" s="116"/>
      <c r="D1259" s="116"/>
      <c r="E1259" s="114" t="s">
        <v>9254</v>
      </c>
      <c r="F1259" s="116"/>
      <c r="G1259" s="114" t="s">
        <v>86</v>
      </c>
      <c r="H1259" s="120"/>
      <c r="I1259" s="118"/>
      <c r="J1259" s="116"/>
      <c r="K1259" s="118"/>
      <c r="L1259" s="116"/>
      <c r="M1259" s="116"/>
      <c r="N1259" s="123">
        <v>45889.0</v>
      </c>
    </row>
    <row r="1260" hidden="1">
      <c r="A1260" s="114" t="s">
        <v>225</v>
      </c>
      <c r="B1260" s="114">
        <v>2.198615514E10</v>
      </c>
      <c r="C1260" s="116"/>
      <c r="D1260" s="116"/>
      <c r="E1260" s="114" t="s">
        <v>9254</v>
      </c>
      <c r="F1260" s="116"/>
      <c r="G1260" s="114" t="s">
        <v>86</v>
      </c>
      <c r="H1260" s="120"/>
      <c r="I1260" s="118"/>
      <c r="J1260" s="116"/>
      <c r="K1260" s="118"/>
      <c r="L1260" s="116"/>
      <c r="M1260" s="116"/>
      <c r="N1260" s="123">
        <v>45889.0</v>
      </c>
    </row>
    <row r="1261" hidden="1">
      <c r="A1261" s="114" t="s">
        <v>7987</v>
      </c>
      <c r="B1261" s="114">
        <v>2.1997753145E10</v>
      </c>
      <c r="C1261" s="116"/>
      <c r="D1261" s="116"/>
      <c r="E1261" s="114" t="s">
        <v>9254</v>
      </c>
      <c r="F1261" s="116"/>
      <c r="G1261" s="114" t="s">
        <v>86</v>
      </c>
      <c r="H1261" s="120"/>
      <c r="I1261" s="118"/>
      <c r="J1261" s="116"/>
      <c r="K1261" s="118"/>
      <c r="L1261" s="116"/>
      <c r="M1261" s="116"/>
      <c r="N1261" s="123">
        <v>45889.0</v>
      </c>
    </row>
    <row r="1262" hidden="1">
      <c r="A1262" s="114" t="s">
        <v>4245</v>
      </c>
      <c r="B1262" s="114">
        <v>2.1991562959E10</v>
      </c>
      <c r="C1262" s="116"/>
      <c r="D1262" s="116"/>
      <c r="E1262" s="114" t="s">
        <v>9254</v>
      </c>
      <c r="F1262" s="116"/>
      <c r="G1262" s="114" t="s">
        <v>86</v>
      </c>
      <c r="H1262" s="120"/>
      <c r="I1262" s="118"/>
      <c r="J1262" s="116"/>
      <c r="K1262" s="118"/>
      <c r="L1262" s="116"/>
      <c r="M1262" s="116"/>
      <c r="N1262" s="123">
        <v>45889.0</v>
      </c>
    </row>
    <row r="1263" hidden="1">
      <c r="A1263" s="114" t="s">
        <v>336</v>
      </c>
      <c r="B1263" s="114">
        <v>2.197046876E10</v>
      </c>
      <c r="C1263" s="116"/>
      <c r="D1263" s="116"/>
      <c r="E1263" s="114" t="s">
        <v>9254</v>
      </c>
      <c r="F1263" s="116"/>
      <c r="G1263" s="114" t="s">
        <v>86</v>
      </c>
      <c r="H1263" s="120"/>
      <c r="I1263" s="118"/>
      <c r="J1263" s="116"/>
      <c r="K1263" s="118"/>
      <c r="L1263" s="116"/>
      <c r="M1263" s="116"/>
      <c r="N1263" s="123">
        <v>45889.0</v>
      </c>
    </row>
    <row r="1264" hidden="1">
      <c r="A1264" s="114" t="s">
        <v>10883</v>
      </c>
      <c r="B1264" s="114">
        <v>2.2997666942E10</v>
      </c>
      <c r="C1264" s="116"/>
      <c r="D1264" s="116"/>
      <c r="E1264" s="114" t="s">
        <v>9254</v>
      </c>
      <c r="F1264" s="116"/>
      <c r="G1264" s="114" t="s">
        <v>86</v>
      </c>
      <c r="H1264" s="120"/>
      <c r="I1264" s="118"/>
      <c r="J1264" s="116"/>
      <c r="K1264" s="118"/>
      <c r="L1264" s="116"/>
      <c r="M1264" s="116"/>
      <c r="N1264" s="123">
        <v>45889.0</v>
      </c>
    </row>
    <row r="1265" hidden="1">
      <c r="A1265" s="114" t="s">
        <v>10884</v>
      </c>
      <c r="B1265" s="114">
        <v>2.1994794131E10</v>
      </c>
      <c r="C1265" s="116"/>
      <c r="D1265" s="116"/>
      <c r="E1265" s="114" t="s">
        <v>9254</v>
      </c>
      <c r="F1265" s="116"/>
      <c r="G1265" s="114" t="s">
        <v>86</v>
      </c>
      <c r="H1265" s="120"/>
      <c r="I1265" s="118"/>
      <c r="J1265" s="116"/>
      <c r="K1265" s="118"/>
      <c r="L1265" s="116"/>
      <c r="M1265" s="116"/>
      <c r="N1265" s="123">
        <v>45889.0</v>
      </c>
    </row>
    <row r="1266" hidden="1">
      <c r="A1266" s="114" t="s">
        <v>1159</v>
      </c>
      <c r="B1266" s="114">
        <v>2.1991609609E10</v>
      </c>
      <c r="C1266" s="116"/>
      <c r="D1266" s="116"/>
      <c r="E1266" s="114" t="s">
        <v>9254</v>
      </c>
      <c r="F1266" s="116"/>
      <c r="G1266" s="114" t="s">
        <v>86</v>
      </c>
      <c r="H1266" s="120"/>
      <c r="I1266" s="118"/>
      <c r="J1266" s="116"/>
      <c r="K1266" s="118"/>
      <c r="L1266" s="116"/>
      <c r="M1266" s="116"/>
      <c r="N1266" s="123">
        <v>45889.0</v>
      </c>
    </row>
    <row r="1267" hidden="1">
      <c r="A1267" s="114" t="s">
        <v>4074</v>
      </c>
      <c r="B1267" s="114">
        <v>2.1971946667E10</v>
      </c>
      <c r="C1267" s="116"/>
      <c r="D1267" s="116"/>
      <c r="E1267" s="114" t="s">
        <v>9254</v>
      </c>
      <c r="F1267" s="116"/>
      <c r="G1267" s="114" t="s">
        <v>86</v>
      </c>
      <c r="H1267" s="120"/>
      <c r="I1267" s="118"/>
      <c r="J1267" s="116"/>
      <c r="K1267" s="118"/>
      <c r="L1267" s="116"/>
      <c r="M1267" s="116"/>
      <c r="N1267" s="123">
        <v>45890.0</v>
      </c>
    </row>
    <row r="1268" hidden="1">
      <c r="A1268" s="114" t="s">
        <v>8212</v>
      </c>
      <c r="B1268" s="114">
        <v>2.1988374847E10</v>
      </c>
      <c r="C1268" s="116"/>
      <c r="D1268" s="116"/>
      <c r="E1268" s="114" t="s">
        <v>9254</v>
      </c>
      <c r="F1268" s="116"/>
      <c r="G1268" s="114" t="s">
        <v>86</v>
      </c>
      <c r="H1268" s="120"/>
      <c r="I1268" s="118"/>
      <c r="J1268" s="116"/>
      <c r="K1268" s="118"/>
      <c r="L1268" s="116"/>
      <c r="M1268" s="116"/>
      <c r="N1268" s="123">
        <v>45890.0</v>
      </c>
    </row>
    <row r="1269" hidden="1">
      <c r="A1269" s="114" t="s">
        <v>4699</v>
      </c>
      <c r="B1269" s="114">
        <v>2.1983518263E10</v>
      </c>
      <c r="C1269" s="116"/>
      <c r="D1269" s="116"/>
      <c r="E1269" s="114" t="s">
        <v>9254</v>
      </c>
      <c r="F1269" s="116"/>
      <c r="G1269" s="114" t="s">
        <v>94</v>
      </c>
      <c r="H1269" s="120"/>
      <c r="I1269" s="118"/>
      <c r="J1269" s="116"/>
      <c r="K1269" s="118"/>
      <c r="L1269" s="116"/>
      <c r="M1269" s="116"/>
      <c r="N1269" s="123">
        <v>45890.0</v>
      </c>
    </row>
    <row r="1270" hidden="1">
      <c r="A1270" s="114" t="s">
        <v>5173</v>
      </c>
      <c r="B1270" s="114">
        <v>2.4992435047E10</v>
      </c>
      <c r="C1270" s="116"/>
      <c r="D1270" s="116"/>
      <c r="E1270" s="114" t="s">
        <v>9254</v>
      </c>
      <c r="F1270" s="116"/>
      <c r="G1270" s="114" t="s">
        <v>86</v>
      </c>
      <c r="H1270" s="120"/>
      <c r="I1270" s="118"/>
      <c r="J1270" s="116"/>
      <c r="K1270" s="118"/>
      <c r="L1270" s="116"/>
      <c r="M1270" s="116"/>
      <c r="N1270" s="123">
        <v>45890.0</v>
      </c>
    </row>
    <row r="1271" hidden="1">
      <c r="A1271" s="114" t="s">
        <v>160</v>
      </c>
      <c r="B1271" s="114">
        <v>2.1986521314E10</v>
      </c>
      <c r="C1271" s="116"/>
      <c r="D1271" s="116"/>
      <c r="E1271" s="114" t="s">
        <v>9254</v>
      </c>
      <c r="F1271" s="116"/>
      <c r="G1271" s="114" t="s">
        <v>86</v>
      </c>
      <c r="H1271" s="120"/>
      <c r="I1271" s="118"/>
      <c r="J1271" s="116"/>
      <c r="K1271" s="118"/>
      <c r="L1271" s="116"/>
      <c r="M1271" s="116"/>
      <c r="N1271" s="123">
        <v>45890.0</v>
      </c>
    </row>
    <row r="1272" hidden="1">
      <c r="A1272" s="114" t="s">
        <v>4442</v>
      </c>
      <c r="B1272" s="114">
        <v>2.1987022593E10</v>
      </c>
      <c r="C1272" s="116"/>
      <c r="D1272" s="116"/>
      <c r="E1272" s="114" t="s">
        <v>9254</v>
      </c>
      <c r="F1272" s="116"/>
      <c r="G1272" s="114" t="s">
        <v>86</v>
      </c>
      <c r="H1272" s="120"/>
      <c r="I1272" s="118"/>
      <c r="J1272" s="116"/>
      <c r="K1272" s="118"/>
      <c r="L1272" s="116"/>
      <c r="M1272" s="116"/>
      <c r="N1272" s="123">
        <v>45890.0</v>
      </c>
    </row>
    <row r="1273" hidden="1">
      <c r="A1273" s="114" t="s">
        <v>4636</v>
      </c>
      <c r="B1273" s="114">
        <v>2.1981001465E10</v>
      </c>
      <c r="C1273" s="116"/>
      <c r="D1273" s="116"/>
      <c r="E1273" s="114" t="s">
        <v>9254</v>
      </c>
      <c r="F1273" s="116"/>
      <c r="G1273" s="114" t="s">
        <v>86</v>
      </c>
      <c r="H1273" s="120"/>
      <c r="I1273" s="118"/>
      <c r="J1273" s="116"/>
      <c r="K1273" s="118"/>
      <c r="L1273" s="116"/>
      <c r="M1273" s="116"/>
      <c r="N1273" s="123">
        <v>45890.0</v>
      </c>
    </row>
    <row r="1274" hidden="1">
      <c r="A1274" s="114" t="s">
        <v>10885</v>
      </c>
      <c r="B1274" s="114">
        <v>2.1976067337E10</v>
      </c>
      <c r="C1274" s="116"/>
      <c r="D1274" s="116"/>
      <c r="E1274" s="114" t="s">
        <v>9254</v>
      </c>
      <c r="F1274" s="116"/>
      <c r="G1274" s="114" t="s">
        <v>86</v>
      </c>
      <c r="H1274" s="120"/>
      <c r="I1274" s="118"/>
      <c r="J1274" s="116"/>
      <c r="K1274" s="118"/>
      <c r="L1274" s="116"/>
      <c r="M1274" s="116"/>
      <c r="N1274" s="123">
        <v>45890.0</v>
      </c>
    </row>
    <row r="1275" hidden="1">
      <c r="A1275" s="114" t="s">
        <v>10886</v>
      </c>
      <c r="B1275" s="114">
        <v>2.2997525658E10</v>
      </c>
      <c r="C1275" s="116"/>
      <c r="D1275" s="116"/>
      <c r="E1275" s="114" t="s">
        <v>9254</v>
      </c>
      <c r="F1275" s="116"/>
      <c r="G1275" s="114" t="s">
        <v>86</v>
      </c>
      <c r="H1275" s="120"/>
      <c r="I1275" s="118"/>
      <c r="J1275" s="116"/>
      <c r="K1275" s="118"/>
      <c r="L1275" s="116"/>
      <c r="M1275" s="116"/>
      <c r="N1275" s="123">
        <v>45890.0</v>
      </c>
    </row>
    <row r="1276" hidden="1">
      <c r="A1276" s="114" t="s">
        <v>4518</v>
      </c>
      <c r="B1276" s="114">
        <v>2.4992289145E10</v>
      </c>
      <c r="C1276" s="116"/>
      <c r="D1276" s="116"/>
      <c r="E1276" s="114" t="s">
        <v>9254</v>
      </c>
      <c r="F1276" s="116"/>
      <c r="G1276" s="114" t="s">
        <v>86</v>
      </c>
      <c r="H1276" s="120"/>
      <c r="I1276" s="118"/>
      <c r="J1276" s="116"/>
      <c r="K1276" s="118"/>
      <c r="L1276" s="116"/>
      <c r="M1276" s="116"/>
      <c r="N1276" s="123">
        <v>45890.0</v>
      </c>
    </row>
    <row r="1277" hidden="1">
      <c r="A1277" s="114" t="s">
        <v>4663</v>
      </c>
      <c r="B1277" s="114">
        <v>2.1976061044E10</v>
      </c>
      <c r="C1277" s="116"/>
      <c r="D1277" s="116"/>
      <c r="E1277" s="114" t="s">
        <v>9254</v>
      </c>
      <c r="F1277" s="116"/>
      <c r="G1277" s="114" t="s">
        <v>86</v>
      </c>
      <c r="H1277" s="120"/>
      <c r="I1277" s="118"/>
      <c r="J1277" s="116"/>
      <c r="K1277" s="118"/>
      <c r="L1277" s="116"/>
      <c r="M1277" s="116"/>
      <c r="N1277" s="123">
        <v>45890.0</v>
      </c>
    </row>
    <row r="1278" hidden="1">
      <c r="A1278" s="114" t="s">
        <v>3978</v>
      </c>
      <c r="B1278" s="114">
        <v>2.2997164671E10</v>
      </c>
      <c r="C1278" s="116"/>
      <c r="D1278" s="116"/>
      <c r="E1278" s="114" t="s">
        <v>9254</v>
      </c>
      <c r="F1278" s="116"/>
      <c r="G1278" s="114" t="s">
        <v>86</v>
      </c>
      <c r="H1278" s="120"/>
      <c r="I1278" s="118"/>
      <c r="J1278" s="116"/>
      <c r="K1278" s="118"/>
      <c r="L1278" s="116"/>
      <c r="M1278" s="116"/>
      <c r="N1278" s="123">
        <v>45890.0</v>
      </c>
    </row>
    <row r="1279" hidden="1">
      <c r="A1279" s="114" t="s">
        <v>4159</v>
      </c>
      <c r="B1279" s="114">
        <v>2.1972763395E10</v>
      </c>
      <c r="C1279" s="114" t="s">
        <v>10887</v>
      </c>
      <c r="D1279" s="114" t="s">
        <v>10888</v>
      </c>
      <c r="E1279" s="114" t="s">
        <v>671</v>
      </c>
      <c r="F1279" s="114" t="s">
        <v>93</v>
      </c>
      <c r="G1279" s="114" t="s">
        <v>150</v>
      </c>
      <c r="H1279" s="117">
        <v>612.46</v>
      </c>
      <c r="I1279" s="123">
        <v>45930.0</v>
      </c>
      <c r="J1279" s="116"/>
      <c r="K1279" s="123">
        <v>45950.0</v>
      </c>
      <c r="L1279" s="116"/>
      <c r="M1279" s="116"/>
      <c r="N1279" s="123">
        <v>45931.0</v>
      </c>
    </row>
    <row r="1280" hidden="1">
      <c r="A1280" s="114" t="s">
        <v>10889</v>
      </c>
      <c r="B1280" s="114">
        <v>2.1991373898E10</v>
      </c>
      <c r="C1280" s="116"/>
      <c r="D1280" s="116"/>
      <c r="E1280" s="114" t="s">
        <v>9254</v>
      </c>
      <c r="F1280" s="116"/>
      <c r="G1280" s="114" t="s">
        <v>86</v>
      </c>
      <c r="H1280" s="120"/>
      <c r="I1280" s="118"/>
      <c r="J1280" s="116"/>
      <c r="K1280" s="118"/>
      <c r="L1280" s="116"/>
      <c r="M1280" s="116"/>
      <c r="N1280" s="123">
        <v>45890.0</v>
      </c>
    </row>
    <row r="1281" hidden="1">
      <c r="A1281" s="114" t="s">
        <v>123</v>
      </c>
      <c r="B1281" s="114">
        <v>2.1998645681E10</v>
      </c>
      <c r="C1281" s="116"/>
      <c r="D1281" s="116"/>
      <c r="E1281" s="114" t="s">
        <v>9254</v>
      </c>
      <c r="F1281" s="116"/>
      <c r="G1281" s="114" t="s">
        <v>86</v>
      </c>
      <c r="H1281" s="120"/>
      <c r="I1281" s="118"/>
      <c r="J1281" s="116"/>
      <c r="K1281" s="118"/>
      <c r="L1281" s="116"/>
      <c r="M1281" s="116"/>
      <c r="N1281" s="123">
        <v>45890.0</v>
      </c>
    </row>
    <row r="1282" hidden="1">
      <c r="A1282" s="114" t="s">
        <v>10890</v>
      </c>
      <c r="B1282" s="114">
        <v>2.1995675687E10</v>
      </c>
      <c r="C1282" s="116"/>
      <c r="D1282" s="116"/>
      <c r="E1282" s="114" t="s">
        <v>9254</v>
      </c>
      <c r="F1282" s="116"/>
      <c r="G1282" s="114" t="s">
        <v>86</v>
      </c>
      <c r="H1282" s="120"/>
      <c r="I1282" s="118"/>
      <c r="J1282" s="116"/>
      <c r="K1282" s="118"/>
      <c r="L1282" s="116"/>
      <c r="M1282" s="116"/>
      <c r="N1282" s="123">
        <v>45890.0</v>
      </c>
    </row>
    <row r="1283" hidden="1">
      <c r="A1283" s="114" t="s">
        <v>4462</v>
      </c>
      <c r="B1283" s="114">
        <v>2.1968035662E10</v>
      </c>
      <c r="C1283" s="116"/>
      <c r="D1283" s="116"/>
      <c r="E1283" s="114" t="s">
        <v>9254</v>
      </c>
      <c r="F1283" s="116"/>
      <c r="G1283" s="114" t="s">
        <v>86</v>
      </c>
      <c r="H1283" s="120"/>
      <c r="I1283" s="118"/>
      <c r="J1283" s="116"/>
      <c r="K1283" s="118"/>
      <c r="L1283" s="116"/>
      <c r="M1283" s="116"/>
      <c r="N1283" s="123">
        <v>45890.0</v>
      </c>
    </row>
    <row r="1284" hidden="1">
      <c r="A1284" s="114" t="s">
        <v>24</v>
      </c>
      <c r="B1284" s="114">
        <v>2.1977185539E10</v>
      </c>
      <c r="C1284" s="116"/>
      <c r="D1284" s="116"/>
      <c r="E1284" s="114" t="s">
        <v>9254</v>
      </c>
      <c r="F1284" s="116"/>
      <c r="G1284" s="114" t="s">
        <v>86</v>
      </c>
      <c r="H1284" s="120"/>
      <c r="I1284" s="118"/>
      <c r="J1284" s="116"/>
      <c r="K1284" s="118"/>
      <c r="L1284" s="116"/>
      <c r="M1284" s="116"/>
      <c r="N1284" s="123">
        <v>45890.0</v>
      </c>
    </row>
    <row r="1285" hidden="1">
      <c r="A1285" s="114" t="s">
        <v>4393</v>
      </c>
      <c r="B1285" s="114">
        <v>2.19701185E10</v>
      </c>
      <c r="C1285" s="116"/>
      <c r="D1285" s="116"/>
      <c r="E1285" s="114" t="s">
        <v>9254</v>
      </c>
      <c r="F1285" s="116"/>
      <c r="G1285" s="114" t="s">
        <v>86</v>
      </c>
      <c r="H1285" s="120"/>
      <c r="I1285" s="118"/>
      <c r="J1285" s="116"/>
      <c r="K1285" s="118"/>
      <c r="L1285" s="116"/>
      <c r="M1285" s="116"/>
      <c r="N1285" s="123">
        <v>45890.0</v>
      </c>
    </row>
    <row r="1286" hidden="1">
      <c r="A1286" s="114" t="s">
        <v>4713</v>
      </c>
      <c r="B1286" s="114">
        <v>2.1993629043E10</v>
      </c>
      <c r="C1286" s="116"/>
      <c r="D1286" s="116"/>
      <c r="E1286" s="114" t="s">
        <v>9254</v>
      </c>
      <c r="F1286" s="116"/>
      <c r="G1286" s="114" t="s">
        <v>86</v>
      </c>
      <c r="H1286" s="120"/>
      <c r="I1286" s="118"/>
      <c r="J1286" s="116"/>
      <c r="K1286" s="118"/>
      <c r="L1286" s="116"/>
      <c r="M1286" s="116"/>
      <c r="N1286" s="123">
        <v>45890.0</v>
      </c>
    </row>
    <row r="1287" hidden="1">
      <c r="A1287" s="114" t="s">
        <v>4521</v>
      </c>
      <c r="B1287" s="114">
        <v>2.1975831663E10</v>
      </c>
      <c r="C1287" s="116"/>
      <c r="D1287" s="116"/>
      <c r="E1287" s="114" t="s">
        <v>9254</v>
      </c>
      <c r="F1287" s="116"/>
      <c r="G1287" s="114" t="s">
        <v>86</v>
      </c>
      <c r="H1287" s="120"/>
      <c r="I1287" s="118"/>
      <c r="J1287" s="116"/>
      <c r="K1287" s="118"/>
      <c r="L1287" s="116"/>
      <c r="M1287" s="116"/>
      <c r="N1287" s="123">
        <v>45890.0</v>
      </c>
    </row>
    <row r="1288" hidden="1">
      <c r="A1288" s="114" t="s">
        <v>4633</v>
      </c>
      <c r="B1288" s="114">
        <v>2.198169573E10</v>
      </c>
      <c r="C1288" s="116"/>
      <c r="D1288" s="116"/>
      <c r="E1288" s="114" t="s">
        <v>9254</v>
      </c>
      <c r="F1288" s="116"/>
      <c r="G1288" s="114" t="s">
        <v>86</v>
      </c>
      <c r="H1288" s="120"/>
      <c r="I1288" s="118"/>
      <c r="J1288" s="116"/>
      <c r="K1288" s="118"/>
      <c r="L1288" s="116"/>
      <c r="M1288" s="116"/>
      <c r="N1288" s="123">
        <v>45890.0</v>
      </c>
    </row>
    <row r="1289" hidden="1">
      <c r="A1289" s="114" t="s">
        <v>4112</v>
      </c>
      <c r="B1289" s="114">
        <v>2.1985317561E10</v>
      </c>
      <c r="C1289" s="116"/>
      <c r="D1289" s="116"/>
      <c r="E1289" s="114" t="s">
        <v>9254</v>
      </c>
      <c r="F1289" s="116"/>
      <c r="G1289" s="114" t="s">
        <v>86</v>
      </c>
      <c r="H1289" s="120"/>
      <c r="I1289" s="118"/>
      <c r="J1289" s="116"/>
      <c r="K1289" s="118"/>
      <c r="L1289" s="116"/>
      <c r="M1289" s="116"/>
      <c r="N1289" s="123">
        <v>45890.0</v>
      </c>
    </row>
    <row r="1290" hidden="1">
      <c r="A1290" s="114" t="s">
        <v>4245</v>
      </c>
      <c r="B1290" s="114">
        <v>2.2229815103E10</v>
      </c>
      <c r="C1290" s="116"/>
      <c r="D1290" s="116"/>
      <c r="E1290" s="114" t="s">
        <v>9254</v>
      </c>
      <c r="F1290" s="116"/>
      <c r="G1290" s="114" t="s">
        <v>86</v>
      </c>
      <c r="H1290" s="120"/>
      <c r="I1290" s="118"/>
      <c r="J1290" s="116"/>
      <c r="K1290" s="118"/>
      <c r="L1290" s="116"/>
      <c r="M1290" s="116"/>
      <c r="N1290" s="123">
        <v>45890.0</v>
      </c>
    </row>
    <row r="1291" hidden="1">
      <c r="A1291" s="114" t="s">
        <v>10891</v>
      </c>
      <c r="B1291" s="114">
        <v>2.2998074072E10</v>
      </c>
      <c r="C1291" s="116"/>
      <c r="D1291" s="116"/>
      <c r="E1291" s="114" t="s">
        <v>9254</v>
      </c>
      <c r="F1291" s="116"/>
      <c r="G1291" s="114" t="s">
        <v>86</v>
      </c>
      <c r="H1291" s="120"/>
      <c r="I1291" s="118"/>
      <c r="J1291" s="116"/>
      <c r="K1291" s="118"/>
      <c r="L1291" s="116"/>
      <c r="M1291" s="116"/>
      <c r="N1291" s="123">
        <v>45890.0</v>
      </c>
    </row>
    <row r="1292" hidden="1">
      <c r="A1292" s="114" t="s">
        <v>10892</v>
      </c>
      <c r="B1292" s="114">
        <v>2.1977169825E10</v>
      </c>
      <c r="C1292" s="116"/>
      <c r="D1292" s="116"/>
      <c r="E1292" s="114" t="s">
        <v>9254</v>
      </c>
      <c r="F1292" s="116"/>
      <c r="G1292" s="114" t="s">
        <v>86</v>
      </c>
      <c r="H1292" s="120"/>
      <c r="I1292" s="118"/>
      <c r="J1292" s="116"/>
      <c r="K1292" s="118"/>
      <c r="L1292" s="116"/>
      <c r="M1292" s="116"/>
      <c r="N1292" s="123">
        <v>45890.0</v>
      </c>
    </row>
    <row r="1293" hidden="1">
      <c r="A1293" s="114" t="s">
        <v>10893</v>
      </c>
      <c r="B1293" s="114">
        <v>2.1992226304E10</v>
      </c>
      <c r="C1293" s="116"/>
      <c r="D1293" s="116"/>
      <c r="E1293" s="114" t="s">
        <v>9254</v>
      </c>
      <c r="F1293" s="116"/>
      <c r="G1293" s="114" t="s">
        <v>86</v>
      </c>
      <c r="H1293" s="120"/>
      <c r="I1293" s="118"/>
      <c r="J1293" s="116"/>
      <c r="K1293" s="118"/>
      <c r="L1293" s="116"/>
      <c r="M1293" s="116"/>
      <c r="N1293" s="123">
        <v>45890.0</v>
      </c>
    </row>
    <row r="1294" hidden="1">
      <c r="A1294" s="114" t="s">
        <v>10894</v>
      </c>
      <c r="B1294" s="114">
        <v>2.199167948E10</v>
      </c>
      <c r="C1294" s="116"/>
      <c r="D1294" s="116"/>
      <c r="E1294" s="114" t="s">
        <v>9254</v>
      </c>
      <c r="F1294" s="116"/>
      <c r="G1294" s="114" t="s">
        <v>86</v>
      </c>
      <c r="H1294" s="120"/>
      <c r="I1294" s="118"/>
      <c r="J1294" s="116"/>
      <c r="K1294" s="118"/>
      <c r="L1294" s="116"/>
      <c r="M1294" s="116"/>
      <c r="N1294" s="123">
        <v>45890.0</v>
      </c>
    </row>
    <row r="1295" hidden="1">
      <c r="A1295" s="114" t="s">
        <v>4031</v>
      </c>
      <c r="B1295" s="114">
        <v>2.199607304E10</v>
      </c>
      <c r="C1295" s="116"/>
      <c r="D1295" s="116"/>
      <c r="E1295" s="114" t="s">
        <v>9254</v>
      </c>
      <c r="F1295" s="116"/>
      <c r="G1295" s="114" t="s">
        <v>86</v>
      </c>
      <c r="H1295" s="120"/>
      <c r="I1295" s="118"/>
      <c r="J1295" s="116"/>
      <c r="K1295" s="118"/>
      <c r="L1295" s="116"/>
      <c r="M1295" s="116"/>
      <c r="N1295" s="123">
        <v>45890.0</v>
      </c>
    </row>
    <row r="1296" hidden="1">
      <c r="A1296" s="114" t="s">
        <v>4378</v>
      </c>
      <c r="B1296" s="114">
        <v>2.1997470847E10</v>
      </c>
      <c r="C1296" s="116"/>
      <c r="D1296" s="116"/>
      <c r="E1296" s="114" t="s">
        <v>9254</v>
      </c>
      <c r="F1296" s="116"/>
      <c r="G1296" s="114" t="s">
        <v>86</v>
      </c>
      <c r="H1296" s="120"/>
      <c r="I1296" s="118"/>
      <c r="J1296" s="116"/>
      <c r="K1296" s="118"/>
      <c r="L1296" s="116"/>
      <c r="M1296" s="116"/>
      <c r="N1296" s="123">
        <v>45890.0</v>
      </c>
    </row>
    <row r="1297" hidden="1">
      <c r="A1297" s="114" t="s">
        <v>4906</v>
      </c>
      <c r="B1297" s="114">
        <v>2.1992894771E10</v>
      </c>
      <c r="C1297" s="116"/>
      <c r="D1297" s="116"/>
      <c r="E1297" s="114" t="s">
        <v>9254</v>
      </c>
      <c r="F1297" s="116"/>
      <c r="G1297" s="114" t="s">
        <v>86</v>
      </c>
      <c r="H1297" s="120"/>
      <c r="I1297" s="118"/>
      <c r="J1297" s="116"/>
      <c r="K1297" s="118"/>
      <c r="L1297" s="116"/>
      <c r="M1297" s="116"/>
      <c r="N1297" s="123">
        <v>45890.0</v>
      </c>
    </row>
    <row r="1298" hidden="1">
      <c r="A1298" s="114" t="s">
        <v>10895</v>
      </c>
      <c r="B1298" s="114">
        <v>2.1992992151E10</v>
      </c>
      <c r="C1298" s="116"/>
      <c r="D1298" s="116"/>
      <c r="E1298" s="114" t="s">
        <v>9254</v>
      </c>
      <c r="F1298" s="116"/>
      <c r="G1298" s="114" t="s">
        <v>86</v>
      </c>
      <c r="H1298" s="120"/>
      <c r="I1298" s="118"/>
      <c r="J1298" s="116"/>
      <c r="K1298" s="118"/>
      <c r="L1298" s="116"/>
      <c r="M1298" s="116"/>
      <c r="N1298" s="123">
        <v>45890.0</v>
      </c>
    </row>
    <row r="1299" hidden="1">
      <c r="A1299" s="114" t="s">
        <v>782</v>
      </c>
      <c r="B1299" s="114">
        <v>2.1979141322E10</v>
      </c>
      <c r="C1299" s="116"/>
      <c r="D1299" s="116"/>
      <c r="E1299" s="114" t="s">
        <v>9254</v>
      </c>
      <c r="F1299" s="116"/>
      <c r="G1299" s="114" t="s">
        <v>86</v>
      </c>
      <c r="H1299" s="120"/>
      <c r="I1299" s="118"/>
      <c r="J1299" s="116"/>
      <c r="K1299" s="118"/>
      <c r="L1299" s="116"/>
      <c r="M1299" s="116"/>
      <c r="N1299" s="123">
        <v>45890.0</v>
      </c>
    </row>
    <row r="1300" hidden="1">
      <c r="A1300" s="114" t="s">
        <v>4022</v>
      </c>
      <c r="B1300" s="114">
        <v>2.1972649992E10</v>
      </c>
      <c r="C1300" s="116"/>
      <c r="D1300" s="116"/>
      <c r="E1300" s="114" t="s">
        <v>9254</v>
      </c>
      <c r="F1300" s="116"/>
      <c r="G1300" s="114" t="s">
        <v>86</v>
      </c>
      <c r="H1300" s="120"/>
      <c r="I1300" s="118"/>
      <c r="J1300" s="116"/>
      <c r="K1300" s="118"/>
      <c r="L1300" s="116"/>
      <c r="M1300" s="116"/>
      <c r="N1300" s="123">
        <v>45890.0</v>
      </c>
    </row>
    <row r="1301" hidden="1">
      <c r="A1301" s="114" t="s">
        <v>4906</v>
      </c>
      <c r="B1301" s="114">
        <v>7.1999338137E10</v>
      </c>
      <c r="C1301" s="116"/>
      <c r="D1301" s="116"/>
      <c r="E1301" s="114" t="s">
        <v>9254</v>
      </c>
      <c r="F1301" s="116"/>
      <c r="G1301" s="114" t="s">
        <v>86</v>
      </c>
      <c r="H1301" s="120"/>
      <c r="I1301" s="118"/>
      <c r="J1301" s="116"/>
      <c r="K1301" s="118"/>
      <c r="L1301" s="116"/>
      <c r="M1301" s="116"/>
      <c r="N1301" s="123">
        <v>45890.0</v>
      </c>
    </row>
    <row r="1302" hidden="1">
      <c r="A1302" s="114" t="s">
        <v>4927</v>
      </c>
      <c r="B1302" s="114">
        <v>2.197636355E10</v>
      </c>
      <c r="C1302" s="116"/>
      <c r="D1302" s="116"/>
      <c r="E1302" s="114" t="s">
        <v>9254</v>
      </c>
      <c r="F1302" s="116"/>
      <c r="G1302" s="114" t="s">
        <v>86</v>
      </c>
      <c r="H1302" s="120"/>
      <c r="I1302" s="118"/>
      <c r="J1302" s="116"/>
      <c r="K1302" s="118"/>
      <c r="L1302" s="116"/>
      <c r="M1302" s="116"/>
      <c r="N1302" s="123">
        <v>45890.0</v>
      </c>
    </row>
    <row r="1303" hidden="1">
      <c r="A1303" s="114" t="s">
        <v>4571</v>
      </c>
      <c r="B1303" s="114">
        <v>2.1980590128E10</v>
      </c>
      <c r="C1303" s="116"/>
      <c r="D1303" s="116"/>
      <c r="E1303" s="114" t="s">
        <v>9254</v>
      </c>
      <c r="F1303" s="116"/>
      <c r="G1303" s="114" t="s">
        <v>86</v>
      </c>
      <c r="H1303" s="120"/>
      <c r="I1303" s="118"/>
      <c r="J1303" s="116"/>
      <c r="K1303" s="118"/>
      <c r="L1303" s="116"/>
      <c r="M1303" s="116"/>
      <c r="N1303" s="123">
        <v>45890.0</v>
      </c>
    </row>
    <row r="1304" hidden="1">
      <c r="A1304" s="114" t="s">
        <v>4282</v>
      </c>
      <c r="B1304" s="114">
        <v>2.1973408262E10</v>
      </c>
      <c r="C1304" s="116"/>
      <c r="D1304" s="116"/>
      <c r="E1304" s="114" t="s">
        <v>9254</v>
      </c>
      <c r="F1304" s="116"/>
      <c r="G1304" s="114" t="s">
        <v>86</v>
      </c>
      <c r="H1304" s="120"/>
      <c r="I1304" s="118"/>
      <c r="J1304" s="116"/>
      <c r="K1304" s="118"/>
      <c r="L1304" s="116"/>
      <c r="M1304" s="116"/>
      <c r="N1304" s="123">
        <v>45890.0</v>
      </c>
    </row>
    <row r="1305" hidden="1">
      <c r="A1305" s="114" t="s">
        <v>4200</v>
      </c>
      <c r="B1305" s="114">
        <v>2.1989082111E10</v>
      </c>
      <c r="C1305" s="116"/>
      <c r="D1305" s="116"/>
      <c r="E1305" s="114" t="s">
        <v>9254</v>
      </c>
      <c r="F1305" s="116"/>
      <c r="G1305" s="114" t="s">
        <v>86</v>
      </c>
      <c r="H1305" s="120"/>
      <c r="I1305" s="118"/>
      <c r="J1305" s="116"/>
      <c r="K1305" s="118"/>
      <c r="L1305" s="116"/>
      <c r="M1305" s="116"/>
      <c r="N1305" s="123">
        <v>45890.0</v>
      </c>
    </row>
    <row r="1306" hidden="1">
      <c r="A1306" s="114" t="s">
        <v>9515</v>
      </c>
      <c r="B1306" s="114">
        <v>2.1982084689E10</v>
      </c>
      <c r="C1306" s="116"/>
      <c r="D1306" s="116"/>
      <c r="E1306" s="114" t="s">
        <v>9254</v>
      </c>
      <c r="F1306" s="116"/>
      <c r="G1306" s="114" t="s">
        <v>86</v>
      </c>
      <c r="H1306" s="120"/>
      <c r="I1306" s="118"/>
      <c r="J1306" s="116"/>
      <c r="K1306" s="118"/>
      <c r="L1306" s="116"/>
      <c r="M1306" s="116"/>
      <c r="N1306" s="123">
        <v>45890.0</v>
      </c>
    </row>
    <row r="1307" hidden="1">
      <c r="A1307" s="114" t="s">
        <v>374</v>
      </c>
      <c r="B1307" s="114">
        <v>2.1968967565E10</v>
      </c>
      <c r="C1307" s="116"/>
      <c r="D1307" s="116"/>
      <c r="E1307" s="114" t="s">
        <v>9254</v>
      </c>
      <c r="F1307" s="116"/>
      <c r="G1307" s="114" t="s">
        <v>86</v>
      </c>
      <c r="H1307" s="120"/>
      <c r="I1307" s="118"/>
      <c r="J1307" s="116"/>
      <c r="K1307" s="118"/>
      <c r="L1307" s="116"/>
      <c r="M1307" s="116"/>
      <c r="N1307" s="123">
        <v>45890.0</v>
      </c>
    </row>
    <row r="1308" hidden="1">
      <c r="A1308" s="114" t="s">
        <v>4347</v>
      </c>
      <c r="B1308" s="114">
        <v>2.1965416582E10</v>
      </c>
      <c r="C1308" s="116"/>
      <c r="D1308" s="116"/>
      <c r="E1308" s="114" t="s">
        <v>9254</v>
      </c>
      <c r="F1308" s="116"/>
      <c r="G1308" s="114" t="s">
        <v>86</v>
      </c>
      <c r="H1308" s="120"/>
      <c r="I1308" s="118"/>
      <c r="J1308" s="116"/>
      <c r="K1308" s="118"/>
      <c r="L1308" s="116"/>
      <c r="M1308" s="116"/>
      <c r="N1308" s="123">
        <v>45890.0</v>
      </c>
    </row>
    <row r="1309" hidden="1">
      <c r="A1309" s="114" t="s">
        <v>5103</v>
      </c>
      <c r="B1309" s="114">
        <v>2.196635081E10</v>
      </c>
      <c r="C1309" s="116"/>
      <c r="D1309" s="116"/>
      <c r="E1309" s="114" t="s">
        <v>9254</v>
      </c>
      <c r="F1309" s="116"/>
      <c r="G1309" s="114" t="s">
        <v>86</v>
      </c>
      <c r="H1309" s="120"/>
      <c r="I1309" s="118"/>
      <c r="J1309" s="116"/>
      <c r="K1309" s="118"/>
      <c r="L1309" s="116"/>
      <c r="M1309" s="116"/>
      <c r="N1309" s="123">
        <v>45890.0</v>
      </c>
    </row>
    <row r="1310" hidden="1">
      <c r="A1310" s="114" t="s">
        <v>206</v>
      </c>
      <c r="B1310" s="114">
        <v>2.1964199381E10</v>
      </c>
      <c r="C1310" s="116"/>
      <c r="D1310" s="116"/>
      <c r="E1310" s="114" t="s">
        <v>9254</v>
      </c>
      <c r="F1310" s="116"/>
      <c r="G1310" s="114" t="s">
        <v>86</v>
      </c>
      <c r="H1310" s="120"/>
      <c r="I1310" s="118"/>
      <c r="J1310" s="116"/>
      <c r="K1310" s="118"/>
      <c r="L1310" s="116"/>
      <c r="M1310" s="116"/>
      <c r="N1310" s="123">
        <v>45890.0</v>
      </c>
    </row>
    <row r="1311" hidden="1">
      <c r="A1311" s="114" t="s">
        <v>4022</v>
      </c>
      <c r="B1311" s="114">
        <v>3.298418129E10</v>
      </c>
      <c r="C1311" s="116"/>
      <c r="D1311" s="116"/>
      <c r="E1311" s="114" t="s">
        <v>9254</v>
      </c>
      <c r="F1311" s="116"/>
      <c r="G1311" s="114" t="s">
        <v>86</v>
      </c>
      <c r="H1311" s="120"/>
      <c r="I1311" s="118"/>
      <c r="J1311" s="116"/>
      <c r="K1311" s="118"/>
      <c r="L1311" s="116"/>
      <c r="M1311" s="116"/>
      <c r="N1311" s="123">
        <v>45890.0</v>
      </c>
    </row>
    <row r="1312" hidden="1">
      <c r="A1312" s="114" t="s">
        <v>10896</v>
      </c>
      <c r="B1312" s="114">
        <v>2.1964467013E10</v>
      </c>
      <c r="C1312" s="116"/>
      <c r="D1312" s="116"/>
      <c r="E1312" s="114" t="s">
        <v>9254</v>
      </c>
      <c r="F1312" s="116"/>
      <c r="G1312" s="114" t="s">
        <v>86</v>
      </c>
      <c r="H1312" s="120"/>
      <c r="I1312" s="118"/>
      <c r="J1312" s="116"/>
      <c r="K1312" s="118"/>
      <c r="L1312" s="116"/>
      <c r="M1312" s="116"/>
      <c r="N1312" s="123">
        <v>45890.0</v>
      </c>
    </row>
    <row r="1313" hidden="1">
      <c r="A1313" s="114" t="s">
        <v>165</v>
      </c>
      <c r="B1313" s="114">
        <v>2.1998199889E10</v>
      </c>
      <c r="C1313" s="116"/>
      <c r="D1313" s="116"/>
      <c r="E1313" s="114" t="s">
        <v>9254</v>
      </c>
      <c r="F1313" s="116"/>
      <c r="G1313" s="114" t="s">
        <v>86</v>
      </c>
      <c r="H1313" s="120"/>
      <c r="I1313" s="118"/>
      <c r="J1313" s="116"/>
      <c r="K1313" s="118"/>
      <c r="L1313" s="116"/>
      <c r="M1313" s="116"/>
      <c r="N1313" s="123">
        <v>45890.0</v>
      </c>
    </row>
    <row r="1314" hidden="1">
      <c r="A1314" s="114" t="s">
        <v>4022</v>
      </c>
      <c r="B1314" s="114">
        <v>2.2996180263E10</v>
      </c>
      <c r="C1314" s="116"/>
      <c r="D1314" s="116"/>
      <c r="E1314" s="114" t="s">
        <v>9254</v>
      </c>
      <c r="F1314" s="116"/>
      <c r="G1314" s="114" t="s">
        <v>86</v>
      </c>
      <c r="H1314" s="120"/>
      <c r="I1314" s="118"/>
      <c r="J1314" s="116"/>
      <c r="K1314" s="118"/>
      <c r="L1314" s="116"/>
      <c r="M1314" s="116"/>
      <c r="N1314" s="123">
        <v>45890.0</v>
      </c>
    </row>
    <row r="1315" hidden="1">
      <c r="A1315" s="114" t="s">
        <v>2089</v>
      </c>
      <c r="B1315" s="114">
        <v>2.1997184912E10</v>
      </c>
      <c r="C1315" s="116"/>
      <c r="D1315" s="116"/>
      <c r="E1315" s="114" t="s">
        <v>9254</v>
      </c>
      <c r="F1315" s="116"/>
      <c r="G1315" s="114" t="s">
        <v>86</v>
      </c>
      <c r="H1315" s="120"/>
      <c r="I1315" s="118"/>
      <c r="J1315" s="116"/>
      <c r="K1315" s="118"/>
      <c r="L1315" s="116"/>
      <c r="M1315" s="116"/>
      <c r="N1315" s="123">
        <v>45890.0</v>
      </c>
    </row>
    <row r="1316" hidden="1">
      <c r="A1316" s="114" t="s">
        <v>4667</v>
      </c>
      <c r="B1316" s="114">
        <v>2.1971698324E10</v>
      </c>
      <c r="C1316" s="116"/>
      <c r="D1316" s="116"/>
      <c r="E1316" s="114" t="s">
        <v>9254</v>
      </c>
      <c r="F1316" s="116"/>
      <c r="G1316" s="114" t="s">
        <v>86</v>
      </c>
      <c r="H1316" s="120"/>
      <c r="I1316" s="118"/>
      <c r="J1316" s="116"/>
      <c r="K1316" s="118"/>
      <c r="L1316" s="116"/>
      <c r="M1316" s="116"/>
      <c r="N1316" s="123">
        <v>45890.0</v>
      </c>
    </row>
    <row r="1317" hidden="1">
      <c r="A1317" s="114" t="s">
        <v>7122</v>
      </c>
      <c r="B1317" s="114">
        <v>2.1979154052E10</v>
      </c>
      <c r="C1317" s="116"/>
      <c r="D1317" s="116"/>
      <c r="E1317" s="114" t="s">
        <v>9254</v>
      </c>
      <c r="F1317" s="116"/>
      <c r="G1317" s="114" t="s">
        <v>86</v>
      </c>
      <c r="H1317" s="120"/>
      <c r="I1317" s="118"/>
      <c r="J1317" s="116"/>
      <c r="K1317" s="118"/>
      <c r="L1317" s="116"/>
      <c r="M1317" s="116"/>
      <c r="N1317" s="123">
        <v>45890.0</v>
      </c>
    </row>
    <row r="1318" hidden="1">
      <c r="A1318" s="114" t="s">
        <v>4022</v>
      </c>
      <c r="B1318" s="114">
        <v>2.1981708461E10</v>
      </c>
      <c r="C1318" s="116"/>
      <c r="D1318" s="116"/>
      <c r="E1318" s="114" t="s">
        <v>9254</v>
      </c>
      <c r="F1318" s="116"/>
      <c r="G1318" s="114" t="s">
        <v>86</v>
      </c>
      <c r="H1318" s="120"/>
      <c r="I1318" s="118"/>
      <c r="J1318" s="116"/>
      <c r="K1318" s="118"/>
      <c r="L1318" s="116"/>
      <c r="M1318" s="116"/>
      <c r="N1318" s="123">
        <v>45890.0</v>
      </c>
    </row>
    <row r="1319" hidden="1">
      <c r="A1319" s="114" t="s">
        <v>10897</v>
      </c>
      <c r="B1319" s="114">
        <v>6.298297027E10</v>
      </c>
      <c r="C1319" s="116"/>
      <c r="D1319" s="116"/>
      <c r="E1319" s="114" t="s">
        <v>9254</v>
      </c>
      <c r="F1319" s="116"/>
      <c r="G1319" s="114" t="s">
        <v>86</v>
      </c>
      <c r="H1319" s="120"/>
      <c r="I1319" s="118"/>
      <c r="J1319" s="116"/>
      <c r="K1319" s="118"/>
      <c r="L1319" s="116"/>
      <c r="M1319" s="116"/>
      <c r="N1319" s="123">
        <v>45890.0</v>
      </c>
    </row>
    <row r="1320" hidden="1">
      <c r="A1320" s="114" t="s">
        <v>10898</v>
      </c>
      <c r="B1320" s="114">
        <v>2.1980660028E10</v>
      </c>
      <c r="C1320" s="116"/>
      <c r="D1320" s="116"/>
      <c r="E1320" s="114" t="s">
        <v>9254</v>
      </c>
      <c r="F1320" s="116"/>
      <c r="G1320" s="114" t="s">
        <v>86</v>
      </c>
      <c r="H1320" s="120"/>
      <c r="I1320" s="118"/>
      <c r="J1320" s="116"/>
      <c r="K1320" s="118"/>
      <c r="L1320" s="116"/>
      <c r="M1320" s="116"/>
      <c r="N1320" s="123">
        <v>45890.0</v>
      </c>
    </row>
    <row r="1321" hidden="1">
      <c r="A1321" s="114" t="s">
        <v>10899</v>
      </c>
      <c r="B1321" s="114">
        <v>2.2999301657E10</v>
      </c>
      <c r="C1321" s="116"/>
      <c r="D1321" s="116"/>
      <c r="E1321" s="114" t="s">
        <v>9254</v>
      </c>
      <c r="F1321" s="116"/>
      <c r="G1321" s="114" t="s">
        <v>86</v>
      </c>
      <c r="H1321" s="120"/>
      <c r="I1321" s="118"/>
      <c r="J1321" s="116"/>
      <c r="K1321" s="118"/>
      <c r="L1321" s="116"/>
      <c r="M1321" s="116"/>
      <c r="N1321" s="123">
        <v>45890.0</v>
      </c>
    </row>
    <row r="1322" hidden="1">
      <c r="A1322" s="114" t="s">
        <v>5497</v>
      </c>
      <c r="B1322" s="114">
        <v>2.1987743721E10</v>
      </c>
      <c r="C1322" s="116"/>
      <c r="D1322" s="116"/>
      <c r="E1322" s="114" t="s">
        <v>9254</v>
      </c>
      <c r="F1322" s="116"/>
      <c r="G1322" s="114" t="s">
        <v>86</v>
      </c>
      <c r="H1322" s="120"/>
      <c r="I1322" s="118"/>
      <c r="J1322" s="116"/>
      <c r="K1322" s="118"/>
      <c r="L1322" s="116"/>
      <c r="M1322" s="116"/>
      <c r="N1322" s="123">
        <v>45890.0</v>
      </c>
    </row>
    <row r="1323" hidden="1">
      <c r="A1323" s="114" t="s">
        <v>3984</v>
      </c>
      <c r="B1323" s="114">
        <v>2.1984151506E10</v>
      </c>
      <c r="C1323" s="116"/>
      <c r="D1323" s="116"/>
      <c r="E1323" s="114" t="s">
        <v>9254</v>
      </c>
      <c r="F1323" s="116"/>
      <c r="G1323" s="114" t="s">
        <v>86</v>
      </c>
      <c r="H1323" s="120"/>
      <c r="I1323" s="118"/>
      <c r="J1323" s="116"/>
      <c r="K1323" s="118"/>
      <c r="L1323" s="116"/>
      <c r="M1323" s="116"/>
      <c r="N1323" s="123">
        <v>45890.0</v>
      </c>
    </row>
    <row r="1324" hidden="1">
      <c r="A1324" s="114" t="s">
        <v>4198</v>
      </c>
      <c r="B1324" s="114">
        <v>2.1978822678E10</v>
      </c>
      <c r="C1324" s="116"/>
      <c r="D1324" s="116"/>
      <c r="E1324" s="114" t="s">
        <v>9254</v>
      </c>
      <c r="F1324" s="116"/>
      <c r="G1324" s="114" t="s">
        <v>86</v>
      </c>
      <c r="H1324" s="120"/>
      <c r="I1324" s="118"/>
      <c r="J1324" s="116"/>
      <c r="K1324" s="118"/>
      <c r="L1324" s="116"/>
      <c r="M1324" s="116"/>
      <c r="N1324" s="123">
        <v>45890.0</v>
      </c>
    </row>
    <row r="1325" hidden="1">
      <c r="A1325" s="114" t="s">
        <v>7677</v>
      </c>
      <c r="B1325" s="114">
        <v>2.1971418156E10</v>
      </c>
      <c r="C1325" s="116"/>
      <c r="D1325" s="116"/>
      <c r="E1325" s="114" t="s">
        <v>9254</v>
      </c>
      <c r="F1325" s="116"/>
      <c r="G1325" s="114" t="s">
        <v>86</v>
      </c>
      <c r="H1325" s="120"/>
      <c r="I1325" s="118"/>
      <c r="J1325" s="116"/>
      <c r="K1325" s="118"/>
      <c r="L1325" s="116"/>
      <c r="M1325" s="116"/>
      <c r="N1325" s="123">
        <v>45890.0</v>
      </c>
    </row>
    <row r="1326">
      <c r="A1326" s="114" t="s">
        <v>896</v>
      </c>
      <c r="B1326" s="114">
        <v>2.1979749981E10</v>
      </c>
      <c r="C1326" s="114" t="s">
        <v>10900</v>
      </c>
      <c r="D1326" s="114" t="s">
        <v>10901</v>
      </c>
      <c r="E1326" s="114" t="s">
        <v>85</v>
      </c>
      <c r="F1326" s="114" t="s">
        <v>93</v>
      </c>
      <c r="G1326" s="114" t="s">
        <v>53</v>
      </c>
      <c r="H1326" s="117">
        <v>376.37</v>
      </c>
      <c r="I1326" s="123">
        <v>45793.0</v>
      </c>
      <c r="J1326" s="114">
        <v>9.6431499E7</v>
      </c>
      <c r="K1326" s="123">
        <v>45828.0</v>
      </c>
      <c r="L1326" s="116"/>
      <c r="M1326" s="114" t="s">
        <v>10902</v>
      </c>
      <c r="N1326" s="123">
        <v>45812.0</v>
      </c>
    </row>
    <row r="1327" hidden="1">
      <c r="A1327" s="114" t="s">
        <v>4087</v>
      </c>
      <c r="B1327" s="114">
        <v>2.1972669828E10</v>
      </c>
      <c r="C1327" s="116"/>
      <c r="D1327" s="116"/>
      <c r="E1327" s="114" t="s">
        <v>10903</v>
      </c>
      <c r="F1327" s="116"/>
      <c r="G1327" s="114" t="s">
        <v>86</v>
      </c>
      <c r="H1327" s="120"/>
      <c r="I1327" s="118"/>
      <c r="J1327" s="116"/>
      <c r="K1327" s="118"/>
      <c r="L1327" s="116"/>
      <c r="M1327" s="116"/>
      <c r="N1327" s="123">
        <v>45890.0</v>
      </c>
    </row>
    <row r="1328" hidden="1">
      <c r="A1328" s="114" t="s">
        <v>4245</v>
      </c>
      <c r="B1328" s="114">
        <v>2.1974025069E10</v>
      </c>
      <c r="C1328" s="116"/>
      <c r="D1328" s="116"/>
      <c r="E1328" s="114" t="s">
        <v>9254</v>
      </c>
      <c r="F1328" s="116"/>
      <c r="G1328" s="114" t="s">
        <v>86</v>
      </c>
      <c r="H1328" s="120"/>
      <c r="I1328" s="118"/>
      <c r="J1328" s="116"/>
      <c r="K1328" s="118"/>
      <c r="L1328" s="116"/>
      <c r="M1328" s="116"/>
      <c r="N1328" s="123">
        <v>45890.0</v>
      </c>
    </row>
    <row r="1329" hidden="1">
      <c r="A1329" s="114" t="s">
        <v>2198</v>
      </c>
      <c r="B1329" s="114">
        <v>2.1994321794E10</v>
      </c>
      <c r="C1329" s="116"/>
      <c r="D1329" s="116"/>
      <c r="E1329" s="114" t="s">
        <v>9254</v>
      </c>
      <c r="F1329" s="116"/>
      <c r="G1329" s="114" t="s">
        <v>86</v>
      </c>
      <c r="H1329" s="120"/>
      <c r="I1329" s="118"/>
      <c r="J1329" s="116"/>
      <c r="K1329" s="118"/>
      <c r="L1329" s="116"/>
      <c r="M1329" s="116"/>
      <c r="N1329" s="123">
        <v>45890.0</v>
      </c>
    </row>
    <row r="1330" hidden="1">
      <c r="A1330" s="114" t="s">
        <v>5390</v>
      </c>
      <c r="B1330" s="114">
        <v>2.1999872967E10</v>
      </c>
      <c r="C1330" s="116"/>
      <c r="D1330" s="116"/>
      <c r="E1330" s="114" t="s">
        <v>9254</v>
      </c>
      <c r="F1330" s="116"/>
      <c r="G1330" s="114" t="s">
        <v>86</v>
      </c>
      <c r="H1330" s="120"/>
      <c r="I1330" s="118"/>
      <c r="J1330" s="116"/>
      <c r="K1330" s="118"/>
      <c r="L1330" s="116"/>
      <c r="M1330" s="116"/>
      <c r="N1330" s="123">
        <v>45890.0</v>
      </c>
    </row>
    <row r="1331" hidden="1">
      <c r="A1331" s="114" t="s">
        <v>10904</v>
      </c>
      <c r="B1331" s="114">
        <v>2.1985093543E10</v>
      </c>
      <c r="C1331" s="116"/>
      <c r="D1331" s="116"/>
      <c r="E1331" s="114" t="s">
        <v>9254</v>
      </c>
      <c r="F1331" s="116"/>
      <c r="G1331" s="114" t="s">
        <v>86</v>
      </c>
      <c r="H1331" s="120"/>
      <c r="I1331" s="118"/>
      <c r="J1331" s="116"/>
      <c r="K1331" s="118"/>
      <c r="L1331" s="116"/>
      <c r="M1331" s="116"/>
      <c r="N1331" s="123">
        <v>45890.0</v>
      </c>
    </row>
    <row r="1332" hidden="1">
      <c r="A1332" s="114" t="s">
        <v>4868</v>
      </c>
      <c r="B1332" s="114">
        <v>2.2999873142E10</v>
      </c>
      <c r="C1332" s="116"/>
      <c r="D1332" s="116"/>
      <c r="E1332" s="114" t="s">
        <v>9254</v>
      </c>
      <c r="F1332" s="116"/>
      <c r="G1332" s="114" t="s">
        <v>86</v>
      </c>
      <c r="H1332" s="120"/>
      <c r="I1332" s="118"/>
      <c r="J1332" s="116"/>
      <c r="K1332" s="118"/>
      <c r="L1332" s="116"/>
      <c r="M1332" s="116"/>
      <c r="N1332" s="123">
        <v>45890.0</v>
      </c>
    </row>
    <row r="1333" hidden="1">
      <c r="A1333" s="114" t="s">
        <v>1683</v>
      </c>
      <c r="B1333" s="114">
        <v>2.1977314871E10</v>
      </c>
      <c r="C1333" s="116"/>
      <c r="D1333" s="116"/>
      <c r="E1333" s="114" t="s">
        <v>9254</v>
      </c>
      <c r="F1333" s="116"/>
      <c r="G1333" s="114" t="s">
        <v>86</v>
      </c>
      <c r="H1333" s="120"/>
      <c r="I1333" s="118"/>
      <c r="J1333" s="116"/>
      <c r="K1333" s="118"/>
      <c r="L1333" s="116"/>
      <c r="M1333" s="116"/>
      <c r="N1333" s="123">
        <v>45890.0</v>
      </c>
    </row>
    <row r="1334">
      <c r="A1334" s="114" t="s">
        <v>10905</v>
      </c>
      <c r="B1334" s="114">
        <v>2.1995067203E10</v>
      </c>
      <c r="C1334" s="114" t="s">
        <v>10906</v>
      </c>
      <c r="D1334" s="114" t="s">
        <v>10907</v>
      </c>
      <c r="E1334" s="114" t="s">
        <v>85</v>
      </c>
      <c r="F1334" s="114" t="s">
        <v>278</v>
      </c>
      <c r="G1334" s="114" t="s">
        <v>53</v>
      </c>
      <c r="H1334" s="117">
        <v>822.55</v>
      </c>
      <c r="I1334" s="123">
        <v>45782.0</v>
      </c>
      <c r="J1334" s="114">
        <v>2.0003439E7</v>
      </c>
      <c r="K1334" s="123">
        <v>45818.0</v>
      </c>
      <c r="L1334" s="116"/>
      <c r="M1334" s="116"/>
      <c r="N1334" s="123">
        <v>45812.0</v>
      </c>
    </row>
    <row r="1335" hidden="1">
      <c r="A1335" s="114" t="s">
        <v>7245</v>
      </c>
      <c r="B1335" s="114">
        <v>2.4993113784E10</v>
      </c>
      <c r="C1335" s="114" t="s">
        <v>10908</v>
      </c>
      <c r="D1335" s="116"/>
      <c r="E1335" s="114" t="s">
        <v>655</v>
      </c>
      <c r="F1335" s="116"/>
      <c r="G1335" s="114" t="s">
        <v>86</v>
      </c>
      <c r="H1335" s="120"/>
      <c r="I1335" s="118"/>
      <c r="J1335" s="116"/>
      <c r="K1335" s="118"/>
      <c r="L1335" s="116"/>
      <c r="M1335" s="116"/>
      <c r="N1335" s="123">
        <v>45919.0</v>
      </c>
    </row>
    <row r="1336" hidden="1">
      <c r="A1336" s="114" t="s">
        <v>9528</v>
      </c>
      <c r="B1336" s="114">
        <v>2.199661776E10</v>
      </c>
      <c r="C1336" s="114" t="s">
        <v>10909</v>
      </c>
      <c r="D1336" s="114" t="s">
        <v>10910</v>
      </c>
      <c r="E1336" s="114" t="s">
        <v>655</v>
      </c>
      <c r="F1336" s="116"/>
      <c r="G1336" s="114" t="s">
        <v>94</v>
      </c>
      <c r="H1336" s="117">
        <v>2427.39</v>
      </c>
      <c r="I1336" s="118"/>
      <c r="J1336" s="116"/>
      <c r="K1336" s="118"/>
      <c r="L1336" s="116"/>
      <c r="M1336" s="114" t="s">
        <v>10911</v>
      </c>
      <c r="N1336" s="123">
        <v>45919.0</v>
      </c>
    </row>
    <row r="1337" hidden="1">
      <c r="A1337" s="114" t="s">
        <v>10912</v>
      </c>
      <c r="B1337" s="114">
        <v>2.1991084742E10</v>
      </c>
      <c r="C1337" s="114" t="s">
        <v>10913</v>
      </c>
      <c r="D1337" s="114" t="s">
        <v>10835</v>
      </c>
      <c r="E1337" s="114" t="s">
        <v>655</v>
      </c>
      <c r="F1337" s="116"/>
      <c r="G1337" s="114" t="s">
        <v>94</v>
      </c>
      <c r="H1337" s="117">
        <v>560.86</v>
      </c>
      <c r="I1337" s="118"/>
      <c r="J1337" s="116"/>
      <c r="K1337" s="118"/>
      <c r="L1337" s="116"/>
      <c r="M1337" s="114" t="s">
        <v>10914</v>
      </c>
      <c r="N1337" s="123">
        <v>45919.0</v>
      </c>
    </row>
    <row r="1338" hidden="1">
      <c r="A1338" s="114" t="s">
        <v>4157</v>
      </c>
      <c r="B1338" s="114">
        <v>2.1994491341E10</v>
      </c>
      <c r="C1338" s="114" t="s">
        <v>10915</v>
      </c>
      <c r="D1338" s="116"/>
      <c r="E1338" s="114" t="s">
        <v>655</v>
      </c>
      <c r="F1338" s="114" t="s">
        <v>289</v>
      </c>
      <c r="G1338" s="114" t="s">
        <v>94</v>
      </c>
      <c r="H1338" s="117">
        <v>998.59</v>
      </c>
      <c r="I1338" s="118"/>
      <c r="J1338" s="116"/>
      <c r="K1338" s="118"/>
      <c r="L1338" s="116"/>
      <c r="M1338" s="116"/>
      <c r="N1338" s="123">
        <v>45922.0</v>
      </c>
    </row>
    <row r="1339" hidden="1">
      <c r="A1339" s="114" t="s">
        <v>10916</v>
      </c>
      <c r="B1339" s="114" t="s">
        <v>10917</v>
      </c>
      <c r="C1339" s="116"/>
      <c r="D1339" s="114" t="s">
        <v>10918</v>
      </c>
      <c r="E1339" s="114" t="s">
        <v>655</v>
      </c>
      <c r="F1339" s="114" t="s">
        <v>93</v>
      </c>
      <c r="G1339" s="114" t="s">
        <v>94</v>
      </c>
      <c r="H1339" s="117">
        <v>560.86</v>
      </c>
      <c r="I1339" s="118"/>
      <c r="J1339" s="116"/>
      <c r="K1339" s="118"/>
      <c r="L1339" s="116"/>
      <c r="M1339" s="116"/>
      <c r="N1339" s="123">
        <v>45922.0</v>
      </c>
    </row>
    <row r="1340" hidden="1">
      <c r="A1340" s="114" t="s">
        <v>4991</v>
      </c>
      <c r="B1340" s="114">
        <v>2.2988091453E10</v>
      </c>
      <c r="C1340" s="116"/>
      <c r="D1340" s="114" t="s">
        <v>10835</v>
      </c>
      <c r="E1340" s="114" t="s">
        <v>655</v>
      </c>
      <c r="F1340" s="114" t="s">
        <v>103</v>
      </c>
      <c r="G1340" s="114" t="s">
        <v>94</v>
      </c>
      <c r="H1340" s="117">
        <v>490.0</v>
      </c>
      <c r="I1340" s="118"/>
      <c r="J1340" s="116"/>
      <c r="K1340" s="118"/>
      <c r="L1340" s="116"/>
      <c r="M1340" s="116"/>
      <c r="N1340" s="123">
        <v>45929.0</v>
      </c>
    </row>
    <row r="1341" hidden="1">
      <c r="A1341" s="114" t="s">
        <v>8258</v>
      </c>
      <c r="B1341" s="114">
        <v>2.4998797502E10</v>
      </c>
      <c r="C1341" s="114" t="s">
        <v>10919</v>
      </c>
      <c r="D1341" s="114" t="s">
        <v>10920</v>
      </c>
      <c r="E1341" s="114" t="s">
        <v>655</v>
      </c>
      <c r="F1341" s="114" t="s">
        <v>93</v>
      </c>
      <c r="G1341" s="114" t="s">
        <v>150</v>
      </c>
      <c r="H1341" s="117">
        <v>644.96</v>
      </c>
      <c r="I1341" s="123">
        <v>45930.0</v>
      </c>
      <c r="J1341" s="116"/>
      <c r="K1341" s="123">
        <v>45950.0</v>
      </c>
      <c r="L1341" s="116"/>
      <c r="M1341" s="116"/>
      <c r="N1341" s="123">
        <v>45931.0</v>
      </c>
    </row>
    <row r="1342" hidden="1">
      <c r="A1342" s="114" t="s">
        <v>10867</v>
      </c>
      <c r="B1342" s="114">
        <v>2.1984307444E10</v>
      </c>
      <c r="C1342" s="116"/>
      <c r="D1342" s="116"/>
      <c r="E1342" s="114" t="s">
        <v>9254</v>
      </c>
      <c r="F1342" s="116"/>
      <c r="G1342" s="114" t="s">
        <v>86</v>
      </c>
      <c r="H1342" s="120"/>
      <c r="I1342" s="118"/>
      <c r="J1342" s="116"/>
      <c r="K1342" s="118"/>
      <c r="L1342" s="116"/>
      <c r="M1342" s="116"/>
      <c r="N1342" s="123">
        <v>45873.0</v>
      </c>
    </row>
    <row r="1343" hidden="1">
      <c r="A1343" s="114" t="s">
        <v>10814</v>
      </c>
      <c r="B1343" s="114">
        <v>2.1996581335E10</v>
      </c>
      <c r="C1343" s="116"/>
      <c r="D1343" s="116"/>
      <c r="E1343" s="114" t="s">
        <v>9254</v>
      </c>
      <c r="F1343" s="116"/>
      <c r="G1343" s="114" t="s">
        <v>86</v>
      </c>
      <c r="H1343" s="120"/>
      <c r="I1343" s="118"/>
      <c r="J1343" s="116"/>
      <c r="K1343" s="118"/>
      <c r="L1343" s="116"/>
      <c r="M1343" s="116"/>
      <c r="N1343" s="123">
        <v>45873.0</v>
      </c>
    </row>
    <row r="1344" hidden="1">
      <c r="A1344" s="114" t="s">
        <v>10868</v>
      </c>
      <c r="B1344" s="114">
        <v>2.1993638371E10</v>
      </c>
      <c r="C1344" s="116"/>
      <c r="D1344" s="116"/>
      <c r="E1344" s="114" t="s">
        <v>9254</v>
      </c>
      <c r="F1344" s="116"/>
      <c r="G1344" s="114" t="s">
        <v>86</v>
      </c>
      <c r="H1344" s="120"/>
      <c r="I1344" s="118"/>
      <c r="J1344" s="116"/>
      <c r="K1344" s="118"/>
      <c r="L1344" s="116"/>
      <c r="M1344" s="116"/>
      <c r="N1344" s="123">
        <v>45873.0</v>
      </c>
    </row>
    <row r="1345" hidden="1">
      <c r="A1345" s="114" t="s">
        <v>4286</v>
      </c>
      <c r="B1345" s="114">
        <v>2.1960176694E10</v>
      </c>
      <c r="C1345" s="116"/>
      <c r="D1345" s="116"/>
      <c r="E1345" s="114" t="s">
        <v>9254</v>
      </c>
      <c r="F1345" s="116"/>
      <c r="G1345" s="114" t="s">
        <v>86</v>
      </c>
      <c r="H1345" s="120"/>
      <c r="I1345" s="118"/>
      <c r="J1345" s="116"/>
      <c r="K1345" s="118"/>
      <c r="L1345" s="116"/>
      <c r="M1345" s="116"/>
      <c r="N1345" s="123">
        <v>45873.0</v>
      </c>
    </row>
    <row r="1346" hidden="1">
      <c r="A1346" s="114" t="s">
        <v>10869</v>
      </c>
      <c r="B1346" s="114">
        <v>2.1964682969E10</v>
      </c>
      <c r="C1346" s="116"/>
      <c r="D1346" s="116"/>
      <c r="E1346" s="114" t="s">
        <v>9254</v>
      </c>
      <c r="F1346" s="116"/>
      <c r="G1346" s="114" t="s">
        <v>86</v>
      </c>
      <c r="H1346" s="120"/>
      <c r="I1346" s="118"/>
      <c r="J1346" s="116"/>
      <c r="K1346" s="118"/>
      <c r="L1346" s="116"/>
      <c r="M1346" s="116"/>
      <c r="N1346" s="123">
        <v>45873.0</v>
      </c>
    </row>
    <row r="1347" hidden="1">
      <c r="A1347" s="114" t="s">
        <v>10870</v>
      </c>
      <c r="B1347" s="114">
        <v>2.1969531207E10</v>
      </c>
      <c r="C1347" s="116"/>
      <c r="D1347" s="116"/>
      <c r="E1347" s="114" t="s">
        <v>9254</v>
      </c>
      <c r="F1347" s="116"/>
      <c r="G1347" s="114" t="s">
        <v>86</v>
      </c>
      <c r="H1347" s="120"/>
      <c r="I1347" s="118"/>
      <c r="J1347" s="116"/>
      <c r="K1347" s="118"/>
      <c r="L1347" s="116"/>
      <c r="M1347" s="116"/>
      <c r="N1347" s="123">
        <v>45873.0</v>
      </c>
    </row>
    <row r="1348" hidden="1">
      <c r="A1348" s="114" t="s">
        <v>3990</v>
      </c>
      <c r="B1348" s="114">
        <v>2.1996324738E10</v>
      </c>
      <c r="C1348" s="116"/>
      <c r="D1348" s="116"/>
      <c r="E1348" s="114" t="s">
        <v>9254</v>
      </c>
      <c r="F1348" s="116"/>
      <c r="G1348" s="114" t="s">
        <v>86</v>
      </c>
      <c r="H1348" s="120"/>
      <c r="I1348" s="118"/>
      <c r="J1348" s="116"/>
      <c r="K1348" s="118"/>
      <c r="L1348" s="116"/>
      <c r="M1348" s="116"/>
      <c r="N1348" s="123">
        <v>45873.0</v>
      </c>
    </row>
    <row r="1349" hidden="1">
      <c r="A1349" s="114" t="s">
        <v>4074</v>
      </c>
      <c r="B1349" s="114">
        <v>2.1971974389E10</v>
      </c>
      <c r="C1349" s="116"/>
      <c r="D1349" s="116"/>
      <c r="E1349" s="114" t="s">
        <v>9254</v>
      </c>
      <c r="F1349" s="116"/>
      <c r="G1349" s="114" t="s">
        <v>86</v>
      </c>
      <c r="H1349" s="120"/>
      <c r="I1349" s="118"/>
      <c r="J1349" s="116"/>
      <c r="K1349" s="118"/>
      <c r="L1349" s="116"/>
      <c r="M1349" s="116"/>
      <c r="N1349" s="123">
        <v>45873.0</v>
      </c>
    </row>
    <row r="1350" hidden="1">
      <c r="A1350" s="114" t="s">
        <v>4744</v>
      </c>
      <c r="B1350" s="114">
        <v>2.1999488078E10</v>
      </c>
      <c r="C1350" s="116"/>
      <c r="D1350" s="116"/>
      <c r="E1350" s="114" t="s">
        <v>9254</v>
      </c>
      <c r="F1350" s="116"/>
      <c r="G1350" s="114" t="s">
        <v>86</v>
      </c>
      <c r="H1350" s="120"/>
      <c r="I1350" s="118"/>
      <c r="J1350" s="116"/>
      <c r="K1350" s="118"/>
      <c r="L1350" s="116"/>
      <c r="M1350" s="116"/>
      <c r="N1350" s="123">
        <v>45873.0</v>
      </c>
    </row>
    <row r="1351" hidden="1">
      <c r="A1351" s="114" t="s">
        <v>10871</v>
      </c>
      <c r="B1351" s="114">
        <v>2.1991619999E10</v>
      </c>
      <c r="C1351" s="116"/>
      <c r="D1351" s="116"/>
      <c r="E1351" s="114" t="s">
        <v>9254</v>
      </c>
      <c r="F1351" s="116"/>
      <c r="G1351" s="114" t="s">
        <v>86</v>
      </c>
      <c r="H1351" s="120"/>
      <c r="I1351" s="118"/>
      <c r="J1351" s="116"/>
      <c r="K1351" s="118"/>
      <c r="L1351" s="116"/>
      <c r="M1351" s="116"/>
      <c r="N1351" s="123">
        <v>45873.0</v>
      </c>
    </row>
    <row r="1352" hidden="1">
      <c r="A1352" s="114" t="s">
        <v>10872</v>
      </c>
      <c r="B1352" s="114">
        <v>2.1998178801E10</v>
      </c>
      <c r="C1352" s="116"/>
      <c r="D1352" s="116"/>
      <c r="E1352" s="114" t="s">
        <v>9254</v>
      </c>
      <c r="F1352" s="116"/>
      <c r="G1352" s="114" t="s">
        <v>86</v>
      </c>
      <c r="H1352" s="120"/>
      <c r="I1352" s="118"/>
      <c r="J1352" s="116"/>
      <c r="K1352" s="118"/>
      <c r="L1352" s="116"/>
      <c r="M1352" s="116"/>
      <c r="N1352" s="123">
        <v>45873.0</v>
      </c>
    </row>
    <row r="1353" hidden="1">
      <c r="A1353" s="114" t="s">
        <v>9509</v>
      </c>
      <c r="B1353" s="114">
        <v>2.1968047643E10</v>
      </c>
      <c r="C1353" s="116"/>
      <c r="D1353" s="116"/>
      <c r="E1353" s="114" t="s">
        <v>655</v>
      </c>
      <c r="F1353" s="116"/>
      <c r="G1353" s="114" t="s">
        <v>150</v>
      </c>
      <c r="H1353" s="120"/>
      <c r="I1353" s="118"/>
      <c r="J1353" s="116"/>
      <c r="K1353" s="118"/>
      <c r="L1353" s="116"/>
      <c r="M1353" s="116"/>
      <c r="N1353" s="123">
        <v>45875.0</v>
      </c>
    </row>
    <row r="1354" hidden="1">
      <c r="A1354" s="114" t="s">
        <v>83</v>
      </c>
      <c r="B1354" s="114">
        <v>2.1990571561E10</v>
      </c>
      <c r="C1354" s="116"/>
      <c r="D1354" s="116"/>
      <c r="E1354" s="114" t="s">
        <v>655</v>
      </c>
      <c r="F1354" s="116"/>
      <c r="G1354" s="114" t="s">
        <v>94</v>
      </c>
      <c r="H1354" s="120"/>
      <c r="I1354" s="118"/>
      <c r="J1354" s="116"/>
      <c r="K1354" s="118"/>
      <c r="L1354" s="116"/>
      <c r="M1354" s="116"/>
      <c r="N1354" s="123">
        <v>45875.0</v>
      </c>
    </row>
    <row r="1355" hidden="1">
      <c r="A1355" s="114" t="s">
        <v>7675</v>
      </c>
      <c r="B1355" s="114">
        <v>2.1997415032E10</v>
      </c>
      <c r="C1355" s="116"/>
      <c r="D1355" s="116"/>
      <c r="E1355" s="114" t="s">
        <v>655</v>
      </c>
      <c r="F1355" s="116"/>
      <c r="G1355" s="114" t="s">
        <v>150</v>
      </c>
      <c r="H1355" s="120"/>
      <c r="I1355" s="118"/>
      <c r="J1355" s="116"/>
      <c r="K1355" s="118"/>
      <c r="L1355" s="116"/>
      <c r="M1355" s="116"/>
      <c r="N1355" s="123">
        <v>45875.0</v>
      </c>
    </row>
    <row r="1356" hidden="1">
      <c r="A1356" s="114" t="s">
        <v>4447</v>
      </c>
      <c r="B1356" s="114">
        <v>2.1971448873E10</v>
      </c>
      <c r="C1356" s="116"/>
      <c r="D1356" s="116"/>
      <c r="E1356" s="114" t="s">
        <v>655</v>
      </c>
      <c r="F1356" s="116"/>
      <c r="G1356" s="114" t="s">
        <v>150</v>
      </c>
      <c r="H1356" s="120"/>
      <c r="I1356" s="118"/>
      <c r="J1356" s="116"/>
      <c r="K1356" s="118"/>
      <c r="L1356" s="116"/>
      <c r="M1356" s="116"/>
      <c r="N1356" s="123">
        <v>45875.0</v>
      </c>
    </row>
    <row r="1357" hidden="1">
      <c r="A1357" s="114" t="s">
        <v>4299</v>
      </c>
      <c r="B1357" s="114" t="s">
        <v>10873</v>
      </c>
      <c r="C1357" s="114" t="s">
        <v>10874</v>
      </c>
      <c r="D1357" s="114" t="s">
        <v>10875</v>
      </c>
      <c r="E1357" s="114" t="s">
        <v>803</v>
      </c>
      <c r="F1357" s="114" t="s">
        <v>167</v>
      </c>
      <c r="G1357" s="114" t="s">
        <v>150</v>
      </c>
      <c r="H1357" s="117">
        <v>827.83</v>
      </c>
      <c r="I1357" s="118"/>
      <c r="J1357" s="114">
        <v>8524895.0</v>
      </c>
      <c r="K1357" s="123">
        <v>45901.0</v>
      </c>
      <c r="L1357" s="116"/>
      <c r="M1357" s="116"/>
      <c r="N1357" s="123">
        <v>45875.0</v>
      </c>
    </row>
    <row r="1358" hidden="1">
      <c r="A1358" s="114" t="s">
        <v>4579</v>
      </c>
      <c r="B1358" s="114">
        <v>2.1981144319E10</v>
      </c>
      <c r="C1358" s="116"/>
      <c r="D1358" s="116"/>
      <c r="E1358" s="114" t="s">
        <v>655</v>
      </c>
      <c r="F1358" s="116"/>
      <c r="G1358" s="114" t="s">
        <v>86</v>
      </c>
      <c r="H1358" s="120"/>
      <c r="I1358" s="118"/>
      <c r="J1358" s="116"/>
      <c r="K1358" s="118"/>
      <c r="L1358" s="116"/>
      <c r="M1358" s="116"/>
      <c r="N1358" s="123">
        <v>45876.0</v>
      </c>
    </row>
    <row r="1359" hidden="1">
      <c r="A1359" s="114" t="s">
        <v>246</v>
      </c>
      <c r="B1359" s="114">
        <v>2.1970996658E10</v>
      </c>
      <c r="C1359" s="116"/>
      <c r="D1359" s="116"/>
      <c r="E1359" s="114" t="s">
        <v>655</v>
      </c>
      <c r="F1359" s="116"/>
      <c r="G1359" s="114" t="s">
        <v>86</v>
      </c>
      <c r="H1359" s="120"/>
      <c r="I1359" s="118"/>
      <c r="J1359" s="116"/>
      <c r="K1359" s="118"/>
      <c r="L1359" s="116"/>
      <c r="M1359" s="116"/>
      <c r="N1359" s="123">
        <v>45876.0</v>
      </c>
    </row>
    <row r="1360" hidden="1">
      <c r="A1360" s="114" t="s">
        <v>4380</v>
      </c>
      <c r="B1360" s="114">
        <v>2.2981712766E10</v>
      </c>
      <c r="C1360" s="116"/>
      <c r="D1360" s="116"/>
      <c r="E1360" s="114" t="s">
        <v>655</v>
      </c>
      <c r="F1360" s="116"/>
      <c r="G1360" s="114" t="s">
        <v>86</v>
      </c>
      <c r="H1360" s="120"/>
      <c r="I1360" s="118"/>
      <c r="J1360" s="116"/>
      <c r="K1360" s="118"/>
      <c r="L1360" s="116"/>
      <c r="M1360" s="116"/>
      <c r="N1360" s="123">
        <v>45876.0</v>
      </c>
    </row>
    <row r="1361" hidden="1">
      <c r="A1361" s="114" t="s">
        <v>10845</v>
      </c>
      <c r="B1361" s="114">
        <v>2.1964415005E10</v>
      </c>
      <c r="C1361" s="116"/>
      <c r="D1361" s="116"/>
      <c r="E1361" s="114" t="s">
        <v>655</v>
      </c>
      <c r="F1361" s="116"/>
      <c r="G1361" s="114" t="s">
        <v>86</v>
      </c>
      <c r="H1361" s="120"/>
      <c r="I1361" s="118"/>
      <c r="J1361" s="116"/>
      <c r="K1361" s="118"/>
      <c r="L1361" s="116"/>
      <c r="M1361" s="116"/>
      <c r="N1361" s="123">
        <v>45876.0</v>
      </c>
    </row>
    <row r="1362" hidden="1">
      <c r="A1362" s="114" t="s">
        <v>4547</v>
      </c>
      <c r="B1362" s="114">
        <v>2.1980372605E10</v>
      </c>
      <c r="C1362" s="116"/>
      <c r="D1362" s="116"/>
      <c r="E1362" s="114" t="s">
        <v>655</v>
      </c>
      <c r="F1362" s="116"/>
      <c r="G1362" s="114" t="s">
        <v>86</v>
      </c>
      <c r="H1362" s="120"/>
      <c r="I1362" s="118"/>
      <c r="J1362" s="116"/>
      <c r="K1362" s="118"/>
      <c r="L1362" s="116"/>
      <c r="M1362" s="116"/>
      <c r="N1362" s="123">
        <v>45876.0</v>
      </c>
    </row>
    <row r="1363" hidden="1">
      <c r="A1363" s="114" t="s">
        <v>30</v>
      </c>
      <c r="B1363" s="114">
        <v>2.1982709115E10</v>
      </c>
      <c r="C1363" s="116"/>
      <c r="D1363" s="116"/>
      <c r="E1363" s="114" t="s">
        <v>655</v>
      </c>
      <c r="F1363" s="116"/>
      <c r="G1363" s="114" t="s">
        <v>86</v>
      </c>
      <c r="H1363" s="120"/>
      <c r="I1363" s="118"/>
      <c r="J1363" s="116"/>
      <c r="K1363" s="118"/>
      <c r="L1363" s="116"/>
      <c r="M1363" s="116"/>
      <c r="N1363" s="123">
        <v>45880.0</v>
      </c>
    </row>
    <row r="1364" hidden="1">
      <c r="A1364" s="114" t="s">
        <v>10876</v>
      </c>
      <c r="B1364" s="114">
        <v>2.1964775919E10</v>
      </c>
      <c r="C1364" s="116"/>
      <c r="D1364" s="116"/>
      <c r="E1364" s="114" t="s">
        <v>655</v>
      </c>
      <c r="F1364" s="116"/>
      <c r="G1364" s="114" t="s">
        <v>86</v>
      </c>
      <c r="H1364" s="120"/>
      <c r="I1364" s="118"/>
      <c r="J1364" s="116"/>
      <c r="K1364" s="118"/>
      <c r="L1364" s="116"/>
      <c r="M1364" s="116"/>
      <c r="N1364" s="123">
        <v>45880.0</v>
      </c>
    </row>
    <row r="1365" hidden="1">
      <c r="A1365" s="114" t="s">
        <v>10877</v>
      </c>
      <c r="B1365" s="114">
        <v>2.1993413786E10</v>
      </c>
      <c r="C1365" s="116"/>
      <c r="D1365" s="116"/>
      <c r="E1365" s="114" t="s">
        <v>655</v>
      </c>
      <c r="F1365" s="116"/>
      <c r="G1365" s="114" t="s">
        <v>86</v>
      </c>
      <c r="H1365" s="120"/>
      <c r="I1365" s="118"/>
      <c r="J1365" s="116"/>
      <c r="K1365" s="118"/>
      <c r="L1365" s="116"/>
      <c r="M1365" s="116"/>
      <c r="N1365" s="123">
        <v>45880.0</v>
      </c>
    </row>
    <row r="1366" hidden="1">
      <c r="A1366" s="114" t="s">
        <v>10846</v>
      </c>
      <c r="B1366" s="114">
        <v>2.1966052177E10</v>
      </c>
      <c r="C1366" s="116"/>
      <c r="D1366" s="116"/>
      <c r="E1366" s="114" t="s">
        <v>655</v>
      </c>
      <c r="F1366" s="116"/>
      <c r="G1366" s="114" t="s">
        <v>86</v>
      </c>
      <c r="H1366" s="120"/>
      <c r="I1366" s="118"/>
      <c r="J1366" s="116"/>
      <c r="K1366" s="118"/>
      <c r="L1366" s="116"/>
      <c r="M1366" s="116"/>
      <c r="N1366" s="123">
        <v>45876.0</v>
      </c>
    </row>
    <row r="1367" hidden="1">
      <c r="A1367" s="114" t="s">
        <v>4245</v>
      </c>
      <c r="B1367" s="114">
        <v>2.1993769226E10</v>
      </c>
      <c r="C1367" s="116"/>
      <c r="D1367" s="116"/>
      <c r="E1367" s="114" t="s">
        <v>655</v>
      </c>
      <c r="F1367" s="116"/>
      <c r="G1367" s="114" t="s">
        <v>86</v>
      </c>
      <c r="H1367" s="120"/>
      <c r="I1367" s="118"/>
      <c r="J1367" s="116"/>
      <c r="K1367" s="118"/>
      <c r="L1367" s="116"/>
      <c r="M1367" s="116"/>
      <c r="N1367" s="123">
        <v>45876.0</v>
      </c>
    </row>
    <row r="1368" hidden="1">
      <c r="A1368" s="114" t="s">
        <v>5126</v>
      </c>
      <c r="B1368" s="114">
        <v>2.198019935E10</v>
      </c>
      <c r="C1368" s="116"/>
      <c r="D1368" s="116"/>
      <c r="E1368" s="114" t="s">
        <v>655</v>
      </c>
      <c r="F1368" s="116"/>
      <c r="G1368" s="114" t="s">
        <v>86</v>
      </c>
      <c r="H1368" s="120"/>
      <c r="I1368" s="118"/>
      <c r="J1368" s="116"/>
      <c r="K1368" s="118"/>
      <c r="L1368" s="116"/>
      <c r="M1368" s="116"/>
      <c r="N1368" s="123">
        <v>45876.0</v>
      </c>
    </row>
    <row r="1369" hidden="1">
      <c r="A1369" s="114" t="s">
        <v>9795</v>
      </c>
      <c r="B1369" s="114">
        <v>2.1998663024E10</v>
      </c>
      <c r="C1369" s="116"/>
      <c r="D1369" s="116"/>
      <c r="E1369" s="114" t="s">
        <v>655</v>
      </c>
      <c r="F1369" s="116"/>
      <c r="G1369" s="114" t="s">
        <v>86</v>
      </c>
      <c r="H1369" s="120"/>
      <c r="I1369" s="118"/>
      <c r="J1369" s="116"/>
      <c r="K1369" s="118"/>
      <c r="L1369" s="116"/>
      <c r="M1369" s="116"/>
      <c r="N1369" s="123">
        <v>45876.0</v>
      </c>
    </row>
    <row r="1370" hidden="1">
      <c r="A1370" s="114" t="s">
        <v>4121</v>
      </c>
      <c r="B1370" s="114">
        <v>2.1981118218E10</v>
      </c>
      <c r="C1370" s="116"/>
      <c r="D1370" s="116"/>
      <c r="E1370" s="114" t="s">
        <v>655</v>
      </c>
      <c r="F1370" s="116"/>
      <c r="G1370" s="114" t="s">
        <v>86</v>
      </c>
      <c r="H1370" s="120"/>
      <c r="I1370" s="118"/>
      <c r="J1370" s="116"/>
      <c r="K1370" s="118"/>
      <c r="L1370" s="116"/>
      <c r="M1370" s="116"/>
      <c r="N1370" s="123">
        <v>45880.0</v>
      </c>
    </row>
    <row r="1371" hidden="1">
      <c r="A1371" s="114" t="s">
        <v>4245</v>
      </c>
      <c r="B1371" s="114">
        <v>2.1971306191E10</v>
      </c>
      <c r="C1371" s="116"/>
      <c r="D1371" s="116"/>
      <c r="E1371" s="114" t="s">
        <v>655</v>
      </c>
      <c r="F1371" s="116"/>
      <c r="G1371" s="114" t="s">
        <v>86</v>
      </c>
      <c r="H1371" s="120"/>
      <c r="I1371" s="118"/>
      <c r="J1371" s="116"/>
      <c r="K1371" s="118"/>
      <c r="L1371" s="116"/>
      <c r="M1371" s="116"/>
      <c r="N1371" s="123">
        <v>45880.0</v>
      </c>
    </row>
    <row r="1372" hidden="1">
      <c r="A1372" s="114" t="s">
        <v>5185</v>
      </c>
      <c r="B1372" s="114">
        <v>2.1994340208E10</v>
      </c>
      <c r="C1372" s="116"/>
      <c r="D1372" s="116"/>
      <c r="E1372" s="114" t="s">
        <v>655</v>
      </c>
      <c r="F1372" s="116"/>
      <c r="G1372" s="114" t="s">
        <v>86</v>
      </c>
      <c r="H1372" s="120"/>
      <c r="I1372" s="118"/>
      <c r="J1372" s="116"/>
      <c r="K1372" s="118"/>
      <c r="L1372" s="116"/>
      <c r="M1372" s="116"/>
      <c r="N1372" s="123">
        <v>45880.0</v>
      </c>
    </row>
    <row r="1373" hidden="1">
      <c r="A1373" s="114" t="s">
        <v>9819</v>
      </c>
      <c r="B1373" s="114">
        <v>2.1979990736E10</v>
      </c>
      <c r="C1373" s="114" t="s">
        <v>10921</v>
      </c>
      <c r="D1373" s="114" t="s">
        <v>9820</v>
      </c>
      <c r="E1373" s="114" t="s">
        <v>655</v>
      </c>
      <c r="F1373" s="114" t="s">
        <v>153</v>
      </c>
      <c r="G1373" s="114" t="s">
        <v>150</v>
      </c>
      <c r="H1373" s="117">
        <v>219.0</v>
      </c>
      <c r="I1373" s="123">
        <v>45931.0</v>
      </c>
      <c r="J1373" s="116"/>
      <c r="K1373" s="123">
        <v>45950.0</v>
      </c>
      <c r="L1373" s="116"/>
      <c r="M1373" s="116"/>
      <c r="N1373" s="123">
        <v>45931.0</v>
      </c>
    </row>
    <row r="1374" hidden="1">
      <c r="A1374" s="114" t="s">
        <v>10922</v>
      </c>
      <c r="B1374" s="114">
        <v>2.1975019191E10</v>
      </c>
      <c r="C1374" s="114" t="s">
        <v>10923</v>
      </c>
      <c r="D1374" s="114" t="s">
        <v>10924</v>
      </c>
      <c r="E1374" s="114" t="s">
        <v>655</v>
      </c>
      <c r="F1374" s="114" t="s">
        <v>93</v>
      </c>
      <c r="G1374" s="114" t="s">
        <v>150</v>
      </c>
      <c r="H1374" s="117">
        <v>893.94</v>
      </c>
      <c r="I1374" s="123">
        <v>45938.0</v>
      </c>
      <c r="J1374" s="116"/>
      <c r="K1374" s="123">
        <v>45955.0</v>
      </c>
      <c r="L1374" s="116"/>
      <c r="M1374" s="116"/>
      <c r="N1374" s="123">
        <v>45938.0</v>
      </c>
    </row>
    <row r="1375" hidden="1">
      <c r="A1375" s="114" t="s">
        <v>10925</v>
      </c>
      <c r="B1375" s="114">
        <v>2.1992682777E10</v>
      </c>
      <c r="C1375" s="114" t="s">
        <v>10926</v>
      </c>
      <c r="D1375" s="114" t="s">
        <v>9852</v>
      </c>
      <c r="E1375" s="114" t="s">
        <v>4944</v>
      </c>
      <c r="F1375" s="114" t="s">
        <v>718</v>
      </c>
      <c r="G1375" s="114" t="s">
        <v>150</v>
      </c>
      <c r="H1375" s="117">
        <v>588.63</v>
      </c>
      <c r="I1375" s="123">
        <v>45943.0</v>
      </c>
      <c r="J1375" s="116"/>
      <c r="K1375" s="123">
        <v>45962.0</v>
      </c>
      <c r="L1375" s="116"/>
      <c r="M1375" s="116"/>
      <c r="N1375" s="123">
        <v>45943.0</v>
      </c>
    </row>
    <row r="1376">
      <c r="A1376" s="114" t="s">
        <v>4859</v>
      </c>
      <c r="B1376" s="114">
        <v>2.2998172843E10</v>
      </c>
      <c r="C1376" s="116"/>
      <c r="D1376" s="116"/>
      <c r="E1376" s="114" t="s">
        <v>3142</v>
      </c>
      <c r="F1376" s="116"/>
      <c r="G1376" s="114" t="s">
        <v>86</v>
      </c>
      <c r="H1376" s="120"/>
      <c r="I1376" s="118"/>
      <c r="J1376" s="116"/>
      <c r="K1376" s="118"/>
      <c r="L1376" s="116"/>
      <c r="M1376" s="116"/>
      <c r="N1376" s="123">
        <v>45937.0</v>
      </c>
    </row>
    <row r="1377">
      <c r="A1377" s="114" t="s">
        <v>10927</v>
      </c>
      <c r="B1377" s="114">
        <v>2.1997492778E10</v>
      </c>
      <c r="C1377" s="116"/>
      <c r="D1377" s="116"/>
      <c r="E1377" s="114" t="s">
        <v>3142</v>
      </c>
      <c r="F1377" s="116"/>
      <c r="G1377" s="114" t="s">
        <v>86</v>
      </c>
      <c r="H1377" s="120"/>
      <c r="I1377" s="118"/>
      <c r="J1377" s="116"/>
      <c r="K1377" s="118"/>
      <c r="L1377" s="116"/>
      <c r="M1377" s="116"/>
      <c r="N1377" s="123">
        <v>45937.0</v>
      </c>
    </row>
    <row r="1378">
      <c r="A1378" s="114" t="s">
        <v>24</v>
      </c>
      <c r="B1378" s="114">
        <v>2.1965451201E10</v>
      </c>
      <c r="C1378" s="116"/>
      <c r="D1378" s="116"/>
      <c r="E1378" s="114" t="s">
        <v>3142</v>
      </c>
      <c r="F1378" s="116"/>
      <c r="G1378" s="114" t="s">
        <v>86</v>
      </c>
      <c r="H1378" s="120"/>
      <c r="I1378" s="118"/>
      <c r="J1378" s="116"/>
      <c r="K1378" s="118"/>
      <c r="L1378" s="116"/>
      <c r="M1378" s="116"/>
      <c r="N1378" s="123">
        <v>45937.0</v>
      </c>
    </row>
    <row r="1379">
      <c r="A1379" s="114" t="s">
        <v>4525</v>
      </c>
      <c r="B1379" s="114">
        <v>2.1995366667E10</v>
      </c>
      <c r="C1379" s="116"/>
      <c r="D1379" s="114"/>
      <c r="E1379" s="114" t="s">
        <v>3142</v>
      </c>
      <c r="F1379" s="116"/>
      <c r="G1379" s="114" t="s">
        <v>86</v>
      </c>
      <c r="H1379" s="120"/>
      <c r="I1379" s="118"/>
      <c r="J1379" s="116"/>
      <c r="K1379" s="118"/>
      <c r="L1379" s="116"/>
      <c r="M1379" s="116"/>
      <c r="N1379" s="123">
        <v>45937.0</v>
      </c>
    </row>
    <row r="1380">
      <c r="A1380" s="114" t="s">
        <v>9492</v>
      </c>
      <c r="B1380" s="114">
        <v>2.1995315246E10</v>
      </c>
      <c r="C1380" s="116"/>
      <c r="D1380" s="116"/>
      <c r="E1380" s="114" t="s">
        <v>3142</v>
      </c>
      <c r="F1380" s="116"/>
      <c r="G1380" s="114" t="s">
        <v>86</v>
      </c>
      <c r="H1380" s="120"/>
      <c r="I1380" s="118"/>
      <c r="J1380" s="116"/>
      <c r="K1380" s="118"/>
      <c r="L1380" s="116"/>
      <c r="M1380" s="116"/>
      <c r="N1380" s="123">
        <v>45937.0</v>
      </c>
    </row>
    <row r="1381">
      <c r="A1381" s="114" t="s">
        <v>4535</v>
      </c>
      <c r="B1381" s="114">
        <v>2.4999794244E10</v>
      </c>
      <c r="C1381" s="116"/>
      <c r="D1381" s="116"/>
      <c r="E1381" s="114" t="s">
        <v>3142</v>
      </c>
      <c r="F1381" s="116"/>
      <c r="G1381" s="114" t="s">
        <v>86</v>
      </c>
      <c r="H1381" s="120"/>
      <c r="I1381" s="118"/>
      <c r="J1381" s="116"/>
      <c r="K1381" s="118"/>
      <c r="L1381" s="116"/>
      <c r="M1381" s="116"/>
      <c r="N1381" s="123">
        <v>45937.0</v>
      </c>
    </row>
    <row r="1382">
      <c r="A1382" s="114" t="s">
        <v>5181</v>
      </c>
      <c r="B1382" s="114">
        <v>2.1967199736E10</v>
      </c>
      <c r="C1382" s="116"/>
      <c r="D1382" s="116"/>
      <c r="E1382" s="114" t="s">
        <v>3142</v>
      </c>
      <c r="F1382" s="114" t="s">
        <v>93</v>
      </c>
      <c r="G1382" s="114" t="s">
        <v>94</v>
      </c>
      <c r="H1382" s="117">
        <v>1225.81</v>
      </c>
      <c r="I1382" s="118"/>
      <c r="J1382" s="116"/>
      <c r="K1382" s="118"/>
      <c r="L1382" s="116"/>
      <c r="M1382" s="116"/>
      <c r="N1382" s="123">
        <v>45937.0</v>
      </c>
    </row>
    <row r="1383">
      <c r="A1383" s="114" t="s">
        <v>4157</v>
      </c>
      <c r="B1383" s="114">
        <v>2.299981003E10</v>
      </c>
      <c r="C1383" s="116"/>
      <c r="D1383" s="116"/>
      <c r="E1383" s="114" t="s">
        <v>3142</v>
      </c>
      <c r="F1383" s="116"/>
      <c r="G1383" s="114" t="s">
        <v>86</v>
      </c>
      <c r="H1383" s="120"/>
      <c r="I1383" s="118"/>
      <c r="J1383" s="116"/>
      <c r="K1383" s="118"/>
      <c r="L1383" s="116"/>
      <c r="M1383" s="116"/>
      <c r="N1383" s="123">
        <v>45937.0</v>
      </c>
    </row>
    <row r="1384">
      <c r="A1384" s="114" t="s">
        <v>4837</v>
      </c>
      <c r="B1384" s="114">
        <v>2.1986656753E10</v>
      </c>
      <c r="C1384" s="116"/>
      <c r="D1384" s="116"/>
      <c r="E1384" s="114" t="s">
        <v>3142</v>
      </c>
      <c r="F1384" s="116"/>
      <c r="G1384" s="114" t="s">
        <v>86</v>
      </c>
      <c r="H1384" s="120"/>
      <c r="I1384" s="118"/>
      <c r="J1384" s="116"/>
      <c r="K1384" s="118"/>
      <c r="L1384" s="116"/>
      <c r="M1384" s="116"/>
      <c r="N1384" s="123">
        <v>45937.0</v>
      </c>
    </row>
    <row r="1385">
      <c r="A1385" s="114" t="s">
        <v>4985</v>
      </c>
      <c r="B1385" s="114">
        <v>2.1982720924E10</v>
      </c>
      <c r="C1385" s="116"/>
      <c r="D1385" s="116"/>
      <c r="E1385" s="114" t="s">
        <v>3142</v>
      </c>
      <c r="F1385" s="116"/>
      <c r="G1385" s="114" t="s">
        <v>86</v>
      </c>
      <c r="H1385" s="120"/>
      <c r="I1385" s="118"/>
      <c r="J1385" s="116"/>
      <c r="K1385" s="118"/>
      <c r="L1385" s="116"/>
      <c r="M1385" s="116"/>
      <c r="N1385" s="123">
        <v>45937.0</v>
      </c>
    </row>
    <row r="1386">
      <c r="A1386" s="114" t="s">
        <v>4489</v>
      </c>
      <c r="B1386" s="114">
        <v>2.4981269363E10</v>
      </c>
      <c r="C1386" s="116"/>
      <c r="D1386" s="116"/>
      <c r="E1386" s="114" t="s">
        <v>3142</v>
      </c>
      <c r="F1386" s="116"/>
      <c r="G1386" s="114" t="s">
        <v>86</v>
      </c>
      <c r="H1386" s="120"/>
      <c r="I1386" s="118"/>
      <c r="J1386" s="116"/>
      <c r="K1386" s="118"/>
      <c r="L1386" s="116"/>
      <c r="M1386" s="116"/>
      <c r="N1386" s="123">
        <v>45937.0</v>
      </c>
    </row>
    <row r="1387">
      <c r="A1387" s="114" t="s">
        <v>5</v>
      </c>
      <c r="B1387" s="114">
        <v>2.198775815E10</v>
      </c>
      <c r="C1387" s="116"/>
      <c r="D1387" s="116"/>
      <c r="E1387" s="114" t="s">
        <v>3142</v>
      </c>
      <c r="F1387" s="116"/>
      <c r="G1387" s="114" t="s">
        <v>86</v>
      </c>
      <c r="H1387" s="120"/>
      <c r="I1387" s="118"/>
      <c r="J1387" s="116"/>
      <c r="K1387" s="118"/>
      <c r="L1387" s="116"/>
      <c r="M1387" s="116"/>
      <c r="N1387" s="123">
        <v>45937.0</v>
      </c>
    </row>
    <row r="1388">
      <c r="A1388" s="114" t="s">
        <v>10928</v>
      </c>
      <c r="B1388" s="114">
        <v>1.9982714892E10</v>
      </c>
      <c r="C1388" s="116"/>
      <c r="D1388" s="116"/>
      <c r="E1388" s="114" t="s">
        <v>3142</v>
      </c>
      <c r="F1388" s="116"/>
      <c r="G1388" s="114" t="s">
        <v>86</v>
      </c>
      <c r="H1388" s="120"/>
      <c r="I1388" s="118"/>
      <c r="J1388" s="116"/>
      <c r="K1388" s="118"/>
      <c r="L1388" s="116"/>
      <c r="M1388" s="116"/>
      <c r="N1388" s="123">
        <v>45937.0</v>
      </c>
    </row>
    <row r="1389">
      <c r="A1389" s="114" t="s">
        <v>4475</v>
      </c>
      <c r="B1389" s="114">
        <v>2.1976994655E10</v>
      </c>
      <c r="C1389" s="116"/>
      <c r="D1389" s="116"/>
      <c r="E1389" s="114" t="s">
        <v>3142</v>
      </c>
      <c r="F1389" s="116"/>
      <c r="G1389" s="114" t="s">
        <v>86</v>
      </c>
      <c r="H1389" s="120"/>
      <c r="I1389" s="118"/>
      <c r="J1389" s="116"/>
      <c r="K1389" s="118"/>
      <c r="L1389" s="116"/>
      <c r="M1389" s="116"/>
      <c r="N1389" s="123">
        <v>45937.0</v>
      </c>
    </row>
    <row r="1390">
      <c r="A1390" s="114" t="s">
        <v>4019</v>
      </c>
      <c r="B1390" s="114">
        <v>2.1979710378E10</v>
      </c>
      <c r="C1390" s="116"/>
      <c r="D1390" s="116"/>
      <c r="E1390" s="114" t="s">
        <v>3142</v>
      </c>
      <c r="F1390" s="116"/>
      <c r="G1390" s="114" t="s">
        <v>86</v>
      </c>
      <c r="H1390" s="120"/>
      <c r="I1390" s="118"/>
      <c r="J1390" s="116"/>
      <c r="K1390" s="118"/>
      <c r="L1390" s="116"/>
      <c r="M1390" s="116"/>
      <c r="N1390" s="123">
        <v>45937.0</v>
      </c>
    </row>
    <row r="1391">
      <c r="A1391" s="114" t="s">
        <v>4574</v>
      </c>
      <c r="B1391" s="114">
        <v>2.1997688851E10</v>
      </c>
      <c r="C1391" s="116"/>
      <c r="D1391" s="116"/>
      <c r="E1391" s="114" t="s">
        <v>3142</v>
      </c>
      <c r="F1391" s="116"/>
      <c r="G1391" s="114" t="s">
        <v>86</v>
      </c>
      <c r="H1391" s="120"/>
      <c r="I1391" s="118"/>
      <c r="J1391" s="116"/>
      <c r="K1391" s="118"/>
      <c r="L1391" s="116"/>
      <c r="M1391" s="116"/>
      <c r="N1391" s="123">
        <v>45937.0</v>
      </c>
    </row>
    <row r="1392">
      <c r="A1392" s="114" t="s">
        <v>5134</v>
      </c>
      <c r="B1392" s="114">
        <v>2.1999844844E10</v>
      </c>
      <c r="C1392" s="116"/>
      <c r="D1392" s="116"/>
      <c r="E1392" s="114" t="s">
        <v>3142</v>
      </c>
      <c r="F1392" s="116"/>
      <c r="G1392" s="114" t="s">
        <v>86</v>
      </c>
      <c r="H1392" s="120"/>
      <c r="I1392" s="118"/>
      <c r="J1392" s="116"/>
      <c r="K1392" s="118"/>
      <c r="L1392" s="116"/>
      <c r="M1392" s="116"/>
      <c r="N1392" s="123">
        <v>45937.0</v>
      </c>
    </row>
    <row r="1393">
      <c r="A1393" s="114" t="s">
        <v>10929</v>
      </c>
      <c r="B1393" s="114">
        <v>2.1969144801E10</v>
      </c>
      <c r="C1393" s="116"/>
      <c r="D1393" s="116"/>
      <c r="E1393" s="114" t="s">
        <v>3142</v>
      </c>
      <c r="F1393" s="116"/>
      <c r="G1393" s="114" t="s">
        <v>86</v>
      </c>
      <c r="H1393" s="120"/>
      <c r="I1393" s="118"/>
      <c r="J1393" s="116"/>
      <c r="K1393" s="118"/>
      <c r="L1393" s="116"/>
      <c r="M1393" s="116"/>
      <c r="N1393" s="123">
        <v>45937.0</v>
      </c>
    </row>
    <row r="1394">
      <c r="A1394" s="114" t="s">
        <v>4754</v>
      </c>
      <c r="B1394" s="114">
        <v>2.1998079595E10</v>
      </c>
      <c r="C1394" s="116"/>
      <c r="D1394" s="116"/>
      <c r="E1394" s="114" t="s">
        <v>3142</v>
      </c>
      <c r="F1394" s="116"/>
      <c r="G1394" s="114" t="s">
        <v>86</v>
      </c>
      <c r="H1394" s="120"/>
      <c r="I1394" s="118"/>
      <c r="J1394" s="116"/>
      <c r="K1394" s="118"/>
      <c r="L1394" s="116"/>
      <c r="M1394" s="116"/>
      <c r="N1394" s="123">
        <v>45937.0</v>
      </c>
    </row>
    <row r="1395">
      <c r="A1395" s="114" t="s">
        <v>4282</v>
      </c>
      <c r="B1395" s="114">
        <v>2.1973240676E10</v>
      </c>
      <c r="C1395" s="116"/>
      <c r="D1395" s="116"/>
      <c r="E1395" s="114" t="s">
        <v>3142</v>
      </c>
      <c r="F1395" s="116"/>
      <c r="G1395" s="114" t="s">
        <v>86</v>
      </c>
      <c r="H1395" s="120"/>
      <c r="I1395" s="118"/>
      <c r="J1395" s="116"/>
      <c r="K1395" s="118"/>
      <c r="L1395" s="116"/>
      <c r="M1395" s="116"/>
      <c r="N1395" s="123">
        <v>45937.0</v>
      </c>
    </row>
    <row r="1396">
      <c r="A1396" s="114" t="s">
        <v>5586</v>
      </c>
      <c r="B1396" s="114">
        <v>2.1980383888E10</v>
      </c>
      <c r="C1396" s="116"/>
      <c r="D1396" s="116"/>
      <c r="E1396" s="114" t="s">
        <v>3142</v>
      </c>
      <c r="F1396" s="116"/>
      <c r="G1396" s="114" t="s">
        <v>86</v>
      </c>
      <c r="H1396" s="120"/>
      <c r="I1396" s="118"/>
      <c r="J1396" s="116"/>
      <c r="K1396" s="118"/>
      <c r="L1396" s="116"/>
      <c r="M1396" s="116"/>
      <c r="N1396" s="123">
        <v>45937.0</v>
      </c>
    </row>
    <row r="1397">
      <c r="A1397" s="114" t="s">
        <v>4031</v>
      </c>
      <c r="B1397" s="114">
        <v>2.1975481266E10</v>
      </c>
      <c r="C1397" s="116"/>
      <c r="D1397" s="116"/>
      <c r="E1397" s="114" t="s">
        <v>3142</v>
      </c>
      <c r="F1397" s="116"/>
      <c r="G1397" s="114" t="s">
        <v>86</v>
      </c>
      <c r="H1397" s="120"/>
      <c r="I1397" s="118"/>
      <c r="J1397" s="116"/>
      <c r="K1397" s="118"/>
      <c r="L1397" s="116"/>
      <c r="M1397" s="116"/>
      <c r="N1397" s="123">
        <v>45937.0</v>
      </c>
    </row>
    <row r="1398">
      <c r="A1398" s="114" t="s">
        <v>10930</v>
      </c>
      <c r="B1398" s="114">
        <v>2.4999445718E10</v>
      </c>
      <c r="C1398" s="116"/>
      <c r="D1398" s="116"/>
      <c r="E1398" s="114" t="s">
        <v>3142</v>
      </c>
      <c r="F1398" s="116"/>
      <c r="G1398" s="114" t="s">
        <v>150</v>
      </c>
      <c r="H1398" s="120"/>
      <c r="I1398" s="118"/>
      <c r="J1398" s="116"/>
      <c r="K1398" s="118"/>
      <c r="L1398" s="116"/>
      <c r="M1398" s="116"/>
      <c r="N1398" s="123">
        <v>45937.0</v>
      </c>
    </row>
    <row r="1399">
      <c r="A1399" s="114" t="s">
        <v>24</v>
      </c>
      <c r="B1399" s="114">
        <v>2.1999541207E10</v>
      </c>
      <c r="C1399" s="116"/>
      <c r="D1399" s="116"/>
      <c r="E1399" s="114" t="s">
        <v>3142</v>
      </c>
      <c r="F1399" s="116"/>
      <c r="G1399" s="114" t="s">
        <v>86</v>
      </c>
      <c r="H1399" s="120"/>
      <c r="I1399" s="118"/>
      <c r="J1399" s="116"/>
      <c r="K1399" s="118"/>
      <c r="L1399" s="116"/>
      <c r="M1399" s="116"/>
      <c r="N1399" s="123">
        <v>45937.0</v>
      </c>
    </row>
    <row r="1400">
      <c r="A1400" s="114" t="s">
        <v>10931</v>
      </c>
      <c r="B1400" s="114">
        <v>2.1996476914E10</v>
      </c>
      <c r="C1400" s="116"/>
      <c r="D1400" s="116"/>
      <c r="E1400" s="114" t="s">
        <v>3142</v>
      </c>
      <c r="F1400" s="116"/>
      <c r="G1400" s="114" t="s">
        <v>150</v>
      </c>
      <c r="H1400" s="120"/>
      <c r="I1400" s="118"/>
      <c r="J1400" s="116"/>
      <c r="K1400" s="118"/>
      <c r="L1400" s="116"/>
      <c r="M1400" s="116"/>
      <c r="N1400" s="123">
        <v>45937.0</v>
      </c>
    </row>
    <row r="1401">
      <c r="A1401" s="114" t="s">
        <v>4</v>
      </c>
      <c r="B1401" s="114">
        <v>2.2992243097E10</v>
      </c>
      <c r="C1401" s="116"/>
      <c r="D1401" s="116"/>
      <c r="E1401" s="114" t="s">
        <v>3142</v>
      </c>
      <c r="F1401" s="116"/>
      <c r="G1401" s="114" t="s">
        <v>86</v>
      </c>
      <c r="H1401" s="120"/>
      <c r="I1401" s="118"/>
      <c r="J1401" s="116"/>
      <c r="K1401" s="118"/>
      <c r="L1401" s="116"/>
      <c r="M1401" s="116"/>
      <c r="N1401" s="123">
        <v>45937.0</v>
      </c>
    </row>
    <row r="1402">
      <c r="A1402" s="114" t="s">
        <v>10932</v>
      </c>
      <c r="B1402" s="114">
        <v>2.199786015E10</v>
      </c>
      <c r="C1402" s="116"/>
      <c r="D1402" s="116"/>
      <c r="E1402" s="114" t="s">
        <v>3142</v>
      </c>
      <c r="F1402" s="116"/>
      <c r="G1402" s="114" t="s">
        <v>86</v>
      </c>
      <c r="H1402" s="120"/>
      <c r="I1402" s="118"/>
      <c r="J1402" s="116"/>
      <c r="K1402" s="118"/>
      <c r="L1402" s="116"/>
      <c r="M1402" s="116"/>
      <c r="N1402" s="123">
        <v>45937.0</v>
      </c>
    </row>
    <row r="1403">
      <c r="A1403" s="114" t="s">
        <v>5153</v>
      </c>
      <c r="B1403" s="114">
        <v>2.1976988283E10</v>
      </c>
      <c r="C1403" s="116"/>
      <c r="D1403" s="116"/>
      <c r="E1403" s="114" t="s">
        <v>3142</v>
      </c>
      <c r="F1403" s="116"/>
      <c r="G1403" s="114" t="s">
        <v>86</v>
      </c>
      <c r="H1403" s="120"/>
      <c r="I1403" s="118"/>
      <c r="J1403" s="116"/>
      <c r="K1403" s="118"/>
      <c r="L1403" s="116"/>
      <c r="M1403" s="116"/>
      <c r="N1403" s="123">
        <v>45937.0</v>
      </c>
    </row>
    <row r="1404">
      <c r="A1404" s="114" t="s">
        <v>10933</v>
      </c>
      <c r="B1404" s="114">
        <v>2.2992824573E10</v>
      </c>
      <c r="C1404" s="116"/>
      <c r="D1404" s="116"/>
      <c r="E1404" s="114" t="s">
        <v>3142</v>
      </c>
      <c r="F1404" s="116"/>
      <c r="G1404" s="114" t="s">
        <v>86</v>
      </c>
      <c r="H1404" s="120"/>
      <c r="I1404" s="118"/>
      <c r="J1404" s="116"/>
      <c r="K1404" s="118"/>
      <c r="L1404" s="116"/>
      <c r="M1404" s="116"/>
      <c r="N1404" s="123">
        <v>45937.0</v>
      </c>
    </row>
    <row r="1405">
      <c r="A1405" s="114" t="s">
        <v>10934</v>
      </c>
      <c r="B1405" s="114">
        <v>2.2998574348E10</v>
      </c>
      <c r="C1405" s="116"/>
      <c r="D1405" s="116"/>
      <c r="E1405" s="114" t="s">
        <v>3142</v>
      </c>
      <c r="F1405" s="116"/>
      <c r="G1405" s="114" t="s">
        <v>86</v>
      </c>
      <c r="H1405" s="120"/>
      <c r="I1405" s="118"/>
      <c r="J1405" s="116"/>
      <c r="K1405" s="118"/>
      <c r="L1405" s="116"/>
      <c r="M1405" s="116"/>
      <c r="N1405" s="123">
        <v>45937.0</v>
      </c>
    </row>
    <row r="1406">
      <c r="A1406" s="114" t="s">
        <v>4927</v>
      </c>
      <c r="B1406" s="114">
        <v>2.2988113991E10</v>
      </c>
      <c r="C1406" s="116"/>
      <c r="D1406" s="116"/>
      <c r="E1406" s="114" t="s">
        <v>3142</v>
      </c>
      <c r="F1406" s="116"/>
      <c r="G1406" s="114" t="s">
        <v>86</v>
      </c>
      <c r="H1406" s="120"/>
      <c r="I1406" s="118"/>
      <c r="J1406" s="116"/>
      <c r="K1406" s="118"/>
      <c r="L1406" s="116"/>
      <c r="M1406" s="116"/>
      <c r="N1406" s="123">
        <v>45937.0</v>
      </c>
    </row>
    <row r="1407">
      <c r="A1407" s="114" t="s">
        <v>7821</v>
      </c>
      <c r="B1407" s="114">
        <v>2.1971420467E10</v>
      </c>
      <c r="C1407" s="116"/>
      <c r="D1407" s="116"/>
      <c r="E1407" s="114" t="s">
        <v>3142</v>
      </c>
      <c r="F1407" s="116"/>
      <c r="G1407" s="114" t="s">
        <v>86</v>
      </c>
      <c r="H1407" s="120"/>
      <c r="I1407" s="118"/>
      <c r="J1407" s="116"/>
      <c r="K1407" s="118"/>
      <c r="L1407" s="116"/>
      <c r="M1407" s="116"/>
      <c r="N1407" s="123">
        <v>45937.0</v>
      </c>
    </row>
    <row r="1408">
      <c r="A1408" s="114" t="s">
        <v>4</v>
      </c>
      <c r="B1408" s="114">
        <v>2.4999538744E10</v>
      </c>
      <c r="C1408" s="116"/>
      <c r="D1408" s="116"/>
      <c r="E1408" s="114" t="s">
        <v>3142</v>
      </c>
      <c r="F1408" s="116"/>
      <c r="G1408" s="114" t="s">
        <v>86</v>
      </c>
      <c r="H1408" s="120"/>
      <c r="I1408" s="118"/>
      <c r="J1408" s="116"/>
      <c r="K1408" s="118"/>
      <c r="L1408" s="116"/>
      <c r="M1408" s="116"/>
      <c r="N1408" s="123">
        <v>45937.0</v>
      </c>
    </row>
    <row r="1409">
      <c r="A1409" s="114" t="s">
        <v>4347</v>
      </c>
      <c r="B1409" s="114">
        <v>2.1966850511E10</v>
      </c>
      <c r="C1409" s="116"/>
      <c r="D1409" s="116"/>
      <c r="E1409" s="114" t="s">
        <v>3142</v>
      </c>
      <c r="F1409" s="116"/>
      <c r="G1409" s="114" t="s">
        <v>86</v>
      </c>
      <c r="H1409" s="120"/>
      <c r="I1409" s="118"/>
      <c r="J1409" s="116"/>
      <c r="K1409" s="118"/>
      <c r="L1409" s="116"/>
      <c r="M1409" s="116"/>
      <c r="N1409" s="123">
        <v>45937.0</v>
      </c>
    </row>
    <row r="1410">
      <c r="A1410" s="114" t="s">
        <v>9755</v>
      </c>
      <c r="B1410" s="114">
        <v>2.4998154976E10</v>
      </c>
      <c r="C1410" s="116"/>
      <c r="D1410" s="116"/>
      <c r="E1410" s="114" t="s">
        <v>3142</v>
      </c>
      <c r="F1410" s="116"/>
      <c r="G1410" s="114" t="s">
        <v>86</v>
      </c>
      <c r="H1410" s="120"/>
      <c r="I1410" s="118"/>
      <c r="J1410" s="116"/>
      <c r="K1410" s="118"/>
      <c r="L1410" s="116"/>
      <c r="M1410" s="116"/>
      <c r="N1410" s="123">
        <v>45937.0</v>
      </c>
    </row>
    <row r="1411">
      <c r="A1411" s="114" t="s">
        <v>10935</v>
      </c>
      <c r="B1411" s="114">
        <v>2.1976608084E10</v>
      </c>
      <c r="C1411" s="116"/>
      <c r="D1411" s="116"/>
      <c r="E1411" s="114" t="s">
        <v>3142</v>
      </c>
      <c r="F1411" s="116"/>
      <c r="G1411" s="114" t="s">
        <v>150</v>
      </c>
      <c r="H1411" s="120"/>
      <c r="I1411" s="118"/>
      <c r="J1411" s="116"/>
      <c r="K1411" s="118"/>
      <c r="L1411" s="116"/>
      <c r="M1411" s="116"/>
      <c r="N1411" s="123">
        <v>45937.0</v>
      </c>
    </row>
    <row r="1412">
      <c r="A1412" s="114" t="s">
        <v>4402</v>
      </c>
      <c r="B1412" s="114">
        <v>2.1970116792E10</v>
      </c>
      <c r="C1412" s="116"/>
      <c r="D1412" s="116"/>
      <c r="E1412" s="114" t="s">
        <v>3142</v>
      </c>
      <c r="F1412" s="116"/>
      <c r="G1412" s="114" t="s">
        <v>150</v>
      </c>
      <c r="H1412" s="120"/>
      <c r="I1412" s="118"/>
      <c r="J1412" s="116"/>
      <c r="K1412" s="118"/>
      <c r="L1412" s="116"/>
      <c r="M1412" s="116"/>
      <c r="N1412" s="123">
        <v>45937.0</v>
      </c>
    </row>
    <row r="1413">
      <c r="A1413" s="114" t="s">
        <v>4881</v>
      </c>
      <c r="B1413" s="114">
        <v>2.1999466246E10</v>
      </c>
      <c r="C1413" s="116"/>
      <c r="D1413" s="116"/>
      <c r="E1413" s="114" t="s">
        <v>3142</v>
      </c>
      <c r="F1413" s="116"/>
      <c r="G1413" s="114" t="s">
        <v>86</v>
      </c>
      <c r="H1413" s="120"/>
      <c r="I1413" s="118"/>
      <c r="J1413" s="116"/>
      <c r="K1413" s="118"/>
      <c r="L1413" s="116"/>
      <c r="M1413" s="116"/>
      <c r="N1413" s="123">
        <v>45937.0</v>
      </c>
    </row>
    <row r="1414">
      <c r="A1414" s="114" t="s">
        <v>4243</v>
      </c>
      <c r="B1414" s="114">
        <v>2.499285138E10</v>
      </c>
      <c r="C1414" s="116"/>
      <c r="D1414" s="116"/>
      <c r="E1414" s="114" t="s">
        <v>3142</v>
      </c>
      <c r="F1414" s="116"/>
      <c r="G1414" s="114" t="s">
        <v>86</v>
      </c>
      <c r="H1414" s="120"/>
      <c r="I1414" s="118"/>
      <c r="J1414" s="116"/>
      <c r="K1414" s="118"/>
      <c r="L1414" s="116"/>
      <c r="M1414" s="116"/>
      <c r="N1414" s="123">
        <v>45937.0</v>
      </c>
    </row>
    <row r="1415">
      <c r="A1415" s="114" t="s">
        <v>4079</v>
      </c>
      <c r="B1415" s="114">
        <v>2.1975413054E10</v>
      </c>
      <c r="C1415" s="116"/>
      <c r="D1415" s="116"/>
      <c r="E1415" s="114" t="s">
        <v>3142</v>
      </c>
      <c r="F1415" s="116"/>
      <c r="G1415" s="114" t="s">
        <v>150</v>
      </c>
      <c r="H1415" s="120"/>
      <c r="I1415" s="118"/>
      <c r="J1415" s="116"/>
      <c r="K1415" s="118"/>
      <c r="L1415" s="116"/>
      <c r="M1415" s="116"/>
      <c r="N1415" s="123">
        <v>45937.0</v>
      </c>
    </row>
    <row r="1416">
      <c r="A1416" s="114" t="s">
        <v>10936</v>
      </c>
      <c r="B1416" s="114">
        <v>2.1960173063E10</v>
      </c>
      <c r="C1416" s="114" t="s">
        <v>10937</v>
      </c>
      <c r="D1416" s="116"/>
      <c r="E1416" s="114" t="s">
        <v>1167</v>
      </c>
      <c r="F1416" s="114" t="s">
        <v>140</v>
      </c>
      <c r="G1416" s="114" t="s">
        <v>150</v>
      </c>
      <c r="H1416" s="117">
        <v>1895.17</v>
      </c>
      <c r="I1416" s="118"/>
      <c r="J1416" s="116"/>
      <c r="K1416" s="118"/>
      <c r="L1416" s="116"/>
      <c r="M1416" s="116"/>
      <c r="N1416" s="123">
        <v>45938.0</v>
      </c>
    </row>
    <row r="1417">
      <c r="A1417" s="114" t="s">
        <v>4507</v>
      </c>
      <c r="B1417" s="114">
        <v>2.1999757657E10</v>
      </c>
      <c r="C1417" s="116"/>
      <c r="D1417" s="116"/>
      <c r="E1417" s="114" t="s">
        <v>803</v>
      </c>
      <c r="F1417" s="116"/>
      <c r="G1417" s="114" t="s">
        <v>94</v>
      </c>
      <c r="H1417" s="117">
        <v>1265.93</v>
      </c>
      <c r="I1417" s="118"/>
      <c r="J1417" s="116"/>
      <c r="K1417" s="118"/>
      <c r="L1417" s="116"/>
      <c r="M1417" s="116"/>
      <c r="N1417" s="123">
        <v>45939.0</v>
      </c>
    </row>
    <row r="1418">
      <c r="A1418" s="114" t="s">
        <v>10938</v>
      </c>
      <c r="B1418" s="114">
        <v>2.1970152377E10</v>
      </c>
      <c r="C1418" s="116"/>
      <c r="D1418" s="116"/>
      <c r="E1418" s="114" t="s">
        <v>803</v>
      </c>
      <c r="F1418" s="114" t="s">
        <v>93</v>
      </c>
      <c r="G1418" s="114" t="s">
        <v>94</v>
      </c>
      <c r="H1418" s="117">
        <v>1117.43</v>
      </c>
      <c r="I1418" s="118"/>
      <c r="J1418" s="116"/>
      <c r="K1418" s="118"/>
      <c r="L1418" s="116"/>
      <c r="M1418" s="116"/>
      <c r="N1418" s="123">
        <v>45943.0</v>
      </c>
    </row>
    <row r="1419">
      <c r="A1419" s="114" t="s">
        <v>4937</v>
      </c>
      <c r="B1419" s="114">
        <v>2.1970372881E10</v>
      </c>
      <c r="C1419" s="116"/>
      <c r="D1419" s="116"/>
      <c r="E1419" s="114" t="s">
        <v>85</v>
      </c>
      <c r="F1419" s="116"/>
      <c r="G1419" s="114" t="s">
        <v>131</v>
      </c>
      <c r="H1419" s="120"/>
      <c r="I1419" s="118"/>
      <c r="J1419" s="116"/>
      <c r="K1419" s="118"/>
      <c r="L1419" s="116"/>
      <c r="M1419" s="116"/>
      <c r="N1419" s="123">
        <v>45943.0</v>
      </c>
    </row>
    <row r="1420">
      <c r="A1420" s="114" t="s">
        <v>5232</v>
      </c>
      <c r="B1420" s="114">
        <v>2.1992058188E10</v>
      </c>
      <c r="C1420" s="116"/>
      <c r="D1420" s="116"/>
      <c r="E1420" s="114" t="s">
        <v>10939</v>
      </c>
      <c r="F1420" s="116"/>
      <c r="G1420" s="114" t="s">
        <v>86</v>
      </c>
      <c r="H1420" s="120"/>
      <c r="I1420" s="118"/>
      <c r="J1420" s="116"/>
      <c r="K1420" s="118"/>
      <c r="L1420" s="116"/>
      <c r="M1420" s="116"/>
      <c r="N1420" s="123">
        <v>45943.0</v>
      </c>
    </row>
    <row r="1421">
      <c r="A1421" s="114" t="s">
        <v>8170</v>
      </c>
      <c r="B1421" s="114">
        <v>2.1982527815E10</v>
      </c>
      <c r="C1421" s="116"/>
      <c r="D1421" s="116"/>
      <c r="E1421" s="114" t="s">
        <v>10939</v>
      </c>
      <c r="F1421" s="114" t="s">
        <v>93</v>
      </c>
      <c r="G1421" s="114" t="s">
        <v>94</v>
      </c>
      <c r="H1421" s="117">
        <v>812.66</v>
      </c>
      <c r="I1421" s="118"/>
      <c r="J1421" s="116"/>
      <c r="K1421" s="118"/>
      <c r="L1421" s="116"/>
      <c r="M1421" s="116"/>
      <c r="N1421" s="123">
        <v>45943.0</v>
      </c>
    </row>
    <row r="1422">
      <c r="A1422" s="114" t="s">
        <v>9755</v>
      </c>
      <c r="B1422" s="114">
        <v>2.1970111169E10</v>
      </c>
      <c r="C1422" s="114" t="s">
        <v>10940</v>
      </c>
      <c r="D1422" s="116"/>
      <c r="E1422" s="114" t="s">
        <v>10939</v>
      </c>
      <c r="F1422" s="116"/>
      <c r="G1422" s="114" t="s">
        <v>86</v>
      </c>
      <c r="H1422" s="120"/>
      <c r="I1422" s="118"/>
      <c r="J1422" s="116"/>
      <c r="K1422" s="118"/>
      <c r="L1422" s="116"/>
      <c r="M1422" s="116"/>
      <c r="N1422" s="123">
        <v>45943.0</v>
      </c>
    </row>
    <row r="1423">
      <c r="A1423" s="114" t="s">
        <v>10941</v>
      </c>
      <c r="B1423" s="114">
        <v>2.1982867103E10</v>
      </c>
      <c r="C1423" s="114" t="s">
        <v>10942</v>
      </c>
      <c r="D1423" s="116"/>
      <c r="E1423" s="114" t="s">
        <v>10939</v>
      </c>
      <c r="F1423" s="116"/>
      <c r="G1423" s="114" t="s">
        <v>86</v>
      </c>
      <c r="H1423" s="120"/>
      <c r="I1423" s="118"/>
      <c r="J1423" s="116"/>
      <c r="K1423" s="118"/>
      <c r="L1423" s="116"/>
      <c r="M1423" s="116"/>
      <c r="N1423" s="123">
        <v>45943.0</v>
      </c>
    </row>
    <row r="1424">
      <c r="A1424" s="114" t="s">
        <v>4667</v>
      </c>
      <c r="B1424" s="114">
        <v>2.4998747212E10</v>
      </c>
      <c r="C1424" s="114" t="s">
        <v>10943</v>
      </c>
      <c r="D1424" s="116"/>
      <c r="E1424" s="114" t="s">
        <v>10939</v>
      </c>
      <c r="F1424" s="116"/>
      <c r="G1424" s="114" t="s">
        <v>86</v>
      </c>
      <c r="H1424" s="120"/>
      <c r="I1424" s="118"/>
      <c r="J1424" s="116"/>
      <c r="K1424" s="118"/>
      <c r="L1424" s="116"/>
      <c r="M1424" s="116"/>
      <c r="N1424" s="123">
        <v>45943.0</v>
      </c>
    </row>
    <row r="1425">
      <c r="A1425" s="114" t="s">
        <v>10944</v>
      </c>
      <c r="B1425" s="114">
        <v>2.2992448126E10</v>
      </c>
      <c r="C1425" s="114" t="s">
        <v>10945</v>
      </c>
      <c r="D1425" s="116"/>
      <c r="E1425" s="114" t="s">
        <v>10939</v>
      </c>
      <c r="F1425" s="116"/>
      <c r="G1425" s="114" t="s">
        <v>86</v>
      </c>
      <c r="H1425" s="120"/>
      <c r="I1425" s="118"/>
      <c r="J1425" s="116"/>
      <c r="K1425" s="118"/>
      <c r="L1425" s="116"/>
      <c r="M1425" s="116"/>
      <c r="N1425" s="123">
        <v>45943.0</v>
      </c>
    </row>
    <row r="1426">
      <c r="A1426" s="114" t="s">
        <v>5198</v>
      </c>
      <c r="B1426" s="114">
        <v>2.2997277119E10</v>
      </c>
      <c r="C1426" s="116"/>
      <c r="D1426" s="116"/>
      <c r="E1426" s="114" t="s">
        <v>10939</v>
      </c>
      <c r="F1426" s="116"/>
      <c r="G1426" s="114" t="s">
        <v>86</v>
      </c>
      <c r="H1426" s="120"/>
      <c r="I1426" s="118"/>
      <c r="J1426" s="116"/>
      <c r="K1426" s="118"/>
      <c r="L1426" s="116"/>
      <c r="M1426" s="116"/>
      <c r="N1426" s="123">
        <v>45944.0</v>
      </c>
    </row>
    <row r="1427">
      <c r="A1427" s="114" t="s">
        <v>10946</v>
      </c>
      <c r="B1427" s="114">
        <v>2.1972898571E10</v>
      </c>
      <c r="C1427" s="116"/>
      <c r="D1427" s="116"/>
      <c r="E1427" s="114" t="s">
        <v>10947</v>
      </c>
      <c r="F1427" s="116"/>
      <c r="G1427" s="114" t="s">
        <v>86</v>
      </c>
      <c r="H1427" s="120"/>
      <c r="I1427" s="118"/>
      <c r="J1427" s="116"/>
      <c r="K1427" s="118"/>
      <c r="L1427" s="116"/>
      <c r="M1427" s="116"/>
      <c r="N1427" s="123">
        <v>45945.0</v>
      </c>
    </row>
    <row r="1428">
      <c r="A1428" s="114" t="s">
        <v>5389</v>
      </c>
      <c r="B1428" s="114">
        <v>2.1995360796E10</v>
      </c>
      <c r="C1428" s="116"/>
      <c r="D1428" s="116"/>
      <c r="E1428" s="114" t="s">
        <v>10947</v>
      </c>
      <c r="F1428" s="116"/>
      <c r="G1428" s="114" t="s">
        <v>86</v>
      </c>
      <c r="H1428" s="120"/>
      <c r="I1428" s="118"/>
      <c r="J1428" s="116"/>
      <c r="K1428" s="118"/>
      <c r="L1428" s="116"/>
      <c r="M1428" s="116"/>
      <c r="N1428" s="123">
        <v>45944.0</v>
      </c>
    </row>
    <row r="1429">
      <c r="A1429" s="114" t="s">
        <v>7700</v>
      </c>
      <c r="B1429" s="114">
        <v>2.1991046211E10</v>
      </c>
      <c r="C1429" s="116"/>
      <c r="D1429" s="116"/>
      <c r="E1429" s="114" t="s">
        <v>10947</v>
      </c>
      <c r="F1429" s="116"/>
      <c r="G1429" s="114" t="s">
        <v>86</v>
      </c>
      <c r="H1429" s="120"/>
      <c r="I1429" s="118"/>
      <c r="J1429" s="116"/>
      <c r="K1429" s="118"/>
      <c r="L1429" s="116"/>
      <c r="M1429" s="116"/>
      <c r="N1429" s="123">
        <v>45944.0</v>
      </c>
    </row>
    <row r="1430">
      <c r="A1430" s="114" t="s">
        <v>4549</v>
      </c>
      <c r="B1430" s="114">
        <v>2.4993122085E10</v>
      </c>
      <c r="C1430" s="116"/>
      <c r="D1430" s="116"/>
      <c r="E1430" s="114" t="s">
        <v>10947</v>
      </c>
      <c r="F1430" s="116"/>
      <c r="G1430" s="114" t="s">
        <v>86</v>
      </c>
      <c r="H1430" s="120"/>
      <c r="I1430" s="118"/>
      <c r="J1430" s="116"/>
      <c r="K1430" s="118"/>
      <c r="L1430" s="116"/>
      <c r="M1430" s="116"/>
      <c r="N1430" s="123">
        <v>45958.458694016204</v>
      </c>
    </row>
    <row r="1431">
      <c r="A1431" s="114" t="s">
        <v>10948</v>
      </c>
      <c r="B1431" s="114">
        <v>2.1981729854E10</v>
      </c>
      <c r="C1431" s="116"/>
      <c r="D1431" s="116"/>
      <c r="E1431" s="114" t="s">
        <v>10947</v>
      </c>
      <c r="F1431" s="116"/>
      <c r="G1431" s="114" t="s">
        <v>86</v>
      </c>
      <c r="H1431" s="120"/>
      <c r="I1431" s="118"/>
      <c r="J1431" s="116"/>
      <c r="K1431" s="118"/>
      <c r="L1431" s="116"/>
      <c r="M1431" s="116"/>
      <c r="N1431" s="123">
        <v>45944.0</v>
      </c>
    </row>
    <row r="1432">
      <c r="A1432" s="114" t="s">
        <v>10949</v>
      </c>
      <c r="B1432" s="114">
        <v>2.1995729468E10</v>
      </c>
      <c r="C1432" s="116"/>
      <c r="D1432" s="116"/>
      <c r="E1432" s="114" t="s">
        <v>10947</v>
      </c>
      <c r="F1432" s="116"/>
      <c r="G1432" s="114" t="s">
        <v>150</v>
      </c>
      <c r="H1432" s="120"/>
      <c r="I1432" s="118"/>
      <c r="J1432" s="116"/>
      <c r="K1432" s="118"/>
      <c r="L1432" s="116"/>
      <c r="M1432" s="116"/>
      <c r="N1432" s="123">
        <v>45944.0</v>
      </c>
    </row>
    <row r="1433">
      <c r="A1433" s="114" t="s">
        <v>4245</v>
      </c>
      <c r="B1433" s="114">
        <v>2.1994737133E10</v>
      </c>
      <c r="C1433" s="116"/>
      <c r="D1433" s="116"/>
      <c r="E1433" s="114" t="s">
        <v>10947</v>
      </c>
      <c r="F1433" s="116"/>
      <c r="G1433" s="114" t="s">
        <v>86</v>
      </c>
      <c r="H1433" s="120"/>
      <c r="I1433" s="118"/>
      <c r="J1433" s="116"/>
      <c r="K1433" s="118"/>
      <c r="L1433" s="116"/>
      <c r="M1433" s="116"/>
      <c r="N1433" s="123">
        <v>45944.0</v>
      </c>
    </row>
    <row r="1434">
      <c r="A1434" s="114" t="s">
        <v>10950</v>
      </c>
      <c r="B1434" s="114">
        <v>2.1983739327E10</v>
      </c>
      <c r="C1434" s="116"/>
      <c r="D1434" s="116"/>
      <c r="E1434" s="114" t="s">
        <v>10947</v>
      </c>
      <c r="F1434" s="116"/>
      <c r="G1434" s="114" t="s">
        <v>86</v>
      </c>
      <c r="H1434" s="120"/>
      <c r="I1434" s="118"/>
      <c r="J1434" s="116"/>
      <c r="K1434" s="118"/>
      <c r="L1434" s="116"/>
      <c r="M1434" s="116"/>
      <c r="N1434" s="123">
        <v>45944.0</v>
      </c>
    </row>
    <row r="1435">
      <c r="A1435" s="114" t="s">
        <v>7593</v>
      </c>
      <c r="B1435" s="114">
        <v>2.1992714889E10</v>
      </c>
      <c r="C1435" s="116"/>
      <c r="D1435" s="116"/>
      <c r="E1435" s="114" t="s">
        <v>10947</v>
      </c>
      <c r="F1435" s="116"/>
      <c r="G1435" s="114" t="s">
        <v>86</v>
      </c>
      <c r="H1435" s="120"/>
      <c r="I1435" s="118"/>
      <c r="J1435" s="116"/>
      <c r="K1435" s="118"/>
      <c r="L1435" s="116"/>
      <c r="M1435" s="116"/>
      <c r="N1435" s="123">
        <v>45944.0</v>
      </c>
    </row>
    <row r="1436">
      <c r="A1436" s="114" t="s">
        <v>4837</v>
      </c>
      <c r="B1436" s="114">
        <v>2.4993182081E10</v>
      </c>
      <c r="C1436" s="116"/>
      <c r="D1436" s="116"/>
      <c r="E1436" s="114" t="s">
        <v>10947</v>
      </c>
      <c r="F1436" s="116"/>
      <c r="G1436" s="114" t="s">
        <v>86</v>
      </c>
      <c r="H1436" s="120"/>
      <c r="I1436" s="118"/>
      <c r="J1436" s="116"/>
      <c r="K1436" s="118"/>
      <c r="L1436" s="116"/>
      <c r="M1436" s="116"/>
      <c r="N1436" s="123">
        <v>45944.0</v>
      </c>
    </row>
    <row r="1437">
      <c r="A1437" s="114" t="s">
        <v>4022</v>
      </c>
      <c r="B1437" s="114">
        <v>2.196860714E10</v>
      </c>
      <c r="C1437" s="116"/>
      <c r="D1437" s="116"/>
      <c r="E1437" s="114" t="s">
        <v>10947</v>
      </c>
      <c r="F1437" s="116"/>
      <c r="G1437" s="114" t="s">
        <v>150</v>
      </c>
      <c r="H1437" s="120"/>
      <c r="I1437" s="118"/>
      <c r="J1437" s="116"/>
      <c r="K1437" s="118"/>
      <c r="L1437" s="116"/>
      <c r="M1437" s="116"/>
      <c r="N1437" s="123">
        <v>45944.0</v>
      </c>
    </row>
    <row r="1438">
      <c r="A1438" s="114" t="s">
        <v>5155</v>
      </c>
      <c r="B1438" s="114">
        <v>2.1996373203E10</v>
      </c>
      <c r="C1438" s="116"/>
      <c r="D1438" s="116"/>
      <c r="E1438" s="114" t="s">
        <v>3142</v>
      </c>
      <c r="F1438" s="114" t="s">
        <v>140</v>
      </c>
      <c r="G1438" s="114" t="s">
        <v>94</v>
      </c>
      <c r="H1438" s="117">
        <v>2598.52</v>
      </c>
      <c r="I1438" s="118"/>
      <c r="J1438" s="116"/>
      <c r="K1438" s="118"/>
      <c r="L1438" s="116"/>
      <c r="M1438" s="116"/>
      <c r="N1438" s="123">
        <v>45944.0</v>
      </c>
    </row>
    <row r="1439">
      <c r="A1439" s="114" t="s">
        <v>4636</v>
      </c>
      <c r="B1439" s="114">
        <v>2.4981253666E10</v>
      </c>
      <c r="C1439" s="116"/>
      <c r="D1439" s="116"/>
      <c r="E1439" s="114" t="s">
        <v>3142</v>
      </c>
      <c r="F1439" s="116"/>
      <c r="G1439" s="114" t="s">
        <v>86</v>
      </c>
      <c r="H1439" s="120"/>
      <c r="I1439" s="118"/>
      <c r="J1439" s="116"/>
      <c r="K1439" s="118"/>
      <c r="L1439" s="116"/>
      <c r="M1439" s="116"/>
      <c r="N1439" s="123">
        <v>45945.0</v>
      </c>
    </row>
    <row r="1440">
      <c r="A1440" s="114" t="s">
        <v>3974</v>
      </c>
      <c r="B1440" s="114">
        <v>2.1966235296E10</v>
      </c>
      <c r="C1440" s="116"/>
      <c r="D1440" s="116"/>
      <c r="E1440" s="114" t="s">
        <v>3142</v>
      </c>
      <c r="F1440" s="116"/>
      <c r="G1440" s="114" t="s">
        <v>86</v>
      </c>
      <c r="H1440" s="120"/>
      <c r="I1440" s="118"/>
      <c r="J1440" s="116"/>
      <c r="K1440" s="118"/>
      <c r="L1440" s="116"/>
      <c r="M1440" s="116"/>
      <c r="N1440" s="123">
        <v>45945.0</v>
      </c>
    </row>
    <row r="1441">
      <c r="A1441" s="114" t="s">
        <v>4229</v>
      </c>
      <c r="B1441" s="114">
        <v>2.199666636E10</v>
      </c>
      <c r="C1441" s="116"/>
      <c r="D1441" s="116"/>
      <c r="E1441" s="114" t="s">
        <v>3142</v>
      </c>
      <c r="F1441" s="116"/>
      <c r="G1441" s="114" t="s">
        <v>86</v>
      </c>
      <c r="H1441" s="120"/>
      <c r="I1441" s="118"/>
      <c r="J1441" s="116"/>
      <c r="K1441" s="118"/>
      <c r="L1441" s="116"/>
      <c r="M1441" s="116"/>
      <c r="N1441" s="123">
        <v>45945.0</v>
      </c>
    </row>
    <row r="1442">
      <c r="A1442" s="114" t="s">
        <v>7504</v>
      </c>
      <c r="B1442" s="114">
        <v>2.298106346E10</v>
      </c>
      <c r="C1442" s="116"/>
      <c r="D1442" s="116"/>
      <c r="E1442" s="114" t="s">
        <v>3142</v>
      </c>
      <c r="F1442" s="116"/>
      <c r="G1442" s="114" t="s">
        <v>86</v>
      </c>
      <c r="H1442" s="120"/>
      <c r="I1442" s="118"/>
      <c r="J1442" s="116"/>
      <c r="K1442" s="118"/>
      <c r="L1442" s="116"/>
      <c r="M1442" s="116"/>
      <c r="N1442" s="123">
        <v>45945.0</v>
      </c>
    </row>
    <row r="1443">
      <c r="A1443" s="114" t="s">
        <v>10951</v>
      </c>
      <c r="B1443" s="114">
        <v>2.1996647468E10</v>
      </c>
      <c r="C1443" s="116"/>
      <c r="D1443" s="116"/>
      <c r="E1443" s="114" t="s">
        <v>3142</v>
      </c>
      <c r="F1443" s="116"/>
      <c r="G1443" s="114" t="s">
        <v>86</v>
      </c>
      <c r="H1443" s="120"/>
      <c r="I1443" s="118"/>
      <c r="J1443" s="116"/>
      <c r="K1443" s="118"/>
      <c r="L1443" s="116"/>
      <c r="M1443" s="116"/>
      <c r="N1443" s="123">
        <v>45945.0</v>
      </c>
    </row>
    <row r="1444">
      <c r="A1444" s="114" t="s">
        <v>4837</v>
      </c>
      <c r="B1444" s="114">
        <v>2.1983686842E10</v>
      </c>
      <c r="C1444" s="116"/>
      <c r="D1444" s="116"/>
      <c r="E1444" s="114" t="s">
        <v>3142</v>
      </c>
      <c r="F1444" s="116"/>
      <c r="G1444" s="114" t="s">
        <v>86</v>
      </c>
      <c r="H1444" s="120"/>
      <c r="I1444" s="118"/>
      <c r="J1444" s="116"/>
      <c r="K1444" s="118"/>
      <c r="L1444" s="116"/>
      <c r="M1444" s="116"/>
      <c r="N1444" s="123">
        <v>45945.0</v>
      </c>
    </row>
    <row r="1445">
      <c r="A1445" s="114" t="s">
        <v>3978</v>
      </c>
      <c r="B1445" s="114">
        <v>2.1984230862E10</v>
      </c>
      <c r="C1445" s="116"/>
      <c r="D1445" s="116"/>
      <c r="E1445" s="114" t="s">
        <v>3142</v>
      </c>
      <c r="F1445" s="116"/>
      <c r="G1445" s="114" t="s">
        <v>86</v>
      </c>
      <c r="H1445" s="120"/>
      <c r="I1445" s="118"/>
      <c r="J1445" s="116"/>
      <c r="K1445" s="118"/>
      <c r="L1445" s="116"/>
      <c r="M1445" s="116"/>
      <c r="N1445" s="123">
        <v>45945.0</v>
      </c>
    </row>
    <row r="1446">
      <c r="A1446" s="114" t="s">
        <v>10952</v>
      </c>
      <c r="B1446" s="114">
        <v>2.4999671163E10</v>
      </c>
      <c r="C1446" s="116"/>
      <c r="D1446" s="116"/>
      <c r="E1446" s="114" t="s">
        <v>3142</v>
      </c>
      <c r="F1446" s="116"/>
      <c r="G1446" s="114" t="s">
        <v>131</v>
      </c>
      <c r="H1446" s="120"/>
      <c r="I1446" s="118"/>
      <c r="J1446" s="116"/>
      <c r="K1446" s="118"/>
      <c r="L1446" s="116"/>
      <c r="M1446" s="114" t="s">
        <v>10953</v>
      </c>
      <c r="N1446" s="123">
        <v>45945.0</v>
      </c>
    </row>
    <row r="1447">
      <c r="A1447" s="114" t="s">
        <v>4456</v>
      </c>
      <c r="B1447" s="114">
        <v>2.1987019776E10</v>
      </c>
      <c r="C1447" s="116"/>
      <c r="D1447" s="116"/>
      <c r="E1447" s="114" t="s">
        <v>3142</v>
      </c>
      <c r="F1447" s="116"/>
      <c r="G1447" s="114" t="s">
        <v>150</v>
      </c>
      <c r="H1447" s="120"/>
      <c r="I1447" s="118"/>
      <c r="J1447" s="116"/>
      <c r="K1447" s="118"/>
      <c r="L1447" s="116"/>
      <c r="M1447" s="116"/>
      <c r="N1447" s="123">
        <v>45945.0</v>
      </c>
    </row>
    <row r="1448">
      <c r="A1448" s="114" t="s">
        <v>10954</v>
      </c>
      <c r="B1448" s="114">
        <v>2.1976376358E10</v>
      </c>
      <c r="C1448" s="116"/>
      <c r="D1448" s="116"/>
      <c r="E1448" s="114" t="s">
        <v>3142</v>
      </c>
      <c r="F1448" s="116"/>
      <c r="G1448" s="114" t="s">
        <v>86</v>
      </c>
      <c r="H1448" s="120"/>
      <c r="I1448" s="118"/>
      <c r="J1448" s="116"/>
      <c r="K1448" s="118"/>
      <c r="L1448" s="116"/>
      <c r="M1448" s="116"/>
      <c r="N1448" s="123">
        <v>45945.0</v>
      </c>
    </row>
    <row r="1449">
      <c r="A1449" s="114" t="s">
        <v>4458</v>
      </c>
      <c r="B1449" s="114">
        <v>2.1993611408E10</v>
      </c>
      <c r="C1449" s="116"/>
      <c r="D1449" s="116"/>
      <c r="E1449" s="114" t="s">
        <v>3142</v>
      </c>
      <c r="F1449" s="116"/>
      <c r="G1449" s="114" t="s">
        <v>131</v>
      </c>
      <c r="H1449" s="120"/>
      <c r="I1449" s="118"/>
      <c r="J1449" s="116"/>
      <c r="K1449" s="118"/>
      <c r="L1449" s="116"/>
      <c r="M1449" s="116"/>
      <c r="N1449" s="123">
        <v>45945.0</v>
      </c>
    </row>
    <row r="1450">
      <c r="A1450" s="114" t="s">
        <v>4409</v>
      </c>
      <c r="B1450" s="114">
        <v>2.1995901985E10</v>
      </c>
      <c r="C1450" s="116"/>
      <c r="D1450" s="116"/>
      <c r="E1450" s="114" t="s">
        <v>3142</v>
      </c>
      <c r="F1450" s="116"/>
      <c r="G1450" s="114" t="s">
        <v>86</v>
      </c>
      <c r="H1450" s="120"/>
      <c r="I1450" s="118"/>
      <c r="J1450" s="116"/>
      <c r="K1450" s="118"/>
      <c r="L1450" s="116"/>
      <c r="M1450" s="116"/>
      <c r="N1450" s="123">
        <v>45945.0</v>
      </c>
    </row>
    <row r="1451">
      <c r="A1451" s="114" t="s">
        <v>4031</v>
      </c>
      <c r="B1451" s="114">
        <v>2.196942824E10</v>
      </c>
      <c r="C1451" s="116"/>
      <c r="D1451" s="116"/>
      <c r="E1451" s="114" t="s">
        <v>3142</v>
      </c>
      <c r="F1451" s="116"/>
      <c r="G1451" s="114" t="s">
        <v>86</v>
      </c>
      <c r="H1451" s="120"/>
      <c r="I1451" s="118"/>
      <c r="J1451" s="116"/>
      <c r="K1451" s="118"/>
      <c r="L1451" s="116"/>
      <c r="M1451" s="116"/>
      <c r="N1451" s="123">
        <v>45945.0</v>
      </c>
    </row>
    <row r="1452">
      <c r="A1452" s="114" t="s">
        <v>4683</v>
      </c>
      <c r="B1452" s="114">
        <v>2.4999044893E10</v>
      </c>
      <c r="C1452" s="116"/>
      <c r="D1452" s="116"/>
      <c r="E1452" s="114" t="s">
        <v>3142</v>
      </c>
      <c r="F1452" s="116"/>
      <c r="G1452" s="114" t="s">
        <v>86</v>
      </c>
      <c r="H1452" s="120"/>
      <c r="I1452" s="118"/>
      <c r="J1452" s="116"/>
      <c r="K1452" s="118"/>
      <c r="L1452" s="116"/>
      <c r="M1452" s="116"/>
      <c r="N1452" s="123">
        <v>45945.0</v>
      </c>
    </row>
    <row r="1453">
      <c r="A1453" s="114" t="s">
        <v>4258</v>
      </c>
      <c r="B1453" s="114">
        <v>2.1992665775E10</v>
      </c>
      <c r="C1453" s="116"/>
      <c r="D1453" s="116"/>
      <c r="E1453" s="114" t="s">
        <v>3142</v>
      </c>
      <c r="F1453" s="116"/>
      <c r="G1453" s="114" t="s">
        <v>86</v>
      </c>
      <c r="H1453" s="120"/>
      <c r="I1453" s="118"/>
      <c r="J1453" s="116"/>
      <c r="K1453" s="118"/>
      <c r="L1453" s="116"/>
      <c r="M1453" s="116"/>
      <c r="N1453" s="123">
        <v>45945.0</v>
      </c>
    </row>
    <row r="1454">
      <c r="A1454" s="114" t="s">
        <v>3990</v>
      </c>
      <c r="B1454" s="114">
        <v>2.4999725125E10</v>
      </c>
      <c r="C1454" s="116"/>
      <c r="D1454" s="116"/>
      <c r="E1454" s="114" t="s">
        <v>3142</v>
      </c>
      <c r="F1454" s="116"/>
      <c r="G1454" s="114" t="s">
        <v>131</v>
      </c>
      <c r="H1454" s="120"/>
      <c r="I1454" s="118"/>
      <c r="J1454" s="116"/>
      <c r="K1454" s="118"/>
      <c r="L1454" s="116"/>
      <c r="M1454" s="114" t="s">
        <v>10955</v>
      </c>
      <c r="N1454" s="123">
        <v>45945.0</v>
      </c>
    </row>
    <row r="1455">
      <c r="A1455" s="114" t="s">
        <v>4667</v>
      </c>
      <c r="B1455" s="114">
        <v>2.1971108226E10</v>
      </c>
      <c r="C1455" s="116"/>
      <c r="D1455" s="116"/>
      <c r="E1455" s="114" t="s">
        <v>3142</v>
      </c>
      <c r="F1455" s="116"/>
      <c r="G1455" s="114" t="s">
        <v>86</v>
      </c>
      <c r="H1455" s="120"/>
      <c r="I1455" s="118"/>
      <c r="J1455" s="116"/>
      <c r="K1455" s="118"/>
      <c r="L1455" s="116"/>
      <c r="M1455" s="116"/>
      <c r="N1455" s="123">
        <v>45945.0</v>
      </c>
    </row>
    <row r="1456">
      <c r="A1456" s="114" t="s">
        <v>5040</v>
      </c>
      <c r="B1456" s="114">
        <v>2.1979372312E10</v>
      </c>
      <c r="C1456" s="116"/>
      <c r="D1456" s="116"/>
      <c r="E1456" s="114" t="s">
        <v>3142</v>
      </c>
      <c r="F1456" s="116"/>
      <c r="G1456" s="114" t="s">
        <v>86</v>
      </c>
      <c r="H1456" s="120"/>
      <c r="I1456" s="118"/>
      <c r="J1456" s="116"/>
      <c r="K1456" s="118"/>
      <c r="L1456" s="116"/>
      <c r="M1456" s="116"/>
      <c r="N1456" s="123">
        <v>45945.0</v>
      </c>
    </row>
    <row r="1457">
      <c r="A1457" s="114" t="s">
        <v>4390</v>
      </c>
      <c r="B1457" s="114">
        <v>2.1992409419E10</v>
      </c>
      <c r="C1457" s="116"/>
      <c r="D1457" s="116"/>
      <c r="E1457" s="114" t="s">
        <v>3142</v>
      </c>
      <c r="F1457" s="114" t="s">
        <v>93</v>
      </c>
      <c r="G1457" s="114" t="s">
        <v>94</v>
      </c>
      <c r="H1457" s="117">
        <v>1106.89</v>
      </c>
      <c r="I1457" s="118"/>
      <c r="J1457" s="116"/>
      <c r="K1457" s="118"/>
      <c r="L1457" s="116"/>
      <c r="M1457" s="116"/>
      <c r="N1457" s="123">
        <v>45952.65520774305</v>
      </c>
    </row>
    <row r="1458">
      <c r="A1458" s="114" t="s">
        <v>5189</v>
      </c>
      <c r="B1458" s="114">
        <v>2.1993532992E10</v>
      </c>
      <c r="C1458" s="116"/>
      <c r="D1458" s="116"/>
      <c r="E1458" s="114" t="s">
        <v>3142</v>
      </c>
      <c r="F1458" s="116"/>
      <c r="G1458" s="114" t="s">
        <v>86</v>
      </c>
      <c r="H1458" s="120"/>
      <c r="I1458" s="118"/>
      <c r="J1458" s="116"/>
      <c r="K1458" s="118"/>
      <c r="L1458" s="116"/>
      <c r="M1458" s="116"/>
      <c r="N1458" s="123">
        <v>45945.0</v>
      </c>
    </row>
    <row r="1459">
      <c r="A1459" s="114" t="s">
        <v>4669</v>
      </c>
      <c r="B1459" s="114">
        <v>2.1979749099E10</v>
      </c>
      <c r="C1459" s="116"/>
      <c r="D1459" s="116"/>
      <c r="E1459" s="114" t="s">
        <v>3142</v>
      </c>
      <c r="F1459" s="116"/>
      <c r="G1459" s="114" t="s">
        <v>86</v>
      </c>
      <c r="H1459" s="120"/>
      <c r="I1459" s="118"/>
      <c r="J1459" s="116"/>
      <c r="K1459" s="118"/>
      <c r="L1459" s="116"/>
      <c r="M1459" s="116"/>
      <c r="N1459" s="123">
        <v>45945.0</v>
      </c>
    </row>
    <row r="1460">
      <c r="A1460" s="114" t="s">
        <v>18</v>
      </c>
      <c r="B1460" s="114">
        <v>2.299741455E10</v>
      </c>
      <c r="C1460" s="116"/>
      <c r="D1460" s="116"/>
      <c r="E1460" s="114" t="s">
        <v>3142</v>
      </c>
      <c r="F1460" s="116"/>
      <c r="G1460" s="114" t="s">
        <v>86</v>
      </c>
      <c r="H1460" s="120"/>
      <c r="I1460" s="118"/>
      <c r="J1460" s="116"/>
      <c r="K1460" s="118"/>
      <c r="L1460" s="116"/>
      <c r="M1460" s="116"/>
      <c r="N1460" s="123">
        <v>45946.0</v>
      </c>
    </row>
    <row r="1461">
      <c r="A1461" s="114" t="s">
        <v>5166</v>
      </c>
      <c r="B1461" s="114">
        <v>2.1987320312E10</v>
      </c>
      <c r="C1461" s="116"/>
      <c r="D1461" s="116"/>
      <c r="E1461" s="114" t="s">
        <v>3142</v>
      </c>
      <c r="F1461" s="116"/>
      <c r="G1461" s="114" t="s">
        <v>86</v>
      </c>
      <c r="H1461" s="120"/>
      <c r="I1461" s="118"/>
      <c r="J1461" s="116"/>
      <c r="K1461" s="118"/>
      <c r="L1461" s="116"/>
      <c r="M1461" s="116"/>
      <c r="N1461" s="123">
        <v>45946.0</v>
      </c>
    </row>
    <row r="1462">
      <c r="A1462" s="114" t="s">
        <v>10956</v>
      </c>
      <c r="B1462" s="114">
        <v>2.1992661168E10</v>
      </c>
      <c r="C1462" s="116"/>
      <c r="D1462" s="116"/>
      <c r="E1462" s="114" t="s">
        <v>3142</v>
      </c>
      <c r="F1462" s="116"/>
      <c r="G1462" s="114" t="s">
        <v>86</v>
      </c>
      <c r="H1462" s="120"/>
      <c r="I1462" s="118"/>
      <c r="J1462" s="116"/>
      <c r="K1462" s="118"/>
      <c r="L1462" s="116"/>
      <c r="M1462" s="116"/>
      <c r="N1462" s="123">
        <v>45946.0</v>
      </c>
    </row>
    <row r="1463">
      <c r="A1463" s="114" t="s">
        <v>10957</v>
      </c>
      <c r="B1463" s="114">
        <v>2.198121411E10</v>
      </c>
      <c r="C1463" s="116"/>
      <c r="D1463" s="116"/>
      <c r="E1463" s="114" t="s">
        <v>3142</v>
      </c>
      <c r="F1463" s="116"/>
      <c r="G1463" s="114" t="s">
        <v>150</v>
      </c>
      <c r="H1463" s="120"/>
      <c r="I1463" s="118"/>
      <c r="J1463" s="116"/>
      <c r="K1463" s="118"/>
      <c r="L1463" s="116"/>
      <c r="M1463" s="116"/>
      <c r="N1463" s="123">
        <v>45946.0</v>
      </c>
    </row>
    <row r="1464">
      <c r="A1464" s="114" t="s">
        <v>10958</v>
      </c>
      <c r="B1464" s="114">
        <v>2.1997327992E10</v>
      </c>
      <c r="C1464" s="116"/>
      <c r="D1464" s="116"/>
      <c r="E1464" s="114" t="s">
        <v>3142</v>
      </c>
      <c r="F1464" s="116"/>
      <c r="G1464" s="114" t="s">
        <v>150</v>
      </c>
      <c r="H1464" s="120"/>
      <c r="I1464" s="118"/>
      <c r="J1464" s="116"/>
      <c r="K1464" s="118"/>
      <c r="L1464" s="116"/>
      <c r="M1464" s="116"/>
      <c r="N1464" s="123">
        <v>45946.0</v>
      </c>
    </row>
    <row r="1465">
      <c r="A1465" s="114" t="s">
        <v>10959</v>
      </c>
      <c r="B1465" s="114">
        <v>2.1998078529E10</v>
      </c>
      <c r="C1465" s="116"/>
      <c r="D1465" s="116"/>
      <c r="E1465" s="114" t="s">
        <v>3142</v>
      </c>
      <c r="F1465" s="116"/>
      <c r="G1465" s="114" t="s">
        <v>86</v>
      </c>
      <c r="H1465" s="120"/>
      <c r="I1465" s="118"/>
      <c r="J1465" s="116"/>
      <c r="K1465" s="118"/>
      <c r="L1465" s="116"/>
      <c r="M1465" s="116"/>
      <c r="N1465" s="123">
        <v>45946.0</v>
      </c>
    </row>
    <row r="1466">
      <c r="A1466" s="114" t="s">
        <v>10960</v>
      </c>
      <c r="B1466" s="114">
        <v>2.299942084E10</v>
      </c>
      <c r="C1466" s="116"/>
      <c r="D1466" s="116"/>
      <c r="E1466" s="114" t="s">
        <v>3142</v>
      </c>
      <c r="F1466" s="116"/>
      <c r="G1466" s="114" t="s">
        <v>86</v>
      </c>
      <c r="H1466" s="120"/>
      <c r="I1466" s="118"/>
      <c r="J1466" s="116"/>
      <c r="K1466" s="118"/>
      <c r="L1466" s="116"/>
      <c r="M1466" s="116"/>
      <c r="N1466" s="123">
        <v>45946.0</v>
      </c>
    </row>
    <row r="1467">
      <c r="A1467" s="114" t="s">
        <v>4636</v>
      </c>
      <c r="B1467" s="114">
        <v>1.5991100245E10</v>
      </c>
      <c r="C1467" s="116"/>
      <c r="D1467" s="116"/>
      <c r="E1467" s="114" t="s">
        <v>3142</v>
      </c>
      <c r="F1467" s="114" t="s">
        <v>970</v>
      </c>
      <c r="G1467" s="114" t="s">
        <v>94</v>
      </c>
      <c r="H1467" s="117">
        <v>978.57</v>
      </c>
      <c r="I1467" s="118"/>
      <c r="J1467" s="116"/>
      <c r="K1467" s="118"/>
      <c r="L1467" s="116"/>
      <c r="M1467" s="116"/>
      <c r="N1467" s="123">
        <v>45946.0</v>
      </c>
    </row>
    <row r="1468">
      <c r="A1468" s="114" t="s">
        <v>5280</v>
      </c>
      <c r="B1468" s="114">
        <v>2.1965945933E10</v>
      </c>
      <c r="C1468" s="116"/>
      <c r="D1468" s="116"/>
      <c r="E1468" s="114" t="s">
        <v>10947</v>
      </c>
      <c r="F1468" s="114" t="s">
        <v>140</v>
      </c>
      <c r="G1468" s="114" t="s">
        <v>94</v>
      </c>
      <c r="H1468" s="117">
        <v>1080.98</v>
      </c>
      <c r="I1468" s="118"/>
      <c r="J1468" s="116"/>
      <c r="K1468" s="118"/>
      <c r="L1468" s="116"/>
      <c r="M1468" s="114" t="s">
        <v>10961</v>
      </c>
      <c r="N1468" s="123">
        <v>45946.0</v>
      </c>
    </row>
    <row r="1469">
      <c r="A1469" s="114" t="s">
        <v>10962</v>
      </c>
      <c r="B1469" s="114">
        <v>2.2981220854E10</v>
      </c>
      <c r="C1469" s="116"/>
      <c r="D1469" s="116"/>
      <c r="E1469" s="114" t="s">
        <v>3142</v>
      </c>
      <c r="F1469" s="116"/>
      <c r="G1469" s="114" t="s">
        <v>86</v>
      </c>
      <c r="H1469" s="120"/>
      <c r="I1469" s="118"/>
      <c r="J1469" s="116"/>
      <c r="K1469" s="118"/>
      <c r="L1469" s="116"/>
      <c r="M1469" s="116"/>
      <c r="N1469" s="123">
        <v>45946.0</v>
      </c>
    </row>
    <row r="1470">
      <c r="A1470" s="114" t="s">
        <v>10963</v>
      </c>
      <c r="B1470" s="114">
        <v>2.1995226572E10</v>
      </c>
      <c r="C1470" s="116"/>
      <c r="D1470" s="116"/>
      <c r="E1470" s="114" t="s">
        <v>3142</v>
      </c>
      <c r="F1470" s="116"/>
      <c r="G1470" s="114" t="s">
        <v>86</v>
      </c>
      <c r="H1470" s="120"/>
      <c r="I1470" s="118"/>
      <c r="J1470" s="116"/>
      <c r="K1470" s="118"/>
      <c r="L1470" s="116"/>
      <c r="M1470" s="116"/>
      <c r="N1470" s="123">
        <v>45946.0</v>
      </c>
    </row>
    <row r="1471">
      <c r="A1471" s="114" t="s">
        <v>10964</v>
      </c>
      <c r="B1471" s="114">
        <v>2.1981458148E10</v>
      </c>
      <c r="C1471" s="116"/>
      <c r="D1471" s="116"/>
      <c r="E1471" s="114" t="s">
        <v>3142</v>
      </c>
      <c r="F1471" s="116"/>
      <c r="G1471" s="114" t="s">
        <v>86</v>
      </c>
      <c r="H1471" s="120"/>
      <c r="I1471" s="118"/>
      <c r="J1471" s="116"/>
      <c r="K1471" s="118"/>
      <c r="L1471" s="116"/>
      <c r="M1471" s="116"/>
      <c r="N1471" s="123">
        <v>45946.0</v>
      </c>
    </row>
    <row r="1472">
      <c r="A1472" s="114" t="s">
        <v>10965</v>
      </c>
      <c r="B1472" s="114">
        <v>2.2992711038E10</v>
      </c>
      <c r="C1472" s="116"/>
      <c r="D1472" s="116"/>
      <c r="E1472" s="114" t="s">
        <v>3142</v>
      </c>
      <c r="F1472" s="116"/>
      <c r="G1472" s="114" t="s">
        <v>86</v>
      </c>
      <c r="H1472" s="120"/>
      <c r="I1472" s="118"/>
      <c r="J1472" s="116"/>
      <c r="K1472" s="118"/>
      <c r="L1472" s="116"/>
      <c r="M1472" s="116"/>
      <c r="N1472" s="123">
        <v>45946.0</v>
      </c>
    </row>
    <row r="1473">
      <c r="A1473" s="114" t="s">
        <v>10966</v>
      </c>
      <c r="B1473" s="114">
        <v>2.19701017E10</v>
      </c>
      <c r="C1473" s="116"/>
      <c r="D1473" s="116"/>
      <c r="E1473" s="114" t="s">
        <v>3142</v>
      </c>
      <c r="F1473" s="116"/>
      <c r="G1473" s="114" t="s">
        <v>86</v>
      </c>
      <c r="H1473" s="120"/>
      <c r="I1473" s="118"/>
      <c r="J1473" s="116"/>
      <c r="K1473" s="118"/>
      <c r="L1473" s="116"/>
      <c r="M1473" s="116"/>
      <c r="N1473" s="123">
        <v>45946.0</v>
      </c>
    </row>
    <row r="1474">
      <c r="A1474" s="114" t="s">
        <v>10967</v>
      </c>
      <c r="B1474" s="114">
        <v>2.1997954985E10</v>
      </c>
      <c r="C1474" s="116"/>
      <c r="D1474" s="116"/>
      <c r="E1474" s="114" t="s">
        <v>3142</v>
      </c>
      <c r="F1474" s="116"/>
      <c r="G1474" s="114" t="s">
        <v>86</v>
      </c>
      <c r="H1474" s="120"/>
      <c r="I1474" s="114" t="s">
        <v>10953</v>
      </c>
      <c r="J1474" s="116"/>
      <c r="K1474" s="118"/>
      <c r="L1474" s="116"/>
      <c r="M1474" s="116"/>
      <c r="N1474" s="123">
        <v>45946.0</v>
      </c>
    </row>
    <row r="1475">
      <c r="A1475" s="114" t="s">
        <v>10968</v>
      </c>
      <c r="B1475" s="114">
        <v>2.1997962532E10</v>
      </c>
      <c r="C1475" s="116"/>
      <c r="D1475" s="116"/>
      <c r="E1475" s="114" t="s">
        <v>3142</v>
      </c>
      <c r="F1475" s="116"/>
      <c r="G1475" s="114" t="s">
        <v>86</v>
      </c>
      <c r="H1475" s="120"/>
      <c r="I1475" s="118"/>
      <c r="J1475" s="116"/>
      <c r="K1475" s="118"/>
      <c r="L1475" s="116"/>
      <c r="M1475" s="116"/>
      <c r="N1475" s="123">
        <v>45946.0</v>
      </c>
    </row>
    <row r="1476">
      <c r="A1476" s="114" t="s">
        <v>10969</v>
      </c>
      <c r="B1476" s="114">
        <v>2.1974577807E10</v>
      </c>
      <c r="C1476" s="116"/>
      <c r="D1476" s="116"/>
      <c r="E1476" s="114" t="s">
        <v>3142</v>
      </c>
      <c r="F1476" s="116"/>
      <c r="G1476" s="114" t="s">
        <v>86</v>
      </c>
      <c r="H1476" s="120"/>
      <c r="I1476" s="118"/>
      <c r="J1476" s="116"/>
      <c r="K1476" s="118"/>
      <c r="L1476" s="116"/>
      <c r="M1476" s="116"/>
      <c r="N1476" s="123">
        <v>45946.0</v>
      </c>
    </row>
    <row r="1477">
      <c r="A1477" s="114" t="s">
        <v>10970</v>
      </c>
      <c r="B1477" s="114">
        <v>2.1995298327E10</v>
      </c>
      <c r="C1477" s="116"/>
      <c r="D1477" s="116"/>
      <c r="E1477" s="114" t="s">
        <v>3142</v>
      </c>
      <c r="F1477" s="116"/>
      <c r="G1477" s="114" t="s">
        <v>86</v>
      </c>
      <c r="H1477" s="120"/>
      <c r="I1477" s="118"/>
      <c r="J1477" s="116"/>
      <c r="K1477" s="118"/>
      <c r="L1477" s="116"/>
      <c r="M1477" s="116"/>
      <c r="N1477" s="123">
        <v>45946.0</v>
      </c>
    </row>
    <row r="1478">
      <c r="A1478" s="114" t="s">
        <v>4026</v>
      </c>
      <c r="B1478" s="114">
        <v>2.1997462089E10</v>
      </c>
      <c r="C1478" s="116"/>
      <c r="D1478" s="116"/>
      <c r="E1478" s="114" t="s">
        <v>3142</v>
      </c>
      <c r="F1478" s="114" t="s">
        <v>93</v>
      </c>
      <c r="G1478" s="114" t="s">
        <v>94</v>
      </c>
      <c r="H1478" s="117">
        <v>1928.66</v>
      </c>
      <c r="I1478" s="118"/>
      <c r="J1478" s="116"/>
      <c r="K1478" s="118"/>
      <c r="L1478" s="116"/>
      <c r="M1478" s="116"/>
      <c r="N1478" s="123">
        <v>45946.0</v>
      </c>
    </row>
    <row r="1479">
      <c r="A1479" s="114" t="s">
        <v>10971</v>
      </c>
      <c r="B1479" s="114">
        <v>2.1984070879E10</v>
      </c>
      <c r="C1479" s="116"/>
      <c r="D1479" s="116"/>
      <c r="E1479" s="114" t="s">
        <v>803</v>
      </c>
      <c r="F1479" s="114" t="s">
        <v>140</v>
      </c>
      <c r="G1479" s="114" t="s">
        <v>94</v>
      </c>
      <c r="H1479" s="117">
        <v>1895.7</v>
      </c>
      <c r="I1479" s="118"/>
      <c r="J1479" s="116"/>
      <c r="K1479" s="118"/>
      <c r="L1479" s="116"/>
      <c r="M1479" s="116"/>
      <c r="N1479" s="123">
        <v>45946.0</v>
      </c>
    </row>
    <row r="1480">
      <c r="A1480" s="114" t="s">
        <v>10972</v>
      </c>
      <c r="B1480" s="114">
        <v>2.1977920469E10</v>
      </c>
      <c r="C1480" s="116"/>
      <c r="D1480" s="116"/>
      <c r="E1480" s="114" t="s">
        <v>3142</v>
      </c>
      <c r="F1480" s="114" t="s">
        <v>93</v>
      </c>
      <c r="G1480" s="114" t="s">
        <v>94</v>
      </c>
      <c r="H1480" s="117">
        <v>4128.13</v>
      </c>
      <c r="I1480" s="118"/>
      <c r="J1480" s="116"/>
      <c r="K1480" s="118"/>
      <c r="L1480" s="116"/>
      <c r="M1480" s="116"/>
      <c r="N1480" s="123">
        <v>45952.65665818287</v>
      </c>
    </row>
    <row r="1481">
      <c r="A1481" s="114" t="s">
        <v>10973</v>
      </c>
      <c r="B1481" s="114">
        <v>2.1991817406E10</v>
      </c>
      <c r="C1481" s="116"/>
      <c r="D1481" s="116"/>
      <c r="E1481" s="114" t="s">
        <v>85</v>
      </c>
      <c r="F1481" s="114" t="s">
        <v>140</v>
      </c>
      <c r="G1481" s="114" t="s">
        <v>94</v>
      </c>
      <c r="H1481" s="117">
        <v>1643.58</v>
      </c>
      <c r="I1481" s="118"/>
      <c r="J1481" s="116"/>
      <c r="K1481" s="118"/>
      <c r="L1481" s="116"/>
      <c r="M1481" s="116"/>
      <c r="N1481" s="123">
        <v>45952.657618287034</v>
      </c>
    </row>
    <row r="1482">
      <c r="A1482" s="114" t="s">
        <v>10853</v>
      </c>
      <c r="B1482" s="114">
        <v>2.1986693329E10</v>
      </c>
      <c r="C1482" s="116"/>
      <c r="D1482" s="116"/>
      <c r="E1482" s="114" t="s">
        <v>3142</v>
      </c>
      <c r="F1482" s="116"/>
      <c r="G1482" s="116"/>
      <c r="H1482" s="120"/>
      <c r="I1482" s="118"/>
      <c r="J1482" s="116"/>
      <c r="K1482" s="118"/>
      <c r="L1482" s="116"/>
      <c r="M1482" s="116"/>
      <c r="N1482" s="123">
        <v>45953.69695886574</v>
      </c>
    </row>
    <row r="1483">
      <c r="A1483" s="114" t="s">
        <v>5189</v>
      </c>
      <c r="B1483" s="114">
        <v>2.1997083322E10</v>
      </c>
      <c r="C1483" s="116"/>
      <c r="D1483" s="116"/>
      <c r="E1483" s="114" t="s">
        <v>3142</v>
      </c>
      <c r="F1483" s="116"/>
      <c r="G1483" s="116"/>
      <c r="H1483" s="120"/>
      <c r="I1483" s="118"/>
      <c r="J1483" s="116"/>
      <c r="K1483" s="118"/>
      <c r="L1483" s="116"/>
      <c r="M1483" s="116"/>
      <c r="N1483" s="123">
        <v>45953.70538637732</v>
      </c>
    </row>
    <row r="1484">
      <c r="A1484" s="114"/>
      <c r="B1484" s="114"/>
      <c r="C1484" s="114"/>
      <c r="D1484" s="114"/>
      <c r="E1484" s="114"/>
      <c r="F1484" s="114"/>
      <c r="G1484" s="114"/>
      <c r="H1484" s="117"/>
      <c r="I1484" s="123"/>
      <c r="J1484" s="116"/>
      <c r="K1484" s="123"/>
      <c r="L1484" s="116"/>
      <c r="M1484" s="116"/>
      <c r="N1484" s="123"/>
    </row>
    <row r="1485">
      <c r="A1485" s="114"/>
      <c r="B1485" s="114"/>
      <c r="C1485" s="114"/>
      <c r="D1485" s="114"/>
      <c r="E1485" s="114"/>
      <c r="F1485" s="114"/>
      <c r="G1485" s="114"/>
      <c r="H1485" s="117"/>
      <c r="I1485" s="123"/>
      <c r="J1485" s="116"/>
      <c r="K1485" s="123"/>
      <c r="L1485" s="116"/>
      <c r="M1485" s="116"/>
      <c r="N1485" s="123"/>
    </row>
    <row r="1486">
      <c r="A1486" s="114"/>
      <c r="B1486" s="114"/>
      <c r="C1486" s="114"/>
      <c r="D1486" s="114"/>
      <c r="E1486" s="114"/>
      <c r="F1486" s="114"/>
      <c r="G1486" s="114"/>
      <c r="H1486" s="117"/>
      <c r="I1486" s="123"/>
      <c r="J1486" s="116"/>
      <c r="K1486" s="123"/>
      <c r="L1486" s="116"/>
      <c r="M1486" s="116"/>
      <c r="N1486" s="123"/>
    </row>
    <row r="1487">
      <c r="A1487" s="114"/>
      <c r="B1487" s="114"/>
      <c r="C1487" s="114"/>
      <c r="D1487" s="114"/>
      <c r="E1487" s="114"/>
      <c r="F1487" s="114"/>
      <c r="G1487" s="114"/>
      <c r="H1487" s="117"/>
      <c r="I1487" s="123"/>
      <c r="J1487" s="116"/>
      <c r="K1487" s="123"/>
      <c r="L1487" s="116"/>
      <c r="M1487" s="116"/>
      <c r="N1487" s="123"/>
    </row>
    <row r="1488">
      <c r="A1488" s="114"/>
      <c r="B1488" s="114"/>
      <c r="C1488" s="114"/>
      <c r="D1488" s="114"/>
      <c r="E1488" s="114"/>
      <c r="F1488" s="114"/>
      <c r="G1488" s="114"/>
      <c r="H1488" s="117"/>
      <c r="I1488" s="123"/>
      <c r="J1488" s="116"/>
      <c r="K1488" s="123"/>
      <c r="L1488" s="116"/>
      <c r="M1488" s="116"/>
      <c r="N1488" s="123"/>
    </row>
    <row r="1489">
      <c r="A1489" s="114"/>
      <c r="B1489" s="114"/>
      <c r="C1489" s="114"/>
      <c r="D1489" s="114"/>
      <c r="E1489" s="114"/>
      <c r="F1489" s="114"/>
      <c r="G1489" s="114"/>
      <c r="H1489" s="117"/>
      <c r="I1489" s="123"/>
      <c r="J1489" s="116"/>
      <c r="K1489" s="123"/>
      <c r="L1489" s="116"/>
      <c r="M1489" s="116"/>
      <c r="N1489" s="123"/>
    </row>
    <row r="1490">
      <c r="A1490" s="114"/>
      <c r="B1490" s="114"/>
      <c r="C1490" s="114"/>
      <c r="D1490" s="114"/>
      <c r="E1490" s="114"/>
      <c r="F1490" s="114"/>
      <c r="G1490" s="114"/>
      <c r="H1490" s="117"/>
      <c r="I1490" s="123"/>
      <c r="J1490" s="116"/>
      <c r="K1490" s="123"/>
      <c r="L1490" s="116"/>
      <c r="M1490" s="116"/>
      <c r="N1490" s="123"/>
    </row>
    <row r="1491">
      <c r="A1491" s="114"/>
      <c r="B1491" s="114"/>
      <c r="C1491" s="114"/>
      <c r="D1491" s="114"/>
      <c r="E1491" s="114"/>
      <c r="F1491" s="114"/>
      <c r="G1491" s="114"/>
      <c r="H1491" s="117"/>
      <c r="I1491" s="123"/>
      <c r="J1491" s="116"/>
      <c r="K1491" s="123"/>
      <c r="L1491" s="116"/>
      <c r="M1491" s="116"/>
      <c r="N1491" s="123"/>
    </row>
    <row r="1492">
      <c r="A1492" s="114"/>
      <c r="B1492" s="114"/>
      <c r="C1492" s="114"/>
      <c r="D1492" s="114"/>
      <c r="E1492" s="114"/>
      <c r="F1492" s="114"/>
      <c r="G1492" s="114"/>
      <c r="H1492" s="117"/>
      <c r="I1492" s="123"/>
      <c r="J1492" s="116"/>
      <c r="K1492" s="123"/>
      <c r="L1492" s="116"/>
      <c r="M1492" s="116"/>
      <c r="N1492" s="123"/>
    </row>
    <row r="1493">
      <c r="A1493" s="114"/>
      <c r="B1493" s="114"/>
      <c r="C1493" s="114"/>
      <c r="D1493" s="114"/>
      <c r="E1493" s="114"/>
      <c r="F1493" s="114"/>
      <c r="G1493" s="114"/>
      <c r="H1493" s="117"/>
      <c r="I1493" s="123"/>
      <c r="J1493" s="116"/>
      <c r="K1493" s="123"/>
      <c r="L1493" s="116"/>
      <c r="M1493" s="116"/>
      <c r="N1493" s="123"/>
    </row>
    <row r="1494">
      <c r="A1494" s="114"/>
      <c r="B1494" s="114"/>
      <c r="C1494" s="114"/>
      <c r="D1494" s="114"/>
      <c r="E1494" s="114"/>
      <c r="F1494" s="114"/>
      <c r="G1494" s="114"/>
      <c r="H1494" s="117"/>
      <c r="I1494" s="123"/>
      <c r="J1494" s="116"/>
      <c r="K1494" s="123"/>
      <c r="L1494" s="116"/>
      <c r="M1494" s="116"/>
      <c r="N1494" s="123"/>
    </row>
    <row r="1495">
      <c r="A1495" s="114"/>
      <c r="B1495" s="114"/>
      <c r="C1495" s="114"/>
      <c r="D1495" s="114"/>
      <c r="E1495" s="114"/>
      <c r="F1495" s="114"/>
      <c r="G1495" s="114"/>
      <c r="H1495" s="117"/>
      <c r="I1495" s="123"/>
      <c r="J1495" s="116"/>
      <c r="K1495" s="123"/>
      <c r="L1495" s="116"/>
      <c r="M1495" s="116"/>
      <c r="N1495" s="123"/>
    </row>
    <row r="1496">
      <c r="A1496" s="114"/>
      <c r="B1496" s="114"/>
      <c r="C1496" s="114"/>
      <c r="D1496" s="114"/>
      <c r="E1496" s="114"/>
      <c r="F1496" s="114"/>
      <c r="G1496" s="114"/>
      <c r="H1496" s="117"/>
      <c r="I1496" s="123"/>
      <c r="J1496" s="116"/>
      <c r="K1496" s="123"/>
      <c r="L1496" s="116"/>
      <c r="M1496" s="116"/>
      <c r="N1496" s="123"/>
    </row>
    <row r="1497">
      <c r="A1497" s="114"/>
      <c r="B1497" s="114"/>
      <c r="C1497" s="114"/>
      <c r="D1497" s="114"/>
      <c r="E1497" s="114"/>
      <c r="F1497" s="114"/>
      <c r="G1497" s="114"/>
      <c r="H1497" s="117"/>
      <c r="I1497" s="123"/>
      <c r="J1497" s="116"/>
      <c r="K1497" s="123"/>
      <c r="L1497" s="116"/>
      <c r="M1497" s="116"/>
      <c r="N1497" s="123"/>
    </row>
    <row r="1498">
      <c r="A1498" s="114"/>
      <c r="B1498" s="114"/>
      <c r="C1498" s="114"/>
      <c r="D1498" s="114"/>
      <c r="E1498" s="114"/>
      <c r="F1498" s="114"/>
      <c r="G1498" s="114"/>
      <c r="H1498" s="117"/>
      <c r="I1498" s="123"/>
      <c r="J1498" s="116"/>
      <c r="K1498" s="123"/>
      <c r="L1498" s="116"/>
      <c r="M1498" s="116"/>
      <c r="N1498" s="123"/>
    </row>
    <row r="1499">
      <c r="A1499" s="114"/>
      <c r="B1499" s="114"/>
      <c r="C1499" s="114"/>
      <c r="D1499" s="114"/>
      <c r="E1499" s="114"/>
      <c r="F1499" s="114"/>
      <c r="G1499" s="114"/>
      <c r="H1499" s="117"/>
      <c r="I1499" s="123"/>
      <c r="J1499" s="116"/>
      <c r="K1499" s="123"/>
      <c r="L1499" s="116"/>
      <c r="M1499" s="116"/>
      <c r="N1499" s="123"/>
    </row>
    <row r="1500">
      <c r="A1500" s="114"/>
      <c r="B1500" s="114"/>
      <c r="C1500" s="114"/>
      <c r="D1500" s="114"/>
      <c r="E1500" s="114"/>
      <c r="F1500" s="114"/>
      <c r="G1500" s="114"/>
      <c r="H1500" s="117"/>
      <c r="I1500" s="123"/>
      <c r="J1500" s="116"/>
      <c r="K1500" s="123"/>
      <c r="L1500" s="116"/>
      <c r="M1500" s="116"/>
      <c r="N1500" s="123"/>
    </row>
    <row r="1501">
      <c r="A1501" s="114"/>
      <c r="B1501" s="114"/>
      <c r="C1501" s="114"/>
      <c r="D1501" s="114"/>
      <c r="E1501" s="114"/>
      <c r="F1501" s="114"/>
      <c r="G1501" s="114"/>
      <c r="H1501" s="117"/>
      <c r="I1501" s="123"/>
      <c r="J1501" s="116"/>
      <c r="K1501" s="123"/>
      <c r="L1501" s="116"/>
      <c r="M1501" s="116"/>
      <c r="N1501" s="123"/>
    </row>
    <row r="1502">
      <c r="A1502" s="114"/>
      <c r="B1502" s="114"/>
      <c r="C1502" s="114"/>
      <c r="D1502" s="114"/>
      <c r="E1502" s="114"/>
      <c r="F1502" s="114"/>
      <c r="G1502" s="114"/>
      <c r="H1502" s="117"/>
      <c r="I1502" s="123"/>
      <c r="J1502" s="116"/>
      <c r="K1502" s="123"/>
      <c r="L1502" s="116"/>
      <c r="M1502" s="116"/>
      <c r="N1502" s="123"/>
    </row>
    <row r="1503">
      <c r="A1503" s="114"/>
      <c r="B1503" s="114"/>
      <c r="C1503" s="114"/>
      <c r="D1503" s="114"/>
      <c r="E1503" s="114"/>
      <c r="F1503" s="114"/>
      <c r="G1503" s="114"/>
      <c r="H1503" s="117"/>
      <c r="I1503" s="123"/>
      <c r="J1503" s="116"/>
      <c r="K1503" s="123"/>
      <c r="L1503" s="116"/>
      <c r="M1503" s="116"/>
      <c r="N1503" s="123"/>
    </row>
    <row r="1504">
      <c r="A1504" s="114"/>
      <c r="B1504" s="114"/>
      <c r="C1504" s="114"/>
      <c r="D1504" s="114"/>
      <c r="E1504" s="114"/>
      <c r="F1504" s="114"/>
      <c r="G1504" s="114"/>
      <c r="H1504" s="117"/>
      <c r="I1504" s="123"/>
      <c r="J1504" s="116"/>
      <c r="K1504" s="123"/>
      <c r="L1504" s="116"/>
      <c r="M1504" s="116"/>
      <c r="N1504" s="123"/>
    </row>
    <row r="1505">
      <c r="A1505" s="114"/>
      <c r="B1505" s="114"/>
      <c r="C1505" s="114"/>
      <c r="D1505" s="114"/>
      <c r="E1505" s="114"/>
      <c r="F1505" s="114"/>
      <c r="G1505" s="114"/>
      <c r="H1505" s="117"/>
      <c r="I1505" s="123"/>
      <c r="J1505" s="116"/>
      <c r="K1505" s="123"/>
      <c r="L1505" s="116"/>
      <c r="M1505" s="116"/>
      <c r="N1505" s="123"/>
    </row>
    <row r="1506">
      <c r="A1506" s="114"/>
      <c r="B1506" s="114"/>
      <c r="C1506" s="114"/>
      <c r="D1506" s="114"/>
      <c r="E1506" s="114"/>
      <c r="F1506" s="114"/>
      <c r="G1506" s="114"/>
      <c r="H1506" s="117"/>
      <c r="I1506" s="123"/>
      <c r="J1506" s="116"/>
      <c r="K1506" s="123"/>
      <c r="L1506" s="116"/>
      <c r="M1506" s="116"/>
      <c r="N1506" s="123"/>
    </row>
    <row r="1507">
      <c r="A1507" s="114"/>
      <c r="B1507" s="114"/>
      <c r="C1507" s="114"/>
      <c r="D1507" s="114"/>
      <c r="E1507" s="114"/>
      <c r="F1507" s="114"/>
      <c r="G1507" s="114"/>
      <c r="H1507" s="117"/>
      <c r="I1507" s="123"/>
      <c r="J1507" s="116"/>
      <c r="K1507" s="123"/>
      <c r="L1507" s="116"/>
      <c r="M1507" s="116"/>
      <c r="N1507" s="123"/>
    </row>
    <row r="1508">
      <c r="A1508" s="114"/>
      <c r="B1508" s="114"/>
      <c r="C1508" s="114"/>
      <c r="D1508" s="114"/>
      <c r="E1508" s="114"/>
      <c r="F1508" s="114"/>
      <c r="G1508" s="114"/>
      <c r="H1508" s="117"/>
      <c r="I1508" s="123"/>
      <c r="J1508" s="116"/>
      <c r="K1508" s="123"/>
      <c r="L1508" s="116"/>
      <c r="M1508" s="116"/>
      <c r="N1508" s="123"/>
    </row>
    <row r="1509">
      <c r="A1509" s="114"/>
      <c r="B1509" s="114"/>
      <c r="C1509" s="114"/>
      <c r="D1509" s="114"/>
      <c r="E1509" s="114"/>
      <c r="F1509" s="114"/>
      <c r="G1509" s="114"/>
      <c r="H1509" s="117"/>
      <c r="I1509" s="123"/>
      <c r="J1509" s="116"/>
      <c r="K1509" s="123"/>
      <c r="L1509" s="116"/>
      <c r="M1509" s="116"/>
      <c r="N1509" s="123"/>
    </row>
    <row r="1510">
      <c r="A1510" s="114"/>
      <c r="B1510" s="114"/>
      <c r="C1510" s="114"/>
      <c r="D1510" s="114"/>
      <c r="E1510" s="114"/>
      <c r="F1510" s="114"/>
      <c r="G1510" s="114"/>
      <c r="H1510" s="117"/>
      <c r="I1510" s="123"/>
      <c r="J1510" s="116"/>
      <c r="K1510" s="123"/>
      <c r="L1510" s="116"/>
      <c r="M1510" s="116"/>
      <c r="N1510" s="123"/>
    </row>
    <row r="1511">
      <c r="A1511" s="114"/>
      <c r="B1511" s="114"/>
      <c r="C1511" s="114"/>
      <c r="D1511" s="114"/>
      <c r="E1511" s="114"/>
      <c r="F1511" s="114"/>
      <c r="G1511" s="114"/>
      <c r="H1511" s="117"/>
      <c r="I1511" s="123"/>
      <c r="J1511" s="116"/>
      <c r="K1511" s="123"/>
      <c r="L1511" s="116"/>
      <c r="M1511" s="116"/>
      <c r="N1511" s="123"/>
    </row>
    <row r="1512">
      <c r="A1512" s="114"/>
      <c r="B1512" s="114"/>
      <c r="C1512" s="114"/>
      <c r="D1512" s="114"/>
      <c r="E1512" s="114"/>
      <c r="F1512" s="114"/>
      <c r="G1512" s="114"/>
      <c r="H1512" s="117"/>
      <c r="I1512" s="123"/>
      <c r="J1512" s="116"/>
      <c r="K1512" s="123"/>
      <c r="L1512" s="116"/>
      <c r="M1512" s="116"/>
      <c r="N1512" s="123"/>
    </row>
    <row r="1513">
      <c r="A1513" s="114"/>
      <c r="B1513" s="114"/>
      <c r="C1513" s="114"/>
      <c r="D1513" s="114"/>
      <c r="E1513" s="114"/>
      <c r="F1513" s="114"/>
      <c r="G1513" s="114"/>
      <c r="H1513" s="117"/>
      <c r="I1513" s="123"/>
      <c r="J1513" s="116"/>
      <c r="K1513" s="123"/>
      <c r="L1513" s="116"/>
      <c r="M1513" s="116"/>
      <c r="N1513" s="123"/>
    </row>
    <row r="1514">
      <c r="A1514" s="114"/>
      <c r="B1514" s="114"/>
      <c r="C1514" s="114"/>
      <c r="D1514" s="114"/>
      <c r="E1514" s="114"/>
      <c r="F1514" s="114"/>
      <c r="G1514" s="114"/>
      <c r="H1514" s="117"/>
      <c r="I1514" s="123"/>
      <c r="J1514" s="116"/>
      <c r="K1514" s="123"/>
      <c r="L1514" s="116"/>
      <c r="M1514" s="116"/>
      <c r="N1514" s="123"/>
    </row>
    <row r="1515">
      <c r="A1515" s="114"/>
      <c r="B1515" s="114"/>
      <c r="C1515" s="114"/>
      <c r="D1515" s="114"/>
      <c r="E1515" s="114"/>
      <c r="F1515" s="114"/>
      <c r="G1515" s="114"/>
      <c r="H1515" s="117"/>
      <c r="I1515" s="123"/>
      <c r="J1515" s="116"/>
      <c r="K1515" s="123"/>
      <c r="L1515" s="116"/>
      <c r="M1515" s="116"/>
      <c r="N1515" s="123"/>
    </row>
    <row r="1516">
      <c r="A1516" s="114"/>
      <c r="B1516" s="114"/>
      <c r="C1516" s="114"/>
      <c r="D1516" s="114"/>
      <c r="E1516" s="114"/>
      <c r="F1516" s="114"/>
      <c r="G1516" s="114"/>
      <c r="H1516" s="117"/>
      <c r="I1516" s="123"/>
      <c r="J1516" s="116"/>
      <c r="K1516" s="123"/>
      <c r="L1516" s="116"/>
      <c r="M1516" s="116"/>
      <c r="N1516" s="123"/>
    </row>
    <row r="1517">
      <c r="A1517" s="114"/>
      <c r="B1517" s="114"/>
      <c r="C1517" s="114"/>
      <c r="D1517" s="114"/>
      <c r="E1517" s="114"/>
      <c r="F1517" s="114"/>
      <c r="G1517" s="114"/>
      <c r="H1517" s="117"/>
      <c r="I1517" s="123"/>
      <c r="J1517" s="116"/>
      <c r="K1517" s="123"/>
      <c r="L1517" s="116"/>
      <c r="M1517" s="116"/>
      <c r="N1517" s="123"/>
    </row>
    <row r="1518">
      <c r="A1518" s="114"/>
      <c r="B1518" s="114"/>
      <c r="C1518" s="114"/>
      <c r="D1518" s="114"/>
      <c r="E1518" s="114"/>
      <c r="F1518" s="114"/>
      <c r="G1518" s="114"/>
      <c r="H1518" s="117"/>
      <c r="I1518" s="123"/>
      <c r="J1518" s="116"/>
      <c r="K1518" s="123"/>
      <c r="L1518" s="116"/>
      <c r="M1518" s="116"/>
      <c r="N1518" s="123"/>
    </row>
    <row r="1519">
      <c r="A1519" s="114"/>
      <c r="B1519" s="114"/>
      <c r="C1519" s="114"/>
      <c r="D1519" s="114"/>
      <c r="E1519" s="114"/>
      <c r="F1519" s="114"/>
      <c r="G1519" s="114"/>
      <c r="H1519" s="117"/>
      <c r="I1519" s="123"/>
      <c r="J1519" s="116"/>
      <c r="K1519" s="123"/>
      <c r="L1519" s="116"/>
      <c r="M1519" s="116"/>
      <c r="N1519" s="123"/>
    </row>
    <row r="1520">
      <c r="A1520" s="114"/>
      <c r="B1520" s="114"/>
      <c r="C1520" s="114"/>
      <c r="D1520" s="114"/>
      <c r="E1520" s="114"/>
      <c r="F1520" s="114"/>
      <c r="G1520" s="114"/>
      <c r="H1520" s="117"/>
      <c r="I1520" s="123"/>
      <c r="J1520" s="116"/>
      <c r="K1520" s="123"/>
      <c r="L1520" s="116"/>
      <c r="M1520" s="116"/>
      <c r="N1520" s="123"/>
    </row>
    <row r="1521">
      <c r="A1521" s="114"/>
      <c r="B1521" s="114"/>
      <c r="C1521" s="114"/>
      <c r="D1521" s="114"/>
      <c r="E1521" s="114"/>
      <c r="F1521" s="114"/>
      <c r="G1521" s="114"/>
      <c r="H1521" s="117"/>
      <c r="I1521" s="123"/>
      <c r="J1521" s="116"/>
      <c r="K1521" s="123"/>
      <c r="L1521" s="116"/>
      <c r="M1521" s="116"/>
      <c r="N1521" s="123"/>
    </row>
    <row r="1522">
      <c r="A1522" s="114"/>
      <c r="B1522" s="114"/>
      <c r="C1522" s="114"/>
      <c r="D1522" s="114"/>
      <c r="E1522" s="114"/>
      <c r="F1522" s="114"/>
      <c r="G1522" s="114"/>
      <c r="H1522" s="117"/>
      <c r="I1522" s="123"/>
      <c r="J1522" s="116"/>
      <c r="K1522" s="123"/>
      <c r="L1522" s="116"/>
      <c r="M1522" s="116"/>
      <c r="N1522" s="123"/>
    </row>
    <row r="1523">
      <c r="A1523" s="114"/>
      <c r="B1523" s="114"/>
      <c r="C1523" s="114"/>
      <c r="D1523" s="114"/>
      <c r="E1523" s="114"/>
      <c r="F1523" s="114"/>
      <c r="G1523" s="114"/>
      <c r="H1523" s="117"/>
      <c r="I1523" s="123"/>
      <c r="J1523" s="116"/>
      <c r="K1523" s="123"/>
      <c r="L1523" s="116"/>
      <c r="M1523" s="116"/>
      <c r="N1523" s="123"/>
    </row>
    <row r="1524">
      <c r="A1524" s="114"/>
      <c r="B1524" s="114"/>
      <c r="C1524" s="114"/>
      <c r="D1524" s="114"/>
      <c r="E1524" s="114"/>
      <c r="F1524" s="114"/>
      <c r="G1524" s="114"/>
      <c r="H1524" s="117"/>
      <c r="I1524" s="123"/>
      <c r="J1524" s="116"/>
      <c r="K1524" s="123"/>
      <c r="L1524" s="116"/>
      <c r="M1524" s="116"/>
      <c r="N1524" s="123"/>
    </row>
    <row r="1525">
      <c r="A1525" s="114"/>
      <c r="B1525" s="114"/>
      <c r="C1525" s="114"/>
      <c r="D1525" s="114"/>
      <c r="E1525" s="114"/>
      <c r="F1525" s="114"/>
      <c r="G1525" s="114"/>
      <c r="H1525" s="117"/>
      <c r="I1525" s="123"/>
      <c r="J1525" s="116"/>
      <c r="K1525" s="123"/>
      <c r="L1525" s="116"/>
      <c r="M1525" s="116"/>
      <c r="N1525" s="123"/>
    </row>
    <row r="1526">
      <c r="A1526" s="114"/>
      <c r="B1526" s="114"/>
      <c r="C1526" s="114"/>
      <c r="D1526" s="114"/>
      <c r="E1526" s="114"/>
      <c r="F1526" s="114"/>
      <c r="G1526" s="114"/>
      <c r="H1526" s="117"/>
      <c r="I1526" s="123"/>
      <c r="J1526" s="116"/>
      <c r="K1526" s="123"/>
      <c r="L1526" s="116"/>
      <c r="M1526" s="116"/>
      <c r="N1526" s="123"/>
    </row>
    <row r="1527">
      <c r="A1527" s="114"/>
      <c r="B1527" s="114"/>
      <c r="C1527" s="114"/>
      <c r="D1527" s="114"/>
      <c r="E1527" s="114"/>
      <c r="F1527" s="114"/>
      <c r="G1527" s="114"/>
      <c r="H1527" s="117"/>
      <c r="I1527" s="123"/>
      <c r="J1527" s="116"/>
      <c r="K1527" s="123"/>
      <c r="L1527" s="116"/>
      <c r="M1527" s="116"/>
      <c r="N1527" s="123"/>
    </row>
    <row r="1528">
      <c r="A1528" s="114"/>
      <c r="B1528" s="114"/>
      <c r="C1528" s="114"/>
      <c r="D1528" s="114"/>
      <c r="E1528" s="114"/>
      <c r="F1528" s="114"/>
      <c r="G1528" s="114"/>
      <c r="H1528" s="117"/>
      <c r="I1528" s="123"/>
      <c r="J1528" s="116"/>
      <c r="K1528" s="123"/>
      <c r="L1528" s="116"/>
      <c r="M1528" s="116"/>
      <c r="N1528" s="123"/>
    </row>
    <row r="1529">
      <c r="A1529" s="114"/>
      <c r="B1529" s="114"/>
      <c r="C1529" s="114"/>
      <c r="D1529" s="114"/>
      <c r="E1529" s="114"/>
      <c r="F1529" s="114"/>
      <c r="G1529" s="114"/>
      <c r="H1529" s="117"/>
      <c r="I1529" s="123"/>
      <c r="J1529" s="116"/>
      <c r="K1529" s="123"/>
      <c r="L1529" s="116"/>
      <c r="M1529" s="116"/>
      <c r="N1529" s="123"/>
    </row>
    <row r="1530">
      <c r="A1530" s="114"/>
      <c r="B1530" s="114"/>
      <c r="C1530" s="114"/>
      <c r="D1530" s="114"/>
      <c r="E1530" s="114"/>
      <c r="F1530" s="114"/>
      <c r="G1530" s="114"/>
      <c r="H1530" s="117"/>
      <c r="I1530" s="123"/>
      <c r="J1530" s="116"/>
      <c r="K1530" s="123"/>
      <c r="L1530" s="116"/>
      <c r="M1530" s="116"/>
      <c r="N1530" s="123"/>
    </row>
    <row r="1531">
      <c r="A1531" s="114"/>
      <c r="B1531" s="114"/>
      <c r="C1531" s="114"/>
      <c r="D1531" s="114"/>
      <c r="E1531" s="114"/>
      <c r="F1531" s="114"/>
      <c r="G1531" s="114"/>
      <c r="H1531" s="117"/>
      <c r="I1531" s="123"/>
      <c r="J1531" s="116"/>
      <c r="K1531" s="123"/>
      <c r="L1531" s="116"/>
      <c r="M1531" s="116"/>
      <c r="N1531" s="123"/>
    </row>
    <row r="1532">
      <c r="A1532" s="114"/>
      <c r="B1532" s="114"/>
      <c r="C1532" s="114"/>
      <c r="D1532" s="114"/>
      <c r="E1532" s="114"/>
      <c r="F1532" s="114"/>
      <c r="G1532" s="114"/>
      <c r="H1532" s="117"/>
      <c r="I1532" s="123"/>
      <c r="J1532" s="116"/>
      <c r="K1532" s="123"/>
      <c r="L1532" s="116"/>
      <c r="M1532" s="116"/>
      <c r="N1532" s="123"/>
    </row>
    <row r="1533">
      <c r="A1533" s="114"/>
      <c r="B1533" s="114"/>
      <c r="C1533" s="114"/>
      <c r="D1533" s="114"/>
      <c r="E1533" s="114"/>
      <c r="F1533" s="114"/>
      <c r="G1533" s="114"/>
      <c r="H1533" s="117"/>
      <c r="I1533" s="123"/>
      <c r="J1533" s="116"/>
      <c r="K1533" s="123"/>
      <c r="L1533" s="116"/>
      <c r="M1533" s="116"/>
      <c r="N1533" s="123"/>
    </row>
    <row r="1534">
      <c r="A1534" s="114"/>
      <c r="B1534" s="114"/>
      <c r="C1534" s="114"/>
      <c r="D1534" s="114"/>
      <c r="E1534" s="114"/>
      <c r="F1534" s="114"/>
      <c r="G1534" s="114"/>
      <c r="H1534" s="117"/>
      <c r="I1534" s="123"/>
      <c r="J1534" s="116"/>
      <c r="K1534" s="123"/>
      <c r="L1534" s="116"/>
      <c r="M1534" s="116"/>
      <c r="N1534" s="123"/>
    </row>
    <row r="1535">
      <c r="A1535" s="114"/>
      <c r="B1535" s="114"/>
      <c r="C1535" s="114"/>
      <c r="D1535" s="114"/>
      <c r="E1535" s="114"/>
      <c r="F1535" s="114"/>
      <c r="G1535" s="114"/>
      <c r="H1535" s="117"/>
      <c r="I1535" s="123"/>
      <c r="J1535" s="116"/>
      <c r="K1535" s="123"/>
      <c r="L1535" s="116"/>
      <c r="M1535" s="116"/>
      <c r="N1535" s="123"/>
    </row>
    <row r="1536">
      <c r="A1536" s="114"/>
      <c r="B1536" s="114"/>
      <c r="C1536" s="114"/>
      <c r="D1536" s="114"/>
      <c r="E1536" s="114"/>
      <c r="F1536" s="114"/>
      <c r="G1536" s="114"/>
      <c r="H1536" s="117"/>
      <c r="I1536" s="123"/>
      <c r="J1536" s="116"/>
      <c r="K1536" s="123"/>
      <c r="L1536" s="116"/>
      <c r="M1536" s="116"/>
      <c r="N1536" s="123"/>
    </row>
    <row r="1537">
      <c r="A1537" s="114"/>
      <c r="B1537" s="114"/>
      <c r="C1537" s="114"/>
      <c r="D1537" s="114"/>
      <c r="E1537" s="114"/>
      <c r="F1537" s="114"/>
      <c r="G1537" s="114"/>
      <c r="H1537" s="117"/>
      <c r="I1537" s="123"/>
      <c r="J1537" s="116"/>
      <c r="K1537" s="123"/>
      <c r="L1537" s="116"/>
      <c r="M1537" s="116"/>
      <c r="N1537" s="123"/>
    </row>
    <row r="1538">
      <c r="A1538" s="114"/>
      <c r="B1538" s="114"/>
      <c r="C1538" s="114"/>
      <c r="D1538" s="114"/>
      <c r="E1538" s="114"/>
      <c r="F1538" s="114"/>
      <c r="G1538" s="114"/>
      <c r="H1538" s="117"/>
      <c r="I1538" s="123"/>
      <c r="J1538" s="116"/>
      <c r="K1538" s="123"/>
      <c r="L1538" s="116"/>
      <c r="M1538" s="116"/>
      <c r="N1538" s="123"/>
    </row>
    <row r="1539">
      <c r="A1539" s="114"/>
      <c r="B1539" s="114"/>
      <c r="C1539" s="114"/>
      <c r="D1539" s="114"/>
      <c r="E1539" s="114"/>
      <c r="F1539" s="114"/>
      <c r="G1539" s="114"/>
      <c r="H1539" s="117"/>
      <c r="I1539" s="123"/>
      <c r="J1539" s="116"/>
      <c r="K1539" s="123"/>
      <c r="L1539" s="116"/>
      <c r="M1539" s="116"/>
      <c r="N1539" s="123"/>
    </row>
    <row r="1540">
      <c r="A1540" s="114"/>
      <c r="B1540" s="114"/>
      <c r="C1540" s="114"/>
      <c r="D1540" s="114"/>
      <c r="E1540" s="114"/>
      <c r="F1540" s="114"/>
      <c r="G1540" s="114"/>
      <c r="H1540" s="117"/>
      <c r="I1540" s="123"/>
      <c r="J1540" s="116"/>
      <c r="K1540" s="123"/>
      <c r="L1540" s="116"/>
      <c r="M1540" s="116"/>
      <c r="N1540" s="123"/>
    </row>
    <row r="1541">
      <c r="A1541" s="114"/>
      <c r="B1541" s="114"/>
      <c r="C1541" s="114"/>
      <c r="D1541" s="114"/>
      <c r="E1541" s="114"/>
      <c r="F1541" s="114"/>
      <c r="G1541" s="114"/>
      <c r="H1541" s="117"/>
      <c r="I1541" s="123"/>
      <c r="J1541" s="116"/>
      <c r="K1541" s="123"/>
      <c r="L1541" s="116"/>
      <c r="M1541" s="116"/>
      <c r="N1541" s="123"/>
    </row>
    <row r="1542">
      <c r="A1542" s="114"/>
      <c r="B1542" s="114"/>
      <c r="C1542" s="114"/>
      <c r="D1542" s="114"/>
      <c r="E1542" s="114"/>
      <c r="F1542" s="114"/>
      <c r="G1542" s="114"/>
      <c r="H1542" s="117"/>
      <c r="I1542" s="123"/>
      <c r="J1542" s="116"/>
      <c r="K1542" s="123"/>
      <c r="L1542" s="116"/>
      <c r="M1542" s="116"/>
      <c r="N1542" s="123"/>
    </row>
    <row r="1543">
      <c r="A1543" s="114"/>
      <c r="B1543" s="114"/>
      <c r="C1543" s="114"/>
      <c r="D1543" s="114"/>
      <c r="E1543" s="114"/>
      <c r="F1543" s="114"/>
      <c r="G1543" s="114"/>
      <c r="H1543" s="117"/>
      <c r="I1543" s="123"/>
      <c r="J1543" s="116"/>
      <c r="K1543" s="123"/>
      <c r="L1543" s="116"/>
      <c r="M1543" s="116"/>
      <c r="N1543" s="123"/>
    </row>
    <row r="1544">
      <c r="A1544" s="114"/>
      <c r="B1544" s="114"/>
      <c r="C1544" s="114"/>
      <c r="D1544" s="114"/>
      <c r="E1544" s="114"/>
      <c r="F1544" s="114"/>
      <c r="G1544" s="114"/>
      <c r="H1544" s="117"/>
      <c r="I1544" s="123"/>
      <c r="J1544" s="116"/>
      <c r="K1544" s="123"/>
      <c r="L1544" s="116"/>
      <c r="M1544" s="116"/>
      <c r="N1544" s="123"/>
    </row>
    <row r="1545">
      <c r="A1545" s="114"/>
      <c r="B1545" s="114"/>
      <c r="C1545" s="114"/>
      <c r="D1545" s="114"/>
      <c r="E1545" s="114"/>
      <c r="F1545" s="114"/>
      <c r="G1545" s="114"/>
      <c r="H1545" s="117"/>
      <c r="I1545" s="123"/>
      <c r="J1545" s="116"/>
      <c r="K1545" s="123"/>
      <c r="L1545" s="116"/>
      <c r="M1545" s="116"/>
      <c r="N1545" s="123"/>
    </row>
    <row r="1546">
      <c r="A1546" s="114"/>
      <c r="B1546" s="114"/>
      <c r="C1546" s="114"/>
      <c r="D1546" s="114"/>
      <c r="E1546" s="114"/>
      <c r="F1546" s="114"/>
      <c r="G1546" s="114"/>
      <c r="H1546" s="117"/>
      <c r="I1546" s="123"/>
      <c r="J1546" s="116"/>
      <c r="K1546" s="123"/>
      <c r="L1546" s="116"/>
      <c r="M1546" s="116"/>
      <c r="N1546" s="123"/>
    </row>
    <row r="1547">
      <c r="A1547" s="114"/>
      <c r="B1547" s="114"/>
      <c r="C1547" s="114"/>
      <c r="D1547" s="114"/>
      <c r="E1547" s="114"/>
      <c r="F1547" s="114"/>
      <c r="G1547" s="114"/>
      <c r="H1547" s="117"/>
      <c r="I1547" s="123"/>
      <c r="J1547" s="116"/>
      <c r="K1547" s="123"/>
      <c r="L1547" s="116"/>
      <c r="M1547" s="116"/>
      <c r="N1547" s="123"/>
    </row>
    <row r="1548">
      <c r="A1548" s="114"/>
      <c r="B1548" s="114"/>
      <c r="C1548" s="114"/>
      <c r="D1548" s="114"/>
      <c r="E1548" s="114"/>
      <c r="F1548" s="114"/>
      <c r="G1548" s="114"/>
      <c r="H1548" s="117"/>
      <c r="I1548" s="123"/>
      <c r="J1548" s="116"/>
      <c r="K1548" s="123"/>
      <c r="L1548" s="116"/>
      <c r="M1548" s="116"/>
      <c r="N1548" s="123"/>
    </row>
    <row r="1549">
      <c r="A1549" s="114"/>
      <c r="B1549" s="114"/>
      <c r="C1549" s="114"/>
      <c r="D1549" s="114"/>
      <c r="E1549" s="114"/>
      <c r="F1549" s="114"/>
      <c r="G1549" s="114"/>
      <c r="H1549" s="117"/>
      <c r="I1549" s="123"/>
      <c r="J1549" s="116"/>
      <c r="K1549" s="123"/>
      <c r="L1549" s="116"/>
      <c r="M1549" s="116"/>
      <c r="N1549" s="123"/>
    </row>
    <row r="1550">
      <c r="A1550" s="114"/>
      <c r="B1550" s="114"/>
      <c r="C1550" s="114"/>
      <c r="D1550" s="114"/>
      <c r="E1550" s="114"/>
      <c r="F1550" s="114"/>
      <c r="G1550" s="114"/>
      <c r="H1550" s="117"/>
      <c r="I1550" s="123"/>
      <c r="J1550" s="116"/>
      <c r="K1550" s="123"/>
      <c r="L1550" s="116"/>
      <c r="M1550" s="116"/>
      <c r="N1550" s="123"/>
    </row>
    <row r="1551">
      <c r="A1551" s="114"/>
      <c r="B1551" s="114"/>
      <c r="C1551" s="114"/>
      <c r="D1551" s="114"/>
      <c r="E1551" s="114"/>
      <c r="F1551" s="114"/>
      <c r="G1551" s="114"/>
      <c r="H1551" s="117"/>
      <c r="I1551" s="123"/>
      <c r="J1551" s="116"/>
      <c r="K1551" s="123"/>
      <c r="L1551" s="116"/>
      <c r="M1551" s="116"/>
      <c r="N1551" s="123"/>
    </row>
    <row r="1552">
      <c r="A1552" s="114"/>
      <c r="B1552" s="114"/>
      <c r="C1552" s="114"/>
      <c r="D1552" s="114"/>
      <c r="E1552" s="114"/>
      <c r="F1552" s="114"/>
      <c r="G1552" s="114"/>
      <c r="H1552" s="117"/>
      <c r="I1552" s="123"/>
      <c r="J1552" s="116"/>
      <c r="K1552" s="123"/>
      <c r="L1552" s="116"/>
      <c r="M1552" s="116"/>
      <c r="N1552" s="123"/>
    </row>
    <row r="1553">
      <c r="A1553" s="114"/>
      <c r="B1553" s="114"/>
      <c r="C1553" s="114"/>
      <c r="D1553" s="114"/>
      <c r="E1553" s="114"/>
      <c r="F1553" s="114"/>
      <c r="G1553" s="114"/>
      <c r="H1553" s="117"/>
      <c r="I1553" s="123"/>
      <c r="J1553" s="116"/>
      <c r="K1553" s="123"/>
      <c r="L1553" s="116"/>
      <c r="M1553" s="116"/>
      <c r="N1553" s="123"/>
    </row>
    <row r="1554">
      <c r="A1554" s="114"/>
      <c r="B1554" s="114"/>
      <c r="C1554" s="114"/>
      <c r="D1554" s="114"/>
      <c r="E1554" s="114"/>
      <c r="F1554" s="114"/>
      <c r="G1554" s="114"/>
      <c r="H1554" s="117"/>
      <c r="I1554" s="123"/>
      <c r="J1554" s="116"/>
      <c r="K1554" s="123"/>
      <c r="L1554" s="116"/>
      <c r="M1554" s="116"/>
      <c r="N1554" s="123"/>
    </row>
    <row r="1555">
      <c r="A1555" s="114"/>
      <c r="B1555" s="114"/>
      <c r="C1555" s="114"/>
      <c r="D1555" s="114"/>
      <c r="E1555" s="114"/>
      <c r="F1555" s="114"/>
      <c r="G1555" s="114"/>
      <c r="H1555" s="117"/>
      <c r="I1555" s="123"/>
      <c r="J1555" s="116"/>
      <c r="K1555" s="123"/>
      <c r="L1555" s="116"/>
      <c r="M1555" s="116"/>
      <c r="N1555" s="123"/>
    </row>
    <row r="1556">
      <c r="A1556" s="114"/>
      <c r="B1556" s="114"/>
      <c r="C1556" s="114"/>
      <c r="D1556" s="114"/>
      <c r="E1556" s="114"/>
      <c r="F1556" s="114"/>
      <c r="G1556" s="114"/>
      <c r="H1556" s="117"/>
      <c r="I1556" s="123"/>
      <c r="J1556" s="116"/>
      <c r="K1556" s="123"/>
      <c r="L1556" s="116"/>
      <c r="M1556" s="116"/>
      <c r="N1556" s="123"/>
    </row>
    <row r="1557">
      <c r="A1557" s="114"/>
      <c r="B1557" s="114"/>
      <c r="C1557" s="114"/>
      <c r="D1557" s="114"/>
      <c r="E1557" s="114"/>
      <c r="F1557" s="114"/>
      <c r="G1557" s="114"/>
      <c r="H1557" s="117"/>
      <c r="I1557" s="123"/>
      <c r="J1557" s="116"/>
      <c r="K1557" s="123"/>
      <c r="L1557" s="116"/>
      <c r="M1557" s="116"/>
      <c r="N1557" s="123"/>
    </row>
    <row r="1558">
      <c r="A1558" s="114"/>
      <c r="B1558" s="114"/>
      <c r="C1558" s="114"/>
      <c r="D1558" s="114"/>
      <c r="E1558" s="114"/>
      <c r="F1558" s="114"/>
      <c r="G1558" s="114"/>
      <c r="H1558" s="117"/>
      <c r="I1558" s="123"/>
      <c r="J1558" s="116"/>
      <c r="K1558" s="123"/>
      <c r="L1558" s="116"/>
      <c r="M1558" s="116"/>
      <c r="N1558" s="123"/>
    </row>
    <row r="1559">
      <c r="A1559" s="114"/>
      <c r="B1559" s="114"/>
      <c r="C1559" s="114"/>
      <c r="D1559" s="114"/>
      <c r="E1559" s="114"/>
      <c r="F1559" s="114"/>
      <c r="G1559" s="114"/>
      <c r="H1559" s="117"/>
      <c r="I1559" s="123"/>
      <c r="J1559" s="116"/>
      <c r="K1559" s="123"/>
      <c r="L1559" s="116"/>
      <c r="M1559" s="116"/>
      <c r="N1559" s="123"/>
    </row>
    <row r="1560">
      <c r="A1560" s="114"/>
      <c r="B1560" s="114"/>
      <c r="C1560" s="114"/>
      <c r="D1560" s="114"/>
      <c r="E1560" s="114"/>
      <c r="F1560" s="114"/>
      <c r="G1560" s="114"/>
      <c r="H1560" s="117"/>
      <c r="I1560" s="123"/>
      <c r="J1560" s="116"/>
      <c r="K1560" s="123"/>
      <c r="L1560" s="116"/>
      <c r="M1560" s="116"/>
      <c r="N1560" s="123"/>
    </row>
    <row r="1561">
      <c r="A1561" s="114"/>
      <c r="B1561" s="114"/>
      <c r="C1561" s="114"/>
      <c r="D1561" s="114"/>
      <c r="E1561" s="114"/>
      <c r="F1561" s="114"/>
      <c r="G1561" s="114"/>
      <c r="H1561" s="117"/>
      <c r="I1561" s="123"/>
      <c r="J1561" s="116"/>
      <c r="K1561" s="123"/>
      <c r="L1561" s="116"/>
      <c r="M1561" s="116"/>
      <c r="N1561" s="123"/>
    </row>
    <row r="1562">
      <c r="A1562" s="114"/>
      <c r="B1562" s="114"/>
      <c r="C1562" s="114"/>
      <c r="D1562" s="114"/>
      <c r="E1562" s="114"/>
      <c r="F1562" s="114"/>
      <c r="G1562" s="114"/>
      <c r="H1562" s="117"/>
      <c r="I1562" s="123"/>
      <c r="J1562" s="116"/>
      <c r="K1562" s="123"/>
      <c r="L1562" s="116"/>
      <c r="M1562" s="116"/>
      <c r="N1562" s="123"/>
    </row>
    <row r="1563">
      <c r="A1563" s="114"/>
      <c r="B1563" s="114"/>
      <c r="C1563" s="114"/>
      <c r="D1563" s="114"/>
      <c r="E1563" s="114"/>
      <c r="F1563" s="114"/>
      <c r="G1563" s="114"/>
      <c r="H1563" s="117"/>
      <c r="I1563" s="123"/>
      <c r="J1563" s="116"/>
      <c r="K1563" s="123"/>
      <c r="L1563" s="116"/>
      <c r="M1563" s="116"/>
      <c r="N1563" s="123"/>
    </row>
    <row r="1564">
      <c r="A1564" s="114"/>
      <c r="B1564" s="114"/>
      <c r="C1564" s="114"/>
      <c r="D1564" s="114"/>
      <c r="E1564" s="114"/>
      <c r="F1564" s="114"/>
      <c r="G1564" s="114"/>
      <c r="H1564" s="117"/>
      <c r="I1564" s="123"/>
      <c r="J1564" s="116"/>
      <c r="K1564" s="123"/>
      <c r="L1564" s="116"/>
      <c r="M1564" s="116"/>
      <c r="N1564" s="123"/>
    </row>
    <row r="1565">
      <c r="A1565" s="114"/>
      <c r="B1565" s="114"/>
      <c r="C1565" s="114"/>
      <c r="D1565" s="114"/>
      <c r="E1565" s="114"/>
      <c r="F1565" s="114"/>
      <c r="G1565" s="114"/>
      <c r="H1565" s="117"/>
      <c r="I1565" s="123"/>
      <c r="J1565" s="116"/>
      <c r="K1565" s="123"/>
      <c r="L1565" s="116"/>
      <c r="M1565" s="116"/>
      <c r="N1565" s="123"/>
    </row>
    <row r="1566">
      <c r="A1566" s="114"/>
      <c r="B1566" s="114"/>
      <c r="C1566" s="114"/>
      <c r="D1566" s="114"/>
      <c r="E1566" s="114"/>
      <c r="F1566" s="114"/>
      <c r="G1566" s="114"/>
      <c r="H1566" s="117"/>
      <c r="I1566" s="123"/>
      <c r="J1566" s="116"/>
      <c r="K1566" s="123"/>
      <c r="L1566" s="116"/>
      <c r="M1566" s="116"/>
      <c r="N1566" s="123"/>
    </row>
    <row r="1567">
      <c r="A1567" s="114"/>
      <c r="B1567" s="114"/>
      <c r="C1567" s="114"/>
      <c r="D1567" s="114"/>
      <c r="E1567" s="114"/>
      <c r="F1567" s="114"/>
      <c r="G1567" s="114"/>
      <c r="H1567" s="117"/>
      <c r="I1567" s="123"/>
      <c r="J1567" s="116"/>
      <c r="K1567" s="123"/>
      <c r="L1567" s="116"/>
      <c r="M1567" s="116"/>
      <c r="N1567" s="123"/>
    </row>
    <row r="1568">
      <c r="A1568" s="114"/>
      <c r="B1568" s="114"/>
      <c r="C1568" s="114"/>
      <c r="D1568" s="114"/>
      <c r="E1568" s="114"/>
      <c r="F1568" s="114"/>
      <c r="G1568" s="114"/>
      <c r="H1568" s="117"/>
      <c r="I1568" s="123"/>
      <c r="J1568" s="116"/>
      <c r="K1568" s="123"/>
      <c r="L1568" s="116"/>
      <c r="M1568" s="116"/>
      <c r="N1568" s="123"/>
    </row>
    <row r="1569">
      <c r="A1569" s="114"/>
      <c r="B1569" s="114"/>
      <c r="C1569" s="114"/>
      <c r="D1569" s="114"/>
      <c r="E1569" s="114"/>
      <c r="F1569" s="114"/>
      <c r="G1569" s="114"/>
      <c r="H1569" s="117"/>
      <c r="I1569" s="123"/>
      <c r="J1569" s="116"/>
      <c r="K1569" s="123"/>
      <c r="L1569" s="116"/>
      <c r="M1569" s="116"/>
      <c r="N1569" s="123"/>
    </row>
    <row r="1570">
      <c r="A1570" s="114"/>
      <c r="B1570" s="114"/>
      <c r="C1570" s="114"/>
      <c r="D1570" s="114"/>
      <c r="E1570" s="114"/>
      <c r="F1570" s="114"/>
      <c r="G1570" s="114"/>
      <c r="H1570" s="117"/>
      <c r="I1570" s="123"/>
      <c r="J1570" s="116"/>
      <c r="K1570" s="123"/>
      <c r="L1570" s="116"/>
      <c r="M1570" s="116"/>
      <c r="N1570" s="123"/>
    </row>
    <row r="1571">
      <c r="A1571" s="114"/>
      <c r="B1571" s="114"/>
      <c r="C1571" s="114"/>
      <c r="D1571" s="114"/>
      <c r="E1571" s="114"/>
      <c r="F1571" s="114"/>
      <c r="G1571" s="114"/>
      <c r="H1571" s="117"/>
      <c r="I1571" s="123"/>
      <c r="J1571" s="116"/>
      <c r="K1571" s="123"/>
      <c r="L1571" s="116"/>
      <c r="M1571" s="116"/>
      <c r="N1571" s="123"/>
    </row>
    <row r="1572">
      <c r="A1572" s="114"/>
      <c r="B1572" s="114"/>
      <c r="C1572" s="114"/>
      <c r="D1572" s="114"/>
      <c r="E1572" s="114"/>
      <c r="F1572" s="114"/>
      <c r="G1572" s="114"/>
      <c r="H1572" s="117"/>
      <c r="I1572" s="123"/>
      <c r="J1572" s="116"/>
      <c r="K1572" s="123"/>
      <c r="L1572" s="116"/>
      <c r="M1572" s="116"/>
      <c r="N1572" s="123"/>
    </row>
    <row r="1573">
      <c r="A1573" s="114"/>
      <c r="B1573" s="114"/>
      <c r="C1573" s="114"/>
      <c r="D1573" s="114"/>
      <c r="E1573" s="114"/>
      <c r="F1573" s="114"/>
      <c r="G1573" s="114"/>
      <c r="H1573" s="117"/>
      <c r="I1573" s="123"/>
      <c r="J1573" s="116"/>
      <c r="K1573" s="123"/>
      <c r="L1573" s="116"/>
      <c r="M1573" s="116"/>
      <c r="N1573" s="123"/>
    </row>
    <row r="1574">
      <c r="A1574" s="114"/>
      <c r="B1574" s="114"/>
      <c r="C1574" s="114"/>
      <c r="D1574" s="114"/>
      <c r="E1574" s="114"/>
      <c r="F1574" s="114"/>
      <c r="G1574" s="114"/>
      <c r="H1574" s="117"/>
      <c r="I1574" s="123"/>
      <c r="J1574" s="116"/>
      <c r="K1574" s="123"/>
      <c r="L1574" s="116"/>
      <c r="M1574" s="116"/>
      <c r="N1574" s="123"/>
    </row>
    <row r="1575">
      <c r="A1575" s="114"/>
      <c r="B1575" s="114"/>
      <c r="C1575" s="114"/>
      <c r="D1575" s="114"/>
      <c r="E1575" s="114"/>
      <c r="F1575" s="114"/>
      <c r="G1575" s="114"/>
      <c r="H1575" s="117"/>
      <c r="I1575" s="123"/>
      <c r="J1575" s="116"/>
      <c r="K1575" s="123"/>
      <c r="L1575" s="116"/>
      <c r="M1575" s="116"/>
      <c r="N1575" s="123"/>
    </row>
    <row r="1576">
      <c r="A1576" s="114"/>
      <c r="B1576" s="114"/>
      <c r="C1576" s="114"/>
      <c r="D1576" s="114"/>
      <c r="E1576" s="114"/>
      <c r="F1576" s="114"/>
      <c r="G1576" s="114"/>
      <c r="H1576" s="117"/>
      <c r="I1576" s="123"/>
      <c r="J1576" s="116"/>
      <c r="K1576" s="123"/>
      <c r="L1576" s="116"/>
      <c r="M1576" s="116"/>
      <c r="N1576" s="123"/>
    </row>
    <row r="1577">
      <c r="A1577" s="114"/>
      <c r="B1577" s="114"/>
      <c r="C1577" s="114"/>
      <c r="D1577" s="114"/>
      <c r="E1577" s="114"/>
      <c r="F1577" s="114"/>
      <c r="G1577" s="114"/>
      <c r="H1577" s="117"/>
      <c r="I1577" s="123"/>
      <c r="J1577" s="116"/>
      <c r="K1577" s="123"/>
      <c r="L1577" s="116"/>
      <c r="M1577" s="116"/>
      <c r="N1577" s="123"/>
    </row>
    <row r="1578">
      <c r="A1578" s="114"/>
      <c r="B1578" s="114"/>
      <c r="C1578" s="114"/>
      <c r="D1578" s="114"/>
      <c r="E1578" s="114"/>
      <c r="F1578" s="114"/>
      <c r="G1578" s="114"/>
      <c r="H1578" s="117"/>
      <c r="I1578" s="123"/>
      <c r="J1578" s="116"/>
      <c r="K1578" s="123"/>
      <c r="L1578" s="116"/>
      <c r="M1578" s="116"/>
      <c r="N1578" s="123"/>
    </row>
    <row r="1579">
      <c r="A1579" s="114"/>
      <c r="B1579" s="114"/>
      <c r="C1579" s="114"/>
      <c r="D1579" s="114"/>
      <c r="E1579" s="114"/>
      <c r="F1579" s="114"/>
      <c r="G1579" s="114"/>
      <c r="H1579" s="117"/>
      <c r="I1579" s="123"/>
      <c r="J1579" s="116"/>
      <c r="K1579" s="123"/>
      <c r="L1579" s="116"/>
      <c r="M1579" s="116"/>
      <c r="N1579" s="123"/>
    </row>
    <row r="1580">
      <c r="A1580" s="114"/>
      <c r="B1580" s="114"/>
      <c r="C1580" s="114"/>
      <c r="D1580" s="114"/>
      <c r="E1580" s="114"/>
      <c r="F1580" s="114"/>
      <c r="G1580" s="114"/>
      <c r="H1580" s="117"/>
      <c r="I1580" s="123"/>
      <c r="J1580" s="116"/>
      <c r="K1580" s="123"/>
      <c r="L1580" s="116"/>
      <c r="M1580" s="116"/>
      <c r="N1580" s="123"/>
    </row>
    <row r="1581">
      <c r="A1581" s="114"/>
      <c r="B1581" s="114"/>
      <c r="C1581" s="114"/>
      <c r="D1581" s="114"/>
      <c r="E1581" s="114"/>
      <c r="F1581" s="114"/>
      <c r="G1581" s="114"/>
      <c r="H1581" s="117"/>
      <c r="I1581" s="123"/>
      <c r="J1581" s="116"/>
      <c r="K1581" s="123"/>
      <c r="L1581" s="116"/>
      <c r="M1581" s="116"/>
      <c r="N1581" s="123"/>
    </row>
    <row r="1582">
      <c r="A1582" s="114"/>
      <c r="B1582" s="114"/>
      <c r="C1582" s="114"/>
      <c r="D1582" s="114"/>
      <c r="E1582" s="114"/>
      <c r="F1582" s="114"/>
      <c r="G1582" s="114"/>
      <c r="H1582" s="117"/>
      <c r="I1582" s="123"/>
      <c r="J1582" s="116"/>
      <c r="K1582" s="123"/>
      <c r="L1582" s="116"/>
      <c r="M1582" s="116"/>
      <c r="N1582" s="123"/>
    </row>
    <row r="1583">
      <c r="A1583" s="114"/>
      <c r="B1583" s="114"/>
      <c r="C1583" s="114"/>
      <c r="D1583" s="114"/>
      <c r="E1583" s="114"/>
      <c r="F1583" s="114"/>
      <c r="G1583" s="114"/>
      <c r="H1583" s="117"/>
      <c r="I1583" s="123"/>
      <c r="J1583" s="116"/>
      <c r="K1583" s="123"/>
      <c r="L1583" s="116"/>
      <c r="M1583" s="116"/>
      <c r="N1583" s="123"/>
    </row>
    <row r="1584">
      <c r="A1584" s="114"/>
      <c r="B1584" s="114"/>
      <c r="C1584" s="114"/>
      <c r="D1584" s="114"/>
      <c r="E1584" s="114"/>
      <c r="F1584" s="114"/>
      <c r="G1584" s="114"/>
      <c r="H1584" s="117"/>
      <c r="I1584" s="123"/>
      <c r="J1584" s="116"/>
      <c r="K1584" s="123"/>
      <c r="L1584" s="116"/>
      <c r="M1584" s="116"/>
      <c r="N1584" s="123"/>
    </row>
    <row r="1585">
      <c r="A1585" s="114"/>
      <c r="B1585" s="114"/>
      <c r="C1585" s="114"/>
      <c r="D1585" s="114"/>
      <c r="E1585" s="114"/>
      <c r="F1585" s="114"/>
      <c r="G1585" s="114"/>
      <c r="H1585" s="117"/>
      <c r="I1585" s="123"/>
      <c r="J1585" s="116"/>
      <c r="K1585" s="123"/>
      <c r="L1585" s="116"/>
      <c r="M1585" s="116"/>
      <c r="N1585" s="123"/>
    </row>
    <row r="1586">
      <c r="A1586" s="114"/>
      <c r="B1586" s="114"/>
      <c r="C1586" s="114"/>
      <c r="D1586" s="114"/>
      <c r="E1586" s="114"/>
      <c r="F1586" s="114"/>
      <c r="G1586" s="114"/>
      <c r="H1586" s="117"/>
      <c r="I1586" s="123"/>
      <c r="J1586" s="116"/>
      <c r="K1586" s="123"/>
      <c r="L1586" s="116"/>
      <c r="M1586" s="116"/>
      <c r="N1586" s="123"/>
    </row>
    <row r="1587">
      <c r="A1587" s="114"/>
      <c r="B1587" s="114"/>
      <c r="C1587" s="114"/>
      <c r="D1587" s="114"/>
      <c r="E1587" s="114"/>
      <c r="F1587" s="114"/>
      <c r="G1587" s="114"/>
      <c r="H1587" s="117"/>
      <c r="I1587" s="123"/>
      <c r="J1587" s="116"/>
      <c r="K1587" s="123"/>
      <c r="L1587" s="116"/>
      <c r="M1587" s="116"/>
      <c r="N1587" s="123"/>
    </row>
    <row r="1588">
      <c r="A1588" s="114"/>
      <c r="B1588" s="114"/>
      <c r="C1588" s="114"/>
      <c r="D1588" s="114"/>
      <c r="E1588" s="114"/>
      <c r="F1588" s="114"/>
      <c r="G1588" s="114"/>
      <c r="H1588" s="117"/>
      <c r="I1588" s="123"/>
      <c r="J1588" s="116"/>
      <c r="K1588" s="123"/>
      <c r="L1588" s="116"/>
      <c r="M1588" s="116"/>
      <c r="N1588" s="123"/>
    </row>
    <row r="1589">
      <c r="A1589" s="114"/>
      <c r="B1589" s="114"/>
      <c r="C1589" s="114"/>
      <c r="D1589" s="114"/>
      <c r="E1589" s="114"/>
      <c r="F1589" s="114"/>
      <c r="G1589" s="114"/>
      <c r="H1589" s="117"/>
      <c r="I1589" s="123"/>
      <c r="J1589" s="116"/>
      <c r="K1589" s="123"/>
      <c r="L1589" s="116"/>
      <c r="M1589" s="116"/>
      <c r="N1589" s="123"/>
    </row>
    <row r="1590">
      <c r="A1590" s="114"/>
      <c r="B1590" s="114"/>
      <c r="C1590" s="114"/>
      <c r="D1590" s="114"/>
      <c r="E1590" s="114"/>
      <c r="F1590" s="114"/>
      <c r="G1590" s="114"/>
      <c r="H1590" s="117"/>
      <c r="I1590" s="123"/>
      <c r="J1590" s="116"/>
      <c r="K1590" s="123"/>
      <c r="L1590" s="116"/>
      <c r="M1590" s="116"/>
      <c r="N1590" s="123"/>
    </row>
    <row r="1591">
      <c r="A1591" s="114"/>
      <c r="B1591" s="114"/>
      <c r="C1591" s="114"/>
      <c r="D1591" s="114"/>
      <c r="E1591" s="114"/>
      <c r="F1591" s="114"/>
      <c r="G1591" s="114"/>
      <c r="H1591" s="117"/>
      <c r="I1591" s="123"/>
      <c r="J1591" s="116"/>
      <c r="K1591" s="123"/>
      <c r="L1591" s="116"/>
      <c r="M1591" s="116"/>
      <c r="N1591" s="123"/>
    </row>
    <row r="1592">
      <c r="A1592" s="114"/>
      <c r="B1592" s="114"/>
      <c r="C1592" s="114"/>
      <c r="D1592" s="114"/>
      <c r="E1592" s="114"/>
      <c r="F1592" s="114"/>
      <c r="G1592" s="114"/>
      <c r="H1592" s="117"/>
      <c r="I1592" s="123"/>
      <c r="J1592" s="116"/>
      <c r="K1592" s="123"/>
      <c r="L1592" s="116"/>
      <c r="M1592" s="116"/>
      <c r="N1592" s="123"/>
    </row>
    <row r="1593">
      <c r="A1593" s="114"/>
      <c r="B1593" s="114"/>
      <c r="C1593" s="114"/>
      <c r="D1593" s="114"/>
      <c r="E1593" s="114"/>
      <c r="F1593" s="114"/>
      <c r="G1593" s="114"/>
      <c r="H1593" s="117"/>
      <c r="I1593" s="123"/>
      <c r="J1593" s="116"/>
      <c r="K1593" s="123"/>
      <c r="L1593" s="116"/>
      <c r="M1593" s="116"/>
      <c r="N1593" s="123"/>
    </row>
    <row r="1594">
      <c r="A1594" s="114"/>
      <c r="B1594" s="114"/>
      <c r="C1594" s="114"/>
      <c r="D1594" s="114"/>
      <c r="E1594" s="114"/>
      <c r="F1594" s="114"/>
      <c r="G1594" s="114"/>
      <c r="H1594" s="117"/>
      <c r="I1594" s="123"/>
      <c r="J1594" s="116"/>
      <c r="K1594" s="123"/>
      <c r="L1594" s="116"/>
      <c r="M1594" s="116"/>
      <c r="N1594" s="123"/>
    </row>
    <row r="1595">
      <c r="A1595" s="114"/>
      <c r="B1595" s="114"/>
      <c r="C1595" s="114"/>
      <c r="D1595" s="114"/>
      <c r="E1595" s="114"/>
      <c r="F1595" s="114"/>
      <c r="G1595" s="114"/>
      <c r="H1595" s="117"/>
      <c r="I1595" s="123"/>
      <c r="J1595" s="116"/>
      <c r="K1595" s="123"/>
      <c r="L1595" s="116"/>
      <c r="M1595" s="116"/>
      <c r="N1595" s="123"/>
    </row>
    <row r="1596">
      <c r="A1596" s="114"/>
      <c r="B1596" s="114"/>
      <c r="C1596" s="114"/>
      <c r="D1596" s="114"/>
      <c r="E1596" s="114"/>
      <c r="F1596" s="114"/>
      <c r="G1596" s="114"/>
      <c r="H1596" s="117"/>
      <c r="I1596" s="123"/>
      <c r="J1596" s="116"/>
      <c r="K1596" s="123"/>
      <c r="L1596" s="116"/>
      <c r="M1596" s="116"/>
      <c r="N1596" s="123"/>
    </row>
    <row r="1597">
      <c r="A1597" s="114"/>
      <c r="B1597" s="114"/>
      <c r="C1597" s="114"/>
      <c r="D1597" s="114"/>
      <c r="E1597" s="114"/>
      <c r="F1597" s="114"/>
      <c r="G1597" s="114"/>
      <c r="H1597" s="117"/>
      <c r="I1597" s="123"/>
      <c r="J1597" s="116"/>
      <c r="K1597" s="123"/>
      <c r="L1597" s="116"/>
      <c r="M1597" s="116"/>
      <c r="N1597" s="123"/>
    </row>
    <row r="1598">
      <c r="A1598" s="114"/>
      <c r="B1598" s="114"/>
      <c r="C1598" s="114"/>
      <c r="D1598" s="114"/>
      <c r="E1598" s="114"/>
      <c r="F1598" s="114"/>
      <c r="G1598" s="114"/>
      <c r="H1598" s="117"/>
      <c r="I1598" s="123"/>
      <c r="J1598" s="116"/>
      <c r="K1598" s="123"/>
      <c r="L1598" s="116"/>
      <c r="M1598" s="116"/>
      <c r="N1598" s="123"/>
    </row>
    <row r="1599">
      <c r="A1599" s="114"/>
      <c r="B1599" s="114"/>
      <c r="C1599" s="114"/>
      <c r="D1599" s="114"/>
      <c r="E1599" s="114"/>
      <c r="F1599" s="114"/>
      <c r="G1599" s="114"/>
      <c r="H1599" s="117"/>
      <c r="I1599" s="123"/>
      <c r="J1599" s="116"/>
      <c r="K1599" s="123"/>
      <c r="L1599" s="116"/>
      <c r="M1599" s="116"/>
      <c r="N1599" s="123"/>
    </row>
    <row r="1600">
      <c r="A1600" s="114"/>
      <c r="B1600" s="114"/>
      <c r="C1600" s="114"/>
      <c r="D1600" s="114"/>
      <c r="E1600" s="114"/>
      <c r="F1600" s="114"/>
      <c r="G1600" s="114"/>
      <c r="H1600" s="117"/>
      <c r="I1600" s="123"/>
      <c r="J1600" s="116"/>
      <c r="K1600" s="123"/>
      <c r="L1600" s="116"/>
      <c r="M1600" s="116"/>
      <c r="N1600" s="123"/>
    </row>
    <row r="1601">
      <c r="A1601" s="114"/>
      <c r="B1601" s="114"/>
      <c r="C1601" s="114"/>
      <c r="D1601" s="114"/>
      <c r="E1601" s="114"/>
      <c r="F1601" s="114"/>
      <c r="G1601" s="114"/>
      <c r="H1601" s="117"/>
      <c r="I1601" s="123"/>
      <c r="J1601" s="116"/>
      <c r="K1601" s="123"/>
      <c r="L1601" s="116"/>
      <c r="M1601" s="116"/>
      <c r="N1601" s="123"/>
    </row>
    <row r="1602">
      <c r="A1602" s="114"/>
      <c r="B1602" s="114"/>
      <c r="C1602" s="114"/>
      <c r="D1602" s="114"/>
      <c r="E1602" s="114"/>
      <c r="F1602" s="114"/>
      <c r="G1602" s="114"/>
      <c r="H1602" s="117"/>
      <c r="I1602" s="123"/>
      <c r="J1602" s="116"/>
      <c r="K1602" s="123"/>
      <c r="L1602" s="116"/>
      <c r="M1602" s="116"/>
      <c r="N1602" s="123"/>
    </row>
    <row r="1603">
      <c r="A1603" s="114"/>
      <c r="B1603" s="114"/>
      <c r="C1603" s="114"/>
      <c r="D1603" s="114"/>
      <c r="E1603" s="114"/>
      <c r="F1603" s="114"/>
      <c r="G1603" s="114"/>
      <c r="H1603" s="117"/>
      <c r="I1603" s="123"/>
      <c r="J1603" s="116"/>
      <c r="K1603" s="123"/>
      <c r="L1603" s="116"/>
      <c r="M1603" s="116"/>
      <c r="N1603" s="123"/>
    </row>
    <row r="1604">
      <c r="A1604" s="114"/>
      <c r="B1604" s="114"/>
      <c r="C1604" s="114"/>
      <c r="D1604" s="114"/>
      <c r="E1604" s="114"/>
      <c r="F1604" s="114"/>
      <c r="G1604" s="114"/>
      <c r="H1604" s="117"/>
      <c r="I1604" s="123"/>
      <c r="J1604" s="116"/>
      <c r="K1604" s="123"/>
      <c r="L1604" s="116"/>
      <c r="M1604" s="116"/>
      <c r="N1604" s="123"/>
    </row>
    <row r="1605">
      <c r="A1605" s="114"/>
      <c r="B1605" s="114"/>
      <c r="C1605" s="114"/>
      <c r="D1605" s="114"/>
      <c r="E1605" s="114"/>
      <c r="F1605" s="114"/>
      <c r="G1605" s="114"/>
      <c r="H1605" s="117"/>
      <c r="I1605" s="123"/>
      <c r="J1605" s="116"/>
      <c r="K1605" s="123"/>
      <c r="L1605" s="116"/>
      <c r="M1605" s="116"/>
      <c r="N1605" s="123"/>
    </row>
    <row r="1606">
      <c r="A1606" s="114"/>
      <c r="B1606" s="114"/>
      <c r="C1606" s="114"/>
      <c r="D1606" s="114"/>
      <c r="E1606" s="114"/>
      <c r="F1606" s="114"/>
      <c r="G1606" s="114"/>
      <c r="H1606" s="117"/>
      <c r="I1606" s="123"/>
      <c r="J1606" s="116"/>
      <c r="K1606" s="123"/>
      <c r="L1606" s="116"/>
      <c r="M1606" s="116"/>
      <c r="N1606" s="123"/>
    </row>
    <row r="1607">
      <c r="A1607" s="114"/>
      <c r="B1607" s="114"/>
      <c r="C1607" s="114"/>
      <c r="D1607" s="114"/>
      <c r="E1607" s="114"/>
      <c r="F1607" s="114"/>
      <c r="G1607" s="114"/>
      <c r="H1607" s="117"/>
      <c r="I1607" s="123"/>
      <c r="J1607" s="116"/>
      <c r="K1607" s="123"/>
      <c r="L1607" s="116"/>
      <c r="M1607" s="116"/>
      <c r="N1607" s="123"/>
    </row>
    <row r="1608">
      <c r="A1608" s="114"/>
      <c r="B1608" s="114"/>
      <c r="C1608" s="114"/>
      <c r="D1608" s="114"/>
      <c r="E1608" s="114"/>
      <c r="F1608" s="114"/>
      <c r="G1608" s="114"/>
      <c r="H1608" s="117"/>
      <c r="I1608" s="123"/>
      <c r="J1608" s="116"/>
      <c r="K1608" s="123"/>
      <c r="L1608" s="116"/>
      <c r="M1608" s="116"/>
      <c r="N1608" s="123"/>
    </row>
    <row r="1609">
      <c r="A1609" s="114"/>
      <c r="B1609" s="114"/>
      <c r="C1609" s="114"/>
      <c r="D1609" s="114"/>
      <c r="E1609" s="114"/>
      <c r="F1609" s="114"/>
      <c r="G1609" s="114"/>
      <c r="H1609" s="117"/>
      <c r="I1609" s="123"/>
      <c r="J1609" s="116"/>
      <c r="K1609" s="123"/>
      <c r="L1609" s="116"/>
      <c r="M1609" s="116"/>
      <c r="N1609" s="123"/>
    </row>
    <row r="1610">
      <c r="A1610" s="114"/>
      <c r="B1610" s="114"/>
      <c r="C1610" s="114"/>
      <c r="D1610" s="114"/>
      <c r="E1610" s="114"/>
      <c r="F1610" s="114"/>
      <c r="G1610" s="114"/>
      <c r="H1610" s="117"/>
      <c r="I1610" s="123"/>
      <c r="J1610" s="116"/>
      <c r="K1610" s="123"/>
      <c r="L1610" s="116"/>
      <c r="M1610" s="116"/>
      <c r="N1610" s="123"/>
    </row>
    <row r="1611">
      <c r="A1611" s="114"/>
      <c r="B1611" s="114"/>
      <c r="C1611" s="114"/>
      <c r="D1611" s="114"/>
      <c r="E1611" s="114"/>
      <c r="F1611" s="114"/>
      <c r="G1611" s="114"/>
      <c r="H1611" s="117"/>
      <c r="I1611" s="123"/>
      <c r="J1611" s="116"/>
      <c r="K1611" s="123"/>
      <c r="L1611" s="116"/>
      <c r="M1611" s="116"/>
      <c r="N1611" s="123"/>
    </row>
    <row r="1612">
      <c r="A1612" s="114"/>
      <c r="B1612" s="114"/>
      <c r="C1612" s="114"/>
      <c r="D1612" s="114"/>
      <c r="E1612" s="114"/>
      <c r="F1612" s="114"/>
      <c r="G1612" s="114"/>
      <c r="H1612" s="117"/>
      <c r="I1612" s="123"/>
      <c r="J1612" s="116"/>
      <c r="K1612" s="123"/>
      <c r="L1612" s="116"/>
      <c r="M1612" s="116"/>
      <c r="N1612" s="123"/>
    </row>
    <row r="1613">
      <c r="A1613" s="114"/>
      <c r="B1613" s="114"/>
      <c r="C1613" s="114"/>
      <c r="D1613" s="114"/>
      <c r="E1613" s="114"/>
      <c r="F1613" s="114"/>
      <c r="G1613" s="114"/>
      <c r="H1613" s="117"/>
      <c r="I1613" s="123"/>
      <c r="J1613" s="116"/>
      <c r="K1613" s="123"/>
      <c r="L1613" s="116"/>
      <c r="M1613" s="116"/>
      <c r="N1613" s="123"/>
    </row>
    <row r="1614">
      <c r="A1614" s="114"/>
      <c r="B1614" s="114"/>
      <c r="C1614" s="114"/>
      <c r="D1614" s="114"/>
      <c r="E1614" s="114"/>
      <c r="F1614" s="114"/>
      <c r="G1614" s="114"/>
      <c r="H1614" s="117"/>
      <c r="I1614" s="123"/>
      <c r="J1614" s="116"/>
      <c r="K1614" s="123"/>
      <c r="L1614" s="116"/>
      <c r="M1614" s="116"/>
      <c r="N1614" s="123"/>
    </row>
    <row r="1615">
      <c r="A1615" s="114"/>
      <c r="B1615" s="114"/>
      <c r="C1615" s="114"/>
      <c r="D1615" s="114"/>
      <c r="E1615" s="114"/>
      <c r="F1615" s="114"/>
      <c r="G1615" s="114"/>
      <c r="H1615" s="117"/>
      <c r="I1615" s="123"/>
      <c r="J1615" s="116"/>
      <c r="K1615" s="123"/>
      <c r="L1615" s="116"/>
      <c r="M1615" s="116"/>
      <c r="N1615" s="123"/>
    </row>
    <row r="1616">
      <c r="A1616" s="114"/>
      <c r="B1616" s="114"/>
      <c r="C1616" s="114"/>
      <c r="D1616" s="114"/>
      <c r="E1616" s="114"/>
      <c r="F1616" s="114"/>
      <c r="G1616" s="114"/>
      <c r="H1616" s="117"/>
      <c r="I1616" s="123"/>
      <c r="J1616" s="116"/>
      <c r="K1616" s="123"/>
      <c r="L1616" s="116"/>
      <c r="M1616" s="116"/>
      <c r="N1616" s="123"/>
    </row>
    <row r="1617">
      <c r="A1617" s="114"/>
      <c r="B1617" s="114"/>
      <c r="C1617" s="114"/>
      <c r="D1617" s="114"/>
      <c r="E1617" s="114"/>
      <c r="F1617" s="114"/>
      <c r="G1617" s="114"/>
      <c r="H1617" s="117"/>
      <c r="I1617" s="123"/>
      <c r="J1617" s="116"/>
      <c r="K1617" s="123"/>
      <c r="L1617" s="116"/>
      <c r="M1617" s="116"/>
      <c r="N1617" s="123"/>
    </row>
    <row r="1618">
      <c r="A1618" s="114"/>
      <c r="B1618" s="114"/>
      <c r="C1618" s="114"/>
      <c r="D1618" s="114"/>
      <c r="E1618" s="114"/>
      <c r="F1618" s="114"/>
      <c r="G1618" s="114"/>
      <c r="H1618" s="117"/>
      <c r="I1618" s="123"/>
      <c r="J1618" s="116"/>
      <c r="K1618" s="123"/>
      <c r="L1618" s="116"/>
      <c r="M1618" s="116"/>
      <c r="N1618" s="123"/>
    </row>
    <row r="1619">
      <c r="A1619" s="114"/>
      <c r="B1619" s="114"/>
      <c r="C1619" s="114"/>
      <c r="D1619" s="114"/>
      <c r="E1619" s="114"/>
      <c r="F1619" s="114"/>
      <c r="G1619" s="114"/>
      <c r="H1619" s="117"/>
      <c r="I1619" s="123"/>
      <c r="J1619" s="116"/>
      <c r="K1619" s="123"/>
      <c r="L1619" s="116"/>
      <c r="M1619" s="116"/>
      <c r="N1619" s="123"/>
    </row>
    <row r="1620">
      <c r="A1620" s="114"/>
      <c r="B1620" s="114"/>
      <c r="C1620" s="114"/>
      <c r="D1620" s="114"/>
      <c r="E1620" s="114"/>
      <c r="F1620" s="114"/>
      <c r="G1620" s="114"/>
      <c r="H1620" s="117"/>
      <c r="I1620" s="123"/>
      <c r="J1620" s="116"/>
      <c r="K1620" s="123"/>
      <c r="L1620" s="116"/>
      <c r="M1620" s="116"/>
      <c r="N1620" s="123"/>
    </row>
    <row r="1621">
      <c r="A1621" s="114"/>
      <c r="B1621" s="114"/>
      <c r="C1621" s="114"/>
      <c r="D1621" s="114"/>
      <c r="E1621" s="114"/>
      <c r="F1621" s="114"/>
      <c r="G1621" s="114"/>
      <c r="H1621" s="117"/>
      <c r="I1621" s="123"/>
      <c r="J1621" s="116"/>
      <c r="K1621" s="123"/>
      <c r="L1621" s="116"/>
      <c r="M1621" s="116"/>
      <c r="N1621" s="123"/>
    </row>
    <row r="1622">
      <c r="A1622" s="114"/>
      <c r="B1622" s="114"/>
      <c r="C1622" s="114"/>
      <c r="D1622" s="114"/>
      <c r="E1622" s="114"/>
      <c r="F1622" s="114"/>
      <c r="G1622" s="114"/>
      <c r="H1622" s="117"/>
      <c r="I1622" s="123"/>
      <c r="J1622" s="116"/>
      <c r="K1622" s="123"/>
      <c r="L1622" s="116"/>
      <c r="M1622" s="116"/>
      <c r="N1622" s="123"/>
    </row>
    <row r="1623">
      <c r="A1623" s="114"/>
      <c r="B1623" s="114"/>
      <c r="C1623" s="114"/>
      <c r="D1623" s="114"/>
      <c r="E1623" s="114"/>
      <c r="F1623" s="114"/>
      <c r="G1623" s="114"/>
      <c r="H1623" s="117"/>
      <c r="I1623" s="123"/>
      <c r="J1623" s="116"/>
      <c r="K1623" s="123"/>
      <c r="L1623" s="116"/>
      <c r="M1623" s="116"/>
      <c r="N1623" s="123"/>
    </row>
    <row r="1624">
      <c r="A1624" s="114"/>
      <c r="B1624" s="114"/>
      <c r="C1624" s="114"/>
      <c r="D1624" s="114"/>
      <c r="E1624" s="114"/>
      <c r="F1624" s="114"/>
      <c r="G1624" s="114"/>
      <c r="H1624" s="117"/>
      <c r="I1624" s="123"/>
      <c r="J1624" s="116"/>
      <c r="K1624" s="123"/>
      <c r="L1624" s="116"/>
      <c r="M1624" s="116"/>
      <c r="N1624" s="123"/>
    </row>
    <row r="1625">
      <c r="A1625" s="114"/>
      <c r="B1625" s="114"/>
      <c r="C1625" s="114"/>
      <c r="D1625" s="114"/>
      <c r="E1625" s="114"/>
      <c r="F1625" s="114"/>
      <c r="G1625" s="114"/>
      <c r="H1625" s="117"/>
      <c r="I1625" s="123"/>
      <c r="J1625" s="116"/>
      <c r="K1625" s="123"/>
      <c r="L1625" s="116"/>
      <c r="M1625" s="116"/>
      <c r="N1625" s="123"/>
    </row>
    <row r="1626">
      <c r="A1626" s="114"/>
      <c r="B1626" s="114"/>
      <c r="C1626" s="114"/>
      <c r="D1626" s="114"/>
      <c r="E1626" s="114"/>
      <c r="F1626" s="114"/>
      <c r="G1626" s="114"/>
      <c r="H1626" s="117"/>
      <c r="I1626" s="123"/>
      <c r="J1626" s="116"/>
      <c r="K1626" s="123"/>
      <c r="L1626" s="116"/>
      <c r="M1626" s="116"/>
      <c r="N1626" s="123"/>
    </row>
    <row r="1627">
      <c r="A1627" s="114"/>
      <c r="B1627" s="114"/>
      <c r="C1627" s="114"/>
      <c r="D1627" s="114"/>
      <c r="E1627" s="114"/>
      <c r="F1627" s="114"/>
      <c r="G1627" s="114"/>
      <c r="H1627" s="117"/>
      <c r="I1627" s="123"/>
      <c r="J1627" s="116"/>
      <c r="K1627" s="123"/>
      <c r="L1627" s="116"/>
      <c r="M1627" s="116"/>
      <c r="N1627" s="123"/>
    </row>
    <row r="1628">
      <c r="A1628" s="114"/>
      <c r="B1628" s="114"/>
      <c r="C1628" s="114"/>
      <c r="D1628" s="114"/>
      <c r="E1628" s="114"/>
      <c r="F1628" s="114"/>
      <c r="G1628" s="114"/>
      <c r="H1628" s="117"/>
      <c r="I1628" s="123"/>
      <c r="J1628" s="116"/>
      <c r="K1628" s="123"/>
      <c r="L1628" s="116"/>
      <c r="M1628" s="116"/>
      <c r="N1628" s="123"/>
    </row>
    <row r="1629">
      <c r="A1629" s="114"/>
      <c r="B1629" s="114"/>
      <c r="C1629" s="114"/>
      <c r="D1629" s="114"/>
      <c r="E1629" s="114"/>
      <c r="F1629" s="114"/>
      <c r="G1629" s="114"/>
      <c r="H1629" s="117"/>
      <c r="I1629" s="123"/>
      <c r="J1629" s="116"/>
      <c r="K1629" s="123"/>
      <c r="L1629" s="116"/>
      <c r="M1629" s="116"/>
      <c r="N1629" s="123"/>
    </row>
    <row r="1630">
      <c r="A1630" s="114"/>
      <c r="B1630" s="114"/>
      <c r="C1630" s="114"/>
      <c r="D1630" s="114"/>
      <c r="E1630" s="114"/>
      <c r="F1630" s="114"/>
      <c r="G1630" s="114"/>
      <c r="H1630" s="117"/>
      <c r="I1630" s="123"/>
      <c r="J1630" s="116"/>
      <c r="K1630" s="123"/>
      <c r="L1630" s="116"/>
      <c r="M1630" s="116"/>
      <c r="N1630" s="123"/>
    </row>
    <row r="1631">
      <c r="A1631" s="114"/>
      <c r="B1631" s="114"/>
      <c r="C1631" s="114"/>
      <c r="D1631" s="114"/>
      <c r="E1631" s="114"/>
      <c r="F1631" s="114"/>
      <c r="G1631" s="114"/>
      <c r="H1631" s="117"/>
      <c r="I1631" s="123"/>
      <c r="J1631" s="116"/>
      <c r="K1631" s="123"/>
      <c r="L1631" s="116"/>
      <c r="M1631" s="116"/>
      <c r="N1631" s="123"/>
    </row>
    <row r="1632">
      <c r="A1632" s="114"/>
      <c r="B1632" s="114"/>
      <c r="C1632" s="114"/>
      <c r="D1632" s="114"/>
      <c r="E1632" s="114"/>
      <c r="F1632" s="114"/>
      <c r="G1632" s="114"/>
      <c r="H1632" s="117"/>
      <c r="I1632" s="123"/>
      <c r="J1632" s="116"/>
      <c r="K1632" s="123"/>
      <c r="L1632" s="116"/>
      <c r="M1632" s="116"/>
      <c r="N1632" s="123"/>
    </row>
    <row r="1633">
      <c r="A1633" s="114"/>
      <c r="B1633" s="114"/>
      <c r="C1633" s="114"/>
      <c r="D1633" s="114"/>
      <c r="E1633" s="114"/>
      <c r="F1633" s="114"/>
      <c r="G1633" s="114"/>
      <c r="H1633" s="117"/>
      <c r="I1633" s="123"/>
      <c r="J1633" s="116"/>
      <c r="K1633" s="123"/>
      <c r="L1633" s="116"/>
      <c r="M1633" s="116"/>
      <c r="N1633" s="123"/>
    </row>
    <row r="1634">
      <c r="A1634" s="114"/>
      <c r="B1634" s="114"/>
      <c r="C1634" s="114"/>
      <c r="D1634" s="114"/>
      <c r="E1634" s="114"/>
      <c r="F1634" s="114"/>
      <c r="G1634" s="114"/>
      <c r="H1634" s="117"/>
      <c r="I1634" s="123"/>
      <c r="J1634" s="116"/>
      <c r="K1634" s="123"/>
      <c r="L1634" s="116"/>
      <c r="M1634" s="116"/>
      <c r="N1634" s="123"/>
    </row>
    <row r="1635">
      <c r="A1635" s="114"/>
      <c r="B1635" s="114"/>
      <c r="C1635" s="114"/>
      <c r="D1635" s="114"/>
      <c r="E1635" s="114"/>
      <c r="F1635" s="114"/>
      <c r="G1635" s="114"/>
      <c r="H1635" s="117"/>
      <c r="I1635" s="123"/>
      <c r="J1635" s="116"/>
      <c r="K1635" s="123"/>
      <c r="L1635" s="116"/>
      <c r="M1635" s="116"/>
      <c r="N1635" s="123"/>
    </row>
    <row r="1636">
      <c r="A1636" s="114"/>
      <c r="B1636" s="114"/>
      <c r="C1636" s="114"/>
      <c r="D1636" s="114"/>
      <c r="E1636" s="114"/>
      <c r="F1636" s="114"/>
      <c r="G1636" s="114"/>
      <c r="H1636" s="117"/>
      <c r="I1636" s="123"/>
      <c r="J1636" s="116"/>
      <c r="K1636" s="123"/>
      <c r="L1636" s="116"/>
      <c r="M1636" s="116"/>
      <c r="N1636" s="123"/>
    </row>
    <row r="1637">
      <c r="A1637" s="114"/>
      <c r="B1637" s="114"/>
      <c r="C1637" s="114"/>
      <c r="D1637" s="114"/>
      <c r="E1637" s="114"/>
      <c r="F1637" s="114"/>
      <c r="G1637" s="114"/>
      <c r="H1637" s="117"/>
      <c r="I1637" s="123"/>
      <c r="J1637" s="116"/>
      <c r="K1637" s="123"/>
      <c r="L1637" s="116"/>
      <c r="M1637" s="116"/>
      <c r="N1637" s="123"/>
    </row>
    <row r="1638">
      <c r="A1638" s="114"/>
      <c r="B1638" s="114"/>
      <c r="C1638" s="114"/>
      <c r="D1638" s="114"/>
      <c r="E1638" s="114"/>
      <c r="F1638" s="114"/>
      <c r="G1638" s="114"/>
      <c r="H1638" s="117"/>
      <c r="I1638" s="123"/>
      <c r="J1638" s="116"/>
      <c r="K1638" s="123"/>
      <c r="L1638" s="116"/>
      <c r="M1638" s="116"/>
      <c r="N1638" s="123"/>
    </row>
    <row r="1639">
      <c r="A1639" s="114"/>
      <c r="B1639" s="114"/>
      <c r="C1639" s="114"/>
      <c r="D1639" s="114"/>
      <c r="E1639" s="114"/>
      <c r="F1639" s="114"/>
      <c r="G1639" s="114"/>
      <c r="H1639" s="117"/>
      <c r="I1639" s="123"/>
      <c r="J1639" s="116"/>
      <c r="K1639" s="123"/>
      <c r="L1639" s="116"/>
      <c r="M1639" s="116"/>
      <c r="N1639" s="123"/>
    </row>
    <row r="1640">
      <c r="A1640" s="114"/>
      <c r="B1640" s="114"/>
      <c r="C1640" s="114"/>
      <c r="D1640" s="114"/>
      <c r="E1640" s="114"/>
      <c r="F1640" s="114"/>
      <c r="G1640" s="114"/>
      <c r="H1640" s="117"/>
      <c r="I1640" s="123"/>
      <c r="J1640" s="116"/>
      <c r="K1640" s="123"/>
      <c r="L1640" s="116"/>
      <c r="M1640" s="116"/>
      <c r="N1640" s="123"/>
    </row>
    <row r="1641">
      <c r="A1641" s="114"/>
      <c r="B1641" s="114"/>
      <c r="C1641" s="114"/>
      <c r="D1641" s="114"/>
      <c r="E1641" s="114"/>
      <c r="F1641" s="114"/>
      <c r="G1641" s="114"/>
      <c r="H1641" s="117"/>
      <c r="I1641" s="123"/>
      <c r="J1641" s="116"/>
      <c r="K1641" s="123"/>
      <c r="L1641" s="116"/>
      <c r="M1641" s="116"/>
      <c r="N1641" s="123"/>
    </row>
    <row r="1642">
      <c r="A1642" s="114"/>
      <c r="B1642" s="114"/>
      <c r="C1642" s="114"/>
      <c r="D1642" s="114"/>
      <c r="E1642" s="114"/>
      <c r="F1642" s="114"/>
      <c r="G1642" s="114"/>
      <c r="H1642" s="117"/>
      <c r="I1642" s="123"/>
      <c r="J1642" s="116"/>
      <c r="K1642" s="123"/>
      <c r="L1642" s="116"/>
      <c r="M1642" s="116"/>
      <c r="N1642" s="123"/>
    </row>
    <row r="1643">
      <c r="A1643" s="114"/>
      <c r="B1643" s="114"/>
      <c r="C1643" s="114"/>
      <c r="D1643" s="114"/>
      <c r="E1643" s="114"/>
      <c r="F1643" s="114"/>
      <c r="G1643" s="114"/>
      <c r="H1643" s="117"/>
      <c r="I1643" s="123"/>
      <c r="J1643" s="116"/>
      <c r="K1643" s="123"/>
      <c r="L1643" s="116"/>
      <c r="M1643" s="116"/>
      <c r="N1643" s="123"/>
    </row>
    <row r="1644">
      <c r="A1644" s="114"/>
      <c r="B1644" s="114"/>
      <c r="C1644" s="114"/>
      <c r="D1644" s="114"/>
      <c r="E1644" s="114"/>
      <c r="F1644" s="114"/>
      <c r="G1644" s="114"/>
      <c r="H1644" s="117"/>
      <c r="I1644" s="123"/>
      <c r="J1644" s="116"/>
      <c r="K1644" s="123"/>
      <c r="L1644" s="116"/>
      <c r="M1644" s="116"/>
      <c r="N1644" s="123"/>
    </row>
    <row r="1645">
      <c r="A1645" s="114"/>
      <c r="B1645" s="114"/>
      <c r="C1645" s="114"/>
      <c r="D1645" s="114"/>
      <c r="E1645" s="114"/>
      <c r="F1645" s="114"/>
      <c r="G1645" s="114"/>
      <c r="H1645" s="117"/>
      <c r="I1645" s="123"/>
      <c r="J1645" s="116"/>
      <c r="K1645" s="123"/>
      <c r="L1645" s="116"/>
      <c r="M1645" s="116"/>
      <c r="N1645" s="123"/>
    </row>
    <row r="1646">
      <c r="A1646" s="114"/>
      <c r="B1646" s="114"/>
      <c r="C1646" s="114"/>
      <c r="D1646" s="114"/>
      <c r="E1646" s="114"/>
      <c r="F1646" s="114"/>
      <c r="G1646" s="114"/>
      <c r="H1646" s="117"/>
      <c r="I1646" s="123"/>
      <c r="J1646" s="116"/>
      <c r="K1646" s="123"/>
      <c r="L1646" s="116"/>
      <c r="M1646" s="116"/>
      <c r="N1646" s="123"/>
    </row>
    <row r="1647">
      <c r="A1647" s="114"/>
      <c r="B1647" s="114"/>
      <c r="C1647" s="114"/>
      <c r="D1647" s="114"/>
      <c r="E1647" s="114"/>
      <c r="F1647" s="114"/>
      <c r="G1647" s="114"/>
      <c r="H1647" s="117"/>
      <c r="I1647" s="123"/>
      <c r="J1647" s="116"/>
      <c r="K1647" s="123"/>
      <c r="L1647" s="116"/>
      <c r="M1647" s="116"/>
      <c r="N1647" s="123"/>
    </row>
    <row r="1648">
      <c r="A1648" s="114"/>
      <c r="B1648" s="114"/>
      <c r="C1648" s="114"/>
      <c r="D1648" s="114"/>
      <c r="E1648" s="114"/>
      <c r="F1648" s="114"/>
      <c r="G1648" s="114"/>
      <c r="H1648" s="117"/>
      <c r="I1648" s="123"/>
      <c r="J1648" s="116"/>
      <c r="K1648" s="123"/>
      <c r="L1648" s="116"/>
      <c r="M1648" s="116"/>
      <c r="N1648" s="123"/>
    </row>
    <row r="1649">
      <c r="A1649" s="114"/>
      <c r="B1649" s="114"/>
      <c r="C1649" s="114"/>
      <c r="D1649" s="114"/>
      <c r="E1649" s="114"/>
      <c r="F1649" s="114"/>
      <c r="G1649" s="114"/>
      <c r="H1649" s="117"/>
      <c r="I1649" s="123"/>
      <c r="J1649" s="116"/>
      <c r="K1649" s="123"/>
      <c r="L1649" s="116"/>
      <c r="M1649" s="116"/>
      <c r="N1649" s="123"/>
    </row>
    <row r="1650">
      <c r="A1650" s="114"/>
      <c r="B1650" s="114"/>
      <c r="C1650" s="114"/>
      <c r="D1650" s="114"/>
      <c r="E1650" s="114"/>
      <c r="F1650" s="114"/>
      <c r="G1650" s="114"/>
      <c r="H1650" s="117"/>
      <c r="I1650" s="123"/>
      <c r="J1650" s="116"/>
      <c r="K1650" s="123"/>
      <c r="L1650" s="116"/>
      <c r="M1650" s="116"/>
      <c r="N1650" s="123"/>
    </row>
    <row r="1651">
      <c r="A1651" s="114"/>
      <c r="B1651" s="114"/>
      <c r="C1651" s="114"/>
      <c r="D1651" s="114"/>
      <c r="E1651" s="114"/>
      <c r="F1651" s="114"/>
      <c r="G1651" s="114"/>
      <c r="H1651" s="117"/>
      <c r="I1651" s="123"/>
      <c r="J1651" s="116"/>
      <c r="K1651" s="123"/>
      <c r="L1651" s="116"/>
      <c r="M1651" s="116"/>
      <c r="N1651" s="123"/>
    </row>
    <row r="1652">
      <c r="A1652" s="114"/>
      <c r="B1652" s="114"/>
      <c r="C1652" s="114"/>
      <c r="D1652" s="114"/>
      <c r="E1652" s="114"/>
      <c r="F1652" s="114"/>
      <c r="G1652" s="114"/>
      <c r="H1652" s="117"/>
      <c r="I1652" s="123"/>
      <c r="J1652" s="116"/>
      <c r="K1652" s="123"/>
      <c r="L1652" s="116"/>
      <c r="M1652" s="116"/>
      <c r="N1652" s="123"/>
    </row>
    <row r="1653">
      <c r="A1653" s="114"/>
      <c r="B1653" s="114"/>
      <c r="C1653" s="114"/>
      <c r="D1653" s="114"/>
      <c r="E1653" s="114"/>
      <c r="F1653" s="114"/>
      <c r="G1653" s="114"/>
      <c r="H1653" s="117"/>
      <c r="I1653" s="123"/>
      <c r="J1653" s="116"/>
      <c r="K1653" s="123"/>
      <c r="L1653" s="116"/>
      <c r="M1653" s="116"/>
      <c r="N1653" s="123"/>
    </row>
    <row r="1654">
      <c r="A1654" s="114"/>
      <c r="B1654" s="114"/>
      <c r="C1654" s="114"/>
      <c r="D1654" s="114"/>
      <c r="E1654" s="114"/>
      <c r="F1654" s="114"/>
      <c r="G1654" s="114"/>
      <c r="H1654" s="117"/>
      <c r="I1654" s="123"/>
      <c r="J1654" s="116"/>
      <c r="K1654" s="123"/>
      <c r="L1654" s="116"/>
      <c r="M1654" s="116"/>
      <c r="N1654" s="123"/>
    </row>
    <row r="1655">
      <c r="A1655" s="114"/>
      <c r="B1655" s="114"/>
      <c r="C1655" s="114"/>
      <c r="D1655" s="114"/>
      <c r="E1655" s="114"/>
      <c r="F1655" s="114"/>
      <c r="G1655" s="114"/>
      <c r="H1655" s="117"/>
      <c r="I1655" s="123"/>
      <c r="J1655" s="116"/>
      <c r="K1655" s="123"/>
      <c r="L1655" s="116"/>
      <c r="M1655" s="116"/>
      <c r="N1655" s="123"/>
    </row>
    <row r="1656">
      <c r="A1656" s="114"/>
      <c r="B1656" s="114"/>
      <c r="C1656" s="114"/>
      <c r="D1656" s="114"/>
      <c r="E1656" s="114"/>
      <c r="F1656" s="114"/>
      <c r="G1656" s="114"/>
      <c r="H1656" s="117"/>
      <c r="I1656" s="123"/>
      <c r="J1656" s="116"/>
      <c r="K1656" s="123"/>
      <c r="L1656" s="116"/>
      <c r="M1656" s="116"/>
      <c r="N1656" s="123"/>
    </row>
    <row r="1657">
      <c r="A1657" s="114"/>
      <c r="B1657" s="114"/>
      <c r="C1657" s="114"/>
      <c r="D1657" s="114"/>
      <c r="E1657" s="114"/>
      <c r="F1657" s="114"/>
      <c r="G1657" s="114"/>
      <c r="H1657" s="117"/>
      <c r="I1657" s="123"/>
      <c r="J1657" s="116"/>
      <c r="K1657" s="123"/>
      <c r="L1657" s="116"/>
      <c r="M1657" s="116"/>
      <c r="N1657" s="123"/>
    </row>
    <row r="1658">
      <c r="A1658" s="114"/>
      <c r="B1658" s="114"/>
      <c r="C1658" s="114"/>
      <c r="D1658" s="114"/>
      <c r="E1658" s="114"/>
      <c r="F1658" s="114"/>
      <c r="G1658" s="114"/>
      <c r="H1658" s="117"/>
      <c r="I1658" s="123"/>
      <c r="J1658" s="116"/>
      <c r="K1658" s="123"/>
      <c r="L1658" s="116"/>
      <c r="M1658" s="116"/>
      <c r="N1658" s="123"/>
    </row>
    <row r="1659">
      <c r="A1659" s="114"/>
      <c r="B1659" s="114"/>
      <c r="C1659" s="114"/>
      <c r="D1659" s="114"/>
      <c r="E1659" s="114"/>
      <c r="F1659" s="114"/>
      <c r="G1659" s="114"/>
      <c r="H1659" s="117"/>
      <c r="I1659" s="123"/>
      <c r="J1659" s="116"/>
      <c r="K1659" s="123"/>
      <c r="L1659" s="116"/>
      <c r="M1659" s="116"/>
      <c r="N1659" s="123"/>
    </row>
    <row r="1660">
      <c r="A1660" s="114"/>
      <c r="B1660" s="114"/>
      <c r="C1660" s="114"/>
      <c r="D1660" s="114"/>
      <c r="E1660" s="114"/>
      <c r="F1660" s="114"/>
      <c r="G1660" s="114"/>
      <c r="H1660" s="117"/>
      <c r="I1660" s="123"/>
      <c r="J1660" s="116"/>
      <c r="K1660" s="123"/>
      <c r="L1660" s="116"/>
      <c r="M1660" s="116"/>
      <c r="N1660" s="123"/>
    </row>
    <row r="1661">
      <c r="A1661" s="114"/>
      <c r="B1661" s="114"/>
      <c r="C1661" s="114"/>
      <c r="D1661" s="114"/>
      <c r="E1661" s="114"/>
      <c r="F1661" s="114"/>
      <c r="G1661" s="114"/>
      <c r="H1661" s="117"/>
      <c r="I1661" s="123"/>
      <c r="J1661" s="116"/>
      <c r="K1661" s="123"/>
      <c r="L1661" s="116"/>
      <c r="M1661" s="116"/>
      <c r="N1661" s="123"/>
    </row>
    <row r="1662">
      <c r="A1662" s="114"/>
      <c r="B1662" s="114"/>
      <c r="C1662" s="114"/>
      <c r="D1662" s="114"/>
      <c r="E1662" s="114"/>
      <c r="F1662" s="114"/>
      <c r="G1662" s="114"/>
      <c r="H1662" s="117"/>
      <c r="I1662" s="123"/>
      <c r="J1662" s="116"/>
      <c r="K1662" s="123"/>
      <c r="L1662" s="116"/>
      <c r="M1662" s="116"/>
      <c r="N1662" s="123"/>
    </row>
    <row r="1663">
      <c r="A1663" s="114"/>
      <c r="B1663" s="114"/>
      <c r="C1663" s="114"/>
      <c r="D1663" s="114"/>
      <c r="E1663" s="114"/>
      <c r="F1663" s="114"/>
      <c r="G1663" s="114"/>
      <c r="H1663" s="117"/>
      <c r="I1663" s="123"/>
      <c r="J1663" s="116"/>
      <c r="K1663" s="123"/>
      <c r="L1663" s="116"/>
      <c r="M1663" s="116"/>
      <c r="N1663" s="123"/>
    </row>
    <row r="1664">
      <c r="A1664" s="114"/>
      <c r="B1664" s="114"/>
      <c r="C1664" s="114"/>
      <c r="D1664" s="114"/>
      <c r="E1664" s="114"/>
      <c r="F1664" s="114"/>
      <c r="G1664" s="114"/>
      <c r="H1664" s="117"/>
      <c r="I1664" s="123"/>
      <c r="J1664" s="116"/>
      <c r="K1664" s="123"/>
      <c r="L1664" s="116"/>
      <c r="M1664" s="116"/>
      <c r="N1664" s="123"/>
    </row>
    <row r="1665">
      <c r="A1665" s="114"/>
      <c r="B1665" s="114"/>
      <c r="C1665" s="114"/>
      <c r="D1665" s="114"/>
      <c r="E1665" s="114"/>
      <c r="F1665" s="114"/>
      <c r="G1665" s="114"/>
      <c r="H1665" s="117"/>
      <c r="I1665" s="123"/>
      <c r="J1665" s="116"/>
      <c r="K1665" s="123"/>
      <c r="L1665" s="116"/>
      <c r="M1665" s="116"/>
      <c r="N1665" s="123"/>
    </row>
    <row r="1666">
      <c r="A1666" s="114"/>
      <c r="B1666" s="114"/>
      <c r="C1666" s="114"/>
      <c r="D1666" s="114"/>
      <c r="E1666" s="114"/>
      <c r="F1666" s="114"/>
      <c r="G1666" s="114"/>
      <c r="H1666" s="117"/>
      <c r="I1666" s="123"/>
      <c r="J1666" s="116"/>
      <c r="K1666" s="123"/>
      <c r="L1666" s="116"/>
      <c r="M1666" s="116"/>
      <c r="N1666" s="123"/>
    </row>
    <row r="1667">
      <c r="A1667" s="114"/>
      <c r="B1667" s="114"/>
      <c r="C1667" s="114"/>
      <c r="D1667" s="114"/>
      <c r="E1667" s="114"/>
      <c r="F1667" s="114"/>
      <c r="G1667" s="114"/>
      <c r="H1667" s="117"/>
      <c r="I1667" s="123"/>
      <c r="J1667" s="116"/>
      <c r="K1667" s="123"/>
      <c r="L1667" s="116"/>
      <c r="M1667" s="116"/>
      <c r="N1667" s="123"/>
    </row>
    <row r="1668">
      <c r="A1668" s="114"/>
      <c r="B1668" s="114"/>
      <c r="C1668" s="114"/>
      <c r="D1668" s="114"/>
      <c r="E1668" s="114"/>
      <c r="F1668" s="114"/>
      <c r="G1668" s="114"/>
      <c r="H1668" s="117"/>
      <c r="I1668" s="123"/>
      <c r="J1668" s="116"/>
      <c r="K1668" s="123"/>
      <c r="L1668" s="116"/>
      <c r="M1668" s="116"/>
      <c r="N1668" s="123"/>
    </row>
    <row r="1669">
      <c r="A1669" s="114"/>
      <c r="B1669" s="114"/>
      <c r="C1669" s="114"/>
      <c r="D1669" s="114"/>
      <c r="E1669" s="114"/>
      <c r="F1669" s="114"/>
      <c r="G1669" s="114"/>
      <c r="H1669" s="117"/>
      <c r="I1669" s="123"/>
      <c r="J1669" s="116"/>
      <c r="K1669" s="123"/>
      <c r="L1669" s="116"/>
      <c r="M1669" s="116"/>
      <c r="N1669" s="123"/>
    </row>
    <row r="1670">
      <c r="A1670" s="114"/>
      <c r="B1670" s="114"/>
      <c r="C1670" s="114"/>
      <c r="D1670" s="114"/>
      <c r="E1670" s="114"/>
      <c r="F1670" s="114"/>
      <c r="G1670" s="114"/>
      <c r="H1670" s="117"/>
      <c r="I1670" s="123"/>
      <c r="J1670" s="116"/>
      <c r="K1670" s="123"/>
      <c r="L1670" s="116"/>
      <c r="M1670" s="116"/>
      <c r="N1670" s="123"/>
    </row>
    <row r="1671">
      <c r="A1671" s="114"/>
      <c r="B1671" s="114"/>
      <c r="C1671" s="114"/>
      <c r="D1671" s="114"/>
      <c r="E1671" s="114"/>
      <c r="F1671" s="114"/>
      <c r="G1671" s="114"/>
      <c r="H1671" s="117"/>
      <c r="I1671" s="123"/>
      <c r="J1671" s="116"/>
      <c r="K1671" s="123"/>
      <c r="L1671" s="116"/>
      <c r="M1671" s="116"/>
      <c r="N1671" s="123"/>
    </row>
    <row r="1672">
      <c r="A1672" s="114"/>
      <c r="B1672" s="114"/>
      <c r="C1672" s="114"/>
      <c r="D1672" s="114"/>
      <c r="E1672" s="114"/>
      <c r="F1672" s="114"/>
      <c r="G1672" s="114"/>
      <c r="H1672" s="117"/>
      <c r="I1672" s="123"/>
      <c r="J1672" s="116"/>
      <c r="K1672" s="123"/>
      <c r="L1672" s="116"/>
      <c r="M1672" s="116"/>
      <c r="N1672" s="123"/>
    </row>
    <row r="1673">
      <c r="A1673" s="114"/>
      <c r="B1673" s="114"/>
      <c r="C1673" s="114"/>
      <c r="D1673" s="114"/>
      <c r="E1673" s="114"/>
      <c r="F1673" s="114"/>
      <c r="G1673" s="114"/>
      <c r="H1673" s="117"/>
      <c r="I1673" s="123"/>
      <c r="J1673" s="116"/>
      <c r="K1673" s="123"/>
      <c r="L1673" s="116"/>
      <c r="M1673" s="116"/>
      <c r="N1673" s="123"/>
    </row>
    <row r="1674">
      <c r="A1674" s="114"/>
      <c r="B1674" s="114"/>
      <c r="C1674" s="114"/>
      <c r="D1674" s="114"/>
      <c r="E1674" s="114"/>
      <c r="F1674" s="114"/>
      <c r="G1674" s="114"/>
      <c r="H1674" s="117"/>
      <c r="I1674" s="123"/>
      <c r="J1674" s="116"/>
      <c r="K1674" s="123"/>
      <c r="L1674" s="116"/>
      <c r="M1674" s="116"/>
      <c r="N1674" s="123"/>
    </row>
    <row r="1675">
      <c r="A1675" s="114"/>
      <c r="B1675" s="114"/>
      <c r="C1675" s="114"/>
      <c r="D1675" s="114"/>
      <c r="E1675" s="114"/>
      <c r="F1675" s="114"/>
      <c r="G1675" s="114"/>
      <c r="H1675" s="117"/>
      <c r="I1675" s="123"/>
      <c r="J1675" s="116"/>
      <c r="K1675" s="123"/>
      <c r="L1675" s="116"/>
      <c r="M1675" s="116"/>
      <c r="N1675" s="123"/>
    </row>
    <row r="1676">
      <c r="A1676" s="114"/>
      <c r="B1676" s="114"/>
      <c r="C1676" s="114"/>
      <c r="D1676" s="114"/>
      <c r="E1676" s="114"/>
      <c r="F1676" s="114"/>
      <c r="G1676" s="114"/>
      <c r="H1676" s="117"/>
      <c r="I1676" s="123"/>
      <c r="J1676" s="116"/>
      <c r="K1676" s="123"/>
      <c r="L1676" s="116"/>
      <c r="M1676" s="116"/>
      <c r="N1676" s="123"/>
    </row>
    <row r="1677">
      <c r="A1677" s="114"/>
      <c r="B1677" s="114"/>
      <c r="C1677" s="114"/>
      <c r="D1677" s="114"/>
      <c r="E1677" s="114"/>
      <c r="F1677" s="114"/>
      <c r="G1677" s="114"/>
      <c r="H1677" s="117"/>
      <c r="I1677" s="123"/>
      <c r="J1677" s="116"/>
      <c r="K1677" s="123"/>
      <c r="L1677" s="116"/>
      <c r="M1677" s="116"/>
      <c r="N1677" s="123"/>
    </row>
    <row r="1678">
      <c r="A1678" s="114"/>
      <c r="B1678" s="114"/>
      <c r="C1678" s="114"/>
      <c r="D1678" s="114"/>
      <c r="E1678" s="114"/>
      <c r="F1678" s="114"/>
      <c r="G1678" s="114"/>
      <c r="H1678" s="117"/>
      <c r="I1678" s="123"/>
      <c r="J1678" s="116"/>
      <c r="K1678" s="123"/>
      <c r="L1678" s="116"/>
      <c r="M1678" s="116"/>
      <c r="N1678" s="123"/>
    </row>
    <row r="1679">
      <c r="A1679" s="114"/>
      <c r="B1679" s="114"/>
      <c r="C1679" s="114"/>
      <c r="D1679" s="114"/>
      <c r="E1679" s="114"/>
      <c r="F1679" s="114"/>
      <c r="G1679" s="114"/>
      <c r="H1679" s="117"/>
      <c r="I1679" s="123"/>
      <c r="J1679" s="116"/>
      <c r="K1679" s="123"/>
      <c r="L1679" s="116"/>
      <c r="M1679" s="116"/>
      <c r="N1679" s="123"/>
    </row>
    <row r="1680">
      <c r="A1680" s="114"/>
      <c r="B1680" s="114"/>
      <c r="C1680" s="114"/>
      <c r="D1680" s="114"/>
      <c r="E1680" s="114"/>
      <c r="F1680" s="114"/>
      <c r="G1680" s="114"/>
      <c r="H1680" s="117"/>
      <c r="I1680" s="123"/>
      <c r="J1680" s="116"/>
      <c r="K1680" s="123"/>
      <c r="L1680" s="116"/>
      <c r="M1680" s="116"/>
      <c r="N1680" s="123"/>
    </row>
    <row r="1681">
      <c r="A1681" s="114"/>
      <c r="B1681" s="114"/>
      <c r="C1681" s="114"/>
      <c r="D1681" s="114"/>
      <c r="E1681" s="114"/>
      <c r="F1681" s="114"/>
      <c r="G1681" s="114"/>
      <c r="H1681" s="117"/>
      <c r="I1681" s="123"/>
      <c r="J1681" s="116"/>
      <c r="K1681" s="123"/>
      <c r="L1681" s="116"/>
      <c r="M1681" s="116"/>
      <c r="N1681" s="123"/>
    </row>
    <row r="1682">
      <c r="A1682" s="114"/>
      <c r="B1682" s="114"/>
      <c r="C1682" s="114"/>
      <c r="D1682" s="114"/>
      <c r="E1682" s="114"/>
      <c r="F1682" s="114"/>
      <c r="G1682" s="114"/>
      <c r="H1682" s="117"/>
      <c r="I1682" s="123"/>
      <c r="J1682" s="116"/>
      <c r="K1682" s="123"/>
      <c r="L1682" s="116"/>
      <c r="M1682" s="116"/>
      <c r="N1682" s="123"/>
    </row>
    <row r="1683">
      <c r="A1683" s="114"/>
      <c r="B1683" s="114"/>
      <c r="C1683" s="114"/>
      <c r="D1683" s="114"/>
      <c r="E1683" s="114"/>
      <c r="F1683" s="114"/>
      <c r="G1683" s="114"/>
      <c r="H1683" s="117"/>
      <c r="I1683" s="123"/>
      <c r="J1683" s="116"/>
      <c r="K1683" s="123"/>
      <c r="L1683" s="116"/>
      <c r="M1683" s="116"/>
      <c r="N1683" s="123"/>
    </row>
    <row r="1684">
      <c r="A1684" s="114"/>
      <c r="B1684" s="114"/>
      <c r="C1684" s="114"/>
      <c r="D1684" s="114"/>
      <c r="E1684" s="114"/>
      <c r="F1684" s="114"/>
      <c r="G1684" s="114"/>
      <c r="H1684" s="117"/>
      <c r="I1684" s="123"/>
      <c r="J1684" s="116"/>
      <c r="K1684" s="123"/>
      <c r="L1684" s="116"/>
      <c r="M1684" s="116"/>
      <c r="N1684" s="123"/>
    </row>
    <row r="1685">
      <c r="A1685" s="114"/>
      <c r="B1685" s="114"/>
      <c r="C1685" s="114"/>
      <c r="D1685" s="114"/>
      <c r="E1685" s="114"/>
      <c r="F1685" s="114"/>
      <c r="G1685" s="114"/>
      <c r="H1685" s="117"/>
      <c r="I1685" s="123"/>
      <c r="J1685" s="116"/>
      <c r="K1685" s="123"/>
      <c r="L1685" s="116"/>
      <c r="M1685" s="116"/>
      <c r="N1685" s="123"/>
    </row>
    <row r="1686">
      <c r="A1686" s="114"/>
      <c r="B1686" s="114"/>
      <c r="C1686" s="114"/>
      <c r="D1686" s="114"/>
      <c r="E1686" s="114"/>
      <c r="F1686" s="114"/>
      <c r="G1686" s="114"/>
      <c r="H1686" s="117"/>
      <c r="I1686" s="123"/>
      <c r="J1686" s="116"/>
      <c r="K1686" s="123"/>
      <c r="L1686" s="116"/>
      <c r="M1686" s="116"/>
      <c r="N1686" s="123"/>
    </row>
    <row r="1687">
      <c r="A1687" s="114"/>
      <c r="B1687" s="114"/>
      <c r="C1687" s="114"/>
      <c r="D1687" s="114"/>
      <c r="E1687" s="114"/>
      <c r="F1687" s="114"/>
      <c r="G1687" s="114"/>
      <c r="H1687" s="117"/>
      <c r="I1687" s="123"/>
      <c r="J1687" s="116"/>
      <c r="K1687" s="123"/>
      <c r="L1687" s="116"/>
      <c r="M1687" s="116"/>
      <c r="N1687" s="123"/>
    </row>
    <row r="1688">
      <c r="A1688" s="114"/>
      <c r="B1688" s="114"/>
      <c r="C1688" s="114"/>
      <c r="D1688" s="114"/>
      <c r="E1688" s="114"/>
      <c r="F1688" s="114"/>
      <c r="G1688" s="114"/>
      <c r="H1688" s="117"/>
      <c r="I1688" s="123"/>
      <c r="J1688" s="116"/>
      <c r="K1688" s="123"/>
      <c r="L1688" s="116"/>
      <c r="M1688" s="116"/>
      <c r="N1688" s="123"/>
    </row>
    <row r="1689">
      <c r="A1689" s="114"/>
      <c r="B1689" s="114"/>
      <c r="C1689" s="114"/>
      <c r="D1689" s="114"/>
      <c r="E1689" s="114"/>
      <c r="F1689" s="114"/>
      <c r="G1689" s="114"/>
      <c r="H1689" s="117"/>
      <c r="I1689" s="123"/>
      <c r="J1689" s="116"/>
      <c r="K1689" s="123"/>
      <c r="L1689" s="116"/>
      <c r="M1689" s="116"/>
      <c r="N1689" s="123"/>
    </row>
    <row r="1690">
      <c r="A1690" s="114"/>
      <c r="B1690" s="114"/>
      <c r="C1690" s="114"/>
      <c r="D1690" s="114"/>
      <c r="E1690" s="114"/>
      <c r="F1690" s="114"/>
      <c r="G1690" s="114"/>
      <c r="H1690" s="117"/>
      <c r="I1690" s="123"/>
      <c r="J1690" s="116"/>
      <c r="K1690" s="123"/>
      <c r="L1690" s="116"/>
      <c r="M1690" s="116"/>
      <c r="N1690" s="123"/>
    </row>
    <row r="1691">
      <c r="A1691" s="114"/>
      <c r="B1691" s="114"/>
      <c r="C1691" s="114"/>
      <c r="D1691" s="114"/>
      <c r="E1691" s="114"/>
      <c r="F1691" s="114"/>
      <c r="G1691" s="114"/>
      <c r="H1691" s="117"/>
      <c r="I1691" s="123"/>
      <c r="J1691" s="116"/>
      <c r="K1691" s="123"/>
      <c r="L1691" s="116"/>
      <c r="M1691" s="116"/>
      <c r="N1691" s="123"/>
    </row>
    <row r="1692">
      <c r="A1692" s="114"/>
      <c r="B1692" s="114"/>
      <c r="C1692" s="114"/>
      <c r="D1692" s="114"/>
      <c r="E1692" s="114"/>
      <c r="F1692" s="114"/>
      <c r="G1692" s="114"/>
      <c r="H1692" s="117"/>
      <c r="I1692" s="123"/>
      <c r="J1692" s="116"/>
      <c r="K1692" s="123"/>
      <c r="L1692" s="116"/>
      <c r="M1692" s="116"/>
      <c r="N1692" s="123"/>
    </row>
    <row r="1693">
      <c r="A1693" s="114"/>
      <c r="B1693" s="114"/>
      <c r="C1693" s="114"/>
      <c r="D1693" s="114"/>
      <c r="E1693" s="114"/>
      <c r="F1693" s="114"/>
      <c r="G1693" s="114"/>
      <c r="H1693" s="117"/>
      <c r="I1693" s="123"/>
      <c r="J1693" s="116"/>
      <c r="K1693" s="123"/>
      <c r="L1693" s="116"/>
      <c r="M1693" s="116"/>
      <c r="N1693" s="123"/>
    </row>
    <row r="1694">
      <c r="A1694" s="114"/>
      <c r="B1694" s="114"/>
      <c r="C1694" s="114"/>
      <c r="D1694" s="114"/>
      <c r="E1694" s="114"/>
      <c r="F1694" s="114"/>
      <c r="G1694" s="114"/>
      <c r="H1694" s="117"/>
      <c r="I1694" s="123"/>
      <c r="J1694" s="116"/>
      <c r="K1694" s="123"/>
      <c r="L1694" s="116"/>
      <c r="M1694" s="116"/>
      <c r="N1694" s="123"/>
    </row>
    <row r="1695">
      <c r="A1695" s="114"/>
      <c r="B1695" s="114"/>
      <c r="C1695" s="114"/>
      <c r="D1695" s="114"/>
      <c r="E1695" s="114"/>
      <c r="F1695" s="114"/>
      <c r="G1695" s="114"/>
      <c r="H1695" s="117"/>
      <c r="I1695" s="123"/>
      <c r="J1695" s="116"/>
      <c r="K1695" s="123"/>
      <c r="L1695" s="116"/>
      <c r="M1695" s="116"/>
      <c r="N1695" s="123"/>
    </row>
    <row r="1696">
      <c r="A1696" s="114"/>
      <c r="B1696" s="114"/>
      <c r="C1696" s="114"/>
      <c r="D1696" s="114"/>
      <c r="E1696" s="114"/>
      <c r="F1696" s="114"/>
      <c r="G1696" s="114"/>
      <c r="H1696" s="117"/>
      <c r="I1696" s="123"/>
      <c r="J1696" s="116"/>
      <c r="K1696" s="123"/>
      <c r="L1696" s="116"/>
      <c r="M1696" s="116"/>
      <c r="N1696" s="123"/>
    </row>
    <row r="1697">
      <c r="A1697" s="114"/>
      <c r="B1697" s="114"/>
      <c r="C1697" s="114"/>
      <c r="D1697" s="114"/>
      <c r="E1697" s="114"/>
      <c r="F1697" s="114"/>
      <c r="G1697" s="114"/>
      <c r="H1697" s="117"/>
      <c r="I1697" s="123"/>
      <c r="J1697" s="116"/>
      <c r="K1697" s="123"/>
      <c r="L1697" s="116"/>
      <c r="M1697" s="116"/>
      <c r="N1697" s="123"/>
    </row>
    <row r="1698">
      <c r="A1698" s="114"/>
      <c r="B1698" s="114"/>
      <c r="C1698" s="114"/>
      <c r="D1698" s="114"/>
      <c r="E1698" s="114"/>
      <c r="F1698" s="114"/>
      <c r="G1698" s="114"/>
      <c r="H1698" s="117"/>
      <c r="I1698" s="123"/>
      <c r="J1698" s="116"/>
      <c r="K1698" s="123"/>
      <c r="L1698" s="116"/>
      <c r="M1698" s="116"/>
      <c r="N1698" s="123"/>
    </row>
    <row r="1699">
      <c r="A1699" s="114"/>
      <c r="B1699" s="114"/>
      <c r="C1699" s="114"/>
      <c r="D1699" s="114"/>
      <c r="E1699" s="114"/>
      <c r="F1699" s="114"/>
      <c r="G1699" s="114"/>
      <c r="H1699" s="117"/>
      <c r="I1699" s="123"/>
      <c r="J1699" s="116"/>
      <c r="K1699" s="123"/>
      <c r="L1699" s="116"/>
      <c r="M1699" s="116"/>
      <c r="N1699" s="123"/>
    </row>
    <row r="1700">
      <c r="A1700" s="114"/>
      <c r="B1700" s="114"/>
      <c r="C1700" s="114"/>
      <c r="D1700" s="114"/>
      <c r="E1700" s="114"/>
      <c r="F1700" s="114"/>
      <c r="G1700" s="114"/>
      <c r="H1700" s="117"/>
      <c r="I1700" s="123"/>
      <c r="J1700" s="116"/>
      <c r="K1700" s="123"/>
      <c r="L1700" s="116"/>
      <c r="M1700" s="116"/>
      <c r="N1700" s="123"/>
    </row>
    <row r="1701">
      <c r="A1701" s="114"/>
      <c r="B1701" s="114"/>
      <c r="C1701" s="114"/>
      <c r="D1701" s="114"/>
      <c r="E1701" s="114"/>
      <c r="F1701" s="114"/>
      <c r="G1701" s="114"/>
      <c r="H1701" s="117"/>
      <c r="I1701" s="123"/>
      <c r="J1701" s="116"/>
      <c r="K1701" s="123"/>
      <c r="L1701" s="116"/>
      <c r="M1701" s="116"/>
      <c r="N1701" s="123"/>
    </row>
    <row r="1702">
      <c r="A1702" s="114"/>
      <c r="B1702" s="114"/>
      <c r="C1702" s="114"/>
      <c r="D1702" s="114"/>
      <c r="E1702" s="114"/>
      <c r="F1702" s="114"/>
      <c r="G1702" s="114"/>
      <c r="H1702" s="117"/>
      <c r="I1702" s="123"/>
      <c r="J1702" s="116"/>
      <c r="K1702" s="123"/>
      <c r="L1702" s="116"/>
      <c r="M1702" s="116"/>
      <c r="N1702" s="123"/>
    </row>
    <row r="1703">
      <c r="A1703" s="114"/>
      <c r="B1703" s="114"/>
      <c r="C1703" s="114"/>
      <c r="D1703" s="114"/>
      <c r="E1703" s="114"/>
      <c r="F1703" s="114"/>
      <c r="G1703" s="114"/>
      <c r="H1703" s="117"/>
      <c r="I1703" s="123"/>
      <c r="J1703" s="116"/>
      <c r="K1703" s="123"/>
      <c r="L1703" s="116"/>
      <c r="M1703" s="116"/>
      <c r="N1703" s="123"/>
    </row>
    <row r="1704">
      <c r="A1704" s="114"/>
      <c r="B1704" s="114"/>
      <c r="C1704" s="114"/>
      <c r="D1704" s="114"/>
      <c r="E1704" s="114"/>
      <c r="F1704" s="114"/>
      <c r="G1704" s="114"/>
      <c r="H1704" s="117"/>
      <c r="I1704" s="123"/>
      <c r="J1704" s="116"/>
      <c r="K1704" s="123"/>
      <c r="L1704" s="116"/>
      <c r="M1704" s="116"/>
      <c r="N1704" s="123"/>
    </row>
    <row r="1705">
      <c r="A1705" s="114"/>
      <c r="B1705" s="114"/>
      <c r="C1705" s="114"/>
      <c r="D1705" s="114"/>
      <c r="E1705" s="114"/>
      <c r="F1705" s="114"/>
      <c r="G1705" s="114"/>
      <c r="H1705" s="117"/>
      <c r="I1705" s="123"/>
      <c r="J1705" s="116"/>
      <c r="K1705" s="123"/>
      <c r="L1705" s="116"/>
      <c r="M1705" s="116"/>
      <c r="N1705" s="123"/>
    </row>
    <row r="1706">
      <c r="A1706" s="114"/>
      <c r="B1706" s="114"/>
      <c r="C1706" s="114"/>
      <c r="D1706" s="114"/>
      <c r="E1706" s="114"/>
      <c r="F1706" s="114"/>
      <c r="G1706" s="114"/>
      <c r="H1706" s="117"/>
      <c r="I1706" s="123"/>
      <c r="J1706" s="116"/>
      <c r="K1706" s="123"/>
      <c r="L1706" s="116"/>
      <c r="M1706" s="116"/>
      <c r="N1706" s="123"/>
    </row>
    <row r="1707">
      <c r="A1707" s="114"/>
      <c r="B1707" s="114"/>
      <c r="C1707" s="114"/>
      <c r="D1707" s="114"/>
      <c r="E1707" s="114"/>
      <c r="F1707" s="114"/>
      <c r="G1707" s="114"/>
      <c r="H1707" s="117"/>
      <c r="I1707" s="123"/>
      <c r="J1707" s="116"/>
      <c r="K1707" s="123"/>
      <c r="L1707" s="116"/>
      <c r="M1707" s="116"/>
      <c r="N1707" s="123"/>
    </row>
    <row r="1708">
      <c r="A1708" s="114"/>
      <c r="B1708" s="114"/>
      <c r="C1708" s="114"/>
      <c r="D1708" s="114"/>
      <c r="E1708" s="114"/>
      <c r="F1708" s="114"/>
      <c r="G1708" s="114"/>
      <c r="H1708" s="117"/>
      <c r="I1708" s="123"/>
      <c r="J1708" s="116"/>
      <c r="K1708" s="123"/>
      <c r="L1708" s="116"/>
      <c r="M1708" s="116"/>
      <c r="N1708" s="123"/>
    </row>
    <row r="1709">
      <c r="A1709" s="114"/>
      <c r="B1709" s="114"/>
      <c r="C1709" s="114"/>
      <c r="D1709" s="114"/>
      <c r="E1709" s="114"/>
      <c r="F1709" s="114"/>
      <c r="G1709" s="114"/>
      <c r="H1709" s="117"/>
      <c r="I1709" s="123"/>
      <c r="J1709" s="116"/>
      <c r="K1709" s="123"/>
      <c r="L1709" s="116"/>
      <c r="M1709" s="116"/>
      <c r="N1709" s="123"/>
    </row>
    <row r="1710">
      <c r="A1710" s="114"/>
      <c r="B1710" s="114"/>
      <c r="C1710" s="114"/>
      <c r="D1710" s="114"/>
      <c r="E1710" s="114"/>
      <c r="F1710" s="114"/>
      <c r="G1710" s="114"/>
      <c r="H1710" s="117"/>
      <c r="I1710" s="123"/>
      <c r="J1710" s="116"/>
      <c r="K1710" s="123"/>
      <c r="L1710" s="116"/>
      <c r="M1710" s="116"/>
      <c r="N1710" s="123"/>
    </row>
    <row r="1711">
      <c r="A1711" s="114"/>
      <c r="B1711" s="114"/>
      <c r="C1711" s="114"/>
      <c r="D1711" s="114"/>
      <c r="E1711" s="114"/>
      <c r="F1711" s="114"/>
      <c r="G1711" s="114"/>
      <c r="H1711" s="117"/>
      <c r="I1711" s="123"/>
      <c r="J1711" s="116"/>
      <c r="K1711" s="123"/>
      <c r="L1711" s="116"/>
      <c r="M1711" s="116"/>
      <c r="N1711" s="123"/>
    </row>
    <row r="1712">
      <c r="A1712" s="114"/>
      <c r="B1712" s="114"/>
      <c r="C1712" s="114"/>
      <c r="D1712" s="114"/>
      <c r="E1712" s="114"/>
      <c r="F1712" s="114"/>
      <c r="G1712" s="114"/>
      <c r="H1712" s="117"/>
      <c r="I1712" s="123"/>
      <c r="J1712" s="116"/>
      <c r="K1712" s="123"/>
      <c r="L1712" s="116"/>
      <c r="M1712" s="116"/>
      <c r="N1712" s="123"/>
    </row>
    <row r="1713">
      <c r="A1713" s="114"/>
      <c r="B1713" s="114"/>
      <c r="C1713" s="114"/>
      <c r="D1713" s="114"/>
      <c r="E1713" s="114"/>
      <c r="F1713" s="114"/>
      <c r="G1713" s="114"/>
      <c r="H1713" s="117"/>
      <c r="I1713" s="123"/>
      <c r="J1713" s="116"/>
      <c r="K1713" s="123"/>
      <c r="L1713" s="116"/>
      <c r="M1713" s="116"/>
      <c r="N1713" s="123"/>
    </row>
    <row r="1714">
      <c r="A1714" s="114"/>
      <c r="B1714" s="114"/>
      <c r="C1714" s="114"/>
      <c r="D1714" s="114"/>
      <c r="E1714" s="114"/>
      <c r="F1714" s="114"/>
      <c r="G1714" s="114"/>
      <c r="H1714" s="117"/>
      <c r="I1714" s="123"/>
      <c r="J1714" s="116"/>
      <c r="K1714" s="123"/>
      <c r="L1714" s="116"/>
      <c r="M1714" s="116"/>
      <c r="N1714" s="123"/>
    </row>
    <row r="1715">
      <c r="A1715" s="114"/>
      <c r="B1715" s="114"/>
      <c r="C1715" s="114"/>
      <c r="D1715" s="114"/>
      <c r="E1715" s="114"/>
      <c r="F1715" s="114"/>
      <c r="G1715" s="114"/>
      <c r="H1715" s="117"/>
      <c r="I1715" s="123"/>
      <c r="J1715" s="116"/>
      <c r="K1715" s="123"/>
      <c r="L1715" s="116"/>
      <c r="M1715" s="116"/>
      <c r="N1715" s="123"/>
    </row>
    <row r="1716">
      <c r="A1716" s="114"/>
      <c r="B1716" s="114"/>
      <c r="C1716" s="114"/>
      <c r="D1716" s="114"/>
      <c r="E1716" s="114"/>
      <c r="F1716" s="114"/>
      <c r="G1716" s="114"/>
      <c r="H1716" s="117"/>
      <c r="I1716" s="123"/>
      <c r="J1716" s="116"/>
      <c r="K1716" s="123"/>
      <c r="L1716" s="116"/>
      <c r="M1716" s="116"/>
      <c r="N1716" s="123"/>
    </row>
    <row r="1717">
      <c r="A1717" s="114"/>
      <c r="B1717" s="114"/>
      <c r="C1717" s="114"/>
      <c r="D1717" s="114"/>
      <c r="E1717" s="114"/>
      <c r="F1717" s="114"/>
      <c r="G1717" s="114"/>
      <c r="H1717" s="117"/>
      <c r="I1717" s="123"/>
      <c r="J1717" s="116"/>
      <c r="K1717" s="123"/>
      <c r="L1717" s="116"/>
      <c r="M1717" s="116"/>
      <c r="N1717" s="123"/>
    </row>
    <row r="1718">
      <c r="A1718" s="114"/>
      <c r="B1718" s="114"/>
      <c r="C1718" s="114"/>
      <c r="D1718" s="114"/>
      <c r="E1718" s="114"/>
      <c r="F1718" s="114"/>
      <c r="G1718" s="114"/>
      <c r="H1718" s="117"/>
      <c r="I1718" s="123"/>
      <c r="J1718" s="116"/>
      <c r="K1718" s="123"/>
      <c r="L1718" s="116"/>
      <c r="M1718" s="116"/>
      <c r="N1718" s="123"/>
    </row>
    <row r="1719">
      <c r="A1719" s="114"/>
      <c r="B1719" s="114"/>
      <c r="C1719" s="114"/>
      <c r="D1719" s="114"/>
      <c r="E1719" s="114"/>
      <c r="F1719" s="114"/>
      <c r="G1719" s="114"/>
      <c r="H1719" s="117"/>
      <c r="I1719" s="123"/>
      <c r="J1719" s="116"/>
      <c r="K1719" s="123"/>
      <c r="L1719" s="116"/>
      <c r="M1719" s="116"/>
      <c r="N1719" s="123"/>
    </row>
    <row r="1720">
      <c r="A1720" s="114"/>
      <c r="B1720" s="114"/>
      <c r="C1720" s="114"/>
      <c r="D1720" s="114"/>
      <c r="E1720" s="114"/>
      <c r="F1720" s="114"/>
      <c r="G1720" s="114"/>
      <c r="H1720" s="117"/>
      <c r="I1720" s="123"/>
      <c r="J1720" s="116"/>
      <c r="K1720" s="123"/>
      <c r="L1720" s="116"/>
      <c r="M1720" s="116"/>
      <c r="N1720" s="123"/>
    </row>
    <row r="1721">
      <c r="A1721" s="114"/>
      <c r="B1721" s="114"/>
      <c r="C1721" s="114"/>
      <c r="D1721" s="114"/>
      <c r="E1721" s="114"/>
      <c r="F1721" s="114"/>
      <c r="G1721" s="114"/>
      <c r="H1721" s="117"/>
      <c r="I1721" s="123"/>
      <c r="J1721" s="116"/>
      <c r="K1721" s="123"/>
      <c r="L1721" s="116"/>
      <c r="M1721" s="116"/>
      <c r="N1721" s="123"/>
    </row>
    <row r="1722">
      <c r="A1722" s="114"/>
      <c r="B1722" s="114"/>
      <c r="C1722" s="114"/>
      <c r="D1722" s="114"/>
      <c r="E1722" s="114"/>
      <c r="F1722" s="114"/>
      <c r="G1722" s="114"/>
      <c r="H1722" s="117"/>
      <c r="I1722" s="123"/>
      <c r="J1722" s="116"/>
      <c r="K1722" s="123"/>
      <c r="L1722" s="116"/>
      <c r="M1722" s="116"/>
      <c r="N1722" s="123"/>
    </row>
    <row r="1723">
      <c r="A1723" s="114"/>
      <c r="B1723" s="114"/>
      <c r="C1723" s="114"/>
      <c r="D1723" s="114"/>
      <c r="E1723" s="114"/>
      <c r="F1723" s="114"/>
      <c r="G1723" s="114"/>
      <c r="H1723" s="117"/>
      <c r="I1723" s="123"/>
      <c r="J1723" s="116"/>
      <c r="K1723" s="123"/>
      <c r="L1723" s="116"/>
      <c r="M1723" s="116"/>
      <c r="N1723" s="123"/>
    </row>
    <row r="1724">
      <c r="A1724" s="114"/>
      <c r="B1724" s="114"/>
      <c r="C1724" s="114"/>
      <c r="D1724" s="114"/>
      <c r="E1724" s="114"/>
      <c r="F1724" s="114"/>
      <c r="G1724" s="114"/>
      <c r="H1724" s="117"/>
      <c r="I1724" s="123"/>
      <c r="J1724" s="116"/>
      <c r="K1724" s="123"/>
      <c r="L1724" s="116"/>
      <c r="M1724" s="116"/>
      <c r="N1724" s="123"/>
    </row>
    <row r="1725">
      <c r="A1725" s="114"/>
      <c r="B1725" s="114"/>
      <c r="C1725" s="114"/>
      <c r="D1725" s="114"/>
      <c r="E1725" s="114"/>
      <c r="F1725" s="114"/>
      <c r="G1725" s="114"/>
      <c r="H1725" s="117"/>
      <c r="I1725" s="123"/>
      <c r="J1725" s="116"/>
      <c r="K1725" s="123"/>
      <c r="L1725" s="116"/>
      <c r="M1725" s="116"/>
      <c r="N1725" s="123"/>
    </row>
    <row r="1726">
      <c r="A1726" s="114"/>
      <c r="B1726" s="114"/>
      <c r="C1726" s="114"/>
      <c r="D1726" s="114"/>
      <c r="E1726" s="114"/>
      <c r="F1726" s="114"/>
      <c r="G1726" s="114"/>
      <c r="H1726" s="117"/>
      <c r="I1726" s="123"/>
      <c r="J1726" s="116"/>
      <c r="K1726" s="123"/>
      <c r="L1726" s="116"/>
      <c r="M1726" s="116"/>
      <c r="N1726" s="123"/>
    </row>
    <row r="1727">
      <c r="A1727" s="114"/>
      <c r="B1727" s="114"/>
      <c r="C1727" s="114"/>
      <c r="D1727" s="114"/>
      <c r="E1727" s="114"/>
      <c r="F1727" s="114"/>
      <c r="G1727" s="114"/>
      <c r="H1727" s="117"/>
      <c r="I1727" s="123"/>
      <c r="J1727" s="116"/>
      <c r="K1727" s="123"/>
      <c r="L1727" s="116"/>
      <c r="M1727" s="116"/>
      <c r="N1727" s="123"/>
    </row>
    <row r="1728">
      <c r="A1728" s="114"/>
      <c r="B1728" s="114"/>
      <c r="C1728" s="114"/>
      <c r="D1728" s="114"/>
      <c r="E1728" s="114"/>
      <c r="F1728" s="114"/>
      <c r="G1728" s="114"/>
      <c r="H1728" s="117"/>
      <c r="I1728" s="123"/>
      <c r="J1728" s="116"/>
      <c r="K1728" s="123"/>
      <c r="L1728" s="116"/>
      <c r="M1728" s="116"/>
      <c r="N1728" s="123"/>
    </row>
    <row r="1729">
      <c r="A1729" s="114"/>
      <c r="B1729" s="114"/>
      <c r="C1729" s="114"/>
      <c r="D1729" s="114"/>
      <c r="E1729" s="114"/>
      <c r="F1729" s="114"/>
      <c r="G1729" s="114"/>
      <c r="H1729" s="117"/>
      <c r="I1729" s="123"/>
      <c r="J1729" s="116"/>
      <c r="K1729" s="123"/>
      <c r="L1729" s="116"/>
      <c r="M1729" s="116"/>
      <c r="N1729" s="123"/>
    </row>
    <row r="1730">
      <c r="A1730" s="114"/>
      <c r="B1730" s="114"/>
      <c r="C1730" s="114"/>
      <c r="D1730" s="114"/>
      <c r="E1730" s="114"/>
      <c r="F1730" s="114"/>
      <c r="G1730" s="114"/>
      <c r="H1730" s="117"/>
      <c r="I1730" s="123"/>
      <c r="J1730" s="116"/>
      <c r="K1730" s="123"/>
      <c r="L1730" s="116"/>
      <c r="M1730" s="116"/>
      <c r="N1730" s="123"/>
    </row>
    <row r="1731">
      <c r="A1731" s="114"/>
      <c r="B1731" s="114"/>
      <c r="C1731" s="114"/>
      <c r="D1731" s="114"/>
      <c r="E1731" s="114"/>
      <c r="F1731" s="114"/>
      <c r="G1731" s="114"/>
      <c r="H1731" s="117"/>
      <c r="I1731" s="123"/>
      <c r="J1731" s="116"/>
      <c r="K1731" s="123"/>
      <c r="L1731" s="116"/>
      <c r="M1731" s="116"/>
      <c r="N1731" s="123"/>
    </row>
    <row r="1732">
      <c r="A1732" s="114"/>
      <c r="B1732" s="114"/>
      <c r="C1732" s="114"/>
      <c r="D1732" s="114"/>
      <c r="E1732" s="114"/>
      <c r="F1732" s="114"/>
      <c r="G1732" s="114"/>
      <c r="H1732" s="117"/>
      <c r="I1732" s="123"/>
      <c r="J1732" s="116"/>
      <c r="K1732" s="123"/>
      <c r="L1732" s="116"/>
      <c r="M1732" s="116"/>
      <c r="N1732" s="123"/>
    </row>
    <row r="1733">
      <c r="A1733" s="114"/>
      <c r="B1733" s="114"/>
      <c r="C1733" s="114"/>
      <c r="D1733" s="114"/>
      <c r="E1733" s="114"/>
      <c r="F1733" s="114"/>
      <c r="G1733" s="114"/>
      <c r="H1733" s="117"/>
      <c r="I1733" s="123"/>
      <c r="J1733" s="116"/>
      <c r="K1733" s="123"/>
      <c r="L1733" s="116"/>
      <c r="M1733" s="116"/>
      <c r="N1733" s="123"/>
    </row>
    <row r="1734">
      <c r="A1734" s="114"/>
      <c r="B1734" s="114"/>
      <c r="C1734" s="114"/>
      <c r="D1734" s="114"/>
      <c r="E1734" s="114"/>
      <c r="F1734" s="114"/>
      <c r="G1734" s="114"/>
      <c r="H1734" s="117"/>
      <c r="I1734" s="123"/>
      <c r="J1734" s="116"/>
      <c r="K1734" s="123"/>
      <c r="L1734" s="116"/>
      <c r="M1734" s="116"/>
      <c r="N1734" s="123"/>
    </row>
    <row r="1735">
      <c r="A1735" s="114"/>
      <c r="B1735" s="114"/>
      <c r="C1735" s="114"/>
      <c r="D1735" s="114"/>
      <c r="E1735" s="114"/>
      <c r="F1735" s="114"/>
      <c r="G1735" s="114"/>
      <c r="H1735" s="117"/>
      <c r="I1735" s="123"/>
      <c r="J1735" s="116"/>
      <c r="K1735" s="123"/>
      <c r="L1735" s="116"/>
      <c r="M1735" s="116"/>
      <c r="N1735" s="123"/>
    </row>
    <row r="1736">
      <c r="A1736" s="114"/>
      <c r="B1736" s="114"/>
      <c r="C1736" s="114"/>
      <c r="D1736" s="114"/>
      <c r="E1736" s="114"/>
      <c r="F1736" s="114"/>
      <c r="G1736" s="114"/>
      <c r="H1736" s="117"/>
      <c r="I1736" s="123"/>
      <c r="J1736" s="116"/>
      <c r="K1736" s="123"/>
      <c r="L1736" s="116"/>
      <c r="M1736" s="116"/>
      <c r="N1736" s="123"/>
    </row>
    <row r="1737">
      <c r="A1737" s="114"/>
      <c r="B1737" s="114"/>
      <c r="C1737" s="114"/>
      <c r="D1737" s="114"/>
      <c r="E1737" s="114"/>
      <c r="F1737" s="114"/>
      <c r="G1737" s="114"/>
      <c r="H1737" s="117"/>
      <c r="I1737" s="123"/>
      <c r="J1737" s="116"/>
      <c r="K1737" s="123"/>
      <c r="L1737" s="116"/>
      <c r="M1737" s="116"/>
      <c r="N1737" s="123"/>
    </row>
    <row r="1738">
      <c r="A1738" s="114"/>
      <c r="B1738" s="114"/>
      <c r="C1738" s="114"/>
      <c r="D1738" s="114"/>
      <c r="E1738" s="114"/>
      <c r="F1738" s="114"/>
      <c r="G1738" s="114"/>
      <c r="H1738" s="117"/>
      <c r="I1738" s="123"/>
      <c r="J1738" s="116"/>
      <c r="K1738" s="123"/>
      <c r="L1738" s="116"/>
      <c r="M1738" s="116"/>
      <c r="N1738" s="123"/>
    </row>
    <row r="1739">
      <c r="A1739" s="114"/>
      <c r="B1739" s="114"/>
      <c r="C1739" s="114"/>
      <c r="D1739" s="114"/>
      <c r="E1739" s="114"/>
      <c r="F1739" s="114"/>
      <c r="G1739" s="114"/>
      <c r="H1739" s="117"/>
      <c r="I1739" s="123"/>
      <c r="J1739" s="116"/>
      <c r="K1739" s="123"/>
      <c r="L1739" s="116"/>
      <c r="M1739" s="116"/>
      <c r="N1739" s="123"/>
    </row>
    <row r="1740">
      <c r="A1740" s="114"/>
      <c r="B1740" s="114"/>
      <c r="C1740" s="114"/>
      <c r="D1740" s="114"/>
      <c r="E1740" s="114"/>
      <c r="F1740" s="114"/>
      <c r="G1740" s="114"/>
      <c r="H1740" s="117"/>
      <c r="I1740" s="123"/>
      <c r="J1740" s="116"/>
      <c r="K1740" s="123"/>
      <c r="L1740" s="116"/>
      <c r="M1740" s="116"/>
      <c r="N1740" s="123"/>
    </row>
    <row r="1741">
      <c r="A1741" s="114"/>
      <c r="B1741" s="114"/>
      <c r="C1741" s="114"/>
      <c r="D1741" s="114"/>
      <c r="E1741" s="114"/>
      <c r="F1741" s="114"/>
      <c r="G1741" s="114"/>
      <c r="H1741" s="117"/>
      <c r="I1741" s="123"/>
      <c r="J1741" s="116"/>
      <c r="K1741" s="123"/>
      <c r="L1741" s="116"/>
      <c r="M1741" s="116"/>
      <c r="N1741" s="123"/>
    </row>
    <row r="1742">
      <c r="A1742" s="114"/>
      <c r="B1742" s="114"/>
      <c r="C1742" s="114"/>
      <c r="D1742" s="114"/>
      <c r="E1742" s="114"/>
      <c r="F1742" s="114"/>
      <c r="G1742" s="114"/>
      <c r="H1742" s="117"/>
      <c r="I1742" s="123"/>
      <c r="J1742" s="116"/>
      <c r="K1742" s="123"/>
      <c r="L1742" s="116"/>
      <c r="M1742" s="116"/>
      <c r="N1742" s="123"/>
    </row>
    <row r="1743">
      <c r="A1743" s="114"/>
      <c r="B1743" s="114"/>
      <c r="C1743" s="114"/>
      <c r="D1743" s="114"/>
      <c r="E1743" s="114"/>
      <c r="F1743" s="114"/>
      <c r="G1743" s="114"/>
      <c r="H1743" s="117"/>
      <c r="I1743" s="123"/>
      <c r="J1743" s="116"/>
      <c r="K1743" s="123"/>
      <c r="L1743" s="116"/>
      <c r="M1743" s="116"/>
      <c r="N1743" s="123"/>
    </row>
    <row r="1744">
      <c r="A1744" s="114"/>
      <c r="B1744" s="114"/>
      <c r="C1744" s="114"/>
      <c r="D1744" s="114"/>
      <c r="E1744" s="114"/>
      <c r="F1744" s="114"/>
      <c r="G1744" s="114"/>
      <c r="H1744" s="117"/>
      <c r="I1744" s="123"/>
      <c r="J1744" s="116"/>
      <c r="K1744" s="123"/>
      <c r="L1744" s="116"/>
      <c r="M1744" s="116"/>
      <c r="N1744" s="123"/>
    </row>
    <row r="1745">
      <c r="A1745" s="114"/>
      <c r="B1745" s="114"/>
      <c r="C1745" s="114"/>
      <c r="D1745" s="114"/>
      <c r="E1745" s="114"/>
      <c r="F1745" s="114"/>
      <c r="G1745" s="114"/>
      <c r="H1745" s="117"/>
      <c r="I1745" s="123"/>
      <c r="J1745" s="116"/>
      <c r="K1745" s="123"/>
      <c r="L1745" s="116"/>
      <c r="M1745" s="116"/>
      <c r="N1745" s="123"/>
    </row>
    <row r="1746">
      <c r="A1746" s="114"/>
      <c r="B1746" s="114"/>
      <c r="C1746" s="114"/>
      <c r="D1746" s="114"/>
      <c r="E1746" s="114"/>
      <c r="F1746" s="114"/>
      <c r="G1746" s="114"/>
      <c r="H1746" s="117"/>
      <c r="I1746" s="123"/>
      <c r="J1746" s="116"/>
      <c r="K1746" s="123"/>
      <c r="L1746" s="116"/>
      <c r="M1746" s="116"/>
      <c r="N1746" s="123"/>
    </row>
    <row r="1747">
      <c r="A1747" s="114"/>
      <c r="B1747" s="114"/>
      <c r="C1747" s="114"/>
      <c r="D1747" s="114"/>
      <c r="E1747" s="114"/>
      <c r="F1747" s="114"/>
      <c r="G1747" s="114"/>
      <c r="H1747" s="117"/>
      <c r="I1747" s="123"/>
      <c r="J1747" s="116"/>
      <c r="K1747" s="123"/>
      <c r="L1747" s="116"/>
      <c r="M1747" s="116"/>
      <c r="N1747" s="123"/>
    </row>
    <row r="1748">
      <c r="A1748" s="114"/>
      <c r="B1748" s="114"/>
      <c r="C1748" s="114"/>
      <c r="D1748" s="114"/>
      <c r="E1748" s="114"/>
      <c r="F1748" s="114"/>
      <c r="G1748" s="114"/>
      <c r="H1748" s="117"/>
      <c r="I1748" s="123"/>
      <c r="J1748" s="116"/>
      <c r="K1748" s="123"/>
      <c r="L1748" s="116"/>
      <c r="M1748" s="116"/>
      <c r="N1748" s="123"/>
    </row>
    <row r="1749">
      <c r="A1749" s="114"/>
      <c r="B1749" s="114"/>
      <c r="C1749" s="114"/>
      <c r="D1749" s="114"/>
      <c r="E1749" s="114"/>
      <c r="F1749" s="114"/>
      <c r="G1749" s="114"/>
      <c r="H1749" s="117"/>
      <c r="I1749" s="123"/>
      <c r="J1749" s="116"/>
      <c r="K1749" s="123"/>
      <c r="L1749" s="116"/>
      <c r="M1749" s="116"/>
      <c r="N1749" s="123"/>
    </row>
    <row r="1750">
      <c r="A1750" s="114"/>
      <c r="B1750" s="114"/>
      <c r="C1750" s="114"/>
      <c r="D1750" s="114"/>
      <c r="E1750" s="114"/>
      <c r="F1750" s="114"/>
      <c r="G1750" s="114"/>
      <c r="H1750" s="117"/>
      <c r="I1750" s="123"/>
      <c r="J1750" s="116"/>
      <c r="K1750" s="123"/>
      <c r="L1750" s="116"/>
      <c r="M1750" s="116"/>
      <c r="N1750" s="123"/>
    </row>
    <row r="1751">
      <c r="A1751" s="114"/>
      <c r="B1751" s="114"/>
      <c r="C1751" s="114"/>
      <c r="D1751" s="114"/>
      <c r="E1751" s="114"/>
      <c r="F1751" s="114"/>
      <c r="G1751" s="114"/>
      <c r="H1751" s="117"/>
      <c r="I1751" s="123"/>
      <c r="J1751" s="116"/>
      <c r="K1751" s="123"/>
      <c r="L1751" s="116"/>
      <c r="M1751" s="116"/>
      <c r="N1751" s="123"/>
    </row>
    <row r="1752">
      <c r="A1752" s="114"/>
      <c r="B1752" s="114"/>
      <c r="C1752" s="114"/>
      <c r="D1752" s="114"/>
      <c r="E1752" s="114"/>
      <c r="F1752" s="114"/>
      <c r="G1752" s="114"/>
      <c r="H1752" s="117"/>
      <c r="I1752" s="123"/>
      <c r="J1752" s="116"/>
      <c r="K1752" s="123"/>
      <c r="L1752" s="116"/>
      <c r="M1752" s="116"/>
      <c r="N1752" s="123"/>
    </row>
    <row r="1753">
      <c r="A1753" s="114"/>
      <c r="B1753" s="114"/>
      <c r="C1753" s="114"/>
      <c r="D1753" s="114"/>
      <c r="E1753" s="114"/>
      <c r="F1753" s="114"/>
      <c r="G1753" s="114"/>
      <c r="H1753" s="117"/>
      <c r="I1753" s="123"/>
      <c r="J1753" s="116"/>
      <c r="K1753" s="123"/>
      <c r="L1753" s="116"/>
      <c r="M1753" s="116"/>
      <c r="N1753" s="123"/>
    </row>
    <row r="1754">
      <c r="A1754" s="114"/>
      <c r="B1754" s="114"/>
      <c r="C1754" s="114"/>
      <c r="D1754" s="114"/>
      <c r="E1754" s="114"/>
      <c r="F1754" s="114"/>
      <c r="G1754" s="114"/>
      <c r="H1754" s="117"/>
      <c r="I1754" s="123"/>
      <c r="J1754" s="116"/>
      <c r="K1754" s="123"/>
      <c r="L1754" s="116"/>
      <c r="M1754" s="116"/>
      <c r="N1754" s="123"/>
    </row>
    <row r="1755">
      <c r="A1755" s="114"/>
      <c r="B1755" s="114"/>
      <c r="C1755" s="114"/>
      <c r="D1755" s="114"/>
      <c r="E1755" s="114"/>
      <c r="F1755" s="114"/>
      <c r="G1755" s="114"/>
      <c r="H1755" s="117"/>
      <c r="I1755" s="123"/>
      <c r="J1755" s="116"/>
      <c r="K1755" s="123"/>
      <c r="L1755" s="116"/>
      <c r="M1755" s="116"/>
      <c r="N1755" s="123"/>
    </row>
    <row r="1756">
      <c r="A1756" s="114"/>
      <c r="B1756" s="114"/>
      <c r="C1756" s="114"/>
      <c r="D1756" s="114"/>
      <c r="E1756" s="114"/>
      <c r="F1756" s="114"/>
      <c r="G1756" s="114"/>
      <c r="H1756" s="117"/>
      <c r="I1756" s="123"/>
      <c r="J1756" s="116"/>
      <c r="K1756" s="123"/>
      <c r="L1756" s="116"/>
      <c r="M1756" s="116"/>
      <c r="N1756" s="123"/>
    </row>
    <row r="1757">
      <c r="A1757" s="114"/>
      <c r="B1757" s="114"/>
      <c r="C1757" s="114"/>
      <c r="D1757" s="114"/>
      <c r="E1757" s="114"/>
      <c r="F1757" s="114"/>
      <c r="G1757" s="114"/>
      <c r="H1757" s="117"/>
      <c r="I1757" s="123"/>
      <c r="J1757" s="116"/>
      <c r="K1757" s="123"/>
      <c r="L1757" s="116"/>
      <c r="M1757" s="116"/>
      <c r="N1757" s="123"/>
    </row>
    <row r="1758">
      <c r="A1758" s="114"/>
      <c r="B1758" s="114"/>
      <c r="C1758" s="114"/>
      <c r="D1758" s="114"/>
      <c r="E1758" s="114"/>
      <c r="F1758" s="114"/>
      <c r="G1758" s="114"/>
      <c r="H1758" s="117"/>
      <c r="I1758" s="123"/>
      <c r="J1758" s="116"/>
      <c r="K1758" s="123"/>
      <c r="L1758" s="116"/>
      <c r="M1758" s="116"/>
      <c r="N1758" s="123"/>
    </row>
    <row r="1759">
      <c r="A1759" s="114"/>
      <c r="B1759" s="114"/>
      <c r="C1759" s="114"/>
      <c r="D1759" s="114"/>
      <c r="E1759" s="114"/>
      <c r="F1759" s="114"/>
      <c r="G1759" s="114"/>
      <c r="H1759" s="117"/>
      <c r="I1759" s="123"/>
      <c r="J1759" s="116"/>
      <c r="K1759" s="123"/>
      <c r="L1759" s="116"/>
      <c r="M1759" s="116"/>
      <c r="N1759" s="123"/>
    </row>
    <row r="1760">
      <c r="A1760" s="114"/>
      <c r="B1760" s="114"/>
      <c r="C1760" s="114"/>
      <c r="D1760" s="114"/>
      <c r="E1760" s="114"/>
      <c r="F1760" s="114"/>
      <c r="G1760" s="114"/>
      <c r="H1760" s="117"/>
      <c r="I1760" s="123"/>
      <c r="J1760" s="116"/>
      <c r="K1760" s="123"/>
      <c r="L1760" s="116"/>
      <c r="M1760" s="116"/>
      <c r="N1760" s="123"/>
    </row>
    <row r="1761">
      <c r="A1761" s="114"/>
      <c r="B1761" s="114"/>
      <c r="C1761" s="114"/>
      <c r="D1761" s="114"/>
      <c r="E1761" s="114"/>
      <c r="F1761" s="114"/>
      <c r="G1761" s="114"/>
      <c r="H1761" s="117"/>
      <c r="I1761" s="123"/>
      <c r="J1761" s="116"/>
      <c r="K1761" s="123"/>
      <c r="L1761" s="116"/>
      <c r="M1761" s="116"/>
      <c r="N1761" s="123"/>
    </row>
    <row r="1762">
      <c r="A1762" s="114"/>
      <c r="B1762" s="114"/>
      <c r="C1762" s="114"/>
      <c r="D1762" s="114"/>
      <c r="E1762" s="114"/>
      <c r="F1762" s="114"/>
      <c r="G1762" s="114"/>
      <c r="H1762" s="117"/>
      <c r="I1762" s="123"/>
      <c r="J1762" s="116"/>
      <c r="K1762" s="123"/>
      <c r="L1762" s="116"/>
      <c r="M1762" s="116"/>
      <c r="N1762" s="123"/>
    </row>
    <row r="1763">
      <c r="A1763" s="114"/>
      <c r="B1763" s="114"/>
      <c r="C1763" s="114"/>
      <c r="D1763" s="114"/>
      <c r="E1763" s="114"/>
      <c r="F1763" s="114"/>
      <c r="G1763" s="114"/>
      <c r="H1763" s="117"/>
      <c r="I1763" s="123"/>
      <c r="J1763" s="116"/>
      <c r="K1763" s="123"/>
      <c r="L1763" s="116"/>
      <c r="M1763" s="116"/>
      <c r="N1763" s="123"/>
    </row>
    <row r="1764">
      <c r="A1764" s="114"/>
      <c r="B1764" s="114"/>
      <c r="C1764" s="114"/>
      <c r="D1764" s="114"/>
      <c r="E1764" s="114"/>
      <c r="F1764" s="114"/>
      <c r="G1764" s="114"/>
      <c r="H1764" s="117"/>
      <c r="I1764" s="123"/>
      <c r="J1764" s="116"/>
      <c r="K1764" s="123"/>
      <c r="L1764" s="116"/>
      <c r="M1764" s="116"/>
      <c r="N1764" s="123"/>
    </row>
    <row r="1765">
      <c r="A1765" s="114"/>
      <c r="B1765" s="114"/>
      <c r="C1765" s="114"/>
      <c r="D1765" s="114"/>
      <c r="E1765" s="114"/>
      <c r="F1765" s="114"/>
      <c r="G1765" s="114"/>
      <c r="H1765" s="117"/>
      <c r="I1765" s="123"/>
      <c r="J1765" s="116"/>
      <c r="K1765" s="123"/>
      <c r="L1765" s="116"/>
      <c r="M1765" s="116"/>
      <c r="N1765" s="123"/>
    </row>
    <row r="1766">
      <c r="A1766" s="114"/>
      <c r="B1766" s="114"/>
      <c r="C1766" s="114"/>
      <c r="D1766" s="114"/>
      <c r="E1766" s="114"/>
      <c r="F1766" s="114"/>
      <c r="G1766" s="114"/>
      <c r="H1766" s="117"/>
      <c r="I1766" s="123"/>
      <c r="J1766" s="116"/>
      <c r="K1766" s="123"/>
      <c r="L1766" s="116"/>
      <c r="M1766" s="116"/>
      <c r="N1766" s="123"/>
    </row>
    <row r="1767">
      <c r="A1767" s="114"/>
      <c r="B1767" s="114"/>
      <c r="C1767" s="114"/>
      <c r="D1767" s="114"/>
      <c r="E1767" s="114"/>
      <c r="F1767" s="114"/>
      <c r="G1767" s="114"/>
      <c r="H1767" s="117"/>
      <c r="I1767" s="123"/>
      <c r="J1767" s="116"/>
      <c r="K1767" s="123"/>
      <c r="L1767" s="116"/>
      <c r="M1767" s="116"/>
      <c r="N1767" s="123"/>
    </row>
    <row r="1768">
      <c r="A1768" s="114"/>
      <c r="B1768" s="114"/>
      <c r="C1768" s="114"/>
      <c r="D1768" s="114"/>
      <c r="E1768" s="114"/>
      <c r="F1768" s="114"/>
      <c r="G1768" s="114"/>
      <c r="H1768" s="117"/>
      <c r="I1768" s="123"/>
      <c r="J1768" s="116"/>
      <c r="K1768" s="123"/>
      <c r="L1768" s="116"/>
      <c r="M1768" s="116"/>
      <c r="N1768" s="123"/>
    </row>
    <row r="1769">
      <c r="A1769" s="114"/>
      <c r="B1769" s="114"/>
      <c r="C1769" s="114"/>
      <c r="D1769" s="114"/>
      <c r="E1769" s="114"/>
      <c r="F1769" s="114"/>
      <c r="G1769" s="114"/>
      <c r="H1769" s="117"/>
      <c r="I1769" s="123"/>
      <c r="J1769" s="116"/>
      <c r="K1769" s="123"/>
      <c r="L1769" s="116"/>
      <c r="M1769" s="116"/>
      <c r="N1769" s="123"/>
    </row>
    <row r="1770">
      <c r="A1770" s="114"/>
      <c r="B1770" s="114"/>
      <c r="C1770" s="114"/>
      <c r="D1770" s="114"/>
      <c r="E1770" s="114"/>
      <c r="F1770" s="114"/>
      <c r="G1770" s="114"/>
      <c r="H1770" s="117"/>
      <c r="I1770" s="123"/>
      <c r="J1770" s="116"/>
      <c r="K1770" s="123"/>
      <c r="L1770" s="116"/>
      <c r="M1770" s="116"/>
      <c r="N1770" s="123"/>
    </row>
    <row r="1771">
      <c r="A1771" s="114"/>
      <c r="B1771" s="114"/>
      <c r="C1771" s="114"/>
      <c r="D1771" s="114"/>
      <c r="E1771" s="114"/>
      <c r="F1771" s="114"/>
      <c r="G1771" s="114"/>
      <c r="H1771" s="117"/>
      <c r="I1771" s="123"/>
      <c r="J1771" s="116"/>
      <c r="K1771" s="123"/>
      <c r="L1771" s="116"/>
      <c r="M1771" s="116"/>
      <c r="N1771" s="123"/>
    </row>
    <row r="1772">
      <c r="A1772" s="114"/>
      <c r="B1772" s="114"/>
      <c r="C1772" s="114"/>
      <c r="D1772" s="114"/>
      <c r="E1772" s="114"/>
      <c r="F1772" s="114"/>
      <c r="G1772" s="114"/>
      <c r="H1772" s="117"/>
      <c r="I1772" s="123"/>
      <c r="J1772" s="116"/>
      <c r="K1772" s="123"/>
      <c r="L1772" s="116"/>
      <c r="M1772" s="116"/>
      <c r="N1772" s="123"/>
    </row>
    <row r="1773">
      <c r="A1773" s="114"/>
      <c r="B1773" s="114"/>
      <c r="C1773" s="114"/>
      <c r="D1773" s="114"/>
      <c r="E1773" s="114"/>
      <c r="F1773" s="114"/>
      <c r="G1773" s="114"/>
      <c r="H1773" s="117"/>
      <c r="I1773" s="123"/>
      <c r="J1773" s="116"/>
      <c r="K1773" s="123"/>
      <c r="L1773" s="116"/>
      <c r="M1773" s="116"/>
      <c r="N1773" s="123"/>
    </row>
    <row r="1774">
      <c r="A1774" s="114"/>
      <c r="B1774" s="114"/>
      <c r="C1774" s="114"/>
      <c r="D1774" s="114"/>
      <c r="E1774" s="114"/>
      <c r="F1774" s="114"/>
      <c r="G1774" s="114"/>
      <c r="H1774" s="117"/>
      <c r="I1774" s="123"/>
      <c r="J1774" s="116"/>
      <c r="K1774" s="123"/>
      <c r="L1774" s="116"/>
      <c r="M1774" s="116"/>
      <c r="N1774" s="123"/>
    </row>
    <row r="1775">
      <c r="A1775" s="114"/>
      <c r="B1775" s="114"/>
      <c r="C1775" s="114"/>
      <c r="D1775" s="114"/>
      <c r="E1775" s="114"/>
      <c r="F1775" s="114"/>
      <c r="G1775" s="114"/>
      <c r="H1775" s="117"/>
      <c r="I1775" s="123"/>
      <c r="J1775" s="116"/>
      <c r="K1775" s="123"/>
      <c r="L1775" s="116"/>
      <c r="M1775" s="116"/>
      <c r="N1775" s="123"/>
    </row>
    <row r="1776">
      <c r="A1776" s="114"/>
      <c r="B1776" s="114"/>
      <c r="C1776" s="114"/>
      <c r="D1776" s="114"/>
      <c r="E1776" s="114"/>
      <c r="F1776" s="114"/>
      <c r="G1776" s="114"/>
      <c r="H1776" s="117"/>
      <c r="I1776" s="123"/>
      <c r="J1776" s="116"/>
      <c r="K1776" s="123"/>
      <c r="L1776" s="116"/>
      <c r="M1776" s="116"/>
      <c r="N1776" s="123"/>
    </row>
    <row r="1777">
      <c r="A1777" s="114"/>
      <c r="B1777" s="114"/>
      <c r="C1777" s="114"/>
      <c r="D1777" s="114"/>
      <c r="E1777" s="114"/>
      <c r="F1777" s="114"/>
      <c r="G1777" s="114"/>
      <c r="H1777" s="117"/>
      <c r="I1777" s="123"/>
      <c r="J1777" s="116"/>
      <c r="K1777" s="123"/>
      <c r="L1777" s="116"/>
      <c r="M1777" s="116"/>
      <c r="N1777" s="123"/>
    </row>
    <row r="1778">
      <c r="A1778" s="114"/>
      <c r="B1778" s="114"/>
      <c r="C1778" s="114"/>
      <c r="D1778" s="114"/>
      <c r="E1778" s="114"/>
      <c r="F1778" s="114"/>
      <c r="G1778" s="114"/>
      <c r="H1778" s="117"/>
      <c r="I1778" s="123"/>
      <c r="J1778" s="116"/>
      <c r="K1778" s="123"/>
      <c r="L1778" s="116"/>
      <c r="M1778" s="116"/>
      <c r="N1778" s="123"/>
    </row>
    <row r="1779">
      <c r="A1779" s="114"/>
      <c r="B1779" s="114"/>
      <c r="C1779" s="114"/>
      <c r="D1779" s="114"/>
      <c r="E1779" s="114"/>
      <c r="F1779" s="114"/>
      <c r="G1779" s="114"/>
      <c r="H1779" s="117"/>
      <c r="I1779" s="123"/>
      <c r="J1779" s="116"/>
      <c r="K1779" s="123"/>
      <c r="L1779" s="116"/>
      <c r="M1779" s="116"/>
      <c r="N1779" s="123"/>
    </row>
    <row r="1780">
      <c r="A1780" s="114"/>
      <c r="B1780" s="114"/>
      <c r="C1780" s="114"/>
      <c r="D1780" s="114"/>
      <c r="E1780" s="114"/>
      <c r="F1780" s="114"/>
      <c r="G1780" s="114"/>
      <c r="H1780" s="117"/>
      <c r="I1780" s="123"/>
      <c r="J1780" s="116"/>
      <c r="K1780" s="123"/>
      <c r="L1780" s="116"/>
      <c r="M1780" s="116"/>
      <c r="N1780" s="123"/>
    </row>
    <row r="1781">
      <c r="A1781" s="114"/>
      <c r="B1781" s="114"/>
      <c r="C1781" s="114"/>
      <c r="D1781" s="114"/>
      <c r="E1781" s="114"/>
      <c r="F1781" s="114"/>
      <c r="G1781" s="114"/>
      <c r="H1781" s="117"/>
      <c r="I1781" s="123"/>
      <c r="J1781" s="116"/>
      <c r="K1781" s="123"/>
      <c r="L1781" s="116"/>
      <c r="M1781" s="116"/>
      <c r="N1781" s="123"/>
    </row>
    <row r="1782">
      <c r="A1782" s="114"/>
      <c r="B1782" s="114"/>
      <c r="C1782" s="114"/>
      <c r="D1782" s="114"/>
      <c r="E1782" s="114"/>
      <c r="F1782" s="114"/>
      <c r="G1782" s="114"/>
      <c r="H1782" s="117"/>
      <c r="I1782" s="123"/>
      <c r="J1782" s="116"/>
      <c r="K1782" s="123"/>
      <c r="L1782" s="116"/>
      <c r="M1782" s="116"/>
      <c r="N1782" s="123"/>
    </row>
    <row r="1783">
      <c r="A1783" s="114"/>
      <c r="B1783" s="114"/>
      <c r="C1783" s="114"/>
      <c r="D1783" s="114"/>
      <c r="E1783" s="114"/>
      <c r="F1783" s="114"/>
      <c r="G1783" s="114"/>
      <c r="H1783" s="117"/>
      <c r="I1783" s="123"/>
      <c r="J1783" s="116"/>
      <c r="K1783" s="123"/>
      <c r="L1783" s="116"/>
      <c r="M1783" s="116"/>
      <c r="N1783" s="123"/>
    </row>
    <row r="1784">
      <c r="A1784" s="114"/>
      <c r="B1784" s="114"/>
      <c r="C1784" s="114"/>
      <c r="D1784" s="114"/>
      <c r="E1784" s="114"/>
      <c r="F1784" s="114"/>
      <c r="G1784" s="114"/>
      <c r="H1784" s="117"/>
      <c r="I1784" s="123"/>
      <c r="J1784" s="116"/>
      <c r="K1784" s="123"/>
      <c r="L1784" s="116"/>
      <c r="M1784" s="116"/>
      <c r="N1784" s="123"/>
    </row>
    <row r="1785">
      <c r="A1785" s="114"/>
      <c r="B1785" s="114"/>
      <c r="C1785" s="114"/>
      <c r="D1785" s="114"/>
      <c r="E1785" s="114"/>
      <c r="F1785" s="114"/>
      <c r="G1785" s="114"/>
      <c r="H1785" s="117"/>
      <c r="I1785" s="123"/>
      <c r="J1785" s="116"/>
      <c r="K1785" s="123"/>
      <c r="L1785" s="116"/>
      <c r="M1785" s="116"/>
      <c r="N1785" s="123"/>
    </row>
    <row r="1786">
      <c r="A1786" s="114"/>
      <c r="B1786" s="114"/>
      <c r="C1786" s="114"/>
      <c r="D1786" s="114"/>
      <c r="E1786" s="114"/>
      <c r="F1786" s="114"/>
      <c r="G1786" s="114"/>
      <c r="H1786" s="117"/>
      <c r="I1786" s="123"/>
      <c r="J1786" s="116"/>
      <c r="K1786" s="123"/>
      <c r="L1786" s="116"/>
      <c r="M1786" s="116"/>
      <c r="N1786" s="123"/>
    </row>
    <row r="1787">
      <c r="A1787" s="114"/>
      <c r="B1787" s="114"/>
      <c r="C1787" s="114"/>
      <c r="D1787" s="114"/>
      <c r="E1787" s="114"/>
      <c r="F1787" s="114"/>
      <c r="G1787" s="114"/>
      <c r="H1787" s="117"/>
      <c r="I1787" s="123"/>
      <c r="J1787" s="116"/>
      <c r="K1787" s="123"/>
      <c r="L1787" s="116"/>
      <c r="M1787" s="116"/>
      <c r="N1787" s="123"/>
    </row>
    <row r="1788">
      <c r="A1788" s="114"/>
      <c r="B1788" s="114"/>
      <c r="C1788" s="114"/>
      <c r="D1788" s="114"/>
      <c r="E1788" s="114"/>
      <c r="F1788" s="114"/>
      <c r="G1788" s="114"/>
      <c r="H1788" s="117"/>
      <c r="I1788" s="123"/>
      <c r="J1788" s="116"/>
      <c r="K1788" s="123"/>
      <c r="L1788" s="116"/>
      <c r="M1788" s="116"/>
      <c r="N1788" s="123"/>
    </row>
    <row r="1789">
      <c r="A1789" s="114"/>
      <c r="B1789" s="114"/>
      <c r="C1789" s="114"/>
      <c r="D1789" s="114"/>
      <c r="E1789" s="114"/>
      <c r="F1789" s="114"/>
      <c r="G1789" s="114"/>
      <c r="H1789" s="117"/>
      <c r="I1789" s="123"/>
      <c r="J1789" s="116"/>
      <c r="K1789" s="123"/>
      <c r="L1789" s="116"/>
      <c r="M1789" s="116"/>
      <c r="N1789" s="123"/>
    </row>
    <row r="1790">
      <c r="A1790" s="114"/>
      <c r="B1790" s="114"/>
      <c r="C1790" s="114"/>
      <c r="D1790" s="114"/>
      <c r="E1790" s="114"/>
      <c r="F1790" s="114"/>
      <c r="G1790" s="114"/>
      <c r="H1790" s="117"/>
      <c r="I1790" s="123"/>
      <c r="J1790" s="116"/>
      <c r="K1790" s="123"/>
      <c r="L1790" s="116"/>
      <c r="M1790" s="116"/>
      <c r="N1790" s="123"/>
    </row>
    <row r="1791">
      <c r="A1791" s="114"/>
      <c r="B1791" s="114"/>
      <c r="C1791" s="114"/>
      <c r="D1791" s="114"/>
      <c r="E1791" s="114"/>
      <c r="F1791" s="114"/>
      <c r="G1791" s="114"/>
      <c r="H1791" s="117"/>
      <c r="I1791" s="123"/>
      <c r="J1791" s="116"/>
      <c r="K1791" s="123"/>
      <c r="L1791" s="116"/>
      <c r="M1791" s="116"/>
      <c r="N1791" s="123"/>
    </row>
    <row r="1792">
      <c r="A1792" s="114"/>
      <c r="B1792" s="114"/>
      <c r="C1792" s="114"/>
      <c r="D1792" s="114"/>
      <c r="E1792" s="114"/>
      <c r="F1792" s="114"/>
      <c r="G1792" s="114"/>
      <c r="H1792" s="117"/>
      <c r="I1792" s="123"/>
      <c r="J1792" s="116"/>
      <c r="K1792" s="123"/>
      <c r="L1792" s="116"/>
      <c r="M1792" s="116"/>
      <c r="N1792" s="123"/>
    </row>
    <row r="1793">
      <c r="A1793" s="114"/>
      <c r="B1793" s="114"/>
      <c r="C1793" s="114"/>
      <c r="D1793" s="114"/>
      <c r="E1793" s="114"/>
      <c r="F1793" s="114"/>
      <c r="G1793" s="114"/>
      <c r="H1793" s="117"/>
      <c r="I1793" s="123"/>
      <c r="J1793" s="116"/>
      <c r="K1793" s="123"/>
      <c r="L1793" s="116"/>
      <c r="M1793" s="116"/>
      <c r="N1793" s="123"/>
    </row>
    <row r="1794">
      <c r="A1794" s="114"/>
      <c r="B1794" s="114"/>
      <c r="C1794" s="114"/>
      <c r="D1794" s="114"/>
      <c r="E1794" s="114"/>
      <c r="F1794" s="114"/>
      <c r="G1794" s="114"/>
      <c r="H1794" s="117"/>
      <c r="I1794" s="123"/>
      <c r="J1794" s="116"/>
      <c r="K1794" s="123"/>
      <c r="L1794" s="116"/>
      <c r="M1794" s="116"/>
      <c r="N1794" s="123"/>
    </row>
    <row r="1795">
      <c r="A1795" s="114"/>
      <c r="B1795" s="114"/>
      <c r="C1795" s="114"/>
      <c r="D1795" s="114"/>
      <c r="E1795" s="114"/>
      <c r="F1795" s="114"/>
      <c r="G1795" s="114"/>
      <c r="H1795" s="117"/>
      <c r="I1795" s="123"/>
      <c r="J1795" s="116"/>
      <c r="K1795" s="123"/>
      <c r="L1795" s="116"/>
      <c r="M1795" s="116"/>
      <c r="N1795" s="123"/>
    </row>
    <row r="1796">
      <c r="A1796" s="114"/>
      <c r="B1796" s="114"/>
      <c r="C1796" s="114"/>
      <c r="D1796" s="114"/>
      <c r="E1796" s="114"/>
      <c r="F1796" s="114"/>
      <c r="G1796" s="114"/>
      <c r="H1796" s="117"/>
      <c r="I1796" s="123"/>
      <c r="J1796" s="116"/>
      <c r="K1796" s="123"/>
      <c r="L1796" s="116"/>
      <c r="M1796" s="116"/>
      <c r="N1796" s="123"/>
    </row>
    <row r="1797">
      <c r="A1797" s="114"/>
      <c r="B1797" s="114"/>
      <c r="C1797" s="114"/>
      <c r="D1797" s="114"/>
      <c r="E1797" s="114"/>
      <c r="F1797" s="114"/>
      <c r="G1797" s="114"/>
      <c r="H1797" s="117"/>
      <c r="I1797" s="123"/>
      <c r="J1797" s="116"/>
      <c r="K1797" s="123"/>
      <c r="L1797" s="116"/>
      <c r="M1797" s="116"/>
      <c r="N1797" s="123"/>
    </row>
    <row r="1798">
      <c r="A1798" s="114"/>
      <c r="B1798" s="114"/>
      <c r="C1798" s="114"/>
      <c r="D1798" s="114"/>
      <c r="E1798" s="114"/>
      <c r="F1798" s="114"/>
      <c r="G1798" s="114"/>
      <c r="H1798" s="117"/>
      <c r="I1798" s="123"/>
      <c r="J1798" s="116"/>
      <c r="K1798" s="123"/>
      <c r="L1798" s="116"/>
      <c r="M1798" s="116"/>
      <c r="N1798" s="123"/>
    </row>
    <row r="1799">
      <c r="A1799" s="114"/>
      <c r="B1799" s="114"/>
      <c r="C1799" s="114"/>
      <c r="D1799" s="114"/>
      <c r="E1799" s="114"/>
      <c r="F1799" s="114"/>
      <c r="G1799" s="114"/>
      <c r="H1799" s="117"/>
      <c r="I1799" s="123"/>
      <c r="J1799" s="116"/>
      <c r="K1799" s="123"/>
      <c r="L1799" s="116"/>
      <c r="M1799" s="116"/>
      <c r="N1799" s="123"/>
    </row>
    <row r="1800">
      <c r="A1800" s="114"/>
      <c r="B1800" s="114"/>
      <c r="C1800" s="114"/>
      <c r="D1800" s="114"/>
      <c r="E1800" s="114"/>
      <c r="F1800" s="114"/>
      <c r="G1800" s="114"/>
      <c r="H1800" s="117"/>
      <c r="I1800" s="123"/>
      <c r="J1800" s="116"/>
      <c r="K1800" s="123"/>
      <c r="L1800" s="116"/>
      <c r="M1800" s="116"/>
      <c r="N1800" s="123"/>
    </row>
    <row r="1801">
      <c r="A1801" s="114"/>
      <c r="B1801" s="114"/>
      <c r="C1801" s="114"/>
      <c r="D1801" s="114"/>
      <c r="E1801" s="114"/>
      <c r="F1801" s="114"/>
      <c r="G1801" s="114"/>
      <c r="H1801" s="117"/>
      <c r="I1801" s="123"/>
      <c r="J1801" s="116"/>
      <c r="K1801" s="123"/>
      <c r="L1801" s="116"/>
      <c r="M1801" s="116"/>
      <c r="N1801" s="123"/>
    </row>
    <row r="1802">
      <c r="A1802" s="114"/>
      <c r="B1802" s="114"/>
      <c r="C1802" s="114"/>
      <c r="D1802" s="114"/>
      <c r="E1802" s="114"/>
      <c r="F1802" s="114"/>
      <c r="G1802" s="114"/>
      <c r="H1802" s="117"/>
      <c r="I1802" s="123"/>
      <c r="J1802" s="116"/>
      <c r="K1802" s="123"/>
      <c r="L1802" s="116"/>
      <c r="M1802" s="116"/>
      <c r="N1802" s="123"/>
    </row>
    <row r="1803">
      <c r="A1803" s="114"/>
      <c r="B1803" s="114"/>
      <c r="C1803" s="114"/>
      <c r="D1803" s="114"/>
      <c r="E1803" s="114"/>
      <c r="F1803" s="114"/>
      <c r="G1803" s="114"/>
      <c r="H1803" s="117"/>
      <c r="I1803" s="123"/>
      <c r="J1803" s="116"/>
      <c r="K1803" s="123"/>
      <c r="L1803" s="116"/>
      <c r="M1803" s="116"/>
      <c r="N1803" s="123"/>
    </row>
    <row r="1804">
      <c r="A1804" s="114"/>
      <c r="B1804" s="114"/>
      <c r="C1804" s="114"/>
      <c r="D1804" s="114"/>
      <c r="E1804" s="114"/>
      <c r="F1804" s="114"/>
      <c r="G1804" s="114"/>
      <c r="H1804" s="117"/>
      <c r="I1804" s="123"/>
      <c r="J1804" s="116"/>
      <c r="K1804" s="123"/>
      <c r="L1804" s="116"/>
      <c r="M1804" s="116"/>
      <c r="N1804" s="123"/>
    </row>
    <row r="1805">
      <c r="A1805" s="114"/>
      <c r="B1805" s="114"/>
      <c r="C1805" s="114"/>
      <c r="D1805" s="114"/>
      <c r="E1805" s="114"/>
      <c r="F1805" s="114"/>
      <c r="G1805" s="114"/>
      <c r="H1805" s="117"/>
      <c r="I1805" s="123"/>
      <c r="J1805" s="116"/>
      <c r="K1805" s="123"/>
      <c r="L1805" s="116"/>
      <c r="M1805" s="116"/>
      <c r="N1805" s="123"/>
    </row>
    <row r="1806">
      <c r="A1806" s="114"/>
      <c r="B1806" s="114"/>
      <c r="C1806" s="114"/>
      <c r="D1806" s="114"/>
      <c r="E1806" s="114"/>
      <c r="F1806" s="114"/>
      <c r="G1806" s="114"/>
      <c r="H1806" s="117"/>
      <c r="I1806" s="123"/>
      <c r="J1806" s="116"/>
      <c r="K1806" s="123"/>
      <c r="L1806" s="116"/>
      <c r="M1806" s="116"/>
      <c r="N1806" s="123"/>
    </row>
    <row r="1807">
      <c r="A1807" s="114"/>
      <c r="B1807" s="114"/>
      <c r="C1807" s="114"/>
      <c r="D1807" s="114"/>
      <c r="E1807" s="114"/>
      <c r="F1807" s="114"/>
      <c r="G1807" s="114"/>
      <c r="H1807" s="117"/>
      <c r="I1807" s="123"/>
      <c r="J1807" s="116"/>
      <c r="K1807" s="123"/>
      <c r="L1807" s="116"/>
      <c r="M1807" s="116"/>
      <c r="N1807" s="123"/>
    </row>
    <row r="1808">
      <c r="A1808" s="114"/>
      <c r="B1808" s="114"/>
      <c r="C1808" s="114"/>
      <c r="D1808" s="114"/>
      <c r="E1808" s="114"/>
      <c r="F1808" s="114"/>
      <c r="G1808" s="114"/>
      <c r="H1808" s="117"/>
      <c r="I1808" s="123"/>
      <c r="J1808" s="116"/>
      <c r="K1808" s="123"/>
      <c r="L1808" s="116"/>
      <c r="M1808" s="116"/>
      <c r="N1808" s="123"/>
    </row>
    <row r="1809">
      <c r="A1809" s="114"/>
      <c r="B1809" s="114"/>
      <c r="C1809" s="114"/>
      <c r="D1809" s="114"/>
      <c r="E1809" s="114"/>
      <c r="F1809" s="114"/>
      <c r="G1809" s="114"/>
      <c r="H1809" s="117"/>
      <c r="I1809" s="123"/>
      <c r="J1809" s="116"/>
      <c r="K1809" s="123"/>
      <c r="L1809" s="116"/>
      <c r="M1809" s="116"/>
      <c r="N1809" s="123"/>
    </row>
    <row r="1810">
      <c r="A1810" s="114"/>
      <c r="B1810" s="114"/>
      <c r="C1810" s="114"/>
      <c r="D1810" s="114"/>
      <c r="E1810" s="114"/>
      <c r="F1810" s="114"/>
      <c r="G1810" s="114"/>
      <c r="H1810" s="117"/>
      <c r="I1810" s="123"/>
      <c r="J1810" s="116"/>
      <c r="K1810" s="123"/>
      <c r="L1810" s="116"/>
      <c r="M1810" s="116"/>
      <c r="N1810" s="123"/>
    </row>
    <row r="1811">
      <c r="A1811" s="114"/>
      <c r="B1811" s="114"/>
      <c r="C1811" s="114"/>
      <c r="D1811" s="114"/>
      <c r="E1811" s="114"/>
      <c r="F1811" s="114"/>
      <c r="G1811" s="114"/>
      <c r="H1811" s="117"/>
      <c r="I1811" s="123"/>
      <c r="J1811" s="116"/>
      <c r="K1811" s="123"/>
      <c r="L1811" s="116"/>
      <c r="M1811" s="116"/>
      <c r="N1811" s="123"/>
    </row>
    <row r="1812">
      <c r="A1812" s="114"/>
      <c r="B1812" s="114"/>
      <c r="C1812" s="114"/>
      <c r="D1812" s="114"/>
      <c r="E1812" s="114"/>
      <c r="F1812" s="114"/>
      <c r="G1812" s="114"/>
      <c r="H1812" s="117"/>
      <c r="I1812" s="123"/>
      <c r="J1812" s="116"/>
      <c r="K1812" s="123"/>
      <c r="L1812" s="116"/>
      <c r="M1812" s="116"/>
      <c r="N1812" s="123"/>
    </row>
    <row r="1813">
      <c r="A1813" s="114"/>
      <c r="B1813" s="114"/>
      <c r="C1813" s="114"/>
      <c r="D1813" s="114"/>
      <c r="E1813" s="114"/>
      <c r="F1813" s="114"/>
      <c r="G1813" s="114"/>
      <c r="H1813" s="117"/>
      <c r="I1813" s="123"/>
      <c r="J1813" s="116"/>
      <c r="K1813" s="123"/>
      <c r="L1813" s="116"/>
      <c r="M1813" s="116"/>
      <c r="N1813" s="123"/>
    </row>
    <row r="1814">
      <c r="A1814" s="114"/>
      <c r="B1814" s="114"/>
      <c r="C1814" s="114"/>
      <c r="D1814" s="114"/>
      <c r="E1814" s="114"/>
      <c r="F1814" s="114"/>
      <c r="G1814" s="114"/>
      <c r="H1814" s="117"/>
      <c r="I1814" s="123"/>
      <c r="J1814" s="116"/>
      <c r="K1814" s="123"/>
      <c r="L1814" s="116"/>
      <c r="M1814" s="116"/>
      <c r="N1814" s="123"/>
    </row>
    <row r="1815">
      <c r="A1815" s="114"/>
      <c r="B1815" s="114"/>
      <c r="C1815" s="114"/>
      <c r="D1815" s="114"/>
      <c r="E1815" s="114"/>
      <c r="F1815" s="114"/>
      <c r="G1815" s="114"/>
      <c r="H1815" s="117"/>
      <c r="I1815" s="123"/>
      <c r="J1815" s="116"/>
      <c r="K1815" s="123"/>
      <c r="L1815" s="116"/>
      <c r="M1815" s="116"/>
      <c r="N1815" s="123"/>
    </row>
    <row r="1816">
      <c r="A1816" s="114"/>
      <c r="B1816" s="114"/>
      <c r="C1816" s="114"/>
      <c r="D1816" s="114"/>
      <c r="E1816" s="114"/>
      <c r="F1816" s="114"/>
      <c r="G1816" s="114"/>
      <c r="H1816" s="117"/>
      <c r="I1816" s="123"/>
      <c r="J1816" s="116"/>
      <c r="K1816" s="123"/>
      <c r="L1816" s="116"/>
      <c r="M1816" s="116"/>
      <c r="N1816" s="123"/>
    </row>
    <row r="1817">
      <c r="A1817" s="114"/>
      <c r="B1817" s="114"/>
      <c r="C1817" s="114"/>
      <c r="D1817" s="114"/>
      <c r="E1817" s="114"/>
      <c r="F1817" s="114"/>
      <c r="G1817" s="114"/>
      <c r="H1817" s="117"/>
      <c r="I1817" s="123"/>
      <c r="J1817" s="116"/>
      <c r="K1817" s="123"/>
      <c r="L1817" s="116"/>
      <c r="M1817" s="116"/>
      <c r="N1817" s="123"/>
    </row>
    <row r="1818">
      <c r="A1818" s="114"/>
      <c r="B1818" s="114"/>
      <c r="C1818" s="114"/>
      <c r="D1818" s="114"/>
      <c r="E1818" s="114"/>
      <c r="F1818" s="114"/>
      <c r="G1818" s="114"/>
      <c r="H1818" s="117"/>
      <c r="I1818" s="123"/>
      <c r="J1818" s="116"/>
      <c r="K1818" s="123"/>
      <c r="L1818" s="116"/>
      <c r="M1818" s="116"/>
      <c r="N1818" s="123"/>
    </row>
    <row r="1819">
      <c r="A1819" s="114"/>
      <c r="B1819" s="114"/>
      <c r="C1819" s="114"/>
      <c r="D1819" s="114"/>
      <c r="E1819" s="114"/>
      <c r="F1819" s="114"/>
      <c r="G1819" s="114"/>
      <c r="H1819" s="117"/>
      <c r="I1819" s="123"/>
      <c r="J1819" s="116"/>
      <c r="K1819" s="123"/>
      <c r="L1819" s="116"/>
      <c r="M1819" s="116"/>
      <c r="N1819" s="123"/>
    </row>
    <row r="1820">
      <c r="A1820" s="114"/>
      <c r="B1820" s="114"/>
      <c r="C1820" s="114"/>
      <c r="D1820" s="114"/>
      <c r="E1820" s="114"/>
      <c r="F1820" s="114"/>
      <c r="G1820" s="114"/>
      <c r="H1820" s="117"/>
      <c r="I1820" s="123"/>
      <c r="J1820" s="116"/>
      <c r="K1820" s="123"/>
      <c r="L1820" s="116"/>
      <c r="M1820" s="116"/>
      <c r="N1820" s="123"/>
    </row>
    <row r="1821">
      <c r="A1821" s="114"/>
      <c r="B1821" s="114"/>
      <c r="C1821" s="114"/>
      <c r="D1821" s="114"/>
      <c r="E1821" s="114"/>
      <c r="F1821" s="114"/>
      <c r="G1821" s="114"/>
      <c r="H1821" s="117"/>
      <c r="I1821" s="123"/>
      <c r="J1821" s="116"/>
      <c r="K1821" s="123"/>
      <c r="L1821" s="116"/>
      <c r="M1821" s="116"/>
      <c r="N1821" s="123"/>
    </row>
    <row r="1822">
      <c r="A1822" s="114"/>
      <c r="B1822" s="114"/>
      <c r="C1822" s="114"/>
      <c r="D1822" s="114"/>
      <c r="E1822" s="114"/>
      <c r="F1822" s="114"/>
      <c r="G1822" s="114"/>
      <c r="H1822" s="117"/>
      <c r="I1822" s="123"/>
      <c r="J1822" s="116"/>
      <c r="K1822" s="123"/>
      <c r="L1822" s="116"/>
      <c r="M1822" s="116"/>
      <c r="N1822" s="123"/>
    </row>
    <row r="1823">
      <c r="A1823" s="114"/>
      <c r="B1823" s="114"/>
      <c r="C1823" s="114"/>
      <c r="D1823" s="114"/>
      <c r="E1823" s="114"/>
      <c r="F1823" s="114"/>
      <c r="G1823" s="114"/>
      <c r="H1823" s="117"/>
      <c r="I1823" s="123"/>
      <c r="J1823" s="116"/>
      <c r="K1823" s="123"/>
      <c r="L1823" s="116"/>
      <c r="M1823" s="116"/>
      <c r="N1823" s="123"/>
    </row>
    <row r="1824">
      <c r="A1824" s="114"/>
      <c r="B1824" s="114"/>
      <c r="C1824" s="114"/>
      <c r="D1824" s="114"/>
      <c r="E1824" s="114"/>
      <c r="F1824" s="114"/>
      <c r="G1824" s="114"/>
      <c r="H1824" s="117"/>
      <c r="I1824" s="123"/>
      <c r="J1824" s="116"/>
      <c r="K1824" s="123"/>
      <c r="L1824" s="116"/>
      <c r="M1824" s="116"/>
      <c r="N1824" s="123"/>
    </row>
    <row r="1825">
      <c r="A1825" s="114"/>
      <c r="B1825" s="114"/>
      <c r="C1825" s="114"/>
      <c r="D1825" s="114"/>
      <c r="E1825" s="114"/>
      <c r="F1825" s="114"/>
      <c r="G1825" s="114"/>
      <c r="H1825" s="117"/>
      <c r="I1825" s="123"/>
      <c r="J1825" s="116"/>
      <c r="K1825" s="123"/>
      <c r="L1825" s="116"/>
      <c r="M1825" s="116"/>
      <c r="N1825" s="123"/>
    </row>
    <row r="1826">
      <c r="A1826" s="114"/>
      <c r="B1826" s="114"/>
      <c r="C1826" s="114"/>
      <c r="D1826" s="114"/>
      <c r="E1826" s="114"/>
      <c r="F1826" s="114"/>
      <c r="G1826" s="114"/>
      <c r="H1826" s="117"/>
      <c r="I1826" s="123"/>
      <c r="J1826" s="116"/>
      <c r="K1826" s="123"/>
      <c r="L1826" s="116"/>
      <c r="M1826" s="116"/>
      <c r="N1826" s="123"/>
    </row>
    <row r="1827">
      <c r="A1827" s="114"/>
      <c r="B1827" s="114"/>
      <c r="C1827" s="114"/>
      <c r="D1827" s="114"/>
      <c r="E1827" s="114"/>
      <c r="F1827" s="114"/>
      <c r="G1827" s="114"/>
      <c r="H1827" s="117"/>
      <c r="I1827" s="123"/>
      <c r="J1827" s="116"/>
      <c r="K1827" s="123"/>
      <c r="L1827" s="116"/>
      <c r="M1827" s="116"/>
      <c r="N1827" s="123"/>
    </row>
    <row r="1828">
      <c r="A1828" s="114"/>
      <c r="B1828" s="114"/>
      <c r="C1828" s="114"/>
      <c r="D1828" s="114"/>
      <c r="E1828" s="114"/>
      <c r="F1828" s="114"/>
      <c r="G1828" s="114"/>
      <c r="H1828" s="117"/>
      <c r="I1828" s="123"/>
      <c r="J1828" s="116"/>
      <c r="K1828" s="123"/>
      <c r="L1828" s="116"/>
      <c r="M1828" s="116"/>
      <c r="N1828" s="123"/>
    </row>
    <row r="1829">
      <c r="A1829" s="114"/>
      <c r="B1829" s="114"/>
      <c r="C1829" s="114"/>
      <c r="D1829" s="114"/>
      <c r="E1829" s="114"/>
      <c r="F1829" s="114"/>
      <c r="G1829" s="114"/>
      <c r="H1829" s="117"/>
      <c r="I1829" s="123"/>
      <c r="J1829" s="116"/>
      <c r="K1829" s="123"/>
      <c r="L1829" s="116"/>
      <c r="M1829" s="116"/>
      <c r="N1829" s="123"/>
    </row>
    <row r="1830">
      <c r="A1830" s="114"/>
      <c r="B1830" s="114"/>
      <c r="C1830" s="114"/>
      <c r="D1830" s="114"/>
      <c r="E1830" s="114"/>
      <c r="F1830" s="114"/>
      <c r="G1830" s="114"/>
      <c r="H1830" s="117"/>
      <c r="I1830" s="123"/>
      <c r="J1830" s="116"/>
      <c r="K1830" s="123"/>
      <c r="L1830" s="116"/>
      <c r="M1830" s="116"/>
      <c r="N1830" s="123"/>
    </row>
    <row r="1831">
      <c r="A1831" s="114"/>
      <c r="B1831" s="114"/>
      <c r="C1831" s="114"/>
      <c r="D1831" s="114"/>
      <c r="E1831" s="114"/>
      <c r="F1831" s="114"/>
      <c r="G1831" s="114"/>
      <c r="H1831" s="117"/>
      <c r="I1831" s="123"/>
      <c r="J1831" s="116"/>
      <c r="K1831" s="123"/>
      <c r="L1831" s="116"/>
      <c r="M1831" s="116"/>
      <c r="N1831" s="123"/>
    </row>
    <row r="1832">
      <c r="A1832" s="114"/>
      <c r="B1832" s="114"/>
      <c r="C1832" s="114"/>
      <c r="D1832" s="114"/>
      <c r="E1832" s="114"/>
      <c r="F1832" s="114"/>
      <c r="G1832" s="114"/>
      <c r="H1832" s="117"/>
      <c r="I1832" s="123"/>
      <c r="J1832" s="116"/>
      <c r="K1832" s="123"/>
      <c r="L1832" s="116"/>
      <c r="M1832" s="116"/>
      <c r="N1832" s="123"/>
    </row>
    <row r="1833">
      <c r="A1833" s="114"/>
      <c r="B1833" s="114"/>
      <c r="C1833" s="114"/>
      <c r="D1833" s="114"/>
      <c r="E1833" s="114"/>
      <c r="F1833" s="114"/>
      <c r="G1833" s="114"/>
      <c r="H1833" s="117"/>
      <c r="I1833" s="123"/>
      <c r="J1833" s="116"/>
      <c r="K1833" s="123"/>
      <c r="L1833" s="116"/>
      <c r="M1833" s="116"/>
      <c r="N1833" s="123"/>
    </row>
    <row r="1834">
      <c r="A1834" s="114"/>
      <c r="B1834" s="114"/>
      <c r="C1834" s="114"/>
      <c r="D1834" s="114"/>
      <c r="E1834" s="114"/>
      <c r="F1834" s="114"/>
      <c r="G1834" s="114"/>
      <c r="H1834" s="117"/>
      <c r="I1834" s="123"/>
      <c r="J1834" s="116"/>
      <c r="K1834" s="123"/>
      <c r="L1834" s="116"/>
      <c r="M1834" s="116"/>
      <c r="N1834" s="123"/>
    </row>
    <row r="1835">
      <c r="A1835" s="114"/>
      <c r="B1835" s="114"/>
      <c r="C1835" s="114"/>
      <c r="D1835" s="114"/>
      <c r="E1835" s="114"/>
      <c r="F1835" s="114"/>
      <c r="G1835" s="114"/>
      <c r="H1835" s="117"/>
      <c r="I1835" s="123"/>
      <c r="J1835" s="116"/>
      <c r="K1835" s="123"/>
      <c r="L1835" s="116"/>
      <c r="M1835" s="116"/>
      <c r="N1835" s="123"/>
    </row>
    <row r="1836">
      <c r="A1836" s="114"/>
      <c r="B1836" s="114"/>
      <c r="C1836" s="114"/>
      <c r="D1836" s="114"/>
      <c r="E1836" s="114"/>
      <c r="F1836" s="114"/>
      <c r="G1836" s="114"/>
      <c r="H1836" s="117"/>
      <c r="I1836" s="123"/>
      <c r="J1836" s="116"/>
      <c r="K1836" s="123"/>
      <c r="L1836" s="116"/>
      <c r="M1836" s="116"/>
      <c r="N1836" s="123"/>
    </row>
    <row r="1837">
      <c r="A1837" s="114"/>
      <c r="B1837" s="114"/>
      <c r="C1837" s="114"/>
      <c r="D1837" s="114"/>
      <c r="E1837" s="114"/>
      <c r="F1837" s="114"/>
      <c r="G1837" s="114"/>
      <c r="H1837" s="117"/>
      <c r="I1837" s="123"/>
      <c r="J1837" s="116"/>
      <c r="K1837" s="123"/>
      <c r="L1837" s="116"/>
      <c r="M1837" s="116"/>
      <c r="N1837" s="123"/>
    </row>
    <row r="1838">
      <c r="A1838" s="114"/>
      <c r="B1838" s="114"/>
      <c r="C1838" s="114"/>
      <c r="D1838" s="114"/>
      <c r="E1838" s="114"/>
      <c r="F1838" s="114"/>
      <c r="G1838" s="114"/>
      <c r="H1838" s="117"/>
      <c r="I1838" s="123"/>
      <c r="J1838" s="116"/>
      <c r="K1838" s="123"/>
      <c r="L1838" s="116"/>
      <c r="M1838" s="116"/>
      <c r="N1838" s="123"/>
    </row>
    <row r="1839">
      <c r="A1839" s="114"/>
      <c r="B1839" s="114"/>
      <c r="C1839" s="114"/>
      <c r="D1839" s="114"/>
      <c r="E1839" s="114"/>
      <c r="F1839" s="114"/>
      <c r="G1839" s="114"/>
      <c r="H1839" s="117"/>
      <c r="I1839" s="123"/>
      <c r="J1839" s="116"/>
      <c r="K1839" s="123"/>
      <c r="L1839" s="116"/>
      <c r="M1839" s="116"/>
      <c r="N1839" s="123"/>
    </row>
    <row r="1840">
      <c r="A1840" s="114"/>
      <c r="B1840" s="114"/>
      <c r="C1840" s="114"/>
      <c r="D1840" s="114"/>
      <c r="E1840" s="114"/>
      <c r="F1840" s="114"/>
      <c r="G1840" s="114"/>
      <c r="H1840" s="117"/>
      <c r="I1840" s="123"/>
      <c r="J1840" s="116"/>
      <c r="K1840" s="123"/>
      <c r="L1840" s="116"/>
      <c r="M1840" s="116"/>
      <c r="N1840" s="123"/>
    </row>
    <row r="1841">
      <c r="A1841" s="114"/>
      <c r="B1841" s="114"/>
      <c r="C1841" s="114"/>
      <c r="D1841" s="114"/>
      <c r="E1841" s="114"/>
      <c r="F1841" s="114"/>
      <c r="G1841" s="114"/>
      <c r="H1841" s="117"/>
      <c r="I1841" s="123"/>
      <c r="J1841" s="116"/>
      <c r="K1841" s="123"/>
      <c r="L1841" s="116"/>
      <c r="M1841" s="116"/>
      <c r="N1841" s="123"/>
    </row>
    <row r="1842">
      <c r="A1842" s="114"/>
      <c r="B1842" s="114"/>
      <c r="C1842" s="114"/>
      <c r="D1842" s="114"/>
      <c r="E1842" s="114"/>
      <c r="F1842" s="114"/>
      <c r="G1842" s="114"/>
      <c r="H1842" s="117"/>
      <c r="I1842" s="123"/>
      <c r="J1842" s="116"/>
      <c r="K1842" s="123"/>
      <c r="L1842" s="116"/>
      <c r="M1842" s="116"/>
      <c r="N1842" s="123"/>
    </row>
    <row r="1843">
      <c r="A1843" s="114"/>
      <c r="B1843" s="114"/>
      <c r="C1843" s="114"/>
      <c r="D1843" s="114"/>
      <c r="E1843" s="114"/>
      <c r="F1843" s="114"/>
      <c r="G1843" s="114"/>
      <c r="H1843" s="117"/>
      <c r="I1843" s="123"/>
      <c r="J1843" s="116"/>
      <c r="K1843" s="123"/>
      <c r="L1843" s="116"/>
      <c r="M1843" s="116"/>
      <c r="N1843" s="123"/>
    </row>
    <row r="1844">
      <c r="A1844" s="114"/>
      <c r="B1844" s="114"/>
      <c r="C1844" s="114"/>
      <c r="D1844" s="114"/>
      <c r="E1844" s="114"/>
      <c r="F1844" s="114"/>
      <c r="G1844" s="114"/>
      <c r="H1844" s="117"/>
      <c r="I1844" s="123"/>
      <c r="J1844" s="116"/>
      <c r="K1844" s="123"/>
      <c r="L1844" s="116"/>
      <c r="M1844" s="116"/>
      <c r="N1844" s="123"/>
    </row>
    <row r="1845">
      <c r="A1845" s="114"/>
      <c r="B1845" s="114"/>
      <c r="C1845" s="114"/>
      <c r="D1845" s="114"/>
      <c r="E1845" s="114"/>
      <c r="F1845" s="114"/>
      <c r="G1845" s="114"/>
      <c r="H1845" s="117"/>
      <c r="I1845" s="123"/>
      <c r="J1845" s="116"/>
      <c r="K1845" s="123"/>
      <c r="L1845" s="116"/>
      <c r="M1845" s="116"/>
      <c r="N1845" s="123"/>
    </row>
    <row r="1846">
      <c r="A1846" s="114"/>
      <c r="B1846" s="114"/>
      <c r="C1846" s="114"/>
      <c r="D1846" s="114"/>
      <c r="E1846" s="114"/>
      <c r="F1846" s="114"/>
      <c r="G1846" s="114"/>
      <c r="H1846" s="117"/>
      <c r="I1846" s="123"/>
      <c r="J1846" s="116"/>
      <c r="K1846" s="123"/>
      <c r="L1846" s="116"/>
      <c r="M1846" s="116"/>
      <c r="N1846" s="123"/>
    </row>
    <row r="1847">
      <c r="A1847" s="114"/>
      <c r="B1847" s="114"/>
      <c r="C1847" s="114"/>
      <c r="D1847" s="114"/>
      <c r="E1847" s="114"/>
      <c r="F1847" s="114"/>
      <c r="G1847" s="114"/>
      <c r="H1847" s="117"/>
      <c r="I1847" s="123"/>
      <c r="J1847" s="116"/>
      <c r="K1847" s="123"/>
      <c r="L1847" s="116"/>
      <c r="M1847" s="116"/>
      <c r="N1847" s="123"/>
    </row>
    <row r="1848">
      <c r="A1848" s="114"/>
      <c r="B1848" s="114"/>
      <c r="C1848" s="114"/>
      <c r="D1848" s="114"/>
      <c r="E1848" s="114"/>
      <c r="F1848" s="114"/>
      <c r="G1848" s="114"/>
      <c r="H1848" s="117"/>
      <c r="I1848" s="123"/>
      <c r="J1848" s="116"/>
      <c r="K1848" s="123"/>
      <c r="L1848" s="116"/>
      <c r="M1848" s="116"/>
      <c r="N1848" s="123"/>
    </row>
    <row r="1849">
      <c r="A1849" s="114"/>
      <c r="B1849" s="114"/>
      <c r="C1849" s="114"/>
      <c r="D1849" s="114"/>
      <c r="E1849" s="114"/>
      <c r="F1849" s="114"/>
      <c r="G1849" s="114"/>
      <c r="H1849" s="117"/>
      <c r="I1849" s="123"/>
      <c r="J1849" s="116"/>
      <c r="K1849" s="123"/>
      <c r="L1849" s="116"/>
      <c r="M1849" s="116"/>
      <c r="N1849" s="123"/>
    </row>
    <row r="1850">
      <c r="A1850" s="114"/>
      <c r="B1850" s="114"/>
      <c r="C1850" s="114"/>
      <c r="D1850" s="114"/>
      <c r="E1850" s="114"/>
      <c r="F1850" s="114"/>
      <c r="G1850" s="114"/>
      <c r="H1850" s="117"/>
      <c r="I1850" s="123"/>
      <c r="J1850" s="116"/>
      <c r="K1850" s="123"/>
      <c r="L1850" s="116"/>
      <c r="M1850" s="116"/>
      <c r="N1850" s="123"/>
    </row>
    <row r="1851">
      <c r="A1851" s="114"/>
      <c r="B1851" s="114"/>
      <c r="C1851" s="114"/>
      <c r="D1851" s="114"/>
      <c r="E1851" s="114"/>
      <c r="F1851" s="114"/>
      <c r="G1851" s="114"/>
      <c r="H1851" s="117"/>
      <c r="I1851" s="123"/>
      <c r="J1851" s="116"/>
      <c r="K1851" s="123"/>
      <c r="L1851" s="116"/>
      <c r="M1851" s="116"/>
      <c r="N1851" s="123"/>
    </row>
    <row r="1852">
      <c r="A1852" s="114"/>
      <c r="B1852" s="114"/>
      <c r="C1852" s="114"/>
      <c r="D1852" s="114"/>
      <c r="E1852" s="114"/>
      <c r="F1852" s="114"/>
      <c r="G1852" s="114"/>
      <c r="H1852" s="117"/>
      <c r="I1852" s="123"/>
      <c r="J1852" s="116"/>
      <c r="K1852" s="123"/>
      <c r="L1852" s="116"/>
      <c r="M1852" s="116"/>
      <c r="N1852" s="123"/>
    </row>
    <row r="1853">
      <c r="A1853" s="114"/>
      <c r="B1853" s="114"/>
      <c r="C1853" s="114"/>
      <c r="D1853" s="114"/>
      <c r="E1853" s="114"/>
      <c r="F1853" s="114"/>
      <c r="G1853" s="114"/>
      <c r="H1853" s="117"/>
      <c r="I1853" s="123"/>
      <c r="J1853" s="116"/>
      <c r="K1853" s="123"/>
      <c r="L1853" s="116"/>
      <c r="M1853" s="116"/>
      <c r="N1853" s="123"/>
    </row>
    <row r="1854">
      <c r="A1854" s="114"/>
      <c r="B1854" s="114"/>
      <c r="C1854" s="114"/>
      <c r="D1854" s="114"/>
      <c r="E1854" s="114"/>
      <c r="F1854" s="114"/>
      <c r="G1854" s="114"/>
      <c r="H1854" s="117"/>
      <c r="I1854" s="123"/>
      <c r="J1854" s="116"/>
      <c r="K1854" s="123"/>
      <c r="L1854" s="116"/>
      <c r="M1854" s="116"/>
      <c r="N1854" s="123"/>
    </row>
    <row r="1855">
      <c r="A1855" s="114"/>
      <c r="B1855" s="114"/>
      <c r="C1855" s="114"/>
      <c r="D1855" s="114"/>
      <c r="E1855" s="114"/>
      <c r="F1855" s="114"/>
      <c r="G1855" s="114"/>
      <c r="H1855" s="117"/>
      <c r="I1855" s="123"/>
      <c r="J1855" s="116"/>
      <c r="K1855" s="123"/>
      <c r="L1855" s="116"/>
      <c r="M1855" s="116"/>
      <c r="N1855" s="123"/>
    </row>
    <row r="1856">
      <c r="A1856" s="114"/>
      <c r="B1856" s="114"/>
      <c r="C1856" s="114"/>
      <c r="D1856" s="114"/>
      <c r="E1856" s="114"/>
      <c r="F1856" s="114"/>
      <c r="G1856" s="114"/>
      <c r="H1856" s="117"/>
      <c r="I1856" s="123"/>
      <c r="J1856" s="116"/>
      <c r="K1856" s="123"/>
      <c r="L1856" s="116"/>
      <c r="M1856" s="116"/>
      <c r="N1856" s="123"/>
    </row>
    <row r="1857">
      <c r="A1857" s="114"/>
      <c r="B1857" s="114"/>
      <c r="C1857" s="114"/>
      <c r="D1857" s="114"/>
      <c r="E1857" s="114"/>
      <c r="F1857" s="114"/>
      <c r="G1857" s="114"/>
      <c r="H1857" s="117"/>
      <c r="I1857" s="123"/>
      <c r="J1857" s="116"/>
      <c r="K1857" s="123"/>
      <c r="L1857" s="116"/>
      <c r="M1857" s="116"/>
      <c r="N1857" s="123"/>
    </row>
    <row r="1858">
      <c r="A1858" s="114"/>
      <c r="B1858" s="114"/>
      <c r="C1858" s="114"/>
      <c r="D1858" s="114"/>
      <c r="E1858" s="114"/>
      <c r="F1858" s="114"/>
      <c r="G1858" s="114"/>
      <c r="H1858" s="117"/>
      <c r="I1858" s="123"/>
      <c r="J1858" s="116"/>
      <c r="K1858" s="123"/>
      <c r="L1858" s="116"/>
      <c r="M1858" s="116"/>
      <c r="N1858" s="123"/>
    </row>
    <row r="1859">
      <c r="A1859" s="114"/>
      <c r="B1859" s="114"/>
      <c r="C1859" s="114"/>
      <c r="D1859" s="114"/>
      <c r="E1859" s="114"/>
      <c r="F1859" s="114"/>
      <c r="G1859" s="114"/>
      <c r="H1859" s="117"/>
      <c r="I1859" s="123"/>
      <c r="J1859" s="116"/>
      <c r="K1859" s="123"/>
      <c r="L1859" s="116"/>
      <c r="M1859" s="116"/>
      <c r="N1859" s="123"/>
    </row>
    <row r="1860">
      <c r="A1860" s="114"/>
      <c r="B1860" s="114"/>
      <c r="C1860" s="114"/>
      <c r="D1860" s="114"/>
      <c r="E1860" s="114"/>
      <c r="F1860" s="114"/>
      <c r="G1860" s="114"/>
      <c r="H1860" s="117"/>
      <c r="I1860" s="123"/>
      <c r="J1860" s="116"/>
      <c r="K1860" s="123"/>
      <c r="L1860" s="116"/>
      <c r="M1860" s="116"/>
      <c r="N1860" s="123"/>
    </row>
    <row r="1861">
      <c r="A1861" s="114"/>
      <c r="B1861" s="114"/>
      <c r="C1861" s="114"/>
      <c r="D1861" s="114"/>
      <c r="E1861" s="114"/>
      <c r="F1861" s="114"/>
      <c r="G1861" s="114"/>
      <c r="H1861" s="117"/>
      <c r="I1861" s="123"/>
      <c r="J1861" s="116"/>
      <c r="K1861" s="123"/>
      <c r="L1861" s="116"/>
      <c r="M1861" s="116"/>
      <c r="N1861" s="123"/>
    </row>
    <row r="1862">
      <c r="A1862" s="114"/>
      <c r="B1862" s="114"/>
      <c r="C1862" s="114"/>
      <c r="D1862" s="114"/>
      <c r="E1862" s="114"/>
      <c r="F1862" s="114"/>
      <c r="G1862" s="114"/>
      <c r="H1862" s="117"/>
      <c r="I1862" s="123"/>
      <c r="J1862" s="116"/>
      <c r="K1862" s="123"/>
      <c r="L1862" s="116"/>
      <c r="M1862" s="116"/>
      <c r="N1862" s="123"/>
    </row>
    <row r="1863">
      <c r="A1863" s="114"/>
      <c r="B1863" s="114"/>
      <c r="C1863" s="114"/>
      <c r="D1863" s="114"/>
      <c r="E1863" s="114"/>
      <c r="F1863" s="114"/>
      <c r="G1863" s="114"/>
      <c r="H1863" s="117"/>
      <c r="I1863" s="123"/>
      <c r="J1863" s="116"/>
      <c r="K1863" s="123"/>
      <c r="L1863" s="116"/>
      <c r="M1863" s="116"/>
      <c r="N1863" s="123"/>
    </row>
    <row r="1864">
      <c r="A1864" s="114"/>
      <c r="B1864" s="114"/>
      <c r="C1864" s="114"/>
      <c r="D1864" s="114"/>
      <c r="E1864" s="114"/>
      <c r="F1864" s="114"/>
      <c r="G1864" s="114"/>
      <c r="H1864" s="117"/>
      <c r="I1864" s="123"/>
      <c r="J1864" s="116"/>
      <c r="K1864" s="123"/>
      <c r="L1864" s="116"/>
      <c r="M1864" s="116"/>
      <c r="N1864" s="123"/>
    </row>
    <row r="1865">
      <c r="A1865" s="114"/>
      <c r="B1865" s="114"/>
      <c r="C1865" s="114"/>
      <c r="D1865" s="114"/>
      <c r="E1865" s="114"/>
      <c r="F1865" s="114"/>
      <c r="G1865" s="114"/>
      <c r="H1865" s="117"/>
      <c r="I1865" s="123"/>
      <c r="J1865" s="116"/>
      <c r="K1865" s="123"/>
      <c r="L1865" s="116"/>
      <c r="M1865" s="116"/>
      <c r="N1865" s="123"/>
    </row>
    <row r="1866">
      <c r="A1866" s="114"/>
      <c r="B1866" s="114"/>
      <c r="C1866" s="114"/>
      <c r="D1866" s="114"/>
      <c r="E1866" s="114"/>
      <c r="F1866" s="114"/>
      <c r="G1866" s="114"/>
      <c r="H1866" s="117"/>
      <c r="I1866" s="123"/>
      <c r="J1866" s="116"/>
      <c r="K1866" s="123"/>
      <c r="L1866" s="116"/>
      <c r="M1866" s="116"/>
      <c r="N1866" s="123"/>
    </row>
    <row r="1867">
      <c r="A1867" s="114"/>
      <c r="B1867" s="114"/>
      <c r="C1867" s="114"/>
      <c r="D1867" s="114"/>
      <c r="E1867" s="114"/>
      <c r="F1867" s="114"/>
      <c r="G1867" s="114"/>
      <c r="H1867" s="117"/>
      <c r="I1867" s="123"/>
      <c r="J1867" s="116"/>
      <c r="K1867" s="123"/>
      <c r="L1867" s="116"/>
      <c r="M1867" s="116"/>
      <c r="N1867" s="123"/>
    </row>
    <row r="1868">
      <c r="A1868" s="114"/>
      <c r="B1868" s="114"/>
      <c r="C1868" s="114"/>
      <c r="D1868" s="114"/>
      <c r="E1868" s="114"/>
      <c r="F1868" s="114"/>
      <c r="G1868" s="114"/>
      <c r="H1868" s="117"/>
      <c r="I1868" s="123"/>
      <c r="J1868" s="116"/>
      <c r="K1868" s="123"/>
      <c r="L1868" s="116"/>
      <c r="M1868" s="116"/>
      <c r="N1868" s="123"/>
    </row>
    <row r="1869">
      <c r="A1869" s="114"/>
      <c r="B1869" s="114"/>
      <c r="C1869" s="114"/>
      <c r="D1869" s="114"/>
      <c r="E1869" s="114"/>
      <c r="F1869" s="114"/>
      <c r="G1869" s="114"/>
      <c r="H1869" s="117"/>
      <c r="I1869" s="123"/>
      <c r="J1869" s="116"/>
      <c r="K1869" s="123"/>
      <c r="L1869" s="116"/>
      <c r="M1869" s="116"/>
      <c r="N1869" s="123"/>
    </row>
    <row r="1870">
      <c r="A1870" s="114"/>
      <c r="B1870" s="114"/>
      <c r="C1870" s="114"/>
      <c r="D1870" s="114"/>
      <c r="E1870" s="114"/>
      <c r="F1870" s="114"/>
      <c r="G1870" s="114"/>
      <c r="H1870" s="117"/>
      <c r="I1870" s="123"/>
      <c r="J1870" s="116"/>
      <c r="K1870" s="123"/>
      <c r="L1870" s="116"/>
      <c r="M1870" s="116"/>
      <c r="N1870" s="123"/>
    </row>
    <row r="1871">
      <c r="A1871" s="114"/>
      <c r="B1871" s="114"/>
      <c r="C1871" s="114"/>
      <c r="D1871" s="114"/>
      <c r="E1871" s="114"/>
      <c r="F1871" s="114"/>
      <c r="G1871" s="114"/>
      <c r="H1871" s="117"/>
      <c r="I1871" s="123"/>
      <c r="J1871" s="116"/>
      <c r="K1871" s="123"/>
      <c r="L1871" s="116"/>
      <c r="M1871" s="116"/>
      <c r="N1871" s="123"/>
    </row>
    <row r="1872">
      <c r="A1872" s="114"/>
      <c r="B1872" s="114"/>
      <c r="C1872" s="114"/>
      <c r="D1872" s="114"/>
      <c r="E1872" s="114"/>
      <c r="F1872" s="114"/>
      <c r="G1872" s="114"/>
      <c r="H1872" s="117"/>
      <c r="I1872" s="123"/>
      <c r="J1872" s="116"/>
      <c r="K1872" s="123"/>
      <c r="L1872" s="116"/>
      <c r="M1872" s="116"/>
      <c r="N1872" s="123"/>
    </row>
    <row r="1873">
      <c r="A1873" s="114"/>
      <c r="B1873" s="114"/>
      <c r="C1873" s="114"/>
      <c r="D1873" s="114"/>
      <c r="E1873" s="114"/>
      <c r="F1873" s="114"/>
      <c r="G1873" s="114"/>
      <c r="H1873" s="117"/>
      <c r="I1873" s="123"/>
      <c r="J1873" s="116"/>
      <c r="K1873" s="123"/>
      <c r="L1873" s="116"/>
      <c r="M1873" s="116"/>
      <c r="N1873" s="123"/>
    </row>
    <row r="1874">
      <c r="A1874" s="114"/>
      <c r="B1874" s="114"/>
      <c r="C1874" s="114"/>
      <c r="D1874" s="114"/>
      <c r="E1874" s="114"/>
      <c r="F1874" s="114"/>
      <c r="G1874" s="114"/>
      <c r="H1874" s="117"/>
      <c r="I1874" s="123"/>
      <c r="J1874" s="116"/>
      <c r="K1874" s="123"/>
      <c r="L1874" s="116"/>
      <c r="M1874" s="116"/>
      <c r="N1874" s="123"/>
    </row>
    <row r="1875">
      <c r="A1875" s="114"/>
      <c r="B1875" s="114"/>
      <c r="C1875" s="114"/>
      <c r="D1875" s="114"/>
      <c r="E1875" s="114"/>
      <c r="F1875" s="114"/>
      <c r="G1875" s="114"/>
      <c r="H1875" s="117"/>
      <c r="I1875" s="123"/>
      <c r="J1875" s="116"/>
      <c r="K1875" s="123"/>
      <c r="L1875" s="116"/>
      <c r="M1875" s="116"/>
      <c r="N1875" s="123"/>
    </row>
    <row r="1876">
      <c r="A1876" s="114"/>
      <c r="B1876" s="114"/>
      <c r="C1876" s="114"/>
      <c r="D1876" s="114"/>
      <c r="E1876" s="114"/>
      <c r="F1876" s="114"/>
      <c r="G1876" s="114"/>
      <c r="H1876" s="117"/>
      <c r="I1876" s="123"/>
      <c r="J1876" s="116"/>
      <c r="K1876" s="123"/>
      <c r="L1876" s="116"/>
      <c r="M1876" s="116"/>
      <c r="N1876" s="123"/>
    </row>
    <row r="1877">
      <c r="A1877" s="114"/>
      <c r="B1877" s="114"/>
      <c r="C1877" s="114"/>
      <c r="D1877" s="114"/>
      <c r="E1877" s="114"/>
      <c r="F1877" s="114"/>
      <c r="G1877" s="114"/>
      <c r="H1877" s="117"/>
      <c r="I1877" s="123"/>
      <c r="J1877" s="116"/>
      <c r="K1877" s="123"/>
      <c r="L1877" s="116"/>
      <c r="M1877" s="116"/>
      <c r="N1877" s="123"/>
    </row>
    <row r="1878">
      <c r="A1878" s="114"/>
      <c r="B1878" s="114"/>
      <c r="C1878" s="114"/>
      <c r="D1878" s="114"/>
      <c r="E1878" s="114"/>
      <c r="F1878" s="114"/>
      <c r="G1878" s="114"/>
      <c r="H1878" s="117"/>
      <c r="I1878" s="123"/>
      <c r="J1878" s="116"/>
      <c r="K1878" s="123"/>
      <c r="L1878" s="116"/>
      <c r="M1878" s="116"/>
      <c r="N1878" s="123"/>
    </row>
    <row r="1879">
      <c r="A1879" s="114"/>
      <c r="B1879" s="114"/>
      <c r="C1879" s="114"/>
      <c r="D1879" s="114"/>
      <c r="E1879" s="114"/>
      <c r="F1879" s="114"/>
      <c r="G1879" s="114"/>
      <c r="H1879" s="117"/>
      <c r="I1879" s="123"/>
      <c r="J1879" s="116"/>
      <c r="K1879" s="123"/>
      <c r="L1879" s="116"/>
      <c r="M1879" s="116"/>
      <c r="N1879" s="123"/>
    </row>
    <row r="1880">
      <c r="A1880" s="114"/>
      <c r="B1880" s="114"/>
      <c r="C1880" s="114"/>
      <c r="D1880" s="114"/>
      <c r="E1880" s="114"/>
      <c r="F1880" s="114"/>
      <c r="G1880" s="114"/>
      <c r="H1880" s="117"/>
      <c r="I1880" s="123"/>
      <c r="J1880" s="116"/>
      <c r="K1880" s="123"/>
      <c r="L1880" s="116"/>
      <c r="M1880" s="116"/>
      <c r="N1880" s="123"/>
    </row>
    <row r="1881">
      <c r="A1881" s="114"/>
      <c r="B1881" s="114"/>
      <c r="C1881" s="114"/>
      <c r="D1881" s="114"/>
      <c r="E1881" s="114"/>
      <c r="F1881" s="114"/>
      <c r="G1881" s="114"/>
      <c r="H1881" s="117"/>
      <c r="I1881" s="123"/>
      <c r="J1881" s="116"/>
      <c r="K1881" s="123"/>
      <c r="L1881" s="116"/>
      <c r="M1881" s="116"/>
      <c r="N1881" s="123"/>
    </row>
    <row r="1882">
      <c r="A1882" s="114"/>
      <c r="B1882" s="114"/>
      <c r="C1882" s="114"/>
      <c r="D1882" s="114"/>
      <c r="E1882" s="114"/>
      <c r="F1882" s="114"/>
      <c r="G1882" s="114"/>
      <c r="H1882" s="117"/>
      <c r="I1882" s="123"/>
      <c r="J1882" s="116"/>
      <c r="K1882" s="123"/>
      <c r="L1882" s="116"/>
      <c r="M1882" s="116"/>
      <c r="N1882" s="123"/>
    </row>
    <row r="1883">
      <c r="A1883" s="114"/>
      <c r="B1883" s="114"/>
      <c r="C1883" s="114"/>
      <c r="D1883" s="114"/>
      <c r="E1883" s="114"/>
      <c r="F1883" s="114"/>
      <c r="G1883" s="114"/>
      <c r="H1883" s="117"/>
      <c r="I1883" s="123"/>
      <c r="J1883" s="116"/>
      <c r="K1883" s="123"/>
      <c r="L1883" s="116"/>
      <c r="M1883" s="116"/>
      <c r="N1883" s="123"/>
    </row>
    <row r="1884">
      <c r="A1884" s="114"/>
      <c r="B1884" s="114"/>
      <c r="C1884" s="114"/>
      <c r="D1884" s="114"/>
      <c r="E1884" s="114"/>
      <c r="F1884" s="114"/>
      <c r="G1884" s="114"/>
      <c r="H1884" s="117"/>
      <c r="I1884" s="123"/>
      <c r="J1884" s="116"/>
      <c r="K1884" s="123"/>
      <c r="L1884" s="116"/>
      <c r="M1884" s="116"/>
      <c r="N1884" s="123"/>
    </row>
    <row r="1885">
      <c r="A1885" s="114"/>
      <c r="B1885" s="114"/>
      <c r="C1885" s="114"/>
      <c r="D1885" s="114"/>
      <c r="E1885" s="114"/>
      <c r="F1885" s="114"/>
      <c r="G1885" s="114"/>
      <c r="H1885" s="117"/>
      <c r="I1885" s="123"/>
      <c r="J1885" s="116"/>
      <c r="K1885" s="123"/>
      <c r="L1885" s="116"/>
      <c r="M1885" s="116"/>
      <c r="N1885" s="123"/>
    </row>
    <row r="1886">
      <c r="A1886" s="114"/>
      <c r="B1886" s="114"/>
      <c r="C1886" s="114"/>
      <c r="D1886" s="114"/>
      <c r="E1886" s="114"/>
      <c r="F1886" s="114"/>
      <c r="G1886" s="114"/>
      <c r="H1886" s="117"/>
      <c r="I1886" s="123"/>
      <c r="J1886" s="116"/>
      <c r="K1886" s="123"/>
      <c r="L1886" s="116"/>
      <c r="M1886" s="116"/>
      <c r="N1886" s="123"/>
    </row>
    <row r="1887">
      <c r="A1887" s="114"/>
      <c r="B1887" s="114"/>
      <c r="C1887" s="114"/>
      <c r="D1887" s="114"/>
      <c r="E1887" s="114"/>
      <c r="F1887" s="114"/>
      <c r="G1887" s="114"/>
      <c r="H1887" s="117"/>
      <c r="I1887" s="123"/>
      <c r="J1887" s="116"/>
      <c r="K1887" s="123"/>
      <c r="L1887" s="116"/>
      <c r="M1887" s="116"/>
      <c r="N1887" s="123"/>
    </row>
    <row r="1888">
      <c r="A1888" s="114"/>
      <c r="B1888" s="114"/>
      <c r="C1888" s="114"/>
      <c r="D1888" s="114"/>
      <c r="E1888" s="114"/>
      <c r="F1888" s="114"/>
      <c r="G1888" s="114"/>
      <c r="H1888" s="117"/>
      <c r="I1888" s="123"/>
      <c r="J1888" s="116"/>
      <c r="K1888" s="123"/>
      <c r="L1888" s="116"/>
      <c r="M1888" s="116"/>
      <c r="N1888" s="123"/>
    </row>
    <row r="1889">
      <c r="A1889" s="114"/>
      <c r="B1889" s="114"/>
      <c r="C1889" s="114"/>
      <c r="D1889" s="114"/>
      <c r="E1889" s="114"/>
      <c r="F1889" s="114"/>
      <c r="G1889" s="114"/>
      <c r="H1889" s="117"/>
      <c r="I1889" s="123"/>
      <c r="J1889" s="116"/>
      <c r="K1889" s="123"/>
      <c r="L1889" s="116"/>
      <c r="M1889" s="116"/>
      <c r="N1889" s="123"/>
    </row>
    <row r="1890">
      <c r="A1890" s="114"/>
      <c r="B1890" s="114"/>
      <c r="C1890" s="114"/>
      <c r="D1890" s="114"/>
      <c r="E1890" s="114"/>
      <c r="F1890" s="114"/>
      <c r="G1890" s="114"/>
      <c r="H1890" s="117"/>
      <c r="I1890" s="123"/>
      <c r="J1890" s="116"/>
      <c r="K1890" s="123"/>
      <c r="L1890" s="116"/>
      <c r="M1890" s="116"/>
      <c r="N1890" s="123"/>
    </row>
    <row r="1891">
      <c r="A1891" s="114"/>
      <c r="B1891" s="114"/>
      <c r="C1891" s="114"/>
      <c r="D1891" s="114"/>
      <c r="E1891" s="114"/>
      <c r="F1891" s="114"/>
      <c r="G1891" s="114"/>
      <c r="H1891" s="117"/>
      <c r="I1891" s="123"/>
      <c r="J1891" s="116"/>
      <c r="K1891" s="123"/>
      <c r="L1891" s="116"/>
      <c r="M1891" s="116"/>
      <c r="N1891" s="123"/>
    </row>
    <row r="1892">
      <c r="A1892" s="114"/>
      <c r="B1892" s="114"/>
      <c r="C1892" s="114"/>
      <c r="D1892" s="114"/>
      <c r="E1892" s="114"/>
      <c r="F1892" s="114"/>
      <c r="G1892" s="114"/>
      <c r="H1892" s="117"/>
      <c r="I1892" s="123"/>
      <c r="J1892" s="116"/>
      <c r="K1892" s="123"/>
      <c r="L1892" s="116"/>
      <c r="M1892" s="116"/>
      <c r="N1892" s="123"/>
    </row>
    <row r="1893">
      <c r="A1893" s="114"/>
      <c r="B1893" s="114"/>
      <c r="C1893" s="114"/>
      <c r="D1893" s="114"/>
      <c r="E1893" s="114"/>
      <c r="F1893" s="114"/>
      <c r="G1893" s="114"/>
      <c r="H1893" s="117"/>
      <c r="I1893" s="123"/>
      <c r="J1893" s="116"/>
      <c r="K1893" s="123"/>
      <c r="L1893" s="116"/>
      <c r="M1893" s="116"/>
      <c r="N1893" s="123"/>
    </row>
    <row r="1894">
      <c r="A1894" s="114"/>
      <c r="B1894" s="114"/>
      <c r="C1894" s="114"/>
      <c r="D1894" s="114"/>
      <c r="E1894" s="114"/>
      <c r="F1894" s="114"/>
      <c r="G1894" s="114"/>
      <c r="H1894" s="117"/>
      <c r="I1894" s="123"/>
      <c r="J1894" s="116"/>
      <c r="K1894" s="123"/>
      <c r="L1894" s="116"/>
      <c r="M1894" s="116"/>
      <c r="N1894" s="123"/>
    </row>
    <row r="1895">
      <c r="A1895" s="114"/>
      <c r="B1895" s="114"/>
      <c r="C1895" s="114"/>
      <c r="D1895" s="114"/>
      <c r="E1895" s="114"/>
      <c r="F1895" s="114"/>
      <c r="G1895" s="114"/>
      <c r="H1895" s="117"/>
      <c r="I1895" s="123"/>
      <c r="J1895" s="116"/>
      <c r="K1895" s="123"/>
      <c r="L1895" s="116"/>
      <c r="M1895" s="116"/>
      <c r="N1895" s="123"/>
    </row>
    <row r="1896">
      <c r="A1896" s="114"/>
      <c r="B1896" s="114"/>
      <c r="C1896" s="114"/>
      <c r="D1896" s="114"/>
      <c r="E1896" s="114"/>
      <c r="F1896" s="114"/>
      <c r="G1896" s="114"/>
      <c r="H1896" s="117"/>
      <c r="I1896" s="123"/>
      <c r="J1896" s="116"/>
      <c r="K1896" s="123"/>
      <c r="L1896" s="116"/>
      <c r="M1896" s="116"/>
      <c r="N1896" s="123"/>
    </row>
    <row r="1897">
      <c r="A1897" s="114"/>
      <c r="B1897" s="114"/>
      <c r="C1897" s="114"/>
      <c r="D1897" s="114"/>
      <c r="E1897" s="114"/>
      <c r="F1897" s="114"/>
      <c r="G1897" s="114"/>
      <c r="H1897" s="117"/>
      <c r="I1897" s="123"/>
      <c r="J1897" s="116"/>
      <c r="K1897" s="123"/>
      <c r="L1897" s="116"/>
      <c r="M1897" s="116"/>
      <c r="N1897" s="123"/>
    </row>
    <row r="1898">
      <c r="A1898" s="114"/>
      <c r="B1898" s="114"/>
      <c r="C1898" s="114"/>
      <c r="D1898" s="114"/>
      <c r="E1898" s="114"/>
      <c r="F1898" s="114"/>
      <c r="G1898" s="114"/>
      <c r="H1898" s="117"/>
      <c r="I1898" s="123"/>
      <c r="J1898" s="116"/>
      <c r="K1898" s="123"/>
      <c r="L1898" s="116"/>
      <c r="M1898" s="116"/>
      <c r="N1898" s="123"/>
    </row>
    <row r="1899">
      <c r="A1899" s="114"/>
      <c r="B1899" s="114"/>
      <c r="C1899" s="114"/>
      <c r="D1899" s="114"/>
      <c r="E1899" s="114"/>
      <c r="F1899" s="114"/>
      <c r="G1899" s="114"/>
      <c r="H1899" s="117"/>
      <c r="I1899" s="123"/>
      <c r="J1899" s="116"/>
      <c r="K1899" s="123"/>
      <c r="L1899" s="116"/>
      <c r="M1899" s="116"/>
      <c r="N1899" s="123"/>
    </row>
    <row r="1900">
      <c r="A1900" s="114"/>
      <c r="B1900" s="114"/>
      <c r="C1900" s="114"/>
      <c r="D1900" s="114"/>
      <c r="E1900" s="114"/>
      <c r="F1900" s="114"/>
      <c r="G1900" s="114"/>
      <c r="H1900" s="117"/>
      <c r="I1900" s="123"/>
      <c r="J1900" s="116"/>
      <c r="K1900" s="123"/>
      <c r="L1900" s="116"/>
      <c r="M1900" s="116"/>
      <c r="N1900" s="123"/>
    </row>
    <row r="1901">
      <c r="A1901" s="114"/>
      <c r="B1901" s="114"/>
      <c r="C1901" s="114"/>
      <c r="D1901" s="114"/>
      <c r="E1901" s="114"/>
      <c r="F1901" s="114"/>
      <c r="G1901" s="114"/>
      <c r="H1901" s="117"/>
      <c r="I1901" s="123"/>
      <c r="J1901" s="116"/>
      <c r="K1901" s="123"/>
      <c r="L1901" s="116"/>
      <c r="M1901" s="116"/>
      <c r="N1901" s="123"/>
    </row>
    <row r="1902">
      <c r="A1902" s="114"/>
      <c r="B1902" s="114"/>
      <c r="C1902" s="114"/>
      <c r="D1902" s="114"/>
      <c r="E1902" s="114"/>
      <c r="F1902" s="114"/>
      <c r="G1902" s="114"/>
      <c r="H1902" s="117"/>
      <c r="I1902" s="123"/>
      <c r="J1902" s="116"/>
      <c r="K1902" s="123"/>
      <c r="L1902" s="116"/>
      <c r="M1902" s="116"/>
      <c r="N1902" s="123"/>
    </row>
    <row r="1903">
      <c r="A1903" s="114"/>
      <c r="B1903" s="114"/>
      <c r="C1903" s="114"/>
      <c r="D1903" s="114"/>
      <c r="E1903" s="114"/>
      <c r="F1903" s="114"/>
      <c r="G1903" s="114"/>
      <c r="H1903" s="117"/>
      <c r="I1903" s="123"/>
      <c r="J1903" s="116"/>
      <c r="K1903" s="123"/>
      <c r="L1903" s="116"/>
      <c r="M1903" s="116"/>
      <c r="N1903" s="123"/>
    </row>
    <row r="1904">
      <c r="A1904" s="114"/>
      <c r="B1904" s="114"/>
      <c r="C1904" s="114"/>
      <c r="D1904" s="114"/>
      <c r="E1904" s="114"/>
      <c r="F1904" s="114"/>
      <c r="G1904" s="114"/>
      <c r="H1904" s="117"/>
      <c r="I1904" s="123"/>
      <c r="J1904" s="116"/>
      <c r="K1904" s="123"/>
      <c r="L1904" s="116"/>
      <c r="M1904" s="116"/>
      <c r="N1904" s="123"/>
    </row>
    <row r="1905">
      <c r="A1905" s="114"/>
      <c r="B1905" s="114"/>
      <c r="C1905" s="114"/>
      <c r="D1905" s="114"/>
      <c r="E1905" s="114"/>
      <c r="F1905" s="114"/>
      <c r="G1905" s="114"/>
      <c r="H1905" s="117"/>
      <c r="I1905" s="123"/>
      <c r="J1905" s="116"/>
      <c r="K1905" s="123"/>
      <c r="L1905" s="116"/>
      <c r="M1905" s="116"/>
      <c r="N1905" s="123"/>
    </row>
    <row r="1906">
      <c r="A1906" s="114"/>
      <c r="B1906" s="114"/>
      <c r="C1906" s="114"/>
      <c r="D1906" s="114"/>
      <c r="E1906" s="114"/>
      <c r="F1906" s="114"/>
      <c r="G1906" s="114"/>
      <c r="H1906" s="117"/>
      <c r="I1906" s="123"/>
      <c r="J1906" s="116"/>
      <c r="K1906" s="123"/>
      <c r="L1906" s="116"/>
      <c r="M1906" s="116"/>
      <c r="N1906" s="123"/>
    </row>
    <row r="1907">
      <c r="A1907" s="114"/>
      <c r="B1907" s="114"/>
      <c r="C1907" s="114"/>
      <c r="D1907" s="114"/>
      <c r="E1907" s="114"/>
      <c r="F1907" s="114"/>
      <c r="G1907" s="114"/>
      <c r="H1907" s="117"/>
      <c r="I1907" s="123"/>
      <c r="J1907" s="116"/>
      <c r="K1907" s="123"/>
      <c r="L1907" s="116"/>
      <c r="M1907" s="116"/>
      <c r="N1907" s="123"/>
    </row>
    <row r="1908">
      <c r="A1908" s="114"/>
      <c r="B1908" s="114"/>
      <c r="C1908" s="114"/>
      <c r="D1908" s="114"/>
      <c r="E1908" s="114"/>
      <c r="F1908" s="114"/>
      <c r="G1908" s="114"/>
      <c r="H1908" s="117"/>
      <c r="I1908" s="123"/>
      <c r="J1908" s="116"/>
      <c r="K1908" s="123"/>
      <c r="L1908" s="116"/>
      <c r="M1908" s="116"/>
      <c r="N1908" s="123"/>
    </row>
    <row r="1909">
      <c r="A1909" s="114"/>
      <c r="B1909" s="114"/>
      <c r="C1909" s="114"/>
      <c r="D1909" s="114"/>
      <c r="E1909" s="114"/>
      <c r="F1909" s="114"/>
      <c r="G1909" s="114"/>
      <c r="H1909" s="117"/>
      <c r="I1909" s="123"/>
      <c r="J1909" s="116"/>
      <c r="K1909" s="123"/>
      <c r="L1909" s="116"/>
      <c r="M1909" s="116"/>
      <c r="N1909" s="123"/>
    </row>
    <row r="1910">
      <c r="A1910" s="114"/>
      <c r="B1910" s="114"/>
      <c r="C1910" s="114"/>
      <c r="D1910" s="114"/>
      <c r="E1910" s="114"/>
      <c r="F1910" s="114"/>
      <c r="G1910" s="114"/>
      <c r="H1910" s="117"/>
      <c r="I1910" s="123"/>
      <c r="J1910" s="116"/>
      <c r="K1910" s="123"/>
      <c r="L1910" s="116"/>
      <c r="M1910" s="116"/>
      <c r="N1910" s="123"/>
    </row>
    <row r="1911">
      <c r="A1911" s="114"/>
      <c r="B1911" s="114"/>
      <c r="C1911" s="114"/>
      <c r="D1911" s="114"/>
      <c r="E1911" s="114"/>
      <c r="F1911" s="114"/>
      <c r="G1911" s="114"/>
      <c r="H1911" s="117"/>
      <c r="I1911" s="123"/>
      <c r="J1911" s="116"/>
      <c r="K1911" s="123"/>
      <c r="L1911" s="116"/>
      <c r="M1911" s="116"/>
      <c r="N1911" s="123"/>
    </row>
    <row r="1912">
      <c r="A1912" s="114"/>
      <c r="B1912" s="114"/>
      <c r="C1912" s="114"/>
      <c r="D1912" s="114"/>
      <c r="E1912" s="114"/>
      <c r="F1912" s="114"/>
      <c r="G1912" s="114"/>
      <c r="H1912" s="117"/>
      <c r="I1912" s="123"/>
      <c r="J1912" s="116"/>
      <c r="K1912" s="123"/>
      <c r="L1912" s="116"/>
      <c r="M1912" s="116"/>
      <c r="N1912" s="123"/>
    </row>
    <row r="1913">
      <c r="A1913" s="114"/>
      <c r="B1913" s="114"/>
      <c r="C1913" s="114"/>
      <c r="D1913" s="114"/>
      <c r="E1913" s="114"/>
      <c r="F1913" s="114"/>
      <c r="G1913" s="114"/>
      <c r="H1913" s="117"/>
      <c r="I1913" s="123"/>
      <c r="J1913" s="116"/>
      <c r="K1913" s="123"/>
      <c r="L1913" s="116"/>
      <c r="M1913" s="116"/>
      <c r="N1913" s="123"/>
    </row>
    <row r="1914">
      <c r="A1914" s="114"/>
      <c r="B1914" s="114"/>
      <c r="C1914" s="114"/>
      <c r="D1914" s="114"/>
      <c r="E1914" s="114"/>
      <c r="F1914" s="114"/>
      <c r="G1914" s="114"/>
      <c r="H1914" s="117"/>
      <c r="I1914" s="123"/>
      <c r="J1914" s="116"/>
      <c r="K1914" s="123"/>
      <c r="L1914" s="116"/>
      <c r="M1914" s="116"/>
      <c r="N1914" s="123"/>
    </row>
    <row r="1915">
      <c r="A1915" s="114"/>
      <c r="B1915" s="114"/>
      <c r="C1915" s="114"/>
      <c r="D1915" s="114"/>
      <c r="E1915" s="114"/>
      <c r="F1915" s="114"/>
      <c r="G1915" s="114"/>
      <c r="H1915" s="117"/>
      <c r="I1915" s="123"/>
      <c r="J1915" s="116"/>
      <c r="K1915" s="123"/>
      <c r="L1915" s="116"/>
      <c r="M1915" s="116"/>
      <c r="N1915" s="123"/>
    </row>
    <row r="1916">
      <c r="A1916" s="114"/>
      <c r="B1916" s="114"/>
      <c r="C1916" s="114"/>
      <c r="D1916" s="114"/>
      <c r="E1916" s="114"/>
      <c r="F1916" s="114"/>
      <c r="G1916" s="114"/>
      <c r="H1916" s="117"/>
      <c r="I1916" s="123"/>
      <c r="J1916" s="116"/>
      <c r="K1916" s="123"/>
      <c r="L1916" s="116"/>
      <c r="M1916" s="116"/>
      <c r="N1916" s="123"/>
    </row>
    <row r="1917">
      <c r="A1917" s="114"/>
      <c r="B1917" s="114"/>
      <c r="C1917" s="114"/>
      <c r="D1917" s="114"/>
      <c r="E1917" s="114"/>
      <c r="F1917" s="114"/>
      <c r="G1917" s="114"/>
      <c r="H1917" s="117"/>
      <c r="I1917" s="123"/>
      <c r="J1917" s="116"/>
      <c r="K1917" s="123"/>
      <c r="L1917" s="116"/>
      <c r="M1917" s="116"/>
      <c r="N1917" s="123"/>
    </row>
    <row r="1918">
      <c r="A1918" s="114"/>
      <c r="B1918" s="114"/>
      <c r="C1918" s="114"/>
      <c r="D1918" s="114"/>
      <c r="E1918" s="114"/>
      <c r="F1918" s="114"/>
      <c r="G1918" s="114"/>
      <c r="H1918" s="117"/>
      <c r="I1918" s="123"/>
      <c r="J1918" s="116"/>
      <c r="K1918" s="123"/>
      <c r="L1918" s="116"/>
      <c r="M1918" s="116"/>
      <c r="N1918" s="123"/>
    </row>
    <row r="1919">
      <c r="A1919" s="114"/>
      <c r="B1919" s="114"/>
      <c r="C1919" s="114"/>
      <c r="D1919" s="114"/>
      <c r="E1919" s="114"/>
      <c r="F1919" s="114"/>
      <c r="G1919" s="114"/>
      <c r="H1919" s="117"/>
      <c r="I1919" s="123"/>
      <c r="J1919" s="116"/>
      <c r="K1919" s="123"/>
      <c r="L1919" s="116"/>
      <c r="M1919" s="116"/>
      <c r="N1919" s="123"/>
    </row>
    <row r="1920">
      <c r="A1920" s="114"/>
      <c r="B1920" s="114"/>
      <c r="C1920" s="114"/>
      <c r="D1920" s="114"/>
      <c r="E1920" s="114"/>
      <c r="F1920" s="114"/>
      <c r="G1920" s="114"/>
      <c r="H1920" s="117"/>
      <c r="I1920" s="123"/>
      <c r="J1920" s="116"/>
      <c r="K1920" s="123"/>
      <c r="L1920" s="116"/>
      <c r="M1920" s="116"/>
      <c r="N1920" s="123"/>
    </row>
    <row r="1921">
      <c r="A1921" s="114"/>
      <c r="B1921" s="114"/>
      <c r="C1921" s="114"/>
      <c r="D1921" s="114"/>
      <c r="E1921" s="114"/>
      <c r="F1921" s="114"/>
      <c r="G1921" s="114"/>
      <c r="H1921" s="117"/>
      <c r="I1921" s="123"/>
      <c r="J1921" s="116"/>
      <c r="K1921" s="123"/>
      <c r="L1921" s="116"/>
      <c r="M1921" s="116"/>
      <c r="N1921" s="123"/>
    </row>
    <row r="1922">
      <c r="A1922" s="114"/>
      <c r="B1922" s="114"/>
      <c r="C1922" s="114"/>
      <c r="D1922" s="114"/>
      <c r="E1922" s="114"/>
      <c r="F1922" s="114"/>
      <c r="G1922" s="114"/>
      <c r="H1922" s="117"/>
      <c r="I1922" s="123"/>
      <c r="J1922" s="116"/>
      <c r="K1922" s="123"/>
      <c r="L1922" s="116"/>
      <c r="M1922" s="116"/>
      <c r="N1922" s="123"/>
    </row>
    <row r="1923">
      <c r="A1923" s="114"/>
      <c r="B1923" s="114"/>
      <c r="C1923" s="114"/>
      <c r="D1923" s="114"/>
      <c r="E1923" s="114"/>
      <c r="F1923" s="114"/>
      <c r="G1923" s="114"/>
      <c r="H1923" s="117"/>
      <c r="I1923" s="123"/>
      <c r="J1923" s="116"/>
      <c r="K1923" s="123"/>
      <c r="L1923" s="116"/>
      <c r="M1923" s="116"/>
      <c r="N1923" s="123"/>
    </row>
    <row r="1924">
      <c r="A1924" s="114"/>
      <c r="B1924" s="114"/>
      <c r="C1924" s="114"/>
      <c r="D1924" s="114"/>
      <c r="E1924" s="114"/>
      <c r="F1924" s="114"/>
      <c r="G1924" s="114"/>
      <c r="H1924" s="117"/>
      <c r="I1924" s="123"/>
      <c r="J1924" s="116"/>
      <c r="K1924" s="123"/>
      <c r="L1924" s="116"/>
      <c r="M1924" s="116"/>
      <c r="N1924" s="123"/>
    </row>
    <row r="1925">
      <c r="A1925" s="114"/>
      <c r="B1925" s="114"/>
      <c r="C1925" s="114"/>
      <c r="D1925" s="114"/>
      <c r="E1925" s="114"/>
      <c r="F1925" s="114"/>
      <c r="G1925" s="114"/>
      <c r="H1925" s="117"/>
      <c r="I1925" s="123"/>
      <c r="J1925" s="116"/>
      <c r="K1925" s="123"/>
      <c r="L1925" s="116"/>
      <c r="M1925" s="116"/>
      <c r="N1925" s="123"/>
    </row>
    <row r="1926">
      <c r="A1926" s="114"/>
      <c r="B1926" s="114"/>
      <c r="C1926" s="114"/>
      <c r="D1926" s="114"/>
      <c r="E1926" s="114"/>
      <c r="F1926" s="114"/>
      <c r="G1926" s="114"/>
      <c r="H1926" s="117"/>
      <c r="I1926" s="123"/>
      <c r="J1926" s="116"/>
      <c r="K1926" s="123"/>
      <c r="L1926" s="116"/>
      <c r="M1926" s="116"/>
      <c r="N1926" s="123"/>
    </row>
    <row r="1927">
      <c r="A1927" s="114"/>
      <c r="B1927" s="114"/>
      <c r="C1927" s="114"/>
      <c r="D1927" s="114"/>
      <c r="E1927" s="114"/>
      <c r="F1927" s="114"/>
      <c r="G1927" s="114"/>
      <c r="H1927" s="117"/>
      <c r="I1927" s="123"/>
      <c r="J1927" s="116"/>
      <c r="K1927" s="123"/>
      <c r="L1927" s="116"/>
      <c r="M1927" s="116"/>
      <c r="N1927" s="123"/>
    </row>
    <row r="1928">
      <c r="A1928" s="114"/>
      <c r="B1928" s="114"/>
      <c r="C1928" s="114"/>
      <c r="D1928" s="114"/>
      <c r="E1928" s="114"/>
      <c r="F1928" s="114"/>
      <c r="G1928" s="114"/>
      <c r="H1928" s="117"/>
      <c r="I1928" s="123"/>
      <c r="J1928" s="116"/>
      <c r="K1928" s="123"/>
      <c r="L1928" s="116"/>
      <c r="M1928" s="116"/>
      <c r="N1928" s="123"/>
    </row>
    <row r="1929">
      <c r="A1929" s="114"/>
      <c r="B1929" s="114"/>
      <c r="C1929" s="114"/>
      <c r="D1929" s="114"/>
      <c r="E1929" s="114"/>
      <c r="F1929" s="114"/>
      <c r="G1929" s="114"/>
      <c r="H1929" s="117"/>
      <c r="I1929" s="123"/>
      <c r="J1929" s="116"/>
      <c r="K1929" s="123"/>
      <c r="L1929" s="116"/>
      <c r="M1929" s="116"/>
      <c r="N1929" s="123"/>
    </row>
    <row r="1930">
      <c r="A1930" s="114"/>
      <c r="B1930" s="114"/>
      <c r="C1930" s="114"/>
      <c r="D1930" s="114"/>
      <c r="E1930" s="114"/>
      <c r="F1930" s="114"/>
      <c r="G1930" s="114"/>
      <c r="H1930" s="117"/>
      <c r="I1930" s="123"/>
      <c r="J1930" s="116"/>
      <c r="K1930" s="123"/>
      <c r="L1930" s="116"/>
      <c r="M1930" s="116"/>
      <c r="N1930" s="123"/>
    </row>
    <row r="1931">
      <c r="A1931" s="114"/>
      <c r="B1931" s="114"/>
      <c r="C1931" s="114"/>
      <c r="D1931" s="114"/>
      <c r="E1931" s="114"/>
      <c r="F1931" s="114"/>
      <c r="G1931" s="114"/>
      <c r="H1931" s="117"/>
      <c r="I1931" s="123"/>
      <c r="J1931" s="116"/>
      <c r="K1931" s="123"/>
      <c r="L1931" s="116"/>
      <c r="M1931" s="116"/>
      <c r="N1931" s="123"/>
    </row>
    <row r="1932">
      <c r="A1932" s="114"/>
      <c r="B1932" s="114"/>
      <c r="C1932" s="114"/>
      <c r="D1932" s="114"/>
      <c r="E1932" s="114"/>
      <c r="F1932" s="114"/>
      <c r="G1932" s="114"/>
      <c r="H1932" s="117"/>
      <c r="I1932" s="123"/>
      <c r="J1932" s="116"/>
      <c r="K1932" s="123"/>
      <c r="L1932" s="116"/>
      <c r="M1932" s="116"/>
      <c r="N1932" s="123"/>
    </row>
    <row r="1933">
      <c r="A1933" s="114"/>
      <c r="B1933" s="114"/>
      <c r="C1933" s="114"/>
      <c r="D1933" s="114"/>
      <c r="E1933" s="114"/>
      <c r="F1933" s="114"/>
      <c r="G1933" s="114"/>
      <c r="H1933" s="117"/>
      <c r="I1933" s="123"/>
      <c r="J1933" s="116"/>
      <c r="K1933" s="123"/>
      <c r="L1933" s="116"/>
      <c r="M1933" s="116"/>
      <c r="N1933" s="123"/>
    </row>
    <row r="1934">
      <c r="A1934" s="114"/>
      <c r="B1934" s="114"/>
      <c r="C1934" s="114"/>
      <c r="D1934" s="114"/>
      <c r="E1934" s="114"/>
      <c r="F1934" s="114"/>
      <c r="G1934" s="114"/>
      <c r="H1934" s="117"/>
      <c r="I1934" s="123"/>
      <c r="J1934" s="116"/>
      <c r="K1934" s="123"/>
      <c r="L1934" s="116"/>
      <c r="M1934" s="116"/>
      <c r="N1934" s="123"/>
    </row>
    <row r="1935">
      <c r="A1935" s="114"/>
      <c r="B1935" s="114"/>
      <c r="C1935" s="114"/>
      <c r="D1935" s="114"/>
      <c r="E1935" s="114"/>
      <c r="F1935" s="114"/>
      <c r="G1935" s="114"/>
      <c r="H1935" s="117"/>
      <c r="I1935" s="123"/>
      <c r="J1935" s="116"/>
      <c r="K1935" s="123"/>
      <c r="L1935" s="116"/>
      <c r="M1935" s="116"/>
      <c r="N1935" s="123"/>
    </row>
    <row r="1936">
      <c r="A1936" s="114"/>
      <c r="B1936" s="114"/>
      <c r="C1936" s="114"/>
      <c r="D1936" s="114"/>
      <c r="E1936" s="114"/>
      <c r="F1936" s="114"/>
      <c r="G1936" s="114"/>
      <c r="H1936" s="117"/>
      <c r="I1936" s="123"/>
      <c r="J1936" s="116"/>
      <c r="K1936" s="123"/>
      <c r="L1936" s="116"/>
      <c r="M1936" s="116"/>
      <c r="N1936" s="123"/>
    </row>
    <row r="1937">
      <c r="A1937" s="114"/>
      <c r="B1937" s="114"/>
      <c r="C1937" s="114"/>
      <c r="D1937" s="114"/>
      <c r="E1937" s="114"/>
      <c r="F1937" s="114"/>
      <c r="G1937" s="114"/>
      <c r="H1937" s="117"/>
      <c r="I1937" s="123"/>
      <c r="J1937" s="116"/>
      <c r="K1937" s="123"/>
      <c r="L1937" s="116"/>
      <c r="M1937" s="116"/>
      <c r="N1937" s="123"/>
    </row>
    <row r="1938">
      <c r="A1938" s="114"/>
      <c r="B1938" s="114"/>
      <c r="C1938" s="114"/>
      <c r="D1938" s="114"/>
      <c r="E1938" s="114"/>
      <c r="F1938" s="114"/>
      <c r="G1938" s="114"/>
      <c r="H1938" s="117"/>
      <c r="I1938" s="123"/>
      <c r="J1938" s="116"/>
      <c r="K1938" s="123"/>
      <c r="L1938" s="116"/>
      <c r="M1938" s="116"/>
      <c r="N1938" s="123"/>
    </row>
    <row r="1939">
      <c r="A1939" s="114"/>
      <c r="B1939" s="114"/>
      <c r="C1939" s="114"/>
      <c r="D1939" s="114"/>
      <c r="E1939" s="114"/>
      <c r="F1939" s="114"/>
      <c r="G1939" s="114"/>
      <c r="H1939" s="117"/>
      <c r="I1939" s="123"/>
      <c r="J1939" s="116"/>
      <c r="K1939" s="123"/>
      <c r="L1939" s="116"/>
      <c r="M1939" s="116"/>
      <c r="N1939" s="123"/>
    </row>
    <row r="1940">
      <c r="A1940" s="114"/>
      <c r="B1940" s="114"/>
      <c r="C1940" s="114"/>
      <c r="D1940" s="114"/>
      <c r="E1940" s="114"/>
      <c r="F1940" s="114"/>
      <c r="G1940" s="114"/>
      <c r="H1940" s="117"/>
      <c r="I1940" s="123"/>
      <c r="J1940" s="116"/>
      <c r="K1940" s="123"/>
      <c r="L1940" s="116"/>
      <c r="M1940" s="116"/>
      <c r="N1940" s="123"/>
    </row>
    <row r="1941">
      <c r="A1941" s="114"/>
      <c r="B1941" s="114"/>
      <c r="C1941" s="114"/>
      <c r="D1941" s="114"/>
      <c r="E1941" s="114"/>
      <c r="F1941" s="114"/>
      <c r="G1941" s="114"/>
      <c r="H1941" s="117"/>
      <c r="I1941" s="123"/>
      <c r="J1941" s="116"/>
      <c r="K1941" s="123"/>
      <c r="L1941" s="116"/>
      <c r="M1941" s="116"/>
      <c r="N1941" s="123"/>
    </row>
    <row r="1942">
      <c r="A1942" s="114"/>
      <c r="B1942" s="114"/>
      <c r="C1942" s="114"/>
      <c r="D1942" s="114"/>
      <c r="E1942" s="114"/>
      <c r="F1942" s="114"/>
      <c r="G1942" s="114"/>
      <c r="H1942" s="117"/>
      <c r="I1942" s="123"/>
      <c r="J1942" s="116"/>
      <c r="K1942" s="123"/>
      <c r="L1942" s="116"/>
      <c r="M1942" s="116"/>
      <c r="N1942" s="123"/>
    </row>
    <row r="1943">
      <c r="A1943" s="114"/>
      <c r="B1943" s="114"/>
      <c r="C1943" s="114"/>
      <c r="D1943" s="114"/>
      <c r="E1943" s="114"/>
      <c r="F1943" s="114"/>
      <c r="G1943" s="114"/>
      <c r="H1943" s="117"/>
      <c r="I1943" s="123"/>
      <c r="J1943" s="116"/>
      <c r="K1943" s="123"/>
      <c r="L1943" s="116"/>
      <c r="M1943" s="116"/>
      <c r="N1943" s="123"/>
    </row>
    <row r="1944">
      <c r="A1944" s="114"/>
      <c r="B1944" s="114"/>
      <c r="C1944" s="114"/>
      <c r="D1944" s="114"/>
      <c r="E1944" s="114"/>
      <c r="F1944" s="114"/>
      <c r="G1944" s="114"/>
      <c r="H1944" s="117"/>
      <c r="I1944" s="123"/>
      <c r="J1944" s="116"/>
      <c r="K1944" s="123"/>
      <c r="L1944" s="116"/>
      <c r="M1944" s="116"/>
      <c r="N1944" s="123"/>
    </row>
    <row r="1945">
      <c r="A1945" s="114"/>
      <c r="B1945" s="114"/>
      <c r="C1945" s="114"/>
      <c r="D1945" s="114"/>
      <c r="E1945" s="114"/>
      <c r="F1945" s="114"/>
      <c r="G1945" s="114"/>
      <c r="H1945" s="117"/>
      <c r="I1945" s="123"/>
      <c r="J1945" s="116"/>
      <c r="K1945" s="123"/>
      <c r="L1945" s="116"/>
      <c r="M1945" s="116"/>
      <c r="N1945" s="123"/>
    </row>
    <row r="1946">
      <c r="A1946" s="114"/>
      <c r="B1946" s="114"/>
      <c r="C1946" s="114"/>
      <c r="D1946" s="114"/>
      <c r="E1946" s="114"/>
      <c r="F1946" s="114"/>
      <c r="G1946" s="114"/>
      <c r="H1946" s="117"/>
      <c r="I1946" s="123"/>
      <c r="J1946" s="116"/>
      <c r="K1946" s="123"/>
      <c r="L1946" s="116"/>
      <c r="M1946" s="116"/>
      <c r="N1946" s="123"/>
    </row>
    <row r="1947">
      <c r="A1947" s="114"/>
      <c r="B1947" s="114"/>
      <c r="C1947" s="114"/>
      <c r="D1947" s="114"/>
      <c r="E1947" s="114"/>
      <c r="F1947" s="114"/>
      <c r="G1947" s="114"/>
      <c r="H1947" s="117"/>
      <c r="I1947" s="123"/>
      <c r="J1947" s="116"/>
      <c r="K1947" s="123"/>
      <c r="L1947" s="116"/>
      <c r="M1947" s="116"/>
      <c r="N1947" s="123"/>
    </row>
    <row r="1948">
      <c r="A1948" s="114"/>
      <c r="B1948" s="114"/>
      <c r="C1948" s="114"/>
      <c r="D1948" s="114"/>
      <c r="E1948" s="114"/>
      <c r="F1948" s="114"/>
      <c r="G1948" s="114"/>
      <c r="H1948" s="117"/>
      <c r="I1948" s="123"/>
      <c r="J1948" s="116"/>
      <c r="K1948" s="123"/>
      <c r="L1948" s="116"/>
      <c r="M1948" s="116"/>
      <c r="N1948" s="123"/>
    </row>
    <row r="1949">
      <c r="A1949" s="114"/>
      <c r="B1949" s="114"/>
      <c r="C1949" s="114"/>
      <c r="D1949" s="114"/>
      <c r="E1949" s="114"/>
      <c r="F1949" s="114"/>
      <c r="G1949" s="114"/>
      <c r="H1949" s="117"/>
      <c r="I1949" s="123"/>
      <c r="J1949" s="116"/>
      <c r="K1949" s="123"/>
      <c r="L1949" s="116"/>
      <c r="M1949" s="116"/>
      <c r="N1949" s="123"/>
    </row>
    <row r="1950">
      <c r="A1950" s="114"/>
      <c r="B1950" s="114"/>
      <c r="C1950" s="114"/>
      <c r="D1950" s="114"/>
      <c r="E1950" s="114"/>
      <c r="F1950" s="114"/>
      <c r="G1950" s="114"/>
      <c r="H1950" s="117"/>
      <c r="I1950" s="123"/>
      <c r="J1950" s="116"/>
      <c r="K1950" s="123"/>
      <c r="L1950" s="116"/>
      <c r="M1950" s="116"/>
      <c r="N1950" s="123"/>
    </row>
    <row r="1951">
      <c r="A1951" s="114"/>
      <c r="B1951" s="114"/>
      <c r="C1951" s="114"/>
      <c r="D1951" s="114"/>
      <c r="E1951" s="114"/>
      <c r="F1951" s="114"/>
      <c r="G1951" s="114"/>
      <c r="H1951" s="117"/>
      <c r="I1951" s="123"/>
      <c r="J1951" s="116"/>
      <c r="K1951" s="123"/>
      <c r="L1951" s="116"/>
      <c r="M1951" s="116"/>
      <c r="N1951" s="123"/>
    </row>
    <row r="1952">
      <c r="A1952" s="114"/>
      <c r="B1952" s="114"/>
      <c r="C1952" s="114"/>
      <c r="D1952" s="114"/>
      <c r="E1952" s="114"/>
      <c r="F1952" s="114"/>
      <c r="G1952" s="114"/>
      <c r="H1952" s="117"/>
      <c r="I1952" s="123"/>
      <c r="J1952" s="116"/>
      <c r="K1952" s="123"/>
      <c r="L1952" s="116"/>
      <c r="M1952" s="116"/>
      <c r="N1952" s="123"/>
    </row>
    <row r="1953">
      <c r="A1953" s="114"/>
      <c r="B1953" s="114"/>
      <c r="C1953" s="114"/>
      <c r="D1953" s="114"/>
      <c r="E1953" s="114"/>
      <c r="F1953" s="114"/>
      <c r="G1953" s="114"/>
      <c r="H1953" s="117"/>
      <c r="I1953" s="123"/>
      <c r="J1953" s="116"/>
      <c r="K1953" s="123"/>
      <c r="L1953" s="116"/>
      <c r="M1953" s="116"/>
      <c r="N1953" s="123"/>
    </row>
    <row r="1954">
      <c r="A1954" s="114"/>
      <c r="B1954" s="114"/>
      <c r="C1954" s="114"/>
      <c r="D1954" s="114"/>
      <c r="E1954" s="114"/>
      <c r="F1954" s="114"/>
      <c r="G1954" s="114"/>
      <c r="H1954" s="117"/>
      <c r="I1954" s="123"/>
      <c r="J1954" s="116"/>
      <c r="K1954" s="123"/>
      <c r="L1954" s="116"/>
      <c r="M1954" s="116"/>
      <c r="N1954" s="123"/>
    </row>
    <row r="1955">
      <c r="A1955" s="114"/>
      <c r="B1955" s="114"/>
      <c r="C1955" s="114"/>
      <c r="D1955" s="114"/>
      <c r="E1955" s="114"/>
      <c r="F1955" s="114"/>
      <c r="G1955" s="114"/>
      <c r="H1955" s="117"/>
      <c r="I1955" s="123"/>
      <c r="J1955" s="116"/>
      <c r="K1955" s="123"/>
      <c r="L1955" s="116"/>
      <c r="M1955" s="116"/>
      <c r="N1955" s="123"/>
    </row>
    <row r="1956">
      <c r="A1956" s="114"/>
      <c r="B1956" s="114"/>
      <c r="C1956" s="114"/>
      <c r="D1956" s="114"/>
      <c r="E1956" s="114"/>
      <c r="F1956" s="114"/>
      <c r="G1956" s="114"/>
      <c r="H1956" s="117"/>
      <c r="I1956" s="123"/>
      <c r="J1956" s="116"/>
      <c r="K1956" s="123"/>
      <c r="L1956" s="116"/>
      <c r="M1956" s="116"/>
      <c r="N1956" s="123"/>
    </row>
    <row r="1957">
      <c r="A1957" s="114"/>
      <c r="B1957" s="114"/>
      <c r="C1957" s="114"/>
      <c r="D1957" s="114"/>
      <c r="E1957" s="114"/>
      <c r="F1957" s="114"/>
      <c r="G1957" s="114"/>
      <c r="H1957" s="117"/>
      <c r="I1957" s="123"/>
      <c r="J1957" s="116"/>
      <c r="K1957" s="123"/>
      <c r="L1957" s="116"/>
      <c r="M1957" s="116"/>
      <c r="N1957" s="123"/>
    </row>
    <row r="1958">
      <c r="A1958" s="114"/>
      <c r="B1958" s="114"/>
      <c r="C1958" s="114"/>
      <c r="D1958" s="114"/>
      <c r="E1958" s="114"/>
      <c r="F1958" s="114"/>
      <c r="G1958" s="114"/>
      <c r="H1958" s="117"/>
      <c r="I1958" s="123"/>
      <c r="J1958" s="116"/>
      <c r="K1958" s="123"/>
      <c r="L1958" s="116"/>
      <c r="M1958" s="116"/>
      <c r="N1958" s="123"/>
    </row>
    <row r="1959">
      <c r="A1959" s="114"/>
      <c r="B1959" s="114"/>
      <c r="C1959" s="114"/>
      <c r="D1959" s="114"/>
      <c r="E1959" s="114"/>
      <c r="F1959" s="114"/>
      <c r="G1959" s="114"/>
      <c r="H1959" s="117"/>
      <c r="I1959" s="123"/>
      <c r="J1959" s="116"/>
      <c r="K1959" s="123"/>
      <c r="L1959" s="116"/>
      <c r="M1959" s="116"/>
      <c r="N1959" s="123"/>
    </row>
    <row r="1960">
      <c r="A1960" s="114"/>
      <c r="B1960" s="114"/>
      <c r="C1960" s="114"/>
      <c r="D1960" s="114"/>
      <c r="E1960" s="114"/>
      <c r="F1960" s="114"/>
      <c r="G1960" s="114"/>
      <c r="H1960" s="117"/>
      <c r="I1960" s="123"/>
      <c r="J1960" s="116"/>
      <c r="K1960" s="123"/>
      <c r="L1960" s="116"/>
      <c r="M1960" s="116"/>
      <c r="N1960" s="123"/>
    </row>
    <row r="1961">
      <c r="A1961" s="114"/>
      <c r="B1961" s="114"/>
      <c r="C1961" s="114"/>
      <c r="D1961" s="114"/>
      <c r="E1961" s="114"/>
      <c r="F1961" s="114"/>
      <c r="G1961" s="114"/>
      <c r="H1961" s="117"/>
      <c r="I1961" s="123"/>
      <c r="J1961" s="116"/>
      <c r="K1961" s="123"/>
      <c r="L1961" s="116"/>
      <c r="M1961" s="116"/>
      <c r="N1961" s="123"/>
    </row>
    <row r="1962">
      <c r="A1962" s="114"/>
      <c r="B1962" s="114"/>
      <c r="C1962" s="114"/>
      <c r="D1962" s="114"/>
      <c r="E1962" s="114"/>
      <c r="F1962" s="114"/>
      <c r="G1962" s="114"/>
      <c r="H1962" s="117"/>
      <c r="I1962" s="123"/>
      <c r="J1962" s="116"/>
      <c r="K1962" s="123"/>
      <c r="L1962" s="116"/>
      <c r="M1962" s="116"/>
      <c r="N1962" s="123"/>
    </row>
    <row r="1963">
      <c r="A1963" s="114"/>
      <c r="B1963" s="114"/>
      <c r="C1963" s="114"/>
      <c r="D1963" s="114"/>
      <c r="E1963" s="114"/>
      <c r="F1963" s="114"/>
      <c r="G1963" s="114"/>
      <c r="H1963" s="117"/>
      <c r="I1963" s="123"/>
      <c r="J1963" s="116"/>
      <c r="K1963" s="123"/>
      <c r="L1963" s="116"/>
      <c r="M1963" s="116"/>
      <c r="N1963" s="123"/>
    </row>
    <row r="1964">
      <c r="A1964" s="114"/>
      <c r="B1964" s="114"/>
      <c r="C1964" s="114"/>
      <c r="D1964" s="114"/>
      <c r="E1964" s="114"/>
      <c r="F1964" s="114"/>
      <c r="G1964" s="114"/>
      <c r="H1964" s="117"/>
      <c r="I1964" s="123"/>
      <c r="J1964" s="116"/>
      <c r="K1964" s="123"/>
      <c r="L1964" s="116"/>
      <c r="M1964" s="116"/>
      <c r="N1964" s="123"/>
    </row>
    <row r="1965">
      <c r="A1965" s="114"/>
      <c r="B1965" s="114"/>
      <c r="C1965" s="114"/>
      <c r="D1965" s="114"/>
      <c r="E1965" s="114"/>
      <c r="F1965" s="114"/>
      <c r="G1965" s="114"/>
      <c r="H1965" s="117"/>
      <c r="I1965" s="123"/>
      <c r="J1965" s="116"/>
      <c r="K1965" s="123"/>
      <c r="L1965" s="116"/>
      <c r="M1965" s="116"/>
      <c r="N1965" s="123"/>
    </row>
    <row r="1966">
      <c r="A1966" s="114"/>
      <c r="B1966" s="114"/>
      <c r="C1966" s="114"/>
      <c r="D1966" s="114"/>
      <c r="E1966" s="114"/>
      <c r="F1966" s="114"/>
      <c r="G1966" s="114"/>
      <c r="H1966" s="117"/>
      <c r="I1966" s="123"/>
      <c r="J1966" s="116"/>
      <c r="K1966" s="123"/>
      <c r="L1966" s="116"/>
      <c r="M1966" s="116"/>
      <c r="N1966" s="123"/>
    </row>
    <row r="1967">
      <c r="A1967" s="114"/>
      <c r="B1967" s="114"/>
      <c r="C1967" s="114"/>
      <c r="D1967" s="114"/>
      <c r="E1967" s="114"/>
      <c r="F1967" s="114"/>
      <c r="G1967" s="114"/>
      <c r="H1967" s="117"/>
      <c r="I1967" s="123"/>
      <c r="J1967" s="116"/>
      <c r="K1967" s="123"/>
      <c r="L1967" s="116"/>
      <c r="M1967" s="116"/>
      <c r="N1967" s="123"/>
    </row>
    <row r="1968">
      <c r="A1968" s="114"/>
      <c r="B1968" s="114"/>
      <c r="C1968" s="114"/>
      <c r="D1968" s="114"/>
      <c r="E1968" s="114"/>
      <c r="F1968" s="114"/>
      <c r="G1968" s="114"/>
      <c r="H1968" s="117"/>
      <c r="I1968" s="123"/>
      <c r="J1968" s="116"/>
      <c r="K1968" s="123"/>
      <c r="L1968" s="116"/>
      <c r="M1968" s="116"/>
      <c r="N1968" s="123"/>
    </row>
    <row r="1969">
      <c r="A1969" s="114"/>
      <c r="B1969" s="114"/>
      <c r="C1969" s="114"/>
      <c r="D1969" s="114"/>
      <c r="E1969" s="114"/>
      <c r="F1969" s="114"/>
      <c r="G1969" s="114"/>
      <c r="H1969" s="117"/>
      <c r="I1969" s="123"/>
      <c r="J1969" s="116"/>
      <c r="K1969" s="123"/>
      <c r="L1969" s="116"/>
      <c r="M1969" s="116"/>
      <c r="N1969" s="123"/>
    </row>
    <row r="1970">
      <c r="A1970" s="114"/>
      <c r="B1970" s="114"/>
      <c r="C1970" s="114"/>
      <c r="D1970" s="114"/>
      <c r="E1970" s="114"/>
      <c r="F1970" s="114"/>
      <c r="G1970" s="114"/>
      <c r="H1970" s="117"/>
      <c r="I1970" s="123"/>
      <c r="J1970" s="116"/>
      <c r="K1970" s="123"/>
      <c r="L1970" s="116"/>
      <c r="M1970" s="116"/>
      <c r="N1970" s="123"/>
    </row>
    <row r="1971">
      <c r="A1971" s="114"/>
      <c r="B1971" s="114"/>
      <c r="C1971" s="114"/>
      <c r="D1971" s="114"/>
      <c r="E1971" s="114"/>
      <c r="F1971" s="114"/>
      <c r="G1971" s="114"/>
      <c r="H1971" s="117"/>
      <c r="I1971" s="123"/>
      <c r="J1971" s="116"/>
      <c r="K1971" s="123"/>
      <c r="L1971" s="116"/>
      <c r="M1971" s="116"/>
      <c r="N1971" s="123"/>
    </row>
    <row r="1972">
      <c r="A1972" s="114"/>
      <c r="B1972" s="114"/>
      <c r="C1972" s="114"/>
      <c r="D1972" s="114"/>
      <c r="E1972" s="114"/>
      <c r="F1972" s="114"/>
      <c r="G1972" s="114"/>
      <c r="H1972" s="117"/>
      <c r="I1972" s="123"/>
      <c r="J1972" s="116"/>
      <c r="K1972" s="123"/>
      <c r="L1972" s="116"/>
      <c r="M1972" s="116"/>
      <c r="N1972" s="123"/>
    </row>
    <row r="1973">
      <c r="A1973" s="114"/>
      <c r="B1973" s="114"/>
      <c r="C1973" s="114"/>
      <c r="D1973" s="114"/>
      <c r="E1973" s="114"/>
      <c r="F1973" s="114"/>
      <c r="G1973" s="114"/>
      <c r="H1973" s="117"/>
      <c r="I1973" s="123"/>
      <c r="J1973" s="116"/>
      <c r="K1973" s="123"/>
      <c r="L1973" s="116"/>
      <c r="M1973" s="116"/>
      <c r="N1973" s="123"/>
    </row>
    <row r="1974">
      <c r="A1974" s="114"/>
      <c r="B1974" s="114"/>
      <c r="C1974" s="114"/>
      <c r="D1974" s="114"/>
      <c r="E1974" s="114"/>
      <c r="F1974" s="114"/>
      <c r="G1974" s="114"/>
      <c r="H1974" s="117"/>
      <c r="I1974" s="123"/>
      <c r="J1974" s="116"/>
      <c r="K1974" s="123"/>
      <c r="L1974" s="116"/>
      <c r="M1974" s="116"/>
      <c r="N1974" s="123"/>
    </row>
    <row r="1975">
      <c r="A1975" s="114"/>
      <c r="B1975" s="114"/>
      <c r="C1975" s="114"/>
      <c r="D1975" s="114"/>
      <c r="E1975" s="114"/>
      <c r="F1975" s="114"/>
      <c r="G1975" s="114"/>
      <c r="H1975" s="117"/>
      <c r="I1975" s="123"/>
      <c r="J1975" s="116"/>
      <c r="K1975" s="123"/>
      <c r="L1975" s="116"/>
      <c r="M1975" s="116"/>
      <c r="N1975" s="123"/>
    </row>
    <row r="1976">
      <c r="A1976" s="114"/>
      <c r="B1976" s="114"/>
      <c r="C1976" s="114"/>
      <c r="D1976" s="114"/>
      <c r="E1976" s="114"/>
      <c r="F1976" s="114"/>
      <c r="G1976" s="114"/>
      <c r="H1976" s="117"/>
      <c r="I1976" s="123"/>
      <c r="J1976" s="116"/>
      <c r="K1976" s="123"/>
      <c r="L1976" s="116"/>
      <c r="M1976" s="116"/>
      <c r="N1976" s="123"/>
    </row>
    <row r="1977">
      <c r="A1977" s="114"/>
      <c r="B1977" s="114"/>
      <c r="C1977" s="114"/>
      <c r="D1977" s="114"/>
      <c r="E1977" s="114"/>
      <c r="F1977" s="114"/>
      <c r="G1977" s="114"/>
      <c r="H1977" s="117"/>
      <c r="I1977" s="123"/>
      <c r="J1977" s="116"/>
      <c r="K1977" s="123"/>
      <c r="L1977" s="116"/>
      <c r="M1977" s="116"/>
      <c r="N1977" s="123"/>
    </row>
    <row r="1978">
      <c r="A1978" s="114"/>
      <c r="B1978" s="114"/>
      <c r="C1978" s="114"/>
      <c r="D1978" s="114"/>
      <c r="E1978" s="114"/>
      <c r="F1978" s="114"/>
      <c r="G1978" s="114"/>
      <c r="H1978" s="117"/>
      <c r="I1978" s="123"/>
      <c r="J1978" s="116"/>
      <c r="K1978" s="123"/>
      <c r="L1978" s="116"/>
      <c r="M1978" s="116"/>
      <c r="N1978" s="123"/>
    </row>
    <row r="1979">
      <c r="A1979" s="114"/>
      <c r="B1979" s="114"/>
      <c r="C1979" s="114"/>
      <c r="D1979" s="114"/>
      <c r="E1979" s="114"/>
      <c r="F1979" s="114"/>
      <c r="G1979" s="114"/>
      <c r="H1979" s="117"/>
      <c r="I1979" s="123"/>
      <c r="J1979" s="116"/>
      <c r="K1979" s="123"/>
      <c r="L1979" s="116"/>
      <c r="M1979" s="116"/>
      <c r="N1979" s="123"/>
    </row>
    <row r="1980">
      <c r="A1980" s="114"/>
      <c r="B1980" s="114"/>
      <c r="C1980" s="114"/>
      <c r="D1980" s="114"/>
      <c r="E1980" s="114"/>
      <c r="F1980" s="114"/>
      <c r="G1980" s="114"/>
      <c r="H1980" s="117"/>
      <c r="I1980" s="123"/>
      <c r="J1980" s="116"/>
      <c r="K1980" s="123"/>
      <c r="L1980" s="116"/>
      <c r="M1980" s="116"/>
      <c r="N1980" s="123"/>
    </row>
    <row r="1981">
      <c r="A1981" s="114"/>
      <c r="B1981" s="114"/>
      <c r="C1981" s="114"/>
      <c r="D1981" s="114"/>
      <c r="E1981" s="114"/>
      <c r="F1981" s="114"/>
      <c r="G1981" s="114"/>
      <c r="H1981" s="117"/>
      <c r="I1981" s="123"/>
      <c r="J1981" s="116"/>
      <c r="K1981" s="123"/>
      <c r="L1981" s="116"/>
      <c r="M1981" s="116"/>
      <c r="N1981" s="123"/>
    </row>
    <row r="1982">
      <c r="A1982" s="114"/>
      <c r="B1982" s="114"/>
      <c r="C1982" s="114"/>
      <c r="D1982" s="114"/>
      <c r="E1982" s="114"/>
      <c r="F1982" s="114"/>
      <c r="G1982" s="114"/>
      <c r="H1982" s="117"/>
      <c r="I1982" s="123"/>
      <c r="J1982" s="116"/>
      <c r="K1982" s="123"/>
      <c r="L1982" s="116"/>
      <c r="M1982" s="116"/>
      <c r="N1982" s="123"/>
    </row>
    <row r="1983">
      <c r="A1983" s="114"/>
      <c r="B1983" s="114"/>
      <c r="C1983" s="114"/>
      <c r="D1983" s="114"/>
      <c r="E1983" s="114"/>
      <c r="F1983" s="114"/>
      <c r="G1983" s="114"/>
      <c r="H1983" s="117"/>
      <c r="I1983" s="123"/>
      <c r="J1983" s="116"/>
      <c r="K1983" s="123"/>
      <c r="L1983" s="116"/>
      <c r="M1983" s="116"/>
      <c r="N1983" s="123"/>
    </row>
    <row r="1984">
      <c r="A1984" s="114"/>
      <c r="B1984" s="114"/>
      <c r="C1984" s="114"/>
      <c r="D1984" s="114"/>
      <c r="E1984" s="114"/>
      <c r="F1984" s="114"/>
      <c r="G1984" s="114"/>
      <c r="H1984" s="117"/>
      <c r="I1984" s="123"/>
      <c r="J1984" s="116"/>
      <c r="K1984" s="123"/>
      <c r="L1984" s="116"/>
      <c r="M1984" s="116"/>
      <c r="N1984" s="123"/>
    </row>
    <row r="1985">
      <c r="A1985" s="114"/>
      <c r="B1985" s="114"/>
      <c r="C1985" s="114"/>
      <c r="D1985" s="114"/>
      <c r="E1985" s="114"/>
      <c r="F1985" s="114"/>
      <c r="G1985" s="114"/>
      <c r="H1985" s="117"/>
      <c r="I1985" s="123"/>
      <c r="J1985" s="116"/>
      <c r="K1985" s="123"/>
      <c r="L1985" s="116"/>
      <c r="M1985" s="116"/>
      <c r="N1985" s="123"/>
    </row>
    <row r="1986">
      <c r="A1986" s="114"/>
      <c r="B1986" s="114"/>
      <c r="C1986" s="114"/>
      <c r="D1986" s="114"/>
      <c r="E1986" s="114"/>
      <c r="F1986" s="114"/>
      <c r="G1986" s="114"/>
      <c r="H1986" s="117"/>
      <c r="I1986" s="123"/>
      <c r="J1986" s="116"/>
      <c r="K1986" s="123"/>
      <c r="L1986" s="116"/>
      <c r="M1986" s="116"/>
      <c r="N1986" s="123"/>
    </row>
    <row r="1987">
      <c r="A1987" s="114"/>
      <c r="B1987" s="114"/>
      <c r="C1987" s="114"/>
      <c r="D1987" s="114"/>
      <c r="E1987" s="114"/>
      <c r="F1987" s="114"/>
      <c r="G1987" s="114"/>
      <c r="H1987" s="117"/>
      <c r="I1987" s="123"/>
      <c r="J1987" s="116"/>
      <c r="K1987" s="123"/>
      <c r="L1987" s="116"/>
      <c r="M1987" s="116"/>
      <c r="N1987" s="123"/>
    </row>
    <row r="1988">
      <c r="A1988" s="114"/>
      <c r="B1988" s="114"/>
      <c r="C1988" s="114"/>
      <c r="D1988" s="114"/>
      <c r="E1988" s="114"/>
      <c r="F1988" s="114"/>
      <c r="G1988" s="114"/>
      <c r="H1988" s="117"/>
      <c r="I1988" s="123"/>
      <c r="J1988" s="116"/>
      <c r="K1988" s="123"/>
      <c r="L1988" s="116"/>
      <c r="M1988" s="116"/>
      <c r="N1988" s="123"/>
    </row>
    <row r="1989">
      <c r="A1989" s="114"/>
      <c r="B1989" s="114"/>
      <c r="C1989" s="114"/>
      <c r="D1989" s="114"/>
      <c r="E1989" s="114"/>
      <c r="F1989" s="114"/>
      <c r="G1989" s="114"/>
      <c r="H1989" s="117"/>
      <c r="I1989" s="123"/>
      <c r="J1989" s="116"/>
      <c r="K1989" s="123"/>
      <c r="L1989" s="116"/>
      <c r="M1989" s="116"/>
      <c r="N1989" s="123"/>
    </row>
    <row r="1990">
      <c r="A1990" s="114"/>
      <c r="B1990" s="114"/>
      <c r="C1990" s="114"/>
      <c r="D1990" s="114"/>
      <c r="E1990" s="114"/>
      <c r="F1990" s="114"/>
      <c r="G1990" s="114"/>
      <c r="H1990" s="117"/>
      <c r="I1990" s="123"/>
      <c r="J1990" s="116"/>
      <c r="K1990" s="123"/>
      <c r="L1990" s="116"/>
      <c r="M1990" s="116"/>
      <c r="N1990" s="123"/>
    </row>
    <row r="1991">
      <c r="A1991" s="114"/>
      <c r="B1991" s="114"/>
      <c r="C1991" s="114"/>
      <c r="D1991" s="114"/>
      <c r="E1991" s="114"/>
      <c r="F1991" s="114"/>
      <c r="G1991" s="114"/>
      <c r="H1991" s="117"/>
      <c r="I1991" s="123"/>
      <c r="J1991" s="116"/>
      <c r="K1991" s="123"/>
      <c r="L1991" s="116"/>
      <c r="M1991" s="116"/>
      <c r="N1991" s="123"/>
    </row>
    <row r="1992">
      <c r="A1992" s="114"/>
      <c r="B1992" s="114"/>
      <c r="C1992" s="114"/>
      <c r="D1992" s="114"/>
      <c r="E1992" s="114"/>
      <c r="F1992" s="114"/>
      <c r="G1992" s="114"/>
      <c r="H1992" s="117"/>
      <c r="I1992" s="123"/>
      <c r="J1992" s="116"/>
      <c r="K1992" s="123"/>
      <c r="L1992" s="116"/>
      <c r="M1992" s="116"/>
      <c r="N1992" s="123"/>
    </row>
    <row r="1993">
      <c r="A1993" s="114"/>
      <c r="B1993" s="114"/>
      <c r="C1993" s="114"/>
      <c r="D1993" s="114"/>
      <c r="E1993" s="114"/>
      <c r="F1993" s="114"/>
      <c r="G1993" s="114"/>
      <c r="H1993" s="117"/>
      <c r="I1993" s="123"/>
      <c r="J1993" s="116"/>
      <c r="K1993" s="123"/>
      <c r="L1993" s="116"/>
      <c r="M1993" s="116"/>
      <c r="N1993" s="123"/>
    </row>
    <row r="1994">
      <c r="A1994" s="114"/>
      <c r="B1994" s="114"/>
      <c r="C1994" s="114"/>
      <c r="D1994" s="114"/>
      <c r="E1994" s="114"/>
      <c r="F1994" s="114"/>
      <c r="G1994" s="114"/>
      <c r="H1994" s="117"/>
      <c r="I1994" s="123"/>
      <c r="J1994" s="116"/>
      <c r="K1994" s="123"/>
      <c r="L1994" s="116"/>
      <c r="M1994" s="116"/>
      <c r="N1994" s="123"/>
    </row>
    <row r="1995">
      <c r="A1995" s="114"/>
      <c r="B1995" s="114"/>
      <c r="C1995" s="114"/>
      <c r="D1995" s="114"/>
      <c r="E1995" s="114"/>
      <c r="F1995" s="114"/>
      <c r="G1995" s="114"/>
      <c r="H1995" s="117"/>
      <c r="I1995" s="123"/>
      <c r="J1995" s="116"/>
      <c r="K1995" s="123"/>
      <c r="L1995" s="116"/>
      <c r="M1995" s="116"/>
      <c r="N1995" s="123"/>
    </row>
    <row r="1996">
      <c r="A1996" s="114"/>
      <c r="B1996" s="114"/>
      <c r="C1996" s="114"/>
      <c r="D1996" s="114"/>
      <c r="E1996" s="114"/>
      <c r="F1996" s="114"/>
      <c r="G1996" s="114"/>
      <c r="H1996" s="117"/>
      <c r="I1996" s="123"/>
      <c r="J1996" s="116"/>
      <c r="K1996" s="123"/>
      <c r="L1996" s="116"/>
      <c r="M1996" s="116"/>
      <c r="N1996" s="123"/>
    </row>
    <row r="1997">
      <c r="A1997" s="114"/>
      <c r="B1997" s="114"/>
      <c r="C1997" s="114"/>
      <c r="D1997" s="114"/>
      <c r="E1997" s="114"/>
      <c r="F1997" s="114"/>
      <c r="G1997" s="114"/>
      <c r="H1997" s="117"/>
      <c r="I1997" s="123"/>
      <c r="J1997" s="116"/>
      <c r="K1997" s="123"/>
      <c r="L1997" s="116"/>
      <c r="M1997" s="116"/>
      <c r="N1997" s="123"/>
    </row>
    <row r="1998">
      <c r="A1998" s="114"/>
      <c r="B1998" s="114"/>
      <c r="C1998" s="114"/>
      <c r="D1998" s="114"/>
      <c r="E1998" s="114"/>
      <c r="F1998" s="114"/>
      <c r="G1998" s="114"/>
      <c r="H1998" s="117"/>
      <c r="I1998" s="123"/>
      <c r="J1998" s="116"/>
      <c r="K1998" s="123"/>
      <c r="L1998" s="116"/>
      <c r="M1998" s="116"/>
      <c r="N1998" s="123"/>
    </row>
    <row r="1999">
      <c r="A1999" s="114"/>
      <c r="B1999" s="114"/>
      <c r="C1999" s="114"/>
      <c r="D1999" s="114"/>
      <c r="E1999" s="114"/>
      <c r="F1999" s="114"/>
      <c r="G1999" s="114"/>
      <c r="H1999" s="117"/>
      <c r="I1999" s="123"/>
      <c r="J1999" s="116"/>
      <c r="K1999" s="123"/>
      <c r="L1999" s="116"/>
      <c r="M1999" s="116"/>
      <c r="N1999" s="123"/>
    </row>
    <row r="2000">
      <c r="A2000" s="114"/>
      <c r="B2000" s="114"/>
      <c r="C2000" s="114"/>
      <c r="D2000" s="114"/>
      <c r="E2000" s="114"/>
      <c r="F2000" s="114"/>
      <c r="G2000" s="114"/>
      <c r="H2000" s="117"/>
      <c r="I2000" s="123"/>
      <c r="J2000" s="116"/>
      <c r="K2000" s="123"/>
      <c r="L2000" s="116"/>
      <c r="M2000" s="116"/>
      <c r="N2000" s="123"/>
    </row>
    <row r="2001">
      <c r="A2001" s="114"/>
      <c r="B2001" s="114"/>
      <c r="C2001" s="114"/>
      <c r="D2001" s="114"/>
      <c r="E2001" s="114"/>
      <c r="F2001" s="114"/>
      <c r="G2001" s="114"/>
      <c r="H2001" s="117"/>
      <c r="I2001" s="123"/>
      <c r="J2001" s="116"/>
      <c r="K2001" s="123"/>
      <c r="L2001" s="116"/>
      <c r="M2001" s="116"/>
      <c r="N2001" s="123"/>
    </row>
    <row r="2002">
      <c r="A2002" s="114"/>
      <c r="B2002" s="114"/>
      <c r="C2002" s="114"/>
      <c r="D2002" s="114"/>
      <c r="E2002" s="114"/>
      <c r="F2002" s="114"/>
      <c r="G2002" s="114"/>
      <c r="H2002" s="117"/>
      <c r="I2002" s="123"/>
      <c r="J2002" s="116"/>
      <c r="K2002" s="123"/>
      <c r="L2002" s="116"/>
      <c r="M2002" s="116"/>
      <c r="N2002" s="123"/>
    </row>
    <row r="2003">
      <c r="A2003" s="114"/>
      <c r="B2003" s="114"/>
      <c r="C2003" s="114"/>
      <c r="D2003" s="114"/>
      <c r="E2003" s="114"/>
      <c r="F2003" s="114"/>
      <c r="G2003" s="114"/>
      <c r="H2003" s="117"/>
      <c r="I2003" s="123"/>
      <c r="J2003" s="116"/>
      <c r="K2003" s="123"/>
      <c r="L2003" s="116"/>
      <c r="M2003" s="116"/>
      <c r="N2003" s="123"/>
    </row>
    <row r="2004">
      <c r="A2004" s="114"/>
      <c r="B2004" s="114"/>
      <c r="C2004" s="114"/>
      <c r="D2004" s="114"/>
      <c r="E2004" s="114"/>
      <c r="F2004" s="114"/>
      <c r="G2004" s="114"/>
      <c r="H2004" s="117"/>
      <c r="I2004" s="123"/>
      <c r="J2004" s="116"/>
      <c r="K2004" s="123"/>
      <c r="L2004" s="116"/>
      <c r="M2004" s="116"/>
      <c r="N2004" s="123"/>
    </row>
    <row r="2005">
      <c r="A2005" s="114"/>
      <c r="B2005" s="114"/>
      <c r="C2005" s="114"/>
      <c r="D2005" s="114"/>
      <c r="E2005" s="114"/>
      <c r="F2005" s="114"/>
      <c r="G2005" s="114"/>
      <c r="H2005" s="117"/>
      <c r="I2005" s="123"/>
      <c r="J2005" s="116"/>
      <c r="K2005" s="123"/>
      <c r="L2005" s="116"/>
      <c r="M2005" s="116"/>
      <c r="N2005" s="123"/>
    </row>
    <row r="2006">
      <c r="A2006" s="114"/>
      <c r="B2006" s="114"/>
      <c r="C2006" s="114"/>
      <c r="D2006" s="114"/>
      <c r="E2006" s="114"/>
      <c r="F2006" s="114"/>
      <c r="G2006" s="114"/>
      <c r="H2006" s="117"/>
      <c r="I2006" s="123"/>
      <c r="J2006" s="116"/>
      <c r="K2006" s="123"/>
      <c r="L2006" s="116"/>
      <c r="M2006" s="116"/>
      <c r="N2006" s="123"/>
    </row>
    <row r="2007">
      <c r="A2007" s="114"/>
      <c r="B2007" s="114"/>
      <c r="C2007" s="114"/>
      <c r="D2007" s="114"/>
      <c r="E2007" s="114"/>
      <c r="F2007" s="114"/>
      <c r="G2007" s="114"/>
      <c r="H2007" s="117"/>
      <c r="I2007" s="123"/>
      <c r="J2007" s="116"/>
      <c r="K2007" s="123"/>
      <c r="L2007" s="116"/>
      <c r="M2007" s="116"/>
      <c r="N2007" s="123"/>
    </row>
    <row r="2008">
      <c r="A2008" s="114"/>
      <c r="B2008" s="114"/>
      <c r="C2008" s="114"/>
      <c r="D2008" s="114"/>
      <c r="E2008" s="114"/>
      <c r="F2008" s="114"/>
      <c r="G2008" s="114"/>
      <c r="H2008" s="117"/>
      <c r="I2008" s="123"/>
      <c r="J2008" s="116"/>
      <c r="K2008" s="123"/>
      <c r="L2008" s="116"/>
      <c r="M2008" s="116"/>
      <c r="N2008" s="123"/>
    </row>
    <row r="2009">
      <c r="A2009" s="114"/>
      <c r="B2009" s="114"/>
      <c r="C2009" s="114"/>
      <c r="D2009" s="114"/>
      <c r="E2009" s="114"/>
      <c r="F2009" s="114"/>
      <c r="G2009" s="114"/>
      <c r="H2009" s="117"/>
      <c r="I2009" s="123"/>
      <c r="J2009" s="116"/>
      <c r="K2009" s="123"/>
      <c r="L2009" s="116"/>
      <c r="M2009" s="116"/>
      <c r="N2009" s="123"/>
    </row>
    <row r="2010">
      <c r="A2010" s="114"/>
      <c r="B2010" s="114"/>
      <c r="C2010" s="114"/>
      <c r="D2010" s="114"/>
      <c r="E2010" s="114"/>
      <c r="F2010" s="114"/>
      <c r="G2010" s="114"/>
      <c r="H2010" s="117"/>
      <c r="I2010" s="123"/>
      <c r="J2010" s="116"/>
      <c r="K2010" s="123"/>
      <c r="L2010" s="116"/>
      <c r="M2010" s="116"/>
      <c r="N2010" s="123"/>
    </row>
    <row r="2011">
      <c r="A2011" s="114"/>
      <c r="B2011" s="114"/>
      <c r="C2011" s="114"/>
      <c r="D2011" s="114"/>
      <c r="E2011" s="114"/>
      <c r="F2011" s="114"/>
      <c r="G2011" s="114"/>
      <c r="H2011" s="117"/>
      <c r="I2011" s="123"/>
      <c r="J2011" s="116"/>
      <c r="K2011" s="123"/>
      <c r="L2011" s="116"/>
      <c r="M2011" s="116"/>
      <c r="N2011" s="123"/>
    </row>
    <row r="2012">
      <c r="A2012" s="114"/>
      <c r="B2012" s="114"/>
      <c r="C2012" s="114"/>
      <c r="D2012" s="114"/>
      <c r="E2012" s="114"/>
      <c r="F2012" s="114"/>
      <c r="G2012" s="114"/>
      <c r="H2012" s="117"/>
      <c r="I2012" s="123"/>
      <c r="J2012" s="116"/>
      <c r="K2012" s="123"/>
      <c r="L2012" s="116"/>
      <c r="M2012" s="116"/>
      <c r="N2012" s="123"/>
    </row>
    <row r="2013">
      <c r="A2013" s="114"/>
      <c r="B2013" s="114"/>
      <c r="C2013" s="114"/>
      <c r="D2013" s="114"/>
      <c r="E2013" s="114"/>
      <c r="F2013" s="114"/>
      <c r="G2013" s="114"/>
      <c r="H2013" s="117"/>
      <c r="I2013" s="123"/>
      <c r="J2013" s="116"/>
      <c r="K2013" s="123"/>
      <c r="L2013" s="116"/>
      <c r="M2013" s="116"/>
      <c r="N2013" s="123"/>
    </row>
    <row r="2014">
      <c r="A2014" s="114"/>
      <c r="B2014" s="114"/>
      <c r="C2014" s="114"/>
      <c r="D2014" s="114"/>
      <c r="E2014" s="114"/>
      <c r="F2014" s="114"/>
      <c r="G2014" s="114"/>
      <c r="H2014" s="117"/>
      <c r="I2014" s="123"/>
      <c r="J2014" s="116"/>
      <c r="K2014" s="123"/>
      <c r="L2014" s="116"/>
      <c r="M2014" s="116"/>
      <c r="N2014" s="123"/>
    </row>
    <row r="2015">
      <c r="A2015" s="114"/>
      <c r="B2015" s="114"/>
      <c r="C2015" s="114"/>
      <c r="D2015" s="114"/>
      <c r="E2015" s="114"/>
      <c r="F2015" s="114"/>
      <c r="G2015" s="114"/>
      <c r="H2015" s="117"/>
      <c r="I2015" s="123"/>
      <c r="J2015" s="116"/>
      <c r="K2015" s="123"/>
      <c r="L2015" s="116"/>
      <c r="M2015" s="116"/>
      <c r="N2015" s="123"/>
    </row>
    <row r="2016">
      <c r="A2016" s="114"/>
      <c r="B2016" s="114"/>
      <c r="C2016" s="114"/>
      <c r="D2016" s="114"/>
      <c r="E2016" s="114"/>
      <c r="F2016" s="114"/>
      <c r="G2016" s="114"/>
      <c r="H2016" s="117"/>
      <c r="I2016" s="123"/>
      <c r="J2016" s="116"/>
      <c r="K2016" s="123"/>
      <c r="L2016" s="116"/>
      <c r="M2016" s="116"/>
      <c r="N2016" s="123"/>
    </row>
    <row r="2017">
      <c r="A2017" s="114"/>
      <c r="B2017" s="114"/>
      <c r="C2017" s="114"/>
      <c r="D2017" s="114"/>
      <c r="E2017" s="114"/>
      <c r="F2017" s="114"/>
      <c r="G2017" s="114"/>
      <c r="H2017" s="117"/>
      <c r="I2017" s="123"/>
      <c r="J2017" s="116"/>
      <c r="K2017" s="123"/>
      <c r="L2017" s="116"/>
      <c r="M2017" s="116"/>
      <c r="N2017" s="123"/>
    </row>
    <row r="2018">
      <c r="A2018" s="114"/>
      <c r="B2018" s="114"/>
      <c r="C2018" s="114"/>
      <c r="D2018" s="114"/>
      <c r="E2018" s="114"/>
      <c r="F2018" s="114"/>
      <c r="G2018" s="114"/>
      <c r="H2018" s="117"/>
      <c r="I2018" s="123"/>
      <c r="J2018" s="116"/>
      <c r="K2018" s="123"/>
      <c r="L2018" s="116"/>
      <c r="M2018" s="116"/>
      <c r="N2018" s="123"/>
    </row>
    <row r="2019">
      <c r="A2019" s="114"/>
      <c r="B2019" s="114"/>
      <c r="C2019" s="114"/>
      <c r="D2019" s="114"/>
      <c r="E2019" s="114"/>
      <c r="F2019" s="114"/>
      <c r="G2019" s="114"/>
      <c r="H2019" s="117"/>
      <c r="I2019" s="123"/>
      <c r="J2019" s="116"/>
      <c r="K2019" s="123"/>
      <c r="L2019" s="116"/>
      <c r="M2019" s="116"/>
      <c r="N2019" s="123"/>
    </row>
    <row r="2020">
      <c r="A2020" s="114"/>
      <c r="B2020" s="114"/>
      <c r="C2020" s="114"/>
      <c r="D2020" s="114"/>
      <c r="E2020" s="114"/>
      <c r="F2020" s="114"/>
      <c r="G2020" s="114"/>
      <c r="H2020" s="117"/>
      <c r="I2020" s="123"/>
      <c r="J2020" s="116"/>
      <c r="K2020" s="123"/>
      <c r="L2020" s="116"/>
      <c r="M2020" s="116"/>
      <c r="N2020" s="123"/>
    </row>
    <row r="2021">
      <c r="A2021" s="114"/>
      <c r="B2021" s="114"/>
      <c r="C2021" s="114"/>
      <c r="D2021" s="114"/>
      <c r="E2021" s="114"/>
      <c r="F2021" s="114"/>
      <c r="G2021" s="114"/>
      <c r="H2021" s="117"/>
      <c r="I2021" s="123"/>
      <c r="J2021" s="116"/>
      <c r="K2021" s="123"/>
      <c r="L2021" s="116"/>
      <c r="M2021" s="116"/>
      <c r="N2021" s="123"/>
    </row>
    <row r="2022">
      <c r="A2022" s="114"/>
      <c r="B2022" s="114"/>
      <c r="C2022" s="114"/>
      <c r="D2022" s="114"/>
      <c r="E2022" s="114"/>
      <c r="F2022" s="114"/>
      <c r="G2022" s="114"/>
      <c r="H2022" s="117"/>
      <c r="I2022" s="123"/>
      <c r="J2022" s="116"/>
      <c r="K2022" s="123"/>
      <c r="L2022" s="116"/>
      <c r="M2022" s="116"/>
      <c r="N2022" s="123"/>
    </row>
    <row r="2023">
      <c r="A2023" s="114"/>
      <c r="B2023" s="114"/>
      <c r="C2023" s="114"/>
      <c r="D2023" s="114"/>
      <c r="E2023" s="114"/>
      <c r="F2023" s="114"/>
      <c r="G2023" s="114"/>
      <c r="H2023" s="117"/>
      <c r="I2023" s="123"/>
      <c r="J2023" s="116"/>
      <c r="K2023" s="123"/>
      <c r="L2023" s="116"/>
      <c r="M2023" s="116"/>
      <c r="N2023" s="123"/>
    </row>
    <row r="2024">
      <c r="A2024" s="114"/>
      <c r="B2024" s="114"/>
      <c r="C2024" s="114"/>
      <c r="D2024" s="114"/>
      <c r="E2024" s="114"/>
      <c r="F2024" s="114"/>
      <c r="G2024" s="114"/>
      <c r="H2024" s="117"/>
      <c r="I2024" s="123"/>
      <c r="J2024" s="116"/>
      <c r="K2024" s="123"/>
      <c r="L2024" s="116"/>
      <c r="M2024" s="116"/>
      <c r="N2024" s="123"/>
    </row>
    <row r="2025">
      <c r="A2025" s="114"/>
      <c r="B2025" s="114"/>
      <c r="C2025" s="114"/>
      <c r="D2025" s="114"/>
      <c r="E2025" s="114"/>
      <c r="F2025" s="114"/>
      <c r="G2025" s="114"/>
      <c r="H2025" s="117"/>
      <c r="I2025" s="123"/>
      <c r="J2025" s="116"/>
      <c r="K2025" s="123"/>
      <c r="L2025" s="116"/>
      <c r="M2025" s="116"/>
      <c r="N2025" s="123"/>
    </row>
    <row r="2026">
      <c r="A2026" s="114"/>
      <c r="B2026" s="114"/>
      <c r="C2026" s="114"/>
      <c r="D2026" s="114"/>
      <c r="E2026" s="114"/>
      <c r="F2026" s="114"/>
      <c r="G2026" s="114"/>
      <c r="H2026" s="117"/>
      <c r="I2026" s="123"/>
      <c r="J2026" s="116"/>
      <c r="K2026" s="123"/>
      <c r="L2026" s="116"/>
      <c r="M2026" s="116"/>
      <c r="N2026" s="123"/>
    </row>
    <row r="2027">
      <c r="A2027" s="114"/>
      <c r="B2027" s="114"/>
      <c r="C2027" s="114"/>
      <c r="D2027" s="114"/>
      <c r="E2027" s="114"/>
      <c r="F2027" s="114"/>
      <c r="G2027" s="114"/>
      <c r="H2027" s="117"/>
      <c r="I2027" s="123"/>
      <c r="J2027" s="116"/>
      <c r="K2027" s="123"/>
      <c r="L2027" s="116"/>
      <c r="M2027" s="116"/>
      <c r="N2027" s="123"/>
    </row>
    <row r="2028">
      <c r="A2028" s="114"/>
      <c r="B2028" s="114"/>
      <c r="C2028" s="114"/>
      <c r="D2028" s="114"/>
      <c r="E2028" s="114"/>
      <c r="F2028" s="114"/>
      <c r="G2028" s="114"/>
      <c r="H2028" s="117"/>
      <c r="I2028" s="123"/>
      <c r="J2028" s="116"/>
      <c r="K2028" s="123"/>
      <c r="L2028" s="116"/>
      <c r="M2028" s="116"/>
      <c r="N2028" s="123"/>
    </row>
    <row r="2029">
      <c r="A2029" s="114"/>
      <c r="B2029" s="114"/>
      <c r="C2029" s="114"/>
      <c r="D2029" s="114"/>
      <c r="E2029" s="114"/>
      <c r="F2029" s="114"/>
      <c r="G2029" s="114"/>
      <c r="H2029" s="117"/>
      <c r="I2029" s="123"/>
      <c r="J2029" s="116"/>
      <c r="K2029" s="123"/>
      <c r="L2029" s="116"/>
      <c r="M2029" s="116"/>
      <c r="N2029" s="123"/>
    </row>
    <row r="2030">
      <c r="A2030" s="114"/>
      <c r="B2030" s="114"/>
      <c r="C2030" s="114"/>
      <c r="D2030" s="114"/>
      <c r="E2030" s="114"/>
      <c r="F2030" s="114"/>
      <c r="G2030" s="114"/>
      <c r="H2030" s="117"/>
      <c r="I2030" s="123"/>
      <c r="J2030" s="116"/>
      <c r="K2030" s="123"/>
      <c r="L2030" s="116"/>
      <c r="M2030" s="116"/>
      <c r="N2030" s="123"/>
    </row>
    <row r="2031">
      <c r="A2031" s="114"/>
      <c r="B2031" s="114"/>
      <c r="C2031" s="114"/>
      <c r="D2031" s="114"/>
      <c r="E2031" s="114"/>
      <c r="F2031" s="114"/>
      <c r="G2031" s="114"/>
      <c r="H2031" s="117"/>
      <c r="I2031" s="123"/>
      <c r="J2031" s="116"/>
      <c r="K2031" s="123"/>
      <c r="L2031" s="116"/>
      <c r="M2031" s="116"/>
      <c r="N2031" s="123"/>
    </row>
    <row r="2032">
      <c r="A2032" s="114"/>
      <c r="B2032" s="114"/>
      <c r="C2032" s="114"/>
      <c r="D2032" s="114"/>
      <c r="E2032" s="114"/>
      <c r="F2032" s="114"/>
      <c r="G2032" s="114"/>
      <c r="H2032" s="117"/>
      <c r="I2032" s="123"/>
      <c r="J2032" s="116"/>
      <c r="K2032" s="123"/>
      <c r="L2032" s="116"/>
      <c r="M2032" s="116"/>
      <c r="N2032" s="123"/>
    </row>
    <row r="2033">
      <c r="A2033" s="114"/>
      <c r="B2033" s="114"/>
      <c r="C2033" s="114"/>
      <c r="D2033" s="114"/>
      <c r="E2033" s="114"/>
      <c r="F2033" s="114"/>
      <c r="G2033" s="114"/>
      <c r="H2033" s="117"/>
      <c r="I2033" s="123"/>
      <c r="J2033" s="116"/>
      <c r="K2033" s="123"/>
      <c r="L2033" s="116"/>
      <c r="M2033" s="116"/>
      <c r="N2033" s="123"/>
    </row>
    <row r="2034">
      <c r="A2034" s="114"/>
      <c r="B2034" s="114"/>
      <c r="C2034" s="114"/>
      <c r="D2034" s="114"/>
      <c r="E2034" s="114"/>
      <c r="F2034" s="114"/>
      <c r="G2034" s="114"/>
      <c r="H2034" s="117"/>
      <c r="I2034" s="123"/>
      <c r="J2034" s="116"/>
      <c r="K2034" s="123"/>
      <c r="L2034" s="116"/>
      <c r="M2034" s="116"/>
      <c r="N2034" s="123"/>
    </row>
    <row r="2035">
      <c r="A2035" s="114"/>
      <c r="B2035" s="114"/>
      <c r="C2035" s="114"/>
      <c r="D2035" s="114"/>
      <c r="E2035" s="114"/>
      <c r="F2035" s="114"/>
      <c r="G2035" s="114"/>
      <c r="H2035" s="117"/>
      <c r="I2035" s="123"/>
      <c r="J2035" s="116"/>
      <c r="K2035" s="123"/>
      <c r="L2035" s="116"/>
      <c r="M2035" s="116"/>
      <c r="N2035" s="123"/>
    </row>
    <row r="2036">
      <c r="A2036" s="114"/>
      <c r="B2036" s="114"/>
      <c r="C2036" s="114"/>
      <c r="D2036" s="114"/>
      <c r="E2036" s="114"/>
      <c r="F2036" s="114"/>
      <c r="G2036" s="114"/>
      <c r="H2036" s="117"/>
      <c r="I2036" s="123"/>
      <c r="J2036" s="116"/>
      <c r="K2036" s="123"/>
      <c r="L2036" s="116"/>
      <c r="M2036" s="116"/>
      <c r="N2036" s="123"/>
    </row>
    <row r="2037">
      <c r="A2037" s="114"/>
      <c r="B2037" s="114"/>
      <c r="C2037" s="114"/>
      <c r="D2037" s="114"/>
      <c r="E2037" s="114"/>
      <c r="F2037" s="114"/>
      <c r="G2037" s="114"/>
      <c r="H2037" s="117"/>
      <c r="I2037" s="123"/>
      <c r="J2037" s="116"/>
      <c r="K2037" s="123"/>
      <c r="L2037" s="116"/>
      <c r="M2037" s="116"/>
      <c r="N2037" s="123"/>
    </row>
    <row r="2038">
      <c r="A2038" s="114"/>
      <c r="B2038" s="114"/>
      <c r="C2038" s="114"/>
      <c r="D2038" s="114"/>
      <c r="E2038" s="114"/>
      <c r="F2038" s="114"/>
      <c r="G2038" s="114"/>
      <c r="H2038" s="117"/>
      <c r="I2038" s="123"/>
      <c r="J2038" s="116"/>
      <c r="K2038" s="123"/>
      <c r="L2038" s="116"/>
      <c r="M2038" s="116"/>
      <c r="N2038" s="123"/>
    </row>
    <row r="2039">
      <c r="A2039" s="114"/>
      <c r="B2039" s="114"/>
      <c r="C2039" s="114"/>
      <c r="D2039" s="114"/>
      <c r="E2039" s="114"/>
      <c r="F2039" s="114"/>
      <c r="G2039" s="114"/>
      <c r="H2039" s="117"/>
      <c r="I2039" s="123"/>
      <c r="J2039" s="116"/>
      <c r="K2039" s="123"/>
      <c r="L2039" s="116"/>
      <c r="M2039" s="116"/>
      <c r="N2039" s="123"/>
    </row>
    <row r="2040">
      <c r="A2040" s="114"/>
      <c r="B2040" s="114"/>
      <c r="C2040" s="114"/>
      <c r="D2040" s="114"/>
      <c r="E2040" s="114"/>
      <c r="F2040" s="114"/>
      <c r="G2040" s="114"/>
      <c r="H2040" s="117"/>
      <c r="I2040" s="123"/>
      <c r="J2040" s="116"/>
      <c r="K2040" s="123"/>
      <c r="L2040" s="116"/>
      <c r="M2040" s="116"/>
      <c r="N2040" s="123"/>
    </row>
    <row r="2041">
      <c r="A2041" s="114"/>
      <c r="B2041" s="114"/>
      <c r="C2041" s="114"/>
      <c r="D2041" s="114"/>
      <c r="E2041" s="114"/>
      <c r="F2041" s="114"/>
      <c r="G2041" s="114"/>
      <c r="H2041" s="117"/>
      <c r="I2041" s="123"/>
      <c r="J2041" s="116"/>
      <c r="K2041" s="123"/>
      <c r="L2041" s="116"/>
      <c r="M2041" s="116"/>
      <c r="N2041" s="123"/>
    </row>
    <row r="2042">
      <c r="A2042" s="114"/>
      <c r="B2042" s="114"/>
      <c r="C2042" s="114"/>
      <c r="D2042" s="114"/>
      <c r="E2042" s="114"/>
      <c r="F2042" s="114"/>
      <c r="G2042" s="114"/>
      <c r="H2042" s="117"/>
      <c r="I2042" s="123"/>
      <c r="J2042" s="116"/>
      <c r="K2042" s="123"/>
      <c r="L2042" s="116"/>
      <c r="M2042" s="116"/>
      <c r="N2042" s="123"/>
    </row>
    <row r="2043">
      <c r="A2043" s="114"/>
      <c r="B2043" s="114"/>
      <c r="C2043" s="114"/>
      <c r="D2043" s="114"/>
      <c r="E2043" s="114"/>
      <c r="F2043" s="114"/>
      <c r="G2043" s="114"/>
      <c r="H2043" s="117"/>
      <c r="I2043" s="123"/>
      <c r="J2043" s="116"/>
      <c r="K2043" s="123"/>
      <c r="L2043" s="116"/>
      <c r="M2043" s="116"/>
      <c r="N2043" s="123"/>
    </row>
    <row r="2044">
      <c r="A2044" s="114"/>
      <c r="B2044" s="114"/>
      <c r="C2044" s="114"/>
      <c r="D2044" s="114"/>
      <c r="E2044" s="114"/>
      <c r="F2044" s="114"/>
      <c r="G2044" s="114"/>
      <c r="H2044" s="117"/>
      <c r="I2044" s="123"/>
      <c r="J2044" s="116"/>
      <c r="K2044" s="123"/>
      <c r="L2044" s="116"/>
      <c r="M2044" s="116"/>
      <c r="N2044" s="123"/>
    </row>
    <row r="2045">
      <c r="A2045" s="114"/>
      <c r="B2045" s="114"/>
      <c r="C2045" s="114"/>
      <c r="D2045" s="114"/>
      <c r="E2045" s="114"/>
      <c r="F2045" s="114"/>
      <c r="G2045" s="114"/>
      <c r="H2045" s="117"/>
      <c r="I2045" s="123"/>
      <c r="J2045" s="116"/>
      <c r="K2045" s="123"/>
      <c r="L2045" s="116"/>
      <c r="M2045" s="116"/>
      <c r="N2045" s="123"/>
    </row>
    <row r="2046">
      <c r="A2046" s="114"/>
      <c r="B2046" s="114"/>
      <c r="C2046" s="114"/>
      <c r="D2046" s="114"/>
      <c r="E2046" s="114"/>
      <c r="F2046" s="114"/>
      <c r="G2046" s="114"/>
      <c r="H2046" s="117"/>
      <c r="I2046" s="123"/>
      <c r="J2046" s="116"/>
      <c r="K2046" s="123"/>
      <c r="L2046" s="116"/>
      <c r="M2046" s="116"/>
      <c r="N2046" s="123"/>
    </row>
    <row r="2047">
      <c r="A2047" s="114"/>
      <c r="B2047" s="114"/>
      <c r="C2047" s="114"/>
      <c r="D2047" s="114"/>
      <c r="E2047" s="114"/>
      <c r="F2047" s="114"/>
      <c r="G2047" s="114"/>
      <c r="H2047" s="117"/>
      <c r="I2047" s="123"/>
      <c r="J2047" s="116"/>
      <c r="K2047" s="123"/>
      <c r="L2047" s="116"/>
      <c r="M2047" s="116"/>
      <c r="N2047" s="123"/>
    </row>
    <row r="2048">
      <c r="A2048" s="114"/>
      <c r="B2048" s="114"/>
      <c r="C2048" s="114"/>
      <c r="D2048" s="114"/>
      <c r="E2048" s="114"/>
      <c r="F2048" s="114"/>
      <c r="G2048" s="114"/>
      <c r="H2048" s="117"/>
      <c r="I2048" s="123"/>
      <c r="J2048" s="116"/>
      <c r="K2048" s="123"/>
      <c r="L2048" s="116"/>
      <c r="M2048" s="116"/>
      <c r="N2048" s="123"/>
    </row>
    <row r="2049">
      <c r="A2049" s="114"/>
      <c r="B2049" s="114"/>
      <c r="C2049" s="114"/>
      <c r="D2049" s="114"/>
      <c r="E2049" s="114"/>
      <c r="F2049" s="114"/>
      <c r="G2049" s="114"/>
      <c r="H2049" s="117"/>
      <c r="I2049" s="123"/>
      <c r="J2049" s="116"/>
      <c r="K2049" s="123"/>
      <c r="L2049" s="116"/>
      <c r="M2049" s="116"/>
      <c r="N2049" s="123"/>
    </row>
    <row r="2050">
      <c r="A2050" s="114"/>
      <c r="B2050" s="114"/>
      <c r="C2050" s="114"/>
      <c r="D2050" s="114"/>
      <c r="E2050" s="114"/>
      <c r="F2050" s="114"/>
      <c r="G2050" s="114"/>
      <c r="H2050" s="117"/>
      <c r="I2050" s="123"/>
      <c r="J2050" s="116"/>
      <c r="K2050" s="123"/>
      <c r="L2050" s="116"/>
      <c r="M2050" s="116"/>
      <c r="N2050" s="123"/>
    </row>
    <row r="2051">
      <c r="A2051" s="114"/>
      <c r="B2051" s="114"/>
      <c r="C2051" s="114"/>
      <c r="D2051" s="114"/>
      <c r="E2051" s="114"/>
      <c r="F2051" s="114"/>
      <c r="G2051" s="114"/>
      <c r="H2051" s="117"/>
      <c r="I2051" s="123"/>
      <c r="J2051" s="116"/>
      <c r="K2051" s="123"/>
      <c r="L2051" s="116"/>
      <c r="M2051" s="116"/>
      <c r="N2051" s="123"/>
    </row>
    <row r="2052">
      <c r="A2052" s="114"/>
      <c r="B2052" s="114"/>
      <c r="C2052" s="114"/>
      <c r="D2052" s="114"/>
      <c r="E2052" s="114"/>
      <c r="F2052" s="114"/>
      <c r="G2052" s="114"/>
      <c r="H2052" s="117"/>
      <c r="I2052" s="123"/>
      <c r="J2052" s="116"/>
      <c r="K2052" s="123"/>
      <c r="L2052" s="116"/>
      <c r="M2052" s="116"/>
      <c r="N2052" s="123"/>
    </row>
    <row r="2053">
      <c r="A2053" s="114"/>
      <c r="B2053" s="114"/>
      <c r="C2053" s="114"/>
      <c r="D2053" s="114"/>
      <c r="E2053" s="114"/>
      <c r="F2053" s="114"/>
      <c r="G2053" s="114"/>
      <c r="H2053" s="117"/>
      <c r="I2053" s="123"/>
      <c r="J2053" s="116"/>
      <c r="K2053" s="123"/>
      <c r="L2053" s="116"/>
      <c r="M2053" s="116"/>
      <c r="N2053" s="123"/>
    </row>
    <row r="2054">
      <c r="A2054" s="114"/>
      <c r="B2054" s="114"/>
      <c r="C2054" s="114"/>
      <c r="D2054" s="114"/>
      <c r="E2054" s="114"/>
      <c r="F2054" s="114"/>
      <c r="G2054" s="114"/>
      <c r="H2054" s="117"/>
      <c r="I2054" s="123"/>
      <c r="J2054" s="116"/>
      <c r="K2054" s="123"/>
      <c r="L2054" s="116"/>
      <c r="M2054" s="116"/>
      <c r="N2054" s="123"/>
    </row>
    <row r="2055">
      <c r="A2055" s="114"/>
      <c r="B2055" s="114"/>
      <c r="C2055" s="114"/>
      <c r="D2055" s="114"/>
      <c r="E2055" s="114"/>
      <c r="F2055" s="114"/>
      <c r="G2055" s="114"/>
      <c r="H2055" s="117"/>
      <c r="I2055" s="123"/>
      <c r="J2055" s="116"/>
      <c r="K2055" s="123"/>
      <c r="L2055" s="116"/>
      <c r="M2055" s="116"/>
      <c r="N2055" s="123"/>
    </row>
    <row r="2056">
      <c r="A2056" s="114"/>
      <c r="B2056" s="114"/>
      <c r="C2056" s="114"/>
      <c r="D2056" s="114"/>
      <c r="E2056" s="114"/>
      <c r="F2056" s="114"/>
      <c r="G2056" s="114"/>
      <c r="H2056" s="117"/>
      <c r="I2056" s="123"/>
      <c r="J2056" s="116"/>
      <c r="K2056" s="123"/>
      <c r="L2056" s="116"/>
      <c r="M2056" s="116"/>
      <c r="N2056" s="123"/>
    </row>
    <row r="2057">
      <c r="A2057" s="114"/>
      <c r="B2057" s="114"/>
      <c r="C2057" s="114"/>
      <c r="D2057" s="114"/>
      <c r="E2057" s="114"/>
      <c r="F2057" s="114"/>
      <c r="G2057" s="114"/>
      <c r="H2057" s="117"/>
      <c r="I2057" s="123"/>
      <c r="J2057" s="116"/>
      <c r="K2057" s="123"/>
      <c r="L2057" s="116"/>
      <c r="M2057" s="116"/>
      <c r="N2057" s="123"/>
    </row>
    <row r="2058">
      <c r="A2058" s="114"/>
      <c r="B2058" s="114"/>
      <c r="C2058" s="114"/>
      <c r="D2058" s="114"/>
      <c r="E2058" s="114"/>
      <c r="F2058" s="114"/>
      <c r="G2058" s="114"/>
      <c r="H2058" s="117"/>
      <c r="I2058" s="123"/>
      <c r="J2058" s="116"/>
      <c r="K2058" s="123"/>
      <c r="L2058" s="116"/>
      <c r="M2058" s="116"/>
      <c r="N2058" s="123"/>
    </row>
    <row r="2059">
      <c r="A2059" s="114"/>
      <c r="B2059" s="114"/>
      <c r="C2059" s="114"/>
      <c r="D2059" s="114"/>
      <c r="E2059" s="114"/>
      <c r="F2059" s="114"/>
      <c r="G2059" s="114"/>
      <c r="H2059" s="117"/>
      <c r="I2059" s="123"/>
      <c r="J2059" s="116"/>
      <c r="K2059" s="123"/>
      <c r="L2059" s="116"/>
      <c r="M2059" s="116"/>
      <c r="N2059" s="123"/>
    </row>
    <row r="2060">
      <c r="A2060" s="114"/>
      <c r="B2060" s="114"/>
      <c r="C2060" s="114"/>
      <c r="D2060" s="114"/>
      <c r="E2060" s="114"/>
      <c r="F2060" s="114"/>
      <c r="G2060" s="114"/>
      <c r="H2060" s="117"/>
      <c r="I2060" s="123"/>
      <c r="J2060" s="116"/>
      <c r="K2060" s="123"/>
      <c r="L2060" s="116"/>
      <c r="M2060" s="116"/>
      <c r="N2060" s="123"/>
    </row>
    <row r="2061">
      <c r="A2061" s="114"/>
      <c r="B2061" s="114"/>
      <c r="C2061" s="114"/>
      <c r="D2061" s="114"/>
      <c r="E2061" s="114"/>
      <c r="F2061" s="114"/>
      <c r="G2061" s="114"/>
      <c r="H2061" s="117"/>
      <c r="I2061" s="123"/>
      <c r="J2061" s="116"/>
      <c r="K2061" s="123"/>
      <c r="L2061" s="116"/>
      <c r="M2061" s="116"/>
      <c r="N2061" s="123"/>
    </row>
    <row r="2062">
      <c r="A2062" s="114"/>
      <c r="B2062" s="114"/>
      <c r="C2062" s="114"/>
      <c r="D2062" s="114"/>
      <c r="E2062" s="114"/>
      <c r="F2062" s="114"/>
      <c r="G2062" s="114"/>
      <c r="H2062" s="117"/>
      <c r="I2062" s="123"/>
      <c r="J2062" s="116"/>
      <c r="K2062" s="123"/>
      <c r="L2062" s="116"/>
      <c r="M2062" s="116"/>
      <c r="N2062" s="123"/>
    </row>
    <row r="2063">
      <c r="A2063" s="114"/>
      <c r="B2063" s="114"/>
      <c r="C2063" s="114"/>
      <c r="D2063" s="114"/>
      <c r="E2063" s="114"/>
      <c r="F2063" s="114"/>
      <c r="G2063" s="114"/>
      <c r="H2063" s="117"/>
      <c r="I2063" s="123"/>
      <c r="J2063" s="116"/>
      <c r="K2063" s="123"/>
      <c r="L2063" s="116"/>
      <c r="M2063" s="116"/>
      <c r="N2063" s="123"/>
    </row>
    <row r="2064">
      <c r="A2064" s="114"/>
      <c r="B2064" s="114"/>
      <c r="C2064" s="114"/>
      <c r="D2064" s="114"/>
      <c r="E2064" s="114"/>
      <c r="F2064" s="114"/>
      <c r="G2064" s="114"/>
      <c r="H2064" s="117"/>
      <c r="I2064" s="123"/>
      <c r="J2064" s="116"/>
      <c r="K2064" s="123"/>
      <c r="L2064" s="116"/>
      <c r="M2064" s="116"/>
      <c r="N2064" s="123"/>
    </row>
    <row r="2065">
      <c r="A2065" s="114"/>
      <c r="B2065" s="114"/>
      <c r="C2065" s="114"/>
      <c r="D2065" s="114"/>
      <c r="E2065" s="114"/>
      <c r="F2065" s="114"/>
      <c r="G2065" s="114"/>
      <c r="H2065" s="117"/>
      <c r="I2065" s="123"/>
      <c r="J2065" s="116"/>
      <c r="K2065" s="123"/>
      <c r="L2065" s="116"/>
      <c r="M2065" s="116"/>
      <c r="N2065" s="123"/>
    </row>
    <row r="2066">
      <c r="A2066" s="114"/>
      <c r="B2066" s="114"/>
      <c r="C2066" s="114"/>
      <c r="D2066" s="114"/>
      <c r="E2066" s="114"/>
      <c r="F2066" s="114"/>
      <c r="G2066" s="114"/>
      <c r="H2066" s="117"/>
      <c r="I2066" s="123"/>
      <c r="J2066" s="116"/>
      <c r="K2066" s="123"/>
      <c r="L2066" s="116"/>
      <c r="M2066" s="116"/>
      <c r="N2066" s="123"/>
    </row>
    <row r="2067">
      <c r="A2067" s="114"/>
      <c r="B2067" s="114"/>
      <c r="C2067" s="114"/>
      <c r="D2067" s="114"/>
      <c r="E2067" s="114"/>
      <c r="F2067" s="114"/>
      <c r="G2067" s="114"/>
      <c r="H2067" s="117"/>
      <c r="I2067" s="123"/>
      <c r="J2067" s="116"/>
      <c r="K2067" s="123"/>
      <c r="L2067" s="116"/>
      <c r="M2067" s="116"/>
      <c r="N2067" s="123"/>
    </row>
    <row r="2068">
      <c r="A2068" s="114"/>
      <c r="B2068" s="114"/>
      <c r="C2068" s="114"/>
      <c r="D2068" s="114"/>
      <c r="E2068" s="114"/>
      <c r="F2068" s="114"/>
      <c r="G2068" s="114"/>
      <c r="H2068" s="117"/>
      <c r="I2068" s="123"/>
      <c r="J2068" s="116"/>
      <c r="K2068" s="123"/>
      <c r="L2068" s="116"/>
      <c r="M2068" s="116"/>
      <c r="N2068" s="123"/>
    </row>
    <row r="2069">
      <c r="A2069" s="114"/>
      <c r="B2069" s="114"/>
      <c r="C2069" s="114"/>
      <c r="D2069" s="114"/>
      <c r="E2069" s="114"/>
      <c r="F2069" s="114"/>
      <c r="G2069" s="114"/>
      <c r="H2069" s="117"/>
      <c r="I2069" s="123"/>
      <c r="J2069" s="116"/>
      <c r="K2069" s="123"/>
      <c r="L2069" s="116"/>
      <c r="M2069" s="116"/>
      <c r="N2069" s="123"/>
    </row>
    <row r="2070">
      <c r="A2070" s="114"/>
      <c r="B2070" s="114"/>
      <c r="C2070" s="114"/>
      <c r="D2070" s="114"/>
      <c r="E2070" s="114"/>
      <c r="F2070" s="114"/>
      <c r="G2070" s="114"/>
      <c r="H2070" s="117"/>
      <c r="I2070" s="123"/>
      <c r="J2070" s="116"/>
      <c r="K2070" s="123"/>
      <c r="L2070" s="116"/>
      <c r="M2070" s="116"/>
      <c r="N2070" s="123"/>
    </row>
    <row r="2071">
      <c r="A2071" s="114"/>
      <c r="B2071" s="114"/>
      <c r="C2071" s="114"/>
      <c r="D2071" s="114"/>
      <c r="E2071" s="114"/>
      <c r="F2071" s="114"/>
      <c r="G2071" s="114"/>
      <c r="H2071" s="117"/>
      <c r="I2071" s="123"/>
      <c r="J2071" s="116"/>
      <c r="K2071" s="123"/>
      <c r="L2071" s="116"/>
      <c r="M2071" s="116"/>
      <c r="N2071" s="123"/>
    </row>
    <row r="2072">
      <c r="A2072" s="114"/>
      <c r="B2072" s="114"/>
      <c r="C2072" s="114"/>
      <c r="D2072" s="114"/>
      <c r="E2072" s="114"/>
      <c r="F2072" s="114"/>
      <c r="G2072" s="114"/>
      <c r="H2072" s="117"/>
      <c r="I2072" s="123"/>
      <c r="J2072" s="116"/>
      <c r="K2072" s="123"/>
      <c r="L2072" s="116"/>
      <c r="M2072" s="116"/>
      <c r="N2072" s="123"/>
    </row>
    <row r="2073">
      <c r="A2073" s="114"/>
      <c r="B2073" s="114"/>
      <c r="C2073" s="114"/>
      <c r="D2073" s="114"/>
      <c r="E2073" s="114"/>
      <c r="F2073" s="114"/>
      <c r="G2073" s="114"/>
      <c r="H2073" s="117"/>
      <c r="I2073" s="123"/>
      <c r="J2073" s="116"/>
      <c r="K2073" s="123"/>
      <c r="L2073" s="116"/>
      <c r="M2073" s="116"/>
      <c r="N2073" s="123"/>
    </row>
    <row r="2074">
      <c r="A2074" s="114"/>
      <c r="B2074" s="114"/>
      <c r="C2074" s="114"/>
      <c r="D2074" s="114"/>
      <c r="E2074" s="114"/>
      <c r="F2074" s="114"/>
      <c r="G2074" s="114"/>
      <c r="H2074" s="117"/>
      <c r="I2074" s="123"/>
      <c r="J2074" s="116"/>
      <c r="K2074" s="123"/>
      <c r="L2074" s="116"/>
      <c r="M2074" s="116"/>
      <c r="N2074" s="123"/>
    </row>
    <row r="2075">
      <c r="A2075" s="114"/>
      <c r="B2075" s="114"/>
      <c r="C2075" s="114"/>
      <c r="D2075" s="114"/>
      <c r="E2075" s="114"/>
      <c r="F2075" s="114"/>
      <c r="G2075" s="114"/>
      <c r="H2075" s="117"/>
      <c r="I2075" s="123"/>
      <c r="J2075" s="116"/>
      <c r="K2075" s="123"/>
      <c r="L2075" s="116"/>
      <c r="M2075" s="116"/>
      <c r="N2075" s="123"/>
    </row>
    <row r="2076">
      <c r="A2076" s="114"/>
      <c r="B2076" s="114"/>
      <c r="C2076" s="114"/>
      <c r="D2076" s="114"/>
      <c r="E2076" s="114"/>
      <c r="F2076" s="114"/>
      <c r="G2076" s="114"/>
      <c r="H2076" s="117"/>
      <c r="I2076" s="123"/>
      <c r="J2076" s="116"/>
      <c r="K2076" s="123"/>
      <c r="L2076" s="116"/>
      <c r="M2076" s="116"/>
      <c r="N2076" s="123"/>
    </row>
    <row r="2077">
      <c r="A2077" s="114"/>
      <c r="B2077" s="114"/>
      <c r="C2077" s="114"/>
      <c r="D2077" s="114"/>
      <c r="E2077" s="114"/>
      <c r="F2077" s="114"/>
      <c r="G2077" s="114"/>
      <c r="H2077" s="117"/>
      <c r="I2077" s="123"/>
      <c r="J2077" s="116"/>
      <c r="K2077" s="123"/>
      <c r="L2077" s="116"/>
      <c r="M2077" s="116"/>
      <c r="N2077" s="123"/>
    </row>
    <row r="2078">
      <c r="A2078" s="114"/>
      <c r="B2078" s="114"/>
      <c r="C2078" s="114"/>
      <c r="D2078" s="114"/>
      <c r="E2078" s="114"/>
      <c r="F2078" s="114"/>
      <c r="G2078" s="114"/>
      <c r="H2078" s="117"/>
      <c r="I2078" s="123"/>
      <c r="J2078" s="116"/>
      <c r="K2078" s="123"/>
      <c r="L2078" s="116"/>
      <c r="M2078" s="116"/>
      <c r="N2078" s="123"/>
    </row>
    <row r="2079">
      <c r="A2079" s="114"/>
      <c r="B2079" s="114"/>
      <c r="C2079" s="114"/>
      <c r="D2079" s="114"/>
      <c r="E2079" s="114"/>
      <c r="F2079" s="114"/>
      <c r="G2079" s="114"/>
      <c r="H2079" s="117"/>
      <c r="I2079" s="123"/>
      <c r="J2079" s="116"/>
      <c r="K2079" s="123"/>
      <c r="L2079" s="116"/>
      <c r="M2079" s="116"/>
      <c r="N2079" s="123"/>
    </row>
    <row r="2080">
      <c r="A2080" s="114"/>
      <c r="B2080" s="114"/>
      <c r="C2080" s="114"/>
      <c r="D2080" s="114"/>
      <c r="E2080" s="114"/>
      <c r="F2080" s="114"/>
      <c r="G2080" s="114"/>
      <c r="H2080" s="117"/>
      <c r="I2080" s="123"/>
      <c r="J2080" s="116"/>
      <c r="K2080" s="123"/>
      <c r="L2080" s="116"/>
      <c r="M2080" s="116"/>
      <c r="N2080" s="123"/>
    </row>
    <row r="2081">
      <c r="A2081" s="114"/>
      <c r="B2081" s="114"/>
      <c r="C2081" s="114"/>
      <c r="D2081" s="114"/>
      <c r="E2081" s="114"/>
      <c r="F2081" s="114"/>
      <c r="G2081" s="114"/>
      <c r="H2081" s="117"/>
      <c r="I2081" s="123"/>
      <c r="J2081" s="116"/>
      <c r="K2081" s="123"/>
      <c r="L2081" s="116"/>
      <c r="M2081" s="116"/>
      <c r="N2081" s="123"/>
    </row>
    <row r="2082">
      <c r="A2082" s="114"/>
      <c r="B2082" s="114"/>
      <c r="C2082" s="114"/>
      <c r="D2082" s="114"/>
      <c r="E2082" s="114"/>
      <c r="F2082" s="114"/>
      <c r="G2082" s="114"/>
      <c r="H2082" s="117"/>
      <c r="I2082" s="123"/>
      <c r="J2082" s="116"/>
      <c r="K2082" s="123"/>
      <c r="L2082" s="116"/>
      <c r="M2082" s="116"/>
      <c r="N2082" s="123"/>
    </row>
    <row r="2083">
      <c r="A2083" s="114"/>
      <c r="B2083" s="114"/>
      <c r="C2083" s="114"/>
      <c r="D2083" s="114"/>
      <c r="E2083" s="114"/>
      <c r="F2083" s="114"/>
      <c r="G2083" s="114"/>
      <c r="H2083" s="117"/>
      <c r="I2083" s="123"/>
      <c r="J2083" s="116"/>
      <c r="K2083" s="123"/>
      <c r="L2083" s="116"/>
      <c r="M2083" s="116"/>
      <c r="N2083" s="123"/>
    </row>
    <row r="2084">
      <c r="A2084" s="114"/>
      <c r="B2084" s="114"/>
      <c r="C2084" s="114"/>
      <c r="D2084" s="114"/>
      <c r="E2084" s="114"/>
      <c r="F2084" s="114"/>
      <c r="G2084" s="114"/>
      <c r="H2084" s="117"/>
      <c r="I2084" s="123"/>
      <c r="J2084" s="116"/>
      <c r="K2084" s="123"/>
      <c r="L2084" s="116"/>
      <c r="M2084" s="116"/>
      <c r="N2084" s="123"/>
    </row>
    <row r="2085">
      <c r="A2085" s="114"/>
      <c r="B2085" s="114"/>
      <c r="C2085" s="114"/>
      <c r="D2085" s="114"/>
      <c r="E2085" s="114"/>
      <c r="F2085" s="114"/>
      <c r="G2085" s="114"/>
      <c r="H2085" s="117"/>
      <c r="I2085" s="123"/>
      <c r="J2085" s="116"/>
      <c r="K2085" s="123"/>
      <c r="L2085" s="116"/>
      <c r="M2085" s="116"/>
      <c r="N2085" s="123"/>
    </row>
    <row r="2086">
      <c r="A2086" s="114"/>
      <c r="B2086" s="114"/>
      <c r="C2086" s="114"/>
      <c r="D2086" s="114"/>
      <c r="E2086" s="114"/>
      <c r="F2086" s="114"/>
      <c r="G2086" s="114"/>
      <c r="H2086" s="117"/>
      <c r="I2086" s="123"/>
      <c r="J2086" s="116"/>
      <c r="K2086" s="123"/>
      <c r="L2086" s="116"/>
      <c r="M2086" s="116"/>
      <c r="N2086" s="123"/>
    </row>
    <row r="2087">
      <c r="A2087" s="114"/>
      <c r="B2087" s="114"/>
      <c r="C2087" s="114"/>
      <c r="D2087" s="114"/>
      <c r="E2087" s="114"/>
      <c r="F2087" s="114"/>
      <c r="G2087" s="114"/>
      <c r="H2087" s="117"/>
      <c r="I2087" s="123"/>
      <c r="J2087" s="116"/>
      <c r="K2087" s="123"/>
      <c r="L2087" s="116"/>
      <c r="M2087" s="116"/>
      <c r="N2087" s="123"/>
    </row>
    <row r="2088">
      <c r="A2088" s="114"/>
      <c r="B2088" s="114"/>
      <c r="C2088" s="114"/>
      <c r="D2088" s="114"/>
      <c r="E2088" s="114"/>
      <c r="F2088" s="114"/>
      <c r="G2088" s="114"/>
      <c r="H2088" s="117"/>
      <c r="I2088" s="123"/>
      <c r="J2088" s="116"/>
      <c r="K2088" s="123"/>
      <c r="L2088" s="116"/>
      <c r="M2088" s="116"/>
      <c r="N2088" s="123"/>
    </row>
    <row r="2089">
      <c r="A2089" s="114"/>
      <c r="B2089" s="114"/>
      <c r="C2089" s="114"/>
      <c r="D2089" s="114"/>
      <c r="E2089" s="114"/>
      <c r="F2089" s="114"/>
      <c r="G2089" s="114"/>
      <c r="H2089" s="117"/>
      <c r="I2089" s="123"/>
      <c r="J2089" s="116"/>
      <c r="K2089" s="123"/>
      <c r="L2089" s="116"/>
      <c r="M2089" s="116"/>
      <c r="N2089" s="123"/>
    </row>
    <row r="2090">
      <c r="A2090" s="114"/>
      <c r="B2090" s="114"/>
      <c r="C2090" s="114"/>
      <c r="D2090" s="114"/>
      <c r="E2090" s="114"/>
      <c r="F2090" s="114"/>
      <c r="G2090" s="114"/>
      <c r="H2090" s="117"/>
      <c r="I2090" s="123"/>
      <c r="J2090" s="116"/>
      <c r="K2090" s="123"/>
      <c r="L2090" s="116"/>
      <c r="M2090" s="116"/>
      <c r="N2090" s="123"/>
    </row>
    <row r="2091">
      <c r="A2091" s="114"/>
      <c r="B2091" s="114"/>
      <c r="C2091" s="114"/>
      <c r="D2091" s="114"/>
      <c r="E2091" s="114"/>
      <c r="F2091" s="114"/>
      <c r="G2091" s="114"/>
      <c r="H2091" s="117"/>
      <c r="I2091" s="123"/>
      <c r="J2091" s="116"/>
      <c r="K2091" s="123"/>
      <c r="L2091" s="116"/>
      <c r="M2091" s="116"/>
      <c r="N2091" s="123"/>
    </row>
    <row r="2092">
      <c r="A2092" s="114"/>
      <c r="B2092" s="114"/>
      <c r="C2092" s="114"/>
      <c r="D2092" s="114"/>
      <c r="E2092" s="114"/>
      <c r="F2092" s="114"/>
      <c r="G2092" s="114"/>
      <c r="H2092" s="117"/>
      <c r="I2092" s="123"/>
      <c r="J2092" s="116"/>
      <c r="K2092" s="123"/>
      <c r="L2092" s="116"/>
      <c r="M2092" s="116"/>
      <c r="N2092" s="123"/>
    </row>
    <row r="2093">
      <c r="A2093" s="114"/>
      <c r="B2093" s="114"/>
      <c r="C2093" s="114"/>
      <c r="D2093" s="114"/>
      <c r="E2093" s="114"/>
      <c r="F2093" s="114"/>
      <c r="G2093" s="114"/>
      <c r="H2093" s="117"/>
      <c r="I2093" s="123"/>
      <c r="J2093" s="116"/>
      <c r="K2093" s="123"/>
      <c r="L2093" s="116"/>
      <c r="M2093" s="116"/>
      <c r="N2093" s="123"/>
    </row>
    <row r="2094">
      <c r="A2094" s="114"/>
      <c r="B2094" s="114"/>
      <c r="C2094" s="114"/>
      <c r="D2094" s="114"/>
      <c r="E2094" s="114"/>
      <c r="F2094" s="114"/>
      <c r="G2094" s="114"/>
      <c r="H2094" s="117"/>
      <c r="I2094" s="123"/>
      <c r="J2094" s="116"/>
      <c r="K2094" s="123"/>
      <c r="L2094" s="116"/>
      <c r="M2094" s="116"/>
      <c r="N2094" s="123"/>
    </row>
    <row r="2095">
      <c r="A2095" s="114"/>
      <c r="B2095" s="114"/>
      <c r="C2095" s="114"/>
      <c r="D2095" s="114"/>
      <c r="E2095" s="114"/>
      <c r="F2095" s="114"/>
      <c r="G2095" s="114"/>
      <c r="H2095" s="117"/>
      <c r="I2095" s="123"/>
      <c r="J2095" s="116"/>
      <c r="K2095" s="123"/>
      <c r="L2095" s="116"/>
      <c r="M2095" s="116"/>
      <c r="N2095" s="123"/>
    </row>
    <row r="2096">
      <c r="A2096" s="114"/>
      <c r="B2096" s="114"/>
      <c r="C2096" s="114"/>
      <c r="D2096" s="114"/>
      <c r="E2096" s="114"/>
      <c r="F2096" s="114"/>
      <c r="G2096" s="114"/>
      <c r="H2096" s="117"/>
      <c r="I2096" s="123"/>
      <c r="J2096" s="116"/>
      <c r="K2096" s="123"/>
      <c r="L2096" s="116"/>
      <c r="M2096" s="116"/>
      <c r="N2096" s="123"/>
    </row>
    <row r="2097">
      <c r="A2097" s="114"/>
      <c r="B2097" s="114"/>
      <c r="C2097" s="114"/>
      <c r="D2097" s="114"/>
      <c r="E2097" s="114"/>
      <c r="F2097" s="114"/>
      <c r="G2097" s="114"/>
      <c r="H2097" s="117"/>
      <c r="I2097" s="123"/>
      <c r="J2097" s="116"/>
      <c r="K2097" s="123"/>
      <c r="L2097" s="116"/>
      <c r="M2097" s="116"/>
      <c r="N2097" s="123"/>
    </row>
    <row r="2098">
      <c r="A2098" s="114"/>
      <c r="B2098" s="114"/>
      <c r="C2098" s="114"/>
      <c r="D2098" s="114"/>
      <c r="E2098" s="114"/>
      <c r="F2098" s="114"/>
      <c r="G2098" s="114"/>
      <c r="H2098" s="117"/>
      <c r="I2098" s="123"/>
      <c r="J2098" s="116"/>
      <c r="K2098" s="123"/>
      <c r="L2098" s="116"/>
      <c r="M2098" s="116"/>
      <c r="N2098" s="123"/>
    </row>
    <row r="2099">
      <c r="A2099" s="114"/>
      <c r="B2099" s="114"/>
      <c r="C2099" s="114"/>
      <c r="D2099" s="114"/>
      <c r="E2099" s="114"/>
      <c r="F2099" s="114"/>
      <c r="G2099" s="114"/>
      <c r="H2099" s="117"/>
      <c r="I2099" s="123"/>
      <c r="J2099" s="116"/>
      <c r="K2099" s="123"/>
      <c r="L2099" s="116"/>
      <c r="M2099" s="116"/>
      <c r="N2099" s="123"/>
    </row>
    <row r="2100">
      <c r="A2100" s="114"/>
      <c r="B2100" s="114"/>
      <c r="C2100" s="114"/>
      <c r="D2100" s="114"/>
      <c r="E2100" s="114"/>
      <c r="F2100" s="114"/>
      <c r="G2100" s="114"/>
      <c r="H2100" s="117"/>
      <c r="I2100" s="123"/>
      <c r="J2100" s="116"/>
      <c r="K2100" s="123"/>
      <c r="L2100" s="116"/>
      <c r="M2100" s="116"/>
      <c r="N2100" s="123"/>
    </row>
    <row r="2101">
      <c r="A2101" s="114"/>
      <c r="B2101" s="114"/>
      <c r="C2101" s="114"/>
      <c r="D2101" s="114"/>
      <c r="E2101" s="114"/>
      <c r="F2101" s="114"/>
      <c r="G2101" s="114"/>
      <c r="H2101" s="117"/>
      <c r="I2101" s="123"/>
      <c r="J2101" s="116"/>
      <c r="K2101" s="123"/>
      <c r="L2101" s="116"/>
      <c r="M2101" s="116"/>
      <c r="N2101" s="123"/>
    </row>
    <row r="2102">
      <c r="A2102" s="114"/>
      <c r="B2102" s="114"/>
      <c r="C2102" s="114"/>
      <c r="D2102" s="114"/>
      <c r="E2102" s="114"/>
      <c r="F2102" s="114"/>
      <c r="G2102" s="114"/>
      <c r="H2102" s="117"/>
      <c r="I2102" s="123"/>
      <c r="J2102" s="116"/>
      <c r="K2102" s="123"/>
      <c r="L2102" s="116"/>
      <c r="M2102" s="116"/>
      <c r="N2102" s="123"/>
    </row>
    <row r="2103">
      <c r="A2103" s="114"/>
      <c r="B2103" s="114"/>
      <c r="C2103" s="114"/>
      <c r="D2103" s="114"/>
      <c r="E2103" s="114"/>
      <c r="F2103" s="114"/>
      <c r="G2103" s="114"/>
      <c r="H2103" s="117"/>
      <c r="I2103" s="123"/>
      <c r="J2103" s="116"/>
      <c r="K2103" s="123"/>
      <c r="L2103" s="116"/>
      <c r="M2103" s="116"/>
      <c r="N2103" s="123"/>
    </row>
    <row r="2104">
      <c r="A2104" s="114"/>
      <c r="B2104" s="114"/>
      <c r="C2104" s="114"/>
      <c r="D2104" s="114"/>
      <c r="E2104" s="114"/>
      <c r="F2104" s="114"/>
      <c r="G2104" s="114"/>
      <c r="H2104" s="117"/>
      <c r="I2104" s="123"/>
      <c r="J2104" s="116"/>
      <c r="K2104" s="123"/>
      <c r="L2104" s="116"/>
      <c r="M2104" s="116"/>
      <c r="N2104" s="123"/>
    </row>
    <row r="2105">
      <c r="A2105" s="114"/>
      <c r="B2105" s="114"/>
      <c r="C2105" s="114"/>
      <c r="D2105" s="114"/>
      <c r="E2105" s="114"/>
      <c r="F2105" s="114"/>
      <c r="G2105" s="114"/>
      <c r="H2105" s="117"/>
      <c r="I2105" s="123"/>
      <c r="J2105" s="116"/>
      <c r="K2105" s="123"/>
      <c r="L2105" s="116"/>
      <c r="M2105" s="116"/>
      <c r="N2105" s="123"/>
    </row>
    <row r="2106">
      <c r="A2106" s="114"/>
      <c r="B2106" s="114"/>
      <c r="C2106" s="114"/>
      <c r="D2106" s="114"/>
      <c r="E2106" s="114"/>
      <c r="F2106" s="114"/>
      <c r="G2106" s="114"/>
      <c r="H2106" s="117"/>
      <c r="I2106" s="123"/>
      <c r="J2106" s="116"/>
      <c r="K2106" s="123"/>
      <c r="L2106" s="116"/>
      <c r="M2106" s="116"/>
      <c r="N2106" s="123"/>
    </row>
    <row r="2107">
      <c r="A2107" s="114"/>
      <c r="B2107" s="114"/>
      <c r="C2107" s="114"/>
      <c r="D2107" s="114"/>
      <c r="E2107" s="114"/>
      <c r="F2107" s="114"/>
      <c r="G2107" s="114"/>
      <c r="H2107" s="117"/>
      <c r="I2107" s="123"/>
      <c r="J2107" s="116"/>
      <c r="K2107" s="123"/>
      <c r="L2107" s="116"/>
      <c r="M2107" s="116"/>
      <c r="N2107" s="123"/>
    </row>
    <row r="2108">
      <c r="A2108" s="114"/>
      <c r="B2108" s="114"/>
      <c r="C2108" s="114"/>
      <c r="D2108" s="114"/>
      <c r="E2108" s="114"/>
      <c r="F2108" s="114"/>
      <c r="G2108" s="114"/>
      <c r="H2108" s="117"/>
      <c r="I2108" s="123"/>
      <c r="J2108" s="116"/>
      <c r="K2108" s="123"/>
      <c r="L2108" s="116"/>
      <c r="M2108" s="116"/>
      <c r="N2108" s="123"/>
    </row>
    <row r="2109">
      <c r="A2109" s="114"/>
      <c r="B2109" s="114"/>
      <c r="C2109" s="114"/>
      <c r="D2109" s="114"/>
      <c r="E2109" s="114"/>
      <c r="F2109" s="114"/>
      <c r="G2109" s="114"/>
      <c r="H2109" s="117"/>
      <c r="I2109" s="123"/>
      <c r="J2109" s="116"/>
      <c r="K2109" s="123"/>
      <c r="L2109" s="116"/>
      <c r="M2109" s="116"/>
      <c r="N2109" s="123"/>
    </row>
    <row r="2110">
      <c r="A2110" s="114"/>
      <c r="B2110" s="114"/>
      <c r="C2110" s="114"/>
      <c r="D2110" s="114"/>
      <c r="E2110" s="114"/>
      <c r="F2110" s="114"/>
      <c r="G2110" s="114"/>
      <c r="H2110" s="117"/>
      <c r="I2110" s="123"/>
      <c r="J2110" s="116"/>
      <c r="K2110" s="123"/>
      <c r="L2110" s="116"/>
      <c r="M2110" s="116"/>
      <c r="N2110" s="123"/>
    </row>
    <row r="2111">
      <c r="A2111" s="114"/>
      <c r="B2111" s="114"/>
      <c r="C2111" s="114"/>
      <c r="D2111" s="114"/>
      <c r="E2111" s="114"/>
      <c r="F2111" s="114"/>
      <c r="G2111" s="114"/>
      <c r="H2111" s="117"/>
      <c r="I2111" s="123"/>
      <c r="J2111" s="116"/>
      <c r="K2111" s="123"/>
      <c r="L2111" s="116"/>
      <c r="M2111" s="116"/>
      <c r="N2111" s="123"/>
    </row>
    <row r="2112">
      <c r="A2112" s="114"/>
      <c r="B2112" s="114"/>
      <c r="C2112" s="114"/>
      <c r="D2112" s="114"/>
      <c r="E2112" s="114"/>
      <c r="F2112" s="114"/>
      <c r="G2112" s="114"/>
      <c r="H2112" s="117"/>
      <c r="I2112" s="123"/>
      <c r="J2112" s="116"/>
      <c r="K2112" s="123"/>
      <c r="L2112" s="116"/>
      <c r="M2112" s="116"/>
      <c r="N2112" s="123"/>
    </row>
    <row r="2113">
      <c r="A2113" s="114"/>
      <c r="B2113" s="114"/>
      <c r="C2113" s="114"/>
      <c r="D2113" s="114"/>
      <c r="E2113" s="114"/>
      <c r="F2113" s="114"/>
      <c r="G2113" s="114"/>
      <c r="H2113" s="117"/>
      <c r="I2113" s="123"/>
      <c r="J2113" s="116"/>
      <c r="K2113" s="123"/>
      <c r="L2113" s="116"/>
      <c r="M2113" s="116"/>
      <c r="N2113" s="123"/>
    </row>
    <row r="2114">
      <c r="A2114" s="114"/>
      <c r="B2114" s="114"/>
      <c r="C2114" s="114"/>
      <c r="D2114" s="114"/>
      <c r="E2114" s="114"/>
      <c r="F2114" s="114"/>
      <c r="G2114" s="114"/>
      <c r="H2114" s="117"/>
      <c r="I2114" s="123"/>
      <c r="J2114" s="116"/>
      <c r="K2114" s="123"/>
      <c r="L2114" s="116"/>
      <c r="M2114" s="116"/>
      <c r="N2114" s="123"/>
    </row>
    <row r="2115">
      <c r="A2115" s="114"/>
      <c r="B2115" s="114"/>
      <c r="C2115" s="114"/>
      <c r="D2115" s="114"/>
      <c r="E2115" s="114"/>
      <c r="F2115" s="114"/>
      <c r="G2115" s="114"/>
      <c r="H2115" s="117"/>
      <c r="I2115" s="123"/>
      <c r="J2115" s="116"/>
      <c r="K2115" s="123"/>
      <c r="L2115" s="116"/>
      <c r="M2115" s="116"/>
      <c r="N2115" s="123"/>
    </row>
    <row r="2116">
      <c r="A2116" s="114"/>
      <c r="B2116" s="114"/>
      <c r="C2116" s="114"/>
      <c r="D2116" s="114"/>
      <c r="E2116" s="114"/>
      <c r="F2116" s="114"/>
      <c r="G2116" s="114"/>
      <c r="H2116" s="117"/>
      <c r="I2116" s="123"/>
      <c r="J2116" s="116"/>
      <c r="K2116" s="123"/>
      <c r="L2116" s="116"/>
      <c r="M2116" s="116"/>
      <c r="N2116" s="123"/>
    </row>
    <row r="2117">
      <c r="A2117" s="114"/>
      <c r="B2117" s="114"/>
      <c r="C2117" s="114"/>
      <c r="D2117" s="114"/>
      <c r="E2117" s="114"/>
      <c r="F2117" s="114"/>
      <c r="G2117" s="114"/>
      <c r="H2117" s="117"/>
      <c r="I2117" s="123"/>
      <c r="J2117" s="116"/>
      <c r="K2117" s="123"/>
      <c r="L2117" s="116"/>
      <c r="M2117" s="116"/>
      <c r="N2117" s="123"/>
    </row>
    <row r="2118">
      <c r="A2118" s="114"/>
      <c r="B2118" s="114"/>
      <c r="C2118" s="114"/>
      <c r="D2118" s="114"/>
      <c r="E2118" s="114"/>
      <c r="F2118" s="114"/>
      <c r="G2118" s="114"/>
      <c r="H2118" s="117"/>
      <c r="I2118" s="123"/>
      <c r="J2118" s="116"/>
      <c r="K2118" s="123"/>
      <c r="L2118" s="116"/>
      <c r="M2118" s="116"/>
      <c r="N2118" s="123"/>
    </row>
    <row r="2119">
      <c r="A2119" s="114"/>
      <c r="B2119" s="114"/>
      <c r="C2119" s="114"/>
      <c r="D2119" s="114"/>
      <c r="E2119" s="114"/>
      <c r="F2119" s="114"/>
      <c r="G2119" s="114"/>
      <c r="H2119" s="117"/>
      <c r="I2119" s="123"/>
      <c r="J2119" s="116"/>
      <c r="K2119" s="123"/>
      <c r="L2119" s="116"/>
      <c r="M2119" s="116"/>
      <c r="N2119" s="123"/>
    </row>
    <row r="2120">
      <c r="A2120" s="114"/>
      <c r="B2120" s="114"/>
      <c r="C2120" s="114"/>
      <c r="D2120" s="114"/>
      <c r="E2120" s="114"/>
      <c r="F2120" s="114"/>
      <c r="G2120" s="114"/>
      <c r="H2120" s="117"/>
      <c r="I2120" s="123"/>
      <c r="J2120" s="116"/>
      <c r="K2120" s="123"/>
      <c r="L2120" s="116"/>
      <c r="M2120" s="116"/>
      <c r="N2120" s="123"/>
    </row>
    <row r="2121">
      <c r="A2121" s="114"/>
      <c r="B2121" s="114"/>
      <c r="C2121" s="114"/>
      <c r="D2121" s="114"/>
      <c r="E2121" s="114"/>
      <c r="F2121" s="114"/>
      <c r="G2121" s="114"/>
      <c r="H2121" s="117"/>
      <c r="I2121" s="123"/>
      <c r="J2121" s="116"/>
      <c r="K2121" s="123"/>
      <c r="L2121" s="116"/>
      <c r="M2121" s="116"/>
      <c r="N2121" s="123"/>
    </row>
    <row r="2122">
      <c r="A2122" s="114"/>
      <c r="B2122" s="114"/>
      <c r="C2122" s="114"/>
      <c r="D2122" s="114"/>
      <c r="E2122" s="114"/>
      <c r="F2122" s="114"/>
      <c r="G2122" s="114"/>
      <c r="H2122" s="117"/>
      <c r="I2122" s="123"/>
      <c r="J2122" s="116"/>
      <c r="K2122" s="123"/>
      <c r="L2122" s="116"/>
      <c r="M2122" s="116"/>
      <c r="N2122" s="123"/>
    </row>
    <row r="2123">
      <c r="A2123" s="114"/>
      <c r="B2123" s="114"/>
      <c r="C2123" s="114"/>
      <c r="D2123" s="114"/>
      <c r="E2123" s="114"/>
      <c r="F2123" s="114"/>
      <c r="G2123" s="114"/>
      <c r="H2123" s="117"/>
      <c r="I2123" s="123"/>
      <c r="J2123" s="116"/>
      <c r="K2123" s="123"/>
      <c r="L2123" s="116"/>
      <c r="M2123" s="116"/>
      <c r="N2123" s="123"/>
    </row>
    <row r="2124">
      <c r="A2124" s="114"/>
      <c r="B2124" s="114"/>
      <c r="C2124" s="114"/>
      <c r="D2124" s="114"/>
      <c r="E2124" s="114"/>
      <c r="F2124" s="114"/>
      <c r="G2124" s="114"/>
      <c r="H2124" s="117"/>
      <c r="I2124" s="123"/>
      <c r="J2124" s="116"/>
      <c r="K2124" s="123"/>
      <c r="L2124" s="116"/>
      <c r="M2124" s="116"/>
      <c r="N2124" s="123"/>
    </row>
    <row r="2125">
      <c r="A2125" s="114"/>
      <c r="B2125" s="114"/>
      <c r="C2125" s="114"/>
      <c r="D2125" s="114"/>
      <c r="E2125" s="114"/>
      <c r="F2125" s="114"/>
      <c r="G2125" s="114"/>
      <c r="H2125" s="117"/>
      <c r="I2125" s="123"/>
      <c r="J2125" s="116"/>
      <c r="K2125" s="123"/>
      <c r="L2125" s="116"/>
      <c r="M2125" s="116"/>
      <c r="N2125" s="123"/>
    </row>
    <row r="2126">
      <c r="A2126" s="114"/>
      <c r="B2126" s="114"/>
      <c r="C2126" s="114"/>
      <c r="D2126" s="114"/>
      <c r="E2126" s="114"/>
      <c r="F2126" s="114"/>
      <c r="G2126" s="114"/>
      <c r="H2126" s="117"/>
      <c r="I2126" s="123"/>
      <c r="J2126" s="116"/>
      <c r="K2126" s="123"/>
      <c r="L2126" s="116"/>
      <c r="M2126" s="116"/>
      <c r="N2126" s="123"/>
    </row>
    <row r="2127">
      <c r="A2127" s="114"/>
      <c r="B2127" s="114"/>
      <c r="C2127" s="114"/>
      <c r="D2127" s="114"/>
      <c r="E2127" s="114"/>
      <c r="F2127" s="114"/>
      <c r="G2127" s="114"/>
      <c r="H2127" s="117"/>
      <c r="I2127" s="123"/>
      <c r="J2127" s="116"/>
      <c r="K2127" s="123"/>
      <c r="L2127" s="116"/>
      <c r="M2127" s="116"/>
      <c r="N2127" s="123"/>
    </row>
    <row r="2128">
      <c r="A2128" s="114"/>
      <c r="B2128" s="114"/>
      <c r="C2128" s="114"/>
      <c r="D2128" s="114"/>
      <c r="E2128" s="114"/>
      <c r="F2128" s="114"/>
      <c r="G2128" s="114"/>
      <c r="H2128" s="117"/>
      <c r="I2128" s="123"/>
      <c r="J2128" s="116"/>
      <c r="K2128" s="123"/>
      <c r="L2128" s="116"/>
      <c r="M2128" s="116"/>
      <c r="N2128" s="123"/>
    </row>
    <row r="2129">
      <c r="A2129" s="114"/>
      <c r="B2129" s="114"/>
      <c r="C2129" s="114"/>
      <c r="D2129" s="114"/>
      <c r="E2129" s="114"/>
      <c r="F2129" s="114"/>
      <c r="G2129" s="114"/>
      <c r="H2129" s="117"/>
      <c r="I2129" s="123"/>
      <c r="J2129" s="116"/>
      <c r="K2129" s="123"/>
      <c r="L2129" s="116"/>
      <c r="M2129" s="116"/>
      <c r="N2129" s="123"/>
    </row>
    <row r="2130">
      <c r="A2130" s="114"/>
      <c r="B2130" s="114"/>
      <c r="C2130" s="114"/>
      <c r="D2130" s="114"/>
      <c r="E2130" s="114"/>
      <c r="F2130" s="114"/>
      <c r="G2130" s="114"/>
      <c r="H2130" s="117"/>
      <c r="I2130" s="123"/>
      <c r="J2130" s="116"/>
      <c r="K2130" s="123"/>
      <c r="L2130" s="116"/>
      <c r="M2130" s="116"/>
      <c r="N2130" s="123"/>
    </row>
    <row r="2131">
      <c r="A2131" s="114"/>
      <c r="B2131" s="114"/>
      <c r="C2131" s="114"/>
      <c r="D2131" s="114"/>
      <c r="E2131" s="114"/>
      <c r="F2131" s="114"/>
      <c r="G2131" s="114"/>
      <c r="H2131" s="117"/>
      <c r="I2131" s="123"/>
      <c r="J2131" s="116"/>
      <c r="K2131" s="123"/>
      <c r="L2131" s="116"/>
      <c r="M2131" s="116"/>
      <c r="N2131" s="123"/>
    </row>
    <row r="2132">
      <c r="A2132" s="114"/>
      <c r="B2132" s="114"/>
      <c r="C2132" s="114"/>
      <c r="D2132" s="114"/>
      <c r="E2132" s="114"/>
      <c r="F2132" s="114"/>
      <c r="G2132" s="114"/>
      <c r="H2132" s="117"/>
      <c r="I2132" s="123"/>
      <c r="J2132" s="116"/>
      <c r="K2132" s="123"/>
      <c r="L2132" s="116"/>
      <c r="M2132" s="116"/>
      <c r="N2132" s="123"/>
    </row>
    <row r="2133">
      <c r="A2133" s="114"/>
      <c r="B2133" s="114"/>
      <c r="C2133" s="114"/>
      <c r="D2133" s="114"/>
      <c r="E2133" s="114"/>
      <c r="F2133" s="114"/>
      <c r="G2133" s="114"/>
      <c r="H2133" s="117"/>
      <c r="I2133" s="123"/>
      <c r="J2133" s="116"/>
      <c r="K2133" s="123"/>
      <c r="L2133" s="116"/>
      <c r="M2133" s="116"/>
      <c r="N2133" s="123"/>
    </row>
    <row r="2134">
      <c r="A2134" s="114"/>
      <c r="B2134" s="114"/>
      <c r="C2134" s="114"/>
      <c r="D2134" s="114"/>
      <c r="E2134" s="114"/>
      <c r="F2134" s="114"/>
      <c r="G2134" s="114"/>
      <c r="H2134" s="117"/>
      <c r="I2134" s="123"/>
      <c r="J2134" s="116"/>
      <c r="K2134" s="123"/>
      <c r="L2134" s="116"/>
      <c r="M2134" s="116"/>
      <c r="N2134" s="123"/>
    </row>
    <row r="2135">
      <c r="A2135" s="114"/>
      <c r="B2135" s="114"/>
      <c r="C2135" s="114"/>
      <c r="D2135" s="114"/>
      <c r="E2135" s="114"/>
      <c r="F2135" s="114"/>
      <c r="G2135" s="114"/>
      <c r="H2135" s="117"/>
      <c r="I2135" s="123"/>
      <c r="J2135" s="116"/>
      <c r="K2135" s="123"/>
      <c r="L2135" s="116"/>
      <c r="M2135" s="116"/>
      <c r="N2135" s="123"/>
    </row>
    <row r="2136">
      <c r="A2136" s="114"/>
      <c r="B2136" s="114"/>
      <c r="C2136" s="114"/>
      <c r="D2136" s="114"/>
      <c r="E2136" s="114"/>
      <c r="F2136" s="114"/>
      <c r="G2136" s="114"/>
      <c r="H2136" s="117"/>
      <c r="I2136" s="123"/>
      <c r="J2136" s="116"/>
      <c r="K2136" s="123"/>
      <c r="L2136" s="116"/>
      <c r="M2136" s="116"/>
      <c r="N2136" s="123"/>
    </row>
    <row r="2137">
      <c r="A2137" s="114"/>
      <c r="B2137" s="114"/>
      <c r="C2137" s="114"/>
      <c r="D2137" s="114"/>
      <c r="E2137" s="114"/>
      <c r="F2137" s="114"/>
      <c r="G2137" s="114"/>
      <c r="H2137" s="117"/>
      <c r="I2137" s="123"/>
      <c r="J2137" s="116"/>
      <c r="K2137" s="123"/>
      <c r="L2137" s="116"/>
      <c r="M2137" s="116"/>
      <c r="N2137" s="123"/>
    </row>
    <row r="2138">
      <c r="A2138" s="114"/>
      <c r="B2138" s="114"/>
      <c r="C2138" s="114"/>
      <c r="D2138" s="114"/>
      <c r="E2138" s="114"/>
      <c r="F2138" s="114"/>
      <c r="G2138" s="114"/>
      <c r="H2138" s="117"/>
      <c r="I2138" s="123"/>
      <c r="J2138" s="116"/>
      <c r="K2138" s="123"/>
      <c r="L2138" s="116"/>
      <c r="M2138" s="116"/>
      <c r="N2138" s="123"/>
    </row>
    <row r="2139">
      <c r="A2139" s="114"/>
      <c r="B2139" s="114"/>
      <c r="C2139" s="114"/>
      <c r="D2139" s="114"/>
      <c r="E2139" s="114"/>
      <c r="F2139" s="114"/>
      <c r="G2139" s="114"/>
      <c r="H2139" s="117"/>
      <c r="I2139" s="123"/>
      <c r="J2139" s="116"/>
      <c r="K2139" s="123"/>
      <c r="L2139" s="116"/>
      <c r="M2139" s="116"/>
      <c r="N2139" s="123"/>
    </row>
    <row r="2140">
      <c r="A2140" s="114"/>
      <c r="B2140" s="114"/>
      <c r="C2140" s="114"/>
      <c r="D2140" s="114"/>
      <c r="E2140" s="114"/>
      <c r="F2140" s="114"/>
      <c r="G2140" s="114"/>
      <c r="H2140" s="117"/>
      <c r="I2140" s="123"/>
      <c r="J2140" s="116"/>
      <c r="K2140" s="123"/>
      <c r="L2140" s="116"/>
      <c r="M2140" s="116"/>
      <c r="N2140" s="123"/>
    </row>
    <row r="2141">
      <c r="A2141" s="114"/>
      <c r="B2141" s="114"/>
      <c r="C2141" s="114"/>
      <c r="D2141" s="114"/>
      <c r="E2141" s="114"/>
      <c r="F2141" s="114"/>
      <c r="G2141" s="114"/>
      <c r="H2141" s="117"/>
      <c r="I2141" s="123"/>
      <c r="J2141" s="116"/>
      <c r="K2141" s="123"/>
      <c r="L2141" s="116"/>
      <c r="M2141" s="116"/>
      <c r="N2141" s="123"/>
    </row>
    <row r="2142">
      <c r="A2142" s="114"/>
      <c r="B2142" s="114"/>
      <c r="C2142" s="114"/>
      <c r="D2142" s="114"/>
      <c r="E2142" s="114"/>
      <c r="F2142" s="114"/>
      <c r="G2142" s="114"/>
      <c r="H2142" s="117"/>
      <c r="I2142" s="123"/>
      <c r="J2142" s="116"/>
      <c r="K2142" s="123"/>
      <c r="L2142" s="116"/>
      <c r="M2142" s="116"/>
      <c r="N2142" s="123"/>
    </row>
    <row r="2143">
      <c r="A2143" s="114"/>
      <c r="B2143" s="114"/>
      <c r="C2143" s="114"/>
      <c r="D2143" s="114"/>
      <c r="E2143" s="114"/>
      <c r="F2143" s="114"/>
      <c r="G2143" s="114"/>
      <c r="H2143" s="117"/>
      <c r="I2143" s="123"/>
      <c r="J2143" s="116"/>
      <c r="K2143" s="123"/>
      <c r="L2143" s="116"/>
      <c r="M2143" s="116"/>
      <c r="N2143" s="123"/>
    </row>
    <row r="2144">
      <c r="A2144" s="114"/>
      <c r="B2144" s="114"/>
      <c r="C2144" s="114"/>
      <c r="D2144" s="114"/>
      <c r="E2144" s="114"/>
      <c r="F2144" s="114"/>
      <c r="G2144" s="114"/>
      <c r="H2144" s="117"/>
      <c r="I2144" s="123"/>
      <c r="J2144" s="116"/>
      <c r="K2144" s="123"/>
      <c r="L2144" s="116"/>
      <c r="M2144" s="116"/>
      <c r="N2144" s="123"/>
    </row>
    <row r="2145">
      <c r="A2145" s="114"/>
      <c r="B2145" s="114"/>
      <c r="C2145" s="114"/>
      <c r="D2145" s="114"/>
      <c r="E2145" s="114"/>
      <c r="F2145" s="114"/>
      <c r="G2145" s="114"/>
      <c r="H2145" s="117"/>
      <c r="I2145" s="123"/>
      <c r="J2145" s="116"/>
      <c r="K2145" s="123"/>
      <c r="L2145" s="116"/>
      <c r="M2145" s="116"/>
      <c r="N2145" s="123"/>
    </row>
    <row r="2146">
      <c r="A2146" s="114"/>
      <c r="B2146" s="114"/>
      <c r="C2146" s="114"/>
      <c r="D2146" s="114"/>
      <c r="E2146" s="114"/>
      <c r="F2146" s="114"/>
      <c r="G2146" s="114"/>
      <c r="H2146" s="117"/>
      <c r="I2146" s="123"/>
      <c r="J2146" s="116"/>
      <c r="K2146" s="123"/>
      <c r="L2146" s="116"/>
      <c r="M2146" s="116"/>
      <c r="N2146" s="123"/>
    </row>
    <row r="2147">
      <c r="A2147" s="114"/>
      <c r="B2147" s="114"/>
      <c r="C2147" s="114"/>
      <c r="D2147" s="114"/>
      <c r="E2147" s="114"/>
      <c r="F2147" s="114"/>
      <c r="G2147" s="114"/>
      <c r="H2147" s="117"/>
      <c r="I2147" s="123"/>
      <c r="J2147" s="116"/>
      <c r="K2147" s="123"/>
      <c r="L2147" s="116"/>
      <c r="M2147" s="116"/>
      <c r="N2147" s="123"/>
    </row>
    <row r="2148">
      <c r="A2148" s="114"/>
      <c r="B2148" s="114"/>
      <c r="C2148" s="114"/>
      <c r="D2148" s="114"/>
      <c r="E2148" s="114"/>
      <c r="F2148" s="114"/>
      <c r="G2148" s="114"/>
      <c r="H2148" s="117"/>
      <c r="I2148" s="123"/>
      <c r="J2148" s="116"/>
      <c r="K2148" s="123"/>
      <c r="L2148" s="116"/>
      <c r="M2148" s="116"/>
      <c r="N2148" s="123"/>
    </row>
    <row r="2149">
      <c r="A2149" s="114"/>
      <c r="B2149" s="114"/>
      <c r="C2149" s="114"/>
      <c r="D2149" s="114"/>
      <c r="E2149" s="114"/>
      <c r="F2149" s="114"/>
      <c r="G2149" s="114"/>
      <c r="H2149" s="117"/>
      <c r="I2149" s="123"/>
      <c r="J2149" s="116"/>
      <c r="K2149" s="123"/>
      <c r="L2149" s="116"/>
      <c r="M2149" s="116"/>
      <c r="N2149" s="123"/>
    </row>
    <row r="2150">
      <c r="A2150" s="114"/>
      <c r="B2150" s="114"/>
      <c r="C2150" s="114"/>
      <c r="D2150" s="114"/>
      <c r="E2150" s="114"/>
      <c r="F2150" s="114"/>
      <c r="G2150" s="114"/>
      <c r="H2150" s="117"/>
      <c r="I2150" s="123"/>
      <c r="J2150" s="116"/>
      <c r="K2150" s="123"/>
      <c r="L2150" s="116"/>
      <c r="M2150" s="116"/>
      <c r="N2150" s="123"/>
    </row>
    <row r="2151">
      <c r="A2151" s="114"/>
      <c r="B2151" s="114"/>
      <c r="C2151" s="114"/>
      <c r="D2151" s="114"/>
      <c r="E2151" s="114"/>
      <c r="F2151" s="114"/>
      <c r="G2151" s="114"/>
      <c r="H2151" s="117"/>
      <c r="I2151" s="123"/>
      <c r="J2151" s="116"/>
      <c r="K2151" s="123"/>
      <c r="L2151" s="116"/>
      <c r="M2151" s="116"/>
      <c r="N2151" s="123"/>
    </row>
    <row r="2152">
      <c r="A2152" s="114"/>
      <c r="B2152" s="114"/>
      <c r="C2152" s="114"/>
      <c r="D2152" s="114"/>
      <c r="E2152" s="114"/>
      <c r="F2152" s="114"/>
      <c r="G2152" s="114"/>
      <c r="H2152" s="117"/>
      <c r="I2152" s="123"/>
      <c r="J2152" s="116"/>
      <c r="K2152" s="123"/>
      <c r="L2152" s="116"/>
      <c r="M2152" s="116"/>
      <c r="N2152" s="123"/>
    </row>
    <row r="2153">
      <c r="A2153" s="114"/>
      <c r="B2153" s="114"/>
      <c r="C2153" s="114"/>
      <c r="D2153" s="114"/>
      <c r="E2153" s="114"/>
      <c r="F2153" s="114"/>
      <c r="G2153" s="114"/>
      <c r="H2153" s="117"/>
      <c r="I2153" s="123"/>
      <c r="J2153" s="116"/>
      <c r="K2153" s="123"/>
      <c r="L2153" s="116"/>
      <c r="M2153" s="116"/>
      <c r="N2153" s="123"/>
    </row>
    <row r="2154">
      <c r="A2154" s="114"/>
      <c r="B2154" s="114"/>
      <c r="C2154" s="114"/>
      <c r="D2154" s="114"/>
      <c r="E2154" s="114"/>
      <c r="F2154" s="114"/>
      <c r="G2154" s="114"/>
      <c r="H2154" s="117"/>
      <c r="I2154" s="123"/>
      <c r="J2154" s="116"/>
      <c r="K2154" s="123"/>
      <c r="L2154" s="116"/>
      <c r="M2154" s="116"/>
      <c r="N2154" s="123"/>
    </row>
    <row r="2155">
      <c r="A2155" s="114"/>
      <c r="B2155" s="114"/>
      <c r="C2155" s="114"/>
      <c r="D2155" s="114"/>
      <c r="E2155" s="114"/>
      <c r="F2155" s="114"/>
      <c r="G2155" s="114"/>
      <c r="H2155" s="117"/>
      <c r="I2155" s="123"/>
      <c r="J2155" s="116"/>
      <c r="K2155" s="123"/>
      <c r="L2155" s="116"/>
      <c r="M2155" s="116"/>
      <c r="N2155" s="123"/>
    </row>
    <row r="2156">
      <c r="A2156" s="114"/>
      <c r="B2156" s="114"/>
      <c r="C2156" s="114"/>
      <c r="D2156" s="114"/>
      <c r="E2156" s="114"/>
      <c r="F2156" s="114"/>
      <c r="G2156" s="114"/>
      <c r="H2156" s="117"/>
      <c r="I2156" s="123"/>
      <c r="J2156" s="116"/>
      <c r="K2156" s="123"/>
      <c r="L2156" s="116"/>
      <c r="M2156" s="116"/>
      <c r="N2156" s="123"/>
    </row>
    <row r="2157">
      <c r="A2157" s="114"/>
      <c r="B2157" s="114"/>
      <c r="C2157" s="114"/>
      <c r="D2157" s="114"/>
      <c r="E2157" s="114"/>
      <c r="F2157" s="114"/>
      <c r="G2157" s="114"/>
      <c r="H2157" s="117"/>
      <c r="I2157" s="123"/>
      <c r="J2157" s="116"/>
      <c r="K2157" s="123"/>
      <c r="L2157" s="116"/>
      <c r="M2157" s="116"/>
      <c r="N2157" s="123"/>
    </row>
    <row r="2158">
      <c r="A2158" s="114"/>
      <c r="B2158" s="114"/>
      <c r="C2158" s="114"/>
      <c r="D2158" s="114"/>
      <c r="E2158" s="114"/>
      <c r="F2158" s="114"/>
      <c r="G2158" s="114"/>
      <c r="H2158" s="117"/>
      <c r="I2158" s="123"/>
      <c r="J2158" s="116"/>
      <c r="K2158" s="123"/>
      <c r="L2158" s="116"/>
      <c r="M2158" s="116"/>
      <c r="N2158" s="123"/>
    </row>
    <row r="2159">
      <c r="A2159" s="114"/>
      <c r="B2159" s="114"/>
      <c r="C2159" s="114"/>
      <c r="D2159" s="114"/>
      <c r="E2159" s="114"/>
      <c r="F2159" s="114"/>
      <c r="G2159" s="114"/>
      <c r="H2159" s="117"/>
      <c r="I2159" s="123"/>
      <c r="J2159" s="116"/>
      <c r="K2159" s="123"/>
      <c r="L2159" s="116"/>
      <c r="M2159" s="116"/>
      <c r="N2159" s="123"/>
    </row>
    <row r="2160">
      <c r="A2160" s="114"/>
      <c r="B2160" s="114"/>
      <c r="C2160" s="114"/>
      <c r="D2160" s="114"/>
      <c r="E2160" s="114"/>
      <c r="F2160" s="114"/>
      <c r="G2160" s="114"/>
      <c r="H2160" s="117"/>
      <c r="I2160" s="123"/>
      <c r="J2160" s="116"/>
      <c r="K2160" s="123"/>
      <c r="L2160" s="116"/>
      <c r="M2160" s="116"/>
      <c r="N2160" s="123"/>
    </row>
    <row r="2161">
      <c r="A2161" s="114"/>
      <c r="B2161" s="114"/>
      <c r="C2161" s="114"/>
      <c r="D2161" s="114"/>
      <c r="E2161" s="114"/>
      <c r="F2161" s="114"/>
      <c r="G2161" s="114"/>
      <c r="H2161" s="117"/>
      <c r="I2161" s="123"/>
      <c r="J2161" s="116"/>
      <c r="K2161" s="123"/>
      <c r="L2161" s="116"/>
      <c r="M2161" s="116"/>
      <c r="N2161" s="123"/>
    </row>
    <row r="2162">
      <c r="A2162" s="114"/>
      <c r="B2162" s="114"/>
      <c r="C2162" s="114"/>
      <c r="D2162" s="114"/>
      <c r="E2162" s="114"/>
      <c r="F2162" s="114"/>
      <c r="G2162" s="114"/>
      <c r="H2162" s="117"/>
      <c r="I2162" s="123"/>
      <c r="J2162" s="116"/>
      <c r="K2162" s="123"/>
      <c r="L2162" s="116"/>
      <c r="M2162" s="116"/>
      <c r="N2162" s="123"/>
    </row>
    <row r="2163">
      <c r="A2163" s="114"/>
      <c r="B2163" s="114"/>
      <c r="C2163" s="114"/>
      <c r="D2163" s="114"/>
      <c r="E2163" s="114"/>
      <c r="F2163" s="114"/>
      <c r="G2163" s="114"/>
      <c r="H2163" s="117"/>
      <c r="I2163" s="123"/>
      <c r="J2163" s="116"/>
      <c r="K2163" s="123"/>
      <c r="L2163" s="116"/>
      <c r="M2163" s="116"/>
      <c r="N2163" s="123"/>
    </row>
    <row r="2164">
      <c r="A2164" s="114"/>
      <c r="B2164" s="114"/>
      <c r="C2164" s="114"/>
      <c r="D2164" s="114"/>
      <c r="E2164" s="114"/>
      <c r="F2164" s="114"/>
      <c r="G2164" s="114"/>
      <c r="H2164" s="117"/>
      <c r="I2164" s="123"/>
      <c r="J2164" s="116"/>
      <c r="K2164" s="123"/>
      <c r="L2164" s="116"/>
      <c r="M2164" s="116"/>
      <c r="N2164" s="123"/>
    </row>
    <row r="2165">
      <c r="A2165" s="114"/>
      <c r="B2165" s="114"/>
      <c r="C2165" s="114"/>
      <c r="D2165" s="114"/>
      <c r="E2165" s="114"/>
      <c r="F2165" s="114"/>
      <c r="G2165" s="114"/>
      <c r="H2165" s="117"/>
      <c r="I2165" s="123"/>
      <c r="J2165" s="116"/>
      <c r="K2165" s="123"/>
      <c r="L2165" s="116"/>
      <c r="M2165" s="116"/>
      <c r="N2165" s="123"/>
    </row>
    <row r="2166">
      <c r="A2166" s="114"/>
      <c r="B2166" s="114"/>
      <c r="C2166" s="114"/>
      <c r="D2166" s="114"/>
      <c r="E2166" s="114"/>
      <c r="F2166" s="114"/>
      <c r="G2166" s="114"/>
      <c r="H2166" s="117"/>
      <c r="I2166" s="123"/>
      <c r="J2166" s="116"/>
      <c r="K2166" s="123"/>
      <c r="L2166" s="116"/>
      <c r="M2166" s="116"/>
      <c r="N2166" s="123"/>
    </row>
    <row r="2167">
      <c r="A2167" s="114"/>
      <c r="B2167" s="114"/>
      <c r="C2167" s="114"/>
      <c r="D2167" s="114"/>
      <c r="E2167" s="114"/>
      <c r="F2167" s="114"/>
      <c r="G2167" s="114"/>
      <c r="H2167" s="117"/>
      <c r="I2167" s="123"/>
      <c r="J2167" s="116"/>
      <c r="K2167" s="123"/>
      <c r="L2167" s="116"/>
      <c r="M2167" s="116"/>
      <c r="N2167" s="123"/>
    </row>
    <row r="2168">
      <c r="A2168" s="114"/>
      <c r="B2168" s="114"/>
      <c r="C2168" s="114"/>
      <c r="D2168" s="114"/>
      <c r="E2168" s="114"/>
      <c r="F2168" s="114"/>
      <c r="G2168" s="114"/>
      <c r="H2168" s="117"/>
      <c r="I2168" s="123"/>
      <c r="J2168" s="116"/>
      <c r="K2168" s="123"/>
      <c r="L2168" s="116"/>
      <c r="M2168" s="116"/>
      <c r="N2168" s="123"/>
    </row>
    <row r="2169">
      <c r="A2169" s="114"/>
      <c r="B2169" s="114"/>
      <c r="C2169" s="114"/>
      <c r="D2169" s="114"/>
      <c r="E2169" s="114"/>
      <c r="F2169" s="114"/>
      <c r="G2169" s="114"/>
      <c r="H2169" s="117"/>
      <c r="I2169" s="123"/>
      <c r="J2169" s="116"/>
      <c r="K2169" s="123"/>
      <c r="L2169" s="116"/>
      <c r="M2169" s="116"/>
      <c r="N2169" s="123"/>
    </row>
    <row r="2170">
      <c r="A2170" s="114"/>
      <c r="B2170" s="114"/>
      <c r="C2170" s="114"/>
      <c r="D2170" s="114"/>
      <c r="E2170" s="114"/>
      <c r="F2170" s="114"/>
      <c r="G2170" s="114"/>
      <c r="H2170" s="117"/>
      <c r="I2170" s="123"/>
      <c r="J2170" s="116"/>
      <c r="K2170" s="123"/>
      <c r="L2170" s="116"/>
      <c r="M2170" s="116"/>
      <c r="N2170" s="123"/>
    </row>
    <row r="2171">
      <c r="A2171" s="114"/>
      <c r="B2171" s="114"/>
      <c r="C2171" s="114"/>
      <c r="D2171" s="114"/>
      <c r="E2171" s="114"/>
      <c r="F2171" s="114"/>
      <c r="G2171" s="114"/>
      <c r="H2171" s="117"/>
      <c r="I2171" s="123"/>
      <c r="J2171" s="116"/>
      <c r="K2171" s="123"/>
      <c r="L2171" s="116"/>
      <c r="M2171" s="116"/>
      <c r="N2171" s="123"/>
    </row>
    <row r="2172">
      <c r="A2172" s="114"/>
      <c r="B2172" s="114"/>
      <c r="C2172" s="114"/>
      <c r="D2172" s="114"/>
      <c r="E2172" s="114"/>
      <c r="F2172" s="114"/>
      <c r="G2172" s="114"/>
      <c r="H2172" s="117"/>
      <c r="I2172" s="123"/>
      <c r="J2172" s="116"/>
      <c r="K2172" s="123"/>
      <c r="L2172" s="116"/>
      <c r="M2172" s="116"/>
      <c r="N2172" s="123"/>
    </row>
    <row r="2173">
      <c r="A2173" s="114"/>
      <c r="B2173" s="114"/>
      <c r="C2173" s="114"/>
      <c r="D2173" s="114"/>
      <c r="E2173" s="114"/>
      <c r="F2173" s="114"/>
      <c r="G2173" s="114"/>
      <c r="H2173" s="117"/>
      <c r="I2173" s="123"/>
      <c r="J2173" s="116"/>
      <c r="K2173" s="123"/>
      <c r="L2173" s="116"/>
      <c r="M2173" s="116"/>
      <c r="N2173" s="123"/>
    </row>
    <row r="2174">
      <c r="A2174" s="114"/>
      <c r="B2174" s="114"/>
      <c r="C2174" s="114"/>
      <c r="D2174" s="114"/>
      <c r="E2174" s="114"/>
      <c r="F2174" s="114"/>
      <c r="G2174" s="114"/>
      <c r="H2174" s="117"/>
      <c r="I2174" s="123"/>
      <c r="J2174" s="116"/>
      <c r="K2174" s="123"/>
      <c r="L2174" s="116"/>
      <c r="M2174" s="116"/>
      <c r="N2174" s="123"/>
    </row>
    <row r="2175">
      <c r="A2175" s="114"/>
      <c r="B2175" s="114"/>
      <c r="C2175" s="114"/>
      <c r="D2175" s="114"/>
      <c r="E2175" s="114"/>
      <c r="F2175" s="114"/>
      <c r="G2175" s="114"/>
      <c r="H2175" s="117"/>
      <c r="I2175" s="123"/>
      <c r="J2175" s="116"/>
      <c r="K2175" s="123"/>
      <c r="L2175" s="116"/>
      <c r="M2175" s="116"/>
      <c r="N2175" s="123"/>
    </row>
    <row r="2176">
      <c r="A2176" s="114"/>
      <c r="B2176" s="114"/>
      <c r="C2176" s="114"/>
      <c r="D2176" s="114"/>
      <c r="E2176" s="114"/>
      <c r="F2176" s="114"/>
      <c r="G2176" s="114"/>
      <c r="H2176" s="117"/>
      <c r="I2176" s="123"/>
      <c r="J2176" s="116"/>
      <c r="K2176" s="123"/>
      <c r="L2176" s="116"/>
      <c r="M2176" s="116"/>
      <c r="N2176" s="123"/>
    </row>
    <row r="2177">
      <c r="A2177" s="114"/>
      <c r="B2177" s="114"/>
      <c r="C2177" s="114"/>
      <c r="D2177" s="114"/>
      <c r="E2177" s="114"/>
      <c r="F2177" s="114"/>
      <c r="G2177" s="114"/>
      <c r="H2177" s="117"/>
      <c r="I2177" s="123"/>
      <c r="J2177" s="116"/>
      <c r="K2177" s="123"/>
      <c r="L2177" s="116"/>
      <c r="M2177" s="116"/>
      <c r="N2177" s="123"/>
    </row>
    <row r="2178">
      <c r="A2178" s="114"/>
      <c r="B2178" s="114"/>
      <c r="C2178" s="114"/>
      <c r="D2178" s="114"/>
      <c r="E2178" s="114"/>
      <c r="F2178" s="114"/>
      <c r="G2178" s="114"/>
      <c r="H2178" s="117"/>
      <c r="I2178" s="123"/>
      <c r="J2178" s="116"/>
      <c r="K2178" s="123"/>
      <c r="L2178" s="116"/>
      <c r="M2178" s="116"/>
      <c r="N2178" s="123"/>
    </row>
    <row r="2179">
      <c r="A2179" s="114"/>
      <c r="B2179" s="114"/>
      <c r="C2179" s="114"/>
      <c r="D2179" s="114"/>
      <c r="E2179" s="114"/>
      <c r="F2179" s="114"/>
      <c r="G2179" s="114"/>
      <c r="H2179" s="117"/>
      <c r="I2179" s="123"/>
      <c r="J2179" s="116"/>
      <c r="K2179" s="123"/>
      <c r="L2179" s="116"/>
      <c r="M2179" s="116"/>
      <c r="N2179" s="123"/>
    </row>
    <row r="2180">
      <c r="A2180" s="114"/>
      <c r="B2180" s="114"/>
      <c r="C2180" s="114"/>
      <c r="D2180" s="114"/>
      <c r="E2180" s="114"/>
      <c r="F2180" s="114"/>
      <c r="G2180" s="114"/>
      <c r="H2180" s="117"/>
      <c r="I2180" s="123"/>
      <c r="J2180" s="116"/>
      <c r="K2180" s="123"/>
      <c r="L2180" s="116"/>
      <c r="M2180" s="116"/>
      <c r="N2180" s="123"/>
    </row>
    <row r="2181">
      <c r="A2181" s="114"/>
      <c r="B2181" s="114"/>
      <c r="C2181" s="114"/>
      <c r="D2181" s="114"/>
      <c r="E2181" s="114"/>
      <c r="F2181" s="114"/>
      <c r="G2181" s="114"/>
      <c r="H2181" s="117"/>
      <c r="I2181" s="123"/>
      <c r="J2181" s="116"/>
      <c r="K2181" s="123"/>
      <c r="L2181" s="116"/>
      <c r="M2181" s="116"/>
      <c r="N2181" s="123"/>
    </row>
    <row r="2182">
      <c r="A2182" s="114"/>
      <c r="B2182" s="114"/>
      <c r="C2182" s="114"/>
      <c r="D2182" s="114"/>
      <c r="E2182" s="114"/>
      <c r="F2182" s="114"/>
      <c r="G2182" s="114"/>
      <c r="H2182" s="117"/>
      <c r="I2182" s="123"/>
      <c r="J2182" s="116"/>
      <c r="K2182" s="123"/>
      <c r="L2182" s="116"/>
      <c r="M2182" s="116"/>
      <c r="N2182" s="123"/>
    </row>
    <row r="2183">
      <c r="A2183" s="114"/>
      <c r="B2183" s="114"/>
      <c r="C2183" s="114"/>
      <c r="D2183" s="114"/>
      <c r="E2183" s="114"/>
      <c r="F2183" s="114"/>
      <c r="G2183" s="114"/>
      <c r="H2183" s="117"/>
      <c r="I2183" s="123"/>
      <c r="J2183" s="116"/>
      <c r="K2183" s="123"/>
      <c r="L2183" s="116"/>
      <c r="M2183" s="116"/>
      <c r="N2183" s="123"/>
    </row>
    <row r="2184">
      <c r="A2184" s="114"/>
      <c r="B2184" s="114"/>
      <c r="C2184" s="114"/>
      <c r="D2184" s="114"/>
      <c r="E2184" s="114"/>
      <c r="F2184" s="114"/>
      <c r="G2184" s="114"/>
      <c r="H2184" s="117"/>
      <c r="I2184" s="123"/>
      <c r="J2184" s="116"/>
      <c r="K2184" s="123"/>
      <c r="L2184" s="116"/>
      <c r="M2184" s="116"/>
      <c r="N2184" s="123"/>
    </row>
    <row r="2185">
      <c r="A2185" s="114"/>
      <c r="B2185" s="114"/>
      <c r="C2185" s="114"/>
      <c r="D2185" s="114"/>
      <c r="E2185" s="114"/>
      <c r="F2185" s="114"/>
      <c r="G2185" s="114"/>
      <c r="H2185" s="117"/>
      <c r="I2185" s="123"/>
      <c r="J2185" s="116"/>
      <c r="K2185" s="123"/>
      <c r="L2185" s="116"/>
      <c r="M2185" s="116"/>
      <c r="N2185" s="123"/>
    </row>
    <row r="2186">
      <c r="A2186" s="114"/>
      <c r="B2186" s="114"/>
      <c r="C2186" s="114"/>
      <c r="D2186" s="114"/>
      <c r="E2186" s="114"/>
      <c r="F2186" s="114"/>
      <c r="G2186" s="114"/>
      <c r="H2186" s="117"/>
      <c r="I2186" s="123"/>
      <c r="J2186" s="116"/>
      <c r="K2186" s="123"/>
      <c r="L2186" s="116"/>
      <c r="M2186" s="116"/>
      <c r="N2186" s="123"/>
    </row>
    <row r="2187">
      <c r="A2187" s="114"/>
      <c r="B2187" s="114"/>
      <c r="C2187" s="114"/>
      <c r="D2187" s="114"/>
      <c r="E2187" s="114"/>
      <c r="F2187" s="114"/>
      <c r="G2187" s="114"/>
      <c r="H2187" s="117"/>
      <c r="I2187" s="123"/>
      <c r="J2187" s="116"/>
      <c r="K2187" s="123"/>
      <c r="L2187" s="116"/>
      <c r="M2187" s="116"/>
      <c r="N2187" s="123"/>
    </row>
    <row r="2188">
      <c r="A2188" s="114"/>
      <c r="B2188" s="114"/>
      <c r="C2188" s="114"/>
      <c r="D2188" s="114"/>
      <c r="E2188" s="114"/>
      <c r="F2188" s="114"/>
      <c r="G2188" s="114"/>
      <c r="H2188" s="117"/>
      <c r="I2188" s="123"/>
      <c r="J2188" s="116"/>
      <c r="K2188" s="123"/>
      <c r="L2188" s="116"/>
      <c r="M2188" s="116"/>
      <c r="N2188" s="123"/>
    </row>
    <row r="2189">
      <c r="A2189" s="114"/>
      <c r="B2189" s="114"/>
      <c r="C2189" s="114"/>
      <c r="D2189" s="114"/>
      <c r="E2189" s="114"/>
      <c r="F2189" s="114"/>
      <c r="G2189" s="114"/>
      <c r="H2189" s="117"/>
      <c r="I2189" s="123"/>
      <c r="J2189" s="116"/>
      <c r="K2189" s="123"/>
      <c r="L2189" s="116"/>
      <c r="M2189" s="116"/>
      <c r="N2189" s="123"/>
    </row>
    <row r="2190">
      <c r="A2190" s="114"/>
      <c r="B2190" s="114"/>
      <c r="C2190" s="114"/>
      <c r="D2190" s="114"/>
      <c r="E2190" s="114"/>
      <c r="F2190" s="114"/>
      <c r="G2190" s="114"/>
      <c r="H2190" s="117"/>
      <c r="I2190" s="123"/>
      <c r="J2190" s="116"/>
      <c r="K2190" s="123"/>
      <c r="L2190" s="116"/>
      <c r="M2190" s="116"/>
      <c r="N2190" s="123"/>
    </row>
    <row r="2191">
      <c r="A2191" s="114"/>
      <c r="B2191" s="114"/>
      <c r="C2191" s="114"/>
      <c r="D2191" s="114"/>
      <c r="E2191" s="114"/>
      <c r="F2191" s="114"/>
      <c r="G2191" s="114"/>
      <c r="H2191" s="117"/>
      <c r="I2191" s="123"/>
      <c r="J2191" s="116"/>
      <c r="K2191" s="123"/>
      <c r="L2191" s="116"/>
      <c r="M2191" s="116"/>
      <c r="N2191" s="123"/>
    </row>
    <row r="2192">
      <c r="A2192" s="114"/>
      <c r="B2192" s="114"/>
      <c r="C2192" s="114"/>
      <c r="D2192" s="114"/>
      <c r="E2192" s="114"/>
      <c r="F2192" s="114"/>
      <c r="G2192" s="114"/>
      <c r="H2192" s="117"/>
      <c r="I2192" s="123"/>
      <c r="J2192" s="116"/>
      <c r="K2192" s="123"/>
      <c r="L2192" s="116"/>
      <c r="M2192" s="116"/>
      <c r="N2192" s="123"/>
    </row>
    <row r="2193">
      <c r="A2193" s="114"/>
      <c r="B2193" s="114"/>
      <c r="C2193" s="114"/>
      <c r="D2193" s="114"/>
      <c r="E2193" s="114"/>
      <c r="F2193" s="114"/>
      <c r="G2193" s="114"/>
      <c r="H2193" s="117"/>
      <c r="I2193" s="123"/>
      <c r="J2193" s="116"/>
      <c r="K2193" s="123"/>
      <c r="L2193" s="116"/>
      <c r="M2193" s="116"/>
      <c r="N2193" s="123"/>
    </row>
    <row r="2194">
      <c r="A2194" s="114"/>
      <c r="B2194" s="114"/>
      <c r="C2194" s="114"/>
      <c r="D2194" s="114"/>
      <c r="E2194" s="114"/>
      <c r="F2194" s="114"/>
      <c r="G2194" s="114"/>
      <c r="H2194" s="117"/>
      <c r="I2194" s="123"/>
      <c r="J2194" s="116"/>
      <c r="K2194" s="123"/>
      <c r="L2194" s="116"/>
      <c r="M2194" s="116"/>
      <c r="N2194" s="123"/>
    </row>
    <row r="2195">
      <c r="A2195" s="114"/>
      <c r="B2195" s="114"/>
      <c r="C2195" s="114"/>
      <c r="D2195" s="114"/>
      <c r="E2195" s="114"/>
      <c r="F2195" s="114"/>
      <c r="G2195" s="114"/>
      <c r="H2195" s="117"/>
      <c r="I2195" s="123"/>
      <c r="J2195" s="116"/>
      <c r="K2195" s="123"/>
      <c r="L2195" s="116"/>
      <c r="M2195" s="116"/>
      <c r="N2195" s="123"/>
    </row>
    <row r="2196">
      <c r="A2196" s="114"/>
      <c r="B2196" s="114"/>
      <c r="C2196" s="114"/>
      <c r="D2196" s="114"/>
      <c r="E2196" s="114"/>
      <c r="F2196" s="114"/>
      <c r="G2196" s="114"/>
      <c r="H2196" s="117"/>
      <c r="I2196" s="123"/>
      <c r="J2196" s="116"/>
      <c r="K2196" s="123"/>
      <c r="L2196" s="116"/>
      <c r="M2196" s="116"/>
      <c r="N2196" s="123"/>
    </row>
    <row r="2197">
      <c r="A2197" s="114"/>
      <c r="B2197" s="114"/>
      <c r="C2197" s="114"/>
      <c r="D2197" s="114"/>
      <c r="E2197" s="114"/>
      <c r="F2197" s="114"/>
      <c r="G2197" s="114"/>
      <c r="H2197" s="117"/>
      <c r="I2197" s="123"/>
      <c r="J2197" s="116"/>
      <c r="K2197" s="123"/>
      <c r="L2197" s="116"/>
      <c r="M2197" s="116"/>
      <c r="N2197" s="123"/>
    </row>
    <row r="2198">
      <c r="A2198" s="114"/>
      <c r="B2198" s="114"/>
      <c r="C2198" s="114"/>
      <c r="D2198" s="114"/>
      <c r="E2198" s="114"/>
      <c r="F2198" s="114"/>
      <c r="G2198" s="114"/>
      <c r="H2198" s="117"/>
      <c r="I2198" s="123"/>
      <c r="J2198" s="116"/>
      <c r="K2198" s="123"/>
      <c r="L2198" s="116"/>
      <c r="M2198" s="116"/>
      <c r="N2198" s="123"/>
    </row>
    <row r="2199">
      <c r="A2199" s="114"/>
      <c r="B2199" s="114"/>
      <c r="C2199" s="114"/>
      <c r="D2199" s="114"/>
      <c r="E2199" s="114"/>
      <c r="F2199" s="114"/>
      <c r="G2199" s="114"/>
      <c r="H2199" s="117"/>
      <c r="I2199" s="123"/>
      <c r="J2199" s="116"/>
      <c r="K2199" s="123"/>
      <c r="L2199" s="116"/>
      <c r="M2199" s="116"/>
      <c r="N2199" s="123"/>
    </row>
    <row r="2200">
      <c r="A2200" s="114"/>
      <c r="B2200" s="114"/>
      <c r="C2200" s="114"/>
      <c r="D2200" s="114"/>
      <c r="E2200" s="114"/>
      <c r="F2200" s="114"/>
      <c r="G2200" s="114"/>
      <c r="H2200" s="117"/>
      <c r="I2200" s="123"/>
      <c r="J2200" s="116"/>
      <c r="K2200" s="123"/>
      <c r="L2200" s="116"/>
      <c r="M2200" s="116"/>
      <c r="N2200" s="123"/>
    </row>
    <row r="2201">
      <c r="A2201" s="114"/>
      <c r="B2201" s="114"/>
      <c r="C2201" s="114"/>
      <c r="D2201" s="114"/>
      <c r="E2201" s="114"/>
      <c r="F2201" s="114"/>
      <c r="G2201" s="114"/>
      <c r="H2201" s="117"/>
      <c r="I2201" s="123"/>
      <c r="J2201" s="116"/>
      <c r="K2201" s="123"/>
      <c r="L2201" s="116"/>
      <c r="M2201" s="116"/>
      <c r="N2201" s="123"/>
    </row>
    <row r="2202">
      <c r="A2202" s="114"/>
      <c r="B2202" s="114"/>
      <c r="C2202" s="114"/>
      <c r="D2202" s="114"/>
      <c r="E2202" s="114"/>
      <c r="F2202" s="114"/>
      <c r="G2202" s="114"/>
      <c r="H2202" s="117"/>
      <c r="I2202" s="123"/>
      <c r="J2202" s="116"/>
      <c r="K2202" s="123"/>
      <c r="L2202" s="116"/>
      <c r="M2202" s="116"/>
      <c r="N2202" s="123"/>
    </row>
    <row r="2203">
      <c r="A2203" s="114"/>
      <c r="B2203" s="114"/>
      <c r="C2203" s="114"/>
      <c r="D2203" s="114"/>
      <c r="E2203" s="114"/>
      <c r="F2203" s="114"/>
      <c r="G2203" s="114"/>
      <c r="H2203" s="117"/>
      <c r="I2203" s="123"/>
      <c r="J2203" s="116"/>
      <c r="K2203" s="123"/>
      <c r="L2203" s="116"/>
      <c r="M2203" s="116"/>
      <c r="N2203" s="123"/>
    </row>
    <row r="2204">
      <c r="A2204" s="114"/>
      <c r="B2204" s="114"/>
      <c r="C2204" s="114"/>
      <c r="D2204" s="114"/>
      <c r="E2204" s="114"/>
      <c r="F2204" s="114"/>
      <c r="G2204" s="114"/>
      <c r="H2204" s="117"/>
      <c r="I2204" s="123"/>
      <c r="J2204" s="116"/>
      <c r="K2204" s="123"/>
      <c r="L2204" s="116"/>
      <c r="M2204" s="116"/>
      <c r="N2204" s="123"/>
    </row>
    <row r="2205">
      <c r="A2205" s="114"/>
      <c r="B2205" s="114"/>
      <c r="C2205" s="114"/>
      <c r="D2205" s="114"/>
      <c r="E2205" s="114"/>
      <c r="F2205" s="114"/>
      <c r="G2205" s="114"/>
      <c r="H2205" s="117"/>
      <c r="I2205" s="123"/>
      <c r="J2205" s="116"/>
      <c r="K2205" s="123"/>
      <c r="L2205" s="116"/>
      <c r="M2205" s="116"/>
      <c r="N2205" s="123"/>
    </row>
    <row r="2206">
      <c r="A2206" s="114"/>
      <c r="B2206" s="114"/>
      <c r="C2206" s="114"/>
      <c r="D2206" s="114"/>
      <c r="E2206" s="114"/>
      <c r="F2206" s="114"/>
      <c r="G2206" s="114"/>
      <c r="H2206" s="117"/>
      <c r="I2206" s="123"/>
      <c r="J2206" s="116"/>
      <c r="K2206" s="123"/>
      <c r="L2206" s="116"/>
      <c r="M2206" s="116"/>
      <c r="N2206" s="123"/>
    </row>
    <row r="2207">
      <c r="A2207" s="114"/>
      <c r="B2207" s="114"/>
      <c r="C2207" s="114"/>
      <c r="D2207" s="114"/>
      <c r="E2207" s="114"/>
      <c r="F2207" s="114"/>
      <c r="G2207" s="114"/>
      <c r="H2207" s="117"/>
      <c r="I2207" s="123"/>
      <c r="J2207" s="116"/>
      <c r="K2207" s="123"/>
      <c r="L2207" s="116"/>
      <c r="M2207" s="116"/>
      <c r="N2207" s="123"/>
    </row>
    <row r="2208">
      <c r="A2208" s="114"/>
      <c r="B2208" s="114"/>
      <c r="C2208" s="114"/>
      <c r="D2208" s="114"/>
      <c r="E2208" s="114"/>
      <c r="F2208" s="114"/>
      <c r="G2208" s="114"/>
      <c r="H2208" s="117"/>
      <c r="I2208" s="123"/>
      <c r="J2208" s="116"/>
      <c r="K2208" s="123"/>
      <c r="L2208" s="116"/>
      <c r="M2208" s="116"/>
      <c r="N2208" s="123"/>
    </row>
    <row r="2209">
      <c r="A2209" s="114"/>
      <c r="B2209" s="114"/>
      <c r="C2209" s="114"/>
      <c r="D2209" s="114"/>
      <c r="E2209" s="114"/>
      <c r="F2209" s="114"/>
      <c r="G2209" s="114"/>
      <c r="H2209" s="117"/>
      <c r="I2209" s="123"/>
      <c r="J2209" s="116"/>
      <c r="K2209" s="123"/>
      <c r="L2209" s="116"/>
      <c r="M2209" s="116"/>
      <c r="N2209" s="123"/>
    </row>
    <row r="2210">
      <c r="A2210" s="114"/>
      <c r="B2210" s="114"/>
      <c r="C2210" s="114"/>
      <c r="D2210" s="114"/>
      <c r="E2210" s="114"/>
      <c r="F2210" s="114"/>
      <c r="G2210" s="114"/>
      <c r="H2210" s="117"/>
      <c r="I2210" s="123"/>
      <c r="J2210" s="116"/>
      <c r="K2210" s="123"/>
      <c r="L2210" s="116"/>
      <c r="M2210" s="116"/>
      <c r="N2210" s="123"/>
    </row>
    <row r="2211">
      <c r="A2211" s="114"/>
      <c r="B2211" s="114"/>
      <c r="C2211" s="114"/>
      <c r="D2211" s="114"/>
      <c r="E2211" s="114"/>
      <c r="F2211" s="114"/>
      <c r="G2211" s="114"/>
      <c r="H2211" s="117"/>
      <c r="I2211" s="123"/>
      <c r="J2211" s="116"/>
      <c r="K2211" s="123"/>
      <c r="L2211" s="116"/>
      <c r="M2211" s="116"/>
      <c r="N2211" s="123"/>
    </row>
    <row r="2212">
      <c r="A2212" s="114"/>
      <c r="B2212" s="114"/>
      <c r="C2212" s="114"/>
      <c r="D2212" s="114"/>
      <c r="E2212" s="114"/>
      <c r="F2212" s="114"/>
      <c r="G2212" s="114"/>
      <c r="H2212" s="117"/>
      <c r="I2212" s="123"/>
      <c r="J2212" s="116"/>
      <c r="K2212" s="123"/>
      <c r="L2212" s="116"/>
      <c r="M2212" s="116"/>
      <c r="N2212" s="123"/>
    </row>
    <row r="2213">
      <c r="A2213" s="114"/>
      <c r="B2213" s="114"/>
      <c r="C2213" s="114"/>
      <c r="D2213" s="114"/>
      <c r="E2213" s="114"/>
      <c r="F2213" s="114"/>
      <c r="G2213" s="114"/>
      <c r="H2213" s="117"/>
      <c r="I2213" s="123"/>
      <c r="J2213" s="116"/>
      <c r="K2213" s="123"/>
      <c r="L2213" s="116"/>
      <c r="M2213" s="116"/>
      <c r="N2213" s="123"/>
    </row>
    <row r="2214">
      <c r="A2214" s="114"/>
      <c r="B2214" s="114"/>
      <c r="C2214" s="114"/>
      <c r="D2214" s="114"/>
      <c r="E2214" s="114"/>
      <c r="F2214" s="114"/>
      <c r="G2214" s="114"/>
      <c r="H2214" s="117"/>
      <c r="I2214" s="123"/>
      <c r="J2214" s="116"/>
      <c r="K2214" s="123"/>
      <c r="L2214" s="116"/>
      <c r="M2214" s="116"/>
      <c r="N2214" s="123"/>
    </row>
    <row r="2215">
      <c r="A2215" s="114"/>
      <c r="B2215" s="114"/>
      <c r="C2215" s="114"/>
      <c r="D2215" s="114"/>
      <c r="E2215" s="114"/>
      <c r="F2215" s="114"/>
      <c r="G2215" s="114"/>
      <c r="H2215" s="117"/>
      <c r="I2215" s="123"/>
      <c r="J2215" s="116"/>
      <c r="K2215" s="123"/>
      <c r="L2215" s="116"/>
      <c r="M2215" s="116"/>
      <c r="N2215" s="123"/>
    </row>
    <row r="2216">
      <c r="A2216" s="114"/>
      <c r="B2216" s="114"/>
      <c r="C2216" s="114"/>
      <c r="D2216" s="114"/>
      <c r="E2216" s="114"/>
      <c r="F2216" s="114"/>
      <c r="G2216" s="114"/>
      <c r="H2216" s="117"/>
      <c r="I2216" s="123"/>
      <c r="J2216" s="116"/>
      <c r="K2216" s="123"/>
      <c r="L2216" s="116"/>
      <c r="M2216" s="116"/>
      <c r="N2216" s="123"/>
    </row>
    <row r="2217">
      <c r="A2217" s="114"/>
      <c r="B2217" s="114"/>
      <c r="C2217" s="114"/>
      <c r="D2217" s="114"/>
      <c r="E2217" s="114"/>
      <c r="F2217" s="114"/>
      <c r="G2217" s="114"/>
      <c r="H2217" s="117"/>
      <c r="I2217" s="123"/>
      <c r="J2217" s="116"/>
      <c r="K2217" s="123"/>
      <c r="L2217" s="116"/>
      <c r="M2217" s="116"/>
      <c r="N2217" s="123"/>
    </row>
    <row r="2218">
      <c r="A2218" s="114"/>
      <c r="B2218" s="114"/>
      <c r="C2218" s="114"/>
      <c r="D2218" s="114"/>
      <c r="E2218" s="114"/>
      <c r="F2218" s="114"/>
      <c r="G2218" s="114"/>
      <c r="H2218" s="117"/>
      <c r="I2218" s="123"/>
      <c r="J2218" s="116"/>
      <c r="K2218" s="123"/>
      <c r="L2218" s="116"/>
      <c r="M2218" s="116"/>
      <c r="N2218" s="123"/>
    </row>
    <row r="2219">
      <c r="A2219" s="114"/>
      <c r="B2219" s="114"/>
      <c r="C2219" s="114"/>
      <c r="D2219" s="114"/>
      <c r="E2219" s="114"/>
      <c r="F2219" s="114"/>
      <c r="G2219" s="114"/>
      <c r="H2219" s="117"/>
      <c r="I2219" s="123"/>
      <c r="J2219" s="116"/>
      <c r="K2219" s="123"/>
      <c r="L2219" s="116"/>
      <c r="M2219" s="116"/>
      <c r="N2219" s="123"/>
    </row>
    <row r="2220">
      <c r="A2220" s="114"/>
      <c r="B2220" s="114"/>
      <c r="C2220" s="114"/>
      <c r="D2220" s="114"/>
      <c r="E2220" s="114"/>
      <c r="F2220" s="114"/>
      <c r="G2220" s="114"/>
      <c r="H2220" s="117"/>
      <c r="I2220" s="123"/>
      <c r="J2220" s="116"/>
      <c r="K2220" s="123"/>
      <c r="L2220" s="116"/>
      <c r="M2220" s="116"/>
      <c r="N2220" s="123"/>
    </row>
    <row r="2221">
      <c r="A2221" s="114"/>
      <c r="B2221" s="114"/>
      <c r="C2221" s="114"/>
      <c r="D2221" s="114"/>
      <c r="E2221" s="114"/>
      <c r="F2221" s="114"/>
      <c r="G2221" s="114"/>
      <c r="H2221" s="117"/>
      <c r="I2221" s="123"/>
      <c r="J2221" s="116"/>
      <c r="K2221" s="123"/>
      <c r="L2221" s="116"/>
      <c r="M2221" s="116"/>
      <c r="N2221" s="123"/>
    </row>
    <row r="2222">
      <c r="A2222" s="114"/>
      <c r="B2222" s="114"/>
      <c r="C2222" s="114"/>
      <c r="D2222" s="114"/>
      <c r="E2222" s="114"/>
      <c r="F2222" s="114"/>
      <c r="G2222" s="114"/>
      <c r="H2222" s="117"/>
      <c r="I2222" s="123"/>
      <c r="J2222" s="116"/>
      <c r="K2222" s="123"/>
      <c r="L2222" s="116"/>
      <c r="M2222" s="116"/>
      <c r="N2222" s="123"/>
    </row>
    <row r="2223">
      <c r="A2223" s="114"/>
      <c r="B2223" s="114"/>
      <c r="C2223" s="114"/>
      <c r="D2223" s="114"/>
      <c r="E2223" s="114"/>
      <c r="F2223" s="114"/>
      <c r="G2223" s="114"/>
      <c r="H2223" s="117"/>
      <c r="I2223" s="123"/>
      <c r="J2223" s="116"/>
      <c r="K2223" s="123"/>
      <c r="L2223" s="116"/>
      <c r="M2223" s="116"/>
      <c r="N2223" s="123"/>
    </row>
    <row r="2224">
      <c r="A2224" s="114"/>
      <c r="B2224" s="114"/>
      <c r="C2224" s="114"/>
      <c r="D2224" s="114"/>
      <c r="E2224" s="114"/>
      <c r="F2224" s="114"/>
      <c r="G2224" s="114"/>
      <c r="H2224" s="117"/>
      <c r="I2224" s="123"/>
      <c r="J2224" s="116"/>
      <c r="K2224" s="123"/>
      <c r="L2224" s="116"/>
      <c r="M2224" s="116"/>
      <c r="N2224" s="123"/>
    </row>
    <row r="2225">
      <c r="A2225" s="114"/>
      <c r="B2225" s="114"/>
      <c r="C2225" s="114"/>
      <c r="D2225" s="114"/>
      <c r="E2225" s="114"/>
      <c r="F2225" s="114"/>
      <c r="G2225" s="114"/>
      <c r="H2225" s="117"/>
      <c r="I2225" s="123"/>
      <c r="J2225" s="116"/>
      <c r="K2225" s="123"/>
      <c r="L2225" s="116"/>
      <c r="M2225" s="116"/>
      <c r="N2225" s="123"/>
    </row>
    <row r="2226">
      <c r="A2226" s="114"/>
      <c r="B2226" s="114"/>
      <c r="C2226" s="114"/>
      <c r="D2226" s="114"/>
      <c r="E2226" s="114"/>
      <c r="F2226" s="114"/>
      <c r="G2226" s="114"/>
      <c r="H2226" s="117"/>
      <c r="I2226" s="123"/>
      <c r="J2226" s="116"/>
      <c r="K2226" s="123"/>
      <c r="L2226" s="116"/>
      <c r="M2226" s="116"/>
      <c r="N2226" s="123"/>
    </row>
    <row r="2227">
      <c r="A2227" s="114"/>
      <c r="B2227" s="114"/>
      <c r="C2227" s="114"/>
      <c r="D2227" s="114"/>
      <c r="E2227" s="114"/>
      <c r="F2227" s="114"/>
      <c r="G2227" s="114"/>
      <c r="H2227" s="117"/>
      <c r="I2227" s="123"/>
      <c r="J2227" s="116"/>
      <c r="K2227" s="123"/>
      <c r="L2227" s="116"/>
      <c r="M2227" s="116"/>
      <c r="N2227" s="123"/>
    </row>
    <row r="2228">
      <c r="A2228" s="114"/>
      <c r="B2228" s="114"/>
      <c r="C2228" s="114"/>
      <c r="D2228" s="114"/>
      <c r="E2228" s="114"/>
      <c r="F2228" s="114"/>
      <c r="G2228" s="114"/>
      <c r="H2228" s="117"/>
      <c r="I2228" s="123"/>
      <c r="J2228" s="116"/>
      <c r="K2228" s="123"/>
      <c r="L2228" s="116"/>
      <c r="M2228" s="116"/>
      <c r="N2228" s="123"/>
    </row>
    <row r="2229">
      <c r="A2229" s="114"/>
      <c r="B2229" s="114"/>
      <c r="C2229" s="114"/>
      <c r="D2229" s="114"/>
      <c r="E2229" s="114"/>
      <c r="F2229" s="114"/>
      <c r="G2229" s="114"/>
      <c r="H2229" s="117"/>
      <c r="I2229" s="123"/>
      <c r="J2229" s="116"/>
      <c r="K2229" s="123"/>
      <c r="L2229" s="116"/>
      <c r="M2229" s="116"/>
      <c r="N2229" s="123"/>
    </row>
    <row r="2230">
      <c r="A2230" s="114"/>
      <c r="B2230" s="114"/>
      <c r="C2230" s="114"/>
      <c r="D2230" s="114"/>
      <c r="E2230" s="114"/>
      <c r="F2230" s="114"/>
      <c r="G2230" s="114"/>
      <c r="H2230" s="117"/>
      <c r="I2230" s="123"/>
      <c r="J2230" s="116"/>
      <c r="K2230" s="123"/>
      <c r="L2230" s="116"/>
      <c r="M2230" s="116"/>
      <c r="N2230" s="123"/>
    </row>
    <row r="2231">
      <c r="A2231" s="114"/>
      <c r="B2231" s="114"/>
      <c r="C2231" s="114"/>
      <c r="D2231" s="114"/>
      <c r="E2231" s="114"/>
      <c r="F2231" s="114"/>
      <c r="G2231" s="114"/>
      <c r="H2231" s="117"/>
      <c r="I2231" s="123"/>
      <c r="J2231" s="116"/>
      <c r="K2231" s="123"/>
      <c r="L2231" s="116"/>
      <c r="M2231" s="116"/>
      <c r="N2231" s="123"/>
    </row>
    <row r="2232">
      <c r="A2232" s="114"/>
      <c r="B2232" s="114"/>
      <c r="C2232" s="114"/>
      <c r="D2232" s="114"/>
      <c r="E2232" s="114"/>
      <c r="F2232" s="114"/>
      <c r="G2232" s="114"/>
      <c r="H2232" s="117"/>
      <c r="I2232" s="123"/>
      <c r="J2232" s="116"/>
      <c r="K2232" s="123"/>
      <c r="L2232" s="116"/>
      <c r="M2232" s="116"/>
      <c r="N2232" s="123"/>
    </row>
    <row r="2233">
      <c r="A2233" s="114"/>
      <c r="B2233" s="114"/>
      <c r="C2233" s="114"/>
      <c r="D2233" s="114"/>
      <c r="E2233" s="114"/>
      <c r="F2233" s="114"/>
      <c r="G2233" s="114"/>
      <c r="H2233" s="117"/>
      <c r="I2233" s="123"/>
      <c r="J2233" s="116"/>
      <c r="K2233" s="123"/>
      <c r="L2233" s="116"/>
      <c r="M2233" s="116"/>
      <c r="N2233" s="123"/>
    </row>
    <row r="2234">
      <c r="A2234" s="114"/>
      <c r="B2234" s="114"/>
      <c r="C2234" s="114"/>
      <c r="D2234" s="114"/>
      <c r="E2234" s="114"/>
      <c r="F2234" s="114"/>
      <c r="G2234" s="114"/>
      <c r="H2234" s="117"/>
      <c r="I2234" s="123"/>
      <c r="J2234" s="116"/>
      <c r="K2234" s="123"/>
      <c r="L2234" s="116"/>
      <c r="M2234" s="116"/>
      <c r="N2234" s="123"/>
    </row>
    <row r="2235">
      <c r="A2235" s="114"/>
      <c r="B2235" s="114"/>
      <c r="C2235" s="114"/>
      <c r="D2235" s="114"/>
      <c r="E2235" s="114"/>
      <c r="F2235" s="114"/>
      <c r="G2235" s="114"/>
      <c r="H2235" s="117"/>
      <c r="I2235" s="123"/>
      <c r="J2235" s="116"/>
      <c r="K2235" s="123"/>
      <c r="L2235" s="116"/>
      <c r="M2235" s="116"/>
      <c r="N2235" s="123"/>
    </row>
    <row r="2236">
      <c r="A2236" s="114"/>
      <c r="B2236" s="114"/>
      <c r="C2236" s="114"/>
      <c r="D2236" s="114"/>
      <c r="E2236" s="114"/>
      <c r="F2236" s="114"/>
      <c r="G2236" s="114"/>
      <c r="H2236" s="117"/>
      <c r="I2236" s="123"/>
      <c r="J2236" s="116"/>
      <c r="K2236" s="123"/>
      <c r="L2236" s="116"/>
      <c r="M2236" s="116"/>
      <c r="N2236" s="123"/>
    </row>
    <row r="2237">
      <c r="A2237" s="114"/>
      <c r="B2237" s="114"/>
      <c r="C2237" s="114"/>
      <c r="D2237" s="114"/>
      <c r="E2237" s="114"/>
      <c r="F2237" s="114"/>
      <c r="G2237" s="114"/>
      <c r="H2237" s="117"/>
      <c r="I2237" s="123"/>
      <c r="J2237" s="116"/>
      <c r="K2237" s="123"/>
      <c r="L2237" s="116"/>
      <c r="M2237" s="116"/>
      <c r="N2237" s="123"/>
    </row>
    <row r="2238">
      <c r="A2238" s="114"/>
      <c r="B2238" s="114"/>
      <c r="C2238" s="114"/>
      <c r="D2238" s="114"/>
      <c r="E2238" s="114"/>
      <c r="F2238" s="114"/>
      <c r="G2238" s="114"/>
      <c r="H2238" s="117"/>
      <c r="I2238" s="123"/>
      <c r="J2238" s="116"/>
      <c r="K2238" s="123"/>
      <c r="L2238" s="116"/>
      <c r="M2238" s="116"/>
      <c r="N2238" s="123"/>
    </row>
    <row r="2239">
      <c r="A2239" s="114"/>
      <c r="B2239" s="114"/>
      <c r="C2239" s="114"/>
      <c r="D2239" s="114"/>
      <c r="E2239" s="114"/>
      <c r="F2239" s="114"/>
      <c r="G2239" s="114"/>
      <c r="H2239" s="117"/>
      <c r="I2239" s="123"/>
      <c r="J2239" s="116"/>
      <c r="K2239" s="123"/>
      <c r="L2239" s="116"/>
      <c r="M2239" s="116"/>
      <c r="N2239" s="123"/>
    </row>
    <row r="2240">
      <c r="A2240" s="114"/>
      <c r="B2240" s="114"/>
      <c r="C2240" s="114"/>
      <c r="D2240" s="114"/>
      <c r="E2240" s="114"/>
      <c r="F2240" s="114"/>
      <c r="G2240" s="114"/>
      <c r="H2240" s="117"/>
      <c r="I2240" s="123"/>
      <c r="J2240" s="116"/>
      <c r="K2240" s="123"/>
      <c r="L2240" s="116"/>
      <c r="M2240" s="116"/>
      <c r="N2240" s="123"/>
    </row>
    <row r="2241">
      <c r="A2241" s="114"/>
      <c r="B2241" s="114"/>
      <c r="C2241" s="114"/>
      <c r="D2241" s="114"/>
      <c r="E2241" s="114"/>
      <c r="F2241" s="114"/>
      <c r="G2241" s="114"/>
      <c r="H2241" s="117"/>
      <c r="I2241" s="123"/>
      <c r="J2241" s="116"/>
      <c r="K2241" s="123"/>
      <c r="L2241" s="116"/>
      <c r="M2241" s="116"/>
      <c r="N2241" s="123"/>
    </row>
    <row r="2242">
      <c r="A2242" s="114"/>
      <c r="B2242" s="114"/>
      <c r="C2242" s="114"/>
      <c r="D2242" s="114"/>
      <c r="E2242" s="114"/>
      <c r="F2242" s="114"/>
      <c r="G2242" s="114"/>
      <c r="H2242" s="117"/>
      <c r="I2242" s="123"/>
      <c r="J2242" s="116"/>
      <c r="K2242" s="123"/>
      <c r="L2242" s="116"/>
      <c r="M2242" s="116"/>
      <c r="N2242" s="123"/>
    </row>
    <row r="2243">
      <c r="A2243" s="114"/>
      <c r="B2243" s="114"/>
      <c r="C2243" s="114"/>
      <c r="D2243" s="114"/>
      <c r="E2243" s="114"/>
      <c r="F2243" s="114"/>
      <c r="G2243" s="114"/>
      <c r="H2243" s="117"/>
      <c r="I2243" s="123"/>
      <c r="J2243" s="116"/>
      <c r="K2243" s="123"/>
      <c r="L2243" s="116"/>
      <c r="M2243" s="116"/>
      <c r="N2243" s="123"/>
    </row>
    <row r="2244">
      <c r="A2244" s="114"/>
      <c r="B2244" s="114"/>
      <c r="C2244" s="114"/>
      <c r="D2244" s="114"/>
      <c r="E2244" s="114"/>
      <c r="F2244" s="114"/>
      <c r="G2244" s="114"/>
      <c r="H2244" s="117"/>
      <c r="I2244" s="123"/>
      <c r="J2244" s="116"/>
      <c r="K2244" s="123"/>
      <c r="L2244" s="116"/>
      <c r="M2244" s="116"/>
      <c r="N2244" s="123"/>
    </row>
    <row r="2245">
      <c r="A2245" s="114"/>
      <c r="B2245" s="114"/>
      <c r="C2245" s="114"/>
      <c r="D2245" s="114"/>
      <c r="E2245" s="114"/>
      <c r="F2245" s="114"/>
      <c r="G2245" s="114"/>
      <c r="H2245" s="117"/>
      <c r="I2245" s="123"/>
      <c r="J2245" s="116"/>
      <c r="K2245" s="123"/>
      <c r="L2245" s="116"/>
      <c r="M2245" s="116"/>
      <c r="N2245" s="123"/>
    </row>
    <row r="2246">
      <c r="A2246" s="114"/>
      <c r="B2246" s="114"/>
      <c r="C2246" s="114"/>
      <c r="D2246" s="114"/>
      <c r="E2246" s="114"/>
      <c r="F2246" s="114"/>
      <c r="G2246" s="114"/>
      <c r="H2246" s="117"/>
      <c r="I2246" s="123"/>
      <c r="J2246" s="116"/>
      <c r="K2246" s="123"/>
      <c r="L2246" s="116"/>
      <c r="M2246" s="116"/>
      <c r="N2246" s="123"/>
    </row>
    <row r="2247">
      <c r="A2247" s="114"/>
      <c r="B2247" s="114"/>
      <c r="C2247" s="114"/>
      <c r="D2247" s="114"/>
      <c r="E2247" s="114"/>
      <c r="F2247" s="114"/>
      <c r="G2247" s="114"/>
      <c r="H2247" s="117"/>
      <c r="I2247" s="123"/>
      <c r="J2247" s="116"/>
      <c r="K2247" s="123"/>
      <c r="L2247" s="116"/>
      <c r="M2247" s="116"/>
      <c r="N2247" s="123"/>
    </row>
    <row r="2248">
      <c r="A2248" s="114"/>
      <c r="B2248" s="114"/>
      <c r="C2248" s="114"/>
      <c r="D2248" s="114"/>
      <c r="E2248" s="114"/>
      <c r="F2248" s="114"/>
      <c r="G2248" s="114"/>
      <c r="H2248" s="117"/>
      <c r="I2248" s="123"/>
      <c r="J2248" s="116"/>
      <c r="K2248" s="123"/>
      <c r="L2248" s="116"/>
      <c r="M2248" s="116"/>
      <c r="N2248" s="123"/>
    </row>
    <row r="2249">
      <c r="A2249" s="114"/>
      <c r="B2249" s="114"/>
      <c r="C2249" s="114"/>
      <c r="D2249" s="114"/>
      <c r="E2249" s="114"/>
      <c r="F2249" s="114"/>
      <c r="G2249" s="114"/>
      <c r="H2249" s="117"/>
      <c r="I2249" s="123"/>
      <c r="J2249" s="116"/>
      <c r="K2249" s="123"/>
      <c r="L2249" s="116"/>
      <c r="M2249" s="116"/>
      <c r="N2249" s="123"/>
    </row>
    <row r="2250">
      <c r="A2250" s="114"/>
      <c r="B2250" s="114"/>
      <c r="C2250" s="114"/>
      <c r="D2250" s="114"/>
      <c r="E2250" s="114"/>
      <c r="F2250" s="114"/>
      <c r="G2250" s="114"/>
      <c r="H2250" s="117"/>
      <c r="I2250" s="123"/>
      <c r="J2250" s="116"/>
      <c r="K2250" s="123"/>
      <c r="L2250" s="116"/>
      <c r="M2250" s="116"/>
      <c r="N2250" s="123"/>
    </row>
    <row r="2251">
      <c r="A2251" s="114"/>
      <c r="B2251" s="114"/>
      <c r="C2251" s="114"/>
      <c r="D2251" s="114"/>
      <c r="E2251" s="114"/>
      <c r="F2251" s="114"/>
      <c r="G2251" s="114"/>
      <c r="H2251" s="117"/>
      <c r="I2251" s="123"/>
      <c r="J2251" s="116"/>
      <c r="K2251" s="123"/>
      <c r="L2251" s="116"/>
      <c r="M2251" s="116"/>
      <c r="N2251" s="123"/>
    </row>
    <row r="2252">
      <c r="A2252" s="114"/>
      <c r="B2252" s="114"/>
      <c r="C2252" s="114"/>
      <c r="D2252" s="114"/>
      <c r="E2252" s="114"/>
      <c r="F2252" s="114"/>
      <c r="G2252" s="114"/>
      <c r="H2252" s="117"/>
      <c r="I2252" s="123"/>
      <c r="J2252" s="116"/>
      <c r="K2252" s="123"/>
      <c r="L2252" s="116"/>
      <c r="M2252" s="116"/>
      <c r="N2252" s="123"/>
    </row>
    <row r="2253">
      <c r="A2253" s="114"/>
      <c r="B2253" s="114"/>
      <c r="C2253" s="114"/>
      <c r="D2253" s="114"/>
      <c r="E2253" s="114"/>
      <c r="F2253" s="114"/>
      <c r="G2253" s="114"/>
      <c r="H2253" s="117"/>
      <c r="I2253" s="123"/>
      <c r="J2253" s="116"/>
      <c r="K2253" s="123"/>
      <c r="L2253" s="116"/>
      <c r="M2253" s="116"/>
      <c r="N2253" s="123"/>
    </row>
    <row r="2254">
      <c r="A2254" s="114"/>
      <c r="B2254" s="114"/>
      <c r="C2254" s="114"/>
      <c r="D2254" s="114"/>
      <c r="E2254" s="114"/>
      <c r="F2254" s="114"/>
      <c r="G2254" s="114"/>
      <c r="H2254" s="117"/>
      <c r="I2254" s="123"/>
      <c r="J2254" s="116"/>
      <c r="K2254" s="123"/>
      <c r="L2254" s="116"/>
      <c r="M2254" s="116"/>
      <c r="N2254" s="123"/>
    </row>
    <row r="2255">
      <c r="A2255" s="114"/>
      <c r="B2255" s="114"/>
      <c r="C2255" s="114"/>
      <c r="D2255" s="114"/>
      <c r="E2255" s="114"/>
      <c r="F2255" s="114"/>
      <c r="G2255" s="114"/>
      <c r="H2255" s="117"/>
      <c r="I2255" s="123"/>
      <c r="J2255" s="116"/>
      <c r="K2255" s="123"/>
      <c r="L2255" s="116"/>
      <c r="M2255" s="116"/>
      <c r="N2255" s="123"/>
    </row>
    <row r="2256">
      <c r="A2256" s="114"/>
      <c r="B2256" s="114"/>
      <c r="C2256" s="114"/>
      <c r="D2256" s="114"/>
      <c r="E2256" s="114"/>
      <c r="F2256" s="114"/>
      <c r="G2256" s="114"/>
      <c r="H2256" s="117"/>
      <c r="I2256" s="123"/>
      <c r="J2256" s="116"/>
      <c r="K2256" s="123"/>
      <c r="L2256" s="116"/>
      <c r="M2256" s="116"/>
      <c r="N2256" s="123"/>
    </row>
    <row r="2257">
      <c r="A2257" s="114"/>
      <c r="B2257" s="114"/>
      <c r="C2257" s="114"/>
      <c r="D2257" s="114"/>
      <c r="E2257" s="114"/>
      <c r="F2257" s="114"/>
      <c r="G2257" s="114"/>
      <c r="H2257" s="117"/>
      <c r="I2257" s="123"/>
      <c r="J2257" s="116"/>
      <c r="K2257" s="123"/>
      <c r="L2257" s="116"/>
      <c r="M2257" s="116"/>
      <c r="N2257" s="123"/>
    </row>
    <row r="2258">
      <c r="A2258" s="114"/>
      <c r="B2258" s="114"/>
      <c r="C2258" s="114"/>
      <c r="D2258" s="114"/>
      <c r="E2258" s="114"/>
      <c r="F2258" s="114"/>
      <c r="G2258" s="114"/>
      <c r="H2258" s="117"/>
      <c r="I2258" s="123"/>
      <c r="J2258" s="116"/>
      <c r="K2258" s="123"/>
      <c r="L2258" s="116"/>
      <c r="M2258" s="116"/>
      <c r="N2258" s="123"/>
    </row>
    <row r="2259">
      <c r="A2259" s="114"/>
      <c r="B2259" s="114"/>
      <c r="C2259" s="114"/>
      <c r="D2259" s="114"/>
      <c r="E2259" s="114"/>
      <c r="F2259" s="114"/>
      <c r="G2259" s="114"/>
      <c r="H2259" s="117"/>
      <c r="I2259" s="123"/>
      <c r="J2259" s="116"/>
      <c r="K2259" s="123"/>
      <c r="L2259" s="116"/>
      <c r="M2259" s="116"/>
      <c r="N2259" s="123"/>
    </row>
    <row r="2260">
      <c r="A2260" s="114"/>
      <c r="B2260" s="114"/>
      <c r="C2260" s="114"/>
      <c r="D2260" s="114"/>
      <c r="E2260" s="114"/>
      <c r="F2260" s="114"/>
      <c r="G2260" s="114"/>
      <c r="H2260" s="117"/>
      <c r="I2260" s="123"/>
      <c r="J2260" s="116"/>
      <c r="K2260" s="123"/>
      <c r="L2260" s="116"/>
      <c r="M2260" s="116"/>
      <c r="N2260" s="123"/>
    </row>
    <row r="2261">
      <c r="A2261" s="114"/>
      <c r="B2261" s="114"/>
      <c r="C2261" s="114"/>
      <c r="D2261" s="114"/>
      <c r="E2261" s="114"/>
      <c r="F2261" s="114"/>
      <c r="G2261" s="114"/>
      <c r="H2261" s="117"/>
      <c r="I2261" s="123"/>
      <c r="J2261" s="116"/>
      <c r="K2261" s="123"/>
      <c r="L2261" s="116"/>
      <c r="M2261" s="116"/>
      <c r="N2261" s="123"/>
    </row>
    <row r="2262">
      <c r="A2262" s="114"/>
      <c r="B2262" s="114"/>
      <c r="C2262" s="114"/>
      <c r="D2262" s="114"/>
      <c r="E2262" s="114"/>
      <c r="F2262" s="114"/>
      <c r="G2262" s="114"/>
      <c r="H2262" s="117"/>
      <c r="I2262" s="123"/>
      <c r="J2262" s="116"/>
      <c r="K2262" s="123"/>
      <c r="L2262" s="116"/>
      <c r="M2262" s="116"/>
      <c r="N2262" s="123"/>
    </row>
    <row r="2263">
      <c r="A2263" s="114"/>
      <c r="B2263" s="114"/>
      <c r="C2263" s="114"/>
      <c r="D2263" s="114"/>
      <c r="E2263" s="114"/>
      <c r="F2263" s="114"/>
      <c r="G2263" s="114"/>
      <c r="H2263" s="117"/>
      <c r="I2263" s="123"/>
      <c r="J2263" s="116"/>
      <c r="K2263" s="123"/>
      <c r="L2263" s="116"/>
      <c r="M2263" s="116"/>
      <c r="N2263" s="123"/>
    </row>
    <row r="2264">
      <c r="A2264" s="114"/>
      <c r="B2264" s="114"/>
      <c r="C2264" s="114"/>
      <c r="D2264" s="114"/>
      <c r="E2264" s="114"/>
      <c r="F2264" s="114"/>
      <c r="G2264" s="114"/>
      <c r="H2264" s="117"/>
      <c r="I2264" s="123"/>
      <c r="J2264" s="116"/>
      <c r="K2264" s="123"/>
      <c r="L2264" s="116"/>
      <c r="M2264" s="116"/>
      <c r="N2264" s="123"/>
    </row>
    <row r="2265">
      <c r="A2265" s="114"/>
      <c r="B2265" s="114"/>
      <c r="C2265" s="114"/>
      <c r="D2265" s="114"/>
      <c r="E2265" s="114"/>
      <c r="F2265" s="114"/>
      <c r="G2265" s="114"/>
      <c r="H2265" s="117"/>
      <c r="I2265" s="123"/>
      <c r="J2265" s="116"/>
      <c r="K2265" s="123"/>
      <c r="L2265" s="116"/>
      <c r="M2265" s="116"/>
      <c r="N2265" s="123"/>
    </row>
    <row r="2266">
      <c r="A2266" s="114"/>
      <c r="B2266" s="114"/>
      <c r="C2266" s="114"/>
      <c r="D2266" s="114"/>
      <c r="E2266" s="114"/>
      <c r="F2266" s="114"/>
      <c r="G2266" s="114"/>
      <c r="H2266" s="117"/>
      <c r="I2266" s="123"/>
      <c r="J2266" s="116"/>
      <c r="K2266" s="123"/>
      <c r="L2266" s="116"/>
      <c r="M2266" s="116"/>
      <c r="N2266" s="123"/>
    </row>
    <row r="2267">
      <c r="A2267" s="114"/>
      <c r="B2267" s="114"/>
      <c r="C2267" s="114"/>
      <c r="D2267" s="114"/>
      <c r="E2267" s="114"/>
      <c r="F2267" s="114"/>
      <c r="G2267" s="114"/>
      <c r="H2267" s="117"/>
      <c r="I2267" s="123"/>
      <c r="J2267" s="116"/>
      <c r="K2267" s="123"/>
      <c r="L2267" s="116"/>
      <c r="M2267" s="116"/>
      <c r="N2267" s="123"/>
    </row>
    <row r="2268">
      <c r="A2268" s="114"/>
      <c r="B2268" s="114"/>
      <c r="C2268" s="114"/>
      <c r="D2268" s="114"/>
      <c r="E2268" s="114"/>
      <c r="F2268" s="114"/>
      <c r="G2268" s="114"/>
      <c r="H2268" s="117"/>
      <c r="I2268" s="123"/>
      <c r="J2268" s="116"/>
      <c r="K2268" s="123"/>
      <c r="L2268" s="116"/>
      <c r="M2268" s="116"/>
      <c r="N2268" s="123"/>
    </row>
    <row r="2269">
      <c r="A2269" s="114"/>
      <c r="B2269" s="114"/>
      <c r="C2269" s="114"/>
      <c r="D2269" s="114"/>
      <c r="E2269" s="114"/>
      <c r="F2269" s="114"/>
      <c r="G2269" s="114"/>
      <c r="H2269" s="117"/>
      <c r="I2269" s="123"/>
      <c r="J2269" s="116"/>
      <c r="K2269" s="123"/>
      <c r="L2269" s="116"/>
      <c r="M2269" s="116"/>
      <c r="N2269" s="123"/>
    </row>
    <row r="2270">
      <c r="A2270" s="114"/>
      <c r="B2270" s="114"/>
      <c r="C2270" s="114"/>
      <c r="D2270" s="114"/>
      <c r="E2270" s="114"/>
      <c r="F2270" s="114"/>
      <c r="G2270" s="114"/>
      <c r="H2270" s="117"/>
      <c r="I2270" s="123"/>
      <c r="J2270" s="116"/>
      <c r="K2270" s="123"/>
      <c r="L2270" s="116"/>
      <c r="M2270" s="116"/>
      <c r="N2270" s="123"/>
    </row>
    <row r="2271">
      <c r="A2271" s="114"/>
      <c r="B2271" s="114"/>
      <c r="C2271" s="114"/>
      <c r="D2271" s="114"/>
      <c r="E2271" s="114"/>
      <c r="F2271" s="114"/>
      <c r="G2271" s="114"/>
      <c r="H2271" s="117"/>
      <c r="I2271" s="123"/>
      <c r="J2271" s="116"/>
      <c r="K2271" s="123"/>
      <c r="L2271" s="116"/>
      <c r="M2271" s="116"/>
      <c r="N2271" s="123"/>
    </row>
    <row r="2272">
      <c r="A2272" s="114"/>
      <c r="B2272" s="114"/>
      <c r="C2272" s="114"/>
      <c r="D2272" s="114"/>
      <c r="E2272" s="114"/>
      <c r="F2272" s="114"/>
      <c r="G2272" s="114"/>
      <c r="H2272" s="117"/>
      <c r="I2272" s="123"/>
      <c r="J2272" s="116"/>
      <c r="K2272" s="123"/>
      <c r="L2272" s="116"/>
      <c r="M2272" s="116"/>
      <c r="N2272" s="123"/>
    </row>
    <row r="2273">
      <c r="A2273" s="114"/>
      <c r="B2273" s="114"/>
      <c r="C2273" s="114"/>
      <c r="D2273" s="114"/>
      <c r="E2273" s="114"/>
      <c r="F2273" s="114"/>
      <c r="G2273" s="114"/>
      <c r="H2273" s="117"/>
      <c r="I2273" s="123"/>
      <c r="J2273" s="116"/>
      <c r="K2273" s="123"/>
      <c r="L2273" s="116"/>
      <c r="M2273" s="116"/>
      <c r="N2273" s="123"/>
    </row>
    <row r="2274">
      <c r="A2274" s="114"/>
      <c r="B2274" s="114"/>
      <c r="C2274" s="114"/>
      <c r="D2274" s="114"/>
      <c r="E2274" s="114"/>
      <c r="F2274" s="114"/>
      <c r="G2274" s="114"/>
      <c r="H2274" s="117"/>
      <c r="I2274" s="123"/>
      <c r="J2274" s="116"/>
      <c r="K2274" s="123"/>
      <c r="L2274" s="116"/>
      <c r="M2274" s="116"/>
      <c r="N2274" s="123"/>
    </row>
    <row r="2275">
      <c r="A2275" s="114"/>
      <c r="B2275" s="114"/>
      <c r="C2275" s="114"/>
      <c r="D2275" s="114"/>
      <c r="E2275" s="114"/>
      <c r="F2275" s="114"/>
      <c r="G2275" s="114"/>
      <c r="H2275" s="117"/>
      <c r="I2275" s="123"/>
      <c r="J2275" s="116"/>
      <c r="K2275" s="123"/>
      <c r="L2275" s="116"/>
      <c r="M2275" s="116"/>
      <c r="N2275" s="123"/>
    </row>
    <row r="2276">
      <c r="A2276" s="114"/>
      <c r="B2276" s="114"/>
      <c r="C2276" s="114"/>
      <c r="D2276" s="114"/>
      <c r="E2276" s="114"/>
      <c r="F2276" s="114"/>
      <c r="G2276" s="114"/>
      <c r="H2276" s="117"/>
      <c r="I2276" s="123"/>
      <c r="J2276" s="116"/>
      <c r="K2276" s="123"/>
      <c r="L2276" s="116"/>
      <c r="M2276" s="116"/>
      <c r="N2276" s="123"/>
    </row>
    <row r="2277">
      <c r="A2277" s="114"/>
      <c r="B2277" s="114"/>
      <c r="C2277" s="114"/>
      <c r="D2277" s="114"/>
      <c r="E2277" s="114"/>
      <c r="F2277" s="114"/>
      <c r="G2277" s="114"/>
      <c r="H2277" s="117"/>
      <c r="I2277" s="123"/>
      <c r="J2277" s="116"/>
      <c r="K2277" s="123"/>
      <c r="L2277" s="116"/>
      <c r="M2277" s="116"/>
      <c r="N2277" s="123"/>
    </row>
    <row r="2278">
      <c r="A2278" s="114"/>
      <c r="B2278" s="114"/>
      <c r="C2278" s="114"/>
      <c r="D2278" s="114"/>
      <c r="E2278" s="114"/>
      <c r="F2278" s="114"/>
      <c r="G2278" s="114"/>
      <c r="H2278" s="117"/>
      <c r="I2278" s="123"/>
      <c r="J2278" s="116"/>
      <c r="K2278" s="123"/>
      <c r="L2278" s="116"/>
      <c r="M2278" s="116"/>
      <c r="N2278" s="123"/>
    </row>
    <row r="2279">
      <c r="A2279" s="114"/>
      <c r="B2279" s="114"/>
      <c r="C2279" s="114"/>
      <c r="D2279" s="114"/>
      <c r="E2279" s="114"/>
      <c r="F2279" s="114"/>
      <c r="G2279" s="114"/>
      <c r="H2279" s="117"/>
      <c r="I2279" s="123"/>
      <c r="J2279" s="116"/>
      <c r="K2279" s="123"/>
      <c r="L2279" s="116"/>
      <c r="M2279" s="116"/>
      <c r="N2279" s="123"/>
    </row>
    <row r="2280">
      <c r="A2280" s="114"/>
      <c r="B2280" s="114"/>
      <c r="C2280" s="114"/>
      <c r="D2280" s="114"/>
      <c r="E2280" s="114"/>
      <c r="F2280" s="114"/>
      <c r="G2280" s="114"/>
      <c r="H2280" s="117"/>
      <c r="I2280" s="123"/>
      <c r="J2280" s="116"/>
      <c r="K2280" s="123"/>
      <c r="L2280" s="116"/>
      <c r="M2280" s="116"/>
      <c r="N2280" s="123"/>
    </row>
    <row r="2281">
      <c r="A2281" s="114"/>
      <c r="B2281" s="114"/>
      <c r="C2281" s="114"/>
      <c r="D2281" s="114"/>
      <c r="E2281" s="114"/>
      <c r="F2281" s="114"/>
      <c r="G2281" s="114"/>
      <c r="H2281" s="117"/>
      <c r="I2281" s="123"/>
      <c r="J2281" s="116"/>
      <c r="K2281" s="123"/>
      <c r="L2281" s="116"/>
      <c r="M2281" s="116"/>
      <c r="N2281" s="123"/>
    </row>
    <row r="2282">
      <c r="A2282" s="114"/>
      <c r="B2282" s="114"/>
      <c r="C2282" s="114"/>
      <c r="D2282" s="114"/>
      <c r="E2282" s="114"/>
      <c r="F2282" s="114"/>
      <c r="G2282" s="114"/>
      <c r="H2282" s="117"/>
      <c r="I2282" s="123"/>
      <c r="J2282" s="116"/>
      <c r="K2282" s="123"/>
      <c r="L2282" s="116"/>
      <c r="M2282" s="116"/>
      <c r="N2282" s="123"/>
    </row>
    <row r="2283">
      <c r="A2283" s="114"/>
      <c r="B2283" s="114"/>
      <c r="C2283" s="114"/>
      <c r="D2283" s="114"/>
      <c r="E2283" s="114"/>
      <c r="F2283" s="114"/>
      <c r="G2283" s="114"/>
      <c r="H2283" s="117"/>
      <c r="I2283" s="123"/>
      <c r="J2283" s="116"/>
      <c r="K2283" s="123"/>
      <c r="L2283" s="116"/>
      <c r="M2283" s="116"/>
      <c r="N2283" s="123"/>
    </row>
    <row r="2284">
      <c r="A2284" s="114"/>
      <c r="B2284" s="114"/>
      <c r="C2284" s="114"/>
      <c r="D2284" s="114"/>
      <c r="E2284" s="114"/>
      <c r="F2284" s="114"/>
      <c r="G2284" s="114"/>
      <c r="H2284" s="117"/>
      <c r="I2284" s="123"/>
      <c r="J2284" s="116"/>
      <c r="K2284" s="123"/>
      <c r="L2284" s="116"/>
      <c r="M2284" s="116"/>
      <c r="N2284" s="123"/>
    </row>
    <row r="2285">
      <c r="A2285" s="114"/>
      <c r="B2285" s="114"/>
      <c r="C2285" s="114"/>
      <c r="D2285" s="114"/>
      <c r="E2285" s="114"/>
      <c r="F2285" s="114"/>
      <c r="G2285" s="114"/>
      <c r="H2285" s="117"/>
      <c r="I2285" s="123"/>
      <c r="J2285" s="116"/>
      <c r="K2285" s="123"/>
      <c r="L2285" s="116"/>
      <c r="M2285" s="116"/>
      <c r="N2285" s="123"/>
    </row>
    <row r="2286">
      <c r="A2286" s="114"/>
      <c r="B2286" s="114"/>
      <c r="C2286" s="114"/>
      <c r="D2286" s="114"/>
      <c r="E2286" s="114"/>
      <c r="F2286" s="114"/>
      <c r="G2286" s="114"/>
      <c r="H2286" s="117"/>
      <c r="I2286" s="123"/>
      <c r="J2286" s="116"/>
      <c r="K2286" s="123"/>
      <c r="L2286" s="116"/>
      <c r="M2286" s="116"/>
      <c r="N2286" s="123"/>
    </row>
    <row r="2287">
      <c r="A2287" s="114"/>
      <c r="B2287" s="114"/>
      <c r="C2287" s="114"/>
      <c r="D2287" s="114"/>
      <c r="E2287" s="114"/>
      <c r="F2287" s="114"/>
      <c r="G2287" s="114"/>
      <c r="H2287" s="117"/>
      <c r="I2287" s="123"/>
      <c r="J2287" s="116"/>
      <c r="K2287" s="123"/>
      <c r="L2287" s="116"/>
      <c r="M2287" s="116"/>
      <c r="N2287" s="123"/>
    </row>
    <row r="2288">
      <c r="A2288" s="114"/>
      <c r="B2288" s="114"/>
      <c r="C2288" s="114"/>
      <c r="D2288" s="114"/>
      <c r="E2288" s="114"/>
      <c r="F2288" s="114"/>
      <c r="G2288" s="114"/>
      <c r="H2288" s="117"/>
      <c r="I2288" s="123"/>
      <c r="J2288" s="116"/>
      <c r="K2288" s="123"/>
      <c r="L2288" s="116"/>
      <c r="M2288" s="116"/>
      <c r="N2288" s="123"/>
    </row>
    <row r="2289">
      <c r="A2289" s="114"/>
      <c r="B2289" s="114"/>
      <c r="C2289" s="114"/>
      <c r="D2289" s="114"/>
      <c r="E2289" s="114"/>
      <c r="F2289" s="114"/>
      <c r="G2289" s="114"/>
      <c r="H2289" s="117"/>
      <c r="I2289" s="123"/>
      <c r="J2289" s="116"/>
      <c r="K2289" s="123"/>
      <c r="L2289" s="116"/>
      <c r="M2289" s="116"/>
      <c r="N2289" s="123"/>
    </row>
    <row r="2290">
      <c r="A2290" s="114"/>
      <c r="B2290" s="114"/>
      <c r="C2290" s="114"/>
      <c r="D2290" s="114"/>
      <c r="E2290" s="114"/>
      <c r="F2290" s="114"/>
      <c r="G2290" s="114"/>
      <c r="H2290" s="117"/>
      <c r="I2290" s="123"/>
      <c r="J2290" s="116"/>
      <c r="K2290" s="123"/>
      <c r="L2290" s="116"/>
      <c r="M2290" s="116"/>
      <c r="N2290" s="123"/>
    </row>
    <row r="2291">
      <c r="A2291" s="114"/>
      <c r="B2291" s="114"/>
      <c r="C2291" s="114"/>
      <c r="D2291" s="114"/>
      <c r="E2291" s="114"/>
      <c r="F2291" s="114"/>
      <c r="G2291" s="114"/>
      <c r="H2291" s="117"/>
      <c r="I2291" s="123"/>
      <c r="J2291" s="116"/>
      <c r="K2291" s="123"/>
      <c r="L2291" s="116"/>
      <c r="M2291" s="116"/>
      <c r="N2291" s="123"/>
    </row>
    <row r="2292">
      <c r="A2292" s="114"/>
      <c r="B2292" s="114"/>
      <c r="C2292" s="114"/>
      <c r="D2292" s="114"/>
      <c r="E2292" s="114"/>
      <c r="F2292" s="114"/>
      <c r="G2292" s="114"/>
      <c r="H2292" s="117"/>
      <c r="I2292" s="123"/>
      <c r="J2292" s="116"/>
      <c r="K2292" s="123"/>
      <c r="L2292" s="116"/>
      <c r="M2292" s="116"/>
      <c r="N2292" s="123"/>
    </row>
    <row r="2293">
      <c r="A2293" s="114"/>
      <c r="B2293" s="114"/>
      <c r="C2293" s="114"/>
      <c r="D2293" s="114"/>
      <c r="E2293" s="114"/>
      <c r="F2293" s="114"/>
      <c r="G2293" s="114"/>
      <c r="H2293" s="117"/>
      <c r="I2293" s="123"/>
      <c r="J2293" s="116"/>
      <c r="K2293" s="123"/>
      <c r="L2293" s="116"/>
      <c r="M2293" s="116"/>
      <c r="N2293" s="123"/>
    </row>
    <row r="2294">
      <c r="A2294" s="114"/>
      <c r="B2294" s="114"/>
      <c r="C2294" s="114"/>
      <c r="D2294" s="114"/>
      <c r="E2294" s="114"/>
      <c r="F2294" s="114"/>
      <c r="G2294" s="114"/>
      <c r="H2294" s="117"/>
      <c r="I2294" s="123"/>
      <c r="J2294" s="116"/>
      <c r="K2294" s="123"/>
      <c r="L2294" s="116"/>
      <c r="M2294" s="116"/>
      <c r="N2294" s="123"/>
    </row>
    <row r="2295">
      <c r="A2295" s="114"/>
      <c r="B2295" s="114"/>
      <c r="C2295" s="114"/>
      <c r="D2295" s="114"/>
      <c r="E2295" s="114"/>
      <c r="F2295" s="114"/>
      <c r="G2295" s="114"/>
      <c r="H2295" s="117"/>
      <c r="I2295" s="123"/>
      <c r="J2295" s="116"/>
      <c r="K2295" s="123"/>
      <c r="L2295" s="116"/>
      <c r="M2295" s="116"/>
      <c r="N2295" s="123"/>
    </row>
    <row r="2296">
      <c r="A2296" s="114"/>
      <c r="B2296" s="114"/>
      <c r="C2296" s="114"/>
      <c r="D2296" s="114"/>
      <c r="E2296" s="114"/>
      <c r="F2296" s="114"/>
      <c r="G2296" s="114"/>
      <c r="H2296" s="117"/>
      <c r="I2296" s="123"/>
      <c r="J2296" s="116"/>
      <c r="K2296" s="123"/>
      <c r="L2296" s="116"/>
      <c r="M2296" s="116"/>
      <c r="N2296" s="123"/>
    </row>
    <row r="2297">
      <c r="A2297" s="114"/>
      <c r="B2297" s="114"/>
      <c r="C2297" s="114"/>
      <c r="D2297" s="114"/>
      <c r="E2297" s="114"/>
      <c r="F2297" s="114"/>
      <c r="G2297" s="114"/>
      <c r="H2297" s="117"/>
      <c r="I2297" s="123"/>
      <c r="J2297" s="116"/>
      <c r="K2297" s="123"/>
      <c r="L2297" s="116"/>
      <c r="M2297" s="116"/>
      <c r="N2297" s="123"/>
    </row>
    <row r="2298">
      <c r="A2298" s="114"/>
      <c r="B2298" s="114"/>
      <c r="C2298" s="114"/>
      <c r="D2298" s="114"/>
      <c r="E2298" s="114"/>
      <c r="F2298" s="114"/>
      <c r="G2298" s="114"/>
      <c r="H2298" s="117"/>
      <c r="I2298" s="123"/>
      <c r="J2298" s="116"/>
      <c r="K2298" s="123"/>
      <c r="L2298" s="116"/>
      <c r="M2298" s="116"/>
      <c r="N2298" s="123"/>
    </row>
    <row r="2299">
      <c r="A2299" s="114"/>
      <c r="B2299" s="114"/>
      <c r="C2299" s="114"/>
      <c r="D2299" s="114"/>
      <c r="E2299" s="114"/>
      <c r="F2299" s="114"/>
      <c r="G2299" s="114"/>
      <c r="H2299" s="117"/>
      <c r="I2299" s="123"/>
      <c r="J2299" s="116"/>
      <c r="K2299" s="123"/>
      <c r="L2299" s="116"/>
      <c r="M2299" s="116"/>
      <c r="N2299" s="123"/>
    </row>
    <row r="2300">
      <c r="A2300" s="114"/>
      <c r="B2300" s="114"/>
      <c r="C2300" s="114"/>
      <c r="D2300" s="114"/>
      <c r="E2300" s="114"/>
      <c r="F2300" s="114"/>
      <c r="G2300" s="114"/>
      <c r="H2300" s="117"/>
      <c r="I2300" s="123"/>
      <c r="J2300" s="116"/>
      <c r="K2300" s="123"/>
      <c r="L2300" s="116"/>
      <c r="M2300" s="116"/>
      <c r="N2300" s="123"/>
    </row>
    <row r="2301">
      <c r="A2301" s="114"/>
      <c r="B2301" s="114"/>
      <c r="C2301" s="114"/>
      <c r="D2301" s="114"/>
      <c r="E2301" s="114"/>
      <c r="F2301" s="114"/>
      <c r="G2301" s="114"/>
      <c r="H2301" s="117"/>
      <c r="I2301" s="123"/>
      <c r="J2301" s="116"/>
      <c r="K2301" s="123"/>
      <c r="L2301" s="116"/>
      <c r="M2301" s="116"/>
      <c r="N2301" s="123"/>
    </row>
    <row r="2302">
      <c r="A2302" s="114"/>
      <c r="B2302" s="114"/>
      <c r="C2302" s="114"/>
      <c r="D2302" s="114"/>
      <c r="E2302" s="114"/>
      <c r="F2302" s="114"/>
      <c r="G2302" s="114"/>
      <c r="H2302" s="117"/>
      <c r="I2302" s="123"/>
      <c r="J2302" s="116"/>
      <c r="K2302" s="123"/>
      <c r="L2302" s="116"/>
      <c r="M2302" s="116"/>
      <c r="N2302" s="123"/>
    </row>
    <row r="2303">
      <c r="A2303" s="114"/>
      <c r="B2303" s="114"/>
      <c r="C2303" s="114"/>
      <c r="D2303" s="114"/>
      <c r="E2303" s="114"/>
      <c r="F2303" s="114"/>
      <c r="G2303" s="114"/>
      <c r="H2303" s="117"/>
      <c r="I2303" s="123"/>
      <c r="J2303" s="116"/>
      <c r="K2303" s="123"/>
      <c r="L2303" s="116"/>
      <c r="M2303" s="116"/>
      <c r="N2303" s="123"/>
    </row>
    <row r="2304">
      <c r="A2304" s="114"/>
      <c r="B2304" s="114"/>
      <c r="C2304" s="114"/>
      <c r="D2304" s="114"/>
      <c r="E2304" s="114"/>
      <c r="F2304" s="114"/>
      <c r="G2304" s="114"/>
      <c r="H2304" s="117"/>
      <c r="I2304" s="123"/>
      <c r="J2304" s="116"/>
      <c r="K2304" s="123"/>
      <c r="L2304" s="116"/>
      <c r="M2304" s="116"/>
      <c r="N2304" s="123"/>
    </row>
    <row r="2305">
      <c r="A2305" s="114"/>
      <c r="B2305" s="114"/>
      <c r="C2305" s="114"/>
      <c r="D2305" s="114"/>
      <c r="E2305" s="114"/>
      <c r="F2305" s="114"/>
      <c r="G2305" s="114"/>
      <c r="H2305" s="117"/>
      <c r="I2305" s="123"/>
      <c r="J2305" s="116"/>
      <c r="K2305" s="123"/>
      <c r="L2305" s="116"/>
      <c r="M2305" s="116"/>
      <c r="N2305" s="123"/>
    </row>
    <row r="2306">
      <c r="A2306" s="114"/>
      <c r="B2306" s="114"/>
      <c r="C2306" s="114"/>
      <c r="D2306" s="114"/>
      <c r="E2306" s="114"/>
      <c r="F2306" s="114"/>
      <c r="G2306" s="114"/>
      <c r="H2306" s="117"/>
      <c r="I2306" s="123"/>
      <c r="J2306" s="116"/>
      <c r="K2306" s="123"/>
      <c r="L2306" s="116"/>
      <c r="M2306" s="116"/>
      <c r="N2306" s="123"/>
    </row>
    <row r="2307">
      <c r="A2307" s="114"/>
      <c r="B2307" s="114"/>
      <c r="C2307" s="114"/>
      <c r="D2307" s="114"/>
      <c r="E2307" s="114"/>
      <c r="F2307" s="114"/>
      <c r="G2307" s="114"/>
      <c r="H2307" s="117"/>
      <c r="I2307" s="123"/>
      <c r="J2307" s="116"/>
      <c r="K2307" s="123"/>
      <c r="L2307" s="116"/>
      <c r="M2307" s="116"/>
      <c r="N2307" s="123"/>
    </row>
    <row r="2308">
      <c r="A2308" s="114"/>
      <c r="B2308" s="114"/>
      <c r="C2308" s="114"/>
      <c r="D2308" s="114"/>
      <c r="E2308" s="114"/>
      <c r="F2308" s="114"/>
      <c r="G2308" s="114"/>
      <c r="H2308" s="117"/>
      <c r="I2308" s="123"/>
      <c r="J2308" s="116"/>
      <c r="K2308" s="123"/>
      <c r="L2308" s="116"/>
      <c r="M2308" s="116"/>
      <c r="N2308" s="123"/>
    </row>
    <row r="2309">
      <c r="A2309" s="114"/>
      <c r="B2309" s="114"/>
      <c r="C2309" s="114"/>
      <c r="D2309" s="114"/>
      <c r="E2309" s="114"/>
      <c r="F2309" s="114"/>
      <c r="G2309" s="114"/>
      <c r="H2309" s="117"/>
      <c r="I2309" s="123"/>
      <c r="J2309" s="116"/>
      <c r="K2309" s="123"/>
      <c r="L2309" s="116"/>
      <c r="M2309" s="116"/>
      <c r="N2309" s="123"/>
    </row>
    <row r="2310">
      <c r="A2310" s="114"/>
      <c r="B2310" s="114"/>
      <c r="C2310" s="114"/>
      <c r="D2310" s="114"/>
      <c r="E2310" s="114"/>
      <c r="F2310" s="114"/>
      <c r="G2310" s="114"/>
      <c r="H2310" s="117"/>
      <c r="I2310" s="123"/>
      <c r="J2310" s="116"/>
      <c r="K2310" s="123"/>
      <c r="L2310" s="116"/>
      <c r="M2310" s="116"/>
      <c r="N2310" s="123"/>
    </row>
    <row r="2311">
      <c r="A2311" s="114"/>
      <c r="B2311" s="114"/>
      <c r="C2311" s="114"/>
      <c r="D2311" s="114"/>
      <c r="E2311" s="114"/>
      <c r="F2311" s="114"/>
      <c r="G2311" s="114"/>
      <c r="H2311" s="117"/>
      <c r="I2311" s="123"/>
      <c r="J2311" s="116"/>
      <c r="K2311" s="123"/>
      <c r="L2311" s="116"/>
      <c r="M2311" s="116"/>
      <c r="N2311" s="123"/>
    </row>
    <row r="2312">
      <c r="A2312" s="114"/>
      <c r="B2312" s="114"/>
      <c r="C2312" s="114"/>
      <c r="D2312" s="114"/>
      <c r="E2312" s="114"/>
      <c r="F2312" s="114"/>
      <c r="G2312" s="114"/>
      <c r="H2312" s="117"/>
      <c r="I2312" s="123"/>
      <c r="J2312" s="116"/>
      <c r="K2312" s="123"/>
      <c r="L2312" s="116"/>
      <c r="M2312" s="116"/>
      <c r="N2312" s="123"/>
    </row>
    <row r="2313">
      <c r="A2313" s="114"/>
      <c r="B2313" s="114"/>
      <c r="C2313" s="114"/>
      <c r="D2313" s="114"/>
      <c r="E2313" s="114"/>
      <c r="F2313" s="114"/>
      <c r="G2313" s="114"/>
      <c r="H2313" s="117"/>
      <c r="I2313" s="123"/>
      <c r="J2313" s="116"/>
      <c r="K2313" s="123"/>
      <c r="L2313" s="116"/>
      <c r="M2313" s="116"/>
      <c r="N2313" s="123"/>
    </row>
    <row r="2314">
      <c r="A2314" s="114"/>
      <c r="B2314" s="114"/>
      <c r="C2314" s="114"/>
      <c r="D2314" s="114"/>
      <c r="E2314" s="114"/>
      <c r="F2314" s="114"/>
      <c r="G2314" s="114"/>
      <c r="H2314" s="117"/>
      <c r="I2314" s="123"/>
      <c r="J2314" s="116"/>
      <c r="K2314" s="123"/>
      <c r="L2314" s="116"/>
      <c r="M2314" s="116"/>
      <c r="N2314" s="123"/>
    </row>
    <row r="2315">
      <c r="A2315" s="114"/>
      <c r="B2315" s="114"/>
      <c r="C2315" s="114"/>
      <c r="D2315" s="114"/>
      <c r="E2315" s="114"/>
      <c r="F2315" s="114"/>
      <c r="G2315" s="114"/>
      <c r="H2315" s="117"/>
      <c r="I2315" s="123"/>
      <c r="J2315" s="116"/>
      <c r="K2315" s="123"/>
      <c r="L2315" s="116"/>
      <c r="M2315" s="116"/>
      <c r="N2315" s="123"/>
    </row>
    <row r="2316">
      <c r="A2316" s="114"/>
      <c r="B2316" s="114"/>
      <c r="C2316" s="114"/>
      <c r="D2316" s="114"/>
      <c r="E2316" s="114"/>
      <c r="F2316" s="114"/>
      <c r="G2316" s="114"/>
      <c r="H2316" s="117"/>
      <c r="I2316" s="123"/>
      <c r="J2316" s="116"/>
      <c r="K2316" s="123"/>
      <c r="L2316" s="116"/>
      <c r="M2316" s="116"/>
      <c r="N2316" s="123"/>
    </row>
    <row r="2317">
      <c r="A2317" s="114"/>
      <c r="B2317" s="114"/>
      <c r="C2317" s="114"/>
      <c r="D2317" s="114"/>
      <c r="E2317" s="114"/>
      <c r="F2317" s="114"/>
      <c r="G2317" s="114"/>
      <c r="H2317" s="117"/>
      <c r="I2317" s="123"/>
      <c r="J2317" s="116"/>
      <c r="K2317" s="123"/>
      <c r="L2317" s="116"/>
      <c r="M2317" s="116"/>
      <c r="N2317" s="123"/>
    </row>
    <row r="2318">
      <c r="A2318" s="114"/>
      <c r="B2318" s="114"/>
      <c r="C2318" s="114"/>
      <c r="D2318" s="114"/>
      <c r="E2318" s="114"/>
      <c r="F2318" s="114"/>
      <c r="G2318" s="114"/>
      <c r="H2318" s="117"/>
      <c r="I2318" s="123"/>
      <c r="J2318" s="116"/>
      <c r="K2318" s="123"/>
      <c r="L2318" s="116"/>
      <c r="M2318" s="116"/>
      <c r="N2318" s="123"/>
    </row>
    <row r="2319">
      <c r="A2319" s="114"/>
      <c r="B2319" s="114"/>
      <c r="C2319" s="114"/>
      <c r="D2319" s="114"/>
      <c r="E2319" s="114"/>
      <c r="F2319" s="114"/>
      <c r="G2319" s="114"/>
      <c r="H2319" s="117"/>
      <c r="I2319" s="123"/>
      <c r="J2319" s="116"/>
      <c r="K2319" s="123"/>
      <c r="L2319" s="116"/>
      <c r="M2319" s="116"/>
      <c r="N2319" s="123"/>
    </row>
    <row r="2320">
      <c r="A2320" s="114"/>
      <c r="B2320" s="114"/>
      <c r="C2320" s="114"/>
      <c r="D2320" s="114"/>
      <c r="E2320" s="114"/>
      <c r="F2320" s="114"/>
      <c r="G2320" s="114"/>
      <c r="H2320" s="117"/>
      <c r="I2320" s="123"/>
      <c r="J2320" s="116"/>
      <c r="K2320" s="123"/>
      <c r="L2320" s="116"/>
      <c r="M2320" s="116"/>
      <c r="N2320" s="123"/>
    </row>
    <row r="2321">
      <c r="A2321" s="114"/>
      <c r="B2321" s="114"/>
      <c r="C2321" s="114"/>
      <c r="D2321" s="114"/>
      <c r="E2321" s="114"/>
      <c r="F2321" s="114"/>
      <c r="G2321" s="114"/>
      <c r="H2321" s="117"/>
      <c r="I2321" s="123"/>
      <c r="J2321" s="116"/>
      <c r="K2321" s="123"/>
      <c r="L2321" s="116"/>
      <c r="M2321" s="116"/>
      <c r="N2321" s="123"/>
    </row>
    <row r="2322">
      <c r="A2322" s="114"/>
      <c r="B2322" s="114"/>
      <c r="C2322" s="114"/>
      <c r="D2322" s="114"/>
      <c r="E2322" s="114"/>
      <c r="F2322" s="114"/>
      <c r="G2322" s="114"/>
      <c r="H2322" s="117"/>
      <c r="I2322" s="123"/>
      <c r="J2322" s="116"/>
      <c r="K2322" s="123"/>
      <c r="L2322" s="116"/>
      <c r="M2322" s="116"/>
      <c r="N2322" s="123"/>
    </row>
    <row r="2323">
      <c r="A2323" s="114"/>
      <c r="B2323" s="114"/>
      <c r="C2323" s="114"/>
      <c r="D2323" s="114"/>
      <c r="E2323" s="114"/>
      <c r="F2323" s="114"/>
      <c r="G2323" s="114"/>
      <c r="H2323" s="117"/>
      <c r="I2323" s="123"/>
      <c r="J2323" s="116"/>
      <c r="K2323" s="123"/>
      <c r="L2323" s="116"/>
      <c r="M2323" s="116"/>
      <c r="N2323" s="123"/>
    </row>
    <row r="2324">
      <c r="A2324" s="114"/>
      <c r="B2324" s="114"/>
      <c r="C2324" s="114"/>
      <c r="D2324" s="114"/>
      <c r="E2324" s="114"/>
      <c r="F2324" s="114"/>
      <c r="G2324" s="114"/>
      <c r="H2324" s="117"/>
      <c r="I2324" s="123"/>
      <c r="J2324" s="116"/>
      <c r="K2324" s="123"/>
      <c r="L2324" s="116"/>
      <c r="M2324" s="116"/>
      <c r="N2324" s="123"/>
    </row>
    <row r="2325">
      <c r="A2325" s="114"/>
      <c r="B2325" s="114"/>
      <c r="C2325" s="114"/>
      <c r="D2325" s="114"/>
      <c r="E2325" s="114"/>
      <c r="F2325" s="114"/>
      <c r="G2325" s="114"/>
      <c r="H2325" s="117"/>
      <c r="I2325" s="123"/>
      <c r="J2325" s="116"/>
      <c r="K2325" s="123"/>
      <c r="L2325" s="116"/>
      <c r="M2325" s="116"/>
      <c r="N2325" s="123"/>
    </row>
    <row r="2326">
      <c r="A2326" s="114"/>
      <c r="B2326" s="114"/>
      <c r="C2326" s="114"/>
      <c r="D2326" s="114"/>
      <c r="E2326" s="114"/>
      <c r="F2326" s="114"/>
      <c r="G2326" s="114"/>
      <c r="H2326" s="117"/>
      <c r="I2326" s="123"/>
      <c r="J2326" s="116"/>
      <c r="K2326" s="123"/>
      <c r="L2326" s="116"/>
      <c r="M2326" s="116"/>
      <c r="N2326" s="123"/>
    </row>
    <row r="2327">
      <c r="A2327" s="114"/>
      <c r="B2327" s="114"/>
      <c r="C2327" s="114"/>
      <c r="D2327" s="114"/>
      <c r="E2327" s="114"/>
      <c r="F2327" s="114"/>
      <c r="G2327" s="114"/>
      <c r="H2327" s="117"/>
      <c r="I2327" s="123"/>
      <c r="J2327" s="116"/>
      <c r="K2327" s="123"/>
      <c r="L2327" s="116"/>
      <c r="M2327" s="116"/>
      <c r="N2327" s="123"/>
    </row>
    <row r="2328">
      <c r="A2328" s="114"/>
      <c r="B2328" s="114"/>
      <c r="C2328" s="114"/>
      <c r="D2328" s="114"/>
      <c r="E2328" s="114"/>
      <c r="F2328" s="114"/>
      <c r="G2328" s="114"/>
      <c r="H2328" s="117"/>
      <c r="I2328" s="123"/>
      <c r="J2328" s="116"/>
      <c r="K2328" s="123"/>
      <c r="L2328" s="116"/>
      <c r="M2328" s="116"/>
      <c r="N2328" s="123"/>
    </row>
    <row r="2329">
      <c r="A2329" s="114"/>
      <c r="B2329" s="114"/>
      <c r="C2329" s="114"/>
      <c r="D2329" s="114"/>
      <c r="E2329" s="114"/>
      <c r="F2329" s="114"/>
      <c r="G2329" s="114"/>
      <c r="H2329" s="117"/>
      <c r="I2329" s="123"/>
      <c r="J2329" s="116"/>
      <c r="K2329" s="123"/>
      <c r="L2329" s="116"/>
      <c r="M2329" s="116"/>
      <c r="N2329" s="123"/>
    </row>
    <row r="2330">
      <c r="A2330" s="114"/>
      <c r="B2330" s="114"/>
      <c r="C2330" s="114"/>
      <c r="D2330" s="114"/>
      <c r="E2330" s="114"/>
      <c r="F2330" s="114"/>
      <c r="G2330" s="114"/>
      <c r="H2330" s="117"/>
      <c r="I2330" s="123"/>
      <c r="J2330" s="116"/>
      <c r="K2330" s="123"/>
      <c r="L2330" s="116"/>
      <c r="M2330" s="116"/>
      <c r="N2330" s="123"/>
    </row>
    <row r="2331">
      <c r="A2331" s="114"/>
      <c r="B2331" s="114"/>
      <c r="C2331" s="114"/>
      <c r="D2331" s="114"/>
      <c r="E2331" s="114"/>
      <c r="F2331" s="114"/>
      <c r="G2331" s="114"/>
      <c r="H2331" s="117"/>
      <c r="I2331" s="123"/>
      <c r="J2331" s="116"/>
      <c r="K2331" s="123"/>
      <c r="L2331" s="116"/>
      <c r="M2331" s="116"/>
      <c r="N2331" s="123"/>
    </row>
    <row r="2332">
      <c r="A2332" s="114"/>
      <c r="B2332" s="114"/>
      <c r="C2332" s="114"/>
      <c r="D2332" s="114"/>
      <c r="E2332" s="114"/>
      <c r="F2332" s="114"/>
      <c r="G2332" s="114"/>
      <c r="H2332" s="117"/>
      <c r="I2332" s="123"/>
      <c r="J2332" s="116"/>
      <c r="K2332" s="123"/>
      <c r="L2332" s="116"/>
      <c r="M2332" s="116"/>
      <c r="N2332" s="123"/>
    </row>
    <row r="2333">
      <c r="A2333" s="114"/>
      <c r="B2333" s="114"/>
      <c r="C2333" s="114"/>
      <c r="D2333" s="114"/>
      <c r="E2333" s="114"/>
      <c r="F2333" s="114"/>
      <c r="G2333" s="114"/>
      <c r="H2333" s="117"/>
      <c r="I2333" s="123"/>
      <c r="J2333" s="116"/>
      <c r="K2333" s="123"/>
      <c r="L2333" s="116"/>
      <c r="M2333" s="116"/>
      <c r="N2333" s="123"/>
    </row>
    <row r="2334">
      <c r="A2334" s="114"/>
      <c r="B2334" s="114"/>
      <c r="C2334" s="114"/>
      <c r="D2334" s="114"/>
      <c r="E2334" s="114"/>
      <c r="F2334" s="114"/>
      <c r="G2334" s="114"/>
      <c r="H2334" s="117"/>
      <c r="I2334" s="123"/>
      <c r="J2334" s="116"/>
      <c r="K2334" s="123"/>
      <c r="L2334" s="116"/>
      <c r="M2334" s="116"/>
      <c r="N2334" s="123"/>
    </row>
    <row r="2335">
      <c r="A2335" s="114"/>
      <c r="B2335" s="114"/>
      <c r="C2335" s="114"/>
      <c r="D2335" s="114"/>
      <c r="E2335" s="114"/>
      <c r="F2335" s="114"/>
      <c r="G2335" s="114"/>
      <c r="H2335" s="117"/>
      <c r="I2335" s="123"/>
      <c r="J2335" s="116"/>
      <c r="K2335" s="123"/>
      <c r="L2335" s="116"/>
      <c r="M2335" s="116"/>
      <c r="N2335" s="123"/>
    </row>
    <row r="2336">
      <c r="A2336" s="114"/>
      <c r="B2336" s="114"/>
      <c r="C2336" s="114"/>
      <c r="D2336" s="114"/>
      <c r="E2336" s="114"/>
      <c r="F2336" s="114"/>
      <c r="G2336" s="114"/>
      <c r="H2336" s="117"/>
      <c r="I2336" s="123"/>
      <c r="J2336" s="116"/>
      <c r="K2336" s="123"/>
      <c r="L2336" s="116"/>
      <c r="M2336" s="116"/>
      <c r="N2336" s="123"/>
    </row>
    <row r="2337">
      <c r="A2337" s="114"/>
      <c r="B2337" s="114"/>
      <c r="C2337" s="114"/>
      <c r="D2337" s="114"/>
      <c r="E2337" s="114"/>
      <c r="F2337" s="114"/>
      <c r="G2337" s="114"/>
      <c r="H2337" s="117"/>
      <c r="I2337" s="123"/>
      <c r="J2337" s="116"/>
      <c r="K2337" s="123"/>
      <c r="L2337" s="116"/>
      <c r="M2337" s="116"/>
      <c r="N2337" s="123"/>
    </row>
    <row r="2338">
      <c r="A2338" s="114"/>
      <c r="B2338" s="114"/>
      <c r="C2338" s="114"/>
      <c r="D2338" s="114"/>
      <c r="E2338" s="114"/>
      <c r="F2338" s="114"/>
      <c r="G2338" s="114"/>
      <c r="H2338" s="117"/>
      <c r="I2338" s="123"/>
      <c r="J2338" s="116"/>
      <c r="K2338" s="123"/>
      <c r="L2338" s="116"/>
      <c r="M2338" s="116"/>
      <c r="N2338" s="123"/>
    </row>
    <row r="2339">
      <c r="A2339" s="114"/>
      <c r="B2339" s="114"/>
      <c r="C2339" s="114"/>
      <c r="D2339" s="114"/>
      <c r="E2339" s="114"/>
      <c r="F2339" s="114"/>
      <c r="G2339" s="114"/>
      <c r="H2339" s="117"/>
      <c r="I2339" s="123"/>
      <c r="J2339" s="116"/>
      <c r="K2339" s="123"/>
      <c r="L2339" s="116"/>
      <c r="M2339" s="116"/>
      <c r="N2339" s="123"/>
    </row>
    <row r="2340">
      <c r="A2340" s="114"/>
      <c r="B2340" s="114"/>
      <c r="C2340" s="114"/>
      <c r="D2340" s="114"/>
      <c r="E2340" s="114"/>
      <c r="F2340" s="114"/>
      <c r="G2340" s="114"/>
      <c r="H2340" s="117"/>
      <c r="I2340" s="123"/>
      <c r="J2340" s="116"/>
      <c r="K2340" s="123"/>
      <c r="L2340" s="116"/>
      <c r="M2340" s="116"/>
      <c r="N2340" s="123"/>
    </row>
    <row r="2341">
      <c r="A2341" s="114"/>
      <c r="B2341" s="114"/>
      <c r="C2341" s="114"/>
      <c r="D2341" s="114"/>
      <c r="E2341" s="114"/>
      <c r="F2341" s="114"/>
      <c r="G2341" s="114"/>
      <c r="H2341" s="117"/>
      <c r="I2341" s="123"/>
      <c r="J2341" s="116"/>
      <c r="K2341" s="123"/>
      <c r="L2341" s="116"/>
      <c r="M2341" s="116"/>
      <c r="N2341" s="123"/>
    </row>
    <row r="2342">
      <c r="A2342" s="114"/>
      <c r="B2342" s="114"/>
      <c r="C2342" s="114"/>
      <c r="D2342" s="114"/>
      <c r="E2342" s="114"/>
      <c r="F2342" s="114"/>
      <c r="G2342" s="114"/>
      <c r="H2342" s="117"/>
      <c r="I2342" s="123"/>
      <c r="J2342" s="116"/>
      <c r="K2342" s="123"/>
      <c r="L2342" s="116"/>
      <c r="M2342" s="116"/>
      <c r="N2342" s="123"/>
    </row>
    <row r="2343">
      <c r="A2343" s="114"/>
      <c r="B2343" s="114"/>
      <c r="C2343" s="114"/>
      <c r="D2343" s="114"/>
      <c r="E2343" s="114"/>
      <c r="F2343" s="114"/>
      <c r="G2343" s="114"/>
      <c r="H2343" s="117"/>
      <c r="I2343" s="123"/>
      <c r="J2343" s="116"/>
      <c r="K2343" s="123"/>
      <c r="L2343" s="116"/>
      <c r="M2343" s="116"/>
      <c r="N2343" s="123"/>
    </row>
    <row r="2344">
      <c r="A2344" s="114"/>
      <c r="B2344" s="114"/>
      <c r="C2344" s="114"/>
      <c r="D2344" s="114"/>
      <c r="E2344" s="114"/>
      <c r="F2344" s="114"/>
      <c r="G2344" s="114"/>
      <c r="H2344" s="117"/>
      <c r="I2344" s="123"/>
      <c r="J2344" s="116"/>
      <c r="K2344" s="123"/>
      <c r="L2344" s="116"/>
      <c r="M2344" s="116"/>
      <c r="N2344" s="123"/>
    </row>
    <row r="2345">
      <c r="A2345" s="114"/>
      <c r="B2345" s="114"/>
      <c r="C2345" s="114"/>
      <c r="D2345" s="114"/>
      <c r="E2345" s="114"/>
      <c r="F2345" s="114"/>
      <c r="G2345" s="114"/>
      <c r="H2345" s="117"/>
      <c r="I2345" s="123"/>
      <c r="J2345" s="116"/>
      <c r="K2345" s="123"/>
      <c r="L2345" s="116"/>
      <c r="M2345" s="116"/>
      <c r="N2345" s="123"/>
    </row>
    <row r="2346">
      <c r="A2346" s="114"/>
      <c r="B2346" s="114"/>
      <c r="C2346" s="114"/>
      <c r="D2346" s="114"/>
      <c r="E2346" s="114"/>
      <c r="F2346" s="114"/>
      <c r="G2346" s="114"/>
      <c r="H2346" s="117"/>
      <c r="I2346" s="123"/>
      <c r="J2346" s="116"/>
      <c r="K2346" s="123"/>
      <c r="L2346" s="116"/>
      <c r="M2346" s="116"/>
      <c r="N2346" s="123"/>
    </row>
    <row r="2347">
      <c r="A2347" s="114"/>
      <c r="B2347" s="114"/>
      <c r="C2347" s="114"/>
      <c r="D2347" s="114"/>
      <c r="E2347" s="114"/>
      <c r="F2347" s="114"/>
      <c r="G2347" s="114"/>
      <c r="H2347" s="117"/>
      <c r="I2347" s="123"/>
      <c r="J2347" s="116"/>
      <c r="K2347" s="123"/>
      <c r="L2347" s="116"/>
      <c r="M2347" s="116"/>
      <c r="N2347" s="123"/>
    </row>
    <row r="2348">
      <c r="A2348" s="114"/>
      <c r="B2348" s="114"/>
      <c r="C2348" s="114"/>
      <c r="D2348" s="114"/>
      <c r="E2348" s="114"/>
      <c r="F2348" s="114"/>
      <c r="G2348" s="114"/>
      <c r="H2348" s="117"/>
      <c r="I2348" s="123"/>
      <c r="J2348" s="116"/>
      <c r="K2348" s="123"/>
      <c r="L2348" s="116"/>
      <c r="M2348" s="116"/>
      <c r="N2348" s="123"/>
    </row>
    <row r="2349">
      <c r="A2349" s="114"/>
      <c r="B2349" s="114"/>
      <c r="C2349" s="114"/>
      <c r="D2349" s="114"/>
      <c r="E2349" s="114"/>
      <c r="F2349" s="114"/>
      <c r="G2349" s="114"/>
      <c r="H2349" s="117"/>
      <c r="I2349" s="123"/>
      <c r="J2349" s="116"/>
      <c r="K2349" s="123"/>
      <c r="L2349" s="116"/>
      <c r="M2349" s="116"/>
      <c r="N2349" s="123"/>
    </row>
    <row r="2350">
      <c r="A2350" s="114"/>
      <c r="B2350" s="114"/>
      <c r="C2350" s="114"/>
      <c r="D2350" s="114"/>
      <c r="E2350" s="114"/>
      <c r="F2350" s="114"/>
      <c r="G2350" s="114"/>
      <c r="H2350" s="117"/>
      <c r="I2350" s="123"/>
      <c r="J2350" s="116"/>
      <c r="K2350" s="123"/>
      <c r="L2350" s="116"/>
      <c r="M2350" s="116"/>
      <c r="N2350" s="123"/>
    </row>
    <row r="2351">
      <c r="A2351" s="114"/>
      <c r="B2351" s="114"/>
      <c r="C2351" s="114"/>
      <c r="D2351" s="114"/>
      <c r="E2351" s="114"/>
      <c r="F2351" s="114"/>
      <c r="G2351" s="114"/>
      <c r="H2351" s="117"/>
      <c r="I2351" s="123"/>
      <c r="J2351" s="116"/>
      <c r="K2351" s="123"/>
      <c r="L2351" s="116"/>
      <c r="M2351" s="116"/>
      <c r="N2351" s="123"/>
    </row>
    <row r="2352">
      <c r="A2352" s="114"/>
      <c r="B2352" s="114"/>
      <c r="C2352" s="114"/>
      <c r="D2352" s="114"/>
      <c r="E2352" s="114"/>
      <c r="F2352" s="114"/>
      <c r="G2352" s="114"/>
      <c r="H2352" s="117"/>
      <c r="I2352" s="123"/>
      <c r="J2352" s="116"/>
      <c r="K2352" s="123"/>
      <c r="L2352" s="116"/>
      <c r="M2352" s="116"/>
      <c r="N2352" s="123"/>
    </row>
    <row r="2353">
      <c r="A2353" s="114"/>
      <c r="B2353" s="114"/>
      <c r="C2353" s="114"/>
      <c r="D2353" s="114"/>
      <c r="E2353" s="114"/>
      <c r="F2353" s="114"/>
      <c r="G2353" s="114"/>
      <c r="H2353" s="117"/>
      <c r="I2353" s="123"/>
      <c r="J2353" s="116"/>
      <c r="K2353" s="123"/>
      <c r="L2353" s="116"/>
      <c r="M2353" s="116"/>
      <c r="N2353" s="123"/>
    </row>
    <row r="2354">
      <c r="A2354" s="114"/>
      <c r="B2354" s="114"/>
      <c r="C2354" s="114"/>
      <c r="D2354" s="114"/>
      <c r="E2354" s="114"/>
      <c r="F2354" s="114"/>
      <c r="G2354" s="114"/>
      <c r="H2354" s="117"/>
      <c r="I2354" s="123"/>
      <c r="J2354" s="116"/>
      <c r="K2354" s="123"/>
      <c r="L2354" s="116"/>
      <c r="M2354" s="116"/>
      <c r="N2354" s="123"/>
    </row>
    <row r="2355">
      <c r="A2355" s="114"/>
      <c r="B2355" s="114"/>
      <c r="C2355" s="114"/>
      <c r="D2355" s="114"/>
      <c r="E2355" s="114"/>
      <c r="F2355" s="114"/>
      <c r="G2355" s="114"/>
      <c r="H2355" s="117"/>
      <c r="I2355" s="123"/>
      <c r="J2355" s="116"/>
      <c r="K2355" s="123"/>
      <c r="L2355" s="116"/>
      <c r="M2355" s="116"/>
      <c r="N2355" s="123"/>
    </row>
    <row r="2356">
      <c r="A2356" s="114"/>
      <c r="B2356" s="114"/>
      <c r="C2356" s="114"/>
      <c r="D2356" s="114"/>
      <c r="E2356" s="114"/>
      <c r="F2356" s="114"/>
      <c r="G2356" s="114"/>
      <c r="H2356" s="117"/>
      <c r="I2356" s="123"/>
      <c r="J2356" s="116"/>
      <c r="K2356" s="123"/>
      <c r="L2356" s="116"/>
      <c r="M2356" s="116"/>
      <c r="N2356" s="123"/>
    </row>
    <row r="2357">
      <c r="A2357" s="114"/>
      <c r="B2357" s="114"/>
      <c r="C2357" s="114"/>
      <c r="D2357" s="114"/>
      <c r="E2357" s="114"/>
      <c r="F2357" s="114"/>
      <c r="G2357" s="114"/>
      <c r="H2357" s="117"/>
      <c r="I2357" s="123"/>
      <c r="J2357" s="116"/>
      <c r="K2357" s="123"/>
      <c r="L2357" s="116"/>
      <c r="M2357" s="116"/>
      <c r="N2357" s="123"/>
    </row>
    <row r="2358">
      <c r="A2358" s="114"/>
      <c r="B2358" s="114"/>
      <c r="C2358" s="114"/>
      <c r="D2358" s="114"/>
      <c r="E2358" s="114"/>
      <c r="F2358" s="114"/>
      <c r="G2358" s="114"/>
      <c r="H2358" s="117"/>
      <c r="I2358" s="123"/>
      <c r="J2358" s="116"/>
      <c r="K2358" s="123"/>
      <c r="L2358" s="116"/>
      <c r="M2358" s="116"/>
      <c r="N2358" s="123"/>
    </row>
    <row r="2359">
      <c r="A2359" s="114"/>
      <c r="B2359" s="114"/>
      <c r="C2359" s="114"/>
      <c r="D2359" s="114"/>
      <c r="E2359" s="114"/>
      <c r="F2359" s="114"/>
      <c r="G2359" s="114"/>
      <c r="H2359" s="117"/>
      <c r="I2359" s="123"/>
      <c r="J2359" s="116"/>
      <c r="K2359" s="123"/>
      <c r="L2359" s="116"/>
      <c r="M2359" s="116"/>
      <c r="N2359" s="123"/>
    </row>
    <row r="2360">
      <c r="A2360" s="114"/>
      <c r="B2360" s="114"/>
      <c r="C2360" s="114"/>
      <c r="D2360" s="114"/>
      <c r="E2360" s="114"/>
      <c r="F2360" s="114"/>
      <c r="G2360" s="114"/>
      <c r="H2360" s="117"/>
      <c r="I2360" s="123"/>
      <c r="J2360" s="116"/>
      <c r="K2360" s="123"/>
      <c r="L2360" s="116"/>
      <c r="M2360" s="116"/>
      <c r="N2360" s="123"/>
    </row>
    <row r="2361">
      <c r="A2361" s="114"/>
      <c r="B2361" s="114"/>
      <c r="C2361" s="114"/>
      <c r="D2361" s="114"/>
      <c r="E2361" s="114"/>
      <c r="F2361" s="114"/>
      <c r="G2361" s="114"/>
      <c r="H2361" s="117"/>
      <c r="I2361" s="123"/>
      <c r="J2361" s="116"/>
      <c r="K2361" s="123"/>
      <c r="L2361" s="116"/>
      <c r="M2361" s="116"/>
      <c r="N2361" s="123"/>
    </row>
    <row r="2362">
      <c r="A2362" s="114"/>
      <c r="B2362" s="114"/>
      <c r="C2362" s="114"/>
      <c r="D2362" s="114"/>
      <c r="E2362" s="114"/>
      <c r="F2362" s="114"/>
      <c r="G2362" s="114"/>
      <c r="H2362" s="117"/>
      <c r="I2362" s="123"/>
      <c r="J2362" s="116"/>
      <c r="K2362" s="123"/>
      <c r="L2362" s="116"/>
      <c r="M2362" s="116"/>
      <c r="N2362" s="123"/>
    </row>
    <row r="2363">
      <c r="A2363" s="114"/>
      <c r="B2363" s="114"/>
      <c r="C2363" s="114"/>
      <c r="D2363" s="114"/>
      <c r="E2363" s="114"/>
      <c r="F2363" s="114"/>
      <c r="G2363" s="114"/>
      <c r="H2363" s="117"/>
      <c r="I2363" s="123"/>
      <c r="J2363" s="116"/>
      <c r="K2363" s="123"/>
      <c r="L2363" s="116"/>
      <c r="M2363" s="116"/>
      <c r="N2363" s="123"/>
    </row>
    <row r="2364">
      <c r="A2364" s="114"/>
      <c r="B2364" s="114"/>
      <c r="C2364" s="114"/>
      <c r="D2364" s="114"/>
      <c r="E2364" s="114"/>
      <c r="F2364" s="114"/>
      <c r="G2364" s="114"/>
      <c r="H2364" s="117"/>
      <c r="I2364" s="123"/>
      <c r="J2364" s="116"/>
      <c r="K2364" s="123"/>
      <c r="L2364" s="116"/>
      <c r="M2364" s="116"/>
      <c r="N2364" s="123"/>
    </row>
    <row r="2365">
      <c r="A2365" s="114"/>
      <c r="B2365" s="114"/>
      <c r="C2365" s="114"/>
      <c r="D2365" s="114"/>
      <c r="E2365" s="114"/>
      <c r="F2365" s="114"/>
      <c r="G2365" s="114"/>
      <c r="H2365" s="117"/>
      <c r="I2365" s="123"/>
      <c r="J2365" s="116"/>
      <c r="K2365" s="123"/>
      <c r="L2365" s="116"/>
      <c r="M2365" s="116"/>
      <c r="N2365" s="123"/>
    </row>
    <row r="2366">
      <c r="A2366" s="114"/>
      <c r="B2366" s="114"/>
      <c r="C2366" s="114"/>
      <c r="D2366" s="114"/>
      <c r="E2366" s="114"/>
      <c r="F2366" s="114"/>
      <c r="G2366" s="114"/>
      <c r="H2366" s="117"/>
      <c r="I2366" s="123"/>
      <c r="J2366" s="116"/>
      <c r="K2366" s="123"/>
      <c r="L2366" s="116"/>
      <c r="M2366" s="116"/>
      <c r="N2366" s="123"/>
    </row>
    <row r="2367">
      <c r="A2367" s="114"/>
      <c r="B2367" s="114"/>
      <c r="C2367" s="114"/>
      <c r="D2367" s="114"/>
      <c r="E2367" s="114"/>
      <c r="F2367" s="114"/>
      <c r="G2367" s="114"/>
      <c r="H2367" s="117"/>
      <c r="I2367" s="123"/>
      <c r="J2367" s="116"/>
      <c r="K2367" s="123"/>
      <c r="L2367" s="116"/>
      <c r="M2367" s="116"/>
      <c r="N2367" s="123"/>
    </row>
    <row r="2368">
      <c r="A2368" s="114"/>
      <c r="B2368" s="114"/>
      <c r="C2368" s="114"/>
      <c r="D2368" s="114"/>
      <c r="E2368" s="114"/>
      <c r="F2368" s="114"/>
      <c r="G2368" s="114"/>
      <c r="H2368" s="117"/>
      <c r="I2368" s="123"/>
      <c r="J2368" s="116"/>
      <c r="K2368" s="123"/>
      <c r="L2368" s="116"/>
      <c r="M2368" s="116"/>
      <c r="N2368" s="123"/>
    </row>
    <row r="2369">
      <c r="A2369" s="114"/>
      <c r="B2369" s="114"/>
      <c r="C2369" s="114"/>
      <c r="D2369" s="114"/>
      <c r="E2369" s="114"/>
      <c r="F2369" s="114"/>
      <c r="G2369" s="114"/>
      <c r="H2369" s="117"/>
      <c r="I2369" s="123"/>
      <c r="J2369" s="116"/>
      <c r="K2369" s="123"/>
      <c r="L2369" s="116"/>
      <c r="M2369" s="116"/>
      <c r="N2369" s="123"/>
    </row>
    <row r="2370">
      <c r="A2370" s="114"/>
      <c r="B2370" s="114"/>
      <c r="C2370" s="114"/>
      <c r="D2370" s="114"/>
      <c r="E2370" s="114"/>
      <c r="F2370" s="114"/>
      <c r="G2370" s="114"/>
      <c r="H2370" s="117"/>
      <c r="I2370" s="123"/>
      <c r="J2370" s="116"/>
      <c r="K2370" s="123"/>
      <c r="L2370" s="116"/>
      <c r="M2370" s="116"/>
      <c r="N2370" s="123"/>
    </row>
    <row r="2371">
      <c r="A2371" s="114"/>
      <c r="B2371" s="114"/>
      <c r="C2371" s="114"/>
      <c r="D2371" s="114"/>
      <c r="E2371" s="114"/>
      <c r="F2371" s="114"/>
      <c r="G2371" s="114"/>
      <c r="H2371" s="117"/>
      <c r="I2371" s="123"/>
      <c r="J2371" s="116"/>
      <c r="K2371" s="123"/>
      <c r="L2371" s="116"/>
      <c r="M2371" s="116"/>
      <c r="N2371" s="123"/>
    </row>
    <row r="2372">
      <c r="A2372" s="114"/>
      <c r="B2372" s="114"/>
      <c r="C2372" s="114"/>
      <c r="D2372" s="114"/>
      <c r="E2372" s="114"/>
      <c r="F2372" s="114"/>
      <c r="G2372" s="114"/>
      <c r="H2372" s="117"/>
      <c r="I2372" s="123"/>
      <c r="J2372" s="116"/>
      <c r="K2372" s="123"/>
      <c r="L2372" s="116"/>
      <c r="M2372" s="116"/>
      <c r="N2372" s="123"/>
    </row>
    <row r="2373">
      <c r="A2373" s="114"/>
      <c r="B2373" s="114"/>
      <c r="C2373" s="114"/>
      <c r="D2373" s="114"/>
      <c r="E2373" s="114"/>
      <c r="F2373" s="114"/>
      <c r="G2373" s="114"/>
      <c r="H2373" s="117"/>
      <c r="I2373" s="123"/>
      <c r="J2373" s="116"/>
      <c r="K2373" s="123"/>
      <c r="L2373" s="116"/>
      <c r="M2373" s="116"/>
      <c r="N2373" s="123"/>
    </row>
    <row r="2374">
      <c r="A2374" s="114"/>
      <c r="B2374" s="114"/>
      <c r="C2374" s="114"/>
      <c r="D2374" s="114"/>
      <c r="E2374" s="114"/>
      <c r="F2374" s="114"/>
      <c r="G2374" s="114"/>
      <c r="H2374" s="117"/>
      <c r="I2374" s="123"/>
      <c r="J2374" s="116"/>
      <c r="K2374" s="123"/>
      <c r="L2374" s="116"/>
      <c r="M2374" s="116"/>
      <c r="N2374" s="123"/>
    </row>
    <row r="2375">
      <c r="A2375" s="114"/>
      <c r="B2375" s="114"/>
      <c r="C2375" s="114"/>
      <c r="D2375" s="114"/>
      <c r="E2375" s="114"/>
      <c r="F2375" s="114"/>
      <c r="G2375" s="114"/>
      <c r="H2375" s="117"/>
      <c r="I2375" s="123"/>
      <c r="J2375" s="116"/>
      <c r="K2375" s="123"/>
      <c r="L2375" s="116"/>
      <c r="M2375" s="116"/>
      <c r="N2375" s="123"/>
    </row>
    <row r="2376">
      <c r="A2376" s="114"/>
      <c r="B2376" s="114"/>
      <c r="C2376" s="114"/>
      <c r="D2376" s="114"/>
      <c r="E2376" s="114"/>
      <c r="F2376" s="114"/>
      <c r="G2376" s="114"/>
      <c r="H2376" s="117"/>
      <c r="I2376" s="123"/>
      <c r="J2376" s="116"/>
      <c r="K2376" s="123"/>
      <c r="L2376" s="116"/>
      <c r="M2376" s="116"/>
      <c r="N2376" s="123"/>
    </row>
    <row r="2377">
      <c r="A2377" s="114"/>
      <c r="B2377" s="114"/>
      <c r="C2377" s="114"/>
      <c r="D2377" s="114"/>
      <c r="E2377" s="114"/>
      <c r="F2377" s="114"/>
      <c r="G2377" s="114"/>
      <c r="H2377" s="117"/>
      <c r="I2377" s="123"/>
      <c r="J2377" s="116"/>
      <c r="K2377" s="123"/>
      <c r="L2377" s="116"/>
      <c r="M2377" s="116"/>
      <c r="N2377" s="123"/>
    </row>
    <row r="2378">
      <c r="A2378" s="114"/>
      <c r="B2378" s="114"/>
      <c r="C2378" s="114"/>
      <c r="D2378" s="114"/>
      <c r="E2378" s="114"/>
      <c r="F2378" s="114"/>
      <c r="G2378" s="114"/>
      <c r="H2378" s="117"/>
      <c r="I2378" s="123"/>
      <c r="J2378" s="116"/>
      <c r="K2378" s="123"/>
      <c r="L2378" s="116"/>
      <c r="M2378" s="116"/>
      <c r="N2378" s="123"/>
    </row>
    <row r="2379">
      <c r="A2379" s="114"/>
      <c r="B2379" s="114"/>
      <c r="C2379" s="114"/>
      <c r="D2379" s="114"/>
      <c r="E2379" s="114"/>
      <c r="F2379" s="114"/>
      <c r="G2379" s="114"/>
      <c r="H2379" s="117"/>
      <c r="I2379" s="123"/>
      <c r="J2379" s="116"/>
      <c r="K2379" s="123"/>
      <c r="L2379" s="116"/>
      <c r="M2379" s="116"/>
      <c r="N2379" s="123"/>
    </row>
    <row r="2380">
      <c r="A2380" s="114"/>
      <c r="B2380" s="114"/>
      <c r="C2380" s="114"/>
      <c r="D2380" s="114"/>
      <c r="E2380" s="114"/>
      <c r="F2380" s="114"/>
      <c r="G2380" s="114"/>
      <c r="H2380" s="117"/>
      <c r="I2380" s="123"/>
      <c r="J2380" s="116"/>
      <c r="K2380" s="123"/>
      <c r="L2380" s="116"/>
      <c r="M2380" s="116"/>
      <c r="N2380" s="123"/>
    </row>
    <row r="2381">
      <c r="A2381" s="114"/>
      <c r="B2381" s="114"/>
      <c r="C2381" s="114"/>
      <c r="D2381" s="114"/>
      <c r="E2381" s="114"/>
      <c r="F2381" s="114"/>
      <c r="G2381" s="114"/>
      <c r="H2381" s="117"/>
      <c r="I2381" s="123"/>
      <c r="J2381" s="116"/>
      <c r="K2381" s="123"/>
      <c r="L2381" s="116"/>
      <c r="M2381" s="116"/>
      <c r="N2381" s="123"/>
    </row>
    <row r="2382">
      <c r="A2382" s="114"/>
      <c r="B2382" s="114"/>
      <c r="C2382" s="114"/>
      <c r="D2382" s="114"/>
      <c r="E2382" s="114"/>
      <c r="F2382" s="114"/>
      <c r="G2382" s="114"/>
      <c r="H2382" s="117"/>
      <c r="I2382" s="123"/>
      <c r="J2382" s="116"/>
      <c r="K2382" s="123"/>
      <c r="L2382" s="116"/>
      <c r="M2382" s="116"/>
      <c r="N2382" s="123"/>
    </row>
    <row r="2383">
      <c r="A2383" s="114"/>
      <c r="B2383" s="114"/>
      <c r="C2383" s="114"/>
      <c r="D2383" s="114"/>
      <c r="E2383" s="114"/>
      <c r="F2383" s="114"/>
      <c r="G2383" s="114"/>
      <c r="H2383" s="117"/>
      <c r="I2383" s="123"/>
      <c r="J2383" s="116"/>
      <c r="K2383" s="123"/>
      <c r="L2383" s="116"/>
      <c r="M2383" s="116"/>
      <c r="N2383" s="123"/>
    </row>
    <row r="2384">
      <c r="A2384" s="114"/>
      <c r="B2384" s="114"/>
      <c r="C2384" s="114"/>
      <c r="D2384" s="114"/>
      <c r="E2384" s="114"/>
      <c r="F2384" s="114"/>
      <c r="G2384" s="114"/>
      <c r="H2384" s="117"/>
      <c r="I2384" s="123"/>
      <c r="J2384" s="116"/>
      <c r="K2384" s="123"/>
      <c r="L2384" s="116"/>
      <c r="M2384" s="116"/>
      <c r="N2384" s="123"/>
    </row>
    <row r="2385">
      <c r="A2385" s="114"/>
      <c r="B2385" s="114"/>
      <c r="C2385" s="114"/>
      <c r="D2385" s="114"/>
      <c r="E2385" s="114"/>
      <c r="F2385" s="114"/>
      <c r="G2385" s="114"/>
      <c r="H2385" s="117"/>
      <c r="I2385" s="123"/>
      <c r="J2385" s="116"/>
      <c r="K2385" s="123"/>
      <c r="L2385" s="116"/>
      <c r="M2385" s="116"/>
      <c r="N2385" s="123"/>
    </row>
    <row r="2386">
      <c r="A2386" s="114"/>
      <c r="B2386" s="114"/>
      <c r="C2386" s="114"/>
      <c r="D2386" s="114"/>
      <c r="E2386" s="114"/>
      <c r="F2386" s="114"/>
      <c r="G2386" s="114"/>
      <c r="H2386" s="117"/>
      <c r="I2386" s="123"/>
      <c r="J2386" s="116"/>
      <c r="K2386" s="123"/>
      <c r="L2386" s="116"/>
      <c r="M2386" s="116"/>
      <c r="N2386" s="123"/>
    </row>
    <row r="2387">
      <c r="A2387" s="114"/>
      <c r="B2387" s="114"/>
      <c r="C2387" s="114"/>
      <c r="D2387" s="114"/>
      <c r="E2387" s="114"/>
      <c r="F2387" s="114"/>
      <c r="G2387" s="114"/>
      <c r="H2387" s="117"/>
      <c r="I2387" s="123"/>
      <c r="J2387" s="116"/>
      <c r="K2387" s="123"/>
      <c r="L2387" s="116"/>
      <c r="M2387" s="116"/>
      <c r="N2387" s="123"/>
    </row>
    <row r="2388">
      <c r="A2388" s="114"/>
      <c r="B2388" s="114"/>
      <c r="C2388" s="114"/>
      <c r="D2388" s="114"/>
      <c r="E2388" s="114"/>
      <c r="F2388" s="114"/>
      <c r="G2388" s="114"/>
      <c r="H2388" s="117"/>
      <c r="I2388" s="123"/>
      <c r="J2388" s="116"/>
      <c r="K2388" s="123"/>
      <c r="L2388" s="116"/>
      <c r="M2388" s="116"/>
      <c r="N2388" s="123"/>
    </row>
    <row r="2389">
      <c r="A2389" s="114"/>
      <c r="B2389" s="114"/>
      <c r="C2389" s="114"/>
      <c r="D2389" s="114"/>
      <c r="E2389" s="114"/>
      <c r="F2389" s="114"/>
      <c r="G2389" s="114"/>
      <c r="H2389" s="117"/>
      <c r="I2389" s="123"/>
      <c r="J2389" s="116"/>
      <c r="K2389" s="123"/>
      <c r="L2389" s="116"/>
      <c r="M2389" s="116"/>
      <c r="N2389" s="123"/>
    </row>
    <row r="2390">
      <c r="A2390" s="114"/>
      <c r="B2390" s="114"/>
      <c r="C2390" s="114"/>
      <c r="D2390" s="114"/>
      <c r="E2390" s="114"/>
      <c r="F2390" s="114"/>
      <c r="G2390" s="114"/>
      <c r="H2390" s="117"/>
      <c r="I2390" s="123"/>
      <c r="J2390" s="116"/>
      <c r="K2390" s="123"/>
      <c r="L2390" s="116"/>
      <c r="M2390" s="116"/>
      <c r="N2390" s="123"/>
    </row>
    <row r="2391">
      <c r="A2391" s="114"/>
      <c r="B2391" s="114"/>
      <c r="C2391" s="114"/>
      <c r="D2391" s="114"/>
      <c r="E2391" s="114"/>
      <c r="F2391" s="114"/>
      <c r="G2391" s="114"/>
      <c r="H2391" s="117"/>
      <c r="I2391" s="123"/>
      <c r="J2391" s="116"/>
      <c r="K2391" s="123"/>
      <c r="L2391" s="116"/>
      <c r="M2391" s="116"/>
      <c r="N2391" s="123"/>
    </row>
    <row r="2392">
      <c r="A2392" s="114"/>
      <c r="B2392" s="114"/>
      <c r="C2392" s="114"/>
      <c r="D2392" s="114"/>
      <c r="E2392" s="114"/>
      <c r="F2392" s="114"/>
      <c r="G2392" s="114"/>
      <c r="H2392" s="117"/>
      <c r="I2392" s="123"/>
      <c r="J2392" s="116"/>
      <c r="K2392" s="123"/>
      <c r="L2392" s="116"/>
      <c r="M2392" s="116"/>
      <c r="N2392" s="123"/>
    </row>
    <row r="2393">
      <c r="A2393" s="114"/>
      <c r="B2393" s="114"/>
      <c r="C2393" s="114"/>
      <c r="D2393" s="114"/>
      <c r="E2393" s="114"/>
      <c r="F2393" s="114"/>
      <c r="G2393" s="114"/>
      <c r="H2393" s="117"/>
      <c r="I2393" s="123"/>
      <c r="J2393" s="116"/>
      <c r="K2393" s="123"/>
      <c r="L2393" s="116"/>
      <c r="M2393" s="116"/>
      <c r="N2393" s="123"/>
    </row>
    <row r="2394">
      <c r="A2394" s="114"/>
      <c r="B2394" s="114"/>
      <c r="C2394" s="114"/>
      <c r="D2394" s="114"/>
      <c r="E2394" s="114"/>
      <c r="F2394" s="114"/>
      <c r="G2394" s="114"/>
      <c r="H2394" s="117"/>
      <c r="I2394" s="123"/>
      <c r="J2394" s="116"/>
      <c r="K2394" s="123"/>
      <c r="L2394" s="116"/>
      <c r="M2394" s="116"/>
      <c r="N2394" s="123"/>
    </row>
    <row r="2395">
      <c r="A2395" s="114"/>
      <c r="B2395" s="114"/>
      <c r="C2395" s="114"/>
      <c r="D2395" s="114"/>
      <c r="E2395" s="114"/>
      <c r="F2395" s="114"/>
      <c r="G2395" s="114"/>
      <c r="H2395" s="117"/>
      <c r="I2395" s="123"/>
      <c r="J2395" s="116"/>
      <c r="K2395" s="123"/>
      <c r="L2395" s="116"/>
      <c r="M2395" s="116"/>
      <c r="N2395" s="123"/>
    </row>
    <row r="2396">
      <c r="A2396" s="114"/>
      <c r="B2396" s="114"/>
      <c r="C2396" s="114"/>
      <c r="D2396" s="114"/>
      <c r="E2396" s="114"/>
      <c r="F2396" s="114"/>
      <c r="G2396" s="114"/>
      <c r="H2396" s="117"/>
      <c r="I2396" s="123"/>
      <c r="J2396" s="116"/>
      <c r="K2396" s="123"/>
      <c r="L2396" s="116"/>
      <c r="M2396" s="116"/>
      <c r="N2396" s="123"/>
    </row>
    <row r="2397">
      <c r="A2397" s="114"/>
      <c r="B2397" s="114"/>
      <c r="C2397" s="114"/>
      <c r="D2397" s="114"/>
      <c r="E2397" s="114"/>
      <c r="F2397" s="114"/>
      <c r="G2397" s="114"/>
      <c r="H2397" s="117"/>
      <c r="I2397" s="123"/>
      <c r="J2397" s="116"/>
      <c r="K2397" s="123"/>
      <c r="L2397" s="116"/>
      <c r="M2397" s="116"/>
      <c r="N2397" s="123"/>
    </row>
    <row r="2398">
      <c r="A2398" s="114"/>
      <c r="B2398" s="114"/>
      <c r="C2398" s="114"/>
      <c r="D2398" s="114"/>
      <c r="E2398" s="114"/>
      <c r="F2398" s="114"/>
      <c r="G2398" s="114"/>
      <c r="H2398" s="117"/>
      <c r="I2398" s="123"/>
      <c r="J2398" s="116"/>
      <c r="K2398" s="123"/>
      <c r="L2398" s="116"/>
      <c r="M2398" s="116"/>
      <c r="N2398" s="123"/>
    </row>
    <row r="2399">
      <c r="A2399" s="114"/>
      <c r="B2399" s="114"/>
      <c r="C2399" s="114"/>
      <c r="D2399" s="114"/>
      <c r="E2399" s="114"/>
      <c r="F2399" s="114"/>
      <c r="G2399" s="114"/>
      <c r="H2399" s="117"/>
      <c r="I2399" s="123"/>
      <c r="J2399" s="116"/>
      <c r="K2399" s="123"/>
      <c r="L2399" s="116"/>
      <c r="M2399" s="116"/>
      <c r="N2399" s="123"/>
    </row>
    <row r="2400">
      <c r="A2400" s="114"/>
      <c r="B2400" s="114"/>
      <c r="C2400" s="114"/>
      <c r="D2400" s="114"/>
      <c r="E2400" s="114"/>
      <c r="F2400" s="114"/>
      <c r="G2400" s="114"/>
      <c r="H2400" s="117"/>
      <c r="I2400" s="123"/>
      <c r="J2400" s="116"/>
      <c r="K2400" s="123"/>
      <c r="L2400" s="116"/>
      <c r="M2400" s="116"/>
      <c r="N2400" s="123"/>
    </row>
    <row r="2401">
      <c r="A2401" s="114"/>
      <c r="B2401" s="114"/>
      <c r="C2401" s="114"/>
      <c r="D2401" s="114"/>
      <c r="E2401" s="114"/>
      <c r="F2401" s="114"/>
      <c r="G2401" s="114"/>
      <c r="H2401" s="117"/>
      <c r="I2401" s="123"/>
      <c r="J2401" s="116"/>
      <c r="K2401" s="123"/>
      <c r="L2401" s="116"/>
      <c r="M2401" s="116"/>
      <c r="N2401" s="123"/>
    </row>
    <row r="2402">
      <c r="A2402" s="114"/>
      <c r="B2402" s="114"/>
      <c r="C2402" s="114"/>
      <c r="D2402" s="114"/>
      <c r="E2402" s="114"/>
      <c r="F2402" s="114"/>
      <c r="G2402" s="114"/>
      <c r="H2402" s="117"/>
      <c r="I2402" s="123"/>
      <c r="J2402" s="116"/>
      <c r="K2402" s="123"/>
      <c r="L2402" s="116"/>
      <c r="M2402" s="116"/>
      <c r="N2402" s="123"/>
    </row>
    <row r="2403">
      <c r="A2403" s="114"/>
      <c r="B2403" s="114"/>
      <c r="C2403" s="114"/>
      <c r="D2403" s="114"/>
      <c r="E2403" s="114"/>
      <c r="F2403" s="114"/>
      <c r="G2403" s="114"/>
      <c r="H2403" s="117"/>
      <c r="I2403" s="123"/>
      <c r="J2403" s="116"/>
      <c r="K2403" s="123"/>
      <c r="L2403" s="116"/>
      <c r="M2403" s="116"/>
      <c r="N2403" s="123"/>
    </row>
    <row r="2404">
      <c r="A2404" s="114"/>
      <c r="B2404" s="114"/>
      <c r="C2404" s="114"/>
      <c r="D2404" s="114"/>
      <c r="E2404" s="114"/>
      <c r="F2404" s="114"/>
      <c r="G2404" s="114"/>
      <c r="H2404" s="117"/>
      <c r="I2404" s="123"/>
      <c r="J2404" s="116"/>
      <c r="K2404" s="123"/>
      <c r="L2404" s="116"/>
      <c r="M2404" s="116"/>
      <c r="N2404" s="123"/>
    </row>
    <row r="2405">
      <c r="A2405" s="114"/>
      <c r="B2405" s="114"/>
      <c r="C2405" s="114"/>
      <c r="D2405" s="114"/>
      <c r="E2405" s="114"/>
      <c r="F2405" s="114"/>
      <c r="G2405" s="114"/>
      <c r="H2405" s="117"/>
      <c r="I2405" s="123"/>
      <c r="J2405" s="116"/>
      <c r="K2405" s="123"/>
      <c r="L2405" s="116"/>
      <c r="M2405" s="116"/>
      <c r="N2405" s="123"/>
    </row>
    <row r="2406">
      <c r="A2406" s="114"/>
      <c r="B2406" s="114"/>
      <c r="C2406" s="114"/>
      <c r="D2406" s="114"/>
      <c r="E2406" s="114"/>
      <c r="F2406" s="114"/>
      <c r="G2406" s="114"/>
      <c r="H2406" s="117"/>
      <c r="I2406" s="123"/>
      <c r="J2406" s="116"/>
      <c r="K2406" s="123"/>
      <c r="L2406" s="116"/>
      <c r="M2406" s="116"/>
      <c r="N2406" s="123"/>
    </row>
    <row r="2407">
      <c r="A2407" s="114"/>
      <c r="B2407" s="114"/>
      <c r="C2407" s="114"/>
      <c r="D2407" s="114"/>
      <c r="E2407" s="114"/>
      <c r="F2407" s="114"/>
      <c r="G2407" s="114"/>
      <c r="H2407" s="117"/>
      <c r="I2407" s="123"/>
      <c r="J2407" s="116"/>
      <c r="K2407" s="123"/>
      <c r="L2407" s="116"/>
      <c r="M2407" s="116"/>
      <c r="N2407" s="123"/>
    </row>
    <row r="2408">
      <c r="A2408" s="114"/>
      <c r="B2408" s="114"/>
      <c r="C2408" s="114"/>
      <c r="D2408" s="114"/>
      <c r="E2408" s="114"/>
      <c r="F2408" s="114"/>
      <c r="G2408" s="114"/>
      <c r="H2408" s="117"/>
      <c r="I2408" s="123"/>
      <c r="J2408" s="116"/>
      <c r="K2408" s="123"/>
      <c r="L2408" s="116"/>
      <c r="M2408" s="116"/>
      <c r="N2408" s="123"/>
    </row>
    <row r="2409">
      <c r="A2409" s="114"/>
      <c r="B2409" s="114"/>
      <c r="C2409" s="114"/>
      <c r="D2409" s="114"/>
      <c r="E2409" s="114"/>
      <c r="F2409" s="114"/>
      <c r="G2409" s="114"/>
      <c r="H2409" s="117"/>
      <c r="I2409" s="123"/>
      <c r="J2409" s="116"/>
      <c r="K2409" s="123"/>
      <c r="L2409" s="116"/>
      <c r="M2409" s="116"/>
      <c r="N2409" s="123"/>
    </row>
    <row r="2410">
      <c r="A2410" s="114"/>
      <c r="B2410" s="114"/>
      <c r="C2410" s="114"/>
      <c r="D2410" s="114"/>
      <c r="E2410" s="114"/>
      <c r="F2410" s="114"/>
      <c r="G2410" s="114"/>
      <c r="H2410" s="117"/>
      <c r="I2410" s="123"/>
      <c r="J2410" s="116"/>
      <c r="K2410" s="123"/>
      <c r="L2410" s="116"/>
      <c r="M2410" s="116"/>
      <c r="N2410" s="123"/>
    </row>
    <row r="2411">
      <c r="A2411" s="114"/>
      <c r="B2411" s="114"/>
      <c r="C2411" s="114"/>
      <c r="D2411" s="114"/>
      <c r="E2411" s="114"/>
      <c r="F2411" s="114"/>
      <c r="G2411" s="114"/>
      <c r="H2411" s="117"/>
      <c r="I2411" s="123"/>
      <c r="J2411" s="116"/>
      <c r="K2411" s="123"/>
      <c r="L2411" s="116"/>
      <c r="M2411" s="116"/>
      <c r="N2411" s="123"/>
    </row>
    <row r="2412">
      <c r="A2412" s="114"/>
      <c r="B2412" s="114"/>
      <c r="C2412" s="114"/>
      <c r="D2412" s="114"/>
      <c r="E2412" s="114"/>
      <c r="F2412" s="114"/>
      <c r="G2412" s="114"/>
      <c r="H2412" s="117"/>
      <c r="I2412" s="123"/>
      <c r="J2412" s="116"/>
      <c r="K2412" s="123"/>
      <c r="L2412" s="116"/>
      <c r="M2412" s="116"/>
      <c r="N2412" s="123"/>
    </row>
    <row r="2413">
      <c r="A2413" s="114"/>
      <c r="B2413" s="114"/>
      <c r="C2413" s="114"/>
      <c r="D2413" s="114"/>
      <c r="E2413" s="114"/>
      <c r="F2413" s="114"/>
      <c r="G2413" s="114"/>
      <c r="H2413" s="117"/>
      <c r="I2413" s="123"/>
      <c r="J2413" s="116"/>
      <c r="K2413" s="123"/>
      <c r="L2413" s="116"/>
      <c r="M2413" s="116"/>
      <c r="N2413" s="123"/>
    </row>
    <row r="2414">
      <c r="A2414" s="114"/>
      <c r="B2414" s="114"/>
      <c r="C2414" s="114"/>
      <c r="D2414" s="114"/>
      <c r="E2414" s="114"/>
      <c r="F2414" s="114"/>
      <c r="G2414" s="114"/>
      <c r="H2414" s="117"/>
      <c r="I2414" s="123"/>
      <c r="J2414" s="116"/>
      <c r="K2414" s="123"/>
      <c r="L2414" s="116"/>
      <c r="M2414" s="116"/>
      <c r="N2414" s="123"/>
    </row>
    <row r="2415">
      <c r="A2415" s="114"/>
      <c r="B2415" s="114"/>
      <c r="C2415" s="114"/>
      <c r="D2415" s="114"/>
      <c r="E2415" s="114"/>
      <c r="F2415" s="114"/>
      <c r="G2415" s="114"/>
      <c r="H2415" s="117"/>
      <c r="I2415" s="123"/>
      <c r="J2415" s="116"/>
      <c r="K2415" s="123"/>
      <c r="L2415" s="116"/>
      <c r="M2415" s="116"/>
      <c r="N2415" s="123"/>
    </row>
    <row r="2416">
      <c r="A2416" s="114"/>
      <c r="B2416" s="114"/>
      <c r="C2416" s="114"/>
      <c r="D2416" s="114"/>
      <c r="E2416" s="114"/>
      <c r="F2416" s="114"/>
      <c r="G2416" s="114"/>
      <c r="H2416" s="117"/>
      <c r="I2416" s="123"/>
      <c r="J2416" s="116"/>
      <c r="K2416" s="123"/>
      <c r="L2416" s="116"/>
      <c r="M2416" s="116"/>
      <c r="N2416" s="123"/>
    </row>
    <row r="2417">
      <c r="A2417" s="114"/>
      <c r="B2417" s="114"/>
      <c r="C2417" s="114"/>
      <c r="D2417" s="114"/>
      <c r="E2417" s="114"/>
      <c r="F2417" s="114"/>
      <c r="G2417" s="114"/>
      <c r="H2417" s="117"/>
      <c r="I2417" s="123"/>
      <c r="J2417" s="116"/>
      <c r="K2417" s="123"/>
      <c r="L2417" s="116"/>
      <c r="M2417" s="116"/>
      <c r="N2417" s="123"/>
    </row>
    <row r="2418">
      <c r="A2418" s="114"/>
      <c r="B2418" s="114"/>
      <c r="C2418" s="114"/>
      <c r="D2418" s="114"/>
      <c r="E2418" s="114"/>
      <c r="F2418" s="114"/>
      <c r="G2418" s="114"/>
      <c r="H2418" s="117"/>
      <c r="I2418" s="123"/>
      <c r="J2418" s="116"/>
      <c r="K2418" s="123"/>
      <c r="L2418" s="116"/>
      <c r="M2418" s="116"/>
      <c r="N2418" s="123"/>
    </row>
    <row r="2419">
      <c r="A2419" s="114"/>
      <c r="B2419" s="114"/>
      <c r="C2419" s="114"/>
      <c r="D2419" s="114"/>
      <c r="E2419" s="114"/>
      <c r="F2419" s="114"/>
      <c r="G2419" s="114"/>
      <c r="H2419" s="117"/>
      <c r="I2419" s="123"/>
      <c r="J2419" s="116"/>
      <c r="K2419" s="123"/>
      <c r="L2419" s="116"/>
      <c r="M2419" s="116"/>
      <c r="N2419" s="123"/>
    </row>
    <row r="2420">
      <c r="A2420" s="114"/>
      <c r="B2420" s="114"/>
      <c r="C2420" s="114"/>
      <c r="D2420" s="114"/>
      <c r="E2420" s="114"/>
      <c r="F2420" s="114"/>
      <c r="G2420" s="114"/>
      <c r="H2420" s="117"/>
      <c r="I2420" s="123"/>
      <c r="J2420" s="116"/>
      <c r="K2420" s="123"/>
      <c r="L2420" s="116"/>
      <c r="M2420" s="116"/>
      <c r="N2420" s="123"/>
    </row>
    <row r="2421">
      <c r="A2421" s="114"/>
      <c r="B2421" s="114"/>
      <c r="C2421" s="114"/>
      <c r="D2421" s="114"/>
      <c r="E2421" s="114"/>
      <c r="F2421" s="114"/>
      <c r="G2421" s="114"/>
      <c r="H2421" s="117"/>
      <c r="I2421" s="123"/>
      <c r="J2421" s="116"/>
      <c r="K2421" s="123"/>
      <c r="L2421" s="116"/>
      <c r="M2421" s="116"/>
      <c r="N2421" s="123"/>
    </row>
    <row r="2422">
      <c r="A2422" s="114"/>
      <c r="B2422" s="114"/>
      <c r="C2422" s="114"/>
      <c r="D2422" s="114"/>
      <c r="E2422" s="114"/>
      <c r="F2422" s="114"/>
      <c r="G2422" s="114"/>
      <c r="H2422" s="117"/>
      <c r="I2422" s="123"/>
      <c r="J2422" s="116"/>
      <c r="K2422" s="123"/>
      <c r="L2422" s="116"/>
      <c r="M2422" s="116"/>
      <c r="N2422" s="123"/>
    </row>
    <row r="2423">
      <c r="A2423" s="114"/>
      <c r="B2423" s="114"/>
      <c r="C2423" s="114"/>
      <c r="D2423" s="114"/>
      <c r="E2423" s="114"/>
      <c r="F2423" s="114"/>
      <c r="G2423" s="114"/>
      <c r="H2423" s="117"/>
      <c r="I2423" s="123"/>
      <c r="J2423" s="116"/>
      <c r="K2423" s="123"/>
      <c r="L2423" s="116"/>
      <c r="M2423" s="116"/>
      <c r="N2423" s="123"/>
    </row>
    <row r="2424">
      <c r="A2424" s="114"/>
      <c r="B2424" s="114"/>
      <c r="C2424" s="114"/>
      <c r="D2424" s="114"/>
      <c r="E2424" s="114"/>
      <c r="F2424" s="114"/>
      <c r="G2424" s="114"/>
      <c r="H2424" s="117"/>
      <c r="I2424" s="123"/>
      <c r="J2424" s="116"/>
      <c r="K2424" s="123"/>
      <c r="L2424" s="116"/>
      <c r="M2424" s="116"/>
      <c r="N2424" s="123"/>
    </row>
    <row r="2425">
      <c r="A2425" s="114"/>
      <c r="B2425" s="114"/>
      <c r="C2425" s="114"/>
      <c r="D2425" s="114"/>
      <c r="E2425" s="114"/>
      <c r="F2425" s="114"/>
      <c r="G2425" s="114"/>
      <c r="H2425" s="117"/>
      <c r="I2425" s="123"/>
      <c r="J2425" s="116"/>
      <c r="K2425" s="123"/>
      <c r="L2425" s="116"/>
      <c r="M2425" s="116"/>
      <c r="N2425" s="123"/>
    </row>
    <row r="2426">
      <c r="A2426" s="114"/>
      <c r="B2426" s="114"/>
      <c r="C2426" s="114"/>
      <c r="D2426" s="114"/>
      <c r="E2426" s="114"/>
      <c r="F2426" s="114"/>
      <c r="G2426" s="114"/>
      <c r="H2426" s="117"/>
      <c r="I2426" s="123"/>
      <c r="J2426" s="116"/>
      <c r="K2426" s="123"/>
      <c r="L2426" s="116"/>
      <c r="M2426" s="116"/>
      <c r="N2426" s="123"/>
    </row>
    <row r="2427">
      <c r="A2427" s="114"/>
      <c r="B2427" s="114"/>
      <c r="C2427" s="114"/>
      <c r="D2427" s="114"/>
      <c r="E2427" s="114"/>
      <c r="F2427" s="114"/>
      <c r="G2427" s="114"/>
      <c r="H2427" s="117"/>
      <c r="I2427" s="123"/>
      <c r="J2427" s="116"/>
      <c r="K2427" s="123"/>
      <c r="L2427" s="116"/>
      <c r="M2427" s="116"/>
      <c r="N2427" s="123"/>
    </row>
    <row r="2428">
      <c r="A2428" s="114"/>
      <c r="B2428" s="114"/>
      <c r="C2428" s="114"/>
      <c r="D2428" s="114"/>
      <c r="E2428" s="114"/>
      <c r="F2428" s="114"/>
      <c r="G2428" s="114"/>
      <c r="H2428" s="117"/>
      <c r="I2428" s="123"/>
      <c r="J2428" s="116"/>
      <c r="K2428" s="123"/>
      <c r="L2428" s="116"/>
      <c r="M2428" s="116"/>
      <c r="N2428" s="123"/>
    </row>
    <row r="2429">
      <c r="A2429" s="114"/>
      <c r="B2429" s="114"/>
      <c r="C2429" s="114"/>
      <c r="D2429" s="114"/>
      <c r="E2429" s="114"/>
      <c r="F2429" s="114"/>
      <c r="G2429" s="114"/>
      <c r="H2429" s="117"/>
      <c r="I2429" s="123"/>
      <c r="J2429" s="116"/>
      <c r="K2429" s="123"/>
      <c r="L2429" s="116"/>
      <c r="M2429" s="116"/>
      <c r="N2429" s="123"/>
    </row>
    <row r="2430">
      <c r="A2430" s="114"/>
      <c r="B2430" s="114"/>
      <c r="C2430" s="114"/>
      <c r="D2430" s="114"/>
      <c r="E2430" s="114"/>
      <c r="F2430" s="114"/>
      <c r="G2430" s="114"/>
      <c r="H2430" s="117"/>
      <c r="I2430" s="123"/>
      <c r="J2430" s="116"/>
      <c r="K2430" s="123"/>
      <c r="L2430" s="116"/>
      <c r="M2430" s="116"/>
      <c r="N2430" s="123"/>
    </row>
    <row r="2431">
      <c r="A2431" s="114"/>
      <c r="B2431" s="114"/>
      <c r="C2431" s="114"/>
      <c r="D2431" s="114"/>
      <c r="E2431" s="114"/>
      <c r="F2431" s="114"/>
      <c r="G2431" s="114"/>
      <c r="H2431" s="117"/>
      <c r="I2431" s="123"/>
      <c r="J2431" s="116"/>
      <c r="K2431" s="123"/>
      <c r="L2431" s="116"/>
      <c r="M2431" s="116"/>
      <c r="N2431" s="123"/>
    </row>
    <row r="2432">
      <c r="A2432" s="114"/>
      <c r="B2432" s="114"/>
      <c r="C2432" s="114"/>
      <c r="D2432" s="114"/>
      <c r="E2432" s="114"/>
      <c r="F2432" s="114"/>
      <c r="G2432" s="114"/>
      <c r="H2432" s="117"/>
      <c r="I2432" s="123"/>
      <c r="J2432" s="116"/>
      <c r="K2432" s="123"/>
      <c r="L2432" s="116"/>
      <c r="M2432" s="116"/>
      <c r="N2432" s="123"/>
    </row>
    <row r="2433">
      <c r="A2433" s="114"/>
      <c r="B2433" s="114"/>
      <c r="C2433" s="114"/>
      <c r="D2433" s="114"/>
      <c r="E2433" s="114"/>
      <c r="F2433" s="114"/>
      <c r="G2433" s="114"/>
      <c r="H2433" s="117"/>
      <c r="I2433" s="123"/>
      <c r="J2433" s="116"/>
      <c r="K2433" s="123"/>
      <c r="L2433" s="116"/>
      <c r="M2433" s="116"/>
      <c r="N2433" s="123"/>
    </row>
    <row r="2434">
      <c r="A2434" s="114"/>
      <c r="B2434" s="114"/>
      <c r="C2434" s="114"/>
      <c r="D2434" s="114"/>
      <c r="E2434" s="114"/>
      <c r="F2434" s="114"/>
      <c r="G2434" s="114"/>
      <c r="H2434" s="117"/>
      <c r="I2434" s="123"/>
      <c r="J2434" s="116"/>
      <c r="K2434" s="123"/>
      <c r="L2434" s="116"/>
      <c r="M2434" s="116"/>
      <c r="N2434" s="123"/>
    </row>
    <row r="2435">
      <c r="A2435" s="114"/>
      <c r="B2435" s="114"/>
      <c r="C2435" s="114"/>
      <c r="D2435" s="114"/>
      <c r="E2435" s="114"/>
      <c r="F2435" s="114"/>
      <c r="G2435" s="114"/>
      <c r="H2435" s="117"/>
      <c r="I2435" s="123"/>
      <c r="J2435" s="116"/>
      <c r="K2435" s="123"/>
      <c r="L2435" s="116"/>
      <c r="M2435" s="116"/>
      <c r="N2435" s="123"/>
    </row>
    <row r="2436">
      <c r="A2436" s="114"/>
      <c r="B2436" s="114"/>
      <c r="C2436" s="114"/>
      <c r="D2436" s="114"/>
      <c r="E2436" s="114"/>
      <c r="F2436" s="114"/>
      <c r="G2436" s="114"/>
      <c r="H2436" s="117"/>
      <c r="I2436" s="123"/>
      <c r="J2436" s="116"/>
      <c r="K2436" s="123"/>
      <c r="L2436" s="116"/>
      <c r="M2436" s="116"/>
      <c r="N2436" s="123"/>
    </row>
    <row r="2437">
      <c r="A2437" s="114"/>
      <c r="B2437" s="114"/>
      <c r="C2437" s="114"/>
      <c r="D2437" s="114"/>
      <c r="E2437" s="114"/>
      <c r="F2437" s="114"/>
      <c r="G2437" s="114"/>
      <c r="H2437" s="117"/>
      <c r="I2437" s="123"/>
      <c r="J2437" s="116"/>
      <c r="K2437" s="123"/>
      <c r="L2437" s="116"/>
      <c r="M2437" s="116"/>
      <c r="N2437" s="123"/>
    </row>
    <row r="2438">
      <c r="A2438" s="114"/>
      <c r="B2438" s="114"/>
      <c r="C2438" s="114"/>
      <c r="D2438" s="114"/>
      <c r="E2438" s="114"/>
      <c r="F2438" s="114"/>
      <c r="G2438" s="114"/>
      <c r="H2438" s="117"/>
      <c r="I2438" s="123"/>
      <c r="J2438" s="116"/>
      <c r="K2438" s="123"/>
      <c r="L2438" s="116"/>
      <c r="M2438" s="116"/>
      <c r="N2438" s="123"/>
    </row>
    <row r="2439">
      <c r="A2439" s="114"/>
      <c r="B2439" s="114"/>
      <c r="C2439" s="114"/>
      <c r="D2439" s="114"/>
      <c r="E2439" s="114"/>
      <c r="F2439" s="114"/>
      <c r="G2439" s="114"/>
      <c r="H2439" s="117"/>
      <c r="I2439" s="123"/>
      <c r="J2439" s="116"/>
      <c r="K2439" s="123"/>
      <c r="L2439" s="116"/>
      <c r="M2439" s="116"/>
      <c r="N2439" s="123"/>
    </row>
    <row r="2440">
      <c r="A2440" s="114"/>
      <c r="B2440" s="114"/>
      <c r="C2440" s="114"/>
      <c r="D2440" s="114"/>
      <c r="E2440" s="114"/>
      <c r="F2440" s="114"/>
      <c r="G2440" s="114"/>
      <c r="H2440" s="117"/>
      <c r="I2440" s="123"/>
      <c r="J2440" s="116"/>
      <c r="K2440" s="123"/>
      <c r="L2440" s="116"/>
      <c r="M2440" s="116"/>
      <c r="N2440" s="123"/>
    </row>
    <row r="2441">
      <c r="A2441" s="114"/>
      <c r="B2441" s="114"/>
      <c r="C2441" s="114"/>
      <c r="D2441" s="114"/>
      <c r="E2441" s="114"/>
      <c r="F2441" s="114"/>
      <c r="G2441" s="114"/>
      <c r="H2441" s="117"/>
      <c r="I2441" s="123"/>
      <c r="J2441" s="116"/>
      <c r="K2441" s="123"/>
      <c r="L2441" s="116"/>
      <c r="M2441" s="116"/>
      <c r="N2441" s="123"/>
    </row>
    <row r="2442">
      <c r="A2442" s="114"/>
      <c r="B2442" s="114"/>
      <c r="C2442" s="114"/>
      <c r="D2442" s="114"/>
      <c r="E2442" s="114"/>
      <c r="F2442" s="114"/>
      <c r="G2442" s="114"/>
      <c r="H2442" s="117"/>
      <c r="I2442" s="123"/>
      <c r="J2442" s="116"/>
      <c r="K2442" s="123"/>
      <c r="L2442" s="116"/>
      <c r="M2442" s="116"/>
      <c r="N2442" s="123"/>
    </row>
    <row r="2443">
      <c r="A2443" s="114"/>
      <c r="B2443" s="114"/>
      <c r="C2443" s="114"/>
      <c r="D2443" s="114"/>
      <c r="E2443" s="114"/>
      <c r="F2443" s="114"/>
      <c r="G2443" s="114"/>
      <c r="H2443" s="117"/>
      <c r="I2443" s="123"/>
      <c r="J2443" s="116"/>
      <c r="K2443" s="123"/>
      <c r="L2443" s="116"/>
      <c r="M2443" s="116"/>
      <c r="N2443" s="123"/>
    </row>
    <row r="2444">
      <c r="A2444" s="114"/>
      <c r="B2444" s="114"/>
      <c r="C2444" s="114"/>
      <c r="D2444" s="114"/>
      <c r="E2444" s="114"/>
      <c r="F2444" s="114"/>
      <c r="G2444" s="114"/>
      <c r="H2444" s="117"/>
      <c r="I2444" s="123"/>
      <c r="J2444" s="116"/>
      <c r="K2444" s="123"/>
      <c r="L2444" s="116"/>
      <c r="M2444" s="116"/>
      <c r="N2444" s="123"/>
    </row>
    <row r="2445">
      <c r="A2445" s="114"/>
      <c r="B2445" s="114"/>
      <c r="C2445" s="114"/>
      <c r="D2445" s="114"/>
      <c r="E2445" s="114"/>
      <c r="F2445" s="114"/>
      <c r="G2445" s="114"/>
      <c r="H2445" s="117"/>
      <c r="I2445" s="123"/>
      <c r="J2445" s="116"/>
      <c r="K2445" s="123"/>
      <c r="L2445" s="116"/>
      <c r="M2445" s="116"/>
      <c r="N2445" s="123"/>
    </row>
    <row r="2446">
      <c r="A2446" s="114"/>
      <c r="B2446" s="114"/>
      <c r="C2446" s="114"/>
      <c r="D2446" s="114"/>
      <c r="E2446" s="114"/>
      <c r="F2446" s="114"/>
      <c r="G2446" s="114"/>
      <c r="H2446" s="117"/>
      <c r="I2446" s="123"/>
      <c r="J2446" s="116"/>
      <c r="K2446" s="123"/>
      <c r="L2446" s="116"/>
      <c r="M2446" s="116"/>
      <c r="N2446" s="123"/>
    </row>
    <row r="2447">
      <c r="A2447" s="114"/>
      <c r="B2447" s="114"/>
      <c r="C2447" s="114"/>
      <c r="D2447" s="114"/>
      <c r="E2447" s="114"/>
      <c r="F2447" s="114"/>
      <c r="G2447" s="114"/>
      <c r="H2447" s="117"/>
      <c r="I2447" s="123"/>
      <c r="J2447" s="116"/>
      <c r="K2447" s="123"/>
      <c r="L2447" s="116"/>
      <c r="M2447" s="116"/>
      <c r="N2447" s="123"/>
    </row>
    <row r="2448">
      <c r="A2448" s="114"/>
      <c r="B2448" s="114"/>
      <c r="C2448" s="114"/>
      <c r="D2448" s="114"/>
      <c r="E2448" s="114"/>
      <c r="F2448" s="114"/>
      <c r="G2448" s="114"/>
      <c r="H2448" s="117"/>
      <c r="I2448" s="123"/>
      <c r="J2448" s="116"/>
      <c r="K2448" s="123"/>
      <c r="L2448" s="116"/>
      <c r="M2448" s="116"/>
      <c r="N2448" s="123"/>
    </row>
    <row r="2449">
      <c r="A2449" s="114"/>
      <c r="B2449" s="114"/>
      <c r="C2449" s="114"/>
      <c r="D2449" s="114"/>
      <c r="E2449" s="114"/>
      <c r="F2449" s="114"/>
      <c r="G2449" s="114"/>
      <c r="H2449" s="117"/>
      <c r="I2449" s="123"/>
      <c r="J2449" s="116"/>
      <c r="K2449" s="123"/>
      <c r="L2449" s="116"/>
      <c r="M2449" s="116"/>
      <c r="N2449" s="123"/>
    </row>
    <row r="2450">
      <c r="A2450" s="114"/>
      <c r="B2450" s="114"/>
      <c r="C2450" s="114"/>
      <c r="D2450" s="114"/>
      <c r="E2450" s="114"/>
      <c r="F2450" s="114"/>
      <c r="G2450" s="114"/>
      <c r="H2450" s="117"/>
      <c r="I2450" s="123"/>
      <c r="J2450" s="116"/>
      <c r="K2450" s="123"/>
      <c r="L2450" s="116"/>
      <c r="M2450" s="116"/>
      <c r="N2450" s="123"/>
    </row>
    <row r="2451">
      <c r="A2451" s="114"/>
      <c r="B2451" s="114"/>
      <c r="C2451" s="114"/>
      <c r="D2451" s="114"/>
      <c r="E2451" s="114"/>
      <c r="F2451" s="114"/>
      <c r="G2451" s="114"/>
      <c r="H2451" s="117"/>
      <c r="I2451" s="123"/>
      <c r="J2451" s="116"/>
      <c r="K2451" s="123"/>
      <c r="L2451" s="116"/>
      <c r="M2451" s="116"/>
      <c r="N2451" s="123"/>
    </row>
    <row r="2452">
      <c r="A2452" s="114"/>
      <c r="B2452" s="114"/>
      <c r="C2452" s="114"/>
      <c r="D2452" s="114"/>
      <c r="E2452" s="114"/>
      <c r="F2452" s="114"/>
      <c r="G2452" s="114"/>
      <c r="H2452" s="117"/>
      <c r="I2452" s="123"/>
      <c r="J2452" s="116"/>
      <c r="K2452" s="123"/>
      <c r="L2452" s="116"/>
      <c r="M2452" s="116"/>
      <c r="N2452" s="123"/>
    </row>
    <row r="2453">
      <c r="A2453" s="114"/>
      <c r="B2453" s="114"/>
      <c r="C2453" s="114"/>
      <c r="D2453" s="114"/>
      <c r="E2453" s="114"/>
      <c r="F2453" s="114"/>
      <c r="G2453" s="114"/>
      <c r="H2453" s="117"/>
      <c r="I2453" s="123"/>
      <c r="J2453" s="116"/>
      <c r="K2453" s="123"/>
      <c r="L2453" s="116"/>
      <c r="M2453" s="116"/>
      <c r="N2453" s="123"/>
    </row>
    <row r="2454">
      <c r="A2454" s="114"/>
      <c r="B2454" s="114"/>
      <c r="C2454" s="114"/>
      <c r="D2454" s="114"/>
      <c r="E2454" s="114"/>
      <c r="F2454" s="114"/>
      <c r="G2454" s="114"/>
      <c r="H2454" s="117"/>
      <c r="I2454" s="123"/>
      <c r="J2454" s="116"/>
      <c r="K2454" s="123"/>
      <c r="L2454" s="116"/>
      <c r="M2454" s="116"/>
      <c r="N2454" s="123"/>
    </row>
    <row r="2455">
      <c r="A2455" s="114"/>
      <c r="B2455" s="114"/>
      <c r="C2455" s="114"/>
      <c r="D2455" s="114"/>
      <c r="E2455" s="114"/>
      <c r="F2455" s="114"/>
      <c r="G2455" s="114"/>
      <c r="H2455" s="117"/>
      <c r="I2455" s="123"/>
      <c r="J2455" s="116"/>
      <c r="K2455" s="123"/>
      <c r="L2455" s="116"/>
      <c r="M2455" s="116"/>
      <c r="N2455" s="123"/>
    </row>
    <row r="2456">
      <c r="A2456" s="114"/>
      <c r="B2456" s="114"/>
      <c r="C2456" s="114"/>
      <c r="D2456" s="114"/>
      <c r="E2456" s="114"/>
      <c r="F2456" s="114"/>
      <c r="G2456" s="114"/>
      <c r="H2456" s="117"/>
      <c r="I2456" s="123"/>
      <c r="J2456" s="116"/>
      <c r="K2456" s="123"/>
      <c r="L2456" s="116"/>
      <c r="M2456" s="116"/>
      <c r="N2456" s="123"/>
    </row>
    <row r="2457">
      <c r="A2457" s="114"/>
      <c r="B2457" s="114"/>
      <c r="C2457" s="114"/>
      <c r="D2457" s="114"/>
      <c r="E2457" s="114"/>
      <c r="F2457" s="114"/>
      <c r="G2457" s="114"/>
      <c r="H2457" s="117"/>
      <c r="I2457" s="123"/>
      <c r="J2457" s="116"/>
      <c r="K2457" s="123"/>
      <c r="L2457" s="116"/>
      <c r="M2457" s="116"/>
      <c r="N2457" s="123"/>
    </row>
    <row r="2458">
      <c r="A2458" s="114"/>
      <c r="B2458" s="114"/>
      <c r="C2458" s="114"/>
      <c r="D2458" s="114"/>
      <c r="E2458" s="114"/>
      <c r="F2458" s="114"/>
      <c r="G2458" s="114"/>
      <c r="H2458" s="117"/>
      <c r="I2458" s="123"/>
      <c r="J2458" s="116"/>
      <c r="K2458" s="123"/>
      <c r="L2458" s="116"/>
      <c r="M2458" s="116"/>
      <c r="N2458" s="123"/>
    </row>
    <row r="2459">
      <c r="A2459" s="114"/>
      <c r="B2459" s="114"/>
      <c r="C2459" s="114"/>
      <c r="D2459" s="114"/>
      <c r="E2459" s="114"/>
      <c r="F2459" s="114"/>
      <c r="G2459" s="114"/>
      <c r="H2459" s="117"/>
      <c r="I2459" s="123"/>
      <c r="J2459" s="116"/>
      <c r="K2459" s="123"/>
      <c r="L2459" s="116"/>
      <c r="M2459" s="116"/>
      <c r="N2459" s="123"/>
    </row>
    <row r="2460">
      <c r="A2460" s="114"/>
      <c r="B2460" s="114"/>
      <c r="C2460" s="114"/>
      <c r="D2460" s="114"/>
      <c r="E2460" s="114"/>
      <c r="F2460" s="114"/>
      <c r="G2460" s="114"/>
      <c r="H2460" s="117"/>
      <c r="I2460" s="123"/>
      <c r="J2460" s="116"/>
      <c r="K2460" s="123"/>
      <c r="L2460" s="116"/>
      <c r="M2460" s="116"/>
      <c r="N2460" s="123"/>
    </row>
    <row r="2461">
      <c r="A2461" s="114"/>
      <c r="B2461" s="114"/>
      <c r="C2461" s="114"/>
      <c r="D2461" s="114"/>
      <c r="E2461" s="114"/>
      <c r="F2461" s="114"/>
      <c r="G2461" s="114"/>
      <c r="H2461" s="117"/>
      <c r="I2461" s="123"/>
      <c r="J2461" s="116"/>
      <c r="K2461" s="123"/>
      <c r="L2461" s="116"/>
      <c r="M2461" s="116"/>
      <c r="N2461" s="123"/>
    </row>
    <row r="2462">
      <c r="A2462" s="114"/>
      <c r="B2462" s="114"/>
      <c r="C2462" s="114"/>
      <c r="D2462" s="114"/>
      <c r="E2462" s="114"/>
      <c r="F2462" s="114"/>
      <c r="G2462" s="114"/>
      <c r="H2462" s="117"/>
      <c r="I2462" s="123"/>
      <c r="J2462" s="116"/>
      <c r="K2462" s="123"/>
      <c r="L2462" s="116"/>
      <c r="M2462" s="116"/>
      <c r="N2462" s="123"/>
    </row>
    <row r="2463">
      <c r="A2463" s="114"/>
      <c r="B2463" s="114"/>
      <c r="C2463" s="114"/>
      <c r="D2463" s="114"/>
      <c r="E2463" s="114"/>
      <c r="F2463" s="114"/>
      <c r="G2463" s="114"/>
      <c r="H2463" s="117"/>
      <c r="I2463" s="123"/>
      <c r="J2463" s="116"/>
      <c r="K2463" s="123"/>
      <c r="L2463" s="116"/>
      <c r="M2463" s="116"/>
      <c r="N2463" s="123"/>
    </row>
    <row r="2464">
      <c r="A2464" s="114"/>
      <c r="B2464" s="114"/>
      <c r="C2464" s="114"/>
      <c r="D2464" s="114"/>
      <c r="E2464" s="114"/>
      <c r="F2464" s="114"/>
      <c r="G2464" s="114"/>
      <c r="H2464" s="117"/>
      <c r="I2464" s="123"/>
      <c r="J2464" s="116"/>
      <c r="K2464" s="123"/>
      <c r="L2464" s="116"/>
      <c r="M2464" s="116"/>
      <c r="N2464" s="123"/>
    </row>
    <row r="2465">
      <c r="A2465" s="114"/>
      <c r="B2465" s="114"/>
      <c r="C2465" s="114"/>
      <c r="D2465" s="114"/>
      <c r="E2465" s="114"/>
      <c r="F2465" s="114"/>
      <c r="G2465" s="114"/>
      <c r="H2465" s="117"/>
      <c r="I2465" s="123"/>
      <c r="J2465" s="116"/>
      <c r="K2465" s="123"/>
      <c r="L2465" s="116"/>
      <c r="M2465" s="116"/>
      <c r="N2465" s="123"/>
    </row>
    <row r="2466">
      <c r="A2466" s="114"/>
      <c r="B2466" s="114"/>
      <c r="C2466" s="114"/>
      <c r="D2466" s="114"/>
      <c r="E2466" s="114"/>
      <c r="F2466" s="114"/>
      <c r="G2466" s="114"/>
      <c r="H2466" s="117"/>
      <c r="I2466" s="123"/>
      <c r="J2466" s="116"/>
      <c r="K2466" s="123"/>
      <c r="L2466" s="116"/>
      <c r="M2466" s="116"/>
      <c r="N2466" s="123"/>
    </row>
    <row r="2467">
      <c r="A2467" s="114"/>
      <c r="B2467" s="114"/>
      <c r="C2467" s="114"/>
      <c r="D2467" s="114"/>
      <c r="E2467" s="114"/>
      <c r="F2467" s="114"/>
      <c r="G2467" s="114"/>
      <c r="H2467" s="117"/>
      <c r="I2467" s="123"/>
      <c r="J2467" s="116"/>
      <c r="K2467" s="123"/>
      <c r="L2467" s="116"/>
      <c r="M2467" s="116"/>
      <c r="N2467" s="123"/>
    </row>
    <row r="2468">
      <c r="A2468" s="114"/>
      <c r="B2468" s="114"/>
      <c r="C2468" s="114"/>
      <c r="D2468" s="114"/>
      <c r="E2468" s="114"/>
      <c r="F2468" s="114"/>
      <c r="G2468" s="114"/>
      <c r="H2468" s="117"/>
      <c r="I2468" s="123"/>
      <c r="J2468" s="116"/>
      <c r="K2468" s="123"/>
      <c r="L2468" s="116"/>
      <c r="M2468" s="116"/>
      <c r="N2468" s="123"/>
    </row>
    <row r="2469">
      <c r="A2469" s="114"/>
      <c r="B2469" s="114"/>
      <c r="C2469" s="114"/>
      <c r="D2469" s="114"/>
      <c r="E2469" s="114"/>
      <c r="F2469" s="114"/>
      <c r="G2469" s="114"/>
      <c r="H2469" s="117"/>
      <c r="I2469" s="123"/>
      <c r="J2469" s="116"/>
      <c r="K2469" s="123"/>
      <c r="L2469" s="116"/>
      <c r="M2469" s="116"/>
      <c r="N2469" s="123"/>
    </row>
    <row r="2470">
      <c r="A2470" s="114"/>
      <c r="B2470" s="114"/>
      <c r="C2470" s="114"/>
      <c r="D2470" s="114"/>
      <c r="E2470" s="114"/>
      <c r="F2470" s="114"/>
      <c r="G2470" s="114"/>
      <c r="H2470" s="117"/>
      <c r="I2470" s="123"/>
      <c r="J2470" s="116"/>
      <c r="K2470" s="123"/>
      <c r="L2470" s="116"/>
      <c r="M2470" s="116"/>
      <c r="N2470" s="123"/>
    </row>
    <row r="2471">
      <c r="A2471" s="114"/>
      <c r="B2471" s="114"/>
      <c r="C2471" s="114"/>
      <c r="D2471" s="114"/>
      <c r="E2471" s="114"/>
      <c r="F2471" s="114"/>
      <c r="G2471" s="114"/>
      <c r="H2471" s="117"/>
      <c r="I2471" s="123"/>
      <c r="J2471" s="116"/>
      <c r="K2471" s="123"/>
      <c r="L2471" s="116"/>
      <c r="M2471" s="116"/>
      <c r="N2471" s="123"/>
    </row>
    <row r="2472">
      <c r="A2472" s="114"/>
      <c r="B2472" s="114"/>
      <c r="C2472" s="114"/>
      <c r="D2472" s="114"/>
      <c r="E2472" s="114"/>
      <c r="F2472" s="114"/>
      <c r="G2472" s="114"/>
      <c r="H2472" s="117"/>
      <c r="I2472" s="123"/>
      <c r="J2472" s="116"/>
      <c r="K2472" s="123"/>
      <c r="L2472" s="116"/>
      <c r="M2472" s="116"/>
      <c r="N2472" s="123"/>
    </row>
    <row r="2473">
      <c r="A2473" s="114"/>
      <c r="B2473" s="114"/>
      <c r="C2473" s="114"/>
      <c r="D2473" s="114"/>
      <c r="E2473" s="114"/>
      <c r="F2473" s="114"/>
      <c r="G2473" s="114"/>
      <c r="H2473" s="117"/>
      <c r="I2473" s="123"/>
      <c r="J2473" s="116"/>
      <c r="K2473" s="123"/>
      <c r="L2473" s="116"/>
      <c r="M2473" s="116"/>
      <c r="N2473" s="123"/>
    </row>
    <row r="2474">
      <c r="A2474" s="114"/>
      <c r="B2474" s="114"/>
      <c r="C2474" s="114"/>
      <c r="D2474" s="114"/>
      <c r="E2474" s="114"/>
      <c r="F2474" s="114"/>
      <c r="G2474" s="114"/>
      <c r="H2474" s="117"/>
      <c r="I2474" s="123"/>
      <c r="J2474" s="116"/>
      <c r="K2474" s="123"/>
      <c r="L2474" s="116"/>
      <c r="M2474" s="116"/>
      <c r="N2474" s="123"/>
    </row>
    <row r="2475">
      <c r="A2475" s="114"/>
      <c r="B2475" s="114"/>
      <c r="C2475" s="114"/>
      <c r="D2475" s="114"/>
      <c r="E2475" s="114"/>
      <c r="F2475" s="114"/>
      <c r="G2475" s="114"/>
      <c r="H2475" s="117"/>
      <c r="I2475" s="123"/>
      <c r="J2475" s="116"/>
      <c r="K2475" s="123"/>
      <c r="L2475" s="116"/>
      <c r="M2475" s="116"/>
      <c r="N2475" s="123"/>
    </row>
    <row r="2476">
      <c r="A2476" s="114"/>
      <c r="B2476" s="114"/>
      <c r="C2476" s="114"/>
      <c r="D2476" s="114"/>
      <c r="E2476" s="114"/>
      <c r="F2476" s="114"/>
      <c r="G2476" s="114"/>
      <c r="H2476" s="117"/>
      <c r="I2476" s="123"/>
      <c r="J2476" s="116"/>
      <c r="K2476" s="123"/>
      <c r="L2476" s="116"/>
      <c r="M2476" s="116"/>
      <c r="N2476" s="123"/>
    </row>
    <row r="2477">
      <c r="A2477" s="114"/>
      <c r="B2477" s="114"/>
      <c r="C2477" s="114"/>
      <c r="D2477" s="114"/>
      <c r="E2477" s="114"/>
      <c r="F2477" s="114"/>
      <c r="G2477" s="114"/>
      <c r="H2477" s="117"/>
      <c r="I2477" s="123"/>
      <c r="J2477" s="116"/>
      <c r="K2477" s="123"/>
      <c r="L2477" s="116"/>
      <c r="M2477" s="116"/>
      <c r="N2477" s="123"/>
    </row>
    <row r="2478">
      <c r="A2478" s="114"/>
      <c r="B2478" s="114"/>
      <c r="C2478" s="114"/>
      <c r="D2478" s="114"/>
      <c r="E2478" s="114"/>
      <c r="F2478" s="114"/>
      <c r="G2478" s="114"/>
      <c r="H2478" s="117"/>
      <c r="I2478" s="123"/>
      <c r="J2478" s="116"/>
      <c r="K2478" s="123"/>
      <c r="L2478" s="116"/>
      <c r="M2478" s="116"/>
      <c r="N2478" s="123"/>
    </row>
    <row r="2479">
      <c r="A2479" s="114"/>
      <c r="B2479" s="114"/>
      <c r="C2479" s="114"/>
      <c r="D2479" s="114"/>
      <c r="E2479" s="114"/>
      <c r="F2479" s="114"/>
      <c r="G2479" s="114"/>
      <c r="H2479" s="117"/>
      <c r="I2479" s="123"/>
      <c r="J2479" s="116"/>
      <c r="K2479" s="123"/>
      <c r="L2479" s="116"/>
      <c r="M2479" s="116"/>
      <c r="N2479" s="123"/>
    </row>
    <row r="2480">
      <c r="A2480" s="114"/>
      <c r="B2480" s="114"/>
      <c r="C2480" s="114"/>
      <c r="D2480" s="114"/>
      <c r="E2480" s="114"/>
      <c r="F2480" s="114"/>
      <c r="G2480" s="114"/>
      <c r="H2480" s="117"/>
      <c r="I2480" s="123"/>
      <c r="J2480" s="116"/>
      <c r="K2480" s="123"/>
      <c r="L2480" s="116"/>
      <c r="M2480" s="116"/>
      <c r="N2480" s="123"/>
    </row>
    <row r="2481">
      <c r="A2481" s="114"/>
      <c r="B2481" s="114"/>
      <c r="C2481" s="114"/>
      <c r="D2481" s="114"/>
      <c r="E2481" s="114"/>
      <c r="F2481" s="114"/>
      <c r="G2481" s="114"/>
      <c r="H2481" s="117"/>
      <c r="I2481" s="123"/>
      <c r="J2481" s="116"/>
      <c r="K2481" s="123"/>
      <c r="L2481" s="116"/>
      <c r="M2481" s="116"/>
      <c r="N2481" s="123"/>
    </row>
    <row r="2482">
      <c r="A2482" s="114"/>
      <c r="B2482" s="114"/>
      <c r="C2482" s="114"/>
      <c r="D2482" s="114"/>
      <c r="E2482" s="114"/>
      <c r="F2482" s="114"/>
      <c r="G2482" s="114"/>
      <c r="H2482" s="117"/>
      <c r="I2482" s="123"/>
      <c r="J2482" s="116"/>
      <c r="K2482" s="123"/>
      <c r="L2482" s="116"/>
      <c r="M2482" s="116"/>
      <c r="N2482" s="123"/>
    </row>
    <row r="2483">
      <c r="A2483" s="114"/>
      <c r="B2483" s="114"/>
      <c r="C2483" s="114"/>
      <c r="D2483" s="114"/>
      <c r="E2483" s="114"/>
      <c r="F2483" s="114"/>
      <c r="G2483" s="114"/>
      <c r="H2483" s="117"/>
      <c r="I2483" s="123"/>
      <c r="J2483" s="116"/>
      <c r="K2483" s="123"/>
      <c r="L2483" s="116"/>
      <c r="M2483" s="116"/>
      <c r="N2483" s="123"/>
    </row>
    <row r="2484">
      <c r="A2484" s="114"/>
      <c r="B2484" s="114"/>
      <c r="C2484" s="114"/>
      <c r="D2484" s="114"/>
      <c r="E2484" s="114"/>
      <c r="F2484" s="114"/>
      <c r="G2484" s="114"/>
      <c r="H2484" s="117"/>
      <c r="I2484" s="123"/>
      <c r="J2484" s="116"/>
      <c r="K2484" s="123"/>
      <c r="L2484" s="116"/>
      <c r="M2484" s="116"/>
      <c r="N2484" s="123"/>
    </row>
    <row r="2485">
      <c r="A2485" s="114"/>
      <c r="B2485" s="114"/>
      <c r="C2485" s="114"/>
      <c r="D2485" s="114"/>
      <c r="E2485" s="114"/>
      <c r="F2485" s="114"/>
      <c r="G2485" s="114"/>
      <c r="H2485" s="117"/>
      <c r="I2485" s="123"/>
      <c r="J2485" s="116"/>
      <c r="K2485" s="123"/>
      <c r="L2485" s="116"/>
      <c r="M2485" s="116"/>
      <c r="N2485" s="123"/>
    </row>
    <row r="2486">
      <c r="A2486" s="114"/>
      <c r="B2486" s="114"/>
      <c r="C2486" s="114"/>
      <c r="D2486" s="114"/>
      <c r="E2486" s="114"/>
      <c r="F2486" s="114"/>
      <c r="G2486" s="114"/>
      <c r="H2486" s="117"/>
      <c r="I2486" s="123"/>
      <c r="J2486" s="116"/>
      <c r="K2486" s="123"/>
      <c r="L2486" s="116"/>
      <c r="M2486" s="116"/>
      <c r="N2486" s="123"/>
    </row>
    <row r="2487">
      <c r="A2487" s="114"/>
      <c r="B2487" s="114"/>
      <c r="C2487" s="114"/>
      <c r="D2487" s="114"/>
      <c r="E2487" s="114"/>
      <c r="F2487" s="114"/>
      <c r="G2487" s="114"/>
      <c r="H2487" s="117"/>
      <c r="I2487" s="123"/>
      <c r="J2487" s="116"/>
      <c r="K2487" s="123"/>
      <c r="L2487" s="116"/>
      <c r="M2487" s="116"/>
      <c r="N2487" s="123"/>
    </row>
    <row r="2488">
      <c r="A2488" s="114"/>
      <c r="B2488" s="114"/>
      <c r="C2488" s="114"/>
      <c r="D2488" s="114"/>
      <c r="E2488" s="114"/>
      <c r="F2488" s="114"/>
      <c r="G2488" s="114"/>
      <c r="H2488" s="117"/>
      <c r="I2488" s="123"/>
      <c r="J2488" s="116"/>
      <c r="K2488" s="123"/>
      <c r="L2488" s="116"/>
      <c r="M2488" s="116"/>
      <c r="N2488" s="123"/>
    </row>
    <row r="2489">
      <c r="A2489" s="114"/>
      <c r="B2489" s="114"/>
      <c r="C2489" s="114"/>
      <c r="D2489" s="114"/>
      <c r="E2489" s="114"/>
      <c r="F2489" s="114"/>
      <c r="G2489" s="114"/>
      <c r="H2489" s="117"/>
      <c r="I2489" s="123"/>
      <c r="J2489" s="116"/>
      <c r="K2489" s="123"/>
      <c r="L2489" s="116"/>
      <c r="M2489" s="116"/>
      <c r="N2489" s="123"/>
    </row>
    <row r="2490">
      <c r="A2490" s="114"/>
      <c r="B2490" s="114"/>
      <c r="C2490" s="114"/>
      <c r="D2490" s="114"/>
      <c r="E2490" s="114"/>
      <c r="F2490" s="114"/>
      <c r="G2490" s="114"/>
      <c r="H2490" s="117"/>
      <c r="I2490" s="123"/>
      <c r="J2490" s="116"/>
      <c r="K2490" s="123"/>
      <c r="L2490" s="116"/>
      <c r="M2490" s="116"/>
      <c r="N2490" s="123"/>
    </row>
    <row r="2491">
      <c r="A2491" s="114"/>
      <c r="B2491" s="114"/>
      <c r="C2491" s="114"/>
      <c r="D2491" s="114"/>
      <c r="E2491" s="114"/>
      <c r="F2491" s="114"/>
      <c r="G2491" s="114"/>
      <c r="H2491" s="117"/>
      <c r="I2491" s="123"/>
      <c r="J2491" s="116"/>
      <c r="K2491" s="123"/>
      <c r="L2491" s="116"/>
      <c r="M2491" s="116"/>
      <c r="N2491" s="123"/>
    </row>
    <row r="2492">
      <c r="A2492" s="114"/>
      <c r="B2492" s="114"/>
      <c r="C2492" s="114"/>
      <c r="D2492" s="114"/>
      <c r="E2492" s="114"/>
      <c r="F2492" s="114"/>
      <c r="G2492" s="114"/>
      <c r="H2492" s="117"/>
      <c r="I2492" s="123"/>
      <c r="J2492" s="116"/>
      <c r="K2492" s="123"/>
      <c r="L2492" s="116"/>
      <c r="M2492" s="116"/>
      <c r="N2492" s="123"/>
    </row>
    <row r="2493">
      <c r="A2493" s="114"/>
      <c r="B2493" s="114"/>
      <c r="C2493" s="114"/>
      <c r="D2493" s="114"/>
      <c r="E2493" s="114"/>
      <c r="F2493" s="114"/>
      <c r="G2493" s="114"/>
      <c r="H2493" s="117"/>
      <c r="I2493" s="123"/>
      <c r="J2493" s="116"/>
      <c r="K2493" s="123"/>
      <c r="L2493" s="116"/>
      <c r="M2493" s="116"/>
      <c r="N2493" s="123"/>
    </row>
    <row r="2494">
      <c r="A2494" s="114"/>
      <c r="B2494" s="114"/>
      <c r="C2494" s="114"/>
      <c r="D2494" s="114"/>
      <c r="E2494" s="114"/>
      <c r="F2494" s="114"/>
      <c r="G2494" s="114"/>
      <c r="H2494" s="117"/>
      <c r="I2494" s="123"/>
      <c r="J2494" s="116"/>
      <c r="K2494" s="123"/>
      <c r="L2494" s="116"/>
      <c r="M2494" s="116"/>
      <c r="N2494" s="123"/>
    </row>
    <row r="2495">
      <c r="A2495" s="114"/>
      <c r="B2495" s="114"/>
      <c r="C2495" s="114"/>
      <c r="D2495" s="114"/>
      <c r="E2495" s="114"/>
      <c r="F2495" s="114"/>
      <c r="G2495" s="114"/>
      <c r="H2495" s="117"/>
      <c r="I2495" s="123"/>
      <c r="J2495" s="116"/>
      <c r="K2495" s="123"/>
      <c r="L2495" s="116"/>
      <c r="M2495" s="116"/>
      <c r="N2495" s="123"/>
    </row>
    <row r="2496">
      <c r="A2496" s="114"/>
      <c r="B2496" s="114"/>
      <c r="C2496" s="114"/>
      <c r="D2496" s="114"/>
      <c r="E2496" s="114"/>
      <c r="F2496" s="114"/>
      <c r="G2496" s="114"/>
      <c r="H2496" s="117"/>
      <c r="I2496" s="123"/>
      <c r="J2496" s="116"/>
      <c r="K2496" s="123"/>
      <c r="L2496" s="116"/>
      <c r="M2496" s="116"/>
      <c r="N2496" s="123"/>
    </row>
    <row r="2497">
      <c r="A2497" s="114"/>
      <c r="B2497" s="114"/>
      <c r="C2497" s="114"/>
      <c r="D2497" s="114"/>
      <c r="E2497" s="114"/>
      <c r="F2497" s="114"/>
      <c r="G2497" s="114"/>
      <c r="H2497" s="117"/>
      <c r="I2497" s="123"/>
      <c r="J2497" s="116"/>
      <c r="K2497" s="123"/>
      <c r="L2497" s="116"/>
      <c r="M2497" s="116"/>
      <c r="N2497" s="123"/>
    </row>
    <row r="2498">
      <c r="A2498" s="114"/>
      <c r="B2498" s="114"/>
      <c r="C2498" s="114"/>
      <c r="D2498" s="114"/>
      <c r="E2498" s="114"/>
      <c r="F2498" s="114"/>
      <c r="G2498" s="114"/>
      <c r="H2498" s="117"/>
      <c r="I2498" s="123"/>
      <c r="J2498" s="116"/>
      <c r="K2498" s="123"/>
      <c r="L2498" s="116"/>
      <c r="M2498" s="116"/>
      <c r="N2498" s="123"/>
    </row>
    <row r="2499">
      <c r="A2499" s="114"/>
      <c r="B2499" s="114"/>
      <c r="C2499" s="114"/>
      <c r="D2499" s="114"/>
      <c r="E2499" s="114"/>
      <c r="F2499" s="114"/>
      <c r="G2499" s="114"/>
      <c r="H2499" s="117"/>
      <c r="I2499" s="123"/>
      <c r="J2499" s="116"/>
      <c r="K2499" s="123"/>
      <c r="L2499" s="116"/>
      <c r="M2499" s="116"/>
      <c r="N2499" s="123"/>
    </row>
    <row r="2500">
      <c r="A2500" s="114"/>
      <c r="B2500" s="114"/>
      <c r="C2500" s="114"/>
      <c r="D2500" s="114"/>
      <c r="E2500" s="114"/>
      <c r="F2500" s="114"/>
      <c r="G2500" s="114"/>
      <c r="H2500" s="117"/>
      <c r="I2500" s="123"/>
      <c r="J2500" s="116"/>
      <c r="K2500" s="123"/>
      <c r="L2500" s="116"/>
      <c r="M2500" s="116"/>
      <c r="N2500" s="123"/>
    </row>
    <row r="2501">
      <c r="A2501" s="114"/>
      <c r="B2501" s="114"/>
      <c r="C2501" s="114"/>
      <c r="D2501" s="114"/>
      <c r="E2501" s="114"/>
      <c r="F2501" s="114"/>
      <c r="G2501" s="114"/>
      <c r="H2501" s="117"/>
      <c r="I2501" s="123"/>
      <c r="J2501" s="116"/>
      <c r="K2501" s="123"/>
      <c r="L2501" s="116"/>
      <c r="M2501" s="116"/>
      <c r="N2501" s="123"/>
    </row>
    <row r="2502">
      <c r="A2502" s="114"/>
      <c r="B2502" s="114"/>
      <c r="C2502" s="114"/>
      <c r="D2502" s="114"/>
      <c r="E2502" s="114"/>
      <c r="F2502" s="114"/>
      <c r="G2502" s="114"/>
      <c r="H2502" s="117"/>
      <c r="I2502" s="123"/>
      <c r="J2502" s="116"/>
      <c r="K2502" s="123"/>
      <c r="L2502" s="116"/>
      <c r="M2502" s="116"/>
      <c r="N2502" s="123"/>
    </row>
    <row r="2503">
      <c r="A2503" s="114"/>
      <c r="B2503" s="114"/>
      <c r="C2503" s="114"/>
      <c r="D2503" s="114"/>
      <c r="E2503" s="114"/>
      <c r="F2503" s="114"/>
      <c r="G2503" s="114"/>
      <c r="H2503" s="117"/>
      <c r="I2503" s="123"/>
      <c r="J2503" s="116"/>
      <c r="K2503" s="123"/>
      <c r="L2503" s="116"/>
      <c r="M2503" s="116"/>
      <c r="N2503" s="123"/>
    </row>
    <row r="2504">
      <c r="A2504" s="114"/>
      <c r="B2504" s="114"/>
      <c r="C2504" s="114"/>
      <c r="D2504" s="114"/>
      <c r="E2504" s="114"/>
      <c r="F2504" s="114"/>
      <c r="G2504" s="114"/>
      <c r="H2504" s="117"/>
      <c r="I2504" s="123"/>
      <c r="J2504" s="116"/>
      <c r="K2504" s="123"/>
      <c r="L2504" s="116"/>
      <c r="M2504" s="116"/>
      <c r="N2504" s="123"/>
    </row>
    <row r="2505">
      <c r="A2505" s="114"/>
      <c r="B2505" s="114"/>
      <c r="C2505" s="114"/>
      <c r="D2505" s="114"/>
      <c r="E2505" s="114"/>
      <c r="F2505" s="114"/>
      <c r="G2505" s="114"/>
      <c r="H2505" s="117"/>
      <c r="I2505" s="123"/>
      <c r="J2505" s="116"/>
      <c r="K2505" s="123"/>
      <c r="L2505" s="116"/>
      <c r="M2505" s="116"/>
      <c r="N2505" s="123"/>
    </row>
    <row r="2506">
      <c r="A2506" s="114"/>
      <c r="B2506" s="114"/>
      <c r="C2506" s="114"/>
      <c r="D2506" s="114"/>
      <c r="E2506" s="114"/>
      <c r="F2506" s="114"/>
      <c r="G2506" s="114"/>
      <c r="H2506" s="117"/>
      <c r="I2506" s="123"/>
      <c r="J2506" s="116"/>
      <c r="K2506" s="123"/>
      <c r="L2506" s="116"/>
      <c r="M2506" s="116"/>
      <c r="N2506" s="123"/>
    </row>
    <row r="2507">
      <c r="A2507" s="114"/>
      <c r="B2507" s="114"/>
      <c r="C2507" s="114"/>
      <c r="D2507" s="114"/>
      <c r="E2507" s="114"/>
      <c r="F2507" s="114"/>
      <c r="G2507" s="114"/>
      <c r="H2507" s="117"/>
      <c r="I2507" s="123"/>
      <c r="J2507" s="116"/>
      <c r="K2507" s="123"/>
      <c r="L2507" s="116"/>
      <c r="M2507" s="116"/>
      <c r="N2507" s="123"/>
    </row>
    <row r="2508">
      <c r="A2508" s="114"/>
      <c r="B2508" s="114"/>
      <c r="C2508" s="114"/>
      <c r="D2508" s="114"/>
      <c r="E2508" s="114"/>
      <c r="F2508" s="114"/>
      <c r="G2508" s="114"/>
      <c r="H2508" s="117"/>
      <c r="I2508" s="123"/>
      <c r="J2508" s="116"/>
      <c r="K2508" s="123"/>
      <c r="L2508" s="116"/>
      <c r="M2508" s="116"/>
      <c r="N2508" s="123"/>
    </row>
    <row r="2509">
      <c r="A2509" s="114"/>
      <c r="B2509" s="114"/>
      <c r="C2509" s="114"/>
      <c r="D2509" s="114"/>
      <c r="E2509" s="114"/>
      <c r="F2509" s="114"/>
      <c r="G2509" s="114"/>
      <c r="H2509" s="117"/>
      <c r="I2509" s="123"/>
      <c r="J2509" s="116"/>
      <c r="K2509" s="123"/>
      <c r="L2509" s="116"/>
      <c r="M2509" s="116"/>
      <c r="N2509" s="123"/>
    </row>
    <row r="2510">
      <c r="A2510" s="114"/>
      <c r="B2510" s="114"/>
      <c r="C2510" s="114"/>
      <c r="D2510" s="114"/>
      <c r="E2510" s="114"/>
      <c r="F2510" s="114"/>
      <c r="G2510" s="114"/>
      <c r="H2510" s="117"/>
      <c r="I2510" s="123"/>
      <c r="J2510" s="116"/>
      <c r="K2510" s="123"/>
      <c r="L2510" s="116"/>
      <c r="M2510" s="116"/>
      <c r="N2510" s="123"/>
    </row>
    <row r="2511">
      <c r="A2511" s="114"/>
      <c r="B2511" s="114"/>
      <c r="C2511" s="114"/>
      <c r="D2511" s="114"/>
      <c r="E2511" s="114"/>
      <c r="F2511" s="114"/>
      <c r="G2511" s="114"/>
      <c r="H2511" s="117"/>
      <c r="I2511" s="123"/>
      <c r="J2511" s="116"/>
      <c r="K2511" s="123"/>
      <c r="L2511" s="116"/>
      <c r="M2511" s="116"/>
      <c r="N2511" s="123"/>
    </row>
    <row r="2512">
      <c r="A2512" s="114"/>
      <c r="B2512" s="114"/>
      <c r="C2512" s="114"/>
      <c r="D2512" s="114"/>
      <c r="E2512" s="114"/>
      <c r="F2512" s="114"/>
      <c r="G2512" s="114"/>
      <c r="H2512" s="117"/>
      <c r="I2512" s="123"/>
      <c r="J2512" s="116"/>
      <c r="K2512" s="123"/>
      <c r="L2512" s="116"/>
      <c r="M2512" s="116"/>
      <c r="N2512" s="123"/>
    </row>
    <row r="2513">
      <c r="A2513" s="114"/>
      <c r="B2513" s="114"/>
      <c r="C2513" s="114"/>
      <c r="D2513" s="114"/>
      <c r="E2513" s="114"/>
      <c r="F2513" s="114"/>
      <c r="G2513" s="114"/>
      <c r="H2513" s="117"/>
      <c r="I2513" s="123"/>
      <c r="J2513" s="116"/>
      <c r="K2513" s="123"/>
      <c r="L2513" s="116"/>
      <c r="M2513" s="116"/>
      <c r="N2513" s="123"/>
    </row>
    <row r="2514">
      <c r="A2514" s="114"/>
      <c r="B2514" s="114"/>
      <c r="C2514" s="114"/>
      <c r="D2514" s="114"/>
      <c r="E2514" s="114"/>
      <c r="F2514" s="114"/>
      <c r="G2514" s="114"/>
      <c r="H2514" s="117"/>
      <c r="I2514" s="123"/>
      <c r="J2514" s="116"/>
      <c r="K2514" s="123"/>
      <c r="L2514" s="116"/>
      <c r="M2514" s="116"/>
      <c r="N2514" s="123"/>
    </row>
    <row r="2515">
      <c r="A2515" s="114"/>
      <c r="B2515" s="114"/>
      <c r="C2515" s="114"/>
      <c r="D2515" s="114"/>
      <c r="E2515" s="114"/>
      <c r="F2515" s="114"/>
      <c r="G2515" s="114"/>
      <c r="H2515" s="117"/>
      <c r="I2515" s="123"/>
      <c r="J2515" s="116"/>
      <c r="K2515" s="123"/>
      <c r="L2515" s="116"/>
      <c r="M2515" s="116"/>
      <c r="N2515" s="123"/>
    </row>
    <row r="2516">
      <c r="A2516" s="114"/>
      <c r="B2516" s="114"/>
      <c r="C2516" s="114"/>
      <c r="D2516" s="114"/>
      <c r="E2516" s="114"/>
      <c r="F2516" s="114"/>
      <c r="G2516" s="114"/>
      <c r="H2516" s="117"/>
      <c r="I2516" s="123"/>
      <c r="J2516" s="116"/>
      <c r="K2516" s="123"/>
      <c r="L2516" s="116"/>
      <c r="M2516" s="116"/>
      <c r="N2516" s="123"/>
    </row>
    <row r="2517">
      <c r="A2517" s="114"/>
      <c r="B2517" s="114"/>
      <c r="C2517" s="114"/>
      <c r="D2517" s="114"/>
      <c r="E2517" s="114"/>
      <c r="F2517" s="114"/>
      <c r="G2517" s="114"/>
      <c r="H2517" s="117"/>
      <c r="I2517" s="123"/>
      <c r="J2517" s="116"/>
      <c r="K2517" s="123"/>
      <c r="L2517" s="116"/>
      <c r="M2517" s="116"/>
      <c r="N2517" s="123"/>
    </row>
    <row r="2518">
      <c r="A2518" s="114"/>
      <c r="B2518" s="114"/>
      <c r="C2518" s="114"/>
      <c r="D2518" s="114"/>
      <c r="E2518" s="114"/>
      <c r="F2518" s="114"/>
      <c r="G2518" s="114"/>
      <c r="H2518" s="117"/>
      <c r="I2518" s="123"/>
      <c r="J2518" s="116"/>
      <c r="K2518" s="123"/>
      <c r="L2518" s="116"/>
      <c r="M2518" s="116"/>
      <c r="N2518" s="123"/>
    </row>
    <row r="2519">
      <c r="A2519" s="114"/>
      <c r="B2519" s="114"/>
      <c r="C2519" s="114"/>
      <c r="D2519" s="114"/>
      <c r="E2519" s="114"/>
      <c r="F2519" s="114"/>
      <c r="G2519" s="114"/>
      <c r="H2519" s="117"/>
      <c r="I2519" s="123"/>
      <c r="J2519" s="116"/>
      <c r="K2519" s="123"/>
      <c r="L2519" s="116"/>
      <c r="M2519" s="116"/>
      <c r="N2519" s="123"/>
    </row>
    <row r="2520">
      <c r="A2520" s="114"/>
      <c r="B2520" s="114"/>
      <c r="C2520" s="114"/>
      <c r="D2520" s="114"/>
      <c r="E2520" s="114"/>
      <c r="F2520" s="114"/>
      <c r="G2520" s="114"/>
      <c r="H2520" s="117"/>
      <c r="I2520" s="123"/>
      <c r="J2520" s="116"/>
      <c r="K2520" s="123"/>
      <c r="L2520" s="116"/>
      <c r="M2520" s="116"/>
      <c r="N2520" s="123"/>
    </row>
    <row r="2521">
      <c r="A2521" s="114"/>
      <c r="B2521" s="114"/>
      <c r="C2521" s="114"/>
      <c r="D2521" s="114"/>
      <c r="E2521" s="114"/>
      <c r="F2521" s="114"/>
      <c r="G2521" s="114"/>
      <c r="H2521" s="117"/>
      <c r="I2521" s="123"/>
      <c r="J2521" s="116"/>
      <c r="K2521" s="123"/>
      <c r="L2521" s="116"/>
      <c r="M2521" s="116"/>
      <c r="N2521" s="123"/>
    </row>
    <row r="2522">
      <c r="A2522" s="114"/>
      <c r="B2522" s="114"/>
      <c r="C2522" s="114"/>
      <c r="D2522" s="114"/>
      <c r="E2522" s="114"/>
      <c r="F2522" s="114"/>
      <c r="G2522" s="114"/>
      <c r="H2522" s="117"/>
      <c r="I2522" s="123"/>
      <c r="J2522" s="116"/>
      <c r="K2522" s="123"/>
      <c r="L2522" s="116"/>
      <c r="M2522" s="116"/>
      <c r="N2522" s="123"/>
    </row>
    <row r="2523">
      <c r="A2523" s="114"/>
      <c r="B2523" s="114"/>
      <c r="C2523" s="114"/>
      <c r="D2523" s="114"/>
      <c r="E2523" s="114"/>
      <c r="F2523" s="114"/>
      <c r="G2523" s="114"/>
      <c r="H2523" s="117"/>
      <c r="I2523" s="123"/>
      <c r="J2523" s="116"/>
      <c r="K2523" s="123"/>
      <c r="L2523" s="116"/>
      <c r="M2523" s="116"/>
      <c r="N2523" s="123"/>
    </row>
    <row r="2524">
      <c r="A2524" s="114"/>
      <c r="B2524" s="114"/>
      <c r="C2524" s="114"/>
      <c r="D2524" s="114"/>
      <c r="E2524" s="114"/>
      <c r="F2524" s="114"/>
      <c r="G2524" s="114"/>
      <c r="H2524" s="117"/>
      <c r="I2524" s="123"/>
      <c r="J2524" s="116"/>
      <c r="K2524" s="123"/>
      <c r="L2524" s="116"/>
      <c r="M2524" s="116"/>
      <c r="N2524" s="123"/>
    </row>
    <row r="2525">
      <c r="A2525" s="114"/>
      <c r="B2525" s="114"/>
      <c r="C2525" s="114"/>
      <c r="D2525" s="114"/>
      <c r="E2525" s="114"/>
      <c r="F2525" s="114"/>
      <c r="G2525" s="114"/>
      <c r="H2525" s="117"/>
      <c r="I2525" s="123"/>
      <c r="J2525" s="116"/>
      <c r="K2525" s="123"/>
      <c r="L2525" s="116"/>
      <c r="M2525" s="116"/>
      <c r="N2525" s="123"/>
    </row>
    <row r="2526">
      <c r="A2526" s="114"/>
      <c r="B2526" s="114"/>
      <c r="C2526" s="114"/>
      <c r="D2526" s="114"/>
      <c r="E2526" s="114"/>
      <c r="F2526" s="114"/>
      <c r="G2526" s="114"/>
      <c r="H2526" s="117"/>
      <c r="I2526" s="123"/>
      <c r="J2526" s="116"/>
      <c r="K2526" s="123"/>
      <c r="L2526" s="116"/>
      <c r="M2526" s="116"/>
      <c r="N2526" s="123"/>
    </row>
    <row r="2527">
      <c r="A2527" s="114"/>
      <c r="B2527" s="114"/>
      <c r="C2527" s="114"/>
      <c r="D2527" s="114"/>
      <c r="E2527" s="114"/>
      <c r="F2527" s="114"/>
      <c r="G2527" s="114"/>
      <c r="H2527" s="117"/>
      <c r="I2527" s="123"/>
      <c r="J2527" s="116"/>
      <c r="K2527" s="123"/>
      <c r="L2527" s="116"/>
      <c r="M2527" s="116"/>
      <c r="N2527" s="123"/>
    </row>
    <row r="2528">
      <c r="A2528" s="114"/>
      <c r="B2528" s="114"/>
      <c r="C2528" s="114"/>
      <c r="D2528" s="114"/>
      <c r="E2528" s="114"/>
      <c r="F2528" s="114"/>
      <c r="G2528" s="114"/>
      <c r="H2528" s="117"/>
      <c r="I2528" s="123"/>
      <c r="J2528" s="116"/>
      <c r="K2528" s="123"/>
      <c r="L2528" s="116"/>
      <c r="M2528" s="116"/>
      <c r="N2528" s="123"/>
    </row>
    <row r="2529">
      <c r="A2529" s="114"/>
      <c r="B2529" s="114"/>
      <c r="C2529" s="114"/>
      <c r="D2529" s="114"/>
      <c r="E2529" s="114"/>
      <c r="F2529" s="114"/>
      <c r="G2529" s="114"/>
      <c r="H2529" s="117"/>
      <c r="I2529" s="123"/>
      <c r="J2529" s="116"/>
      <c r="K2529" s="123"/>
      <c r="L2529" s="116"/>
      <c r="M2529" s="116"/>
      <c r="N2529" s="123"/>
    </row>
    <row r="2530">
      <c r="A2530" s="114"/>
      <c r="B2530" s="114"/>
      <c r="C2530" s="114"/>
      <c r="D2530" s="114"/>
      <c r="E2530" s="114"/>
      <c r="F2530" s="114"/>
      <c r="G2530" s="114"/>
      <c r="H2530" s="117"/>
      <c r="I2530" s="123"/>
      <c r="J2530" s="116"/>
      <c r="K2530" s="123"/>
      <c r="L2530" s="116"/>
      <c r="M2530" s="116"/>
      <c r="N2530" s="123"/>
    </row>
    <row r="2531">
      <c r="A2531" s="114"/>
      <c r="B2531" s="114"/>
      <c r="C2531" s="114"/>
      <c r="D2531" s="114"/>
      <c r="E2531" s="114"/>
      <c r="F2531" s="114"/>
      <c r="G2531" s="114"/>
      <c r="H2531" s="117"/>
      <c r="I2531" s="123"/>
      <c r="J2531" s="116"/>
      <c r="K2531" s="123"/>
      <c r="L2531" s="116"/>
      <c r="M2531" s="116"/>
      <c r="N2531" s="123"/>
    </row>
    <row r="2532">
      <c r="A2532" s="114"/>
      <c r="B2532" s="114"/>
      <c r="C2532" s="114"/>
      <c r="D2532" s="114"/>
      <c r="E2532" s="114"/>
      <c r="F2532" s="114"/>
      <c r="G2532" s="114"/>
      <c r="H2532" s="117"/>
      <c r="I2532" s="123"/>
      <c r="J2532" s="116"/>
      <c r="K2532" s="123"/>
      <c r="L2532" s="116"/>
      <c r="M2532" s="116"/>
      <c r="N2532" s="123"/>
    </row>
    <row r="2533">
      <c r="A2533" s="114"/>
      <c r="B2533" s="114"/>
      <c r="C2533" s="114"/>
      <c r="D2533" s="114"/>
      <c r="E2533" s="114"/>
      <c r="F2533" s="114"/>
      <c r="G2533" s="114"/>
      <c r="H2533" s="117"/>
      <c r="I2533" s="123"/>
      <c r="J2533" s="116"/>
      <c r="K2533" s="123"/>
      <c r="L2533" s="116"/>
      <c r="M2533" s="116"/>
      <c r="N2533" s="123"/>
    </row>
    <row r="2534">
      <c r="A2534" s="114"/>
      <c r="B2534" s="114"/>
      <c r="C2534" s="114"/>
      <c r="D2534" s="114"/>
      <c r="E2534" s="114"/>
      <c r="F2534" s="114"/>
      <c r="G2534" s="114"/>
      <c r="H2534" s="117"/>
      <c r="I2534" s="123"/>
      <c r="J2534" s="116"/>
      <c r="K2534" s="123"/>
      <c r="L2534" s="116"/>
      <c r="M2534" s="116"/>
      <c r="N2534" s="123"/>
    </row>
    <row r="2535">
      <c r="A2535" s="114"/>
      <c r="B2535" s="114"/>
      <c r="C2535" s="114"/>
      <c r="D2535" s="114"/>
      <c r="E2535" s="114"/>
      <c r="F2535" s="114"/>
      <c r="G2535" s="114"/>
      <c r="H2535" s="117"/>
      <c r="I2535" s="123"/>
      <c r="J2535" s="116"/>
      <c r="K2535" s="123"/>
      <c r="L2535" s="116"/>
      <c r="M2535" s="116"/>
      <c r="N2535" s="123"/>
    </row>
    <row r="2536">
      <c r="A2536" s="114"/>
      <c r="B2536" s="114"/>
      <c r="C2536" s="114"/>
      <c r="D2536" s="114"/>
      <c r="E2536" s="114"/>
      <c r="F2536" s="114"/>
      <c r="G2536" s="114"/>
      <c r="H2536" s="117"/>
      <c r="I2536" s="123"/>
      <c r="J2536" s="116"/>
      <c r="K2536" s="123"/>
      <c r="L2536" s="116"/>
      <c r="M2536" s="116"/>
      <c r="N2536" s="123"/>
    </row>
    <row r="2537">
      <c r="A2537" s="114"/>
      <c r="B2537" s="114"/>
      <c r="C2537" s="114"/>
      <c r="D2537" s="114"/>
      <c r="E2537" s="114"/>
      <c r="F2537" s="114"/>
      <c r="G2537" s="114"/>
      <c r="H2537" s="117"/>
      <c r="I2537" s="123"/>
      <c r="J2537" s="116"/>
      <c r="K2537" s="123"/>
      <c r="L2537" s="116"/>
      <c r="M2537" s="116"/>
      <c r="N2537" s="123"/>
    </row>
    <row r="2538">
      <c r="A2538" s="114"/>
      <c r="B2538" s="114"/>
      <c r="C2538" s="114"/>
      <c r="D2538" s="114"/>
      <c r="E2538" s="114"/>
      <c r="F2538" s="114"/>
      <c r="G2538" s="114"/>
      <c r="H2538" s="117"/>
      <c r="I2538" s="123"/>
      <c r="J2538" s="116"/>
      <c r="K2538" s="123"/>
      <c r="L2538" s="116"/>
      <c r="M2538" s="116"/>
      <c r="N2538" s="123"/>
    </row>
    <row r="2539">
      <c r="A2539" s="114"/>
      <c r="B2539" s="114"/>
      <c r="C2539" s="114"/>
      <c r="D2539" s="114"/>
      <c r="E2539" s="114"/>
      <c r="F2539" s="114"/>
      <c r="G2539" s="114"/>
      <c r="H2539" s="117"/>
      <c r="I2539" s="123"/>
      <c r="J2539" s="116"/>
      <c r="K2539" s="123"/>
      <c r="L2539" s="116"/>
      <c r="M2539" s="116"/>
      <c r="N2539" s="123"/>
    </row>
    <row r="2540">
      <c r="A2540" s="114"/>
      <c r="B2540" s="114"/>
      <c r="C2540" s="114"/>
      <c r="D2540" s="114"/>
      <c r="E2540" s="114"/>
      <c r="F2540" s="114"/>
      <c r="G2540" s="114"/>
      <c r="H2540" s="117"/>
      <c r="I2540" s="123"/>
      <c r="J2540" s="116"/>
      <c r="K2540" s="123"/>
      <c r="L2540" s="116"/>
      <c r="M2540" s="116"/>
      <c r="N2540" s="123"/>
    </row>
    <row r="2541">
      <c r="A2541" s="114"/>
      <c r="B2541" s="114"/>
      <c r="C2541" s="114"/>
      <c r="D2541" s="114"/>
      <c r="E2541" s="114"/>
      <c r="F2541" s="114"/>
      <c r="G2541" s="114"/>
      <c r="H2541" s="117"/>
      <c r="I2541" s="123"/>
      <c r="J2541" s="116"/>
      <c r="K2541" s="123"/>
      <c r="L2541" s="116"/>
      <c r="M2541" s="116"/>
      <c r="N2541" s="123"/>
    </row>
    <row r="2542">
      <c r="A2542" s="114"/>
      <c r="B2542" s="114"/>
      <c r="C2542" s="114"/>
      <c r="D2542" s="114"/>
      <c r="E2542" s="114"/>
      <c r="F2542" s="114"/>
      <c r="G2542" s="114"/>
      <c r="H2542" s="117"/>
      <c r="I2542" s="123"/>
      <c r="J2542" s="116"/>
      <c r="K2542" s="123"/>
      <c r="L2542" s="116"/>
      <c r="M2542" s="116"/>
      <c r="N2542" s="123"/>
    </row>
    <row r="2543">
      <c r="A2543" s="114"/>
      <c r="B2543" s="114"/>
      <c r="C2543" s="114"/>
      <c r="D2543" s="114"/>
      <c r="E2543" s="114"/>
      <c r="F2543" s="114"/>
      <c r="G2543" s="114"/>
      <c r="H2543" s="117"/>
      <c r="I2543" s="123"/>
      <c r="J2543" s="116"/>
      <c r="K2543" s="123"/>
      <c r="L2543" s="116"/>
      <c r="M2543" s="116"/>
      <c r="N2543" s="123"/>
    </row>
    <row r="2544">
      <c r="A2544" s="114"/>
      <c r="B2544" s="114"/>
      <c r="C2544" s="114"/>
      <c r="D2544" s="114"/>
      <c r="E2544" s="114"/>
      <c r="F2544" s="114"/>
      <c r="G2544" s="114"/>
      <c r="H2544" s="117"/>
      <c r="I2544" s="123"/>
      <c r="J2544" s="116"/>
      <c r="K2544" s="123"/>
      <c r="L2544" s="116"/>
      <c r="M2544" s="116"/>
      <c r="N2544" s="123"/>
    </row>
    <row r="2545">
      <c r="A2545" s="114"/>
      <c r="B2545" s="114"/>
      <c r="C2545" s="114"/>
      <c r="D2545" s="114"/>
      <c r="E2545" s="114"/>
      <c r="F2545" s="114"/>
      <c r="G2545" s="114"/>
      <c r="H2545" s="117"/>
      <c r="I2545" s="123"/>
      <c r="J2545" s="116"/>
      <c r="K2545" s="123"/>
      <c r="L2545" s="116"/>
      <c r="M2545" s="116"/>
      <c r="N2545" s="123"/>
    </row>
    <row r="2546">
      <c r="A2546" s="114"/>
      <c r="B2546" s="114"/>
      <c r="C2546" s="114"/>
      <c r="D2546" s="114"/>
      <c r="E2546" s="114"/>
      <c r="F2546" s="114"/>
      <c r="G2546" s="114"/>
      <c r="H2546" s="117"/>
      <c r="I2546" s="123"/>
      <c r="J2546" s="116"/>
      <c r="K2546" s="123"/>
      <c r="L2546" s="116"/>
      <c r="M2546" s="116"/>
      <c r="N2546" s="123"/>
    </row>
    <row r="2547">
      <c r="A2547" s="114"/>
      <c r="B2547" s="114"/>
      <c r="C2547" s="114"/>
      <c r="D2547" s="114"/>
      <c r="E2547" s="114"/>
      <c r="F2547" s="114"/>
      <c r="G2547" s="114"/>
      <c r="H2547" s="117"/>
      <c r="I2547" s="123"/>
      <c r="J2547" s="116"/>
      <c r="K2547" s="123"/>
      <c r="L2547" s="116"/>
      <c r="M2547" s="116"/>
      <c r="N2547" s="123"/>
    </row>
    <row r="2548">
      <c r="A2548" s="114"/>
      <c r="B2548" s="114"/>
      <c r="C2548" s="114"/>
      <c r="D2548" s="114"/>
      <c r="E2548" s="114"/>
      <c r="F2548" s="114"/>
      <c r="G2548" s="114"/>
      <c r="H2548" s="117"/>
      <c r="I2548" s="123"/>
      <c r="J2548" s="116"/>
      <c r="K2548" s="123"/>
      <c r="L2548" s="116"/>
      <c r="M2548" s="116"/>
      <c r="N2548" s="123"/>
    </row>
    <row r="2549">
      <c r="A2549" s="114"/>
      <c r="B2549" s="114"/>
      <c r="C2549" s="114"/>
      <c r="D2549" s="114"/>
      <c r="E2549" s="114"/>
      <c r="F2549" s="114"/>
      <c r="G2549" s="114"/>
      <c r="H2549" s="117"/>
      <c r="I2549" s="123"/>
      <c r="J2549" s="116"/>
      <c r="K2549" s="123"/>
      <c r="L2549" s="116"/>
      <c r="M2549" s="116"/>
      <c r="N2549" s="123"/>
    </row>
    <row r="2550">
      <c r="A2550" s="114"/>
      <c r="B2550" s="114"/>
      <c r="C2550" s="114"/>
      <c r="D2550" s="114"/>
      <c r="E2550" s="114"/>
      <c r="F2550" s="114"/>
      <c r="G2550" s="114"/>
      <c r="H2550" s="117"/>
      <c r="I2550" s="123"/>
      <c r="J2550" s="116"/>
      <c r="K2550" s="123"/>
      <c r="L2550" s="116"/>
      <c r="M2550" s="116"/>
      <c r="N2550" s="123"/>
    </row>
    <row r="2551">
      <c r="A2551" s="114"/>
      <c r="B2551" s="114"/>
      <c r="C2551" s="114"/>
      <c r="D2551" s="114"/>
      <c r="E2551" s="114"/>
      <c r="F2551" s="114"/>
      <c r="G2551" s="114"/>
      <c r="H2551" s="117"/>
      <c r="I2551" s="123"/>
      <c r="J2551" s="116"/>
      <c r="K2551" s="123"/>
      <c r="L2551" s="116"/>
      <c r="M2551" s="116"/>
      <c r="N2551" s="123"/>
    </row>
    <row r="2552">
      <c r="A2552" s="114"/>
      <c r="B2552" s="114"/>
      <c r="C2552" s="114"/>
      <c r="D2552" s="114"/>
      <c r="E2552" s="114"/>
      <c r="F2552" s="114"/>
      <c r="G2552" s="114"/>
      <c r="H2552" s="117"/>
      <c r="I2552" s="123"/>
      <c r="J2552" s="116"/>
      <c r="K2552" s="123"/>
      <c r="L2552" s="116"/>
      <c r="M2552" s="116"/>
      <c r="N2552" s="123"/>
    </row>
    <row r="2553">
      <c r="A2553" s="114"/>
      <c r="B2553" s="114"/>
      <c r="C2553" s="114"/>
      <c r="D2553" s="114"/>
      <c r="E2553" s="114"/>
      <c r="F2553" s="114"/>
      <c r="G2553" s="114"/>
      <c r="H2553" s="117"/>
      <c r="I2553" s="123"/>
      <c r="J2553" s="116"/>
      <c r="K2553" s="123"/>
      <c r="L2553" s="116"/>
      <c r="M2553" s="116"/>
      <c r="N2553" s="123"/>
    </row>
    <row r="2554">
      <c r="A2554" s="114"/>
      <c r="B2554" s="114"/>
      <c r="C2554" s="114"/>
      <c r="D2554" s="114"/>
      <c r="E2554" s="114"/>
      <c r="F2554" s="114"/>
      <c r="G2554" s="114"/>
      <c r="H2554" s="117"/>
      <c r="I2554" s="123"/>
      <c r="J2554" s="116"/>
      <c r="K2554" s="123"/>
      <c r="L2554" s="116"/>
      <c r="M2554" s="116"/>
      <c r="N2554" s="123"/>
    </row>
    <row r="2555">
      <c r="A2555" s="114"/>
      <c r="B2555" s="114"/>
      <c r="C2555" s="114"/>
      <c r="D2555" s="114"/>
      <c r="E2555" s="114"/>
      <c r="F2555" s="114"/>
      <c r="G2555" s="114"/>
      <c r="H2555" s="117"/>
      <c r="I2555" s="123"/>
      <c r="J2555" s="116"/>
      <c r="K2555" s="123"/>
      <c r="L2555" s="116"/>
      <c r="M2555" s="116"/>
      <c r="N2555" s="123"/>
    </row>
    <row r="2556">
      <c r="A2556" s="114"/>
      <c r="B2556" s="114"/>
      <c r="C2556" s="114"/>
      <c r="D2556" s="114"/>
      <c r="E2556" s="114"/>
      <c r="F2556" s="114"/>
      <c r="G2556" s="114"/>
      <c r="H2556" s="117"/>
      <c r="I2556" s="123"/>
      <c r="J2556" s="116"/>
      <c r="K2556" s="123"/>
      <c r="L2556" s="116"/>
      <c r="M2556" s="116"/>
      <c r="N2556" s="123"/>
    </row>
    <row r="2557">
      <c r="A2557" s="114"/>
      <c r="B2557" s="114"/>
      <c r="C2557" s="114"/>
      <c r="D2557" s="114"/>
      <c r="E2557" s="114"/>
      <c r="F2557" s="114"/>
      <c r="G2557" s="114"/>
      <c r="H2557" s="117"/>
      <c r="I2557" s="123"/>
      <c r="J2557" s="116"/>
      <c r="K2557" s="123"/>
      <c r="L2557" s="116"/>
      <c r="M2557" s="116"/>
      <c r="N2557" s="123"/>
    </row>
    <row r="2558">
      <c r="A2558" s="114"/>
      <c r="B2558" s="114"/>
      <c r="C2558" s="114"/>
      <c r="D2558" s="114"/>
      <c r="E2558" s="114"/>
      <c r="F2558" s="114"/>
      <c r="G2558" s="114"/>
      <c r="H2558" s="117"/>
      <c r="I2558" s="123"/>
      <c r="J2558" s="116"/>
      <c r="K2558" s="123"/>
      <c r="L2558" s="116"/>
      <c r="M2558" s="116"/>
      <c r="N2558" s="123"/>
    </row>
    <row r="2559">
      <c r="A2559" s="114"/>
      <c r="B2559" s="114"/>
      <c r="C2559" s="114"/>
      <c r="D2559" s="114"/>
      <c r="E2559" s="114"/>
      <c r="F2559" s="114"/>
      <c r="G2559" s="114"/>
      <c r="H2559" s="117"/>
      <c r="I2559" s="123"/>
      <c r="J2559" s="116"/>
      <c r="K2559" s="123"/>
      <c r="L2559" s="116"/>
      <c r="M2559" s="116"/>
      <c r="N2559" s="123"/>
    </row>
    <row r="2560">
      <c r="A2560" s="114"/>
      <c r="B2560" s="114"/>
      <c r="C2560" s="114"/>
      <c r="D2560" s="114"/>
      <c r="E2560" s="114"/>
      <c r="F2560" s="114"/>
      <c r="G2560" s="114"/>
      <c r="H2560" s="117"/>
      <c r="I2560" s="123"/>
      <c r="J2560" s="116"/>
      <c r="K2560" s="123"/>
      <c r="L2560" s="116"/>
      <c r="M2560" s="116"/>
      <c r="N2560" s="123"/>
    </row>
    <row r="2561">
      <c r="A2561" s="114"/>
      <c r="B2561" s="114"/>
      <c r="C2561" s="114"/>
      <c r="D2561" s="114"/>
      <c r="E2561" s="114"/>
      <c r="F2561" s="114"/>
      <c r="G2561" s="114"/>
      <c r="H2561" s="117"/>
      <c r="I2561" s="123"/>
      <c r="J2561" s="116"/>
      <c r="K2561" s="123"/>
      <c r="L2561" s="116"/>
      <c r="M2561" s="116"/>
      <c r="N2561" s="123"/>
    </row>
    <row r="2562">
      <c r="A2562" s="114"/>
      <c r="B2562" s="114"/>
      <c r="C2562" s="114"/>
      <c r="D2562" s="114"/>
      <c r="E2562" s="114"/>
      <c r="F2562" s="114"/>
      <c r="G2562" s="114"/>
      <c r="H2562" s="117"/>
      <c r="I2562" s="123"/>
      <c r="J2562" s="116"/>
      <c r="K2562" s="123"/>
      <c r="L2562" s="116"/>
      <c r="M2562" s="116"/>
      <c r="N2562" s="123"/>
    </row>
    <row r="2563">
      <c r="A2563" s="114"/>
      <c r="B2563" s="114"/>
      <c r="C2563" s="114"/>
      <c r="D2563" s="114"/>
      <c r="E2563" s="114"/>
      <c r="F2563" s="114"/>
      <c r="G2563" s="114"/>
      <c r="H2563" s="117"/>
      <c r="I2563" s="123"/>
      <c r="J2563" s="116"/>
      <c r="K2563" s="123"/>
      <c r="L2563" s="116"/>
      <c r="M2563" s="116"/>
      <c r="N2563" s="123"/>
    </row>
    <row r="2564">
      <c r="A2564" s="114"/>
      <c r="B2564" s="114"/>
      <c r="C2564" s="114"/>
      <c r="D2564" s="114"/>
      <c r="E2564" s="114"/>
      <c r="F2564" s="114"/>
      <c r="G2564" s="114"/>
      <c r="H2564" s="117"/>
      <c r="I2564" s="123"/>
      <c r="J2564" s="116"/>
      <c r="K2564" s="123"/>
      <c r="L2564" s="116"/>
      <c r="M2564" s="116"/>
      <c r="N2564" s="123"/>
    </row>
    <row r="2565">
      <c r="A2565" s="114"/>
      <c r="B2565" s="114"/>
      <c r="C2565" s="114"/>
      <c r="D2565" s="114"/>
      <c r="E2565" s="114"/>
      <c r="F2565" s="114"/>
      <c r="G2565" s="114"/>
      <c r="H2565" s="117"/>
      <c r="I2565" s="123"/>
      <c r="J2565" s="116"/>
      <c r="K2565" s="123"/>
      <c r="L2565" s="116"/>
      <c r="M2565" s="116"/>
      <c r="N2565" s="123"/>
    </row>
    <row r="2566">
      <c r="A2566" s="114"/>
      <c r="B2566" s="114"/>
      <c r="C2566" s="114"/>
      <c r="D2566" s="114"/>
      <c r="E2566" s="114"/>
      <c r="F2566" s="114"/>
      <c r="G2566" s="114"/>
      <c r="H2566" s="117"/>
      <c r="I2566" s="123"/>
      <c r="J2566" s="116"/>
      <c r="K2566" s="123"/>
      <c r="L2566" s="116"/>
      <c r="M2566" s="116"/>
      <c r="N2566" s="123"/>
    </row>
    <row r="2567">
      <c r="A2567" s="114"/>
      <c r="B2567" s="114"/>
      <c r="C2567" s="114"/>
      <c r="D2567" s="114"/>
      <c r="E2567" s="114"/>
      <c r="F2567" s="114"/>
      <c r="G2567" s="114"/>
      <c r="H2567" s="117"/>
      <c r="I2567" s="123"/>
      <c r="J2567" s="116"/>
      <c r="K2567" s="123"/>
      <c r="L2567" s="116"/>
      <c r="M2567" s="116"/>
      <c r="N2567" s="123"/>
    </row>
    <row r="2568">
      <c r="A2568" s="114"/>
      <c r="B2568" s="114"/>
      <c r="C2568" s="114"/>
      <c r="D2568" s="114"/>
      <c r="E2568" s="114"/>
      <c r="F2568" s="114"/>
      <c r="G2568" s="114"/>
      <c r="H2568" s="117"/>
      <c r="I2568" s="123"/>
      <c r="J2568" s="116"/>
      <c r="K2568" s="123"/>
      <c r="L2568" s="116"/>
      <c r="M2568" s="116"/>
      <c r="N2568" s="123"/>
    </row>
    <row r="2569">
      <c r="A2569" s="114"/>
      <c r="B2569" s="114"/>
      <c r="C2569" s="114"/>
      <c r="D2569" s="114"/>
      <c r="E2569" s="114"/>
      <c r="F2569" s="114"/>
      <c r="G2569" s="114"/>
      <c r="H2569" s="117"/>
      <c r="I2569" s="123"/>
      <c r="J2569" s="116"/>
      <c r="K2569" s="123"/>
      <c r="L2569" s="116"/>
      <c r="M2569" s="116"/>
      <c r="N2569" s="123"/>
    </row>
    <row r="2570">
      <c r="A2570" s="114"/>
      <c r="B2570" s="114"/>
      <c r="C2570" s="114"/>
      <c r="D2570" s="114"/>
      <c r="E2570" s="114"/>
      <c r="F2570" s="114"/>
      <c r="G2570" s="114"/>
      <c r="H2570" s="117"/>
      <c r="I2570" s="123"/>
      <c r="J2570" s="116"/>
      <c r="K2570" s="123"/>
      <c r="L2570" s="116"/>
      <c r="M2570" s="116"/>
      <c r="N2570" s="123"/>
    </row>
    <row r="2571">
      <c r="A2571" s="114"/>
      <c r="B2571" s="114"/>
      <c r="C2571" s="114"/>
      <c r="D2571" s="114"/>
      <c r="E2571" s="114"/>
      <c r="F2571" s="114"/>
      <c r="G2571" s="114"/>
      <c r="H2571" s="117"/>
      <c r="I2571" s="123"/>
      <c r="J2571" s="116"/>
      <c r="K2571" s="123"/>
      <c r="L2571" s="116"/>
      <c r="M2571" s="116"/>
      <c r="N2571" s="123"/>
    </row>
    <row r="2572">
      <c r="A2572" s="114"/>
      <c r="B2572" s="114"/>
      <c r="C2572" s="114"/>
      <c r="D2572" s="114"/>
      <c r="E2572" s="114"/>
      <c r="F2572" s="114"/>
      <c r="G2572" s="114"/>
      <c r="H2572" s="117"/>
      <c r="I2572" s="123"/>
      <c r="J2572" s="116"/>
      <c r="K2572" s="123"/>
      <c r="L2572" s="116"/>
      <c r="M2572" s="116"/>
      <c r="N2572" s="123"/>
    </row>
    <row r="2573">
      <c r="A2573" s="114"/>
      <c r="B2573" s="114"/>
      <c r="C2573" s="114"/>
      <c r="D2573" s="114"/>
      <c r="E2573" s="114"/>
      <c r="F2573" s="114"/>
      <c r="G2573" s="114"/>
      <c r="H2573" s="117"/>
      <c r="I2573" s="123"/>
      <c r="J2573" s="116"/>
      <c r="K2573" s="123"/>
      <c r="L2573" s="116"/>
      <c r="M2573" s="116"/>
      <c r="N2573" s="123"/>
    </row>
    <row r="2574">
      <c r="A2574" s="114"/>
      <c r="B2574" s="114"/>
      <c r="C2574" s="114"/>
      <c r="D2574" s="114"/>
      <c r="E2574" s="114"/>
      <c r="F2574" s="114"/>
      <c r="G2574" s="114"/>
      <c r="H2574" s="117"/>
      <c r="I2574" s="123"/>
      <c r="J2574" s="116"/>
      <c r="K2574" s="123"/>
      <c r="L2574" s="116"/>
      <c r="M2574" s="116"/>
      <c r="N2574" s="123"/>
    </row>
    <row r="2575">
      <c r="A2575" s="114"/>
      <c r="B2575" s="114"/>
      <c r="C2575" s="114"/>
      <c r="D2575" s="114"/>
      <c r="E2575" s="114"/>
      <c r="F2575" s="114"/>
      <c r="G2575" s="114"/>
      <c r="H2575" s="117"/>
      <c r="I2575" s="123"/>
      <c r="J2575" s="116"/>
      <c r="K2575" s="123"/>
      <c r="L2575" s="116"/>
      <c r="M2575" s="116"/>
      <c r="N2575" s="123"/>
    </row>
    <row r="2576">
      <c r="A2576" s="114"/>
      <c r="B2576" s="114"/>
      <c r="C2576" s="114"/>
      <c r="D2576" s="114"/>
      <c r="E2576" s="114"/>
      <c r="F2576" s="114"/>
      <c r="G2576" s="114"/>
      <c r="H2576" s="117"/>
      <c r="I2576" s="123"/>
      <c r="J2576" s="116"/>
      <c r="K2576" s="123"/>
      <c r="L2576" s="116"/>
      <c r="M2576" s="116"/>
      <c r="N2576" s="123"/>
    </row>
    <row r="2577">
      <c r="A2577" s="114"/>
      <c r="B2577" s="114"/>
      <c r="C2577" s="114"/>
      <c r="D2577" s="114"/>
      <c r="E2577" s="114"/>
      <c r="F2577" s="114"/>
      <c r="G2577" s="114"/>
      <c r="H2577" s="117"/>
      <c r="I2577" s="123"/>
      <c r="J2577" s="116"/>
      <c r="K2577" s="123"/>
      <c r="L2577" s="116"/>
      <c r="M2577" s="116"/>
      <c r="N2577" s="123"/>
    </row>
    <row r="2578">
      <c r="A2578" s="114"/>
      <c r="B2578" s="114"/>
      <c r="C2578" s="114"/>
      <c r="D2578" s="114"/>
      <c r="E2578" s="114"/>
      <c r="F2578" s="114"/>
      <c r="G2578" s="114"/>
      <c r="H2578" s="117"/>
      <c r="I2578" s="123"/>
      <c r="J2578" s="116"/>
      <c r="K2578" s="123"/>
      <c r="L2578" s="116"/>
      <c r="M2578" s="116"/>
      <c r="N2578" s="123"/>
    </row>
    <row r="2579">
      <c r="A2579" s="114"/>
      <c r="B2579" s="114"/>
      <c r="C2579" s="114"/>
      <c r="D2579" s="114"/>
      <c r="E2579" s="114"/>
      <c r="F2579" s="114"/>
      <c r="G2579" s="114"/>
      <c r="H2579" s="117"/>
      <c r="I2579" s="123"/>
      <c r="J2579" s="116"/>
      <c r="K2579" s="123"/>
      <c r="L2579" s="116"/>
      <c r="M2579" s="116"/>
      <c r="N2579" s="123"/>
    </row>
    <row r="2580">
      <c r="A2580" s="114"/>
      <c r="B2580" s="114"/>
      <c r="C2580" s="114"/>
      <c r="D2580" s="114"/>
      <c r="E2580" s="114"/>
      <c r="F2580" s="114"/>
      <c r="G2580" s="114"/>
      <c r="H2580" s="117"/>
      <c r="I2580" s="123"/>
      <c r="J2580" s="116"/>
      <c r="K2580" s="123"/>
      <c r="L2580" s="116"/>
      <c r="M2580" s="116"/>
      <c r="N2580" s="123"/>
    </row>
    <row r="2581">
      <c r="A2581" s="114"/>
      <c r="B2581" s="114"/>
      <c r="C2581" s="114"/>
      <c r="D2581" s="114"/>
      <c r="E2581" s="114"/>
      <c r="F2581" s="114"/>
      <c r="G2581" s="114"/>
      <c r="H2581" s="117"/>
      <c r="I2581" s="123"/>
      <c r="J2581" s="116"/>
      <c r="K2581" s="123"/>
      <c r="L2581" s="116"/>
      <c r="M2581" s="116"/>
      <c r="N2581" s="123"/>
    </row>
    <row r="2582">
      <c r="A2582" s="114"/>
      <c r="B2582" s="114"/>
      <c r="C2582" s="114"/>
      <c r="D2582" s="114"/>
      <c r="E2582" s="114"/>
      <c r="F2582" s="114"/>
      <c r="G2582" s="114"/>
      <c r="H2582" s="117"/>
      <c r="I2582" s="123"/>
      <c r="J2582" s="116"/>
      <c r="K2582" s="123"/>
      <c r="L2582" s="116"/>
      <c r="M2582" s="116"/>
      <c r="N2582" s="123"/>
    </row>
    <row r="2583">
      <c r="A2583" s="114"/>
      <c r="B2583" s="114"/>
      <c r="C2583" s="114"/>
      <c r="D2583" s="114"/>
      <c r="E2583" s="114"/>
      <c r="F2583" s="114"/>
      <c r="G2583" s="114"/>
      <c r="H2583" s="117"/>
      <c r="I2583" s="123"/>
      <c r="J2583" s="116"/>
      <c r="K2583" s="123"/>
      <c r="L2583" s="116"/>
      <c r="M2583" s="116"/>
      <c r="N2583" s="123"/>
    </row>
    <row r="2584">
      <c r="A2584" s="114"/>
      <c r="B2584" s="114"/>
      <c r="C2584" s="114"/>
      <c r="D2584" s="114"/>
      <c r="E2584" s="114"/>
      <c r="F2584" s="114"/>
      <c r="G2584" s="114"/>
      <c r="H2584" s="117"/>
      <c r="I2584" s="123"/>
      <c r="J2584" s="116"/>
      <c r="K2584" s="123"/>
      <c r="L2584" s="116"/>
      <c r="M2584" s="116"/>
      <c r="N2584" s="123"/>
    </row>
    <row r="2585">
      <c r="A2585" s="114"/>
      <c r="B2585" s="114"/>
      <c r="C2585" s="114"/>
      <c r="D2585" s="114"/>
      <c r="E2585" s="114"/>
      <c r="F2585" s="114"/>
      <c r="G2585" s="114"/>
      <c r="H2585" s="117"/>
      <c r="I2585" s="123"/>
      <c r="J2585" s="116"/>
      <c r="K2585" s="123"/>
      <c r="L2585" s="116"/>
      <c r="M2585" s="116"/>
      <c r="N2585" s="123"/>
    </row>
    <row r="2586">
      <c r="A2586" s="114"/>
      <c r="B2586" s="114"/>
      <c r="C2586" s="114"/>
      <c r="D2586" s="114"/>
      <c r="E2586" s="114"/>
      <c r="F2586" s="114"/>
      <c r="G2586" s="114"/>
      <c r="H2586" s="117"/>
      <c r="I2586" s="123"/>
      <c r="J2586" s="116"/>
      <c r="K2586" s="123"/>
      <c r="L2586" s="116"/>
      <c r="M2586" s="116"/>
      <c r="N2586" s="123"/>
    </row>
    <row r="2587">
      <c r="A2587" s="114"/>
      <c r="B2587" s="114"/>
      <c r="C2587" s="114"/>
      <c r="D2587" s="114"/>
      <c r="E2587" s="114"/>
      <c r="F2587" s="114"/>
      <c r="G2587" s="114"/>
      <c r="H2587" s="117"/>
      <c r="I2587" s="123"/>
      <c r="J2587" s="116"/>
      <c r="K2587" s="123"/>
      <c r="L2587" s="116"/>
      <c r="M2587" s="116"/>
      <c r="N2587" s="123"/>
    </row>
    <row r="2588">
      <c r="A2588" s="114"/>
      <c r="B2588" s="114"/>
      <c r="C2588" s="114"/>
      <c r="D2588" s="114"/>
      <c r="E2588" s="114"/>
      <c r="F2588" s="114"/>
      <c r="G2588" s="114"/>
      <c r="H2588" s="117"/>
      <c r="I2588" s="123"/>
      <c r="J2588" s="116"/>
      <c r="K2588" s="123"/>
      <c r="L2588" s="116"/>
      <c r="M2588" s="116"/>
      <c r="N2588" s="123"/>
    </row>
    <row r="2589">
      <c r="A2589" s="114"/>
      <c r="B2589" s="114"/>
      <c r="C2589" s="114"/>
      <c r="D2589" s="114"/>
      <c r="E2589" s="114"/>
      <c r="F2589" s="114"/>
      <c r="G2589" s="114"/>
      <c r="H2589" s="117"/>
      <c r="I2589" s="123"/>
      <c r="J2589" s="116"/>
      <c r="K2589" s="123"/>
      <c r="L2589" s="116"/>
      <c r="M2589" s="116"/>
      <c r="N2589" s="123"/>
    </row>
    <row r="2590">
      <c r="A2590" s="114"/>
      <c r="B2590" s="114"/>
      <c r="C2590" s="114"/>
      <c r="D2590" s="114"/>
      <c r="E2590" s="114"/>
      <c r="F2590" s="114"/>
      <c r="G2590" s="114"/>
      <c r="H2590" s="117"/>
      <c r="I2590" s="123"/>
      <c r="J2590" s="116"/>
      <c r="K2590" s="123"/>
      <c r="L2590" s="116"/>
      <c r="M2590" s="116"/>
      <c r="N2590" s="123"/>
    </row>
    <row r="2591">
      <c r="A2591" s="114"/>
      <c r="B2591" s="114"/>
      <c r="C2591" s="114"/>
      <c r="D2591" s="114"/>
      <c r="E2591" s="114"/>
      <c r="F2591" s="114"/>
      <c r="G2591" s="114"/>
      <c r="H2591" s="117"/>
      <c r="I2591" s="123"/>
      <c r="J2591" s="116"/>
      <c r="K2591" s="123"/>
      <c r="L2591" s="116"/>
      <c r="M2591" s="116"/>
      <c r="N2591" s="123"/>
    </row>
    <row r="2592">
      <c r="A2592" s="114"/>
      <c r="B2592" s="114"/>
      <c r="C2592" s="114"/>
      <c r="D2592" s="114"/>
      <c r="E2592" s="114"/>
      <c r="F2592" s="114"/>
      <c r="G2592" s="114"/>
      <c r="H2592" s="117"/>
      <c r="I2592" s="123"/>
      <c r="J2592" s="116"/>
      <c r="K2592" s="123"/>
      <c r="L2592" s="116"/>
      <c r="M2592" s="116"/>
      <c r="N2592" s="123"/>
    </row>
    <row r="2593">
      <c r="A2593" s="114"/>
      <c r="B2593" s="114"/>
      <c r="C2593" s="114"/>
      <c r="D2593" s="114"/>
      <c r="E2593" s="114"/>
      <c r="F2593" s="114"/>
      <c r="G2593" s="114"/>
      <c r="H2593" s="117"/>
      <c r="I2593" s="123"/>
      <c r="J2593" s="116"/>
      <c r="K2593" s="123"/>
      <c r="L2593" s="116"/>
      <c r="M2593" s="116"/>
      <c r="N2593" s="123"/>
    </row>
    <row r="2594">
      <c r="A2594" s="114"/>
      <c r="B2594" s="114"/>
      <c r="C2594" s="114"/>
      <c r="D2594" s="114"/>
      <c r="E2594" s="114"/>
      <c r="F2594" s="114"/>
      <c r="G2594" s="114"/>
      <c r="H2594" s="117"/>
      <c r="I2594" s="123"/>
      <c r="J2594" s="116"/>
      <c r="K2594" s="123"/>
      <c r="L2594" s="116"/>
      <c r="M2594" s="116"/>
      <c r="N2594" s="123"/>
    </row>
    <row r="2595">
      <c r="A2595" s="114"/>
      <c r="B2595" s="114"/>
      <c r="C2595" s="114"/>
      <c r="D2595" s="114"/>
      <c r="E2595" s="114"/>
      <c r="F2595" s="114"/>
      <c r="G2595" s="114"/>
      <c r="H2595" s="117"/>
      <c r="I2595" s="123"/>
      <c r="J2595" s="116"/>
      <c r="K2595" s="123"/>
      <c r="L2595" s="116"/>
      <c r="M2595" s="116"/>
      <c r="N2595" s="123"/>
    </row>
    <row r="2596">
      <c r="A2596" s="114"/>
      <c r="B2596" s="114"/>
      <c r="C2596" s="114"/>
      <c r="D2596" s="114"/>
      <c r="E2596" s="114"/>
      <c r="F2596" s="114"/>
      <c r="G2596" s="114"/>
      <c r="H2596" s="117"/>
      <c r="I2596" s="123"/>
      <c r="J2596" s="116"/>
      <c r="K2596" s="123"/>
      <c r="L2596" s="116"/>
      <c r="M2596" s="116"/>
      <c r="N2596" s="123"/>
    </row>
    <row r="2597">
      <c r="A2597" s="114"/>
      <c r="B2597" s="114"/>
      <c r="C2597" s="114"/>
      <c r="D2597" s="114"/>
      <c r="E2597" s="114"/>
      <c r="F2597" s="114"/>
      <c r="G2597" s="114"/>
      <c r="H2597" s="117"/>
      <c r="I2597" s="123"/>
      <c r="J2597" s="116"/>
      <c r="K2597" s="123"/>
      <c r="L2597" s="116"/>
      <c r="M2597" s="116"/>
      <c r="N2597" s="123"/>
    </row>
    <row r="2598">
      <c r="A2598" s="114"/>
      <c r="B2598" s="114"/>
      <c r="C2598" s="114"/>
      <c r="D2598" s="114"/>
      <c r="E2598" s="114"/>
      <c r="F2598" s="114"/>
      <c r="G2598" s="114"/>
      <c r="H2598" s="117"/>
      <c r="I2598" s="123"/>
      <c r="J2598" s="116"/>
      <c r="K2598" s="123"/>
      <c r="L2598" s="116"/>
      <c r="M2598" s="116"/>
      <c r="N2598" s="123"/>
    </row>
    <row r="2599">
      <c r="A2599" s="114"/>
      <c r="B2599" s="114"/>
      <c r="C2599" s="114"/>
      <c r="D2599" s="114"/>
      <c r="E2599" s="114"/>
      <c r="F2599" s="114"/>
      <c r="G2599" s="114"/>
      <c r="H2599" s="117"/>
      <c r="I2599" s="123"/>
      <c r="J2599" s="116"/>
      <c r="K2599" s="123"/>
      <c r="L2599" s="116"/>
      <c r="M2599" s="116"/>
      <c r="N2599" s="123"/>
    </row>
    <row r="2600">
      <c r="A2600" s="114"/>
      <c r="B2600" s="114"/>
      <c r="C2600" s="114"/>
      <c r="D2600" s="114"/>
      <c r="E2600" s="114"/>
      <c r="F2600" s="114"/>
      <c r="G2600" s="114"/>
      <c r="H2600" s="117"/>
      <c r="I2600" s="123"/>
      <c r="J2600" s="116"/>
      <c r="K2600" s="123"/>
      <c r="L2600" s="116"/>
      <c r="M2600" s="116"/>
      <c r="N2600" s="123"/>
    </row>
    <row r="2601">
      <c r="A2601" s="114"/>
      <c r="B2601" s="114"/>
      <c r="C2601" s="114"/>
      <c r="D2601" s="114"/>
      <c r="E2601" s="114"/>
      <c r="F2601" s="114"/>
      <c r="G2601" s="114"/>
      <c r="H2601" s="117"/>
      <c r="I2601" s="123"/>
      <c r="J2601" s="116"/>
      <c r="K2601" s="123"/>
      <c r="L2601" s="116"/>
      <c r="M2601" s="116"/>
      <c r="N2601" s="123"/>
    </row>
    <row r="2602">
      <c r="A2602" s="114"/>
      <c r="B2602" s="114"/>
      <c r="C2602" s="114"/>
      <c r="D2602" s="114"/>
      <c r="E2602" s="114"/>
      <c r="F2602" s="114"/>
      <c r="G2602" s="114"/>
      <c r="H2602" s="117"/>
      <c r="I2602" s="123"/>
      <c r="J2602" s="116"/>
      <c r="K2602" s="123"/>
      <c r="L2602" s="116"/>
      <c r="M2602" s="116"/>
      <c r="N2602" s="123"/>
    </row>
    <row r="2603">
      <c r="A2603" s="114"/>
      <c r="B2603" s="114"/>
      <c r="C2603" s="114"/>
      <c r="D2603" s="114"/>
      <c r="E2603" s="114"/>
      <c r="F2603" s="114"/>
      <c r="G2603" s="114"/>
      <c r="H2603" s="117"/>
      <c r="I2603" s="123"/>
      <c r="J2603" s="116"/>
      <c r="K2603" s="123"/>
      <c r="L2603" s="116"/>
      <c r="M2603" s="116"/>
      <c r="N2603" s="123"/>
    </row>
    <row r="2604">
      <c r="A2604" s="114"/>
      <c r="B2604" s="114"/>
      <c r="C2604" s="114"/>
      <c r="D2604" s="114"/>
      <c r="E2604" s="114"/>
      <c r="F2604" s="114"/>
      <c r="G2604" s="114"/>
      <c r="H2604" s="117"/>
      <c r="I2604" s="123"/>
      <c r="J2604" s="116"/>
      <c r="K2604" s="123"/>
      <c r="L2604" s="116"/>
      <c r="M2604" s="116"/>
      <c r="N2604" s="123"/>
    </row>
    <row r="2605">
      <c r="A2605" s="114"/>
      <c r="B2605" s="114"/>
      <c r="C2605" s="114"/>
      <c r="D2605" s="114"/>
      <c r="E2605" s="114"/>
      <c r="F2605" s="114"/>
      <c r="G2605" s="114"/>
      <c r="H2605" s="117"/>
      <c r="I2605" s="123"/>
      <c r="J2605" s="116"/>
      <c r="K2605" s="123"/>
      <c r="L2605" s="116"/>
      <c r="M2605" s="116"/>
      <c r="N2605" s="123"/>
    </row>
    <row r="2606">
      <c r="A2606" s="114"/>
      <c r="B2606" s="114"/>
      <c r="C2606" s="114"/>
      <c r="D2606" s="114"/>
      <c r="E2606" s="114"/>
      <c r="F2606" s="114"/>
      <c r="G2606" s="114"/>
      <c r="H2606" s="117"/>
      <c r="I2606" s="123"/>
      <c r="J2606" s="116"/>
      <c r="K2606" s="123"/>
      <c r="L2606" s="116"/>
      <c r="M2606" s="116"/>
      <c r="N2606" s="123"/>
    </row>
    <row r="2607">
      <c r="A2607" s="114"/>
      <c r="B2607" s="114"/>
      <c r="C2607" s="114"/>
      <c r="D2607" s="114"/>
      <c r="E2607" s="114"/>
      <c r="F2607" s="114"/>
      <c r="G2607" s="114"/>
      <c r="H2607" s="117"/>
      <c r="I2607" s="123"/>
      <c r="J2607" s="116"/>
      <c r="K2607" s="123"/>
      <c r="L2607" s="116"/>
      <c r="M2607" s="116"/>
      <c r="N2607" s="123"/>
    </row>
    <row r="2608">
      <c r="A2608" s="114"/>
      <c r="B2608" s="114"/>
      <c r="C2608" s="114"/>
      <c r="D2608" s="114"/>
      <c r="E2608" s="114"/>
      <c r="F2608" s="114"/>
      <c r="G2608" s="114"/>
      <c r="H2608" s="117"/>
      <c r="I2608" s="123"/>
      <c r="J2608" s="116"/>
      <c r="K2608" s="123"/>
      <c r="L2608" s="116"/>
      <c r="M2608" s="116"/>
      <c r="N2608" s="123"/>
    </row>
    <row r="2609">
      <c r="A2609" s="114"/>
      <c r="B2609" s="114"/>
      <c r="C2609" s="114"/>
      <c r="D2609" s="114"/>
      <c r="E2609" s="114"/>
      <c r="F2609" s="114"/>
      <c r="G2609" s="114"/>
      <c r="H2609" s="117"/>
      <c r="I2609" s="123"/>
      <c r="J2609" s="116"/>
      <c r="K2609" s="123"/>
      <c r="L2609" s="116"/>
      <c r="M2609" s="116"/>
      <c r="N2609" s="123"/>
    </row>
    <row r="2610">
      <c r="A2610" s="114"/>
      <c r="B2610" s="114"/>
      <c r="C2610" s="114"/>
      <c r="D2610" s="114"/>
      <c r="E2610" s="114"/>
      <c r="F2610" s="114"/>
      <c r="G2610" s="114"/>
      <c r="H2610" s="117"/>
      <c r="I2610" s="123"/>
      <c r="J2610" s="116"/>
      <c r="K2610" s="123"/>
      <c r="L2610" s="116"/>
      <c r="M2610" s="116"/>
      <c r="N2610" s="123"/>
    </row>
    <row r="2611">
      <c r="A2611" s="114"/>
      <c r="B2611" s="114"/>
      <c r="C2611" s="114"/>
      <c r="D2611" s="114"/>
      <c r="E2611" s="114"/>
      <c r="F2611" s="114"/>
      <c r="G2611" s="114"/>
      <c r="H2611" s="117"/>
      <c r="I2611" s="123"/>
      <c r="J2611" s="116"/>
      <c r="K2611" s="123"/>
      <c r="L2611" s="116"/>
      <c r="M2611" s="116"/>
      <c r="N2611" s="123"/>
    </row>
    <row r="2612">
      <c r="A2612" s="114"/>
      <c r="B2612" s="114"/>
      <c r="C2612" s="114"/>
      <c r="D2612" s="114"/>
      <c r="E2612" s="114"/>
      <c r="F2612" s="114"/>
      <c r="G2612" s="114"/>
      <c r="H2612" s="117"/>
      <c r="I2612" s="123"/>
      <c r="J2612" s="116"/>
      <c r="K2612" s="123"/>
      <c r="L2612" s="116"/>
      <c r="M2612" s="116"/>
      <c r="N2612" s="123"/>
    </row>
    <row r="2613">
      <c r="A2613" s="114"/>
      <c r="B2613" s="114"/>
      <c r="C2613" s="114"/>
      <c r="D2613" s="114"/>
      <c r="E2613" s="114"/>
      <c r="F2613" s="114"/>
      <c r="G2613" s="114"/>
      <c r="H2613" s="117"/>
      <c r="I2613" s="123"/>
      <c r="J2613" s="116"/>
      <c r="K2613" s="123"/>
      <c r="L2613" s="116"/>
      <c r="M2613" s="116"/>
      <c r="N2613" s="123"/>
    </row>
    <row r="2614">
      <c r="A2614" s="114"/>
      <c r="B2614" s="114"/>
      <c r="C2614" s="114"/>
      <c r="D2614" s="114"/>
      <c r="E2614" s="114"/>
      <c r="F2614" s="114"/>
      <c r="G2614" s="114"/>
      <c r="H2614" s="117"/>
      <c r="I2614" s="123"/>
      <c r="J2614" s="116"/>
      <c r="K2614" s="123"/>
      <c r="L2614" s="116"/>
      <c r="M2614" s="116"/>
      <c r="N2614" s="123"/>
    </row>
    <row r="2615">
      <c r="A2615" s="114"/>
      <c r="B2615" s="114"/>
      <c r="C2615" s="114"/>
      <c r="D2615" s="114"/>
      <c r="E2615" s="114"/>
      <c r="F2615" s="114"/>
      <c r="G2615" s="114"/>
      <c r="H2615" s="117"/>
      <c r="I2615" s="123"/>
      <c r="J2615" s="116"/>
      <c r="K2615" s="123"/>
      <c r="L2615" s="116"/>
      <c r="M2615" s="116"/>
      <c r="N2615" s="123"/>
    </row>
    <row r="2616">
      <c r="A2616" s="114"/>
      <c r="B2616" s="114"/>
      <c r="C2616" s="114"/>
      <c r="D2616" s="114"/>
      <c r="E2616" s="114"/>
      <c r="F2616" s="114"/>
      <c r="G2616" s="114"/>
      <c r="H2616" s="117"/>
      <c r="I2616" s="123"/>
      <c r="J2616" s="116"/>
      <c r="K2616" s="123"/>
      <c r="L2616" s="116"/>
      <c r="M2616" s="116"/>
      <c r="N2616" s="123"/>
    </row>
    <row r="2617">
      <c r="A2617" s="114"/>
      <c r="B2617" s="114"/>
      <c r="C2617" s="114"/>
      <c r="D2617" s="114"/>
      <c r="E2617" s="114"/>
      <c r="F2617" s="114"/>
      <c r="G2617" s="114"/>
      <c r="H2617" s="117"/>
      <c r="I2617" s="123"/>
      <c r="J2617" s="116"/>
      <c r="K2617" s="123"/>
      <c r="L2617" s="116"/>
      <c r="M2617" s="116"/>
      <c r="N2617" s="123"/>
    </row>
    <row r="2618">
      <c r="A2618" s="114"/>
      <c r="B2618" s="114"/>
      <c r="C2618" s="114"/>
      <c r="D2618" s="114"/>
      <c r="E2618" s="114"/>
      <c r="F2618" s="114"/>
      <c r="G2618" s="114"/>
      <c r="H2618" s="117"/>
      <c r="I2618" s="123"/>
      <c r="J2618" s="116"/>
      <c r="K2618" s="123"/>
      <c r="L2618" s="116"/>
      <c r="M2618" s="116"/>
      <c r="N2618" s="123"/>
    </row>
    <row r="2619">
      <c r="A2619" s="114"/>
      <c r="B2619" s="114"/>
      <c r="C2619" s="114"/>
      <c r="D2619" s="114"/>
      <c r="E2619" s="114"/>
      <c r="F2619" s="114"/>
      <c r="G2619" s="114"/>
      <c r="H2619" s="117"/>
      <c r="I2619" s="123"/>
      <c r="J2619" s="116"/>
      <c r="K2619" s="123"/>
      <c r="L2619" s="116"/>
      <c r="M2619" s="116"/>
      <c r="N2619" s="123"/>
    </row>
    <row r="2620">
      <c r="A2620" s="114"/>
      <c r="B2620" s="114"/>
      <c r="C2620" s="114"/>
      <c r="D2620" s="114"/>
      <c r="E2620" s="114"/>
      <c r="F2620" s="114"/>
      <c r="G2620" s="114"/>
      <c r="H2620" s="117"/>
      <c r="I2620" s="123"/>
      <c r="J2620" s="116"/>
      <c r="K2620" s="123"/>
      <c r="L2620" s="116"/>
      <c r="M2620" s="116"/>
      <c r="N2620" s="123"/>
    </row>
    <row r="2621">
      <c r="A2621" s="114"/>
      <c r="B2621" s="114"/>
      <c r="C2621" s="114"/>
      <c r="D2621" s="114"/>
      <c r="E2621" s="114"/>
      <c r="F2621" s="114"/>
      <c r="G2621" s="114"/>
      <c r="H2621" s="117"/>
      <c r="I2621" s="123"/>
      <c r="J2621" s="116"/>
      <c r="K2621" s="123"/>
      <c r="L2621" s="116"/>
      <c r="M2621" s="116"/>
      <c r="N2621" s="123"/>
    </row>
    <row r="2622">
      <c r="A2622" s="114"/>
      <c r="B2622" s="114"/>
      <c r="C2622" s="114"/>
      <c r="D2622" s="114"/>
      <c r="E2622" s="114"/>
      <c r="F2622" s="114"/>
      <c r="G2622" s="114"/>
      <c r="H2622" s="117"/>
      <c r="I2622" s="123"/>
      <c r="J2622" s="116"/>
      <c r="K2622" s="123"/>
      <c r="L2622" s="116"/>
      <c r="M2622" s="116"/>
      <c r="N2622" s="123"/>
    </row>
    <row r="2623">
      <c r="A2623" s="114"/>
      <c r="B2623" s="114"/>
      <c r="C2623" s="114"/>
      <c r="D2623" s="114"/>
      <c r="E2623" s="114"/>
      <c r="F2623" s="114"/>
      <c r="G2623" s="114"/>
      <c r="H2623" s="117"/>
      <c r="I2623" s="123"/>
      <c r="J2623" s="116"/>
      <c r="K2623" s="123"/>
      <c r="L2623" s="116"/>
      <c r="M2623" s="116"/>
      <c r="N2623" s="123"/>
    </row>
    <row r="2624">
      <c r="A2624" s="114"/>
      <c r="B2624" s="114"/>
      <c r="C2624" s="114"/>
      <c r="D2624" s="114"/>
      <c r="E2624" s="114"/>
      <c r="F2624" s="114"/>
      <c r="G2624" s="114"/>
      <c r="H2624" s="117"/>
      <c r="I2624" s="123"/>
      <c r="J2624" s="116"/>
      <c r="K2624" s="123"/>
      <c r="L2624" s="116"/>
      <c r="M2624" s="116"/>
      <c r="N2624" s="123"/>
    </row>
    <row r="2625">
      <c r="A2625" s="114"/>
      <c r="B2625" s="114"/>
      <c r="C2625" s="114"/>
      <c r="D2625" s="114"/>
      <c r="E2625" s="114"/>
      <c r="F2625" s="114"/>
      <c r="G2625" s="114"/>
      <c r="H2625" s="117"/>
      <c r="I2625" s="123"/>
      <c r="J2625" s="116"/>
      <c r="K2625" s="123"/>
      <c r="L2625" s="116"/>
      <c r="M2625" s="116"/>
      <c r="N2625" s="123"/>
    </row>
    <row r="2626">
      <c r="A2626" s="114"/>
      <c r="B2626" s="114"/>
      <c r="C2626" s="114"/>
      <c r="D2626" s="114"/>
      <c r="E2626" s="114"/>
      <c r="F2626" s="114"/>
      <c r="G2626" s="114"/>
      <c r="H2626" s="117"/>
      <c r="I2626" s="123"/>
      <c r="J2626" s="116"/>
      <c r="K2626" s="123"/>
      <c r="L2626" s="116"/>
      <c r="M2626" s="116"/>
      <c r="N2626" s="123"/>
    </row>
    <row r="2627">
      <c r="A2627" s="114"/>
      <c r="B2627" s="114"/>
      <c r="C2627" s="114"/>
      <c r="D2627" s="114"/>
      <c r="E2627" s="114"/>
      <c r="F2627" s="114"/>
      <c r="G2627" s="114"/>
      <c r="H2627" s="117"/>
      <c r="I2627" s="123"/>
      <c r="J2627" s="116"/>
      <c r="K2627" s="123"/>
      <c r="L2627" s="116"/>
      <c r="M2627" s="116"/>
      <c r="N2627" s="123"/>
    </row>
    <row r="2628">
      <c r="A2628" s="114"/>
      <c r="B2628" s="114"/>
      <c r="C2628" s="114"/>
      <c r="D2628" s="114"/>
      <c r="E2628" s="114"/>
      <c r="F2628" s="114"/>
      <c r="G2628" s="114"/>
      <c r="H2628" s="117"/>
      <c r="I2628" s="123"/>
      <c r="J2628" s="116"/>
      <c r="K2628" s="123"/>
      <c r="L2628" s="116"/>
      <c r="M2628" s="116"/>
      <c r="N2628" s="123"/>
    </row>
    <row r="2629">
      <c r="A2629" s="114"/>
      <c r="B2629" s="114"/>
      <c r="C2629" s="114"/>
      <c r="D2629" s="114"/>
      <c r="E2629" s="114"/>
      <c r="F2629" s="114"/>
      <c r="G2629" s="114"/>
      <c r="H2629" s="117"/>
      <c r="I2629" s="123"/>
      <c r="J2629" s="116"/>
      <c r="K2629" s="123"/>
      <c r="L2629" s="116"/>
      <c r="M2629" s="116"/>
      <c r="N2629" s="123"/>
    </row>
    <row r="2630">
      <c r="A2630" s="114"/>
      <c r="B2630" s="114"/>
      <c r="C2630" s="114"/>
      <c r="D2630" s="114"/>
      <c r="E2630" s="114"/>
      <c r="F2630" s="114"/>
      <c r="G2630" s="114"/>
      <c r="H2630" s="117"/>
      <c r="I2630" s="123"/>
      <c r="J2630" s="116"/>
      <c r="K2630" s="123"/>
      <c r="L2630" s="116"/>
      <c r="M2630" s="116"/>
      <c r="N2630" s="123"/>
    </row>
    <row r="2631">
      <c r="A2631" s="114"/>
      <c r="B2631" s="114"/>
      <c r="C2631" s="114"/>
      <c r="D2631" s="114"/>
      <c r="E2631" s="114"/>
      <c r="F2631" s="114"/>
      <c r="G2631" s="114"/>
      <c r="H2631" s="117"/>
      <c r="I2631" s="123"/>
      <c r="J2631" s="116"/>
      <c r="K2631" s="123"/>
      <c r="L2631" s="116"/>
      <c r="M2631" s="116"/>
      <c r="N2631" s="123"/>
    </row>
    <row r="2632">
      <c r="A2632" s="114"/>
      <c r="B2632" s="114"/>
      <c r="C2632" s="114"/>
      <c r="D2632" s="114"/>
      <c r="E2632" s="114"/>
      <c r="F2632" s="114"/>
      <c r="G2632" s="114"/>
      <c r="H2632" s="117"/>
      <c r="I2632" s="123"/>
      <c r="J2632" s="116"/>
      <c r="K2632" s="123"/>
      <c r="L2632" s="116"/>
      <c r="M2632" s="116"/>
      <c r="N2632" s="123"/>
    </row>
    <row r="2633">
      <c r="A2633" s="114"/>
      <c r="B2633" s="114"/>
      <c r="C2633" s="114"/>
      <c r="D2633" s="114"/>
      <c r="E2633" s="114"/>
      <c r="F2633" s="114"/>
      <c r="G2633" s="114"/>
      <c r="H2633" s="117"/>
      <c r="I2633" s="123"/>
      <c r="J2633" s="116"/>
      <c r="K2633" s="123"/>
      <c r="L2633" s="116"/>
      <c r="M2633" s="116"/>
      <c r="N2633" s="123"/>
    </row>
    <row r="2634">
      <c r="A2634" s="114"/>
      <c r="B2634" s="114"/>
      <c r="C2634" s="114"/>
      <c r="D2634" s="114"/>
      <c r="E2634" s="114"/>
      <c r="F2634" s="114"/>
      <c r="G2634" s="114"/>
      <c r="H2634" s="117"/>
      <c r="I2634" s="123"/>
      <c r="J2634" s="116"/>
      <c r="K2634" s="123"/>
      <c r="L2634" s="116"/>
      <c r="M2634" s="116"/>
      <c r="N2634" s="123"/>
    </row>
    <row r="2635">
      <c r="A2635" s="114"/>
      <c r="B2635" s="114"/>
      <c r="C2635" s="114"/>
      <c r="D2635" s="114"/>
      <c r="E2635" s="114"/>
      <c r="F2635" s="114"/>
      <c r="G2635" s="114"/>
      <c r="H2635" s="117"/>
      <c r="I2635" s="123"/>
      <c r="J2635" s="116"/>
      <c r="K2635" s="123"/>
      <c r="L2635" s="116"/>
      <c r="M2635" s="116"/>
      <c r="N2635" s="123"/>
    </row>
    <row r="2636">
      <c r="A2636" s="114"/>
      <c r="B2636" s="114"/>
      <c r="C2636" s="114"/>
      <c r="D2636" s="114"/>
      <c r="E2636" s="114"/>
      <c r="F2636" s="114"/>
      <c r="G2636" s="114"/>
      <c r="H2636" s="117"/>
      <c r="I2636" s="123"/>
      <c r="J2636" s="116"/>
      <c r="K2636" s="123"/>
      <c r="L2636" s="116"/>
      <c r="M2636" s="116"/>
      <c r="N2636" s="123"/>
    </row>
    <row r="2637">
      <c r="A2637" s="114"/>
      <c r="B2637" s="114"/>
      <c r="C2637" s="114"/>
      <c r="D2637" s="114"/>
      <c r="E2637" s="114"/>
      <c r="F2637" s="114"/>
      <c r="G2637" s="114"/>
      <c r="H2637" s="117"/>
      <c r="I2637" s="123"/>
      <c r="J2637" s="116"/>
      <c r="K2637" s="123"/>
      <c r="L2637" s="116"/>
      <c r="M2637" s="116"/>
      <c r="N2637" s="123"/>
    </row>
    <row r="2638">
      <c r="A2638" s="114"/>
      <c r="B2638" s="114"/>
      <c r="C2638" s="114"/>
      <c r="D2638" s="114"/>
      <c r="E2638" s="114"/>
      <c r="F2638" s="114"/>
      <c r="G2638" s="114"/>
      <c r="H2638" s="117"/>
      <c r="I2638" s="123"/>
      <c r="J2638" s="116"/>
      <c r="K2638" s="123"/>
      <c r="L2638" s="116"/>
      <c r="M2638" s="116"/>
      <c r="N2638" s="123"/>
    </row>
    <row r="2639">
      <c r="A2639" s="114"/>
      <c r="B2639" s="114"/>
      <c r="C2639" s="114"/>
      <c r="D2639" s="114"/>
      <c r="E2639" s="114"/>
      <c r="F2639" s="114"/>
      <c r="G2639" s="114"/>
      <c r="H2639" s="117"/>
      <c r="I2639" s="123"/>
      <c r="J2639" s="116"/>
      <c r="K2639" s="123"/>
      <c r="L2639" s="116"/>
      <c r="M2639" s="116"/>
      <c r="N2639" s="123"/>
    </row>
    <row r="2640">
      <c r="A2640" s="114"/>
      <c r="B2640" s="114"/>
      <c r="C2640" s="114"/>
      <c r="D2640" s="114"/>
      <c r="E2640" s="114"/>
      <c r="F2640" s="114"/>
      <c r="G2640" s="114"/>
      <c r="H2640" s="117"/>
      <c r="I2640" s="123"/>
      <c r="J2640" s="116"/>
      <c r="K2640" s="123"/>
      <c r="L2640" s="116"/>
      <c r="M2640" s="116"/>
      <c r="N2640" s="123"/>
    </row>
    <row r="2641">
      <c r="A2641" s="114"/>
      <c r="B2641" s="114"/>
      <c r="C2641" s="114"/>
      <c r="D2641" s="114"/>
      <c r="E2641" s="114"/>
      <c r="F2641" s="114"/>
      <c r="G2641" s="114"/>
      <c r="H2641" s="117"/>
      <c r="I2641" s="123"/>
      <c r="J2641" s="116"/>
      <c r="K2641" s="123"/>
      <c r="L2641" s="116"/>
      <c r="M2641" s="116"/>
      <c r="N2641" s="123"/>
    </row>
    <row r="2642">
      <c r="A2642" s="114"/>
      <c r="B2642" s="114"/>
      <c r="C2642" s="114"/>
      <c r="D2642" s="114"/>
      <c r="E2642" s="114"/>
      <c r="F2642" s="114"/>
      <c r="G2642" s="114"/>
      <c r="H2642" s="117"/>
      <c r="I2642" s="123"/>
      <c r="J2642" s="116"/>
      <c r="K2642" s="123"/>
      <c r="L2642" s="116"/>
      <c r="M2642" s="116"/>
      <c r="N2642" s="123"/>
    </row>
    <row r="2643">
      <c r="A2643" s="114"/>
      <c r="B2643" s="114"/>
      <c r="C2643" s="114"/>
      <c r="D2643" s="114"/>
      <c r="E2643" s="114"/>
      <c r="F2643" s="114"/>
      <c r="G2643" s="114"/>
      <c r="H2643" s="117"/>
      <c r="I2643" s="123"/>
      <c r="J2643" s="116"/>
      <c r="K2643" s="123"/>
      <c r="L2643" s="116"/>
      <c r="M2643" s="116"/>
      <c r="N2643" s="123"/>
    </row>
    <row r="2644">
      <c r="A2644" s="114"/>
      <c r="B2644" s="114"/>
      <c r="C2644" s="114"/>
      <c r="D2644" s="114"/>
      <c r="E2644" s="114"/>
      <c r="F2644" s="114"/>
      <c r="G2644" s="114"/>
      <c r="H2644" s="117"/>
      <c r="I2644" s="123"/>
      <c r="J2644" s="116"/>
      <c r="K2644" s="123"/>
      <c r="L2644" s="116"/>
      <c r="M2644" s="116"/>
      <c r="N2644" s="123"/>
    </row>
    <row r="2645">
      <c r="A2645" s="114"/>
      <c r="B2645" s="114"/>
      <c r="C2645" s="114"/>
      <c r="D2645" s="114"/>
      <c r="E2645" s="114"/>
      <c r="F2645" s="114"/>
      <c r="G2645" s="114"/>
      <c r="H2645" s="117"/>
      <c r="I2645" s="123"/>
      <c r="J2645" s="116"/>
      <c r="K2645" s="123"/>
      <c r="L2645" s="116"/>
      <c r="M2645" s="116"/>
      <c r="N2645" s="123"/>
    </row>
    <row r="2646">
      <c r="A2646" s="114"/>
      <c r="B2646" s="114"/>
      <c r="C2646" s="114"/>
      <c r="D2646" s="114"/>
      <c r="E2646" s="114"/>
      <c r="F2646" s="114"/>
      <c r="G2646" s="114"/>
      <c r="H2646" s="117"/>
      <c r="I2646" s="123"/>
      <c r="J2646" s="116"/>
      <c r="K2646" s="123"/>
      <c r="L2646" s="116"/>
      <c r="M2646" s="116"/>
      <c r="N2646" s="123"/>
    </row>
    <row r="2647">
      <c r="A2647" s="114"/>
      <c r="B2647" s="114"/>
      <c r="C2647" s="114"/>
      <c r="D2647" s="114"/>
      <c r="E2647" s="114"/>
      <c r="F2647" s="114"/>
      <c r="G2647" s="114"/>
      <c r="H2647" s="117"/>
      <c r="I2647" s="123"/>
      <c r="J2647" s="116"/>
      <c r="K2647" s="123"/>
      <c r="L2647" s="116"/>
      <c r="M2647" s="116"/>
      <c r="N2647" s="123"/>
    </row>
    <row r="2648">
      <c r="A2648" s="114"/>
      <c r="B2648" s="114"/>
      <c r="C2648" s="114"/>
      <c r="D2648" s="114"/>
      <c r="E2648" s="114"/>
      <c r="F2648" s="114"/>
      <c r="G2648" s="114"/>
      <c r="H2648" s="117"/>
      <c r="I2648" s="123"/>
      <c r="J2648" s="116"/>
      <c r="K2648" s="123"/>
      <c r="L2648" s="116"/>
      <c r="M2648" s="116"/>
      <c r="N2648" s="123"/>
    </row>
    <row r="2649">
      <c r="A2649" s="114"/>
      <c r="B2649" s="114"/>
      <c r="C2649" s="114"/>
      <c r="D2649" s="114"/>
      <c r="E2649" s="114"/>
      <c r="F2649" s="114"/>
      <c r="G2649" s="114"/>
      <c r="H2649" s="117"/>
      <c r="I2649" s="123"/>
      <c r="J2649" s="116"/>
      <c r="K2649" s="123"/>
      <c r="L2649" s="116"/>
      <c r="M2649" s="116"/>
      <c r="N2649" s="123"/>
    </row>
    <row r="2650">
      <c r="A2650" s="114"/>
      <c r="B2650" s="114"/>
      <c r="C2650" s="114"/>
      <c r="D2650" s="114"/>
      <c r="E2650" s="114"/>
      <c r="F2650" s="114"/>
      <c r="G2650" s="114"/>
      <c r="H2650" s="117"/>
      <c r="I2650" s="123"/>
      <c r="J2650" s="116"/>
      <c r="K2650" s="123"/>
      <c r="L2650" s="116"/>
      <c r="M2650" s="116"/>
      <c r="N2650" s="123"/>
    </row>
    <row r="2651">
      <c r="A2651" s="114"/>
      <c r="B2651" s="114"/>
      <c r="C2651" s="114"/>
      <c r="D2651" s="114"/>
      <c r="E2651" s="114"/>
      <c r="F2651" s="114"/>
      <c r="G2651" s="114"/>
      <c r="H2651" s="117"/>
      <c r="I2651" s="123"/>
      <c r="J2651" s="116"/>
      <c r="K2651" s="123"/>
      <c r="L2651" s="116"/>
      <c r="M2651" s="116"/>
      <c r="N2651" s="123"/>
    </row>
    <row r="2652">
      <c r="A2652" s="114"/>
      <c r="B2652" s="114"/>
      <c r="C2652" s="114"/>
      <c r="D2652" s="114"/>
      <c r="E2652" s="114"/>
      <c r="F2652" s="114"/>
      <c r="G2652" s="114"/>
      <c r="H2652" s="117"/>
      <c r="I2652" s="123"/>
      <c r="J2652" s="116"/>
      <c r="K2652" s="123"/>
      <c r="L2652" s="116"/>
      <c r="M2652" s="116"/>
      <c r="N2652" s="123"/>
    </row>
    <row r="2653">
      <c r="A2653" s="114"/>
      <c r="B2653" s="114"/>
      <c r="C2653" s="114"/>
      <c r="D2653" s="114"/>
      <c r="E2653" s="114"/>
      <c r="F2653" s="114"/>
      <c r="G2653" s="114"/>
      <c r="H2653" s="117"/>
      <c r="I2653" s="123"/>
      <c r="J2653" s="116"/>
      <c r="K2653" s="123"/>
      <c r="L2653" s="116"/>
      <c r="M2653" s="116"/>
      <c r="N2653" s="123"/>
    </row>
    <row r="2654">
      <c r="A2654" s="114"/>
      <c r="B2654" s="114"/>
      <c r="C2654" s="114"/>
      <c r="D2654" s="114"/>
      <c r="E2654" s="114"/>
      <c r="F2654" s="114"/>
      <c r="G2654" s="114"/>
      <c r="H2654" s="117"/>
      <c r="I2654" s="123"/>
      <c r="J2654" s="116"/>
      <c r="K2654" s="123"/>
      <c r="L2654" s="116"/>
      <c r="M2654" s="116"/>
      <c r="N2654" s="123"/>
    </row>
    <row r="2655">
      <c r="A2655" s="114"/>
      <c r="B2655" s="114"/>
      <c r="C2655" s="114"/>
      <c r="D2655" s="114"/>
      <c r="E2655" s="114"/>
      <c r="F2655" s="114"/>
      <c r="G2655" s="114"/>
      <c r="H2655" s="117"/>
      <c r="I2655" s="123"/>
      <c r="J2655" s="116"/>
      <c r="K2655" s="123"/>
      <c r="L2655" s="116"/>
      <c r="M2655" s="116"/>
      <c r="N2655" s="123"/>
    </row>
    <row r="2656">
      <c r="A2656" s="114"/>
      <c r="B2656" s="114"/>
      <c r="C2656" s="114"/>
      <c r="D2656" s="114"/>
      <c r="E2656" s="114"/>
      <c r="F2656" s="114"/>
      <c r="G2656" s="114"/>
      <c r="H2656" s="117"/>
      <c r="I2656" s="123"/>
      <c r="J2656" s="116"/>
      <c r="K2656" s="123"/>
      <c r="L2656" s="116"/>
      <c r="M2656" s="116"/>
      <c r="N2656" s="123"/>
    </row>
    <row r="2657">
      <c r="A2657" s="114"/>
      <c r="B2657" s="114"/>
      <c r="C2657" s="114"/>
      <c r="D2657" s="114"/>
      <c r="E2657" s="114"/>
      <c r="F2657" s="114"/>
      <c r="G2657" s="114"/>
      <c r="H2657" s="117"/>
      <c r="I2657" s="123"/>
      <c r="J2657" s="116"/>
      <c r="K2657" s="123"/>
      <c r="L2657" s="116"/>
      <c r="M2657" s="116"/>
      <c r="N2657" s="123"/>
    </row>
    <row r="2658">
      <c r="A2658" s="114"/>
      <c r="B2658" s="114"/>
      <c r="C2658" s="114"/>
      <c r="D2658" s="114"/>
      <c r="E2658" s="114"/>
      <c r="F2658" s="114"/>
      <c r="G2658" s="114"/>
      <c r="H2658" s="117"/>
      <c r="I2658" s="123"/>
      <c r="J2658" s="116"/>
      <c r="K2658" s="123"/>
      <c r="L2658" s="116"/>
      <c r="M2658" s="116"/>
      <c r="N2658" s="123"/>
    </row>
    <row r="2659">
      <c r="A2659" s="114"/>
      <c r="B2659" s="114"/>
      <c r="C2659" s="114"/>
      <c r="D2659" s="114"/>
      <c r="E2659" s="114"/>
      <c r="F2659" s="114"/>
      <c r="G2659" s="114"/>
      <c r="H2659" s="117"/>
      <c r="I2659" s="123"/>
      <c r="J2659" s="116"/>
      <c r="K2659" s="123"/>
      <c r="L2659" s="116"/>
      <c r="M2659" s="116"/>
      <c r="N2659" s="123"/>
    </row>
    <row r="2660">
      <c r="A2660" s="114"/>
      <c r="B2660" s="114"/>
      <c r="C2660" s="114"/>
      <c r="D2660" s="114"/>
      <c r="E2660" s="114"/>
      <c r="F2660" s="114"/>
      <c r="G2660" s="114"/>
      <c r="H2660" s="117"/>
      <c r="I2660" s="123"/>
      <c r="J2660" s="116"/>
      <c r="K2660" s="123"/>
      <c r="L2660" s="116"/>
      <c r="M2660" s="116"/>
      <c r="N2660" s="123"/>
    </row>
    <row r="2661">
      <c r="A2661" s="114"/>
      <c r="B2661" s="114"/>
      <c r="C2661" s="114"/>
      <c r="D2661" s="114"/>
      <c r="E2661" s="114"/>
      <c r="F2661" s="114"/>
      <c r="G2661" s="114"/>
      <c r="H2661" s="117"/>
      <c r="I2661" s="123"/>
      <c r="J2661" s="116"/>
      <c r="K2661" s="123"/>
      <c r="L2661" s="116"/>
      <c r="M2661" s="116"/>
      <c r="N2661" s="123"/>
    </row>
    <row r="2662">
      <c r="A2662" s="114"/>
      <c r="B2662" s="114"/>
      <c r="C2662" s="114"/>
      <c r="D2662" s="114"/>
      <c r="E2662" s="114"/>
      <c r="F2662" s="114"/>
      <c r="G2662" s="114"/>
      <c r="H2662" s="117"/>
      <c r="I2662" s="123"/>
      <c r="J2662" s="116"/>
      <c r="K2662" s="123"/>
      <c r="L2662" s="116"/>
      <c r="M2662" s="116"/>
      <c r="N2662" s="123"/>
    </row>
    <row r="2663">
      <c r="A2663" s="114"/>
      <c r="B2663" s="114"/>
      <c r="C2663" s="114"/>
      <c r="D2663" s="114"/>
      <c r="E2663" s="114"/>
      <c r="F2663" s="114"/>
      <c r="G2663" s="114"/>
      <c r="H2663" s="117"/>
      <c r="I2663" s="123"/>
      <c r="J2663" s="116"/>
      <c r="K2663" s="123"/>
      <c r="L2663" s="116"/>
      <c r="M2663" s="116"/>
      <c r="N2663" s="123"/>
    </row>
    <row r="2664">
      <c r="A2664" s="114"/>
      <c r="B2664" s="114"/>
      <c r="C2664" s="114"/>
      <c r="D2664" s="114"/>
      <c r="E2664" s="114"/>
      <c r="F2664" s="114"/>
      <c r="G2664" s="114"/>
      <c r="H2664" s="117"/>
      <c r="I2664" s="123"/>
      <c r="J2664" s="116"/>
      <c r="K2664" s="123"/>
      <c r="L2664" s="116"/>
      <c r="M2664" s="116"/>
      <c r="N2664" s="123"/>
    </row>
    <row r="2665">
      <c r="A2665" s="114"/>
      <c r="B2665" s="114"/>
      <c r="C2665" s="114"/>
      <c r="D2665" s="114"/>
      <c r="E2665" s="114"/>
      <c r="F2665" s="114"/>
      <c r="G2665" s="114"/>
      <c r="H2665" s="117"/>
      <c r="I2665" s="123"/>
      <c r="J2665" s="116"/>
      <c r="K2665" s="123"/>
      <c r="L2665" s="116"/>
      <c r="M2665" s="116"/>
      <c r="N2665" s="123"/>
    </row>
    <row r="2666">
      <c r="A2666" s="114"/>
      <c r="B2666" s="114"/>
      <c r="C2666" s="114"/>
      <c r="D2666" s="114"/>
      <c r="E2666" s="114"/>
      <c r="F2666" s="114"/>
      <c r="G2666" s="114"/>
      <c r="H2666" s="117"/>
      <c r="I2666" s="123"/>
      <c r="J2666" s="116"/>
      <c r="K2666" s="123"/>
      <c r="L2666" s="116"/>
      <c r="M2666" s="116"/>
      <c r="N2666" s="123"/>
    </row>
    <row r="2667">
      <c r="A2667" s="114"/>
      <c r="B2667" s="114"/>
      <c r="C2667" s="114"/>
      <c r="D2667" s="114"/>
      <c r="E2667" s="114"/>
      <c r="F2667" s="114"/>
      <c r="G2667" s="114"/>
      <c r="H2667" s="117"/>
      <c r="I2667" s="123"/>
      <c r="J2667" s="116"/>
      <c r="K2667" s="123"/>
      <c r="L2667" s="116"/>
      <c r="M2667" s="116"/>
      <c r="N2667" s="123"/>
    </row>
    <row r="2668">
      <c r="A2668" s="114"/>
      <c r="B2668" s="114"/>
      <c r="C2668" s="114"/>
      <c r="D2668" s="114"/>
      <c r="E2668" s="114"/>
      <c r="F2668" s="114"/>
      <c r="G2668" s="114"/>
      <c r="H2668" s="117"/>
      <c r="I2668" s="123"/>
      <c r="J2668" s="116"/>
      <c r="K2668" s="123"/>
      <c r="L2668" s="116"/>
      <c r="M2668" s="116"/>
      <c r="N2668" s="123"/>
    </row>
    <row r="2669">
      <c r="A2669" s="114"/>
      <c r="B2669" s="114"/>
      <c r="C2669" s="114"/>
      <c r="D2669" s="114"/>
      <c r="E2669" s="114"/>
      <c r="F2669" s="114"/>
      <c r="G2669" s="114"/>
      <c r="H2669" s="117"/>
      <c r="I2669" s="123"/>
      <c r="J2669" s="116"/>
      <c r="K2669" s="123"/>
      <c r="L2669" s="116"/>
      <c r="M2669" s="116"/>
      <c r="N2669" s="123"/>
    </row>
    <row r="2670">
      <c r="A2670" s="114"/>
      <c r="B2670" s="114"/>
      <c r="C2670" s="114"/>
      <c r="D2670" s="114"/>
      <c r="E2670" s="114"/>
      <c r="F2670" s="114"/>
      <c r="G2670" s="114"/>
      <c r="H2670" s="117"/>
      <c r="I2670" s="123"/>
      <c r="J2670" s="116"/>
      <c r="K2670" s="123"/>
      <c r="L2670" s="116"/>
      <c r="M2670" s="116"/>
      <c r="N2670" s="123"/>
    </row>
    <row r="2671">
      <c r="A2671" s="114"/>
      <c r="B2671" s="114"/>
      <c r="C2671" s="114"/>
      <c r="D2671" s="114"/>
      <c r="E2671" s="114"/>
      <c r="F2671" s="114"/>
      <c r="G2671" s="114"/>
      <c r="H2671" s="117"/>
      <c r="I2671" s="123"/>
      <c r="J2671" s="116"/>
      <c r="K2671" s="123"/>
      <c r="L2671" s="116"/>
      <c r="M2671" s="116"/>
      <c r="N2671" s="123"/>
    </row>
    <row r="2672">
      <c r="A2672" s="114"/>
      <c r="B2672" s="114"/>
      <c r="C2672" s="114"/>
      <c r="D2672" s="114"/>
      <c r="E2672" s="114"/>
      <c r="F2672" s="114"/>
      <c r="G2672" s="114"/>
      <c r="H2672" s="117"/>
      <c r="I2672" s="123"/>
      <c r="J2672" s="116"/>
      <c r="K2672" s="123"/>
      <c r="L2672" s="116"/>
      <c r="M2672" s="116"/>
      <c r="N2672" s="123"/>
    </row>
    <row r="2673">
      <c r="A2673" s="114"/>
      <c r="B2673" s="114"/>
      <c r="C2673" s="114"/>
      <c r="D2673" s="114"/>
      <c r="E2673" s="114"/>
      <c r="F2673" s="114"/>
      <c r="G2673" s="114"/>
      <c r="H2673" s="117"/>
      <c r="I2673" s="123"/>
      <c r="J2673" s="116"/>
      <c r="K2673" s="123"/>
      <c r="L2673" s="116"/>
      <c r="M2673" s="116"/>
      <c r="N2673" s="123"/>
    </row>
    <row r="2674">
      <c r="A2674" s="114"/>
      <c r="B2674" s="114"/>
      <c r="C2674" s="114"/>
      <c r="D2674" s="114"/>
      <c r="E2674" s="114"/>
      <c r="F2674" s="114"/>
      <c r="G2674" s="114"/>
      <c r="H2674" s="117"/>
      <c r="I2674" s="123"/>
      <c r="J2674" s="116"/>
      <c r="K2674" s="123"/>
      <c r="L2674" s="116"/>
      <c r="M2674" s="116"/>
      <c r="N2674" s="123"/>
    </row>
    <row r="2675">
      <c r="A2675" s="114"/>
      <c r="B2675" s="114"/>
      <c r="C2675" s="114"/>
      <c r="D2675" s="114"/>
      <c r="E2675" s="114"/>
      <c r="F2675" s="114"/>
      <c r="G2675" s="114"/>
      <c r="H2675" s="117"/>
      <c r="I2675" s="123"/>
      <c r="J2675" s="116"/>
      <c r="K2675" s="123"/>
      <c r="L2675" s="116"/>
      <c r="M2675" s="116"/>
      <c r="N2675" s="123"/>
    </row>
    <row r="2676">
      <c r="A2676" s="114"/>
      <c r="B2676" s="114"/>
      <c r="C2676" s="114"/>
      <c r="D2676" s="114"/>
      <c r="E2676" s="114"/>
      <c r="F2676" s="114"/>
      <c r="G2676" s="114"/>
      <c r="H2676" s="117"/>
      <c r="I2676" s="123"/>
      <c r="J2676" s="116"/>
      <c r="K2676" s="123"/>
      <c r="L2676" s="116"/>
      <c r="M2676" s="116"/>
      <c r="N2676" s="123"/>
    </row>
    <row r="2677">
      <c r="A2677" s="114"/>
      <c r="B2677" s="114"/>
      <c r="C2677" s="114"/>
      <c r="D2677" s="114"/>
      <c r="E2677" s="114"/>
      <c r="F2677" s="114"/>
      <c r="G2677" s="114"/>
      <c r="H2677" s="117"/>
      <c r="I2677" s="123"/>
      <c r="J2677" s="116"/>
      <c r="K2677" s="123"/>
      <c r="L2677" s="116"/>
      <c r="M2677" s="116"/>
      <c r="N2677" s="123"/>
    </row>
    <row r="2678">
      <c r="A2678" s="114"/>
      <c r="B2678" s="114"/>
      <c r="C2678" s="114"/>
      <c r="D2678" s="114"/>
      <c r="E2678" s="114"/>
      <c r="F2678" s="114"/>
      <c r="G2678" s="114"/>
      <c r="H2678" s="117"/>
      <c r="I2678" s="123"/>
      <c r="J2678" s="116"/>
      <c r="K2678" s="123"/>
      <c r="L2678" s="116"/>
      <c r="M2678" s="116"/>
      <c r="N2678" s="123"/>
    </row>
    <row r="2679">
      <c r="A2679" s="114"/>
      <c r="B2679" s="114"/>
      <c r="C2679" s="114"/>
      <c r="D2679" s="114"/>
      <c r="E2679" s="114"/>
      <c r="F2679" s="114"/>
      <c r="G2679" s="114"/>
      <c r="H2679" s="117"/>
      <c r="I2679" s="123"/>
      <c r="J2679" s="116"/>
      <c r="K2679" s="123"/>
      <c r="L2679" s="116"/>
      <c r="M2679" s="116"/>
      <c r="N2679" s="123"/>
    </row>
    <row r="2680">
      <c r="A2680" s="114"/>
      <c r="B2680" s="114"/>
      <c r="C2680" s="114"/>
      <c r="D2680" s="114"/>
      <c r="E2680" s="114"/>
      <c r="F2680" s="114"/>
      <c r="G2680" s="114"/>
      <c r="H2680" s="117"/>
      <c r="I2680" s="123"/>
      <c r="J2680" s="116"/>
      <c r="K2680" s="123"/>
      <c r="L2680" s="116"/>
      <c r="M2680" s="116"/>
      <c r="N2680" s="123"/>
    </row>
    <row r="2681">
      <c r="A2681" s="114"/>
      <c r="B2681" s="114"/>
      <c r="C2681" s="114"/>
      <c r="D2681" s="114"/>
      <c r="E2681" s="114"/>
      <c r="F2681" s="114"/>
      <c r="G2681" s="114"/>
      <c r="H2681" s="117"/>
      <c r="I2681" s="123"/>
      <c r="J2681" s="116"/>
      <c r="K2681" s="123"/>
      <c r="L2681" s="116"/>
      <c r="M2681" s="116"/>
      <c r="N2681" s="123"/>
    </row>
    <row r="2682">
      <c r="A2682" s="114"/>
      <c r="B2682" s="114"/>
      <c r="C2682" s="114"/>
      <c r="D2682" s="114"/>
      <c r="E2682" s="114"/>
      <c r="F2682" s="114"/>
      <c r="G2682" s="114"/>
      <c r="H2682" s="117"/>
      <c r="I2682" s="123"/>
      <c r="J2682" s="116"/>
      <c r="K2682" s="123"/>
      <c r="L2682" s="116"/>
      <c r="M2682" s="116"/>
      <c r="N2682" s="123"/>
    </row>
    <row r="2683">
      <c r="A2683" s="114"/>
      <c r="B2683" s="114"/>
      <c r="C2683" s="114"/>
      <c r="D2683" s="114"/>
      <c r="E2683" s="114"/>
      <c r="F2683" s="114"/>
      <c r="G2683" s="114"/>
      <c r="H2683" s="117"/>
      <c r="I2683" s="123"/>
      <c r="J2683" s="116"/>
      <c r="K2683" s="123"/>
      <c r="L2683" s="116"/>
      <c r="M2683" s="116"/>
      <c r="N2683" s="123"/>
    </row>
    <row r="2684">
      <c r="A2684" s="114"/>
      <c r="B2684" s="114"/>
      <c r="C2684" s="114"/>
      <c r="D2684" s="114"/>
      <c r="E2684" s="114"/>
      <c r="F2684" s="114"/>
      <c r="G2684" s="114"/>
      <c r="H2684" s="117"/>
      <c r="I2684" s="123"/>
      <c r="J2684" s="116"/>
      <c r="K2684" s="123"/>
      <c r="L2684" s="116"/>
      <c r="M2684" s="116"/>
      <c r="N2684" s="123"/>
    </row>
    <row r="2685">
      <c r="A2685" s="114"/>
      <c r="B2685" s="114"/>
      <c r="C2685" s="114"/>
      <c r="D2685" s="114"/>
      <c r="E2685" s="114"/>
      <c r="F2685" s="114"/>
      <c r="G2685" s="114"/>
      <c r="H2685" s="117"/>
      <c r="I2685" s="123"/>
      <c r="J2685" s="116"/>
      <c r="K2685" s="123"/>
      <c r="L2685" s="116"/>
      <c r="M2685" s="116"/>
      <c r="N2685" s="123"/>
    </row>
    <row r="2686">
      <c r="A2686" s="114"/>
      <c r="B2686" s="114"/>
      <c r="C2686" s="114"/>
      <c r="D2686" s="114"/>
      <c r="E2686" s="114"/>
      <c r="F2686" s="114"/>
      <c r="G2686" s="114"/>
      <c r="H2686" s="117"/>
      <c r="I2686" s="123"/>
      <c r="J2686" s="116"/>
      <c r="K2686" s="123"/>
      <c r="L2686" s="116"/>
      <c r="M2686" s="116"/>
      <c r="N2686" s="123"/>
    </row>
    <row r="2687">
      <c r="A2687" s="114"/>
      <c r="B2687" s="114"/>
      <c r="C2687" s="114"/>
      <c r="D2687" s="114"/>
      <c r="E2687" s="114"/>
      <c r="F2687" s="114"/>
      <c r="G2687" s="114"/>
      <c r="H2687" s="117"/>
      <c r="I2687" s="123"/>
      <c r="J2687" s="116"/>
      <c r="K2687" s="123"/>
      <c r="L2687" s="116"/>
      <c r="M2687" s="116"/>
      <c r="N2687" s="123"/>
    </row>
    <row r="2688">
      <c r="A2688" s="114"/>
      <c r="B2688" s="114"/>
      <c r="C2688" s="114"/>
      <c r="D2688" s="114"/>
      <c r="E2688" s="114"/>
      <c r="F2688" s="114"/>
      <c r="G2688" s="114"/>
      <c r="H2688" s="117"/>
      <c r="I2688" s="123"/>
      <c r="J2688" s="116"/>
      <c r="K2688" s="123"/>
      <c r="L2688" s="116"/>
      <c r="M2688" s="116"/>
      <c r="N2688" s="123"/>
    </row>
    <row r="2689">
      <c r="A2689" s="114"/>
      <c r="B2689" s="114"/>
      <c r="C2689" s="114"/>
      <c r="D2689" s="114"/>
      <c r="E2689" s="114"/>
      <c r="F2689" s="114"/>
      <c r="G2689" s="114"/>
      <c r="H2689" s="117"/>
      <c r="I2689" s="123"/>
      <c r="J2689" s="116"/>
      <c r="K2689" s="123"/>
      <c r="L2689" s="116"/>
      <c r="M2689" s="116"/>
      <c r="N2689" s="123"/>
    </row>
    <row r="2690">
      <c r="A2690" s="114"/>
      <c r="B2690" s="114"/>
      <c r="C2690" s="114"/>
      <c r="D2690" s="114"/>
      <c r="E2690" s="114"/>
      <c r="F2690" s="114"/>
      <c r="G2690" s="114"/>
      <c r="H2690" s="117"/>
      <c r="I2690" s="123"/>
      <c r="J2690" s="116"/>
      <c r="K2690" s="123"/>
      <c r="L2690" s="116"/>
      <c r="M2690" s="116"/>
      <c r="N2690" s="123"/>
    </row>
    <row r="2691">
      <c r="A2691" s="114"/>
      <c r="B2691" s="114"/>
      <c r="C2691" s="114"/>
      <c r="D2691" s="114"/>
      <c r="E2691" s="114"/>
      <c r="F2691" s="114"/>
      <c r="G2691" s="114"/>
      <c r="H2691" s="117"/>
      <c r="I2691" s="123"/>
      <c r="J2691" s="116"/>
      <c r="K2691" s="123"/>
      <c r="L2691" s="116"/>
      <c r="M2691" s="116"/>
      <c r="N2691" s="123"/>
    </row>
    <row r="2692">
      <c r="A2692" s="114"/>
      <c r="B2692" s="114"/>
      <c r="C2692" s="114"/>
      <c r="D2692" s="114"/>
      <c r="E2692" s="114"/>
      <c r="F2692" s="114"/>
      <c r="G2692" s="114"/>
      <c r="H2692" s="117"/>
      <c r="I2692" s="123"/>
      <c r="J2692" s="116"/>
      <c r="K2692" s="123"/>
      <c r="L2692" s="116"/>
      <c r="M2692" s="116"/>
      <c r="N2692" s="123"/>
    </row>
    <row r="2693">
      <c r="A2693" s="114"/>
      <c r="B2693" s="114"/>
      <c r="C2693" s="114"/>
      <c r="D2693" s="114"/>
      <c r="E2693" s="114"/>
      <c r="F2693" s="114"/>
      <c r="G2693" s="114"/>
      <c r="H2693" s="117"/>
      <c r="I2693" s="123"/>
      <c r="J2693" s="116"/>
      <c r="K2693" s="123"/>
      <c r="L2693" s="116"/>
      <c r="M2693" s="116"/>
      <c r="N2693" s="123"/>
    </row>
    <row r="2694">
      <c r="A2694" s="114"/>
      <c r="B2694" s="114"/>
      <c r="C2694" s="114"/>
      <c r="D2694" s="114"/>
      <c r="E2694" s="114"/>
      <c r="F2694" s="114"/>
      <c r="G2694" s="114"/>
      <c r="H2694" s="117"/>
      <c r="I2694" s="123"/>
      <c r="J2694" s="116"/>
      <c r="K2694" s="123"/>
      <c r="L2694" s="116"/>
      <c r="M2694" s="116"/>
      <c r="N2694" s="123"/>
    </row>
    <row r="2695">
      <c r="A2695" s="114"/>
      <c r="B2695" s="114"/>
      <c r="C2695" s="114"/>
      <c r="D2695" s="114"/>
      <c r="E2695" s="114"/>
      <c r="F2695" s="114"/>
      <c r="G2695" s="114"/>
      <c r="H2695" s="117"/>
      <c r="I2695" s="123"/>
      <c r="J2695" s="116"/>
      <c r="K2695" s="123"/>
      <c r="L2695" s="116"/>
      <c r="M2695" s="116"/>
      <c r="N2695" s="123"/>
    </row>
    <row r="2696">
      <c r="A2696" s="114"/>
      <c r="B2696" s="114"/>
      <c r="C2696" s="114"/>
      <c r="D2696" s="114"/>
      <c r="E2696" s="114"/>
      <c r="F2696" s="114"/>
      <c r="G2696" s="114"/>
      <c r="H2696" s="117"/>
      <c r="I2696" s="123"/>
      <c r="J2696" s="116"/>
      <c r="K2696" s="123"/>
      <c r="L2696" s="116"/>
      <c r="M2696" s="116"/>
      <c r="N2696" s="123"/>
    </row>
    <row r="2697">
      <c r="A2697" s="114"/>
      <c r="B2697" s="114"/>
      <c r="C2697" s="114"/>
      <c r="D2697" s="114"/>
      <c r="E2697" s="114"/>
      <c r="F2697" s="114"/>
      <c r="G2697" s="114"/>
      <c r="H2697" s="117"/>
      <c r="I2697" s="123"/>
      <c r="J2697" s="116"/>
      <c r="K2697" s="123"/>
      <c r="L2697" s="116"/>
      <c r="M2697" s="116"/>
      <c r="N2697" s="123"/>
    </row>
    <row r="2698">
      <c r="A2698" s="114"/>
      <c r="B2698" s="114"/>
      <c r="C2698" s="114"/>
      <c r="D2698" s="114"/>
      <c r="E2698" s="114"/>
      <c r="F2698" s="114"/>
      <c r="G2698" s="114"/>
      <c r="H2698" s="117"/>
      <c r="I2698" s="123"/>
      <c r="J2698" s="116"/>
      <c r="K2698" s="123"/>
      <c r="L2698" s="116"/>
      <c r="M2698" s="116"/>
      <c r="N2698" s="123"/>
    </row>
    <row r="2699">
      <c r="A2699" s="114"/>
      <c r="B2699" s="114"/>
      <c r="C2699" s="114"/>
      <c r="D2699" s="114"/>
      <c r="E2699" s="114"/>
      <c r="F2699" s="114"/>
      <c r="G2699" s="114"/>
      <c r="H2699" s="117"/>
      <c r="I2699" s="123"/>
      <c r="J2699" s="116"/>
      <c r="K2699" s="123"/>
      <c r="L2699" s="116"/>
      <c r="M2699" s="116"/>
      <c r="N2699" s="123"/>
    </row>
    <row r="2700">
      <c r="A2700" s="114"/>
      <c r="B2700" s="114"/>
      <c r="C2700" s="114"/>
      <c r="D2700" s="114"/>
      <c r="E2700" s="114"/>
      <c r="F2700" s="114"/>
      <c r="G2700" s="114"/>
      <c r="H2700" s="117"/>
      <c r="I2700" s="123"/>
      <c r="J2700" s="116"/>
      <c r="K2700" s="123"/>
      <c r="L2700" s="116"/>
      <c r="M2700" s="116"/>
      <c r="N2700" s="123"/>
    </row>
    <row r="2701">
      <c r="A2701" s="114"/>
      <c r="B2701" s="114"/>
      <c r="C2701" s="114"/>
      <c r="D2701" s="114"/>
      <c r="E2701" s="114"/>
      <c r="F2701" s="114"/>
      <c r="G2701" s="114"/>
      <c r="H2701" s="117"/>
      <c r="I2701" s="123"/>
      <c r="J2701" s="116"/>
      <c r="K2701" s="123"/>
      <c r="L2701" s="116"/>
      <c r="M2701" s="116"/>
      <c r="N2701" s="123"/>
    </row>
    <row r="2702">
      <c r="A2702" s="114"/>
      <c r="B2702" s="114"/>
      <c r="C2702" s="114"/>
      <c r="D2702" s="114"/>
      <c r="E2702" s="114"/>
      <c r="F2702" s="114"/>
      <c r="G2702" s="114"/>
      <c r="H2702" s="117"/>
      <c r="I2702" s="123"/>
      <c r="J2702" s="116"/>
      <c r="K2702" s="123"/>
      <c r="L2702" s="116"/>
      <c r="M2702" s="116"/>
      <c r="N2702" s="123"/>
    </row>
    <row r="2703">
      <c r="A2703" s="114"/>
      <c r="B2703" s="114"/>
      <c r="C2703" s="114"/>
      <c r="D2703" s="114"/>
      <c r="E2703" s="114"/>
      <c r="F2703" s="114"/>
      <c r="G2703" s="114"/>
      <c r="H2703" s="117"/>
      <c r="I2703" s="123"/>
      <c r="J2703" s="116"/>
      <c r="K2703" s="123"/>
      <c r="L2703" s="116"/>
      <c r="M2703" s="116"/>
      <c r="N2703" s="123"/>
    </row>
    <row r="2704">
      <c r="A2704" s="114"/>
      <c r="B2704" s="114"/>
      <c r="C2704" s="114"/>
      <c r="D2704" s="114"/>
      <c r="E2704" s="114"/>
      <c r="F2704" s="114"/>
      <c r="G2704" s="114"/>
      <c r="H2704" s="117"/>
      <c r="I2704" s="123"/>
      <c r="J2704" s="116"/>
      <c r="K2704" s="123"/>
      <c r="L2704" s="116"/>
      <c r="M2704" s="116"/>
      <c r="N2704" s="123"/>
    </row>
    <row r="2705">
      <c r="A2705" s="114"/>
      <c r="B2705" s="114"/>
      <c r="C2705" s="114"/>
      <c r="D2705" s="114"/>
      <c r="E2705" s="114"/>
      <c r="F2705" s="114"/>
      <c r="G2705" s="114"/>
      <c r="H2705" s="117"/>
      <c r="I2705" s="123"/>
      <c r="J2705" s="116"/>
      <c r="K2705" s="123"/>
      <c r="L2705" s="116"/>
      <c r="M2705" s="116"/>
      <c r="N2705" s="123"/>
    </row>
    <row r="2706">
      <c r="A2706" s="114"/>
      <c r="B2706" s="114"/>
      <c r="C2706" s="114"/>
      <c r="D2706" s="114"/>
      <c r="E2706" s="114"/>
      <c r="F2706" s="114"/>
      <c r="G2706" s="114"/>
      <c r="H2706" s="117"/>
      <c r="I2706" s="123"/>
      <c r="J2706" s="116"/>
      <c r="K2706" s="123"/>
      <c r="L2706" s="116"/>
      <c r="M2706" s="116"/>
      <c r="N2706" s="123"/>
    </row>
    <row r="2707">
      <c r="A2707" s="114"/>
      <c r="B2707" s="114"/>
      <c r="C2707" s="114"/>
      <c r="D2707" s="114"/>
      <c r="E2707" s="114"/>
      <c r="F2707" s="114"/>
      <c r="G2707" s="114"/>
      <c r="H2707" s="117"/>
      <c r="I2707" s="123"/>
      <c r="J2707" s="116"/>
      <c r="K2707" s="123"/>
      <c r="L2707" s="116"/>
      <c r="M2707" s="116"/>
      <c r="N2707" s="123"/>
    </row>
    <row r="2708">
      <c r="A2708" s="114"/>
      <c r="B2708" s="114"/>
      <c r="C2708" s="114"/>
      <c r="D2708" s="114"/>
      <c r="E2708" s="114"/>
      <c r="F2708" s="114"/>
      <c r="G2708" s="114"/>
      <c r="H2708" s="117"/>
      <c r="I2708" s="123"/>
      <c r="J2708" s="116"/>
      <c r="K2708" s="123"/>
      <c r="L2708" s="116"/>
      <c r="M2708" s="116"/>
      <c r="N2708" s="123"/>
    </row>
    <row r="2709">
      <c r="A2709" s="114"/>
      <c r="B2709" s="114"/>
      <c r="C2709" s="114"/>
      <c r="D2709" s="114"/>
      <c r="E2709" s="114"/>
      <c r="F2709" s="114"/>
      <c r="G2709" s="114"/>
      <c r="H2709" s="117"/>
      <c r="I2709" s="123"/>
      <c r="J2709" s="116"/>
      <c r="K2709" s="123"/>
      <c r="L2709" s="116"/>
      <c r="M2709" s="116"/>
      <c r="N2709" s="123"/>
    </row>
    <row r="2710">
      <c r="A2710" s="114"/>
      <c r="B2710" s="114"/>
      <c r="C2710" s="114"/>
      <c r="D2710" s="114"/>
      <c r="E2710" s="114"/>
      <c r="F2710" s="114"/>
      <c r="G2710" s="114"/>
      <c r="H2710" s="117"/>
      <c r="I2710" s="123"/>
      <c r="J2710" s="116"/>
      <c r="K2710" s="123"/>
      <c r="L2710" s="116"/>
      <c r="M2710" s="116"/>
      <c r="N2710" s="123"/>
    </row>
    <row r="2711">
      <c r="A2711" s="114"/>
      <c r="B2711" s="114"/>
      <c r="C2711" s="114"/>
      <c r="D2711" s="114"/>
      <c r="E2711" s="114"/>
      <c r="F2711" s="114"/>
      <c r="G2711" s="114"/>
      <c r="H2711" s="117"/>
      <c r="I2711" s="123"/>
      <c r="J2711" s="116"/>
      <c r="K2711" s="123"/>
      <c r="L2711" s="116"/>
      <c r="M2711" s="116"/>
      <c r="N2711" s="123"/>
    </row>
    <row r="2712">
      <c r="A2712" s="114"/>
      <c r="B2712" s="114"/>
      <c r="C2712" s="114"/>
      <c r="D2712" s="114"/>
      <c r="E2712" s="114"/>
      <c r="F2712" s="114"/>
      <c r="G2712" s="114"/>
      <c r="H2712" s="117"/>
      <c r="I2712" s="123"/>
      <c r="J2712" s="116"/>
      <c r="K2712" s="123"/>
      <c r="L2712" s="116"/>
      <c r="M2712" s="116"/>
      <c r="N2712" s="123"/>
    </row>
    <row r="2713">
      <c r="A2713" s="114"/>
      <c r="B2713" s="114"/>
      <c r="C2713" s="114"/>
      <c r="D2713" s="114"/>
      <c r="E2713" s="114"/>
      <c r="F2713" s="114"/>
      <c r="G2713" s="114"/>
      <c r="H2713" s="117"/>
      <c r="I2713" s="123"/>
      <c r="J2713" s="116"/>
      <c r="K2713" s="123"/>
      <c r="L2713" s="116"/>
      <c r="M2713" s="116"/>
      <c r="N2713" s="123"/>
    </row>
    <row r="2714">
      <c r="A2714" s="114"/>
      <c r="B2714" s="114"/>
      <c r="C2714" s="114"/>
      <c r="D2714" s="114"/>
      <c r="E2714" s="114"/>
      <c r="F2714" s="114"/>
      <c r="G2714" s="114"/>
      <c r="H2714" s="117"/>
      <c r="I2714" s="123"/>
      <c r="J2714" s="116"/>
      <c r="K2714" s="123"/>
      <c r="L2714" s="116"/>
      <c r="M2714" s="116"/>
      <c r="N2714" s="123"/>
    </row>
    <row r="2715">
      <c r="A2715" s="114"/>
      <c r="B2715" s="114"/>
      <c r="C2715" s="114"/>
      <c r="D2715" s="114"/>
      <c r="E2715" s="114"/>
      <c r="F2715" s="114"/>
      <c r="G2715" s="114"/>
      <c r="H2715" s="117"/>
      <c r="I2715" s="123"/>
      <c r="J2715" s="116"/>
      <c r="K2715" s="123"/>
      <c r="L2715" s="116"/>
      <c r="M2715" s="116"/>
      <c r="N2715" s="123"/>
    </row>
    <row r="2716">
      <c r="A2716" s="114"/>
      <c r="B2716" s="114"/>
      <c r="C2716" s="114"/>
      <c r="D2716" s="114"/>
      <c r="E2716" s="114"/>
      <c r="F2716" s="114"/>
      <c r="G2716" s="114"/>
      <c r="H2716" s="117"/>
      <c r="I2716" s="123"/>
      <c r="J2716" s="116"/>
      <c r="K2716" s="123"/>
      <c r="L2716" s="116"/>
      <c r="M2716" s="116"/>
      <c r="N2716" s="123"/>
    </row>
    <row r="2717">
      <c r="A2717" s="114"/>
      <c r="B2717" s="114"/>
      <c r="C2717" s="114"/>
      <c r="D2717" s="114"/>
      <c r="E2717" s="114"/>
      <c r="F2717" s="114"/>
      <c r="G2717" s="114"/>
      <c r="H2717" s="117"/>
      <c r="I2717" s="123"/>
      <c r="J2717" s="116"/>
      <c r="K2717" s="123"/>
      <c r="L2717" s="116"/>
      <c r="M2717" s="116"/>
      <c r="N2717" s="123"/>
    </row>
    <row r="2718">
      <c r="A2718" s="114"/>
      <c r="B2718" s="114"/>
      <c r="C2718" s="114"/>
      <c r="D2718" s="114"/>
      <c r="E2718" s="114"/>
      <c r="F2718" s="114"/>
      <c r="G2718" s="114"/>
      <c r="H2718" s="117"/>
      <c r="I2718" s="123"/>
      <c r="J2718" s="116"/>
      <c r="K2718" s="123"/>
      <c r="L2718" s="116"/>
      <c r="M2718" s="116"/>
      <c r="N2718" s="123"/>
    </row>
    <row r="2719">
      <c r="A2719" s="114"/>
      <c r="B2719" s="114"/>
      <c r="C2719" s="114"/>
      <c r="D2719" s="114"/>
      <c r="E2719" s="114"/>
      <c r="F2719" s="114"/>
      <c r="G2719" s="114"/>
      <c r="H2719" s="117"/>
      <c r="I2719" s="123"/>
      <c r="J2719" s="116"/>
      <c r="K2719" s="123"/>
      <c r="L2719" s="116"/>
      <c r="M2719" s="116"/>
      <c r="N2719" s="123"/>
    </row>
    <row r="2720">
      <c r="A2720" s="114"/>
      <c r="B2720" s="114"/>
      <c r="C2720" s="114"/>
      <c r="D2720" s="114"/>
      <c r="E2720" s="114"/>
      <c r="F2720" s="114"/>
      <c r="G2720" s="114"/>
      <c r="H2720" s="117"/>
      <c r="I2720" s="123"/>
      <c r="J2720" s="116"/>
      <c r="K2720" s="123"/>
      <c r="L2720" s="116"/>
      <c r="M2720" s="116"/>
      <c r="N2720" s="123"/>
    </row>
    <row r="2721">
      <c r="A2721" s="114"/>
      <c r="B2721" s="114"/>
      <c r="C2721" s="114"/>
      <c r="D2721" s="114"/>
      <c r="E2721" s="114"/>
      <c r="F2721" s="114"/>
      <c r="G2721" s="114"/>
      <c r="H2721" s="117"/>
      <c r="I2721" s="123"/>
      <c r="J2721" s="116"/>
      <c r="K2721" s="123"/>
      <c r="L2721" s="116"/>
      <c r="M2721" s="116"/>
      <c r="N2721" s="123"/>
    </row>
    <row r="2722">
      <c r="A2722" s="114"/>
      <c r="B2722" s="114"/>
      <c r="C2722" s="114"/>
      <c r="D2722" s="114"/>
      <c r="E2722" s="114"/>
      <c r="F2722" s="114"/>
      <c r="G2722" s="114"/>
      <c r="H2722" s="117"/>
      <c r="I2722" s="123"/>
      <c r="J2722" s="116"/>
      <c r="K2722" s="123"/>
      <c r="L2722" s="116"/>
      <c r="M2722" s="116"/>
      <c r="N2722" s="123"/>
    </row>
    <row r="2723">
      <c r="A2723" s="114"/>
      <c r="B2723" s="114"/>
      <c r="C2723" s="114"/>
      <c r="D2723" s="114"/>
      <c r="E2723" s="114"/>
      <c r="F2723" s="114"/>
      <c r="G2723" s="114"/>
      <c r="H2723" s="117"/>
      <c r="I2723" s="123"/>
      <c r="J2723" s="116"/>
      <c r="K2723" s="123"/>
      <c r="L2723" s="116"/>
      <c r="M2723" s="116"/>
      <c r="N2723" s="123"/>
    </row>
    <row r="2724">
      <c r="A2724" s="114"/>
      <c r="B2724" s="114"/>
      <c r="C2724" s="114"/>
      <c r="D2724" s="114"/>
      <c r="E2724" s="114"/>
      <c r="F2724" s="114"/>
      <c r="G2724" s="114"/>
      <c r="H2724" s="117"/>
      <c r="I2724" s="123"/>
      <c r="J2724" s="116"/>
      <c r="K2724" s="123"/>
      <c r="L2724" s="116"/>
      <c r="M2724" s="116"/>
      <c r="N2724" s="123"/>
    </row>
    <row r="2725">
      <c r="A2725" s="114"/>
      <c r="B2725" s="114"/>
      <c r="C2725" s="114"/>
      <c r="D2725" s="114"/>
      <c r="E2725" s="114"/>
      <c r="F2725" s="114"/>
      <c r="G2725" s="114"/>
      <c r="H2725" s="117"/>
      <c r="I2725" s="123"/>
      <c r="J2725" s="116"/>
      <c r="K2725" s="123"/>
      <c r="L2725" s="116"/>
      <c r="M2725" s="116"/>
      <c r="N2725" s="123"/>
    </row>
    <row r="2726">
      <c r="A2726" s="114"/>
      <c r="B2726" s="114"/>
      <c r="C2726" s="114"/>
      <c r="D2726" s="114"/>
      <c r="E2726" s="114"/>
      <c r="F2726" s="114"/>
      <c r="G2726" s="114"/>
      <c r="H2726" s="117"/>
      <c r="I2726" s="123"/>
      <c r="J2726" s="116"/>
      <c r="K2726" s="123"/>
      <c r="L2726" s="116"/>
      <c r="M2726" s="116"/>
      <c r="N2726" s="123"/>
    </row>
    <row r="2727">
      <c r="A2727" s="114"/>
      <c r="B2727" s="114"/>
      <c r="C2727" s="114"/>
      <c r="D2727" s="114"/>
      <c r="E2727" s="114"/>
      <c r="F2727" s="114"/>
      <c r="G2727" s="114"/>
      <c r="H2727" s="117"/>
      <c r="I2727" s="123"/>
      <c r="J2727" s="116"/>
      <c r="K2727" s="123"/>
      <c r="L2727" s="116"/>
      <c r="M2727" s="116"/>
      <c r="N2727" s="123"/>
    </row>
    <row r="2728">
      <c r="A2728" s="114"/>
      <c r="B2728" s="114"/>
      <c r="C2728" s="114"/>
      <c r="D2728" s="114"/>
      <c r="E2728" s="114"/>
      <c r="F2728" s="114"/>
      <c r="G2728" s="114"/>
      <c r="H2728" s="117"/>
      <c r="I2728" s="123"/>
      <c r="J2728" s="116"/>
      <c r="K2728" s="123"/>
      <c r="L2728" s="116"/>
      <c r="M2728" s="116"/>
      <c r="N2728" s="123"/>
    </row>
    <row r="2729">
      <c r="A2729" s="114"/>
      <c r="B2729" s="114"/>
      <c r="C2729" s="114"/>
      <c r="D2729" s="114"/>
      <c r="E2729" s="114"/>
      <c r="F2729" s="114"/>
      <c r="G2729" s="114"/>
      <c r="H2729" s="117"/>
      <c r="I2729" s="123"/>
      <c r="J2729" s="116"/>
      <c r="K2729" s="123"/>
      <c r="L2729" s="116"/>
      <c r="M2729" s="116"/>
      <c r="N2729" s="123"/>
    </row>
    <row r="2730">
      <c r="A2730" s="114"/>
      <c r="B2730" s="114"/>
      <c r="C2730" s="114"/>
      <c r="D2730" s="114"/>
      <c r="E2730" s="114"/>
      <c r="F2730" s="114"/>
      <c r="G2730" s="114"/>
      <c r="H2730" s="117"/>
      <c r="I2730" s="123"/>
      <c r="J2730" s="116"/>
      <c r="K2730" s="123"/>
      <c r="L2730" s="116"/>
      <c r="M2730" s="116"/>
      <c r="N2730" s="123"/>
    </row>
    <row r="2731">
      <c r="A2731" s="114"/>
      <c r="B2731" s="114"/>
      <c r="C2731" s="114"/>
      <c r="D2731" s="114"/>
      <c r="E2731" s="114"/>
      <c r="F2731" s="114"/>
      <c r="G2731" s="114"/>
      <c r="H2731" s="117"/>
      <c r="I2731" s="123"/>
      <c r="J2731" s="116"/>
      <c r="K2731" s="123"/>
      <c r="L2731" s="116"/>
      <c r="M2731" s="116"/>
      <c r="N2731" s="123"/>
    </row>
    <row r="2732">
      <c r="A2732" s="114"/>
      <c r="B2732" s="114"/>
      <c r="C2732" s="114"/>
      <c r="D2732" s="114"/>
      <c r="E2732" s="114"/>
      <c r="F2732" s="114"/>
      <c r="G2732" s="114"/>
      <c r="H2732" s="117"/>
      <c r="I2732" s="123"/>
      <c r="J2732" s="116"/>
      <c r="K2732" s="123"/>
      <c r="L2732" s="116"/>
      <c r="M2732" s="116"/>
      <c r="N2732" s="123"/>
    </row>
    <row r="2733">
      <c r="A2733" s="114"/>
      <c r="B2733" s="114"/>
      <c r="C2733" s="114"/>
      <c r="D2733" s="114"/>
      <c r="E2733" s="114"/>
      <c r="F2733" s="114"/>
      <c r="G2733" s="114"/>
      <c r="H2733" s="117"/>
      <c r="I2733" s="123"/>
      <c r="J2733" s="116"/>
      <c r="K2733" s="123"/>
      <c r="L2733" s="116"/>
      <c r="M2733" s="116"/>
      <c r="N2733" s="123"/>
    </row>
    <row r="2734">
      <c r="A2734" s="114"/>
      <c r="B2734" s="114"/>
      <c r="C2734" s="114"/>
      <c r="D2734" s="114"/>
      <c r="E2734" s="114"/>
      <c r="F2734" s="114"/>
      <c r="G2734" s="114"/>
      <c r="H2734" s="117"/>
      <c r="I2734" s="123"/>
      <c r="J2734" s="116"/>
      <c r="K2734" s="123"/>
      <c r="L2734" s="116"/>
      <c r="M2734" s="116"/>
      <c r="N2734" s="123"/>
    </row>
    <row r="2735">
      <c r="A2735" s="114"/>
      <c r="B2735" s="114"/>
      <c r="C2735" s="114"/>
      <c r="D2735" s="114"/>
      <c r="E2735" s="114"/>
      <c r="F2735" s="114"/>
      <c r="G2735" s="114"/>
      <c r="H2735" s="117"/>
      <c r="I2735" s="123"/>
      <c r="J2735" s="116"/>
      <c r="K2735" s="123"/>
      <c r="L2735" s="116"/>
      <c r="M2735" s="116"/>
      <c r="N2735" s="123"/>
    </row>
    <row r="2736">
      <c r="A2736" s="114"/>
      <c r="B2736" s="114"/>
      <c r="C2736" s="114"/>
      <c r="D2736" s="114"/>
      <c r="E2736" s="114"/>
      <c r="F2736" s="114"/>
      <c r="G2736" s="114"/>
      <c r="H2736" s="117"/>
      <c r="I2736" s="123"/>
      <c r="J2736" s="116"/>
      <c r="K2736" s="123"/>
      <c r="L2736" s="116"/>
      <c r="M2736" s="116"/>
      <c r="N2736" s="123"/>
    </row>
    <row r="2737">
      <c r="A2737" s="114"/>
      <c r="B2737" s="114"/>
      <c r="C2737" s="114"/>
      <c r="D2737" s="114"/>
      <c r="E2737" s="114"/>
      <c r="F2737" s="114"/>
      <c r="G2737" s="114"/>
      <c r="H2737" s="117"/>
      <c r="I2737" s="123"/>
      <c r="J2737" s="116"/>
      <c r="K2737" s="123"/>
      <c r="L2737" s="116"/>
      <c r="M2737" s="116"/>
      <c r="N2737" s="123"/>
    </row>
    <row r="2738">
      <c r="A2738" s="114"/>
      <c r="B2738" s="114"/>
      <c r="C2738" s="114"/>
      <c r="D2738" s="114"/>
      <c r="E2738" s="114"/>
      <c r="F2738" s="114"/>
      <c r="G2738" s="114"/>
      <c r="H2738" s="117"/>
      <c r="I2738" s="123"/>
      <c r="J2738" s="116"/>
      <c r="K2738" s="123"/>
      <c r="L2738" s="116"/>
      <c r="M2738" s="116"/>
      <c r="N2738" s="123"/>
    </row>
    <row r="2739">
      <c r="A2739" s="114"/>
      <c r="B2739" s="114"/>
      <c r="C2739" s="114"/>
      <c r="D2739" s="114"/>
      <c r="E2739" s="114"/>
      <c r="F2739" s="114"/>
      <c r="G2739" s="114"/>
      <c r="H2739" s="117"/>
      <c r="I2739" s="123"/>
      <c r="J2739" s="116"/>
      <c r="K2739" s="123"/>
      <c r="L2739" s="116"/>
      <c r="M2739" s="116"/>
      <c r="N2739" s="123"/>
    </row>
    <row r="2740">
      <c r="A2740" s="114"/>
      <c r="B2740" s="114"/>
      <c r="C2740" s="114"/>
      <c r="D2740" s="114"/>
      <c r="E2740" s="114"/>
      <c r="F2740" s="114"/>
      <c r="G2740" s="114"/>
      <c r="H2740" s="117"/>
      <c r="I2740" s="123"/>
      <c r="J2740" s="116"/>
      <c r="K2740" s="123"/>
      <c r="L2740" s="116"/>
      <c r="M2740" s="116"/>
      <c r="N2740" s="123"/>
    </row>
    <row r="2741">
      <c r="A2741" s="114"/>
      <c r="B2741" s="114"/>
      <c r="C2741" s="114"/>
      <c r="D2741" s="114"/>
      <c r="E2741" s="114"/>
      <c r="F2741" s="114"/>
      <c r="G2741" s="114"/>
      <c r="H2741" s="117"/>
      <c r="I2741" s="123"/>
      <c r="J2741" s="116"/>
      <c r="K2741" s="123"/>
      <c r="L2741" s="116"/>
      <c r="M2741" s="116"/>
      <c r="N2741" s="123"/>
    </row>
    <row r="2742">
      <c r="A2742" s="114"/>
      <c r="B2742" s="114"/>
      <c r="C2742" s="114"/>
      <c r="D2742" s="114"/>
      <c r="E2742" s="114"/>
      <c r="F2742" s="114"/>
      <c r="G2742" s="114"/>
      <c r="H2742" s="117"/>
      <c r="I2742" s="123"/>
      <c r="J2742" s="116"/>
      <c r="K2742" s="123"/>
      <c r="L2742" s="116"/>
      <c r="M2742" s="116"/>
      <c r="N2742" s="123"/>
    </row>
    <row r="2743">
      <c r="A2743" s="114"/>
      <c r="B2743" s="114"/>
      <c r="C2743" s="114"/>
      <c r="D2743" s="114"/>
      <c r="E2743" s="114"/>
      <c r="F2743" s="114"/>
      <c r="G2743" s="114"/>
      <c r="H2743" s="117"/>
      <c r="I2743" s="123"/>
      <c r="J2743" s="116"/>
      <c r="K2743" s="123"/>
      <c r="L2743" s="116"/>
      <c r="M2743" s="116"/>
      <c r="N2743" s="123"/>
    </row>
    <row r="2744">
      <c r="A2744" s="114"/>
      <c r="B2744" s="114"/>
      <c r="C2744" s="114"/>
      <c r="D2744" s="114"/>
      <c r="E2744" s="114"/>
      <c r="F2744" s="114"/>
      <c r="G2744" s="114"/>
      <c r="H2744" s="117"/>
      <c r="I2744" s="123"/>
      <c r="J2744" s="116"/>
      <c r="K2744" s="123"/>
      <c r="L2744" s="116"/>
      <c r="M2744" s="116"/>
      <c r="N2744" s="123"/>
    </row>
    <row r="2745">
      <c r="A2745" s="114"/>
      <c r="B2745" s="114"/>
      <c r="C2745" s="114"/>
      <c r="D2745" s="114"/>
      <c r="E2745" s="114"/>
      <c r="F2745" s="114"/>
      <c r="G2745" s="114"/>
      <c r="H2745" s="117"/>
      <c r="I2745" s="123"/>
      <c r="J2745" s="116"/>
      <c r="K2745" s="123"/>
      <c r="L2745" s="116"/>
      <c r="M2745" s="116"/>
      <c r="N2745" s="123"/>
    </row>
    <row r="2746">
      <c r="A2746" s="114"/>
      <c r="B2746" s="114"/>
      <c r="C2746" s="114"/>
      <c r="D2746" s="114"/>
      <c r="E2746" s="114"/>
      <c r="F2746" s="114"/>
      <c r="G2746" s="114"/>
      <c r="H2746" s="117"/>
      <c r="I2746" s="123"/>
      <c r="J2746" s="116"/>
      <c r="K2746" s="123"/>
      <c r="L2746" s="116"/>
      <c r="M2746" s="116"/>
      <c r="N2746" s="123"/>
    </row>
    <row r="2747">
      <c r="A2747" s="114"/>
      <c r="B2747" s="114"/>
      <c r="C2747" s="114"/>
      <c r="D2747" s="114"/>
      <c r="E2747" s="114"/>
      <c r="F2747" s="114"/>
      <c r="G2747" s="114"/>
      <c r="H2747" s="117"/>
      <c r="I2747" s="123"/>
      <c r="J2747" s="116"/>
      <c r="K2747" s="123"/>
      <c r="L2747" s="116"/>
      <c r="M2747" s="116"/>
      <c r="N2747" s="123"/>
    </row>
    <row r="2748">
      <c r="A2748" s="114"/>
      <c r="B2748" s="114"/>
      <c r="C2748" s="114"/>
      <c r="D2748" s="114"/>
      <c r="E2748" s="114"/>
      <c r="F2748" s="114"/>
      <c r="G2748" s="114"/>
      <c r="H2748" s="117"/>
      <c r="I2748" s="123"/>
      <c r="J2748" s="116"/>
      <c r="K2748" s="123"/>
      <c r="L2748" s="116"/>
      <c r="M2748" s="116"/>
      <c r="N2748" s="123"/>
    </row>
    <row r="2749">
      <c r="A2749" s="114"/>
      <c r="B2749" s="114"/>
      <c r="C2749" s="114"/>
      <c r="D2749" s="114"/>
      <c r="E2749" s="114"/>
      <c r="F2749" s="114"/>
      <c r="G2749" s="114"/>
      <c r="H2749" s="117"/>
      <c r="I2749" s="123"/>
      <c r="J2749" s="116"/>
      <c r="K2749" s="123"/>
      <c r="L2749" s="116"/>
      <c r="M2749" s="116"/>
      <c r="N2749" s="123"/>
    </row>
    <row r="2750">
      <c r="A2750" s="114"/>
      <c r="B2750" s="114"/>
      <c r="C2750" s="114"/>
      <c r="D2750" s="114"/>
      <c r="E2750" s="114"/>
      <c r="F2750" s="114"/>
      <c r="G2750" s="114"/>
      <c r="H2750" s="117"/>
      <c r="I2750" s="123"/>
      <c r="J2750" s="116"/>
      <c r="K2750" s="123"/>
      <c r="L2750" s="116"/>
      <c r="M2750" s="116"/>
      <c r="N2750" s="123"/>
    </row>
    <row r="2751">
      <c r="A2751" s="114"/>
      <c r="B2751" s="114"/>
      <c r="C2751" s="114"/>
      <c r="D2751" s="114"/>
      <c r="E2751" s="114"/>
      <c r="F2751" s="114"/>
      <c r="G2751" s="114"/>
      <c r="H2751" s="117"/>
      <c r="I2751" s="123"/>
      <c r="J2751" s="116"/>
      <c r="K2751" s="123"/>
      <c r="L2751" s="116"/>
      <c r="M2751" s="116"/>
      <c r="N2751" s="123"/>
    </row>
    <row r="2752">
      <c r="A2752" s="114"/>
      <c r="B2752" s="114"/>
      <c r="C2752" s="114"/>
      <c r="D2752" s="114"/>
      <c r="E2752" s="114"/>
      <c r="F2752" s="114"/>
      <c r="G2752" s="114"/>
      <c r="H2752" s="117"/>
      <c r="I2752" s="123"/>
      <c r="J2752" s="116"/>
      <c r="K2752" s="123"/>
      <c r="L2752" s="116"/>
      <c r="M2752" s="116"/>
      <c r="N2752" s="123"/>
    </row>
    <row r="2753">
      <c r="A2753" s="114"/>
      <c r="B2753" s="114"/>
      <c r="C2753" s="114"/>
      <c r="D2753" s="114"/>
      <c r="E2753" s="114"/>
      <c r="F2753" s="114"/>
      <c r="G2753" s="114"/>
      <c r="H2753" s="117"/>
      <c r="I2753" s="123"/>
      <c r="J2753" s="116"/>
      <c r="K2753" s="123"/>
      <c r="L2753" s="116"/>
      <c r="M2753" s="116"/>
      <c r="N2753" s="123"/>
    </row>
    <row r="2754">
      <c r="A2754" s="114"/>
      <c r="B2754" s="114"/>
      <c r="C2754" s="114"/>
      <c r="D2754" s="114"/>
      <c r="E2754" s="114"/>
      <c r="F2754" s="114"/>
      <c r="G2754" s="114"/>
      <c r="H2754" s="117"/>
      <c r="I2754" s="123"/>
      <c r="J2754" s="116"/>
      <c r="K2754" s="123"/>
      <c r="L2754" s="116"/>
      <c r="M2754" s="116"/>
      <c r="N2754" s="123"/>
    </row>
    <row r="2755">
      <c r="A2755" s="114"/>
      <c r="B2755" s="114"/>
      <c r="C2755" s="114"/>
      <c r="D2755" s="114"/>
      <c r="E2755" s="114"/>
      <c r="F2755" s="114"/>
      <c r="G2755" s="114"/>
      <c r="H2755" s="117"/>
      <c r="I2755" s="123"/>
      <c r="J2755" s="116"/>
      <c r="K2755" s="123"/>
      <c r="L2755" s="116"/>
      <c r="M2755" s="116"/>
      <c r="N2755" s="123"/>
    </row>
    <row r="2756">
      <c r="A2756" s="114"/>
      <c r="B2756" s="114"/>
      <c r="C2756" s="114"/>
      <c r="D2756" s="114"/>
      <c r="E2756" s="114"/>
      <c r="F2756" s="114"/>
      <c r="G2756" s="114"/>
      <c r="H2756" s="117"/>
      <c r="I2756" s="123"/>
      <c r="J2756" s="116"/>
      <c r="K2756" s="123"/>
      <c r="L2756" s="116"/>
      <c r="M2756" s="116"/>
      <c r="N2756" s="123"/>
    </row>
    <row r="2757">
      <c r="A2757" s="114"/>
      <c r="B2757" s="114"/>
      <c r="C2757" s="114"/>
      <c r="D2757" s="114"/>
      <c r="E2757" s="114"/>
      <c r="F2757" s="114"/>
      <c r="G2757" s="114"/>
      <c r="H2757" s="117"/>
      <c r="I2757" s="123"/>
      <c r="J2757" s="116"/>
      <c r="K2757" s="123"/>
      <c r="L2757" s="116"/>
      <c r="M2757" s="116"/>
      <c r="N2757" s="123"/>
    </row>
    <row r="2758">
      <c r="A2758" s="114"/>
      <c r="B2758" s="114"/>
      <c r="C2758" s="114"/>
      <c r="D2758" s="114"/>
      <c r="E2758" s="114"/>
      <c r="F2758" s="114"/>
      <c r="G2758" s="114"/>
      <c r="H2758" s="117"/>
      <c r="I2758" s="123"/>
      <c r="J2758" s="116"/>
      <c r="K2758" s="123"/>
      <c r="L2758" s="116"/>
      <c r="M2758" s="116"/>
      <c r="N2758" s="123"/>
    </row>
    <row r="2759">
      <c r="A2759" s="114"/>
      <c r="B2759" s="114"/>
      <c r="C2759" s="114"/>
      <c r="D2759" s="114"/>
      <c r="E2759" s="114"/>
      <c r="F2759" s="114"/>
      <c r="G2759" s="114"/>
      <c r="H2759" s="117"/>
      <c r="I2759" s="123"/>
      <c r="J2759" s="116"/>
      <c r="K2759" s="123"/>
      <c r="L2759" s="116"/>
      <c r="M2759" s="116"/>
      <c r="N2759" s="123"/>
    </row>
    <row r="2760">
      <c r="A2760" s="114"/>
      <c r="B2760" s="114"/>
      <c r="C2760" s="114"/>
      <c r="D2760" s="114"/>
      <c r="E2760" s="114"/>
      <c r="F2760" s="114"/>
      <c r="G2760" s="114"/>
      <c r="H2760" s="117"/>
      <c r="I2760" s="123"/>
      <c r="J2760" s="116"/>
      <c r="K2760" s="123"/>
      <c r="L2760" s="116"/>
      <c r="M2760" s="116"/>
      <c r="N2760" s="123"/>
    </row>
    <row r="2761">
      <c r="A2761" s="114"/>
      <c r="B2761" s="114"/>
      <c r="C2761" s="114"/>
      <c r="D2761" s="114"/>
      <c r="E2761" s="114"/>
      <c r="F2761" s="114"/>
      <c r="G2761" s="114"/>
      <c r="H2761" s="117"/>
      <c r="I2761" s="123"/>
      <c r="J2761" s="116"/>
      <c r="K2761" s="123"/>
      <c r="L2761" s="116"/>
      <c r="M2761" s="116"/>
      <c r="N2761" s="123"/>
    </row>
    <row r="2762">
      <c r="A2762" s="114"/>
      <c r="B2762" s="114"/>
      <c r="C2762" s="114"/>
      <c r="D2762" s="114"/>
      <c r="E2762" s="114"/>
      <c r="F2762" s="114"/>
      <c r="G2762" s="114"/>
      <c r="H2762" s="117"/>
      <c r="I2762" s="123"/>
      <c r="J2762" s="116"/>
      <c r="K2762" s="123"/>
      <c r="L2762" s="116"/>
      <c r="M2762" s="116"/>
      <c r="N2762" s="123"/>
    </row>
    <row r="2763">
      <c r="A2763" s="114"/>
      <c r="B2763" s="114"/>
      <c r="C2763" s="114"/>
      <c r="D2763" s="114"/>
      <c r="E2763" s="114"/>
      <c r="F2763" s="114"/>
      <c r="G2763" s="114"/>
      <c r="H2763" s="117"/>
      <c r="I2763" s="123"/>
      <c r="J2763" s="116"/>
      <c r="K2763" s="123"/>
      <c r="L2763" s="116"/>
      <c r="M2763" s="116"/>
      <c r="N2763" s="123"/>
    </row>
    <row r="2764">
      <c r="A2764" s="114"/>
      <c r="B2764" s="114"/>
      <c r="C2764" s="114"/>
      <c r="D2764" s="114"/>
      <c r="E2764" s="114"/>
      <c r="F2764" s="114"/>
      <c r="G2764" s="114"/>
      <c r="H2764" s="117"/>
      <c r="I2764" s="123"/>
      <c r="J2764" s="116"/>
      <c r="K2764" s="123"/>
      <c r="L2764" s="116"/>
      <c r="M2764" s="116"/>
      <c r="N2764" s="123"/>
    </row>
    <row r="2765">
      <c r="A2765" s="114"/>
      <c r="B2765" s="114"/>
      <c r="C2765" s="114"/>
      <c r="D2765" s="114"/>
      <c r="E2765" s="114"/>
      <c r="F2765" s="114"/>
      <c r="G2765" s="114"/>
      <c r="H2765" s="117"/>
      <c r="I2765" s="123"/>
      <c r="J2765" s="116"/>
      <c r="K2765" s="123"/>
      <c r="L2765" s="116"/>
      <c r="M2765" s="116"/>
      <c r="N2765" s="123"/>
    </row>
    <row r="2766">
      <c r="A2766" s="114"/>
      <c r="B2766" s="114"/>
      <c r="C2766" s="114"/>
      <c r="D2766" s="114"/>
      <c r="E2766" s="114"/>
      <c r="F2766" s="114"/>
      <c r="G2766" s="114"/>
      <c r="H2766" s="117"/>
      <c r="I2766" s="123"/>
      <c r="J2766" s="116"/>
      <c r="K2766" s="123"/>
      <c r="L2766" s="116"/>
      <c r="M2766" s="116"/>
      <c r="N2766" s="123"/>
    </row>
    <row r="2767">
      <c r="A2767" s="114"/>
      <c r="B2767" s="114"/>
      <c r="C2767" s="114"/>
      <c r="D2767" s="114"/>
      <c r="E2767" s="114"/>
      <c r="F2767" s="114"/>
      <c r="G2767" s="114"/>
      <c r="H2767" s="117"/>
      <c r="I2767" s="123"/>
      <c r="J2767" s="116"/>
      <c r="K2767" s="123"/>
      <c r="L2767" s="116"/>
      <c r="M2767" s="116"/>
      <c r="N2767" s="123"/>
    </row>
    <row r="2768">
      <c r="A2768" s="114"/>
      <c r="B2768" s="114"/>
      <c r="C2768" s="114"/>
      <c r="D2768" s="114"/>
      <c r="E2768" s="114"/>
      <c r="F2768" s="114"/>
      <c r="G2768" s="114"/>
      <c r="H2768" s="117"/>
      <c r="I2768" s="123"/>
      <c r="J2768" s="116"/>
      <c r="K2768" s="123"/>
      <c r="L2768" s="116"/>
      <c r="M2768" s="116"/>
      <c r="N2768" s="123"/>
    </row>
    <row r="2769">
      <c r="A2769" s="114"/>
      <c r="B2769" s="114"/>
      <c r="C2769" s="114"/>
      <c r="D2769" s="114"/>
      <c r="E2769" s="114"/>
      <c r="F2769" s="114"/>
      <c r="G2769" s="114"/>
      <c r="H2769" s="117"/>
      <c r="I2769" s="123"/>
      <c r="J2769" s="116"/>
      <c r="K2769" s="123"/>
      <c r="L2769" s="116"/>
      <c r="M2769" s="116"/>
      <c r="N2769" s="123"/>
    </row>
    <row r="2770">
      <c r="A2770" s="114"/>
      <c r="B2770" s="114"/>
      <c r="C2770" s="114"/>
      <c r="D2770" s="114"/>
      <c r="E2770" s="114"/>
      <c r="F2770" s="114"/>
      <c r="G2770" s="114"/>
      <c r="H2770" s="117"/>
      <c r="I2770" s="123"/>
      <c r="J2770" s="116"/>
      <c r="K2770" s="123"/>
      <c r="L2770" s="116"/>
      <c r="M2770" s="116"/>
      <c r="N2770" s="123"/>
    </row>
    <row r="2771">
      <c r="A2771" s="114"/>
      <c r="B2771" s="114"/>
      <c r="C2771" s="114"/>
      <c r="D2771" s="114"/>
      <c r="E2771" s="114"/>
      <c r="F2771" s="114"/>
      <c r="G2771" s="114"/>
      <c r="H2771" s="117"/>
      <c r="I2771" s="123"/>
      <c r="J2771" s="116"/>
      <c r="K2771" s="123"/>
      <c r="L2771" s="116"/>
      <c r="M2771" s="116"/>
      <c r="N2771" s="123"/>
    </row>
    <row r="2772">
      <c r="A2772" s="114"/>
      <c r="B2772" s="114"/>
      <c r="C2772" s="114"/>
      <c r="D2772" s="114"/>
      <c r="E2772" s="114"/>
      <c r="F2772" s="114"/>
      <c r="G2772" s="114"/>
      <c r="H2772" s="117"/>
      <c r="I2772" s="123"/>
      <c r="J2772" s="116"/>
      <c r="K2772" s="123"/>
      <c r="L2772" s="116"/>
      <c r="M2772" s="116"/>
      <c r="N2772" s="123"/>
    </row>
    <row r="2773">
      <c r="A2773" s="114"/>
      <c r="B2773" s="114"/>
      <c r="C2773" s="114"/>
      <c r="D2773" s="114"/>
      <c r="E2773" s="114"/>
      <c r="F2773" s="114"/>
      <c r="G2773" s="114"/>
      <c r="H2773" s="117"/>
      <c r="I2773" s="123"/>
      <c r="J2773" s="116"/>
      <c r="K2773" s="123"/>
      <c r="L2773" s="116"/>
      <c r="M2773" s="116"/>
      <c r="N2773" s="123"/>
    </row>
    <row r="2774">
      <c r="A2774" s="114"/>
      <c r="B2774" s="114"/>
      <c r="C2774" s="114"/>
      <c r="D2774" s="114"/>
      <c r="E2774" s="114"/>
      <c r="F2774" s="114"/>
      <c r="G2774" s="114"/>
      <c r="H2774" s="117"/>
      <c r="I2774" s="123"/>
      <c r="J2774" s="116"/>
      <c r="K2774" s="123"/>
      <c r="L2774" s="116"/>
      <c r="M2774" s="116"/>
      <c r="N2774" s="123"/>
    </row>
    <row r="2775">
      <c r="A2775" s="114"/>
      <c r="B2775" s="114"/>
      <c r="C2775" s="114"/>
      <c r="D2775" s="114"/>
      <c r="E2775" s="114"/>
      <c r="F2775" s="114"/>
      <c r="G2775" s="114"/>
      <c r="H2775" s="117"/>
      <c r="I2775" s="123"/>
      <c r="J2775" s="116"/>
      <c r="K2775" s="123"/>
      <c r="L2775" s="116"/>
      <c r="M2775" s="116"/>
      <c r="N2775" s="123"/>
    </row>
    <row r="2776">
      <c r="A2776" s="114"/>
      <c r="B2776" s="114"/>
      <c r="C2776" s="114"/>
      <c r="D2776" s="114"/>
      <c r="E2776" s="114"/>
      <c r="F2776" s="114"/>
      <c r="G2776" s="114"/>
      <c r="H2776" s="117"/>
      <c r="I2776" s="123"/>
      <c r="J2776" s="116"/>
      <c r="K2776" s="123"/>
      <c r="L2776" s="116"/>
      <c r="M2776" s="116"/>
      <c r="N2776" s="123"/>
    </row>
    <row r="2777">
      <c r="A2777" s="114"/>
      <c r="B2777" s="114"/>
      <c r="C2777" s="114"/>
      <c r="D2777" s="114"/>
      <c r="E2777" s="114"/>
      <c r="F2777" s="114"/>
      <c r="G2777" s="114"/>
      <c r="H2777" s="117"/>
      <c r="I2777" s="123"/>
      <c r="J2777" s="116"/>
      <c r="K2777" s="123"/>
      <c r="L2777" s="116"/>
      <c r="M2777" s="116"/>
      <c r="N2777" s="123"/>
    </row>
    <row r="2778">
      <c r="A2778" s="114"/>
      <c r="B2778" s="114"/>
      <c r="C2778" s="114"/>
      <c r="D2778" s="114"/>
      <c r="E2778" s="114"/>
      <c r="F2778" s="114"/>
      <c r="G2778" s="114"/>
      <c r="H2778" s="117"/>
      <c r="I2778" s="123"/>
      <c r="J2778" s="116"/>
      <c r="K2778" s="123"/>
      <c r="L2778" s="116"/>
      <c r="M2778" s="116"/>
      <c r="N2778" s="123"/>
    </row>
    <row r="2779">
      <c r="A2779" s="114"/>
      <c r="B2779" s="114"/>
      <c r="C2779" s="114"/>
      <c r="D2779" s="114"/>
      <c r="E2779" s="114"/>
      <c r="F2779" s="114"/>
      <c r="G2779" s="114"/>
      <c r="H2779" s="117"/>
      <c r="I2779" s="123"/>
      <c r="J2779" s="116"/>
      <c r="K2779" s="123"/>
      <c r="L2779" s="116"/>
      <c r="M2779" s="116"/>
      <c r="N2779" s="123"/>
    </row>
    <row r="2780">
      <c r="A2780" s="114"/>
      <c r="B2780" s="114"/>
      <c r="C2780" s="114"/>
      <c r="D2780" s="114"/>
      <c r="E2780" s="114"/>
      <c r="F2780" s="114"/>
      <c r="G2780" s="114"/>
      <c r="H2780" s="117"/>
      <c r="I2780" s="123"/>
      <c r="J2780" s="116"/>
      <c r="K2780" s="123"/>
      <c r="L2780" s="116"/>
      <c r="M2780" s="116"/>
      <c r="N2780" s="123"/>
    </row>
    <row r="2781">
      <c r="A2781" s="114"/>
      <c r="B2781" s="114"/>
      <c r="C2781" s="114"/>
      <c r="D2781" s="114"/>
      <c r="E2781" s="114"/>
      <c r="F2781" s="114"/>
      <c r="G2781" s="114"/>
      <c r="H2781" s="117"/>
      <c r="I2781" s="123"/>
      <c r="J2781" s="116"/>
      <c r="K2781" s="123"/>
      <c r="L2781" s="116"/>
      <c r="M2781" s="116"/>
      <c r="N2781" s="123"/>
    </row>
    <row r="2782">
      <c r="A2782" s="114"/>
      <c r="B2782" s="114"/>
      <c r="C2782" s="114"/>
      <c r="D2782" s="114"/>
      <c r="E2782" s="114"/>
      <c r="F2782" s="114"/>
      <c r="G2782" s="114"/>
      <c r="H2782" s="117"/>
      <c r="I2782" s="123"/>
      <c r="J2782" s="116"/>
      <c r="K2782" s="123"/>
      <c r="L2782" s="116"/>
      <c r="M2782" s="116"/>
      <c r="N2782" s="123"/>
    </row>
    <row r="2783">
      <c r="A2783" s="114"/>
      <c r="B2783" s="114"/>
      <c r="C2783" s="114"/>
      <c r="D2783" s="114"/>
      <c r="E2783" s="114"/>
      <c r="F2783" s="114"/>
      <c r="G2783" s="114"/>
      <c r="H2783" s="117"/>
      <c r="I2783" s="123"/>
      <c r="J2783" s="116"/>
      <c r="K2783" s="123"/>
      <c r="L2783" s="116"/>
      <c r="M2783" s="116"/>
      <c r="N2783" s="123"/>
    </row>
    <row r="2784">
      <c r="A2784" s="114"/>
      <c r="B2784" s="114"/>
      <c r="C2784" s="114"/>
      <c r="D2784" s="114"/>
      <c r="E2784" s="114"/>
      <c r="F2784" s="114"/>
      <c r="G2784" s="114"/>
      <c r="H2784" s="117"/>
      <c r="I2784" s="123"/>
      <c r="J2784" s="116"/>
      <c r="K2784" s="123"/>
      <c r="L2784" s="116"/>
      <c r="M2784" s="116"/>
      <c r="N2784" s="123"/>
    </row>
    <row r="2785">
      <c r="A2785" s="114"/>
      <c r="B2785" s="114"/>
      <c r="C2785" s="114"/>
      <c r="D2785" s="114"/>
      <c r="E2785" s="114"/>
      <c r="F2785" s="114"/>
      <c r="G2785" s="114"/>
      <c r="H2785" s="117"/>
      <c r="I2785" s="123"/>
      <c r="J2785" s="116"/>
      <c r="K2785" s="123"/>
      <c r="L2785" s="116"/>
      <c r="M2785" s="116"/>
      <c r="N2785" s="123"/>
    </row>
    <row r="2786">
      <c r="A2786" s="114"/>
      <c r="B2786" s="114"/>
      <c r="C2786" s="114"/>
      <c r="D2786" s="114"/>
      <c r="E2786" s="114"/>
      <c r="F2786" s="114"/>
      <c r="G2786" s="114"/>
      <c r="H2786" s="117"/>
      <c r="I2786" s="123"/>
      <c r="J2786" s="116"/>
      <c r="K2786" s="123"/>
      <c r="L2786" s="116"/>
      <c r="M2786" s="116"/>
      <c r="N2786" s="123"/>
    </row>
    <row r="2787">
      <c r="A2787" s="114"/>
      <c r="B2787" s="114"/>
      <c r="C2787" s="114"/>
      <c r="D2787" s="114"/>
      <c r="E2787" s="114"/>
      <c r="F2787" s="114"/>
      <c r="G2787" s="114"/>
      <c r="H2787" s="117"/>
      <c r="I2787" s="123"/>
      <c r="J2787" s="116"/>
      <c r="K2787" s="123"/>
      <c r="L2787" s="116"/>
      <c r="M2787" s="116"/>
      <c r="N2787" s="123"/>
    </row>
    <row r="2788">
      <c r="A2788" s="114"/>
      <c r="B2788" s="114"/>
      <c r="C2788" s="114"/>
      <c r="D2788" s="114"/>
      <c r="E2788" s="114"/>
      <c r="F2788" s="114"/>
      <c r="G2788" s="114"/>
      <c r="H2788" s="117"/>
      <c r="I2788" s="123"/>
      <c r="J2788" s="116"/>
      <c r="K2788" s="123"/>
      <c r="L2788" s="116"/>
      <c r="M2788" s="116"/>
      <c r="N2788" s="123"/>
    </row>
    <row r="2789">
      <c r="A2789" s="114"/>
      <c r="B2789" s="114"/>
      <c r="C2789" s="114"/>
      <c r="D2789" s="114"/>
      <c r="E2789" s="114"/>
      <c r="F2789" s="114"/>
      <c r="G2789" s="114"/>
      <c r="H2789" s="117"/>
      <c r="I2789" s="123"/>
      <c r="J2789" s="116"/>
      <c r="K2789" s="123"/>
      <c r="L2789" s="116"/>
      <c r="M2789" s="116"/>
      <c r="N2789" s="123"/>
    </row>
    <row r="2790">
      <c r="A2790" s="114"/>
      <c r="B2790" s="114"/>
      <c r="C2790" s="114"/>
      <c r="D2790" s="114"/>
      <c r="E2790" s="114"/>
      <c r="F2790" s="114"/>
      <c r="G2790" s="114"/>
      <c r="H2790" s="117"/>
      <c r="I2790" s="123"/>
      <c r="J2790" s="116"/>
      <c r="K2790" s="123"/>
      <c r="L2790" s="116"/>
      <c r="M2790" s="116"/>
      <c r="N2790" s="123"/>
    </row>
    <row r="2791">
      <c r="A2791" s="114"/>
      <c r="B2791" s="114"/>
      <c r="C2791" s="114"/>
      <c r="D2791" s="114"/>
      <c r="E2791" s="114"/>
      <c r="F2791" s="114"/>
      <c r="G2791" s="114"/>
      <c r="H2791" s="117"/>
      <c r="I2791" s="123"/>
      <c r="J2791" s="116"/>
      <c r="K2791" s="123"/>
      <c r="L2791" s="116"/>
      <c r="M2791" s="116"/>
      <c r="N2791" s="123"/>
    </row>
    <row r="2792">
      <c r="A2792" s="114"/>
      <c r="B2792" s="114"/>
      <c r="C2792" s="114"/>
      <c r="D2792" s="114"/>
      <c r="E2792" s="114"/>
      <c r="F2792" s="114"/>
      <c r="G2792" s="114"/>
      <c r="H2792" s="117"/>
      <c r="I2792" s="123"/>
      <c r="J2792" s="116"/>
      <c r="K2792" s="123"/>
      <c r="L2792" s="116"/>
      <c r="M2792" s="116"/>
      <c r="N2792" s="123"/>
    </row>
    <row r="2793">
      <c r="A2793" s="114"/>
      <c r="B2793" s="114"/>
      <c r="C2793" s="114"/>
      <c r="D2793" s="114"/>
      <c r="E2793" s="114"/>
      <c r="F2793" s="114"/>
      <c r="G2793" s="114"/>
      <c r="H2793" s="117"/>
      <c r="I2793" s="123"/>
      <c r="J2793" s="116"/>
      <c r="K2793" s="123"/>
      <c r="L2793" s="116"/>
      <c r="M2793" s="116"/>
      <c r="N2793" s="123"/>
    </row>
    <row r="2794">
      <c r="A2794" s="114"/>
      <c r="B2794" s="114"/>
      <c r="C2794" s="114"/>
      <c r="D2794" s="114"/>
      <c r="E2794" s="114"/>
      <c r="F2794" s="114"/>
      <c r="G2794" s="114"/>
      <c r="H2794" s="117"/>
      <c r="I2794" s="123"/>
      <c r="J2794" s="116"/>
      <c r="K2794" s="123"/>
      <c r="L2794" s="116"/>
      <c r="M2794" s="116"/>
      <c r="N2794" s="123"/>
    </row>
    <row r="2795">
      <c r="A2795" s="114"/>
      <c r="B2795" s="114"/>
      <c r="C2795" s="114"/>
      <c r="D2795" s="114"/>
      <c r="E2795" s="114"/>
      <c r="F2795" s="114"/>
      <c r="G2795" s="114"/>
      <c r="H2795" s="117"/>
      <c r="I2795" s="123"/>
      <c r="J2795" s="116"/>
      <c r="K2795" s="123"/>
      <c r="L2795" s="116"/>
      <c r="M2795" s="116"/>
      <c r="N2795" s="123"/>
    </row>
    <row r="2796">
      <c r="A2796" s="114"/>
      <c r="B2796" s="114"/>
      <c r="C2796" s="114"/>
      <c r="D2796" s="114"/>
      <c r="E2796" s="114"/>
      <c r="F2796" s="114"/>
      <c r="G2796" s="114"/>
      <c r="H2796" s="117"/>
      <c r="I2796" s="123"/>
      <c r="J2796" s="116"/>
      <c r="K2796" s="123"/>
      <c r="L2796" s="116"/>
      <c r="M2796" s="116"/>
      <c r="N2796" s="123"/>
    </row>
    <row r="2797">
      <c r="A2797" s="114"/>
      <c r="B2797" s="114"/>
      <c r="C2797" s="114"/>
      <c r="D2797" s="114"/>
      <c r="E2797" s="114"/>
      <c r="F2797" s="114"/>
      <c r="G2797" s="114"/>
      <c r="H2797" s="117"/>
      <c r="I2797" s="123"/>
      <c r="J2797" s="116"/>
      <c r="K2797" s="123"/>
      <c r="L2797" s="116"/>
      <c r="M2797" s="116"/>
      <c r="N2797" s="123"/>
    </row>
    <row r="2798">
      <c r="A2798" s="114"/>
      <c r="B2798" s="114"/>
      <c r="C2798" s="114"/>
      <c r="D2798" s="114"/>
      <c r="E2798" s="114"/>
      <c r="F2798" s="114"/>
      <c r="G2798" s="114"/>
      <c r="H2798" s="117"/>
      <c r="I2798" s="123"/>
      <c r="J2798" s="116"/>
      <c r="K2798" s="123"/>
      <c r="L2798" s="116"/>
      <c r="M2798" s="116"/>
      <c r="N2798" s="123"/>
    </row>
    <row r="2799">
      <c r="A2799" s="114"/>
      <c r="B2799" s="114"/>
      <c r="C2799" s="114"/>
      <c r="D2799" s="114"/>
      <c r="E2799" s="114"/>
      <c r="F2799" s="114"/>
      <c r="G2799" s="114"/>
      <c r="H2799" s="117"/>
      <c r="I2799" s="123"/>
      <c r="J2799" s="116"/>
      <c r="K2799" s="123"/>
      <c r="L2799" s="116"/>
      <c r="M2799" s="116"/>
      <c r="N2799" s="123"/>
    </row>
    <row r="2800">
      <c r="A2800" s="114"/>
      <c r="B2800" s="114"/>
      <c r="C2800" s="114"/>
      <c r="D2800" s="114"/>
      <c r="E2800" s="114"/>
      <c r="F2800" s="114"/>
      <c r="G2800" s="114"/>
      <c r="H2800" s="117"/>
      <c r="I2800" s="123"/>
      <c r="J2800" s="116"/>
      <c r="K2800" s="123"/>
      <c r="L2800" s="116"/>
      <c r="M2800" s="116"/>
      <c r="N2800" s="123"/>
    </row>
    <row r="2801">
      <c r="A2801" s="114"/>
      <c r="B2801" s="114"/>
      <c r="C2801" s="114"/>
      <c r="D2801" s="114"/>
      <c r="E2801" s="114"/>
      <c r="F2801" s="114"/>
      <c r="G2801" s="114"/>
      <c r="H2801" s="117"/>
      <c r="I2801" s="123"/>
      <c r="J2801" s="116"/>
      <c r="K2801" s="123"/>
      <c r="L2801" s="116"/>
      <c r="M2801" s="116"/>
      <c r="N2801" s="123"/>
    </row>
    <row r="2802">
      <c r="A2802" s="114"/>
      <c r="B2802" s="114"/>
      <c r="C2802" s="114"/>
      <c r="D2802" s="114"/>
      <c r="E2802" s="114"/>
      <c r="F2802" s="114"/>
      <c r="G2802" s="114"/>
      <c r="H2802" s="117"/>
      <c r="I2802" s="123"/>
      <c r="J2802" s="116"/>
      <c r="K2802" s="123"/>
      <c r="L2802" s="116"/>
      <c r="M2802" s="116"/>
      <c r="N2802" s="123"/>
    </row>
    <row r="2803">
      <c r="A2803" s="114"/>
      <c r="B2803" s="114"/>
      <c r="C2803" s="114"/>
      <c r="D2803" s="114"/>
      <c r="E2803" s="114"/>
      <c r="F2803" s="114"/>
      <c r="G2803" s="114"/>
      <c r="H2803" s="117"/>
      <c r="I2803" s="123"/>
      <c r="J2803" s="116"/>
      <c r="K2803" s="123"/>
      <c r="L2803" s="116"/>
      <c r="M2803" s="116"/>
      <c r="N2803" s="123"/>
    </row>
    <row r="2804">
      <c r="A2804" s="114"/>
      <c r="B2804" s="114"/>
      <c r="C2804" s="114"/>
      <c r="D2804" s="114"/>
      <c r="E2804" s="114"/>
      <c r="F2804" s="114"/>
      <c r="G2804" s="114"/>
      <c r="H2804" s="117"/>
      <c r="I2804" s="123"/>
      <c r="J2804" s="116"/>
      <c r="K2804" s="123"/>
      <c r="L2804" s="116"/>
      <c r="M2804" s="116"/>
      <c r="N2804" s="123"/>
    </row>
    <row r="2805">
      <c r="A2805" s="114"/>
      <c r="B2805" s="114"/>
      <c r="C2805" s="114"/>
      <c r="D2805" s="114"/>
      <c r="E2805" s="114"/>
      <c r="F2805" s="114"/>
      <c r="G2805" s="114"/>
      <c r="H2805" s="117"/>
      <c r="I2805" s="123"/>
      <c r="J2805" s="116"/>
      <c r="K2805" s="123"/>
      <c r="L2805" s="116"/>
      <c r="M2805" s="116"/>
      <c r="N2805" s="123"/>
    </row>
    <row r="2806">
      <c r="A2806" s="114"/>
      <c r="B2806" s="114"/>
      <c r="C2806" s="114"/>
      <c r="D2806" s="114"/>
      <c r="E2806" s="114"/>
      <c r="F2806" s="114"/>
      <c r="G2806" s="114"/>
      <c r="H2806" s="117"/>
      <c r="I2806" s="123"/>
      <c r="J2806" s="116"/>
      <c r="K2806" s="123"/>
      <c r="L2806" s="116"/>
      <c r="M2806" s="116"/>
      <c r="N2806" s="123"/>
    </row>
    <row r="2807">
      <c r="A2807" s="114"/>
      <c r="B2807" s="114"/>
      <c r="C2807" s="114"/>
      <c r="D2807" s="114"/>
      <c r="E2807" s="114"/>
      <c r="F2807" s="114"/>
      <c r="G2807" s="114"/>
      <c r="H2807" s="117"/>
      <c r="I2807" s="123"/>
      <c r="J2807" s="116"/>
      <c r="K2807" s="123"/>
      <c r="L2807" s="116"/>
      <c r="M2807" s="116"/>
      <c r="N2807" s="123"/>
    </row>
    <row r="2808">
      <c r="A2808" s="114"/>
      <c r="B2808" s="114"/>
      <c r="C2808" s="114"/>
      <c r="D2808" s="114"/>
      <c r="E2808" s="114"/>
      <c r="F2808" s="114"/>
      <c r="G2808" s="114"/>
      <c r="H2808" s="117"/>
      <c r="I2808" s="123"/>
      <c r="J2808" s="116"/>
      <c r="K2808" s="123"/>
      <c r="L2808" s="116"/>
      <c r="M2808" s="116"/>
      <c r="N2808" s="123"/>
    </row>
    <row r="2809">
      <c r="A2809" s="114"/>
      <c r="B2809" s="114"/>
      <c r="C2809" s="114"/>
      <c r="D2809" s="114"/>
      <c r="E2809" s="114"/>
      <c r="F2809" s="114"/>
      <c r="G2809" s="114"/>
      <c r="H2809" s="117"/>
      <c r="I2809" s="123"/>
      <c r="J2809" s="116"/>
      <c r="K2809" s="123"/>
      <c r="L2809" s="116"/>
      <c r="M2809" s="116"/>
      <c r="N2809" s="123"/>
    </row>
    <row r="2810">
      <c r="A2810" s="114"/>
      <c r="B2810" s="114"/>
      <c r="C2810" s="114"/>
      <c r="D2810" s="114"/>
      <c r="E2810" s="114"/>
      <c r="F2810" s="114"/>
      <c r="G2810" s="114"/>
      <c r="H2810" s="117"/>
      <c r="I2810" s="123"/>
      <c r="J2810" s="116"/>
      <c r="K2810" s="123"/>
      <c r="L2810" s="116"/>
      <c r="M2810" s="116"/>
      <c r="N2810" s="123"/>
    </row>
    <row r="2811">
      <c r="A2811" s="114"/>
      <c r="B2811" s="114"/>
      <c r="C2811" s="114"/>
      <c r="D2811" s="114"/>
      <c r="E2811" s="114"/>
      <c r="F2811" s="114"/>
      <c r="G2811" s="114"/>
      <c r="H2811" s="117"/>
      <c r="I2811" s="123"/>
      <c r="J2811" s="116"/>
      <c r="K2811" s="123"/>
      <c r="L2811" s="116"/>
      <c r="M2811" s="116"/>
      <c r="N2811" s="123"/>
    </row>
    <row r="2812">
      <c r="A2812" s="114"/>
      <c r="B2812" s="114"/>
      <c r="C2812" s="114"/>
      <c r="D2812" s="114"/>
      <c r="E2812" s="114"/>
      <c r="F2812" s="114"/>
      <c r="G2812" s="114"/>
      <c r="H2812" s="117"/>
      <c r="I2812" s="123"/>
      <c r="J2812" s="116"/>
      <c r="K2812" s="123"/>
      <c r="L2812" s="116"/>
      <c r="M2812" s="116"/>
      <c r="N2812" s="123"/>
    </row>
    <row r="2813">
      <c r="A2813" s="114"/>
      <c r="B2813" s="114"/>
      <c r="C2813" s="114"/>
      <c r="D2813" s="114"/>
      <c r="E2813" s="114"/>
      <c r="F2813" s="114"/>
      <c r="G2813" s="114"/>
      <c r="H2813" s="117"/>
      <c r="I2813" s="123"/>
      <c r="J2813" s="116"/>
      <c r="K2813" s="123"/>
      <c r="L2813" s="116"/>
      <c r="M2813" s="116"/>
      <c r="N2813" s="123"/>
    </row>
    <row r="2814">
      <c r="A2814" s="114"/>
      <c r="B2814" s="114"/>
      <c r="C2814" s="114"/>
      <c r="D2814" s="114"/>
      <c r="E2814" s="114"/>
      <c r="F2814" s="114"/>
      <c r="G2814" s="114"/>
      <c r="H2814" s="117"/>
      <c r="I2814" s="123"/>
      <c r="J2814" s="116"/>
      <c r="K2814" s="123"/>
      <c r="L2814" s="116"/>
      <c r="M2814" s="116"/>
      <c r="N2814" s="123"/>
    </row>
    <row r="2815">
      <c r="A2815" s="114"/>
      <c r="B2815" s="114"/>
      <c r="C2815" s="114"/>
      <c r="D2815" s="114"/>
      <c r="E2815" s="114"/>
      <c r="F2815" s="114"/>
      <c r="G2815" s="114"/>
      <c r="H2815" s="117"/>
      <c r="I2815" s="123"/>
      <c r="J2815" s="116"/>
      <c r="K2815" s="123"/>
      <c r="L2815" s="116"/>
      <c r="M2815" s="116"/>
      <c r="N2815" s="123"/>
    </row>
    <row r="2816">
      <c r="A2816" s="114"/>
      <c r="B2816" s="114"/>
      <c r="C2816" s="114"/>
      <c r="D2816" s="114"/>
      <c r="E2816" s="114"/>
      <c r="F2816" s="114"/>
      <c r="G2816" s="114"/>
      <c r="H2816" s="117"/>
      <c r="I2816" s="123"/>
      <c r="J2816" s="116"/>
      <c r="K2816" s="123"/>
      <c r="L2816" s="116"/>
      <c r="M2816" s="116"/>
      <c r="N2816" s="123"/>
    </row>
    <row r="2817">
      <c r="A2817" s="114"/>
      <c r="B2817" s="114"/>
      <c r="C2817" s="114"/>
      <c r="D2817" s="114"/>
      <c r="E2817" s="114"/>
      <c r="F2817" s="114"/>
      <c r="G2817" s="114"/>
      <c r="H2817" s="117"/>
      <c r="I2817" s="123"/>
      <c r="J2817" s="116"/>
      <c r="K2817" s="123"/>
      <c r="L2817" s="116"/>
      <c r="M2817" s="116"/>
      <c r="N2817" s="123"/>
    </row>
    <row r="2818">
      <c r="A2818" s="114"/>
      <c r="B2818" s="114"/>
      <c r="C2818" s="114"/>
      <c r="D2818" s="114"/>
      <c r="E2818" s="114"/>
      <c r="F2818" s="114"/>
      <c r="G2818" s="114"/>
      <c r="H2818" s="117"/>
      <c r="I2818" s="123"/>
      <c r="J2818" s="116"/>
      <c r="K2818" s="123"/>
      <c r="L2818" s="116"/>
      <c r="M2818" s="116"/>
      <c r="N2818" s="123"/>
    </row>
    <row r="2819">
      <c r="A2819" s="114"/>
      <c r="B2819" s="114"/>
      <c r="C2819" s="114"/>
      <c r="D2819" s="114"/>
      <c r="E2819" s="114"/>
      <c r="F2819" s="114"/>
      <c r="G2819" s="114"/>
      <c r="H2819" s="117"/>
      <c r="I2819" s="123"/>
      <c r="J2819" s="116"/>
      <c r="K2819" s="123"/>
      <c r="L2819" s="116"/>
      <c r="M2819" s="116"/>
      <c r="N2819" s="123"/>
    </row>
    <row r="2820">
      <c r="A2820" s="114"/>
      <c r="B2820" s="114"/>
      <c r="C2820" s="114"/>
      <c r="D2820" s="114"/>
      <c r="E2820" s="114"/>
      <c r="F2820" s="114"/>
      <c r="G2820" s="114"/>
      <c r="H2820" s="117"/>
      <c r="I2820" s="123"/>
      <c r="J2820" s="116"/>
      <c r="K2820" s="123"/>
      <c r="L2820" s="116"/>
      <c r="M2820" s="116"/>
      <c r="N2820" s="123"/>
    </row>
    <row r="2821">
      <c r="A2821" s="114"/>
      <c r="B2821" s="114"/>
      <c r="C2821" s="114"/>
      <c r="D2821" s="114"/>
      <c r="E2821" s="114"/>
      <c r="F2821" s="114"/>
      <c r="G2821" s="114"/>
      <c r="H2821" s="117"/>
      <c r="I2821" s="123"/>
      <c r="J2821" s="116"/>
      <c r="K2821" s="123"/>
      <c r="L2821" s="116"/>
      <c r="M2821" s="116"/>
      <c r="N2821" s="123"/>
    </row>
    <row r="2822">
      <c r="A2822" s="114"/>
      <c r="B2822" s="114"/>
      <c r="C2822" s="114"/>
      <c r="D2822" s="114"/>
      <c r="E2822" s="114"/>
      <c r="F2822" s="114"/>
      <c r="G2822" s="114"/>
      <c r="H2822" s="117"/>
      <c r="I2822" s="123"/>
      <c r="J2822" s="116"/>
      <c r="K2822" s="123"/>
      <c r="L2822" s="116"/>
      <c r="M2822" s="116"/>
      <c r="N2822" s="123"/>
    </row>
    <row r="2823">
      <c r="A2823" s="114"/>
      <c r="B2823" s="114"/>
      <c r="C2823" s="114"/>
      <c r="D2823" s="114"/>
      <c r="E2823" s="114"/>
      <c r="F2823" s="114"/>
      <c r="G2823" s="114"/>
      <c r="H2823" s="117"/>
      <c r="I2823" s="123"/>
      <c r="J2823" s="116"/>
      <c r="K2823" s="123"/>
      <c r="L2823" s="116"/>
      <c r="M2823" s="116"/>
      <c r="N2823" s="123"/>
    </row>
    <row r="2824">
      <c r="A2824" s="114"/>
      <c r="B2824" s="114"/>
      <c r="C2824" s="114"/>
      <c r="D2824" s="114"/>
      <c r="E2824" s="114"/>
      <c r="F2824" s="114"/>
      <c r="G2824" s="114"/>
      <c r="H2824" s="117"/>
      <c r="I2824" s="123"/>
      <c r="J2824" s="116"/>
      <c r="K2824" s="123"/>
      <c r="L2824" s="116"/>
      <c r="M2824" s="116"/>
      <c r="N2824" s="123"/>
    </row>
    <row r="2825">
      <c r="A2825" s="114"/>
      <c r="B2825" s="114"/>
      <c r="C2825" s="114"/>
      <c r="D2825" s="114"/>
      <c r="E2825" s="114"/>
      <c r="F2825" s="114"/>
      <c r="G2825" s="114"/>
      <c r="H2825" s="117"/>
      <c r="I2825" s="123"/>
      <c r="J2825" s="116"/>
      <c r="K2825" s="123"/>
      <c r="L2825" s="116"/>
      <c r="M2825" s="116"/>
      <c r="N2825" s="123"/>
    </row>
    <row r="2826">
      <c r="A2826" s="114"/>
      <c r="B2826" s="114"/>
      <c r="C2826" s="114"/>
      <c r="D2826" s="114"/>
      <c r="E2826" s="114"/>
      <c r="F2826" s="114"/>
      <c r="G2826" s="114"/>
      <c r="H2826" s="117"/>
      <c r="I2826" s="123"/>
      <c r="J2826" s="116"/>
      <c r="K2826" s="123"/>
      <c r="L2826" s="116"/>
      <c r="M2826" s="116"/>
      <c r="N2826" s="123"/>
    </row>
    <row r="2827">
      <c r="A2827" s="114"/>
      <c r="B2827" s="114"/>
      <c r="C2827" s="114"/>
      <c r="D2827" s="114"/>
      <c r="E2827" s="114"/>
      <c r="F2827" s="114"/>
      <c r="G2827" s="114"/>
      <c r="H2827" s="117"/>
      <c r="I2827" s="123"/>
      <c r="J2827" s="116"/>
      <c r="K2827" s="123"/>
      <c r="L2827" s="116"/>
      <c r="M2827" s="116"/>
      <c r="N2827" s="123"/>
    </row>
    <row r="2828">
      <c r="A2828" s="114"/>
      <c r="B2828" s="114"/>
      <c r="C2828" s="114"/>
      <c r="D2828" s="114"/>
      <c r="E2828" s="114"/>
      <c r="F2828" s="114"/>
      <c r="G2828" s="114"/>
      <c r="H2828" s="117"/>
      <c r="I2828" s="123"/>
      <c r="J2828" s="116"/>
      <c r="K2828" s="123"/>
      <c r="L2828" s="116"/>
      <c r="M2828" s="116"/>
      <c r="N2828" s="123"/>
    </row>
    <row r="2829">
      <c r="A2829" s="114"/>
      <c r="B2829" s="114"/>
      <c r="C2829" s="114"/>
      <c r="D2829" s="114"/>
      <c r="E2829" s="114"/>
      <c r="F2829" s="114"/>
      <c r="G2829" s="114"/>
      <c r="H2829" s="117"/>
      <c r="I2829" s="123"/>
      <c r="J2829" s="116"/>
      <c r="K2829" s="123"/>
      <c r="L2829" s="116"/>
      <c r="M2829" s="116"/>
      <c r="N2829" s="123"/>
    </row>
    <row r="2830">
      <c r="A2830" s="114"/>
      <c r="B2830" s="114"/>
      <c r="C2830" s="114"/>
      <c r="D2830" s="114"/>
      <c r="E2830" s="114"/>
      <c r="F2830" s="114"/>
      <c r="G2830" s="114"/>
      <c r="H2830" s="117"/>
      <c r="I2830" s="123"/>
      <c r="J2830" s="116"/>
      <c r="K2830" s="123"/>
      <c r="L2830" s="116"/>
      <c r="M2830" s="116"/>
      <c r="N2830" s="123"/>
    </row>
    <row r="2831">
      <c r="A2831" s="114"/>
      <c r="B2831" s="114"/>
      <c r="C2831" s="114"/>
      <c r="D2831" s="114"/>
      <c r="E2831" s="114"/>
      <c r="F2831" s="114"/>
      <c r="G2831" s="114"/>
      <c r="H2831" s="117"/>
      <c r="I2831" s="123"/>
      <c r="J2831" s="116"/>
      <c r="K2831" s="123"/>
      <c r="L2831" s="116"/>
      <c r="M2831" s="116"/>
      <c r="N2831" s="123"/>
    </row>
    <row r="2832">
      <c r="A2832" s="114"/>
      <c r="B2832" s="114"/>
      <c r="C2832" s="114"/>
      <c r="D2832" s="114"/>
      <c r="E2832" s="114"/>
      <c r="F2832" s="114"/>
      <c r="G2832" s="114"/>
      <c r="H2832" s="117"/>
      <c r="I2832" s="123"/>
      <c r="J2832" s="116"/>
      <c r="K2832" s="123"/>
      <c r="L2832" s="116"/>
      <c r="M2832" s="116"/>
      <c r="N2832" s="123"/>
    </row>
    <row r="2833">
      <c r="A2833" s="114"/>
      <c r="B2833" s="114"/>
      <c r="C2833" s="114"/>
      <c r="D2833" s="114"/>
      <c r="E2833" s="114"/>
      <c r="F2833" s="114"/>
      <c r="G2833" s="114"/>
      <c r="H2833" s="117"/>
      <c r="I2833" s="123"/>
      <c r="J2833" s="116"/>
      <c r="K2833" s="123"/>
      <c r="L2833" s="116"/>
      <c r="M2833" s="116"/>
      <c r="N2833" s="123"/>
    </row>
    <row r="2834">
      <c r="A2834" s="114"/>
      <c r="B2834" s="114"/>
      <c r="C2834" s="114"/>
      <c r="D2834" s="114"/>
      <c r="E2834" s="114"/>
      <c r="F2834" s="114"/>
      <c r="G2834" s="114"/>
      <c r="H2834" s="117"/>
      <c r="I2834" s="123"/>
      <c r="J2834" s="116"/>
      <c r="K2834" s="123"/>
      <c r="L2834" s="116"/>
      <c r="M2834" s="116"/>
      <c r="N2834" s="123"/>
    </row>
    <row r="2835">
      <c r="A2835" s="114"/>
      <c r="B2835" s="114"/>
      <c r="C2835" s="114"/>
      <c r="D2835" s="114"/>
      <c r="E2835" s="114"/>
      <c r="F2835" s="114"/>
      <c r="G2835" s="114"/>
      <c r="H2835" s="117"/>
      <c r="I2835" s="123"/>
      <c r="J2835" s="116"/>
      <c r="K2835" s="123"/>
      <c r="L2835" s="116"/>
      <c r="M2835" s="116"/>
      <c r="N2835" s="123"/>
    </row>
    <row r="2836">
      <c r="A2836" s="114"/>
      <c r="B2836" s="114"/>
      <c r="C2836" s="114"/>
      <c r="D2836" s="114"/>
      <c r="E2836" s="114"/>
      <c r="F2836" s="114"/>
      <c r="G2836" s="114"/>
      <c r="H2836" s="117"/>
      <c r="I2836" s="123"/>
      <c r="J2836" s="116"/>
      <c r="K2836" s="123"/>
      <c r="L2836" s="116"/>
      <c r="M2836" s="116"/>
      <c r="N2836" s="123"/>
    </row>
    <row r="2837">
      <c r="A2837" s="114"/>
      <c r="B2837" s="114"/>
      <c r="C2837" s="114"/>
      <c r="D2837" s="114"/>
      <c r="E2837" s="114"/>
      <c r="F2837" s="114"/>
      <c r="G2837" s="114"/>
      <c r="H2837" s="117"/>
      <c r="I2837" s="123"/>
      <c r="J2837" s="116"/>
      <c r="K2837" s="123"/>
      <c r="L2837" s="116"/>
      <c r="M2837" s="116"/>
      <c r="N2837" s="123"/>
    </row>
    <row r="2838">
      <c r="A2838" s="114"/>
      <c r="B2838" s="114"/>
      <c r="C2838" s="114"/>
      <c r="D2838" s="114"/>
      <c r="E2838" s="114"/>
      <c r="F2838" s="114"/>
      <c r="G2838" s="114"/>
      <c r="H2838" s="117"/>
      <c r="I2838" s="123"/>
      <c r="J2838" s="116"/>
      <c r="K2838" s="123"/>
      <c r="L2838" s="116"/>
      <c r="M2838" s="116"/>
      <c r="N2838" s="123"/>
    </row>
    <row r="2839">
      <c r="A2839" s="114"/>
      <c r="B2839" s="114"/>
      <c r="C2839" s="114"/>
      <c r="D2839" s="114"/>
      <c r="E2839" s="114"/>
      <c r="F2839" s="114"/>
      <c r="G2839" s="114"/>
      <c r="H2839" s="117"/>
      <c r="I2839" s="123"/>
      <c r="J2839" s="116"/>
      <c r="K2839" s="123"/>
      <c r="L2839" s="116"/>
      <c r="M2839" s="116"/>
      <c r="N2839" s="123"/>
    </row>
    <row r="2840">
      <c r="A2840" s="114"/>
      <c r="B2840" s="114"/>
      <c r="C2840" s="114"/>
      <c r="D2840" s="114"/>
      <c r="E2840" s="114"/>
      <c r="F2840" s="114"/>
      <c r="G2840" s="114"/>
      <c r="H2840" s="117"/>
      <c r="I2840" s="123"/>
      <c r="J2840" s="116"/>
      <c r="K2840" s="123"/>
      <c r="L2840" s="116"/>
      <c r="M2840" s="116"/>
      <c r="N2840" s="123"/>
    </row>
    <row r="2841">
      <c r="A2841" s="114"/>
      <c r="B2841" s="114"/>
      <c r="C2841" s="114"/>
      <c r="D2841" s="114"/>
      <c r="E2841" s="114"/>
      <c r="F2841" s="114"/>
      <c r="G2841" s="114"/>
      <c r="H2841" s="117"/>
      <c r="I2841" s="123"/>
      <c r="J2841" s="116"/>
      <c r="K2841" s="123"/>
      <c r="L2841" s="116"/>
      <c r="M2841" s="116"/>
      <c r="N2841" s="123"/>
    </row>
    <row r="2842">
      <c r="A2842" s="114"/>
      <c r="B2842" s="114"/>
      <c r="C2842" s="114"/>
      <c r="D2842" s="114"/>
      <c r="E2842" s="114"/>
      <c r="F2842" s="114"/>
      <c r="G2842" s="114"/>
      <c r="H2842" s="117"/>
      <c r="I2842" s="123"/>
      <c r="J2842" s="116"/>
      <c r="K2842" s="123"/>
      <c r="L2842" s="116"/>
      <c r="M2842" s="116"/>
      <c r="N2842" s="123"/>
    </row>
    <row r="2843">
      <c r="A2843" s="114"/>
      <c r="B2843" s="114"/>
      <c r="C2843" s="114"/>
      <c r="D2843" s="114"/>
      <c r="E2843" s="114"/>
      <c r="F2843" s="114"/>
      <c r="G2843" s="114"/>
      <c r="H2843" s="117"/>
      <c r="I2843" s="123"/>
      <c r="J2843" s="116"/>
      <c r="K2843" s="123"/>
      <c r="L2843" s="116"/>
      <c r="M2843" s="116"/>
      <c r="N2843" s="123"/>
    </row>
    <row r="2844">
      <c r="A2844" s="114"/>
      <c r="B2844" s="114"/>
      <c r="C2844" s="114"/>
      <c r="D2844" s="114"/>
      <c r="E2844" s="114"/>
      <c r="F2844" s="114"/>
      <c r="G2844" s="114"/>
      <c r="H2844" s="117"/>
      <c r="I2844" s="123"/>
      <c r="J2844" s="116"/>
      <c r="K2844" s="123"/>
      <c r="L2844" s="116"/>
      <c r="M2844" s="116"/>
      <c r="N2844" s="123"/>
    </row>
    <row r="2845">
      <c r="A2845" s="114"/>
      <c r="B2845" s="114"/>
      <c r="C2845" s="114"/>
      <c r="D2845" s="114"/>
      <c r="E2845" s="114"/>
      <c r="F2845" s="114"/>
      <c r="G2845" s="114"/>
      <c r="H2845" s="117"/>
      <c r="I2845" s="123"/>
      <c r="J2845" s="116"/>
      <c r="K2845" s="123"/>
      <c r="L2845" s="116"/>
      <c r="M2845" s="116"/>
      <c r="N2845" s="123"/>
    </row>
    <row r="2846">
      <c r="A2846" s="114"/>
      <c r="B2846" s="114"/>
      <c r="C2846" s="114"/>
      <c r="D2846" s="114"/>
      <c r="E2846" s="114"/>
      <c r="F2846" s="114"/>
      <c r="G2846" s="114"/>
      <c r="H2846" s="117"/>
      <c r="I2846" s="123"/>
      <c r="J2846" s="116"/>
      <c r="K2846" s="123"/>
      <c r="L2846" s="116"/>
      <c r="M2846" s="116"/>
      <c r="N2846" s="123"/>
    </row>
    <row r="2847">
      <c r="A2847" s="114"/>
      <c r="B2847" s="114"/>
      <c r="C2847" s="114"/>
      <c r="D2847" s="114"/>
      <c r="E2847" s="114"/>
      <c r="F2847" s="114"/>
      <c r="G2847" s="114"/>
      <c r="H2847" s="117"/>
      <c r="I2847" s="123"/>
      <c r="J2847" s="116"/>
      <c r="K2847" s="123"/>
      <c r="L2847" s="116"/>
      <c r="M2847" s="116"/>
      <c r="N2847" s="123"/>
    </row>
    <row r="2848">
      <c r="A2848" s="114"/>
      <c r="B2848" s="114"/>
      <c r="C2848" s="114"/>
      <c r="D2848" s="114"/>
      <c r="E2848" s="114"/>
      <c r="F2848" s="114"/>
      <c r="G2848" s="114"/>
      <c r="H2848" s="117"/>
      <c r="I2848" s="123"/>
      <c r="J2848" s="116"/>
      <c r="K2848" s="123"/>
      <c r="L2848" s="116"/>
      <c r="M2848" s="116"/>
      <c r="N2848" s="123"/>
    </row>
    <row r="2849">
      <c r="A2849" s="114"/>
      <c r="B2849" s="114"/>
      <c r="C2849" s="114"/>
      <c r="D2849" s="114"/>
      <c r="E2849" s="114"/>
      <c r="F2849" s="114"/>
      <c r="G2849" s="114"/>
      <c r="H2849" s="117"/>
      <c r="I2849" s="123"/>
      <c r="J2849" s="116"/>
      <c r="K2849" s="123"/>
      <c r="L2849" s="116"/>
      <c r="M2849" s="116"/>
      <c r="N2849" s="123"/>
    </row>
    <row r="2850">
      <c r="A2850" s="114"/>
      <c r="B2850" s="114"/>
      <c r="C2850" s="114"/>
      <c r="D2850" s="114"/>
      <c r="E2850" s="114"/>
      <c r="F2850" s="114"/>
      <c r="G2850" s="114"/>
      <c r="H2850" s="117"/>
      <c r="I2850" s="123"/>
      <c r="J2850" s="116"/>
      <c r="K2850" s="123"/>
      <c r="L2850" s="116"/>
      <c r="M2850" s="116"/>
      <c r="N2850" s="123"/>
    </row>
    <row r="2851">
      <c r="A2851" s="114"/>
      <c r="B2851" s="114"/>
      <c r="C2851" s="114"/>
      <c r="D2851" s="114"/>
      <c r="E2851" s="114"/>
      <c r="F2851" s="114"/>
      <c r="G2851" s="114"/>
      <c r="H2851" s="117"/>
      <c r="I2851" s="123"/>
      <c r="J2851" s="116"/>
      <c r="K2851" s="123"/>
      <c r="L2851" s="116"/>
      <c r="M2851" s="116"/>
      <c r="N2851" s="123"/>
    </row>
    <row r="2852">
      <c r="A2852" s="114"/>
      <c r="B2852" s="114"/>
      <c r="C2852" s="114"/>
      <c r="D2852" s="114"/>
      <c r="E2852" s="114"/>
      <c r="F2852" s="114"/>
      <c r="G2852" s="114"/>
      <c r="H2852" s="117"/>
      <c r="I2852" s="123"/>
      <c r="J2852" s="116"/>
      <c r="K2852" s="123"/>
      <c r="L2852" s="116"/>
      <c r="M2852" s="116"/>
      <c r="N2852" s="123"/>
    </row>
    <row r="2853">
      <c r="A2853" s="114"/>
      <c r="B2853" s="114"/>
      <c r="C2853" s="114"/>
      <c r="D2853" s="114"/>
      <c r="E2853" s="114"/>
      <c r="F2853" s="114"/>
      <c r="G2853" s="114"/>
      <c r="H2853" s="117"/>
      <c r="I2853" s="123"/>
      <c r="J2853" s="116"/>
      <c r="K2853" s="123"/>
      <c r="L2853" s="116"/>
      <c r="M2853" s="116"/>
      <c r="N2853" s="123"/>
    </row>
    <row r="2854">
      <c r="A2854" s="114"/>
      <c r="B2854" s="114"/>
      <c r="C2854" s="114"/>
      <c r="D2854" s="114"/>
      <c r="E2854" s="114"/>
      <c r="F2854" s="114"/>
      <c r="G2854" s="114"/>
      <c r="H2854" s="117"/>
      <c r="I2854" s="123"/>
      <c r="J2854" s="116"/>
      <c r="K2854" s="123"/>
      <c r="L2854" s="116"/>
      <c r="M2854" s="116"/>
      <c r="N2854" s="123"/>
    </row>
    <row r="2855">
      <c r="A2855" s="114"/>
      <c r="B2855" s="114"/>
      <c r="C2855" s="114"/>
      <c r="D2855" s="114"/>
      <c r="E2855" s="114"/>
      <c r="F2855" s="114"/>
      <c r="G2855" s="114"/>
      <c r="H2855" s="117"/>
      <c r="I2855" s="123"/>
      <c r="J2855" s="116"/>
      <c r="K2855" s="123"/>
      <c r="L2855" s="116"/>
      <c r="M2855" s="116"/>
      <c r="N2855" s="123"/>
    </row>
    <row r="2856">
      <c r="A2856" s="114"/>
      <c r="B2856" s="114"/>
      <c r="C2856" s="114"/>
      <c r="D2856" s="114"/>
      <c r="E2856" s="114"/>
      <c r="F2856" s="114"/>
      <c r="G2856" s="114"/>
      <c r="H2856" s="117"/>
      <c r="I2856" s="123"/>
      <c r="J2856" s="116"/>
      <c r="K2856" s="123"/>
      <c r="L2856" s="116"/>
      <c r="M2856" s="116"/>
      <c r="N2856" s="123"/>
    </row>
    <row r="2857">
      <c r="A2857" s="114"/>
      <c r="B2857" s="114"/>
      <c r="C2857" s="114"/>
      <c r="D2857" s="114"/>
      <c r="E2857" s="114"/>
      <c r="F2857" s="114"/>
      <c r="G2857" s="114"/>
      <c r="H2857" s="117"/>
      <c r="I2857" s="123"/>
      <c r="J2857" s="116"/>
      <c r="K2857" s="123"/>
      <c r="L2857" s="116"/>
      <c r="M2857" s="116"/>
      <c r="N2857" s="123"/>
    </row>
    <row r="2858">
      <c r="A2858" s="114"/>
      <c r="B2858" s="114"/>
      <c r="C2858" s="114"/>
      <c r="D2858" s="114"/>
      <c r="E2858" s="114"/>
      <c r="F2858" s="114"/>
      <c r="G2858" s="114"/>
      <c r="H2858" s="117"/>
      <c r="I2858" s="123"/>
      <c r="J2858" s="116"/>
      <c r="K2858" s="123"/>
      <c r="L2858" s="116"/>
      <c r="M2858" s="116"/>
      <c r="N2858" s="123"/>
    </row>
    <row r="2859">
      <c r="A2859" s="114"/>
      <c r="B2859" s="114"/>
      <c r="C2859" s="114"/>
      <c r="D2859" s="114"/>
      <c r="E2859" s="114"/>
      <c r="F2859" s="114"/>
      <c r="G2859" s="114"/>
      <c r="H2859" s="117"/>
      <c r="I2859" s="123"/>
      <c r="J2859" s="116"/>
      <c r="K2859" s="123"/>
      <c r="L2859" s="116"/>
      <c r="M2859" s="116"/>
      <c r="N2859" s="123"/>
    </row>
    <row r="2860">
      <c r="A2860" s="114"/>
      <c r="B2860" s="114"/>
      <c r="C2860" s="114"/>
      <c r="D2860" s="114"/>
      <c r="E2860" s="114"/>
      <c r="F2860" s="114"/>
      <c r="G2860" s="114"/>
      <c r="H2860" s="117"/>
      <c r="I2860" s="123"/>
      <c r="J2860" s="116"/>
      <c r="K2860" s="123"/>
      <c r="L2860" s="116"/>
      <c r="M2860" s="116"/>
      <c r="N2860" s="123"/>
    </row>
    <row r="2861">
      <c r="A2861" s="114"/>
      <c r="B2861" s="114"/>
      <c r="C2861" s="114"/>
      <c r="D2861" s="114"/>
      <c r="E2861" s="114"/>
      <c r="F2861" s="114"/>
      <c r="G2861" s="114"/>
      <c r="H2861" s="117"/>
      <c r="I2861" s="123"/>
      <c r="J2861" s="116"/>
      <c r="K2861" s="123"/>
      <c r="L2861" s="116"/>
      <c r="M2861" s="116"/>
      <c r="N2861" s="123"/>
    </row>
    <row r="2862">
      <c r="A2862" s="114"/>
      <c r="B2862" s="114"/>
      <c r="C2862" s="114"/>
      <c r="D2862" s="114"/>
      <c r="E2862" s="114"/>
      <c r="F2862" s="114"/>
      <c r="G2862" s="114"/>
      <c r="H2862" s="117"/>
      <c r="I2862" s="123"/>
      <c r="J2862" s="116"/>
      <c r="K2862" s="123"/>
      <c r="L2862" s="116"/>
      <c r="M2862" s="116"/>
      <c r="N2862" s="123"/>
    </row>
    <row r="2863">
      <c r="A2863" s="114"/>
      <c r="B2863" s="114"/>
      <c r="C2863" s="114"/>
      <c r="D2863" s="114"/>
      <c r="E2863" s="114"/>
      <c r="F2863" s="114"/>
      <c r="G2863" s="114"/>
      <c r="H2863" s="117"/>
      <c r="I2863" s="123"/>
      <c r="J2863" s="116"/>
      <c r="K2863" s="123"/>
      <c r="L2863" s="116"/>
      <c r="M2863" s="116"/>
      <c r="N2863" s="123"/>
    </row>
    <row r="2864">
      <c r="A2864" s="114"/>
      <c r="B2864" s="114"/>
      <c r="C2864" s="114"/>
      <c r="D2864" s="114"/>
      <c r="E2864" s="114"/>
      <c r="F2864" s="114"/>
      <c r="G2864" s="114"/>
      <c r="H2864" s="117"/>
      <c r="I2864" s="123"/>
      <c r="J2864" s="116"/>
      <c r="K2864" s="123"/>
      <c r="L2864" s="116"/>
      <c r="M2864" s="116"/>
      <c r="N2864" s="123"/>
    </row>
    <row r="2865">
      <c r="A2865" s="114"/>
      <c r="B2865" s="114"/>
      <c r="C2865" s="114"/>
      <c r="D2865" s="114"/>
      <c r="E2865" s="114"/>
      <c r="F2865" s="114"/>
      <c r="G2865" s="114"/>
      <c r="H2865" s="117"/>
      <c r="I2865" s="123"/>
      <c r="J2865" s="116"/>
      <c r="K2865" s="123"/>
      <c r="L2865" s="116"/>
      <c r="M2865" s="116"/>
      <c r="N2865" s="123"/>
    </row>
    <row r="2866">
      <c r="A2866" s="114"/>
      <c r="B2866" s="114"/>
      <c r="C2866" s="114"/>
      <c r="D2866" s="114"/>
      <c r="E2866" s="114"/>
      <c r="F2866" s="114"/>
      <c r="G2866" s="114"/>
      <c r="H2866" s="117"/>
      <c r="I2866" s="123"/>
      <c r="J2866" s="116"/>
      <c r="K2866" s="123"/>
      <c r="L2866" s="116"/>
      <c r="M2866" s="116"/>
      <c r="N2866" s="123"/>
    </row>
    <row r="2867">
      <c r="A2867" s="114"/>
      <c r="B2867" s="114"/>
      <c r="C2867" s="114"/>
      <c r="D2867" s="114"/>
      <c r="E2867" s="114"/>
      <c r="F2867" s="114"/>
      <c r="G2867" s="114"/>
      <c r="H2867" s="117"/>
      <c r="I2867" s="123"/>
      <c r="J2867" s="116"/>
      <c r="K2867" s="123"/>
      <c r="L2867" s="116"/>
      <c r="M2867" s="116"/>
      <c r="N2867" s="123"/>
    </row>
    <row r="2868">
      <c r="A2868" s="114"/>
      <c r="B2868" s="114"/>
      <c r="C2868" s="114"/>
      <c r="D2868" s="114"/>
      <c r="E2868" s="114"/>
      <c r="F2868" s="114"/>
      <c r="G2868" s="114"/>
      <c r="H2868" s="117"/>
      <c r="I2868" s="123"/>
      <c r="J2868" s="116"/>
      <c r="K2868" s="123"/>
      <c r="L2868" s="116"/>
      <c r="M2868" s="116"/>
      <c r="N2868" s="123"/>
    </row>
    <row r="2869">
      <c r="A2869" s="114"/>
      <c r="B2869" s="114"/>
      <c r="C2869" s="114"/>
      <c r="D2869" s="114"/>
      <c r="E2869" s="114"/>
      <c r="F2869" s="114"/>
      <c r="G2869" s="114"/>
      <c r="H2869" s="117"/>
      <c r="I2869" s="123"/>
      <c r="J2869" s="116"/>
      <c r="K2869" s="123"/>
      <c r="L2869" s="116"/>
      <c r="M2869" s="116"/>
      <c r="N2869" s="123"/>
    </row>
    <row r="2870">
      <c r="A2870" s="114"/>
      <c r="B2870" s="114"/>
      <c r="C2870" s="114"/>
      <c r="D2870" s="114"/>
      <c r="E2870" s="114"/>
      <c r="F2870" s="114"/>
      <c r="G2870" s="114"/>
      <c r="H2870" s="117"/>
      <c r="I2870" s="123"/>
      <c r="J2870" s="116"/>
      <c r="K2870" s="123"/>
      <c r="L2870" s="116"/>
      <c r="M2870" s="116"/>
      <c r="N2870" s="123"/>
    </row>
    <row r="2871">
      <c r="A2871" s="114"/>
      <c r="B2871" s="114"/>
      <c r="C2871" s="114"/>
      <c r="D2871" s="114"/>
      <c r="E2871" s="114"/>
      <c r="F2871" s="114"/>
      <c r="G2871" s="114"/>
      <c r="H2871" s="117"/>
      <c r="I2871" s="123"/>
      <c r="J2871" s="116"/>
      <c r="K2871" s="123"/>
      <c r="L2871" s="116"/>
      <c r="M2871" s="116"/>
      <c r="N2871" s="123"/>
    </row>
    <row r="2872">
      <c r="A2872" s="114"/>
      <c r="B2872" s="114"/>
      <c r="C2872" s="114"/>
      <c r="D2872" s="114"/>
      <c r="E2872" s="114"/>
      <c r="F2872" s="114"/>
      <c r="G2872" s="114"/>
      <c r="H2872" s="117"/>
      <c r="I2872" s="123"/>
      <c r="J2872" s="116"/>
      <c r="K2872" s="123"/>
      <c r="L2872" s="116"/>
      <c r="M2872" s="116"/>
      <c r="N2872" s="123"/>
    </row>
    <row r="2873">
      <c r="A2873" s="114"/>
      <c r="B2873" s="114"/>
      <c r="C2873" s="114"/>
      <c r="D2873" s="114"/>
      <c r="E2873" s="114"/>
      <c r="F2873" s="114"/>
      <c r="G2873" s="114"/>
      <c r="H2873" s="117"/>
      <c r="I2873" s="123"/>
      <c r="J2873" s="116"/>
      <c r="K2873" s="123"/>
      <c r="L2873" s="116"/>
      <c r="M2873" s="116"/>
      <c r="N2873" s="123"/>
    </row>
    <row r="2874">
      <c r="A2874" s="114"/>
      <c r="B2874" s="114"/>
      <c r="C2874" s="114"/>
      <c r="D2874" s="114"/>
      <c r="E2874" s="114"/>
      <c r="F2874" s="114"/>
      <c r="G2874" s="114"/>
      <c r="H2874" s="117"/>
      <c r="I2874" s="123"/>
      <c r="J2874" s="116"/>
      <c r="K2874" s="123"/>
      <c r="L2874" s="116"/>
      <c r="M2874" s="116"/>
      <c r="N2874" s="123"/>
    </row>
    <row r="2875">
      <c r="A2875" s="114"/>
      <c r="B2875" s="114"/>
      <c r="C2875" s="114"/>
      <c r="D2875" s="114"/>
      <c r="E2875" s="114"/>
      <c r="F2875" s="114"/>
      <c r="G2875" s="114"/>
      <c r="H2875" s="117"/>
      <c r="I2875" s="123"/>
      <c r="J2875" s="116"/>
      <c r="K2875" s="123"/>
      <c r="L2875" s="116"/>
      <c r="M2875" s="116"/>
      <c r="N2875" s="123"/>
    </row>
    <row r="2876">
      <c r="A2876" s="114"/>
      <c r="B2876" s="114"/>
      <c r="C2876" s="114"/>
      <c r="D2876" s="114"/>
      <c r="E2876" s="114"/>
      <c r="F2876" s="114"/>
      <c r="G2876" s="114"/>
      <c r="H2876" s="117"/>
      <c r="I2876" s="123"/>
      <c r="J2876" s="116"/>
      <c r="K2876" s="123"/>
      <c r="L2876" s="116"/>
      <c r="M2876" s="116"/>
      <c r="N2876" s="123"/>
    </row>
    <row r="2877">
      <c r="A2877" s="114"/>
      <c r="B2877" s="114"/>
      <c r="C2877" s="114"/>
      <c r="D2877" s="114"/>
      <c r="E2877" s="114"/>
      <c r="F2877" s="114"/>
      <c r="G2877" s="114"/>
      <c r="H2877" s="117"/>
      <c r="I2877" s="123"/>
      <c r="J2877" s="116"/>
      <c r="K2877" s="123"/>
      <c r="L2877" s="116"/>
      <c r="M2877" s="116"/>
      <c r="N2877" s="123"/>
    </row>
    <row r="2878">
      <c r="A2878" s="114"/>
      <c r="B2878" s="114"/>
      <c r="C2878" s="114"/>
      <c r="D2878" s="114"/>
      <c r="E2878" s="114"/>
      <c r="F2878" s="114"/>
      <c r="G2878" s="114"/>
      <c r="H2878" s="117"/>
      <c r="I2878" s="123"/>
      <c r="J2878" s="116"/>
      <c r="K2878" s="123"/>
      <c r="L2878" s="116"/>
      <c r="M2878" s="116"/>
      <c r="N2878" s="123"/>
    </row>
    <row r="2879">
      <c r="A2879" s="114"/>
      <c r="B2879" s="114"/>
      <c r="C2879" s="114"/>
      <c r="D2879" s="114"/>
      <c r="E2879" s="114"/>
      <c r="F2879" s="114"/>
      <c r="G2879" s="114"/>
      <c r="H2879" s="117"/>
      <c r="I2879" s="123"/>
      <c r="J2879" s="116"/>
      <c r="K2879" s="123"/>
      <c r="L2879" s="116"/>
      <c r="M2879" s="116"/>
      <c r="N2879" s="123"/>
    </row>
    <row r="2880">
      <c r="A2880" s="114"/>
      <c r="B2880" s="114"/>
      <c r="C2880" s="114"/>
      <c r="D2880" s="114"/>
      <c r="E2880" s="114"/>
      <c r="F2880" s="114"/>
      <c r="G2880" s="114"/>
      <c r="H2880" s="117"/>
      <c r="I2880" s="123"/>
      <c r="J2880" s="116"/>
      <c r="K2880" s="123"/>
      <c r="L2880" s="116"/>
      <c r="M2880" s="116"/>
      <c r="N2880" s="123"/>
    </row>
    <row r="2881">
      <c r="A2881" s="114"/>
      <c r="B2881" s="114"/>
      <c r="C2881" s="114"/>
      <c r="D2881" s="114"/>
      <c r="E2881" s="114"/>
      <c r="F2881" s="114"/>
      <c r="G2881" s="114"/>
      <c r="H2881" s="117"/>
      <c r="I2881" s="123"/>
      <c r="J2881" s="116"/>
      <c r="K2881" s="123"/>
      <c r="L2881" s="116"/>
      <c r="M2881" s="116"/>
      <c r="N2881" s="123"/>
    </row>
    <row r="2882">
      <c r="A2882" s="114"/>
      <c r="B2882" s="114"/>
      <c r="C2882" s="114"/>
      <c r="D2882" s="114"/>
      <c r="E2882" s="114"/>
      <c r="F2882" s="114"/>
      <c r="G2882" s="114"/>
      <c r="H2882" s="117"/>
      <c r="I2882" s="123"/>
      <c r="J2882" s="116"/>
      <c r="K2882" s="123"/>
      <c r="L2882" s="116"/>
      <c r="M2882" s="116"/>
      <c r="N2882" s="123"/>
    </row>
    <row r="2883">
      <c r="A2883" s="114"/>
      <c r="B2883" s="114"/>
      <c r="C2883" s="114"/>
      <c r="D2883" s="114"/>
      <c r="E2883" s="114"/>
      <c r="F2883" s="114"/>
      <c r="G2883" s="114"/>
      <c r="H2883" s="117"/>
      <c r="I2883" s="123"/>
      <c r="J2883" s="116"/>
      <c r="K2883" s="123"/>
      <c r="L2883" s="116"/>
      <c r="M2883" s="116"/>
      <c r="N2883" s="123"/>
    </row>
    <row r="2884">
      <c r="A2884" s="114"/>
      <c r="B2884" s="114"/>
      <c r="C2884" s="114"/>
      <c r="D2884" s="114"/>
      <c r="E2884" s="114"/>
      <c r="F2884" s="114"/>
      <c r="G2884" s="114"/>
      <c r="H2884" s="117"/>
      <c r="I2884" s="123"/>
      <c r="J2884" s="116"/>
      <c r="K2884" s="123"/>
      <c r="L2884" s="116"/>
      <c r="M2884" s="116"/>
      <c r="N2884" s="123"/>
    </row>
    <row r="2885">
      <c r="A2885" s="114"/>
      <c r="B2885" s="114"/>
      <c r="C2885" s="114"/>
      <c r="D2885" s="114"/>
      <c r="E2885" s="114"/>
      <c r="F2885" s="114"/>
      <c r="G2885" s="114"/>
      <c r="H2885" s="117"/>
      <c r="I2885" s="123"/>
      <c r="J2885" s="116"/>
      <c r="K2885" s="123"/>
      <c r="L2885" s="116"/>
      <c r="M2885" s="116"/>
      <c r="N2885" s="123"/>
    </row>
    <row r="2886">
      <c r="A2886" s="114"/>
      <c r="B2886" s="114"/>
      <c r="C2886" s="114"/>
      <c r="D2886" s="114"/>
      <c r="E2886" s="114"/>
      <c r="F2886" s="114"/>
      <c r="G2886" s="114"/>
      <c r="H2886" s="117"/>
      <c r="I2886" s="123"/>
      <c r="J2886" s="116"/>
      <c r="K2886" s="123"/>
      <c r="L2886" s="116"/>
      <c r="M2886" s="116"/>
      <c r="N2886" s="123"/>
    </row>
    <row r="2887">
      <c r="A2887" s="114"/>
      <c r="B2887" s="114"/>
      <c r="C2887" s="114"/>
      <c r="D2887" s="114"/>
      <c r="E2887" s="114"/>
      <c r="F2887" s="114"/>
      <c r="G2887" s="114"/>
      <c r="H2887" s="117"/>
      <c r="I2887" s="123"/>
      <c r="J2887" s="116"/>
      <c r="K2887" s="123"/>
      <c r="L2887" s="116"/>
      <c r="M2887" s="116"/>
      <c r="N2887" s="123"/>
    </row>
    <row r="2888">
      <c r="A2888" s="114"/>
      <c r="B2888" s="114"/>
      <c r="C2888" s="114"/>
      <c r="D2888" s="114"/>
      <c r="E2888" s="114"/>
      <c r="F2888" s="114"/>
      <c r="G2888" s="114"/>
      <c r="H2888" s="117"/>
      <c r="I2888" s="123"/>
      <c r="J2888" s="116"/>
      <c r="K2888" s="123"/>
      <c r="L2888" s="116"/>
      <c r="M2888" s="116"/>
      <c r="N2888" s="123"/>
    </row>
    <row r="2889">
      <c r="A2889" s="114"/>
      <c r="B2889" s="114"/>
      <c r="C2889" s="114"/>
      <c r="D2889" s="114"/>
      <c r="E2889" s="114"/>
      <c r="F2889" s="114"/>
      <c r="G2889" s="114"/>
      <c r="H2889" s="117"/>
      <c r="I2889" s="123"/>
      <c r="J2889" s="116"/>
      <c r="K2889" s="123"/>
      <c r="L2889" s="116"/>
      <c r="M2889" s="116"/>
      <c r="N2889" s="123"/>
    </row>
    <row r="2890">
      <c r="A2890" s="114"/>
      <c r="B2890" s="114"/>
      <c r="C2890" s="114"/>
      <c r="D2890" s="114"/>
      <c r="E2890" s="114"/>
      <c r="F2890" s="114"/>
      <c r="G2890" s="114"/>
      <c r="H2890" s="117"/>
      <c r="I2890" s="123"/>
      <c r="J2890" s="116"/>
      <c r="K2890" s="123"/>
      <c r="L2890" s="116"/>
      <c r="M2890" s="116"/>
      <c r="N2890" s="123"/>
    </row>
    <row r="2891">
      <c r="A2891" s="114"/>
      <c r="B2891" s="114"/>
      <c r="C2891" s="114"/>
      <c r="D2891" s="114"/>
      <c r="E2891" s="114"/>
      <c r="F2891" s="114"/>
      <c r="G2891" s="114"/>
      <c r="H2891" s="117"/>
      <c r="I2891" s="123"/>
      <c r="J2891" s="116"/>
      <c r="K2891" s="123"/>
      <c r="L2891" s="116"/>
      <c r="M2891" s="116"/>
      <c r="N2891" s="123"/>
    </row>
    <row r="2892">
      <c r="A2892" s="114"/>
      <c r="B2892" s="114"/>
      <c r="C2892" s="114"/>
      <c r="D2892" s="114"/>
      <c r="E2892" s="114"/>
      <c r="F2892" s="114"/>
      <c r="G2892" s="114"/>
      <c r="H2892" s="117"/>
      <c r="I2892" s="123"/>
      <c r="J2892" s="116"/>
      <c r="K2892" s="123"/>
      <c r="L2892" s="116"/>
      <c r="M2892" s="116"/>
      <c r="N2892" s="123"/>
    </row>
    <row r="2893">
      <c r="A2893" s="114"/>
      <c r="B2893" s="114"/>
      <c r="C2893" s="114"/>
      <c r="D2893" s="114"/>
      <c r="E2893" s="114"/>
      <c r="F2893" s="114"/>
      <c r="G2893" s="114"/>
      <c r="H2893" s="117"/>
      <c r="I2893" s="123"/>
      <c r="J2893" s="116"/>
      <c r="K2893" s="123"/>
      <c r="L2893" s="116"/>
      <c r="M2893" s="116"/>
      <c r="N2893" s="123"/>
    </row>
    <row r="2894">
      <c r="A2894" s="114"/>
      <c r="B2894" s="114"/>
      <c r="C2894" s="114"/>
      <c r="D2894" s="114"/>
      <c r="E2894" s="114"/>
      <c r="F2894" s="114"/>
      <c r="G2894" s="114"/>
      <c r="H2894" s="117"/>
      <c r="I2894" s="123"/>
      <c r="J2894" s="116"/>
      <c r="K2894" s="123"/>
      <c r="L2894" s="116"/>
      <c r="M2894" s="116"/>
      <c r="N2894" s="123"/>
    </row>
    <row r="2895">
      <c r="A2895" s="114"/>
      <c r="B2895" s="114"/>
      <c r="C2895" s="114"/>
      <c r="D2895" s="114"/>
      <c r="E2895" s="114"/>
      <c r="F2895" s="114"/>
      <c r="G2895" s="114"/>
      <c r="H2895" s="117"/>
      <c r="I2895" s="123"/>
      <c r="J2895" s="116"/>
      <c r="K2895" s="123"/>
      <c r="L2895" s="116"/>
      <c r="M2895" s="116"/>
      <c r="N2895" s="123"/>
    </row>
    <row r="2896">
      <c r="A2896" s="114"/>
      <c r="B2896" s="114"/>
      <c r="C2896" s="114"/>
      <c r="D2896" s="114"/>
      <c r="E2896" s="114"/>
      <c r="F2896" s="114"/>
      <c r="G2896" s="114"/>
      <c r="H2896" s="117"/>
      <c r="I2896" s="123"/>
      <c r="J2896" s="116"/>
      <c r="K2896" s="123"/>
      <c r="L2896" s="116"/>
      <c r="M2896" s="116"/>
      <c r="N2896" s="123"/>
    </row>
    <row r="2897">
      <c r="A2897" s="114"/>
      <c r="B2897" s="114"/>
      <c r="C2897" s="114"/>
      <c r="D2897" s="114"/>
      <c r="E2897" s="114"/>
      <c r="F2897" s="114"/>
      <c r="G2897" s="114"/>
      <c r="H2897" s="117"/>
      <c r="I2897" s="123"/>
      <c r="J2897" s="116"/>
      <c r="K2897" s="123"/>
      <c r="L2897" s="116"/>
      <c r="M2897" s="116"/>
      <c r="N2897" s="123"/>
    </row>
    <row r="2898">
      <c r="A2898" s="114"/>
      <c r="B2898" s="114"/>
      <c r="C2898" s="114"/>
      <c r="D2898" s="114"/>
      <c r="E2898" s="114"/>
      <c r="F2898" s="114"/>
      <c r="G2898" s="114"/>
      <c r="H2898" s="117"/>
      <c r="I2898" s="123"/>
      <c r="J2898" s="116"/>
      <c r="K2898" s="123"/>
      <c r="L2898" s="116"/>
      <c r="M2898" s="116"/>
      <c r="N2898" s="123"/>
    </row>
    <row r="2899">
      <c r="A2899" s="114"/>
      <c r="B2899" s="114"/>
      <c r="C2899" s="114"/>
      <c r="D2899" s="114"/>
      <c r="E2899" s="114"/>
      <c r="F2899" s="114"/>
      <c r="G2899" s="114"/>
      <c r="H2899" s="117"/>
      <c r="I2899" s="123"/>
      <c r="J2899" s="116"/>
      <c r="K2899" s="123"/>
      <c r="L2899" s="116"/>
      <c r="M2899" s="116"/>
      <c r="N2899" s="123"/>
    </row>
    <row r="2900">
      <c r="A2900" s="114"/>
      <c r="B2900" s="114"/>
      <c r="C2900" s="114"/>
      <c r="D2900" s="114"/>
      <c r="E2900" s="114"/>
      <c r="F2900" s="114"/>
      <c r="G2900" s="114"/>
      <c r="H2900" s="117"/>
      <c r="I2900" s="123"/>
      <c r="J2900" s="116"/>
      <c r="K2900" s="123"/>
      <c r="L2900" s="116"/>
      <c r="M2900" s="116"/>
      <c r="N2900" s="123"/>
    </row>
    <row r="2901">
      <c r="A2901" s="114"/>
      <c r="B2901" s="114"/>
      <c r="C2901" s="114"/>
      <c r="D2901" s="114"/>
      <c r="E2901" s="114"/>
      <c r="F2901" s="114"/>
      <c r="G2901" s="114"/>
      <c r="H2901" s="117"/>
      <c r="I2901" s="123"/>
      <c r="J2901" s="116"/>
      <c r="K2901" s="123"/>
      <c r="L2901" s="116"/>
      <c r="M2901" s="116"/>
      <c r="N2901" s="123"/>
    </row>
    <row r="2902">
      <c r="A2902" s="114"/>
      <c r="B2902" s="114"/>
      <c r="C2902" s="114"/>
      <c r="D2902" s="114"/>
      <c r="E2902" s="114"/>
      <c r="F2902" s="114"/>
      <c r="G2902" s="114"/>
      <c r="H2902" s="117"/>
      <c r="I2902" s="123"/>
      <c r="J2902" s="116"/>
      <c r="K2902" s="123"/>
      <c r="L2902" s="116"/>
      <c r="M2902" s="116"/>
      <c r="N2902" s="123"/>
    </row>
    <row r="2903">
      <c r="A2903" s="114"/>
      <c r="B2903" s="114"/>
      <c r="C2903" s="114"/>
      <c r="D2903" s="114"/>
      <c r="E2903" s="114"/>
      <c r="F2903" s="114"/>
      <c r="G2903" s="114"/>
      <c r="H2903" s="117"/>
      <c r="I2903" s="123"/>
      <c r="J2903" s="116"/>
      <c r="K2903" s="123"/>
      <c r="L2903" s="116"/>
      <c r="M2903" s="116"/>
      <c r="N2903" s="123"/>
    </row>
    <row r="2904">
      <c r="A2904" s="114"/>
      <c r="B2904" s="114"/>
      <c r="C2904" s="114"/>
      <c r="D2904" s="114"/>
      <c r="E2904" s="114"/>
      <c r="F2904" s="114"/>
      <c r="G2904" s="114"/>
      <c r="H2904" s="117"/>
      <c r="I2904" s="123"/>
      <c r="J2904" s="116"/>
      <c r="K2904" s="123"/>
      <c r="L2904" s="116"/>
      <c r="M2904" s="116"/>
      <c r="N2904" s="123"/>
    </row>
    <row r="2905">
      <c r="A2905" s="114"/>
      <c r="B2905" s="114"/>
      <c r="C2905" s="114"/>
      <c r="D2905" s="114"/>
      <c r="E2905" s="114"/>
      <c r="F2905" s="114"/>
      <c r="G2905" s="114"/>
      <c r="H2905" s="117"/>
      <c r="I2905" s="123"/>
      <c r="J2905" s="116"/>
      <c r="K2905" s="123"/>
      <c r="L2905" s="116"/>
      <c r="M2905" s="116"/>
      <c r="N2905" s="123"/>
    </row>
    <row r="2906">
      <c r="A2906" s="114"/>
      <c r="B2906" s="114"/>
      <c r="C2906" s="114"/>
      <c r="D2906" s="114"/>
      <c r="E2906" s="114"/>
      <c r="F2906" s="114"/>
      <c r="G2906" s="114"/>
      <c r="H2906" s="117"/>
      <c r="I2906" s="123"/>
      <c r="J2906" s="116"/>
      <c r="K2906" s="123"/>
      <c r="L2906" s="116"/>
      <c r="M2906" s="116"/>
      <c r="N2906" s="123"/>
    </row>
    <row r="2907">
      <c r="A2907" s="114"/>
      <c r="B2907" s="114"/>
      <c r="C2907" s="114"/>
      <c r="D2907" s="114"/>
      <c r="E2907" s="114"/>
      <c r="F2907" s="114"/>
      <c r="G2907" s="114"/>
      <c r="H2907" s="117"/>
      <c r="I2907" s="123"/>
      <c r="J2907" s="116"/>
      <c r="K2907" s="123"/>
      <c r="L2907" s="116"/>
      <c r="M2907" s="116"/>
      <c r="N2907" s="123"/>
    </row>
    <row r="2908">
      <c r="A2908" s="114"/>
      <c r="B2908" s="114"/>
      <c r="C2908" s="114"/>
      <c r="D2908" s="114"/>
      <c r="E2908" s="114"/>
      <c r="F2908" s="114"/>
      <c r="G2908" s="114"/>
      <c r="H2908" s="117"/>
      <c r="I2908" s="123"/>
      <c r="J2908" s="116"/>
      <c r="K2908" s="123"/>
      <c r="L2908" s="116"/>
      <c r="M2908" s="116"/>
      <c r="N2908" s="123"/>
    </row>
    <row r="2909">
      <c r="A2909" s="114"/>
      <c r="B2909" s="114"/>
      <c r="C2909" s="114"/>
      <c r="D2909" s="114"/>
      <c r="E2909" s="114"/>
      <c r="F2909" s="114"/>
      <c r="G2909" s="114"/>
      <c r="H2909" s="117"/>
      <c r="I2909" s="123"/>
      <c r="J2909" s="116"/>
      <c r="K2909" s="123"/>
      <c r="L2909" s="116"/>
      <c r="M2909" s="116"/>
      <c r="N2909" s="123"/>
    </row>
    <row r="2910">
      <c r="A2910" s="114"/>
      <c r="B2910" s="114"/>
      <c r="C2910" s="114"/>
      <c r="D2910" s="114"/>
      <c r="E2910" s="114"/>
      <c r="F2910" s="114"/>
      <c r="G2910" s="114"/>
      <c r="H2910" s="117"/>
      <c r="I2910" s="123"/>
      <c r="J2910" s="116"/>
      <c r="K2910" s="123"/>
      <c r="L2910" s="116"/>
      <c r="M2910" s="116"/>
      <c r="N2910" s="123"/>
    </row>
    <row r="2911">
      <c r="A2911" s="114"/>
      <c r="B2911" s="114"/>
      <c r="C2911" s="114"/>
      <c r="D2911" s="114"/>
      <c r="E2911" s="114"/>
      <c r="F2911" s="114"/>
      <c r="G2911" s="114"/>
      <c r="H2911" s="117"/>
      <c r="I2911" s="123"/>
      <c r="J2911" s="116"/>
      <c r="K2911" s="123"/>
      <c r="L2911" s="116"/>
      <c r="M2911" s="116"/>
      <c r="N2911" s="123"/>
    </row>
    <row r="2912">
      <c r="A2912" s="114"/>
      <c r="B2912" s="114"/>
      <c r="C2912" s="114"/>
      <c r="D2912" s="114"/>
      <c r="E2912" s="114"/>
      <c r="F2912" s="114"/>
      <c r="G2912" s="114"/>
      <c r="H2912" s="117"/>
      <c r="I2912" s="123"/>
      <c r="J2912" s="116"/>
      <c r="K2912" s="123"/>
      <c r="L2912" s="116"/>
      <c r="M2912" s="116"/>
      <c r="N2912" s="123"/>
    </row>
    <row r="2913">
      <c r="A2913" s="114"/>
      <c r="B2913" s="114"/>
      <c r="C2913" s="114"/>
      <c r="D2913" s="114"/>
      <c r="E2913" s="114"/>
      <c r="F2913" s="114"/>
      <c r="G2913" s="114"/>
      <c r="H2913" s="117"/>
      <c r="I2913" s="123"/>
      <c r="J2913" s="116"/>
      <c r="K2913" s="123"/>
      <c r="L2913" s="116"/>
      <c r="M2913" s="116"/>
      <c r="N2913" s="123"/>
    </row>
    <row r="2914">
      <c r="A2914" s="114"/>
      <c r="B2914" s="114"/>
      <c r="C2914" s="114"/>
      <c r="D2914" s="114"/>
      <c r="E2914" s="114"/>
      <c r="F2914" s="114"/>
      <c r="G2914" s="114"/>
      <c r="H2914" s="117"/>
      <c r="I2914" s="123"/>
      <c r="J2914" s="116"/>
      <c r="K2914" s="123"/>
      <c r="L2914" s="116"/>
      <c r="M2914" s="116"/>
      <c r="N2914" s="123"/>
    </row>
    <row r="2915">
      <c r="A2915" s="114"/>
      <c r="B2915" s="114"/>
      <c r="C2915" s="114"/>
      <c r="D2915" s="114"/>
      <c r="E2915" s="114"/>
      <c r="F2915" s="114"/>
      <c r="G2915" s="114"/>
      <c r="H2915" s="117"/>
      <c r="I2915" s="123"/>
      <c r="J2915" s="116"/>
      <c r="K2915" s="123"/>
      <c r="L2915" s="116"/>
      <c r="M2915" s="116"/>
      <c r="N2915" s="123"/>
    </row>
    <row r="2916">
      <c r="A2916" s="114"/>
      <c r="B2916" s="114"/>
      <c r="C2916" s="114"/>
      <c r="D2916" s="114"/>
      <c r="E2916" s="114"/>
      <c r="F2916" s="114"/>
      <c r="G2916" s="114"/>
      <c r="H2916" s="117"/>
      <c r="I2916" s="123"/>
      <c r="J2916" s="116"/>
      <c r="K2916" s="123"/>
      <c r="L2916" s="116"/>
      <c r="M2916" s="116"/>
      <c r="N2916" s="123"/>
    </row>
    <row r="2917">
      <c r="A2917" s="114"/>
      <c r="B2917" s="114"/>
      <c r="C2917" s="114"/>
      <c r="D2917" s="114"/>
      <c r="E2917" s="114"/>
      <c r="F2917" s="114"/>
      <c r="G2917" s="114"/>
      <c r="H2917" s="117"/>
      <c r="I2917" s="123"/>
      <c r="J2917" s="116"/>
      <c r="K2917" s="123"/>
      <c r="L2917" s="116"/>
      <c r="M2917" s="116"/>
      <c r="N2917" s="123"/>
    </row>
    <row r="2918">
      <c r="A2918" s="114"/>
      <c r="B2918" s="114"/>
      <c r="C2918" s="114"/>
      <c r="D2918" s="114"/>
      <c r="E2918" s="114"/>
      <c r="F2918" s="114"/>
      <c r="G2918" s="114"/>
      <c r="H2918" s="117"/>
      <c r="I2918" s="123"/>
      <c r="J2918" s="116"/>
      <c r="K2918" s="123"/>
      <c r="L2918" s="116"/>
      <c r="M2918" s="116"/>
      <c r="N2918" s="123"/>
    </row>
    <row r="2919">
      <c r="A2919" s="114"/>
      <c r="B2919" s="114"/>
      <c r="C2919" s="114"/>
      <c r="D2919" s="114"/>
      <c r="E2919" s="114"/>
      <c r="F2919" s="114"/>
      <c r="G2919" s="114"/>
      <c r="H2919" s="117"/>
      <c r="I2919" s="123"/>
      <c r="J2919" s="116"/>
      <c r="K2919" s="123"/>
      <c r="L2919" s="116"/>
      <c r="M2919" s="116"/>
      <c r="N2919" s="123"/>
    </row>
    <row r="2920">
      <c r="A2920" s="114"/>
      <c r="B2920" s="114"/>
      <c r="C2920" s="114"/>
      <c r="D2920" s="114"/>
      <c r="E2920" s="114"/>
      <c r="F2920" s="114"/>
      <c r="G2920" s="114"/>
      <c r="H2920" s="117"/>
      <c r="I2920" s="123"/>
      <c r="J2920" s="116"/>
      <c r="K2920" s="123"/>
      <c r="L2920" s="116"/>
      <c r="M2920" s="116"/>
      <c r="N2920" s="123"/>
    </row>
    <row r="2921">
      <c r="A2921" s="114"/>
      <c r="B2921" s="114"/>
      <c r="C2921" s="114"/>
      <c r="D2921" s="114"/>
      <c r="E2921" s="114"/>
      <c r="F2921" s="114"/>
      <c r="G2921" s="114"/>
      <c r="H2921" s="117"/>
      <c r="I2921" s="123"/>
      <c r="J2921" s="116"/>
      <c r="K2921" s="123"/>
      <c r="L2921" s="116"/>
      <c r="M2921" s="116"/>
      <c r="N2921" s="123"/>
    </row>
    <row r="2922">
      <c r="A2922" s="114"/>
      <c r="B2922" s="114"/>
      <c r="C2922" s="114"/>
      <c r="D2922" s="114"/>
      <c r="E2922" s="114"/>
      <c r="F2922" s="114"/>
      <c r="G2922" s="114"/>
      <c r="H2922" s="117"/>
      <c r="I2922" s="123"/>
      <c r="J2922" s="116"/>
      <c r="K2922" s="123"/>
      <c r="L2922" s="116"/>
      <c r="M2922" s="116"/>
      <c r="N2922" s="123"/>
    </row>
    <row r="2923">
      <c r="A2923" s="114"/>
      <c r="B2923" s="114"/>
      <c r="C2923" s="114"/>
      <c r="D2923" s="114"/>
      <c r="E2923" s="114"/>
      <c r="F2923" s="114"/>
      <c r="G2923" s="114"/>
      <c r="H2923" s="117"/>
      <c r="I2923" s="123"/>
      <c r="J2923" s="116"/>
      <c r="K2923" s="123"/>
      <c r="L2923" s="116"/>
      <c r="M2923" s="116"/>
      <c r="N2923" s="123"/>
    </row>
    <row r="2924">
      <c r="A2924" s="114"/>
      <c r="B2924" s="114"/>
      <c r="C2924" s="114"/>
      <c r="D2924" s="114"/>
      <c r="E2924" s="114"/>
      <c r="F2924" s="114"/>
      <c r="G2924" s="114"/>
      <c r="H2924" s="117"/>
      <c r="I2924" s="123"/>
      <c r="J2924" s="116"/>
      <c r="K2924" s="123"/>
      <c r="L2924" s="116"/>
      <c r="M2924" s="116"/>
      <c r="N2924" s="123"/>
    </row>
    <row r="2925">
      <c r="A2925" s="114"/>
      <c r="B2925" s="114"/>
      <c r="C2925" s="114"/>
      <c r="D2925" s="114"/>
      <c r="E2925" s="114"/>
      <c r="F2925" s="114"/>
      <c r="G2925" s="114"/>
      <c r="H2925" s="117"/>
      <c r="I2925" s="123"/>
      <c r="J2925" s="116"/>
      <c r="K2925" s="123"/>
      <c r="L2925" s="116"/>
      <c r="M2925" s="116"/>
      <c r="N2925" s="123"/>
    </row>
    <row r="2926">
      <c r="A2926" s="114"/>
      <c r="B2926" s="114"/>
      <c r="C2926" s="114"/>
      <c r="D2926" s="114"/>
      <c r="E2926" s="114"/>
      <c r="F2926" s="114"/>
      <c r="G2926" s="114"/>
      <c r="H2926" s="117"/>
      <c r="I2926" s="123"/>
      <c r="J2926" s="116"/>
      <c r="K2926" s="123"/>
      <c r="L2926" s="116"/>
      <c r="M2926" s="116"/>
      <c r="N2926" s="123"/>
    </row>
    <row r="2927">
      <c r="A2927" s="114"/>
      <c r="B2927" s="114"/>
      <c r="C2927" s="114"/>
      <c r="D2927" s="114"/>
      <c r="E2927" s="114"/>
      <c r="F2927" s="114"/>
      <c r="G2927" s="114"/>
      <c r="H2927" s="117"/>
      <c r="I2927" s="123"/>
      <c r="J2927" s="116"/>
      <c r="K2927" s="123"/>
      <c r="L2927" s="116"/>
      <c r="M2927" s="116"/>
      <c r="N2927" s="123"/>
    </row>
    <row r="2928">
      <c r="A2928" s="114"/>
      <c r="B2928" s="114"/>
      <c r="C2928" s="114"/>
      <c r="D2928" s="114"/>
      <c r="E2928" s="114"/>
      <c r="F2928" s="114"/>
      <c r="G2928" s="114"/>
      <c r="H2928" s="117"/>
      <c r="I2928" s="123"/>
      <c r="J2928" s="116"/>
      <c r="K2928" s="123"/>
      <c r="L2928" s="116"/>
      <c r="M2928" s="116"/>
      <c r="N2928" s="123"/>
    </row>
    <row r="2929">
      <c r="A2929" s="114"/>
      <c r="B2929" s="114"/>
      <c r="C2929" s="114"/>
      <c r="D2929" s="114"/>
      <c r="E2929" s="114"/>
      <c r="F2929" s="114"/>
      <c r="G2929" s="114"/>
      <c r="H2929" s="117"/>
      <c r="I2929" s="123"/>
      <c r="J2929" s="116"/>
      <c r="K2929" s="123"/>
      <c r="L2929" s="116"/>
      <c r="M2929" s="116"/>
      <c r="N2929" s="123"/>
    </row>
    <row r="2930">
      <c r="A2930" s="114"/>
      <c r="B2930" s="114"/>
      <c r="C2930" s="114"/>
      <c r="D2930" s="114"/>
      <c r="E2930" s="114"/>
      <c r="F2930" s="114"/>
      <c r="G2930" s="114"/>
      <c r="H2930" s="117"/>
      <c r="I2930" s="123"/>
      <c r="J2930" s="116"/>
      <c r="K2930" s="123"/>
      <c r="L2930" s="116"/>
      <c r="M2930" s="116"/>
      <c r="N2930" s="123"/>
    </row>
    <row r="2931">
      <c r="A2931" s="114"/>
      <c r="B2931" s="114"/>
      <c r="C2931" s="114"/>
      <c r="D2931" s="114"/>
      <c r="E2931" s="114"/>
      <c r="F2931" s="114"/>
      <c r="G2931" s="114"/>
      <c r="H2931" s="117"/>
      <c r="I2931" s="123"/>
      <c r="J2931" s="116"/>
      <c r="K2931" s="123"/>
      <c r="L2931" s="116"/>
      <c r="M2931" s="116"/>
      <c r="N2931" s="123"/>
    </row>
    <row r="2932">
      <c r="A2932" s="114"/>
      <c r="B2932" s="114"/>
      <c r="C2932" s="114"/>
      <c r="D2932" s="114"/>
      <c r="E2932" s="114"/>
      <c r="F2932" s="114"/>
      <c r="G2932" s="114"/>
      <c r="H2932" s="117"/>
      <c r="I2932" s="123"/>
      <c r="J2932" s="116"/>
      <c r="K2932" s="123"/>
      <c r="L2932" s="116"/>
      <c r="M2932" s="116"/>
      <c r="N2932" s="123"/>
    </row>
    <row r="2933">
      <c r="A2933" s="114"/>
      <c r="B2933" s="114"/>
      <c r="C2933" s="114"/>
      <c r="D2933" s="114"/>
      <c r="E2933" s="114"/>
      <c r="F2933" s="114"/>
      <c r="G2933" s="114"/>
      <c r="H2933" s="117"/>
      <c r="I2933" s="123"/>
      <c r="J2933" s="116"/>
      <c r="K2933" s="123"/>
      <c r="L2933" s="116"/>
      <c r="M2933" s="116"/>
      <c r="N2933" s="123"/>
    </row>
    <row r="2934">
      <c r="A2934" s="114"/>
      <c r="B2934" s="114"/>
      <c r="C2934" s="114"/>
      <c r="D2934" s="114"/>
      <c r="E2934" s="114"/>
      <c r="F2934" s="114"/>
      <c r="G2934" s="114"/>
      <c r="H2934" s="117"/>
      <c r="I2934" s="123"/>
      <c r="J2934" s="116"/>
      <c r="K2934" s="123"/>
      <c r="L2934" s="116"/>
      <c r="M2934" s="116"/>
      <c r="N2934" s="123"/>
    </row>
    <row r="2935">
      <c r="A2935" s="114"/>
      <c r="B2935" s="114"/>
      <c r="C2935" s="114"/>
      <c r="D2935" s="114"/>
      <c r="E2935" s="114"/>
      <c r="F2935" s="114"/>
      <c r="G2935" s="114"/>
      <c r="H2935" s="117"/>
      <c r="I2935" s="123"/>
      <c r="J2935" s="116"/>
      <c r="K2935" s="123"/>
      <c r="L2935" s="116"/>
      <c r="M2935" s="116"/>
      <c r="N2935" s="123"/>
    </row>
    <row r="2936">
      <c r="A2936" s="114"/>
      <c r="B2936" s="114"/>
      <c r="C2936" s="114"/>
      <c r="D2936" s="114"/>
      <c r="E2936" s="114"/>
      <c r="F2936" s="114"/>
      <c r="G2936" s="114"/>
      <c r="H2936" s="117"/>
      <c r="I2936" s="123"/>
      <c r="J2936" s="116"/>
      <c r="K2936" s="123"/>
      <c r="L2936" s="116"/>
      <c r="M2936" s="116"/>
      <c r="N2936" s="123"/>
    </row>
    <row r="2937">
      <c r="A2937" s="114"/>
      <c r="B2937" s="114"/>
      <c r="C2937" s="114"/>
      <c r="D2937" s="114"/>
      <c r="E2937" s="114"/>
      <c r="F2937" s="114"/>
      <c r="G2937" s="114"/>
      <c r="H2937" s="117"/>
      <c r="I2937" s="123"/>
      <c r="J2937" s="116"/>
      <c r="K2937" s="123"/>
      <c r="L2937" s="116"/>
      <c r="M2937" s="116"/>
      <c r="N2937" s="123"/>
    </row>
    <row r="2938">
      <c r="A2938" s="114"/>
      <c r="B2938" s="114"/>
      <c r="C2938" s="114"/>
      <c r="D2938" s="114"/>
      <c r="E2938" s="114"/>
      <c r="F2938" s="114"/>
      <c r="G2938" s="114"/>
      <c r="H2938" s="117"/>
      <c r="I2938" s="123"/>
      <c r="J2938" s="116"/>
      <c r="K2938" s="123"/>
      <c r="L2938" s="116"/>
      <c r="M2938" s="116"/>
      <c r="N2938" s="123"/>
    </row>
    <row r="2939">
      <c r="A2939" s="114"/>
      <c r="B2939" s="114"/>
      <c r="C2939" s="114"/>
      <c r="D2939" s="114"/>
      <c r="E2939" s="114"/>
      <c r="F2939" s="114"/>
      <c r="G2939" s="114"/>
      <c r="H2939" s="117"/>
      <c r="I2939" s="123"/>
      <c r="J2939" s="116"/>
      <c r="K2939" s="123"/>
      <c r="L2939" s="116"/>
      <c r="M2939" s="116"/>
      <c r="N2939" s="123"/>
    </row>
    <row r="2940">
      <c r="A2940" s="114"/>
      <c r="B2940" s="114"/>
      <c r="C2940" s="114"/>
      <c r="D2940" s="114"/>
      <c r="E2940" s="114"/>
      <c r="F2940" s="114"/>
      <c r="G2940" s="114"/>
      <c r="H2940" s="117"/>
      <c r="I2940" s="123"/>
      <c r="J2940" s="116"/>
      <c r="K2940" s="123"/>
      <c r="L2940" s="116"/>
      <c r="M2940" s="116"/>
      <c r="N2940" s="123"/>
    </row>
    <row r="2941">
      <c r="A2941" s="114"/>
      <c r="B2941" s="114"/>
      <c r="C2941" s="114"/>
      <c r="D2941" s="114"/>
      <c r="E2941" s="114"/>
      <c r="F2941" s="114"/>
      <c r="G2941" s="114"/>
      <c r="H2941" s="117"/>
      <c r="I2941" s="123"/>
      <c r="J2941" s="116"/>
      <c r="K2941" s="123"/>
      <c r="L2941" s="116"/>
      <c r="M2941" s="116"/>
      <c r="N2941" s="123"/>
    </row>
    <row r="2942">
      <c r="A2942" s="114"/>
      <c r="B2942" s="114"/>
      <c r="C2942" s="114"/>
      <c r="D2942" s="114"/>
      <c r="E2942" s="114"/>
      <c r="F2942" s="114"/>
      <c r="G2942" s="114"/>
      <c r="H2942" s="117"/>
      <c r="I2942" s="123"/>
      <c r="J2942" s="116"/>
      <c r="K2942" s="123"/>
      <c r="L2942" s="116"/>
      <c r="M2942" s="116"/>
      <c r="N2942" s="123"/>
    </row>
    <row r="2943">
      <c r="A2943" s="114"/>
      <c r="B2943" s="114"/>
      <c r="C2943" s="114"/>
      <c r="D2943" s="114"/>
      <c r="E2943" s="114"/>
      <c r="F2943" s="114"/>
      <c r="G2943" s="114"/>
      <c r="H2943" s="117"/>
      <c r="I2943" s="123"/>
      <c r="J2943" s="116"/>
      <c r="K2943" s="123"/>
      <c r="L2943" s="116"/>
      <c r="M2943" s="116"/>
      <c r="N2943" s="123"/>
    </row>
    <row r="2944">
      <c r="A2944" s="114"/>
      <c r="B2944" s="114"/>
      <c r="C2944" s="114"/>
      <c r="D2944" s="114"/>
      <c r="E2944" s="114"/>
      <c r="F2944" s="114"/>
      <c r="G2944" s="114"/>
      <c r="H2944" s="117"/>
      <c r="I2944" s="123"/>
      <c r="J2944" s="116"/>
      <c r="K2944" s="123"/>
      <c r="L2944" s="116"/>
      <c r="M2944" s="116"/>
      <c r="N2944" s="123"/>
    </row>
    <row r="2945">
      <c r="A2945" s="114"/>
      <c r="B2945" s="114"/>
      <c r="C2945" s="114"/>
      <c r="D2945" s="114"/>
      <c r="E2945" s="114"/>
      <c r="F2945" s="114"/>
      <c r="G2945" s="114"/>
      <c r="H2945" s="117"/>
      <c r="I2945" s="123"/>
      <c r="J2945" s="116"/>
      <c r="K2945" s="123"/>
      <c r="L2945" s="116"/>
      <c r="M2945" s="116"/>
      <c r="N2945" s="123"/>
    </row>
    <row r="2946">
      <c r="A2946" s="114"/>
      <c r="B2946" s="114"/>
      <c r="C2946" s="114"/>
      <c r="D2946" s="114"/>
      <c r="E2946" s="114"/>
      <c r="F2946" s="114"/>
      <c r="G2946" s="114"/>
      <c r="H2946" s="117"/>
      <c r="I2946" s="123"/>
      <c r="J2946" s="116"/>
      <c r="K2946" s="123"/>
      <c r="L2946" s="116"/>
      <c r="M2946" s="116"/>
      <c r="N2946" s="123"/>
    </row>
    <row r="2947">
      <c r="A2947" s="114"/>
      <c r="B2947" s="114"/>
      <c r="C2947" s="114"/>
      <c r="D2947" s="114"/>
      <c r="E2947" s="114"/>
      <c r="F2947" s="114"/>
      <c r="G2947" s="114"/>
      <c r="H2947" s="117"/>
      <c r="I2947" s="123"/>
      <c r="J2947" s="116"/>
      <c r="K2947" s="123"/>
      <c r="L2947" s="116"/>
      <c r="M2947" s="116"/>
      <c r="N2947" s="123"/>
    </row>
    <row r="2948">
      <c r="A2948" s="114"/>
      <c r="B2948" s="114"/>
      <c r="C2948" s="114"/>
      <c r="D2948" s="114"/>
      <c r="E2948" s="114"/>
      <c r="F2948" s="114"/>
      <c r="G2948" s="114"/>
      <c r="H2948" s="117"/>
      <c r="I2948" s="123"/>
      <c r="J2948" s="116"/>
      <c r="K2948" s="123"/>
      <c r="L2948" s="116"/>
      <c r="M2948" s="116"/>
      <c r="N2948" s="123"/>
    </row>
    <row r="2949">
      <c r="A2949" s="114"/>
      <c r="B2949" s="114"/>
      <c r="C2949" s="114"/>
      <c r="D2949" s="114"/>
      <c r="E2949" s="114"/>
      <c r="F2949" s="114"/>
      <c r="G2949" s="114"/>
      <c r="H2949" s="117"/>
      <c r="I2949" s="123"/>
      <c r="J2949" s="116"/>
      <c r="K2949" s="123"/>
      <c r="L2949" s="116"/>
      <c r="M2949" s="116"/>
      <c r="N2949" s="123"/>
    </row>
    <row r="2950">
      <c r="A2950" s="114"/>
      <c r="B2950" s="114"/>
      <c r="C2950" s="114"/>
      <c r="D2950" s="114"/>
      <c r="E2950" s="114"/>
      <c r="F2950" s="114"/>
      <c r="G2950" s="114"/>
      <c r="H2950" s="117"/>
      <c r="I2950" s="123"/>
      <c r="J2950" s="116"/>
      <c r="K2950" s="123"/>
      <c r="L2950" s="116"/>
      <c r="M2950" s="116"/>
      <c r="N2950" s="123"/>
    </row>
    <row r="2951">
      <c r="A2951" s="114"/>
      <c r="B2951" s="114"/>
      <c r="C2951" s="114"/>
      <c r="D2951" s="114"/>
      <c r="E2951" s="114"/>
      <c r="F2951" s="114"/>
      <c r="G2951" s="114"/>
      <c r="H2951" s="117"/>
      <c r="I2951" s="123"/>
      <c r="J2951" s="116"/>
      <c r="K2951" s="123"/>
      <c r="L2951" s="116"/>
      <c r="M2951" s="116"/>
      <c r="N2951" s="123"/>
    </row>
    <row r="2952">
      <c r="A2952" s="114"/>
      <c r="B2952" s="114"/>
      <c r="C2952" s="114"/>
      <c r="D2952" s="114"/>
      <c r="E2952" s="114"/>
      <c r="F2952" s="114"/>
      <c r="G2952" s="114"/>
      <c r="H2952" s="117"/>
      <c r="I2952" s="123"/>
      <c r="J2952" s="116"/>
      <c r="K2952" s="123"/>
      <c r="L2952" s="116"/>
      <c r="M2952" s="116"/>
      <c r="N2952" s="123"/>
    </row>
    <row r="2953">
      <c r="A2953" s="114"/>
      <c r="B2953" s="114"/>
      <c r="C2953" s="114"/>
      <c r="D2953" s="114"/>
      <c r="E2953" s="114"/>
      <c r="F2953" s="114"/>
      <c r="G2953" s="114"/>
      <c r="H2953" s="117"/>
      <c r="I2953" s="123"/>
      <c r="J2953" s="116"/>
      <c r="K2953" s="123"/>
      <c r="L2953" s="116"/>
      <c r="M2953" s="116"/>
      <c r="N2953" s="123"/>
    </row>
    <row r="2954">
      <c r="A2954" s="114"/>
      <c r="B2954" s="114"/>
      <c r="C2954" s="114"/>
      <c r="D2954" s="114"/>
      <c r="E2954" s="114"/>
      <c r="F2954" s="114"/>
      <c r="G2954" s="114"/>
      <c r="H2954" s="117"/>
      <c r="I2954" s="123"/>
      <c r="J2954" s="116"/>
      <c r="K2954" s="123"/>
      <c r="L2954" s="116"/>
      <c r="M2954" s="116"/>
      <c r="N2954" s="123"/>
    </row>
    <row r="2955">
      <c r="A2955" s="114"/>
      <c r="B2955" s="114"/>
      <c r="C2955" s="114"/>
      <c r="D2955" s="114"/>
      <c r="E2955" s="114"/>
      <c r="F2955" s="114"/>
      <c r="G2955" s="114"/>
      <c r="H2955" s="117"/>
      <c r="I2955" s="123"/>
      <c r="J2955" s="116"/>
      <c r="K2955" s="123"/>
      <c r="L2955" s="116"/>
      <c r="M2955" s="116"/>
      <c r="N2955" s="123"/>
    </row>
    <row r="2956">
      <c r="A2956" s="114"/>
      <c r="B2956" s="114"/>
      <c r="C2956" s="114"/>
      <c r="D2956" s="114"/>
      <c r="E2956" s="114"/>
      <c r="F2956" s="114"/>
      <c r="G2956" s="114"/>
      <c r="H2956" s="117"/>
      <c r="I2956" s="123"/>
      <c r="J2956" s="116"/>
      <c r="K2956" s="123"/>
      <c r="L2956" s="116"/>
      <c r="M2956" s="116"/>
      <c r="N2956" s="123"/>
    </row>
    <row r="2957">
      <c r="A2957" s="114"/>
      <c r="B2957" s="114"/>
      <c r="C2957" s="114"/>
      <c r="D2957" s="114"/>
      <c r="E2957" s="114"/>
      <c r="F2957" s="114"/>
      <c r="G2957" s="114"/>
      <c r="H2957" s="117"/>
      <c r="I2957" s="123"/>
      <c r="J2957" s="116"/>
      <c r="K2957" s="123"/>
      <c r="L2957" s="116"/>
      <c r="M2957" s="116"/>
      <c r="N2957" s="123"/>
    </row>
    <row r="2958">
      <c r="A2958" s="114"/>
      <c r="B2958" s="114"/>
      <c r="C2958" s="114"/>
      <c r="D2958" s="114"/>
      <c r="E2958" s="114"/>
      <c r="F2958" s="114"/>
      <c r="G2958" s="114"/>
      <c r="H2958" s="117"/>
      <c r="I2958" s="123"/>
      <c r="J2958" s="116"/>
      <c r="K2958" s="123"/>
      <c r="L2958" s="116"/>
      <c r="M2958" s="116"/>
      <c r="N2958" s="123"/>
    </row>
    <row r="2959">
      <c r="A2959" s="114"/>
      <c r="B2959" s="114"/>
      <c r="C2959" s="114"/>
      <c r="D2959" s="114"/>
      <c r="E2959" s="114"/>
      <c r="F2959" s="114"/>
      <c r="G2959" s="114"/>
      <c r="H2959" s="117"/>
      <c r="I2959" s="123"/>
      <c r="J2959" s="116"/>
      <c r="K2959" s="123"/>
      <c r="L2959" s="116"/>
      <c r="M2959" s="116"/>
      <c r="N2959" s="123"/>
    </row>
    <row r="2960">
      <c r="A2960" s="114"/>
      <c r="B2960" s="114"/>
      <c r="C2960" s="114"/>
      <c r="D2960" s="114"/>
      <c r="E2960" s="114"/>
      <c r="F2960" s="114"/>
      <c r="G2960" s="114"/>
      <c r="H2960" s="117"/>
      <c r="I2960" s="123"/>
      <c r="J2960" s="116"/>
      <c r="K2960" s="123"/>
      <c r="L2960" s="116"/>
      <c r="M2960" s="116"/>
      <c r="N2960" s="123"/>
    </row>
    <row r="2961">
      <c r="A2961" s="114"/>
      <c r="B2961" s="114"/>
      <c r="C2961" s="114"/>
      <c r="D2961" s="114"/>
      <c r="E2961" s="114"/>
      <c r="F2961" s="114"/>
      <c r="G2961" s="114"/>
      <c r="H2961" s="117"/>
      <c r="I2961" s="123"/>
      <c r="J2961" s="116"/>
      <c r="K2961" s="123"/>
      <c r="L2961" s="116"/>
      <c r="M2961" s="116"/>
      <c r="N2961" s="123"/>
    </row>
    <row r="2962">
      <c r="A2962" s="114"/>
      <c r="B2962" s="114"/>
      <c r="C2962" s="114"/>
      <c r="D2962" s="114"/>
      <c r="E2962" s="114"/>
      <c r="F2962" s="114"/>
      <c r="G2962" s="114"/>
      <c r="H2962" s="117"/>
      <c r="I2962" s="123"/>
      <c r="J2962" s="116"/>
      <c r="K2962" s="123"/>
      <c r="L2962" s="116"/>
      <c r="M2962" s="116"/>
      <c r="N2962" s="123"/>
    </row>
    <row r="2963">
      <c r="A2963" s="114"/>
      <c r="B2963" s="114"/>
      <c r="C2963" s="114"/>
      <c r="D2963" s="114"/>
      <c r="E2963" s="114"/>
      <c r="F2963" s="114"/>
      <c r="G2963" s="114"/>
      <c r="H2963" s="117"/>
      <c r="I2963" s="123"/>
      <c r="J2963" s="116"/>
      <c r="K2963" s="123"/>
      <c r="L2963" s="116"/>
      <c r="M2963" s="116"/>
      <c r="N2963" s="123"/>
    </row>
    <row r="2964">
      <c r="A2964" s="114"/>
      <c r="B2964" s="114"/>
      <c r="C2964" s="114"/>
      <c r="D2964" s="114"/>
      <c r="E2964" s="114"/>
      <c r="F2964" s="114"/>
      <c r="G2964" s="114"/>
      <c r="H2964" s="117"/>
      <c r="I2964" s="123"/>
      <c r="J2964" s="116"/>
      <c r="K2964" s="123"/>
      <c r="L2964" s="116"/>
      <c r="M2964" s="116"/>
      <c r="N2964" s="123"/>
    </row>
    <row r="2965">
      <c r="A2965" s="114"/>
      <c r="B2965" s="114"/>
      <c r="C2965" s="114"/>
      <c r="D2965" s="114"/>
      <c r="E2965" s="114"/>
      <c r="F2965" s="114"/>
      <c r="G2965" s="114"/>
      <c r="H2965" s="117"/>
      <c r="I2965" s="123"/>
      <c r="J2965" s="116"/>
      <c r="K2965" s="123"/>
      <c r="L2965" s="116"/>
      <c r="M2965" s="116"/>
      <c r="N2965" s="123"/>
    </row>
    <row r="2966">
      <c r="A2966" s="114"/>
      <c r="B2966" s="114"/>
      <c r="C2966" s="114"/>
      <c r="D2966" s="114"/>
      <c r="E2966" s="114"/>
      <c r="F2966" s="114"/>
      <c r="G2966" s="114"/>
      <c r="H2966" s="117"/>
      <c r="I2966" s="123"/>
      <c r="J2966" s="116"/>
      <c r="K2966" s="123"/>
      <c r="L2966" s="116"/>
      <c r="M2966" s="116"/>
      <c r="N2966" s="123"/>
    </row>
    <row r="2967">
      <c r="A2967" s="114"/>
      <c r="B2967" s="114"/>
      <c r="C2967" s="114"/>
      <c r="D2967" s="114"/>
      <c r="E2967" s="114"/>
      <c r="F2967" s="114"/>
      <c r="G2967" s="114"/>
      <c r="H2967" s="117"/>
      <c r="I2967" s="123"/>
      <c r="J2967" s="116"/>
      <c r="K2967" s="123"/>
      <c r="L2967" s="116"/>
      <c r="M2967" s="116"/>
      <c r="N2967" s="123"/>
    </row>
    <row r="2968">
      <c r="A2968" s="114"/>
      <c r="B2968" s="114"/>
      <c r="C2968" s="114"/>
      <c r="D2968" s="114"/>
      <c r="E2968" s="114"/>
      <c r="F2968" s="114"/>
      <c r="G2968" s="114"/>
      <c r="H2968" s="117"/>
      <c r="I2968" s="123"/>
      <c r="J2968" s="116"/>
      <c r="K2968" s="123"/>
      <c r="L2968" s="116"/>
      <c r="M2968" s="116"/>
      <c r="N2968" s="123"/>
    </row>
    <row r="2969">
      <c r="A2969" s="114"/>
      <c r="B2969" s="114"/>
      <c r="C2969" s="114"/>
      <c r="D2969" s="114"/>
      <c r="E2969" s="114"/>
      <c r="F2969" s="114"/>
      <c r="G2969" s="114"/>
      <c r="H2969" s="117"/>
      <c r="I2969" s="123"/>
      <c r="J2969" s="116"/>
      <c r="K2969" s="123"/>
      <c r="L2969" s="116"/>
      <c r="M2969" s="116"/>
      <c r="N2969" s="123"/>
    </row>
    <row r="2970">
      <c r="A2970" s="114"/>
      <c r="B2970" s="114"/>
      <c r="C2970" s="114"/>
      <c r="D2970" s="114"/>
      <c r="E2970" s="114"/>
      <c r="F2970" s="114"/>
      <c r="G2970" s="114"/>
      <c r="H2970" s="117"/>
      <c r="I2970" s="123"/>
      <c r="J2970" s="116"/>
      <c r="K2970" s="123"/>
      <c r="L2970" s="116"/>
      <c r="M2970" s="116"/>
      <c r="N2970" s="123"/>
    </row>
    <row r="2971">
      <c r="A2971" s="114"/>
      <c r="B2971" s="114"/>
      <c r="C2971" s="114"/>
      <c r="D2971" s="114"/>
      <c r="E2971" s="114"/>
      <c r="F2971" s="114"/>
      <c r="G2971" s="114"/>
      <c r="H2971" s="117"/>
      <c r="I2971" s="123"/>
      <c r="J2971" s="116"/>
      <c r="K2971" s="123"/>
      <c r="L2971" s="116"/>
      <c r="M2971" s="116"/>
      <c r="N2971" s="123"/>
    </row>
    <row r="2972">
      <c r="A2972" s="114"/>
      <c r="B2972" s="114"/>
      <c r="C2972" s="114"/>
      <c r="D2972" s="114"/>
      <c r="E2972" s="114"/>
      <c r="F2972" s="114"/>
      <c r="G2972" s="114"/>
      <c r="H2972" s="117"/>
      <c r="I2972" s="123"/>
      <c r="J2972" s="116"/>
      <c r="K2972" s="123"/>
      <c r="L2972" s="116"/>
      <c r="M2972" s="116"/>
      <c r="N2972" s="123"/>
    </row>
    <row r="2973">
      <c r="A2973" s="114"/>
      <c r="B2973" s="114"/>
      <c r="C2973" s="114"/>
      <c r="D2973" s="114"/>
      <c r="E2973" s="114"/>
      <c r="F2973" s="114"/>
      <c r="G2973" s="114"/>
      <c r="H2973" s="117"/>
      <c r="I2973" s="123"/>
      <c r="J2973" s="116"/>
      <c r="K2973" s="123"/>
      <c r="L2973" s="116"/>
      <c r="M2973" s="116"/>
      <c r="N2973" s="123"/>
    </row>
    <row r="2974">
      <c r="A2974" s="114"/>
      <c r="B2974" s="114"/>
      <c r="C2974" s="114"/>
      <c r="D2974" s="114"/>
      <c r="E2974" s="114"/>
      <c r="F2974" s="114"/>
      <c r="G2974" s="114"/>
      <c r="H2974" s="117"/>
      <c r="I2974" s="123"/>
      <c r="J2974" s="116"/>
      <c r="K2974" s="123"/>
      <c r="L2974" s="116"/>
      <c r="M2974" s="116"/>
      <c r="N2974" s="123"/>
    </row>
    <row r="2975">
      <c r="A2975" s="114"/>
      <c r="B2975" s="114"/>
      <c r="C2975" s="114"/>
      <c r="D2975" s="114"/>
      <c r="E2975" s="114"/>
      <c r="F2975" s="114"/>
      <c r="G2975" s="114"/>
      <c r="H2975" s="117"/>
      <c r="I2975" s="123"/>
      <c r="J2975" s="116"/>
      <c r="K2975" s="123"/>
      <c r="L2975" s="116"/>
      <c r="M2975" s="116"/>
      <c r="N2975" s="123"/>
    </row>
    <row r="2976">
      <c r="A2976" s="114"/>
      <c r="B2976" s="114"/>
      <c r="C2976" s="114"/>
      <c r="D2976" s="114"/>
      <c r="E2976" s="114"/>
      <c r="F2976" s="114"/>
      <c r="G2976" s="114"/>
      <c r="H2976" s="117"/>
      <c r="I2976" s="123"/>
      <c r="J2976" s="116"/>
      <c r="K2976" s="123"/>
      <c r="L2976" s="116"/>
      <c r="M2976" s="116"/>
      <c r="N2976" s="123"/>
    </row>
    <row r="2977">
      <c r="A2977" s="114"/>
      <c r="B2977" s="114"/>
      <c r="C2977" s="114"/>
      <c r="D2977" s="114"/>
      <c r="E2977" s="114"/>
      <c r="F2977" s="114"/>
      <c r="G2977" s="114"/>
      <c r="H2977" s="117"/>
      <c r="I2977" s="123"/>
      <c r="J2977" s="116"/>
      <c r="K2977" s="123"/>
      <c r="L2977" s="116"/>
      <c r="M2977" s="116"/>
      <c r="N2977" s="123"/>
    </row>
    <row r="2978">
      <c r="A2978" s="114"/>
      <c r="B2978" s="114"/>
      <c r="C2978" s="114"/>
      <c r="D2978" s="114"/>
      <c r="E2978" s="114"/>
      <c r="F2978" s="114"/>
      <c r="G2978" s="114"/>
      <c r="H2978" s="117"/>
      <c r="I2978" s="123"/>
      <c r="J2978" s="116"/>
      <c r="K2978" s="123"/>
      <c r="L2978" s="116"/>
      <c r="M2978" s="116"/>
      <c r="N2978" s="123"/>
    </row>
    <row r="2979">
      <c r="A2979" s="114"/>
      <c r="B2979" s="114"/>
      <c r="C2979" s="114"/>
      <c r="D2979" s="114"/>
      <c r="E2979" s="114"/>
      <c r="F2979" s="114"/>
      <c r="G2979" s="114"/>
      <c r="H2979" s="117"/>
      <c r="I2979" s="123"/>
      <c r="J2979" s="116"/>
      <c r="K2979" s="123"/>
      <c r="L2979" s="116"/>
      <c r="M2979" s="116"/>
      <c r="N2979" s="123"/>
    </row>
    <row r="2980">
      <c r="A2980" s="114"/>
      <c r="B2980" s="114"/>
      <c r="C2980" s="114"/>
      <c r="D2980" s="114"/>
      <c r="E2980" s="114"/>
      <c r="F2980" s="114"/>
      <c r="G2980" s="114"/>
      <c r="H2980" s="117"/>
      <c r="I2980" s="123"/>
      <c r="J2980" s="116"/>
      <c r="K2980" s="123"/>
      <c r="L2980" s="116"/>
      <c r="M2980" s="116"/>
      <c r="N2980" s="123"/>
    </row>
    <row r="2981">
      <c r="A2981" s="114"/>
      <c r="B2981" s="114"/>
      <c r="C2981" s="114"/>
      <c r="D2981" s="114"/>
      <c r="E2981" s="114"/>
      <c r="F2981" s="114"/>
      <c r="G2981" s="114"/>
      <c r="H2981" s="117"/>
      <c r="I2981" s="123"/>
      <c r="J2981" s="116"/>
      <c r="K2981" s="123"/>
      <c r="L2981" s="116"/>
      <c r="M2981" s="116"/>
      <c r="N2981" s="123"/>
    </row>
    <row r="2982">
      <c r="A2982" s="114"/>
      <c r="B2982" s="114"/>
      <c r="C2982" s="114"/>
      <c r="D2982" s="114"/>
      <c r="E2982" s="114"/>
      <c r="F2982" s="114"/>
      <c r="G2982" s="114"/>
      <c r="H2982" s="117"/>
      <c r="I2982" s="123"/>
      <c r="J2982" s="116"/>
      <c r="K2982" s="123"/>
      <c r="L2982" s="116"/>
      <c r="M2982" s="116"/>
      <c r="N2982" s="123"/>
    </row>
    <row r="2983">
      <c r="A2983" s="114"/>
      <c r="B2983" s="114"/>
      <c r="C2983" s="114"/>
      <c r="D2983" s="114"/>
      <c r="E2983" s="114"/>
      <c r="F2983" s="114"/>
      <c r="G2983" s="114"/>
      <c r="H2983" s="117"/>
      <c r="I2983" s="123"/>
      <c r="J2983" s="116"/>
      <c r="K2983" s="123"/>
      <c r="L2983" s="116"/>
      <c r="M2983" s="116"/>
      <c r="N2983" s="123"/>
    </row>
    <row r="2984">
      <c r="A2984" s="114"/>
      <c r="B2984" s="114"/>
      <c r="C2984" s="114"/>
      <c r="D2984" s="114"/>
      <c r="E2984" s="114"/>
      <c r="F2984" s="114"/>
      <c r="G2984" s="114"/>
      <c r="H2984" s="117"/>
      <c r="I2984" s="123"/>
      <c r="J2984" s="116"/>
      <c r="K2984" s="123"/>
      <c r="L2984" s="116"/>
      <c r="M2984" s="116"/>
      <c r="N2984" s="123"/>
    </row>
    <row r="2985">
      <c r="A2985" s="114"/>
      <c r="B2985" s="114"/>
      <c r="C2985" s="114"/>
      <c r="D2985" s="114"/>
      <c r="E2985" s="114"/>
      <c r="F2985" s="114"/>
      <c r="G2985" s="114"/>
      <c r="H2985" s="117"/>
      <c r="I2985" s="123"/>
      <c r="J2985" s="116"/>
      <c r="K2985" s="123"/>
      <c r="L2985" s="116"/>
      <c r="M2985" s="116"/>
      <c r="N2985" s="123"/>
    </row>
    <row r="2986">
      <c r="A2986" s="114"/>
      <c r="B2986" s="114"/>
      <c r="C2986" s="114"/>
      <c r="D2986" s="114"/>
      <c r="E2986" s="114"/>
      <c r="F2986" s="114"/>
      <c r="G2986" s="114"/>
      <c r="H2986" s="117"/>
      <c r="I2986" s="123"/>
      <c r="J2986" s="116"/>
      <c r="K2986" s="123"/>
      <c r="L2986" s="116"/>
      <c r="M2986" s="116"/>
      <c r="N2986" s="123"/>
    </row>
    <row r="2987">
      <c r="A2987" s="114"/>
      <c r="B2987" s="114"/>
      <c r="C2987" s="114"/>
      <c r="D2987" s="114"/>
      <c r="E2987" s="114"/>
      <c r="F2987" s="114"/>
      <c r="G2987" s="114"/>
      <c r="H2987" s="117"/>
      <c r="I2987" s="123"/>
      <c r="J2987" s="116"/>
      <c r="K2987" s="123"/>
      <c r="L2987" s="116"/>
      <c r="M2987" s="116"/>
      <c r="N2987" s="123"/>
    </row>
    <row r="2988">
      <c r="A2988" s="114"/>
      <c r="B2988" s="114"/>
      <c r="C2988" s="114"/>
      <c r="D2988" s="114"/>
      <c r="E2988" s="114"/>
      <c r="F2988" s="114"/>
      <c r="G2988" s="114"/>
      <c r="H2988" s="117"/>
      <c r="I2988" s="123"/>
      <c r="J2988" s="116"/>
      <c r="K2988" s="123"/>
      <c r="L2988" s="116"/>
      <c r="M2988" s="116"/>
      <c r="N2988" s="123"/>
    </row>
    <row r="2989">
      <c r="A2989" s="114"/>
      <c r="B2989" s="114"/>
      <c r="C2989" s="114"/>
      <c r="D2989" s="114"/>
      <c r="E2989" s="114"/>
      <c r="F2989" s="114"/>
      <c r="G2989" s="114"/>
      <c r="H2989" s="117"/>
      <c r="I2989" s="123"/>
      <c r="J2989" s="116"/>
      <c r="K2989" s="123"/>
      <c r="L2989" s="116"/>
      <c r="M2989" s="116"/>
      <c r="N2989" s="123"/>
    </row>
    <row r="2990">
      <c r="A2990" s="114"/>
      <c r="B2990" s="114"/>
      <c r="C2990" s="114"/>
      <c r="D2990" s="114"/>
      <c r="E2990" s="114"/>
      <c r="F2990" s="114"/>
      <c r="G2990" s="114"/>
      <c r="H2990" s="117"/>
      <c r="I2990" s="123"/>
      <c r="J2990" s="116"/>
      <c r="K2990" s="123"/>
      <c r="L2990" s="116"/>
      <c r="M2990" s="116"/>
      <c r="N2990" s="123"/>
    </row>
    <row r="2991">
      <c r="A2991" s="114"/>
      <c r="B2991" s="114"/>
      <c r="C2991" s="114"/>
      <c r="D2991" s="114"/>
      <c r="E2991" s="114"/>
      <c r="F2991" s="114"/>
      <c r="G2991" s="114"/>
      <c r="H2991" s="117"/>
      <c r="I2991" s="123"/>
      <c r="J2991" s="116"/>
      <c r="K2991" s="123"/>
      <c r="L2991" s="116"/>
      <c r="M2991" s="116"/>
      <c r="N2991" s="123"/>
    </row>
    <row r="2992">
      <c r="A2992" s="114"/>
      <c r="B2992" s="114"/>
      <c r="C2992" s="114"/>
      <c r="D2992" s="114"/>
      <c r="E2992" s="114"/>
      <c r="F2992" s="114"/>
      <c r="G2992" s="114"/>
      <c r="H2992" s="117"/>
      <c r="I2992" s="123"/>
      <c r="J2992" s="116"/>
      <c r="K2992" s="123"/>
      <c r="L2992" s="116"/>
      <c r="M2992" s="116"/>
      <c r="N2992" s="123"/>
    </row>
    <row r="2993">
      <c r="A2993" s="114"/>
      <c r="B2993" s="114"/>
      <c r="C2993" s="114"/>
      <c r="D2993" s="114"/>
      <c r="E2993" s="114"/>
      <c r="F2993" s="114"/>
      <c r="G2993" s="114"/>
      <c r="H2993" s="117"/>
      <c r="I2993" s="123"/>
      <c r="J2993" s="116"/>
      <c r="K2993" s="123"/>
      <c r="L2993" s="116"/>
      <c r="M2993" s="116"/>
      <c r="N2993" s="123"/>
    </row>
    <row r="2994">
      <c r="A2994" s="114"/>
      <c r="B2994" s="114"/>
      <c r="C2994" s="114"/>
      <c r="D2994" s="114"/>
      <c r="E2994" s="114"/>
      <c r="F2994" s="114"/>
      <c r="G2994" s="114"/>
      <c r="H2994" s="117"/>
      <c r="I2994" s="123"/>
      <c r="J2994" s="116"/>
      <c r="K2994" s="123"/>
      <c r="L2994" s="116"/>
      <c r="M2994" s="116"/>
      <c r="N2994" s="123"/>
    </row>
    <row r="2995">
      <c r="A2995" s="114"/>
      <c r="B2995" s="114"/>
      <c r="C2995" s="114"/>
      <c r="D2995" s="114"/>
      <c r="E2995" s="114"/>
      <c r="F2995" s="114"/>
      <c r="G2995" s="114"/>
      <c r="H2995" s="117"/>
      <c r="I2995" s="123"/>
      <c r="J2995" s="116"/>
      <c r="K2995" s="123"/>
      <c r="L2995" s="116"/>
      <c r="M2995" s="116"/>
      <c r="N2995" s="123"/>
    </row>
    <row r="2996">
      <c r="A2996" s="114"/>
      <c r="B2996" s="114"/>
      <c r="C2996" s="114"/>
      <c r="D2996" s="114"/>
      <c r="E2996" s="114"/>
      <c r="F2996" s="114"/>
      <c r="G2996" s="114"/>
      <c r="H2996" s="117"/>
      <c r="I2996" s="123"/>
      <c r="J2996" s="116"/>
      <c r="K2996" s="123"/>
      <c r="L2996" s="116"/>
      <c r="M2996" s="116"/>
      <c r="N2996" s="123"/>
    </row>
    <row r="2997">
      <c r="A2997" s="114"/>
      <c r="B2997" s="114"/>
      <c r="C2997" s="114"/>
      <c r="D2997" s="114"/>
      <c r="E2997" s="114"/>
      <c r="F2997" s="114"/>
      <c r="G2997" s="114"/>
      <c r="H2997" s="117"/>
      <c r="I2997" s="123"/>
      <c r="J2997" s="116"/>
      <c r="K2997" s="123"/>
      <c r="L2997" s="116"/>
      <c r="M2997" s="116"/>
      <c r="N2997" s="123"/>
    </row>
    <row r="2998">
      <c r="A2998" s="114"/>
      <c r="B2998" s="114"/>
      <c r="C2998" s="114"/>
      <c r="D2998" s="114"/>
      <c r="E2998" s="114"/>
      <c r="F2998" s="114"/>
      <c r="G2998" s="114"/>
      <c r="H2998" s="117"/>
      <c r="I2998" s="123"/>
      <c r="J2998" s="116"/>
      <c r="K2998" s="123"/>
      <c r="L2998" s="116"/>
      <c r="M2998" s="116"/>
      <c r="N2998" s="123"/>
    </row>
    <row r="2999">
      <c r="A2999" s="114"/>
      <c r="B2999" s="114"/>
      <c r="C2999" s="114"/>
      <c r="D2999" s="114"/>
      <c r="E2999" s="114"/>
      <c r="F2999" s="114"/>
      <c r="G2999" s="114"/>
      <c r="H2999" s="117"/>
      <c r="I2999" s="123"/>
      <c r="J2999" s="116"/>
      <c r="K2999" s="123"/>
      <c r="L2999" s="116"/>
      <c r="M2999" s="116"/>
      <c r="N2999" s="123"/>
    </row>
    <row r="3000">
      <c r="A3000" s="114"/>
      <c r="B3000" s="114"/>
      <c r="C3000" s="114"/>
      <c r="D3000" s="114"/>
      <c r="E3000" s="114"/>
      <c r="F3000" s="114"/>
      <c r="G3000" s="114"/>
      <c r="H3000" s="117"/>
      <c r="I3000" s="123"/>
      <c r="J3000" s="116"/>
      <c r="K3000" s="123"/>
      <c r="L3000" s="116"/>
      <c r="M3000" s="116"/>
      <c r="N3000" s="123"/>
    </row>
    <row r="3001">
      <c r="A3001" s="114"/>
      <c r="B3001" s="114"/>
      <c r="C3001" s="114"/>
      <c r="D3001" s="114"/>
      <c r="E3001" s="114"/>
      <c r="F3001" s="114"/>
      <c r="G3001" s="114"/>
      <c r="H3001" s="117"/>
      <c r="I3001" s="123"/>
      <c r="J3001" s="116"/>
      <c r="K3001" s="123"/>
      <c r="L3001" s="116"/>
      <c r="M3001" s="116"/>
      <c r="N3001" s="123"/>
    </row>
    <row r="3002">
      <c r="A3002" s="114"/>
      <c r="B3002" s="114"/>
      <c r="C3002" s="114"/>
      <c r="D3002" s="114"/>
      <c r="E3002" s="114"/>
      <c r="F3002" s="114"/>
      <c r="G3002" s="114"/>
      <c r="H3002" s="117"/>
      <c r="I3002" s="123"/>
      <c r="J3002" s="116"/>
      <c r="K3002" s="123"/>
      <c r="L3002" s="116"/>
      <c r="M3002" s="116"/>
      <c r="N3002" s="123"/>
    </row>
    <row r="3003">
      <c r="A3003" s="114"/>
      <c r="B3003" s="114"/>
      <c r="C3003" s="114"/>
      <c r="D3003" s="114"/>
      <c r="E3003" s="114"/>
      <c r="F3003" s="114"/>
      <c r="G3003" s="114"/>
      <c r="H3003" s="117"/>
      <c r="I3003" s="123"/>
      <c r="J3003" s="116"/>
      <c r="K3003" s="123"/>
      <c r="L3003" s="116"/>
      <c r="M3003" s="116"/>
      <c r="N3003" s="123"/>
    </row>
    <row r="3004">
      <c r="A3004" s="114"/>
      <c r="B3004" s="114"/>
      <c r="C3004" s="114"/>
      <c r="D3004" s="114"/>
      <c r="E3004" s="114"/>
      <c r="F3004" s="114"/>
      <c r="G3004" s="114"/>
      <c r="H3004" s="117"/>
      <c r="I3004" s="123"/>
      <c r="J3004" s="116"/>
      <c r="K3004" s="123"/>
      <c r="L3004" s="116"/>
      <c r="M3004" s="116"/>
      <c r="N3004" s="123"/>
    </row>
    <row r="3005">
      <c r="A3005" s="114"/>
      <c r="B3005" s="114"/>
      <c r="C3005" s="114"/>
      <c r="D3005" s="114"/>
      <c r="E3005" s="114"/>
      <c r="F3005" s="114"/>
      <c r="G3005" s="114"/>
      <c r="H3005" s="117"/>
      <c r="I3005" s="123"/>
      <c r="J3005" s="116"/>
      <c r="K3005" s="123"/>
      <c r="L3005" s="116"/>
      <c r="M3005" s="116"/>
      <c r="N3005" s="123"/>
    </row>
    <row r="3006">
      <c r="A3006" s="114"/>
      <c r="B3006" s="114"/>
      <c r="C3006" s="114"/>
      <c r="D3006" s="114"/>
      <c r="E3006" s="114"/>
      <c r="F3006" s="114"/>
      <c r="G3006" s="114"/>
      <c r="H3006" s="117"/>
      <c r="I3006" s="123"/>
      <c r="J3006" s="116"/>
      <c r="K3006" s="123"/>
      <c r="L3006" s="116"/>
      <c r="M3006" s="116"/>
      <c r="N3006" s="123"/>
    </row>
    <row r="3007">
      <c r="A3007" s="114"/>
      <c r="B3007" s="114"/>
      <c r="C3007" s="114"/>
      <c r="D3007" s="114"/>
      <c r="E3007" s="114"/>
      <c r="F3007" s="114"/>
      <c r="G3007" s="114"/>
      <c r="H3007" s="117"/>
      <c r="I3007" s="123"/>
      <c r="J3007" s="116"/>
      <c r="K3007" s="123"/>
      <c r="L3007" s="116"/>
      <c r="M3007" s="116"/>
      <c r="N3007" s="123"/>
    </row>
    <row r="3008">
      <c r="A3008" s="114"/>
      <c r="B3008" s="114"/>
      <c r="C3008" s="114"/>
      <c r="D3008" s="114"/>
      <c r="E3008" s="114"/>
      <c r="F3008" s="114"/>
      <c r="G3008" s="114"/>
      <c r="H3008" s="117"/>
      <c r="I3008" s="123"/>
      <c r="J3008" s="116"/>
      <c r="K3008" s="123"/>
      <c r="L3008" s="116"/>
      <c r="M3008" s="116"/>
      <c r="N3008" s="123"/>
    </row>
    <row r="3009">
      <c r="A3009" s="114"/>
      <c r="B3009" s="114"/>
      <c r="C3009" s="114"/>
      <c r="D3009" s="114"/>
      <c r="E3009" s="114"/>
      <c r="F3009" s="114"/>
      <c r="G3009" s="114"/>
      <c r="H3009" s="117"/>
      <c r="I3009" s="123"/>
      <c r="J3009" s="116"/>
      <c r="K3009" s="123"/>
      <c r="L3009" s="116"/>
      <c r="M3009" s="116"/>
      <c r="N3009" s="123"/>
    </row>
    <row r="3010">
      <c r="A3010" s="114"/>
      <c r="B3010" s="114"/>
      <c r="C3010" s="114"/>
      <c r="D3010" s="114"/>
      <c r="E3010" s="114"/>
      <c r="F3010" s="114"/>
      <c r="G3010" s="114"/>
      <c r="H3010" s="117"/>
      <c r="I3010" s="123"/>
      <c r="J3010" s="116"/>
      <c r="K3010" s="123"/>
      <c r="L3010" s="116"/>
      <c r="M3010" s="116"/>
      <c r="N3010" s="123"/>
    </row>
    <row r="3011">
      <c r="A3011" s="114"/>
      <c r="B3011" s="114"/>
      <c r="C3011" s="114"/>
      <c r="D3011" s="114"/>
      <c r="E3011" s="114"/>
      <c r="F3011" s="114"/>
      <c r="G3011" s="114"/>
      <c r="H3011" s="117"/>
      <c r="I3011" s="123"/>
      <c r="J3011" s="116"/>
      <c r="K3011" s="123"/>
      <c r="L3011" s="116"/>
      <c r="M3011" s="116"/>
      <c r="N3011" s="123"/>
    </row>
    <row r="3012">
      <c r="A3012" s="114"/>
      <c r="B3012" s="114"/>
      <c r="C3012" s="114"/>
      <c r="D3012" s="114"/>
      <c r="E3012" s="114"/>
      <c r="F3012" s="114"/>
      <c r="G3012" s="114"/>
      <c r="H3012" s="117"/>
      <c r="I3012" s="123"/>
      <c r="J3012" s="116"/>
      <c r="K3012" s="123"/>
      <c r="L3012" s="116"/>
      <c r="M3012" s="116"/>
      <c r="N3012" s="123"/>
    </row>
    <row r="3013">
      <c r="A3013" s="114"/>
      <c r="B3013" s="114"/>
      <c r="C3013" s="114"/>
      <c r="D3013" s="114"/>
      <c r="E3013" s="114"/>
      <c r="F3013" s="114"/>
      <c r="G3013" s="114"/>
      <c r="H3013" s="117"/>
      <c r="I3013" s="123"/>
      <c r="J3013" s="116"/>
      <c r="K3013" s="123"/>
      <c r="L3013" s="116"/>
      <c r="M3013" s="116"/>
      <c r="N3013" s="123"/>
    </row>
    <row r="3014">
      <c r="A3014" s="114"/>
      <c r="B3014" s="114"/>
      <c r="C3014" s="114"/>
      <c r="D3014" s="114"/>
      <c r="E3014" s="114"/>
      <c r="F3014" s="114"/>
      <c r="G3014" s="114"/>
      <c r="H3014" s="117"/>
      <c r="I3014" s="123"/>
      <c r="J3014" s="116"/>
      <c r="K3014" s="123"/>
      <c r="L3014" s="116"/>
      <c r="M3014" s="116"/>
      <c r="N3014" s="123"/>
    </row>
    <row r="3015">
      <c r="A3015" s="114"/>
      <c r="B3015" s="114"/>
      <c r="C3015" s="114"/>
      <c r="D3015" s="114"/>
      <c r="E3015" s="114"/>
      <c r="F3015" s="114"/>
      <c r="G3015" s="114"/>
      <c r="H3015" s="117"/>
      <c r="I3015" s="123"/>
      <c r="J3015" s="116"/>
      <c r="K3015" s="123"/>
      <c r="L3015" s="116"/>
      <c r="M3015" s="116"/>
      <c r="N3015" s="123"/>
    </row>
    <row r="3016">
      <c r="A3016" s="114"/>
      <c r="B3016" s="114"/>
      <c r="C3016" s="114"/>
      <c r="D3016" s="114"/>
      <c r="E3016" s="114"/>
      <c r="F3016" s="114"/>
      <c r="G3016" s="114"/>
      <c r="H3016" s="117"/>
      <c r="I3016" s="123"/>
      <c r="J3016" s="116"/>
      <c r="K3016" s="123"/>
      <c r="L3016" s="116"/>
      <c r="M3016" s="116"/>
      <c r="N3016" s="123"/>
    </row>
    <row r="3017">
      <c r="A3017" s="114"/>
      <c r="B3017" s="114"/>
      <c r="C3017" s="114"/>
      <c r="D3017" s="114"/>
      <c r="E3017" s="114"/>
      <c r="F3017" s="114"/>
      <c r="G3017" s="114"/>
      <c r="H3017" s="117"/>
      <c r="I3017" s="123"/>
      <c r="J3017" s="116"/>
      <c r="K3017" s="123"/>
      <c r="L3017" s="116"/>
      <c r="M3017" s="116"/>
      <c r="N3017" s="123"/>
    </row>
    <row r="3018">
      <c r="A3018" s="114"/>
      <c r="B3018" s="114"/>
      <c r="C3018" s="114"/>
      <c r="D3018" s="114"/>
      <c r="E3018" s="114"/>
      <c r="F3018" s="114"/>
      <c r="G3018" s="114"/>
      <c r="H3018" s="117"/>
      <c r="I3018" s="123"/>
      <c r="J3018" s="116"/>
      <c r="K3018" s="123"/>
      <c r="L3018" s="116"/>
      <c r="M3018" s="116"/>
      <c r="N3018" s="123"/>
    </row>
    <row r="3019">
      <c r="A3019" s="114"/>
      <c r="B3019" s="114"/>
      <c r="C3019" s="114"/>
      <c r="D3019" s="114"/>
      <c r="E3019" s="114"/>
      <c r="F3019" s="114"/>
      <c r="G3019" s="114"/>
      <c r="H3019" s="117"/>
      <c r="I3019" s="123"/>
      <c r="J3019" s="116"/>
      <c r="K3019" s="123"/>
      <c r="L3019" s="116"/>
      <c r="M3019" s="116"/>
      <c r="N3019" s="123"/>
    </row>
    <row r="3020">
      <c r="A3020" s="114"/>
      <c r="B3020" s="114"/>
      <c r="C3020" s="114"/>
      <c r="D3020" s="114"/>
      <c r="E3020" s="114"/>
      <c r="F3020" s="114"/>
      <c r="G3020" s="114"/>
      <c r="H3020" s="117"/>
      <c r="I3020" s="123"/>
      <c r="J3020" s="116"/>
      <c r="K3020" s="123"/>
      <c r="L3020" s="116"/>
      <c r="M3020" s="116"/>
      <c r="N3020" s="123"/>
    </row>
    <row r="3021">
      <c r="A3021" s="114"/>
      <c r="B3021" s="114"/>
      <c r="C3021" s="114"/>
      <c r="D3021" s="114"/>
      <c r="E3021" s="114"/>
      <c r="F3021" s="114"/>
      <c r="G3021" s="114"/>
      <c r="H3021" s="117"/>
      <c r="I3021" s="123"/>
      <c r="J3021" s="116"/>
      <c r="K3021" s="123"/>
      <c r="L3021" s="116"/>
      <c r="M3021" s="116"/>
      <c r="N3021" s="123"/>
    </row>
    <row r="3022">
      <c r="A3022" s="114"/>
      <c r="B3022" s="114"/>
      <c r="C3022" s="114"/>
      <c r="D3022" s="114"/>
      <c r="E3022" s="114"/>
      <c r="F3022" s="114"/>
      <c r="G3022" s="114"/>
      <c r="H3022" s="117"/>
      <c r="I3022" s="123"/>
      <c r="J3022" s="116"/>
      <c r="K3022" s="123"/>
      <c r="L3022" s="116"/>
      <c r="M3022" s="116"/>
      <c r="N3022" s="123"/>
    </row>
    <row r="3023">
      <c r="A3023" s="114"/>
      <c r="B3023" s="114"/>
      <c r="C3023" s="114"/>
      <c r="D3023" s="114"/>
      <c r="E3023" s="114"/>
      <c r="F3023" s="114"/>
      <c r="G3023" s="114"/>
      <c r="H3023" s="117"/>
      <c r="I3023" s="123"/>
      <c r="J3023" s="116"/>
      <c r="K3023" s="123"/>
      <c r="L3023" s="116"/>
      <c r="M3023" s="116"/>
      <c r="N3023" s="123"/>
    </row>
    <row r="3024">
      <c r="A3024" s="114"/>
      <c r="B3024" s="114"/>
      <c r="C3024" s="114"/>
      <c r="D3024" s="114"/>
      <c r="E3024" s="114"/>
      <c r="F3024" s="114"/>
      <c r="G3024" s="114"/>
      <c r="H3024" s="117"/>
      <c r="I3024" s="123"/>
      <c r="J3024" s="116"/>
      <c r="K3024" s="123"/>
      <c r="L3024" s="116"/>
      <c r="M3024" s="116"/>
      <c r="N3024" s="123"/>
    </row>
    <row r="3025">
      <c r="A3025" s="114"/>
      <c r="B3025" s="114"/>
      <c r="C3025" s="114"/>
      <c r="D3025" s="114"/>
      <c r="E3025" s="114"/>
      <c r="F3025" s="114"/>
      <c r="G3025" s="114"/>
      <c r="H3025" s="117"/>
      <c r="I3025" s="123"/>
      <c r="J3025" s="116"/>
      <c r="K3025" s="123"/>
      <c r="L3025" s="116"/>
      <c r="M3025" s="116"/>
      <c r="N3025" s="123"/>
    </row>
    <row r="3026">
      <c r="A3026" s="114"/>
      <c r="B3026" s="114"/>
      <c r="C3026" s="114"/>
      <c r="D3026" s="114"/>
      <c r="E3026" s="114"/>
      <c r="F3026" s="114"/>
      <c r="G3026" s="114"/>
      <c r="H3026" s="117"/>
      <c r="I3026" s="123"/>
      <c r="J3026" s="116"/>
      <c r="K3026" s="123"/>
      <c r="L3026" s="116"/>
      <c r="M3026" s="116"/>
      <c r="N3026" s="123"/>
    </row>
    <row r="3027">
      <c r="A3027" s="114"/>
      <c r="B3027" s="114"/>
      <c r="C3027" s="114"/>
      <c r="D3027" s="114"/>
      <c r="E3027" s="114"/>
      <c r="F3027" s="114"/>
      <c r="G3027" s="114"/>
      <c r="H3027" s="117"/>
      <c r="I3027" s="123"/>
      <c r="J3027" s="116"/>
      <c r="K3027" s="123"/>
      <c r="L3027" s="116"/>
      <c r="M3027" s="116"/>
      <c r="N3027" s="123"/>
    </row>
    <row r="3028">
      <c r="A3028" s="114"/>
      <c r="B3028" s="114"/>
      <c r="C3028" s="114"/>
      <c r="D3028" s="114"/>
      <c r="E3028" s="114"/>
      <c r="F3028" s="114"/>
      <c r="G3028" s="114"/>
      <c r="H3028" s="117"/>
      <c r="I3028" s="123"/>
      <c r="J3028" s="116"/>
      <c r="K3028" s="123"/>
      <c r="L3028" s="116"/>
      <c r="M3028" s="116"/>
      <c r="N3028" s="123"/>
    </row>
    <row r="3029">
      <c r="A3029" s="114"/>
      <c r="B3029" s="114"/>
      <c r="C3029" s="114"/>
      <c r="D3029" s="114"/>
      <c r="E3029" s="114"/>
      <c r="F3029" s="114"/>
      <c r="G3029" s="114"/>
      <c r="H3029" s="117"/>
      <c r="I3029" s="123"/>
      <c r="J3029" s="116"/>
      <c r="K3029" s="123"/>
      <c r="L3029" s="116"/>
      <c r="M3029" s="116"/>
      <c r="N3029" s="123"/>
    </row>
    <row r="3030">
      <c r="A3030" s="114"/>
      <c r="B3030" s="114"/>
      <c r="C3030" s="114"/>
      <c r="D3030" s="114"/>
      <c r="E3030" s="114"/>
      <c r="F3030" s="114"/>
      <c r="G3030" s="114"/>
      <c r="H3030" s="117"/>
      <c r="I3030" s="123"/>
      <c r="J3030" s="116"/>
      <c r="K3030" s="123"/>
      <c r="L3030" s="116"/>
      <c r="M3030" s="116"/>
      <c r="N3030" s="123"/>
    </row>
    <row r="3031">
      <c r="A3031" s="114"/>
      <c r="B3031" s="114"/>
      <c r="C3031" s="114"/>
      <c r="D3031" s="114"/>
      <c r="E3031" s="114"/>
      <c r="F3031" s="114"/>
      <c r="G3031" s="114"/>
      <c r="H3031" s="117"/>
      <c r="I3031" s="123"/>
      <c r="J3031" s="116"/>
      <c r="K3031" s="123"/>
      <c r="L3031" s="116"/>
      <c r="M3031" s="116"/>
      <c r="N3031" s="123"/>
    </row>
    <row r="3032">
      <c r="A3032" s="114"/>
      <c r="B3032" s="114"/>
      <c r="C3032" s="114"/>
      <c r="D3032" s="114"/>
      <c r="E3032" s="114"/>
      <c r="F3032" s="114"/>
      <c r="G3032" s="114"/>
      <c r="H3032" s="117"/>
      <c r="I3032" s="123"/>
      <c r="J3032" s="116"/>
      <c r="K3032" s="123"/>
      <c r="L3032" s="116"/>
      <c r="M3032" s="116"/>
      <c r="N3032" s="123"/>
    </row>
    <row r="3033">
      <c r="A3033" s="114"/>
      <c r="B3033" s="114"/>
      <c r="C3033" s="114"/>
      <c r="D3033" s="114"/>
      <c r="E3033" s="114"/>
      <c r="F3033" s="114"/>
      <c r="G3033" s="114"/>
      <c r="H3033" s="117"/>
      <c r="I3033" s="123"/>
      <c r="J3033" s="116"/>
      <c r="K3033" s="123"/>
      <c r="L3033" s="116"/>
      <c r="M3033" s="116"/>
      <c r="N3033" s="123"/>
    </row>
    <row r="3034">
      <c r="A3034" s="114"/>
      <c r="B3034" s="114"/>
      <c r="C3034" s="114"/>
      <c r="D3034" s="114"/>
      <c r="E3034" s="114"/>
      <c r="F3034" s="114"/>
      <c r="G3034" s="114"/>
      <c r="H3034" s="117"/>
      <c r="I3034" s="123"/>
      <c r="J3034" s="116"/>
      <c r="K3034" s="123"/>
      <c r="L3034" s="116"/>
      <c r="M3034" s="116"/>
      <c r="N3034" s="123"/>
    </row>
    <row r="3035">
      <c r="A3035" s="114"/>
      <c r="B3035" s="114"/>
      <c r="C3035" s="114"/>
      <c r="D3035" s="114"/>
      <c r="E3035" s="114"/>
      <c r="F3035" s="114"/>
      <c r="G3035" s="114"/>
      <c r="H3035" s="117"/>
      <c r="I3035" s="123"/>
      <c r="J3035" s="116"/>
      <c r="K3035" s="123"/>
      <c r="L3035" s="116"/>
      <c r="M3035" s="116"/>
      <c r="N3035" s="123"/>
    </row>
    <row r="3036">
      <c r="A3036" s="114"/>
      <c r="B3036" s="114"/>
      <c r="C3036" s="114"/>
      <c r="D3036" s="114"/>
      <c r="E3036" s="114"/>
      <c r="F3036" s="114"/>
      <c r="G3036" s="114"/>
      <c r="H3036" s="117"/>
      <c r="I3036" s="123"/>
      <c r="J3036" s="116"/>
      <c r="K3036" s="123"/>
      <c r="L3036" s="116"/>
      <c r="M3036" s="116"/>
      <c r="N3036" s="123"/>
    </row>
    <row r="3037">
      <c r="A3037" s="114"/>
      <c r="B3037" s="114"/>
      <c r="C3037" s="114"/>
      <c r="D3037" s="114"/>
      <c r="E3037" s="114"/>
      <c r="F3037" s="114"/>
      <c r="G3037" s="114"/>
      <c r="H3037" s="117"/>
      <c r="I3037" s="123"/>
      <c r="J3037" s="116"/>
      <c r="K3037" s="123"/>
      <c r="L3037" s="116"/>
      <c r="M3037" s="116"/>
      <c r="N3037" s="123"/>
    </row>
    <row r="3038">
      <c r="A3038" s="114"/>
      <c r="B3038" s="114"/>
      <c r="C3038" s="114"/>
      <c r="D3038" s="114"/>
      <c r="E3038" s="114"/>
      <c r="F3038" s="114"/>
      <c r="G3038" s="114"/>
      <c r="H3038" s="117"/>
      <c r="I3038" s="123"/>
      <c r="J3038" s="116"/>
      <c r="K3038" s="123"/>
      <c r="L3038" s="116"/>
      <c r="M3038" s="116"/>
      <c r="N3038" s="123"/>
    </row>
    <row r="3039">
      <c r="A3039" s="114"/>
      <c r="B3039" s="114"/>
      <c r="C3039" s="114"/>
      <c r="D3039" s="114"/>
      <c r="E3039" s="114"/>
      <c r="F3039" s="114"/>
      <c r="G3039" s="114"/>
      <c r="H3039" s="117"/>
      <c r="I3039" s="123"/>
      <c r="J3039" s="116"/>
      <c r="K3039" s="123"/>
      <c r="L3039" s="116"/>
      <c r="M3039" s="116"/>
      <c r="N3039" s="123"/>
    </row>
    <row r="3040">
      <c r="A3040" s="114"/>
      <c r="B3040" s="114"/>
      <c r="C3040" s="114"/>
      <c r="D3040" s="114"/>
      <c r="E3040" s="114"/>
      <c r="F3040" s="114"/>
      <c r="G3040" s="114"/>
      <c r="H3040" s="117"/>
      <c r="I3040" s="123"/>
      <c r="J3040" s="116"/>
      <c r="K3040" s="123"/>
      <c r="L3040" s="116"/>
      <c r="M3040" s="116"/>
      <c r="N3040" s="123"/>
    </row>
    <row r="3041">
      <c r="A3041" s="114"/>
      <c r="B3041" s="114"/>
      <c r="C3041" s="114"/>
      <c r="D3041" s="114"/>
      <c r="E3041" s="114"/>
      <c r="F3041" s="114"/>
      <c r="G3041" s="114"/>
      <c r="H3041" s="117"/>
      <c r="I3041" s="123"/>
      <c r="J3041" s="116"/>
      <c r="K3041" s="123"/>
      <c r="L3041" s="116"/>
      <c r="M3041" s="116"/>
      <c r="N3041" s="123"/>
    </row>
    <row r="3042">
      <c r="A3042" s="114"/>
      <c r="B3042" s="114"/>
      <c r="C3042" s="114"/>
      <c r="D3042" s="114"/>
      <c r="E3042" s="114"/>
      <c r="F3042" s="114"/>
      <c r="G3042" s="114"/>
      <c r="H3042" s="117"/>
      <c r="I3042" s="123"/>
      <c r="J3042" s="116"/>
      <c r="K3042" s="123"/>
      <c r="L3042" s="116"/>
      <c r="M3042" s="116"/>
      <c r="N3042" s="123"/>
    </row>
    <row r="3043">
      <c r="A3043" s="114"/>
      <c r="B3043" s="114"/>
      <c r="C3043" s="114"/>
      <c r="D3043" s="114"/>
      <c r="E3043" s="114"/>
      <c r="F3043" s="114"/>
      <c r="G3043" s="114"/>
      <c r="H3043" s="117"/>
      <c r="I3043" s="123"/>
      <c r="J3043" s="116"/>
      <c r="K3043" s="123"/>
      <c r="L3043" s="116"/>
      <c r="M3043" s="116"/>
      <c r="N3043" s="123"/>
    </row>
    <row r="3044">
      <c r="A3044" s="114"/>
      <c r="B3044" s="114"/>
      <c r="C3044" s="114"/>
      <c r="D3044" s="114"/>
      <c r="E3044" s="114"/>
      <c r="F3044" s="114"/>
      <c r="G3044" s="114"/>
      <c r="H3044" s="117"/>
      <c r="I3044" s="123"/>
      <c r="J3044" s="116"/>
      <c r="K3044" s="123"/>
      <c r="L3044" s="116"/>
      <c r="M3044" s="116"/>
      <c r="N3044" s="123"/>
    </row>
    <row r="3045">
      <c r="A3045" s="114"/>
      <c r="B3045" s="114"/>
      <c r="C3045" s="114"/>
      <c r="D3045" s="114"/>
      <c r="E3045" s="114"/>
      <c r="F3045" s="114"/>
      <c r="G3045" s="114"/>
      <c r="H3045" s="117"/>
      <c r="I3045" s="123"/>
      <c r="J3045" s="116"/>
      <c r="K3045" s="123"/>
      <c r="L3045" s="116"/>
      <c r="M3045" s="116"/>
      <c r="N3045" s="123"/>
    </row>
    <row r="3046">
      <c r="A3046" s="114"/>
      <c r="B3046" s="114"/>
      <c r="C3046" s="114"/>
      <c r="D3046" s="114"/>
      <c r="E3046" s="114"/>
      <c r="F3046" s="114"/>
      <c r="G3046" s="114"/>
      <c r="H3046" s="117"/>
      <c r="I3046" s="123"/>
      <c r="J3046" s="116"/>
      <c r="K3046" s="123"/>
      <c r="L3046" s="116"/>
      <c r="M3046" s="116"/>
      <c r="N3046" s="123"/>
    </row>
    <row r="3047">
      <c r="A3047" s="114"/>
      <c r="B3047" s="114"/>
      <c r="C3047" s="114"/>
      <c r="D3047" s="114"/>
      <c r="E3047" s="114"/>
      <c r="F3047" s="114"/>
      <c r="G3047" s="114"/>
      <c r="H3047" s="117"/>
      <c r="I3047" s="123"/>
      <c r="J3047" s="116"/>
      <c r="K3047" s="123"/>
      <c r="L3047" s="116"/>
      <c r="M3047" s="116"/>
      <c r="N3047" s="123"/>
    </row>
    <row r="3048">
      <c r="A3048" s="114"/>
      <c r="B3048" s="114"/>
      <c r="C3048" s="114"/>
      <c r="D3048" s="114"/>
      <c r="E3048" s="114"/>
      <c r="F3048" s="114"/>
      <c r="G3048" s="114"/>
      <c r="H3048" s="117"/>
      <c r="I3048" s="123"/>
      <c r="J3048" s="116"/>
      <c r="K3048" s="123"/>
      <c r="L3048" s="116"/>
      <c r="M3048" s="116"/>
      <c r="N3048" s="123"/>
    </row>
    <row r="3049">
      <c r="A3049" s="114"/>
      <c r="B3049" s="114"/>
      <c r="C3049" s="114"/>
      <c r="D3049" s="114"/>
      <c r="E3049" s="114"/>
      <c r="F3049" s="114"/>
      <c r="G3049" s="114"/>
      <c r="H3049" s="117"/>
      <c r="I3049" s="123"/>
      <c r="J3049" s="116"/>
      <c r="K3049" s="123"/>
      <c r="L3049" s="116"/>
      <c r="M3049" s="116"/>
      <c r="N3049" s="123"/>
    </row>
    <row r="3050">
      <c r="A3050" s="114"/>
      <c r="B3050" s="114"/>
      <c r="C3050" s="114"/>
      <c r="D3050" s="114"/>
      <c r="E3050" s="114"/>
      <c r="F3050" s="114"/>
      <c r="G3050" s="114"/>
      <c r="H3050" s="117"/>
      <c r="I3050" s="123"/>
      <c r="J3050" s="116"/>
      <c r="K3050" s="123"/>
      <c r="L3050" s="116"/>
      <c r="M3050" s="116"/>
      <c r="N3050" s="123"/>
    </row>
    <row r="3051">
      <c r="A3051" s="114"/>
      <c r="B3051" s="114"/>
      <c r="C3051" s="114"/>
      <c r="D3051" s="114"/>
      <c r="E3051" s="114"/>
      <c r="F3051" s="114"/>
      <c r="G3051" s="114"/>
      <c r="H3051" s="117"/>
      <c r="I3051" s="123"/>
      <c r="J3051" s="116"/>
      <c r="K3051" s="123"/>
      <c r="L3051" s="116"/>
      <c r="M3051" s="116"/>
      <c r="N3051" s="123"/>
    </row>
    <row r="3052">
      <c r="A3052" s="114"/>
      <c r="B3052" s="114"/>
      <c r="C3052" s="114"/>
      <c r="D3052" s="114"/>
      <c r="E3052" s="114"/>
      <c r="F3052" s="114"/>
      <c r="G3052" s="114"/>
      <c r="H3052" s="117"/>
      <c r="I3052" s="123"/>
      <c r="J3052" s="116"/>
      <c r="K3052" s="123"/>
      <c r="L3052" s="116"/>
      <c r="M3052" s="116"/>
      <c r="N3052" s="123"/>
    </row>
    <row r="3053">
      <c r="A3053" s="114"/>
      <c r="B3053" s="114"/>
      <c r="C3053" s="114"/>
      <c r="D3053" s="114"/>
      <c r="E3053" s="114"/>
      <c r="F3053" s="114"/>
      <c r="G3053" s="114"/>
      <c r="H3053" s="117"/>
      <c r="I3053" s="123"/>
      <c r="J3053" s="116"/>
      <c r="K3053" s="123"/>
      <c r="L3053" s="116"/>
      <c r="M3053" s="116"/>
      <c r="N3053" s="123"/>
    </row>
    <row r="3054">
      <c r="A3054" s="114"/>
      <c r="B3054" s="114"/>
      <c r="C3054" s="114"/>
      <c r="D3054" s="114"/>
      <c r="E3054" s="114"/>
      <c r="F3054" s="114"/>
      <c r="G3054" s="114"/>
      <c r="H3054" s="117"/>
      <c r="I3054" s="123"/>
      <c r="J3054" s="116"/>
      <c r="K3054" s="123"/>
      <c r="L3054" s="116"/>
      <c r="M3054" s="116"/>
      <c r="N3054" s="123"/>
    </row>
    <row r="3055">
      <c r="A3055" s="114"/>
      <c r="B3055" s="114"/>
      <c r="C3055" s="114"/>
      <c r="D3055" s="114"/>
      <c r="E3055" s="114"/>
      <c r="F3055" s="114"/>
      <c r="G3055" s="114"/>
      <c r="H3055" s="117"/>
      <c r="I3055" s="123"/>
      <c r="J3055" s="116"/>
      <c r="K3055" s="123"/>
      <c r="L3055" s="116"/>
      <c r="M3055" s="116"/>
      <c r="N3055" s="123"/>
    </row>
    <row r="3056">
      <c r="A3056" s="114"/>
      <c r="B3056" s="114"/>
      <c r="C3056" s="114"/>
      <c r="D3056" s="114"/>
      <c r="E3056" s="114"/>
      <c r="F3056" s="114"/>
      <c r="G3056" s="114"/>
      <c r="H3056" s="117"/>
      <c r="I3056" s="123"/>
      <c r="J3056" s="116"/>
      <c r="K3056" s="123"/>
      <c r="L3056" s="116"/>
      <c r="M3056" s="116"/>
      <c r="N3056" s="123"/>
    </row>
    <row r="3057">
      <c r="A3057" s="114"/>
      <c r="B3057" s="114"/>
      <c r="C3057" s="114"/>
      <c r="D3057" s="114"/>
      <c r="E3057" s="114"/>
      <c r="F3057" s="114"/>
      <c r="G3057" s="114"/>
      <c r="H3057" s="117"/>
      <c r="I3057" s="123"/>
      <c r="J3057" s="116"/>
      <c r="K3057" s="123"/>
      <c r="L3057" s="116"/>
      <c r="M3057" s="116"/>
      <c r="N3057" s="123"/>
    </row>
    <row r="3058">
      <c r="A3058" s="114"/>
      <c r="B3058" s="114"/>
      <c r="C3058" s="114"/>
      <c r="D3058" s="114"/>
      <c r="E3058" s="114"/>
      <c r="F3058" s="114"/>
      <c r="G3058" s="114"/>
      <c r="H3058" s="117"/>
      <c r="I3058" s="123"/>
      <c r="J3058" s="116"/>
      <c r="K3058" s="123"/>
      <c r="L3058" s="116"/>
      <c r="M3058" s="116"/>
      <c r="N3058" s="123"/>
    </row>
    <row r="3059">
      <c r="A3059" s="114"/>
      <c r="B3059" s="114"/>
      <c r="C3059" s="114"/>
      <c r="D3059" s="114"/>
      <c r="E3059" s="114"/>
      <c r="F3059" s="114"/>
      <c r="G3059" s="114"/>
      <c r="H3059" s="117"/>
      <c r="I3059" s="123"/>
      <c r="J3059" s="116"/>
      <c r="K3059" s="123"/>
      <c r="L3059" s="116"/>
      <c r="M3059" s="116"/>
      <c r="N3059" s="123"/>
    </row>
    <row r="3060">
      <c r="A3060" s="114"/>
      <c r="B3060" s="114"/>
      <c r="C3060" s="114"/>
      <c r="D3060" s="114"/>
      <c r="E3060" s="114"/>
      <c r="F3060" s="114"/>
      <c r="G3060" s="114"/>
      <c r="H3060" s="117"/>
      <c r="I3060" s="123"/>
      <c r="J3060" s="116"/>
      <c r="K3060" s="123"/>
      <c r="L3060" s="116"/>
      <c r="M3060" s="116"/>
      <c r="N3060" s="123"/>
    </row>
    <row r="3061">
      <c r="A3061" s="114"/>
      <c r="B3061" s="114"/>
      <c r="C3061" s="114"/>
      <c r="D3061" s="114"/>
      <c r="E3061" s="114"/>
      <c r="F3061" s="114"/>
      <c r="G3061" s="114"/>
      <c r="H3061" s="117"/>
      <c r="I3061" s="123"/>
      <c r="J3061" s="116"/>
      <c r="K3061" s="123"/>
      <c r="L3061" s="116"/>
      <c r="M3061" s="116"/>
      <c r="N3061" s="123"/>
    </row>
    <row r="3062">
      <c r="A3062" s="114"/>
      <c r="B3062" s="114"/>
      <c r="C3062" s="114"/>
      <c r="D3062" s="114"/>
      <c r="E3062" s="114"/>
      <c r="F3062" s="114"/>
      <c r="G3062" s="114"/>
      <c r="H3062" s="117"/>
      <c r="I3062" s="123"/>
      <c r="J3062" s="116"/>
      <c r="K3062" s="123"/>
      <c r="L3062" s="116"/>
      <c r="M3062" s="116"/>
      <c r="N3062" s="123"/>
    </row>
    <row r="3063">
      <c r="A3063" s="114"/>
      <c r="B3063" s="114"/>
      <c r="C3063" s="114"/>
      <c r="D3063" s="114"/>
      <c r="E3063" s="114"/>
      <c r="F3063" s="114"/>
      <c r="G3063" s="114"/>
      <c r="H3063" s="117"/>
      <c r="I3063" s="123"/>
      <c r="J3063" s="116"/>
      <c r="K3063" s="123"/>
      <c r="L3063" s="116"/>
      <c r="M3063" s="116"/>
      <c r="N3063" s="123"/>
    </row>
    <row r="3064">
      <c r="A3064" s="114"/>
      <c r="B3064" s="114"/>
      <c r="C3064" s="114"/>
      <c r="D3064" s="114"/>
      <c r="E3064" s="114"/>
      <c r="F3064" s="114"/>
      <c r="G3064" s="114"/>
      <c r="H3064" s="117"/>
      <c r="I3064" s="123"/>
      <c r="J3064" s="116"/>
      <c r="K3064" s="123"/>
      <c r="L3064" s="116"/>
      <c r="M3064" s="116"/>
      <c r="N3064" s="123"/>
    </row>
    <row r="3065">
      <c r="A3065" s="114"/>
      <c r="B3065" s="114"/>
      <c r="C3065" s="114"/>
      <c r="D3065" s="114"/>
      <c r="E3065" s="114"/>
      <c r="F3065" s="114"/>
      <c r="G3065" s="114"/>
      <c r="H3065" s="117"/>
      <c r="I3065" s="123"/>
      <c r="J3065" s="116"/>
      <c r="K3065" s="123"/>
      <c r="L3065" s="116"/>
      <c r="M3065" s="116"/>
      <c r="N3065" s="123"/>
    </row>
    <row r="3066">
      <c r="A3066" s="114"/>
      <c r="B3066" s="114"/>
      <c r="C3066" s="114"/>
      <c r="D3066" s="114"/>
      <c r="E3066" s="114"/>
      <c r="F3066" s="114"/>
      <c r="G3066" s="114"/>
      <c r="H3066" s="117"/>
      <c r="I3066" s="123"/>
      <c r="J3066" s="116"/>
      <c r="K3066" s="123"/>
      <c r="L3066" s="116"/>
      <c r="M3066" s="116"/>
      <c r="N3066" s="123"/>
    </row>
    <row r="3067">
      <c r="A3067" s="114"/>
      <c r="B3067" s="114"/>
      <c r="C3067" s="114"/>
      <c r="D3067" s="114"/>
      <c r="E3067" s="114"/>
      <c r="F3067" s="114"/>
      <c r="G3067" s="114"/>
      <c r="H3067" s="117"/>
      <c r="I3067" s="123"/>
      <c r="J3067" s="116"/>
      <c r="K3067" s="123"/>
      <c r="L3067" s="116"/>
      <c r="M3067" s="116"/>
      <c r="N3067" s="123"/>
    </row>
    <row r="3068">
      <c r="A3068" s="114"/>
      <c r="B3068" s="114"/>
      <c r="C3068" s="114"/>
      <c r="D3068" s="114"/>
      <c r="E3068" s="114"/>
      <c r="F3068" s="114"/>
      <c r="G3068" s="114"/>
      <c r="H3068" s="117"/>
      <c r="I3068" s="123"/>
      <c r="J3068" s="116"/>
      <c r="K3068" s="123"/>
      <c r="L3068" s="116"/>
      <c r="M3068" s="116"/>
      <c r="N3068" s="123"/>
    </row>
    <row r="3069">
      <c r="A3069" s="114"/>
      <c r="B3069" s="114"/>
      <c r="C3069" s="114"/>
      <c r="D3069" s="114"/>
      <c r="E3069" s="114"/>
      <c r="F3069" s="114"/>
      <c r="G3069" s="114"/>
      <c r="H3069" s="117"/>
      <c r="I3069" s="123"/>
      <c r="J3069" s="116"/>
      <c r="K3069" s="123"/>
      <c r="L3069" s="116"/>
      <c r="M3069" s="116"/>
      <c r="N3069" s="123"/>
    </row>
    <row r="3070">
      <c r="A3070" s="114"/>
      <c r="B3070" s="114"/>
      <c r="C3070" s="114"/>
      <c r="D3070" s="114"/>
      <c r="E3070" s="114"/>
      <c r="F3070" s="114"/>
      <c r="G3070" s="114"/>
      <c r="H3070" s="117"/>
      <c r="I3070" s="123"/>
      <c r="J3070" s="116"/>
      <c r="K3070" s="123"/>
      <c r="L3070" s="116"/>
      <c r="M3070" s="116"/>
      <c r="N3070" s="123"/>
    </row>
    <row r="3071">
      <c r="A3071" s="114"/>
      <c r="B3071" s="114"/>
      <c r="C3071" s="114"/>
      <c r="D3071" s="114"/>
      <c r="E3071" s="114"/>
      <c r="F3071" s="114"/>
      <c r="G3071" s="114"/>
      <c r="H3071" s="117"/>
      <c r="I3071" s="123"/>
      <c r="J3071" s="116"/>
      <c r="K3071" s="123"/>
      <c r="L3071" s="116"/>
      <c r="M3071" s="116"/>
      <c r="N3071" s="123"/>
    </row>
    <row r="3072">
      <c r="A3072" s="114"/>
      <c r="B3072" s="114"/>
      <c r="C3072" s="114"/>
      <c r="D3072" s="114"/>
      <c r="E3072" s="114"/>
      <c r="F3072" s="114"/>
      <c r="G3072" s="114"/>
      <c r="H3072" s="117"/>
      <c r="I3072" s="123"/>
      <c r="J3072" s="116"/>
      <c r="K3072" s="123"/>
      <c r="L3072" s="116"/>
      <c r="M3072" s="116"/>
      <c r="N3072" s="123"/>
    </row>
    <row r="3073">
      <c r="A3073" s="114"/>
      <c r="B3073" s="114"/>
      <c r="C3073" s="114"/>
      <c r="D3073" s="114"/>
      <c r="E3073" s="114"/>
      <c r="F3073" s="114"/>
      <c r="G3073" s="114"/>
      <c r="H3073" s="117"/>
      <c r="I3073" s="123"/>
      <c r="J3073" s="116"/>
      <c r="K3073" s="123"/>
      <c r="L3073" s="116"/>
      <c r="M3073" s="116"/>
      <c r="N3073" s="123"/>
    </row>
    <row r="3074">
      <c r="A3074" s="114"/>
      <c r="B3074" s="114"/>
      <c r="C3074" s="114"/>
      <c r="D3074" s="114"/>
      <c r="E3074" s="114"/>
      <c r="F3074" s="114"/>
      <c r="G3074" s="114"/>
      <c r="H3074" s="117"/>
      <c r="I3074" s="123"/>
      <c r="J3074" s="116"/>
      <c r="K3074" s="123"/>
      <c r="L3074" s="116"/>
      <c r="M3074" s="116"/>
      <c r="N3074" s="123"/>
    </row>
    <row r="3075">
      <c r="A3075" s="114"/>
      <c r="B3075" s="114"/>
      <c r="C3075" s="114"/>
      <c r="D3075" s="114"/>
      <c r="E3075" s="114"/>
      <c r="F3075" s="114"/>
      <c r="G3075" s="114"/>
      <c r="H3075" s="117"/>
      <c r="I3075" s="123"/>
      <c r="J3075" s="116"/>
      <c r="K3075" s="123"/>
      <c r="L3075" s="116"/>
      <c r="M3075" s="116"/>
      <c r="N3075" s="123"/>
    </row>
    <row r="3076">
      <c r="A3076" s="114"/>
      <c r="B3076" s="114"/>
      <c r="C3076" s="114"/>
      <c r="D3076" s="114"/>
      <c r="E3076" s="114"/>
      <c r="F3076" s="114"/>
      <c r="G3076" s="114"/>
      <c r="H3076" s="117"/>
      <c r="I3076" s="123"/>
      <c r="J3076" s="116"/>
      <c r="K3076" s="123"/>
      <c r="L3076" s="116"/>
      <c r="M3076" s="116"/>
      <c r="N3076" s="123"/>
    </row>
    <row r="3077">
      <c r="A3077" s="114"/>
      <c r="B3077" s="114"/>
      <c r="C3077" s="114"/>
      <c r="D3077" s="114"/>
      <c r="E3077" s="114"/>
      <c r="F3077" s="114"/>
      <c r="G3077" s="114"/>
      <c r="H3077" s="117"/>
      <c r="I3077" s="123"/>
      <c r="J3077" s="116"/>
      <c r="K3077" s="123"/>
      <c r="L3077" s="116"/>
      <c r="M3077" s="116"/>
      <c r="N3077" s="123"/>
    </row>
    <row r="3078">
      <c r="A3078" s="114"/>
      <c r="B3078" s="114"/>
      <c r="C3078" s="114"/>
      <c r="D3078" s="114"/>
      <c r="E3078" s="114"/>
      <c r="F3078" s="114"/>
      <c r="G3078" s="114"/>
      <c r="H3078" s="117"/>
      <c r="I3078" s="123"/>
      <c r="J3078" s="116"/>
      <c r="K3078" s="123"/>
      <c r="L3078" s="116"/>
      <c r="M3078" s="116"/>
      <c r="N3078" s="123"/>
    </row>
    <row r="3079">
      <c r="A3079" s="114"/>
      <c r="B3079" s="114"/>
      <c r="C3079" s="114"/>
      <c r="D3079" s="114"/>
      <c r="E3079" s="114"/>
      <c r="F3079" s="114"/>
      <c r="G3079" s="114"/>
      <c r="H3079" s="117"/>
      <c r="I3079" s="123"/>
      <c r="J3079" s="116"/>
      <c r="K3079" s="123"/>
      <c r="L3079" s="116"/>
      <c r="M3079" s="116"/>
      <c r="N3079" s="123"/>
    </row>
    <row r="3080">
      <c r="A3080" s="114"/>
      <c r="B3080" s="114"/>
      <c r="C3080" s="114"/>
      <c r="D3080" s="114"/>
      <c r="E3080" s="114"/>
      <c r="F3080" s="114"/>
      <c r="G3080" s="114"/>
      <c r="H3080" s="117"/>
      <c r="I3080" s="123"/>
      <c r="J3080" s="116"/>
      <c r="K3080" s="123"/>
      <c r="L3080" s="116"/>
      <c r="M3080" s="116"/>
      <c r="N3080" s="123"/>
    </row>
    <row r="3081">
      <c r="A3081" s="114"/>
      <c r="B3081" s="114"/>
      <c r="C3081" s="114"/>
      <c r="D3081" s="114"/>
      <c r="E3081" s="114"/>
      <c r="F3081" s="114"/>
      <c r="G3081" s="114"/>
      <c r="H3081" s="117"/>
      <c r="I3081" s="123"/>
      <c r="J3081" s="116"/>
      <c r="K3081" s="123"/>
      <c r="L3081" s="116"/>
      <c r="M3081" s="116"/>
      <c r="N3081" s="123"/>
    </row>
    <row r="3082">
      <c r="A3082" s="114"/>
      <c r="B3082" s="114"/>
      <c r="C3082" s="114"/>
      <c r="D3082" s="114"/>
      <c r="E3082" s="114"/>
      <c r="F3082" s="114"/>
      <c r="G3082" s="114"/>
      <c r="H3082" s="117"/>
      <c r="I3082" s="123"/>
      <c r="J3082" s="116"/>
      <c r="K3082" s="123"/>
      <c r="L3082" s="116"/>
      <c r="M3082" s="116"/>
      <c r="N3082" s="123"/>
    </row>
    <row r="3083">
      <c r="A3083" s="114"/>
      <c r="B3083" s="114"/>
      <c r="C3083" s="114"/>
      <c r="D3083" s="114"/>
      <c r="E3083" s="114"/>
      <c r="F3083" s="114"/>
      <c r="G3083" s="114"/>
      <c r="H3083" s="117"/>
      <c r="I3083" s="123"/>
      <c r="J3083" s="116"/>
      <c r="K3083" s="123"/>
      <c r="L3083" s="116"/>
      <c r="M3083" s="116"/>
      <c r="N3083" s="123"/>
    </row>
    <row r="3084">
      <c r="A3084" s="114"/>
      <c r="B3084" s="114"/>
      <c r="C3084" s="114"/>
      <c r="D3084" s="114"/>
      <c r="E3084" s="114"/>
      <c r="F3084" s="114"/>
      <c r="G3084" s="114"/>
      <c r="H3084" s="117"/>
      <c r="I3084" s="123"/>
      <c r="J3084" s="116"/>
      <c r="K3084" s="123"/>
      <c r="L3084" s="116"/>
      <c r="M3084" s="116"/>
      <c r="N3084" s="123"/>
    </row>
    <row r="3085">
      <c r="A3085" s="114"/>
      <c r="B3085" s="114"/>
      <c r="C3085" s="114"/>
      <c r="D3085" s="114"/>
      <c r="E3085" s="114"/>
      <c r="F3085" s="114"/>
      <c r="G3085" s="114"/>
      <c r="H3085" s="117"/>
      <c r="I3085" s="123"/>
      <c r="J3085" s="116"/>
      <c r="K3085" s="123"/>
      <c r="L3085" s="116"/>
      <c r="M3085" s="116"/>
      <c r="N3085" s="123"/>
    </row>
    <row r="3086">
      <c r="A3086" s="114"/>
      <c r="B3086" s="114"/>
      <c r="C3086" s="114"/>
      <c r="D3086" s="114"/>
      <c r="E3086" s="114"/>
      <c r="F3086" s="114"/>
      <c r="G3086" s="114"/>
      <c r="H3086" s="117"/>
      <c r="I3086" s="123"/>
      <c r="J3086" s="116"/>
      <c r="K3086" s="123"/>
      <c r="L3086" s="116"/>
      <c r="M3086" s="116"/>
      <c r="N3086" s="123"/>
    </row>
    <row r="3087">
      <c r="A3087" s="114"/>
      <c r="B3087" s="114"/>
      <c r="C3087" s="114"/>
      <c r="D3087" s="114"/>
      <c r="E3087" s="114"/>
      <c r="F3087" s="114"/>
      <c r="G3087" s="114"/>
      <c r="H3087" s="117"/>
      <c r="I3087" s="123"/>
      <c r="J3087" s="116"/>
      <c r="K3087" s="123"/>
      <c r="L3087" s="116"/>
      <c r="M3087" s="116"/>
      <c r="N3087" s="123"/>
    </row>
    <row r="3088">
      <c r="A3088" s="114"/>
      <c r="B3088" s="114"/>
      <c r="C3088" s="114"/>
      <c r="D3088" s="114"/>
      <c r="E3088" s="114"/>
      <c r="F3088" s="114"/>
      <c r="G3088" s="114"/>
      <c r="H3088" s="117"/>
      <c r="I3088" s="123"/>
      <c r="J3088" s="116"/>
      <c r="K3088" s="123"/>
      <c r="L3088" s="116"/>
      <c r="M3088" s="116"/>
      <c r="N3088" s="123"/>
    </row>
    <row r="3089">
      <c r="A3089" s="114"/>
      <c r="B3089" s="114"/>
      <c r="C3089" s="114"/>
      <c r="D3089" s="114"/>
      <c r="E3089" s="114"/>
      <c r="F3089" s="114"/>
      <c r="G3089" s="114"/>
      <c r="H3089" s="117"/>
      <c r="I3089" s="123"/>
      <c r="J3089" s="116"/>
      <c r="K3089" s="123"/>
      <c r="L3089" s="116"/>
      <c r="M3089" s="116"/>
      <c r="N3089" s="123"/>
    </row>
    <row r="3090">
      <c r="A3090" s="114"/>
      <c r="B3090" s="114"/>
      <c r="C3090" s="114"/>
      <c r="D3090" s="114"/>
      <c r="E3090" s="114"/>
      <c r="F3090" s="114"/>
      <c r="G3090" s="114"/>
      <c r="H3090" s="117"/>
      <c r="I3090" s="123"/>
      <c r="J3090" s="116"/>
      <c r="K3090" s="123"/>
      <c r="L3090" s="116"/>
      <c r="M3090" s="116"/>
      <c r="N3090" s="123"/>
    </row>
    <row r="3091">
      <c r="A3091" s="114"/>
      <c r="B3091" s="114"/>
      <c r="C3091" s="114"/>
      <c r="D3091" s="114"/>
      <c r="E3091" s="114"/>
      <c r="F3091" s="114"/>
      <c r="G3091" s="114"/>
      <c r="H3091" s="117"/>
      <c r="I3091" s="123"/>
      <c r="J3091" s="116"/>
      <c r="K3091" s="123"/>
      <c r="L3091" s="116"/>
      <c r="M3091" s="116"/>
      <c r="N3091" s="123"/>
    </row>
    <row r="3092">
      <c r="A3092" s="114"/>
      <c r="B3092" s="114"/>
      <c r="C3092" s="114"/>
      <c r="D3092" s="114"/>
      <c r="E3092" s="114"/>
      <c r="F3092" s="114"/>
      <c r="G3092" s="114"/>
      <c r="H3092" s="117"/>
      <c r="I3092" s="123"/>
      <c r="J3092" s="116"/>
      <c r="K3092" s="123"/>
      <c r="L3092" s="116"/>
      <c r="M3092" s="116"/>
      <c r="N3092" s="123"/>
    </row>
    <row r="3093">
      <c r="A3093" s="114"/>
      <c r="B3093" s="114"/>
      <c r="C3093" s="114"/>
      <c r="D3093" s="114"/>
      <c r="E3093" s="114"/>
      <c r="F3093" s="114"/>
      <c r="G3093" s="114"/>
      <c r="H3093" s="117"/>
      <c r="I3093" s="123"/>
      <c r="J3093" s="116"/>
      <c r="K3093" s="123"/>
      <c r="L3093" s="116"/>
      <c r="M3093" s="116"/>
      <c r="N3093" s="123"/>
    </row>
    <row r="3094">
      <c r="A3094" s="114"/>
      <c r="B3094" s="114"/>
      <c r="C3094" s="114"/>
      <c r="D3094" s="114"/>
      <c r="E3094" s="114"/>
      <c r="F3094" s="114"/>
      <c r="G3094" s="114"/>
      <c r="H3094" s="117"/>
      <c r="I3094" s="123"/>
      <c r="J3094" s="116"/>
      <c r="K3094" s="123"/>
      <c r="L3094" s="116"/>
      <c r="M3094" s="116"/>
      <c r="N3094" s="123"/>
    </row>
    <row r="3095">
      <c r="A3095" s="114"/>
      <c r="B3095" s="114"/>
      <c r="C3095" s="114"/>
      <c r="D3095" s="114"/>
      <c r="E3095" s="114"/>
      <c r="F3095" s="114"/>
      <c r="G3095" s="114"/>
      <c r="H3095" s="117"/>
      <c r="I3095" s="123"/>
      <c r="J3095" s="116"/>
      <c r="K3095" s="123"/>
      <c r="L3095" s="116"/>
      <c r="M3095" s="116"/>
      <c r="N3095" s="123"/>
    </row>
    <row r="3096">
      <c r="A3096" s="114"/>
      <c r="B3096" s="114"/>
      <c r="C3096" s="114"/>
      <c r="D3096" s="114"/>
      <c r="E3096" s="114"/>
      <c r="F3096" s="114"/>
      <c r="G3096" s="114"/>
      <c r="H3096" s="117"/>
      <c r="I3096" s="123"/>
      <c r="J3096" s="116"/>
      <c r="K3096" s="123"/>
      <c r="L3096" s="116"/>
      <c r="M3096" s="116"/>
      <c r="N3096" s="123"/>
    </row>
    <row r="3097">
      <c r="A3097" s="114"/>
      <c r="B3097" s="114"/>
      <c r="C3097" s="114"/>
      <c r="D3097" s="114"/>
      <c r="E3097" s="114"/>
      <c r="F3097" s="114"/>
      <c r="G3097" s="114"/>
      <c r="H3097" s="117"/>
      <c r="I3097" s="123"/>
      <c r="J3097" s="116"/>
      <c r="K3097" s="123"/>
      <c r="L3097" s="116"/>
      <c r="M3097" s="116"/>
      <c r="N3097" s="123"/>
    </row>
    <row r="3098">
      <c r="A3098" s="114"/>
      <c r="B3098" s="114"/>
      <c r="C3098" s="114"/>
      <c r="D3098" s="114"/>
      <c r="E3098" s="114"/>
      <c r="F3098" s="114"/>
      <c r="G3098" s="114"/>
      <c r="H3098" s="117"/>
      <c r="I3098" s="123"/>
      <c r="J3098" s="116"/>
      <c r="K3098" s="123"/>
      <c r="L3098" s="116"/>
      <c r="M3098" s="116"/>
      <c r="N3098" s="123"/>
    </row>
    <row r="3099">
      <c r="A3099" s="114"/>
      <c r="B3099" s="114"/>
      <c r="C3099" s="114"/>
      <c r="D3099" s="114"/>
      <c r="E3099" s="114"/>
      <c r="F3099" s="114"/>
      <c r="G3099" s="114"/>
      <c r="H3099" s="117"/>
      <c r="I3099" s="123"/>
      <c r="J3099" s="116"/>
      <c r="K3099" s="123"/>
      <c r="L3099" s="116"/>
      <c r="M3099" s="116"/>
      <c r="N3099" s="123"/>
    </row>
    <row r="3100">
      <c r="A3100" s="114"/>
      <c r="B3100" s="114"/>
      <c r="C3100" s="114"/>
      <c r="D3100" s="114"/>
      <c r="E3100" s="114"/>
      <c r="F3100" s="114"/>
      <c r="G3100" s="114"/>
      <c r="H3100" s="117"/>
      <c r="I3100" s="123"/>
      <c r="J3100" s="116"/>
      <c r="K3100" s="123"/>
      <c r="L3100" s="116"/>
      <c r="M3100" s="116"/>
      <c r="N3100" s="123"/>
    </row>
    <row r="3101">
      <c r="A3101" s="114"/>
      <c r="B3101" s="114"/>
      <c r="C3101" s="114"/>
      <c r="D3101" s="114"/>
      <c r="E3101" s="114"/>
      <c r="F3101" s="114"/>
      <c r="G3101" s="114"/>
      <c r="H3101" s="117"/>
      <c r="I3101" s="123"/>
      <c r="J3101" s="116"/>
      <c r="K3101" s="123"/>
      <c r="L3101" s="116"/>
      <c r="M3101" s="116"/>
      <c r="N3101" s="123"/>
    </row>
    <row r="3102">
      <c r="A3102" s="114"/>
      <c r="B3102" s="114"/>
      <c r="C3102" s="114"/>
      <c r="D3102" s="114"/>
      <c r="E3102" s="114"/>
      <c r="F3102" s="114"/>
      <c r="G3102" s="114"/>
      <c r="H3102" s="117"/>
      <c r="I3102" s="123"/>
      <c r="J3102" s="116"/>
      <c r="K3102" s="123"/>
      <c r="L3102" s="116"/>
      <c r="M3102" s="116"/>
      <c r="N3102" s="123"/>
    </row>
    <row r="3103">
      <c r="A3103" s="114"/>
      <c r="B3103" s="114"/>
      <c r="C3103" s="114"/>
      <c r="D3103" s="114"/>
      <c r="E3103" s="114"/>
      <c r="F3103" s="114"/>
      <c r="G3103" s="114"/>
      <c r="H3103" s="117"/>
      <c r="I3103" s="123"/>
      <c r="J3103" s="116"/>
      <c r="K3103" s="123"/>
      <c r="L3103" s="116"/>
      <c r="M3103" s="116"/>
      <c r="N3103" s="123"/>
    </row>
    <row r="3104">
      <c r="A3104" s="114"/>
      <c r="B3104" s="114"/>
      <c r="C3104" s="114"/>
      <c r="D3104" s="114"/>
      <c r="E3104" s="114"/>
      <c r="F3104" s="114"/>
      <c r="G3104" s="114"/>
      <c r="H3104" s="117"/>
      <c r="I3104" s="123"/>
      <c r="J3104" s="116"/>
      <c r="K3104" s="123"/>
      <c r="L3104" s="116"/>
      <c r="M3104" s="116"/>
      <c r="N3104" s="123"/>
    </row>
    <row r="3105">
      <c r="A3105" s="114"/>
      <c r="B3105" s="114"/>
      <c r="C3105" s="114"/>
      <c r="D3105" s="114"/>
      <c r="E3105" s="114"/>
      <c r="F3105" s="114"/>
      <c r="G3105" s="114"/>
      <c r="H3105" s="117"/>
      <c r="I3105" s="123"/>
      <c r="J3105" s="116"/>
      <c r="K3105" s="123"/>
      <c r="L3105" s="116"/>
      <c r="M3105" s="116"/>
      <c r="N3105" s="123"/>
    </row>
    <row r="3106">
      <c r="A3106" s="114"/>
      <c r="B3106" s="114"/>
      <c r="C3106" s="114"/>
      <c r="D3106" s="114"/>
      <c r="E3106" s="114"/>
      <c r="F3106" s="114"/>
      <c r="G3106" s="114"/>
      <c r="H3106" s="117"/>
      <c r="I3106" s="123"/>
      <c r="J3106" s="116"/>
      <c r="K3106" s="123"/>
      <c r="L3106" s="116"/>
      <c r="M3106" s="116"/>
      <c r="N3106" s="123"/>
    </row>
    <row r="3107">
      <c r="A3107" s="114"/>
      <c r="B3107" s="114"/>
      <c r="C3107" s="114"/>
      <c r="D3107" s="114"/>
      <c r="E3107" s="114"/>
      <c r="F3107" s="114"/>
      <c r="G3107" s="114"/>
      <c r="H3107" s="117"/>
      <c r="I3107" s="123"/>
      <c r="J3107" s="116"/>
      <c r="K3107" s="123"/>
      <c r="L3107" s="116"/>
      <c r="M3107" s="116"/>
      <c r="N3107" s="123"/>
    </row>
    <row r="3108">
      <c r="A3108" s="114"/>
      <c r="B3108" s="114"/>
      <c r="C3108" s="114"/>
      <c r="D3108" s="114"/>
      <c r="E3108" s="114"/>
      <c r="F3108" s="114"/>
      <c r="G3108" s="114"/>
      <c r="H3108" s="117"/>
      <c r="I3108" s="123"/>
      <c r="J3108" s="116"/>
      <c r="K3108" s="123"/>
      <c r="L3108" s="116"/>
      <c r="M3108" s="116"/>
      <c r="N3108" s="123"/>
    </row>
    <row r="3109">
      <c r="A3109" s="114"/>
      <c r="B3109" s="114"/>
      <c r="C3109" s="114"/>
      <c r="D3109" s="114"/>
      <c r="E3109" s="114"/>
      <c r="F3109" s="114"/>
      <c r="G3109" s="114"/>
      <c r="H3109" s="117"/>
      <c r="I3109" s="123"/>
      <c r="J3109" s="116"/>
      <c r="K3109" s="123"/>
      <c r="L3109" s="116"/>
      <c r="M3109" s="116"/>
      <c r="N3109" s="123"/>
    </row>
    <row r="3110">
      <c r="A3110" s="114"/>
      <c r="B3110" s="114"/>
      <c r="C3110" s="114"/>
      <c r="D3110" s="114"/>
      <c r="E3110" s="114"/>
      <c r="F3110" s="114"/>
      <c r="G3110" s="114"/>
      <c r="H3110" s="117"/>
      <c r="I3110" s="123"/>
      <c r="J3110" s="116"/>
      <c r="K3110" s="123"/>
      <c r="L3110" s="116"/>
      <c r="M3110" s="116"/>
      <c r="N3110" s="123"/>
    </row>
    <row r="3111">
      <c r="A3111" s="114"/>
      <c r="B3111" s="114"/>
      <c r="C3111" s="114"/>
      <c r="D3111" s="114"/>
      <c r="E3111" s="114"/>
      <c r="F3111" s="114"/>
      <c r="G3111" s="114"/>
      <c r="H3111" s="117"/>
      <c r="I3111" s="123"/>
      <c r="J3111" s="116"/>
      <c r="K3111" s="123"/>
      <c r="L3111" s="116"/>
      <c r="M3111" s="116"/>
      <c r="N3111" s="123"/>
    </row>
    <row r="3112">
      <c r="A3112" s="114"/>
      <c r="B3112" s="114"/>
      <c r="C3112" s="114"/>
      <c r="D3112" s="114"/>
      <c r="E3112" s="114"/>
      <c r="F3112" s="114"/>
      <c r="G3112" s="114"/>
      <c r="H3112" s="117"/>
      <c r="I3112" s="123"/>
      <c r="J3112" s="116"/>
      <c r="K3112" s="123"/>
      <c r="L3112" s="116"/>
      <c r="M3112" s="116"/>
      <c r="N3112" s="123"/>
    </row>
    <row r="3113">
      <c r="A3113" s="114"/>
      <c r="B3113" s="114"/>
      <c r="C3113" s="114"/>
      <c r="D3113" s="114"/>
      <c r="E3113" s="114"/>
      <c r="F3113" s="114"/>
      <c r="G3113" s="114"/>
      <c r="H3113" s="117"/>
      <c r="I3113" s="123"/>
      <c r="J3113" s="116"/>
      <c r="K3113" s="123"/>
      <c r="L3113" s="116"/>
      <c r="M3113" s="116"/>
      <c r="N3113" s="123"/>
    </row>
    <row r="3114">
      <c r="A3114" s="114"/>
      <c r="B3114" s="114"/>
      <c r="C3114" s="114"/>
      <c r="D3114" s="114"/>
      <c r="E3114" s="114"/>
      <c r="F3114" s="114"/>
      <c r="G3114" s="114"/>
      <c r="H3114" s="117"/>
      <c r="I3114" s="123"/>
      <c r="J3114" s="116"/>
      <c r="K3114" s="123"/>
      <c r="L3114" s="116"/>
      <c r="M3114" s="116"/>
      <c r="N3114" s="123"/>
    </row>
    <row r="3115">
      <c r="A3115" s="114"/>
      <c r="B3115" s="114"/>
      <c r="C3115" s="114"/>
      <c r="D3115" s="114"/>
      <c r="E3115" s="114"/>
      <c r="F3115" s="114"/>
      <c r="G3115" s="114"/>
      <c r="H3115" s="117"/>
      <c r="I3115" s="123"/>
      <c r="J3115" s="116"/>
      <c r="K3115" s="123"/>
      <c r="L3115" s="116"/>
      <c r="M3115" s="116"/>
      <c r="N3115" s="123"/>
    </row>
    <row r="3116">
      <c r="A3116" s="114"/>
      <c r="B3116" s="114"/>
      <c r="C3116" s="114"/>
      <c r="D3116" s="114"/>
      <c r="E3116" s="114"/>
      <c r="F3116" s="114"/>
      <c r="G3116" s="114"/>
      <c r="H3116" s="117"/>
      <c r="I3116" s="123"/>
      <c r="J3116" s="116"/>
      <c r="K3116" s="123"/>
      <c r="L3116" s="116"/>
      <c r="M3116" s="116"/>
      <c r="N3116" s="123"/>
    </row>
    <row r="3117">
      <c r="A3117" s="114"/>
      <c r="B3117" s="114"/>
      <c r="C3117" s="114"/>
      <c r="D3117" s="114"/>
      <c r="E3117" s="114"/>
      <c r="F3117" s="114"/>
      <c r="G3117" s="114"/>
      <c r="H3117" s="117"/>
      <c r="I3117" s="123"/>
      <c r="J3117" s="116"/>
      <c r="K3117" s="123"/>
      <c r="L3117" s="116"/>
      <c r="M3117" s="116"/>
      <c r="N3117" s="123"/>
    </row>
    <row r="3118">
      <c r="A3118" s="114"/>
      <c r="B3118" s="114"/>
      <c r="C3118" s="114"/>
      <c r="D3118" s="114"/>
      <c r="E3118" s="114"/>
      <c r="F3118" s="114"/>
      <c r="G3118" s="114"/>
      <c r="H3118" s="117"/>
      <c r="I3118" s="123"/>
      <c r="J3118" s="116"/>
      <c r="K3118" s="123"/>
      <c r="L3118" s="116"/>
      <c r="M3118" s="116"/>
      <c r="N3118" s="123"/>
    </row>
    <row r="3119">
      <c r="A3119" s="114"/>
      <c r="B3119" s="114"/>
      <c r="C3119" s="114"/>
      <c r="D3119" s="114"/>
      <c r="E3119" s="114"/>
      <c r="F3119" s="114"/>
      <c r="G3119" s="114"/>
      <c r="H3119" s="117"/>
      <c r="I3119" s="123"/>
      <c r="J3119" s="116"/>
      <c r="K3119" s="123"/>
      <c r="L3119" s="116"/>
      <c r="M3119" s="116"/>
      <c r="N3119" s="123"/>
    </row>
    <row r="3120">
      <c r="A3120" s="114"/>
      <c r="B3120" s="114"/>
      <c r="C3120" s="114"/>
      <c r="D3120" s="114"/>
      <c r="E3120" s="114"/>
      <c r="F3120" s="114"/>
      <c r="G3120" s="114"/>
      <c r="H3120" s="117"/>
      <c r="I3120" s="123"/>
      <c r="J3120" s="116"/>
      <c r="K3120" s="123"/>
      <c r="L3120" s="116"/>
      <c r="M3120" s="116"/>
      <c r="N3120" s="123"/>
    </row>
    <row r="3121">
      <c r="A3121" s="114"/>
      <c r="B3121" s="114"/>
      <c r="C3121" s="114"/>
      <c r="D3121" s="114"/>
      <c r="E3121" s="114"/>
      <c r="F3121" s="114"/>
      <c r="G3121" s="114"/>
      <c r="H3121" s="117"/>
      <c r="I3121" s="123"/>
      <c r="J3121" s="116"/>
      <c r="K3121" s="123"/>
      <c r="L3121" s="116"/>
      <c r="M3121" s="116"/>
      <c r="N3121" s="123"/>
    </row>
    <row r="3122">
      <c r="A3122" s="114"/>
      <c r="B3122" s="114"/>
      <c r="C3122" s="114"/>
      <c r="D3122" s="114"/>
      <c r="E3122" s="114"/>
      <c r="F3122" s="114"/>
      <c r="G3122" s="114"/>
      <c r="H3122" s="117"/>
      <c r="I3122" s="123"/>
      <c r="J3122" s="116"/>
      <c r="K3122" s="123"/>
      <c r="L3122" s="116"/>
      <c r="M3122" s="116"/>
      <c r="N3122" s="123"/>
    </row>
    <row r="3123">
      <c r="A3123" s="114"/>
      <c r="B3123" s="114"/>
      <c r="C3123" s="114"/>
      <c r="D3123" s="114"/>
      <c r="E3123" s="114"/>
      <c r="F3123" s="114"/>
      <c r="G3123" s="114"/>
      <c r="H3123" s="117"/>
      <c r="I3123" s="123"/>
      <c r="J3123" s="116"/>
      <c r="K3123" s="123"/>
      <c r="L3123" s="116"/>
      <c r="M3123" s="116"/>
      <c r="N3123" s="123"/>
    </row>
    <row r="3124">
      <c r="A3124" s="114"/>
      <c r="B3124" s="114"/>
      <c r="C3124" s="114"/>
      <c r="D3124" s="114"/>
      <c r="E3124" s="114"/>
      <c r="F3124" s="114"/>
      <c r="G3124" s="114"/>
      <c r="H3124" s="117"/>
      <c r="I3124" s="123"/>
      <c r="J3124" s="116"/>
      <c r="K3124" s="123"/>
      <c r="L3124" s="116"/>
      <c r="M3124" s="116"/>
      <c r="N3124" s="123"/>
    </row>
    <row r="3125">
      <c r="A3125" s="114"/>
      <c r="B3125" s="114"/>
      <c r="C3125" s="114"/>
      <c r="D3125" s="114"/>
      <c r="E3125" s="114"/>
      <c r="F3125" s="114"/>
      <c r="G3125" s="114"/>
      <c r="H3125" s="117"/>
      <c r="I3125" s="123"/>
      <c r="J3125" s="116"/>
      <c r="K3125" s="123"/>
      <c r="L3125" s="116"/>
      <c r="M3125" s="116"/>
      <c r="N3125" s="123"/>
    </row>
    <row r="3126">
      <c r="A3126" s="114"/>
      <c r="B3126" s="114"/>
      <c r="C3126" s="114"/>
      <c r="D3126" s="114"/>
      <c r="E3126" s="114"/>
      <c r="F3126" s="114"/>
      <c r="G3126" s="114"/>
      <c r="H3126" s="117"/>
      <c r="I3126" s="123"/>
      <c r="J3126" s="116"/>
      <c r="K3126" s="123"/>
      <c r="L3126" s="116"/>
      <c r="M3126" s="116"/>
      <c r="N3126" s="123"/>
    </row>
    <row r="3127">
      <c r="A3127" s="114"/>
      <c r="B3127" s="114"/>
      <c r="C3127" s="114"/>
      <c r="D3127" s="114"/>
      <c r="E3127" s="114"/>
      <c r="F3127" s="114"/>
      <c r="G3127" s="114"/>
      <c r="H3127" s="117"/>
      <c r="I3127" s="123"/>
      <c r="J3127" s="116"/>
      <c r="K3127" s="123"/>
      <c r="L3127" s="116"/>
      <c r="M3127" s="116"/>
      <c r="N3127" s="123"/>
    </row>
    <row r="3128">
      <c r="A3128" s="114"/>
      <c r="B3128" s="114"/>
      <c r="C3128" s="114"/>
      <c r="D3128" s="114"/>
      <c r="E3128" s="114"/>
      <c r="F3128" s="114"/>
      <c r="G3128" s="114"/>
      <c r="H3128" s="117"/>
      <c r="I3128" s="123"/>
      <c r="J3128" s="116"/>
      <c r="K3128" s="123"/>
      <c r="L3128" s="116"/>
      <c r="M3128" s="116"/>
      <c r="N3128" s="123"/>
    </row>
    <row r="3129">
      <c r="A3129" s="114"/>
      <c r="B3129" s="114"/>
      <c r="C3129" s="114"/>
      <c r="D3129" s="114"/>
      <c r="E3129" s="114"/>
      <c r="F3129" s="114"/>
      <c r="G3129" s="114"/>
      <c r="H3129" s="117"/>
      <c r="I3129" s="123"/>
      <c r="J3129" s="116"/>
      <c r="K3129" s="123"/>
      <c r="L3129" s="116"/>
      <c r="M3129" s="116"/>
      <c r="N3129" s="123"/>
    </row>
    <row r="3130">
      <c r="A3130" s="114"/>
      <c r="B3130" s="114"/>
      <c r="C3130" s="114"/>
      <c r="D3130" s="114"/>
      <c r="E3130" s="114"/>
      <c r="F3130" s="114"/>
      <c r="G3130" s="114"/>
      <c r="H3130" s="117"/>
      <c r="I3130" s="123"/>
      <c r="J3130" s="116"/>
      <c r="K3130" s="123"/>
      <c r="L3130" s="116"/>
      <c r="M3130" s="116"/>
      <c r="N3130" s="123"/>
    </row>
    <row r="3131">
      <c r="A3131" s="114"/>
      <c r="B3131" s="114"/>
      <c r="C3131" s="114"/>
      <c r="D3131" s="114"/>
      <c r="E3131" s="114"/>
      <c r="F3131" s="114"/>
      <c r="G3131" s="114"/>
      <c r="H3131" s="117"/>
      <c r="I3131" s="123"/>
      <c r="J3131" s="116"/>
      <c r="K3131" s="123"/>
      <c r="L3131" s="116"/>
      <c r="M3131" s="116"/>
      <c r="N3131" s="123"/>
    </row>
    <row r="3132">
      <c r="A3132" s="114"/>
      <c r="B3132" s="114"/>
      <c r="C3132" s="114"/>
      <c r="D3132" s="114"/>
      <c r="E3132" s="114"/>
      <c r="F3132" s="114"/>
      <c r="G3132" s="114"/>
      <c r="H3132" s="117"/>
      <c r="I3132" s="123"/>
      <c r="J3132" s="116"/>
      <c r="K3132" s="123"/>
      <c r="L3132" s="116"/>
      <c r="M3132" s="116"/>
      <c r="N3132" s="123"/>
    </row>
    <row r="3133">
      <c r="A3133" s="114"/>
      <c r="B3133" s="114"/>
      <c r="C3133" s="114"/>
      <c r="D3133" s="114"/>
      <c r="E3133" s="114"/>
      <c r="F3133" s="114"/>
      <c r="G3133" s="114"/>
      <c r="H3133" s="117"/>
      <c r="I3133" s="123"/>
      <c r="J3133" s="116"/>
      <c r="K3133" s="123"/>
      <c r="L3133" s="116"/>
      <c r="M3133" s="116"/>
      <c r="N3133" s="123"/>
    </row>
    <row r="3134">
      <c r="A3134" s="114"/>
      <c r="B3134" s="114"/>
      <c r="C3134" s="114"/>
      <c r="D3134" s="114"/>
      <c r="E3134" s="114"/>
      <c r="F3134" s="114"/>
      <c r="G3134" s="114"/>
      <c r="H3134" s="117"/>
      <c r="I3134" s="123"/>
      <c r="J3134" s="116"/>
      <c r="K3134" s="123"/>
      <c r="L3134" s="116"/>
      <c r="M3134" s="116"/>
      <c r="N3134" s="123"/>
    </row>
    <row r="3135">
      <c r="A3135" s="114"/>
      <c r="B3135" s="114"/>
      <c r="C3135" s="114"/>
      <c r="D3135" s="114"/>
      <c r="E3135" s="114"/>
      <c r="F3135" s="114"/>
      <c r="G3135" s="114"/>
      <c r="H3135" s="117"/>
      <c r="I3135" s="123"/>
      <c r="J3135" s="116"/>
      <c r="K3135" s="123"/>
      <c r="L3135" s="116"/>
      <c r="M3135" s="116"/>
      <c r="N3135" s="123"/>
    </row>
    <row r="3136">
      <c r="A3136" s="114"/>
      <c r="B3136" s="114"/>
      <c r="C3136" s="114"/>
      <c r="D3136" s="114"/>
      <c r="E3136" s="114"/>
      <c r="F3136" s="114"/>
      <c r="G3136" s="114"/>
      <c r="H3136" s="117"/>
      <c r="I3136" s="123"/>
      <c r="J3136" s="116"/>
      <c r="K3136" s="123"/>
      <c r="L3136" s="116"/>
      <c r="M3136" s="116"/>
      <c r="N3136" s="123"/>
    </row>
    <row r="3137">
      <c r="A3137" s="114"/>
      <c r="B3137" s="114"/>
      <c r="C3137" s="114"/>
      <c r="D3137" s="114"/>
      <c r="E3137" s="114"/>
      <c r="F3137" s="114"/>
      <c r="G3137" s="114"/>
      <c r="H3137" s="117"/>
      <c r="I3137" s="123"/>
      <c r="J3137" s="116"/>
      <c r="K3137" s="123"/>
      <c r="L3137" s="116"/>
      <c r="M3137" s="116"/>
      <c r="N3137" s="123"/>
    </row>
    <row r="3138">
      <c r="A3138" s="114"/>
      <c r="B3138" s="114"/>
      <c r="C3138" s="114"/>
      <c r="D3138" s="114"/>
      <c r="E3138" s="114"/>
      <c r="F3138" s="114"/>
      <c r="G3138" s="114"/>
      <c r="H3138" s="117"/>
      <c r="I3138" s="123"/>
      <c r="J3138" s="116"/>
      <c r="K3138" s="123"/>
      <c r="L3138" s="116"/>
      <c r="M3138" s="116"/>
      <c r="N3138" s="123"/>
    </row>
    <row r="3139">
      <c r="A3139" s="114"/>
      <c r="B3139" s="114"/>
      <c r="C3139" s="114"/>
      <c r="D3139" s="114"/>
      <c r="E3139" s="114"/>
      <c r="F3139" s="114"/>
      <c r="G3139" s="114"/>
      <c r="H3139" s="117"/>
      <c r="I3139" s="123"/>
      <c r="J3139" s="116"/>
      <c r="K3139" s="123"/>
      <c r="L3139" s="116"/>
      <c r="M3139" s="116"/>
      <c r="N3139" s="123"/>
    </row>
    <row r="3140">
      <c r="A3140" s="114"/>
      <c r="B3140" s="114"/>
      <c r="C3140" s="114"/>
      <c r="D3140" s="114"/>
      <c r="E3140" s="114"/>
      <c r="F3140" s="114"/>
      <c r="G3140" s="114"/>
      <c r="H3140" s="117"/>
      <c r="I3140" s="123"/>
      <c r="J3140" s="116"/>
      <c r="K3140" s="123"/>
      <c r="L3140" s="116"/>
      <c r="M3140" s="116"/>
      <c r="N3140" s="123"/>
    </row>
    <row r="3141">
      <c r="A3141" s="114"/>
      <c r="B3141" s="114"/>
      <c r="C3141" s="114"/>
      <c r="D3141" s="114"/>
      <c r="E3141" s="114"/>
      <c r="F3141" s="114"/>
      <c r="G3141" s="114"/>
      <c r="H3141" s="117"/>
      <c r="I3141" s="123"/>
      <c r="J3141" s="116"/>
      <c r="K3141" s="123"/>
      <c r="L3141" s="116"/>
      <c r="M3141" s="116"/>
      <c r="N3141" s="123"/>
    </row>
    <row r="3142">
      <c r="A3142" s="114"/>
      <c r="B3142" s="114"/>
      <c r="C3142" s="114"/>
      <c r="D3142" s="114"/>
      <c r="E3142" s="114"/>
      <c r="F3142" s="114"/>
      <c r="G3142" s="114"/>
      <c r="H3142" s="117"/>
      <c r="I3142" s="123"/>
      <c r="J3142" s="116"/>
      <c r="K3142" s="123"/>
      <c r="L3142" s="116"/>
      <c r="M3142" s="116"/>
      <c r="N3142" s="123"/>
    </row>
    <row r="3143">
      <c r="A3143" s="114"/>
      <c r="B3143" s="114"/>
      <c r="C3143" s="114"/>
      <c r="D3143" s="114"/>
      <c r="E3143" s="114"/>
      <c r="F3143" s="114"/>
      <c r="G3143" s="114"/>
      <c r="H3143" s="117"/>
      <c r="I3143" s="123"/>
      <c r="J3143" s="116"/>
      <c r="K3143" s="123"/>
      <c r="L3143" s="116"/>
      <c r="M3143" s="116"/>
      <c r="N3143" s="123"/>
    </row>
    <row r="3144">
      <c r="A3144" s="114"/>
      <c r="B3144" s="114"/>
      <c r="C3144" s="114"/>
      <c r="D3144" s="114"/>
      <c r="E3144" s="114"/>
      <c r="F3144" s="114"/>
      <c r="G3144" s="114"/>
      <c r="H3144" s="117"/>
      <c r="I3144" s="123"/>
      <c r="J3144" s="116"/>
      <c r="K3144" s="123"/>
      <c r="L3144" s="116"/>
      <c r="M3144" s="116"/>
      <c r="N3144" s="123"/>
    </row>
    <row r="3145">
      <c r="A3145" s="114"/>
      <c r="B3145" s="114"/>
      <c r="C3145" s="114"/>
      <c r="D3145" s="114"/>
      <c r="E3145" s="114"/>
      <c r="F3145" s="114"/>
      <c r="G3145" s="114"/>
      <c r="H3145" s="117"/>
      <c r="I3145" s="123"/>
      <c r="J3145" s="116"/>
      <c r="K3145" s="123"/>
      <c r="L3145" s="116"/>
      <c r="M3145" s="116"/>
      <c r="N3145" s="123"/>
    </row>
    <row r="3146">
      <c r="A3146" s="114"/>
      <c r="B3146" s="114"/>
      <c r="C3146" s="114"/>
      <c r="D3146" s="114"/>
      <c r="E3146" s="114"/>
      <c r="F3146" s="114"/>
      <c r="G3146" s="114"/>
      <c r="H3146" s="117"/>
      <c r="I3146" s="123"/>
      <c r="J3146" s="116"/>
      <c r="K3146" s="123"/>
      <c r="L3146" s="116"/>
      <c r="M3146" s="116"/>
      <c r="N3146" s="123"/>
    </row>
    <row r="3147">
      <c r="A3147" s="114"/>
      <c r="B3147" s="114"/>
      <c r="C3147" s="114"/>
      <c r="D3147" s="114"/>
      <c r="E3147" s="114"/>
      <c r="F3147" s="114"/>
      <c r="G3147" s="114"/>
      <c r="H3147" s="117"/>
      <c r="I3147" s="123"/>
      <c r="J3147" s="116"/>
      <c r="K3147" s="123"/>
      <c r="L3147" s="116"/>
      <c r="M3147" s="116"/>
      <c r="N3147" s="123"/>
    </row>
    <row r="3148">
      <c r="A3148" s="114"/>
      <c r="B3148" s="114"/>
      <c r="C3148" s="114"/>
      <c r="D3148" s="114"/>
      <c r="E3148" s="114"/>
      <c r="F3148" s="114"/>
      <c r="G3148" s="114"/>
      <c r="H3148" s="117"/>
      <c r="I3148" s="123"/>
      <c r="J3148" s="116"/>
      <c r="K3148" s="123"/>
      <c r="L3148" s="116"/>
      <c r="M3148" s="116"/>
      <c r="N3148" s="123"/>
    </row>
    <row r="3149">
      <c r="A3149" s="114"/>
      <c r="B3149" s="114"/>
      <c r="C3149" s="114"/>
      <c r="D3149" s="114"/>
      <c r="E3149" s="114"/>
      <c r="F3149" s="114"/>
      <c r="G3149" s="114"/>
      <c r="H3149" s="117"/>
      <c r="I3149" s="123"/>
      <c r="J3149" s="116"/>
      <c r="K3149" s="123"/>
      <c r="L3149" s="116"/>
      <c r="M3149" s="116"/>
      <c r="N3149" s="123"/>
    </row>
    <row r="3150">
      <c r="A3150" s="114"/>
      <c r="B3150" s="114"/>
      <c r="C3150" s="114"/>
      <c r="D3150" s="114"/>
      <c r="E3150" s="114"/>
      <c r="F3150" s="114"/>
      <c r="G3150" s="114"/>
      <c r="H3150" s="117"/>
      <c r="I3150" s="123"/>
      <c r="J3150" s="116"/>
      <c r="K3150" s="123"/>
      <c r="L3150" s="116"/>
      <c r="M3150" s="116"/>
      <c r="N3150" s="123"/>
    </row>
    <row r="3151">
      <c r="A3151" s="114"/>
      <c r="B3151" s="114"/>
      <c r="C3151" s="114"/>
      <c r="D3151" s="114"/>
      <c r="E3151" s="114"/>
      <c r="F3151" s="114"/>
      <c r="G3151" s="114"/>
      <c r="H3151" s="117"/>
      <c r="I3151" s="123"/>
      <c r="J3151" s="116"/>
      <c r="K3151" s="123"/>
      <c r="L3151" s="116"/>
      <c r="M3151" s="116"/>
      <c r="N3151" s="123"/>
    </row>
    <row r="3152">
      <c r="A3152" s="114"/>
      <c r="B3152" s="114"/>
      <c r="C3152" s="114"/>
      <c r="D3152" s="114"/>
      <c r="E3152" s="114"/>
      <c r="F3152" s="114"/>
      <c r="G3152" s="114"/>
      <c r="H3152" s="117"/>
      <c r="I3152" s="123"/>
      <c r="J3152" s="116"/>
      <c r="K3152" s="123"/>
      <c r="L3152" s="116"/>
      <c r="M3152" s="116"/>
      <c r="N3152" s="123"/>
    </row>
    <row r="3153">
      <c r="A3153" s="114"/>
      <c r="B3153" s="114"/>
      <c r="C3153" s="114"/>
      <c r="D3153" s="114"/>
      <c r="E3153" s="114"/>
      <c r="F3153" s="114"/>
      <c r="G3153" s="114"/>
      <c r="H3153" s="117"/>
      <c r="I3153" s="123"/>
      <c r="J3153" s="116"/>
      <c r="K3153" s="123"/>
      <c r="L3153" s="116"/>
      <c r="M3153" s="116"/>
      <c r="N3153" s="123"/>
    </row>
    <row r="3154">
      <c r="A3154" s="114"/>
      <c r="B3154" s="114"/>
      <c r="C3154" s="114"/>
      <c r="D3154" s="114"/>
      <c r="E3154" s="114"/>
      <c r="F3154" s="114"/>
      <c r="G3154" s="114"/>
      <c r="H3154" s="117"/>
      <c r="I3154" s="123"/>
      <c r="J3154" s="116"/>
      <c r="K3154" s="123"/>
      <c r="L3154" s="116"/>
      <c r="M3154" s="116"/>
      <c r="N3154" s="123"/>
    </row>
    <row r="3155">
      <c r="A3155" s="114"/>
      <c r="B3155" s="114"/>
      <c r="C3155" s="114"/>
      <c r="D3155" s="114"/>
      <c r="E3155" s="114"/>
      <c r="F3155" s="114"/>
      <c r="G3155" s="114"/>
      <c r="H3155" s="117"/>
      <c r="I3155" s="123"/>
      <c r="J3155" s="116"/>
      <c r="K3155" s="123"/>
      <c r="L3155" s="116"/>
      <c r="M3155" s="116"/>
      <c r="N3155" s="123"/>
    </row>
    <row r="3156">
      <c r="A3156" s="114"/>
      <c r="B3156" s="114"/>
      <c r="C3156" s="114"/>
      <c r="D3156" s="114"/>
      <c r="E3156" s="114"/>
      <c r="F3156" s="114"/>
      <c r="G3156" s="114"/>
      <c r="H3156" s="117"/>
      <c r="I3156" s="123"/>
      <c r="J3156" s="116"/>
      <c r="K3156" s="123"/>
      <c r="L3156" s="116"/>
      <c r="M3156" s="116"/>
      <c r="N3156" s="123"/>
    </row>
    <row r="3157">
      <c r="A3157" s="114"/>
      <c r="B3157" s="114"/>
      <c r="C3157" s="114"/>
      <c r="D3157" s="114"/>
      <c r="E3157" s="114"/>
      <c r="F3157" s="114"/>
      <c r="G3157" s="114"/>
      <c r="H3157" s="117"/>
      <c r="I3157" s="123"/>
      <c r="J3157" s="116"/>
      <c r="K3157" s="123"/>
      <c r="L3157" s="116"/>
      <c r="M3157" s="116"/>
      <c r="N3157" s="123"/>
    </row>
    <row r="3158">
      <c r="A3158" s="114"/>
      <c r="B3158" s="114"/>
      <c r="C3158" s="114"/>
      <c r="D3158" s="114"/>
      <c r="E3158" s="114"/>
      <c r="F3158" s="114"/>
      <c r="G3158" s="114"/>
      <c r="H3158" s="117"/>
      <c r="I3158" s="123"/>
      <c r="J3158" s="116"/>
      <c r="K3158" s="123"/>
      <c r="L3158" s="116"/>
      <c r="M3158" s="116"/>
      <c r="N3158" s="123"/>
    </row>
    <row r="3159">
      <c r="A3159" s="114"/>
      <c r="B3159" s="114"/>
      <c r="C3159" s="114"/>
      <c r="D3159" s="114"/>
      <c r="E3159" s="114"/>
      <c r="F3159" s="114"/>
      <c r="G3159" s="114"/>
      <c r="H3159" s="117"/>
      <c r="I3159" s="123"/>
      <c r="J3159" s="116"/>
      <c r="K3159" s="123"/>
      <c r="L3159" s="116"/>
      <c r="M3159" s="116"/>
      <c r="N3159" s="123"/>
    </row>
    <row r="3160">
      <c r="A3160" s="114"/>
      <c r="B3160" s="114"/>
      <c r="C3160" s="114"/>
      <c r="D3160" s="114"/>
      <c r="E3160" s="114"/>
      <c r="F3160" s="114"/>
      <c r="G3160" s="114"/>
      <c r="H3160" s="117"/>
      <c r="I3160" s="123"/>
      <c r="J3160" s="116"/>
      <c r="K3160" s="123"/>
      <c r="L3160" s="116"/>
      <c r="M3160" s="116"/>
      <c r="N3160" s="123"/>
    </row>
    <row r="3161">
      <c r="A3161" s="114"/>
      <c r="B3161" s="114"/>
      <c r="C3161" s="114"/>
      <c r="D3161" s="114"/>
      <c r="E3161" s="114"/>
      <c r="F3161" s="114"/>
      <c r="G3161" s="114"/>
      <c r="H3161" s="117"/>
      <c r="I3161" s="123"/>
      <c r="J3161" s="116"/>
      <c r="K3161" s="123"/>
      <c r="L3161" s="116"/>
      <c r="M3161" s="116"/>
      <c r="N3161" s="123"/>
    </row>
    <row r="3162">
      <c r="A3162" s="114"/>
      <c r="B3162" s="114"/>
      <c r="C3162" s="114"/>
      <c r="D3162" s="114"/>
      <c r="E3162" s="114"/>
      <c r="F3162" s="114"/>
      <c r="G3162" s="114"/>
      <c r="H3162" s="117"/>
      <c r="I3162" s="123"/>
      <c r="J3162" s="116"/>
      <c r="K3162" s="123"/>
      <c r="L3162" s="116"/>
      <c r="M3162" s="116"/>
      <c r="N3162" s="123"/>
    </row>
    <row r="3163">
      <c r="A3163" s="114"/>
      <c r="B3163" s="114"/>
      <c r="C3163" s="114"/>
      <c r="D3163" s="114"/>
      <c r="E3163" s="114"/>
      <c r="F3163" s="114"/>
      <c r="G3163" s="114"/>
      <c r="H3163" s="117"/>
      <c r="I3163" s="123"/>
      <c r="J3163" s="116"/>
      <c r="K3163" s="123"/>
      <c r="L3163" s="116"/>
      <c r="M3163" s="116"/>
      <c r="N3163" s="123"/>
    </row>
    <row r="3164">
      <c r="A3164" s="114"/>
      <c r="B3164" s="114"/>
      <c r="C3164" s="114"/>
      <c r="D3164" s="114"/>
      <c r="E3164" s="114"/>
      <c r="F3164" s="114"/>
      <c r="G3164" s="114"/>
      <c r="H3164" s="117"/>
      <c r="I3164" s="123"/>
      <c r="J3164" s="116"/>
      <c r="K3164" s="123"/>
      <c r="L3164" s="116"/>
      <c r="M3164" s="116"/>
      <c r="N3164" s="123"/>
    </row>
    <row r="3165">
      <c r="A3165" s="114"/>
      <c r="B3165" s="114"/>
      <c r="C3165" s="114"/>
      <c r="D3165" s="114"/>
      <c r="E3165" s="114"/>
      <c r="F3165" s="114"/>
      <c r="G3165" s="114"/>
      <c r="H3165" s="117"/>
      <c r="I3165" s="123"/>
      <c r="J3165" s="116"/>
      <c r="K3165" s="123"/>
      <c r="L3165" s="116"/>
      <c r="M3165" s="116"/>
      <c r="N3165" s="123"/>
    </row>
    <row r="3166">
      <c r="A3166" s="114"/>
      <c r="B3166" s="114"/>
      <c r="C3166" s="114"/>
      <c r="D3166" s="114"/>
      <c r="E3166" s="114"/>
      <c r="F3166" s="114"/>
      <c r="G3166" s="114"/>
      <c r="H3166" s="117"/>
      <c r="I3166" s="123"/>
      <c r="J3166" s="116"/>
      <c r="K3166" s="123"/>
      <c r="L3166" s="116"/>
      <c r="M3166" s="116"/>
      <c r="N3166" s="123"/>
    </row>
    <row r="3167">
      <c r="A3167" s="114"/>
      <c r="B3167" s="114"/>
      <c r="C3167" s="114"/>
      <c r="D3167" s="114"/>
      <c r="E3167" s="114"/>
      <c r="F3167" s="114"/>
      <c r="G3167" s="114"/>
      <c r="H3167" s="117"/>
      <c r="I3167" s="123"/>
      <c r="J3167" s="116"/>
      <c r="K3167" s="123"/>
      <c r="L3167" s="116"/>
      <c r="M3167" s="116"/>
      <c r="N3167" s="123"/>
    </row>
    <row r="3168">
      <c r="A3168" s="114"/>
      <c r="B3168" s="114"/>
      <c r="C3168" s="114"/>
      <c r="D3168" s="114"/>
      <c r="E3168" s="114"/>
      <c r="F3168" s="114"/>
      <c r="G3168" s="114"/>
      <c r="H3168" s="117"/>
      <c r="I3168" s="123"/>
      <c r="J3168" s="116"/>
      <c r="K3168" s="123"/>
      <c r="L3168" s="116"/>
      <c r="M3168" s="116"/>
      <c r="N3168" s="123"/>
    </row>
    <row r="3169">
      <c r="A3169" s="114"/>
      <c r="B3169" s="114"/>
      <c r="C3169" s="114"/>
      <c r="D3169" s="114"/>
      <c r="E3169" s="114"/>
      <c r="F3169" s="114"/>
      <c r="G3169" s="114"/>
      <c r="H3169" s="117"/>
      <c r="I3169" s="123"/>
      <c r="J3169" s="116"/>
      <c r="K3169" s="123"/>
      <c r="L3169" s="116"/>
      <c r="M3169" s="116"/>
      <c r="N3169" s="123"/>
    </row>
    <row r="3170">
      <c r="A3170" s="114"/>
      <c r="B3170" s="114"/>
      <c r="C3170" s="114"/>
      <c r="D3170" s="114"/>
      <c r="E3170" s="114"/>
      <c r="F3170" s="114"/>
      <c r="G3170" s="114"/>
      <c r="H3170" s="117"/>
      <c r="I3170" s="123"/>
      <c r="J3170" s="116"/>
      <c r="K3170" s="123"/>
      <c r="L3170" s="116"/>
      <c r="M3170" s="116"/>
      <c r="N3170" s="123"/>
    </row>
    <row r="3171">
      <c r="A3171" s="114"/>
      <c r="B3171" s="114"/>
      <c r="C3171" s="114"/>
      <c r="D3171" s="114"/>
      <c r="E3171" s="114"/>
      <c r="F3171" s="114"/>
      <c r="G3171" s="114"/>
      <c r="H3171" s="117"/>
      <c r="I3171" s="123"/>
      <c r="J3171" s="116"/>
      <c r="K3171" s="123"/>
      <c r="L3171" s="116"/>
      <c r="M3171" s="116"/>
      <c r="N3171" s="123"/>
    </row>
    <row r="3172">
      <c r="A3172" s="114"/>
      <c r="B3172" s="114"/>
      <c r="C3172" s="114"/>
      <c r="D3172" s="114"/>
      <c r="E3172" s="114"/>
      <c r="F3172" s="114"/>
      <c r="G3172" s="114"/>
      <c r="H3172" s="117"/>
      <c r="I3172" s="123"/>
      <c r="J3172" s="116"/>
      <c r="K3172" s="123"/>
      <c r="L3172" s="116"/>
      <c r="M3172" s="116"/>
      <c r="N3172" s="123"/>
    </row>
    <row r="3173">
      <c r="A3173" s="114"/>
      <c r="B3173" s="114"/>
      <c r="C3173" s="114"/>
      <c r="D3173" s="114"/>
      <c r="E3173" s="114"/>
      <c r="F3173" s="114"/>
      <c r="G3173" s="114"/>
      <c r="H3173" s="117"/>
      <c r="I3173" s="123"/>
      <c r="J3173" s="116"/>
      <c r="K3173" s="123"/>
      <c r="L3173" s="116"/>
      <c r="M3173" s="116"/>
      <c r="N3173" s="123"/>
    </row>
    <row r="3174">
      <c r="A3174" s="114"/>
      <c r="B3174" s="114"/>
      <c r="C3174" s="114"/>
      <c r="D3174" s="114"/>
      <c r="E3174" s="114"/>
      <c r="F3174" s="114"/>
      <c r="G3174" s="114"/>
      <c r="H3174" s="117"/>
      <c r="I3174" s="123"/>
      <c r="J3174" s="116"/>
      <c r="K3174" s="123"/>
      <c r="L3174" s="116"/>
      <c r="M3174" s="116"/>
      <c r="N3174" s="123"/>
    </row>
    <row r="3175">
      <c r="A3175" s="114"/>
      <c r="B3175" s="114"/>
      <c r="C3175" s="114"/>
      <c r="D3175" s="114"/>
      <c r="E3175" s="114"/>
      <c r="F3175" s="114"/>
      <c r="G3175" s="114"/>
      <c r="H3175" s="117"/>
      <c r="I3175" s="123"/>
      <c r="J3175" s="116"/>
      <c r="K3175" s="123"/>
      <c r="L3175" s="116"/>
      <c r="M3175" s="116"/>
      <c r="N3175" s="123"/>
    </row>
    <row r="3176">
      <c r="A3176" s="114"/>
      <c r="B3176" s="114"/>
      <c r="C3176" s="114"/>
      <c r="D3176" s="114"/>
      <c r="E3176" s="114"/>
      <c r="F3176" s="114"/>
      <c r="G3176" s="114"/>
      <c r="H3176" s="117"/>
      <c r="I3176" s="123"/>
      <c r="J3176" s="116"/>
      <c r="K3176" s="123"/>
      <c r="L3176" s="116"/>
      <c r="M3176" s="116"/>
      <c r="N3176" s="123"/>
    </row>
    <row r="3177">
      <c r="A3177" s="114"/>
      <c r="B3177" s="114"/>
      <c r="C3177" s="114"/>
      <c r="D3177" s="114"/>
      <c r="E3177" s="114"/>
      <c r="F3177" s="114"/>
      <c r="G3177" s="114"/>
      <c r="H3177" s="117"/>
      <c r="I3177" s="123"/>
      <c r="J3177" s="116"/>
      <c r="K3177" s="123"/>
      <c r="L3177" s="116"/>
      <c r="M3177" s="116"/>
      <c r="N3177" s="123"/>
    </row>
    <row r="3178">
      <c r="A3178" s="114"/>
      <c r="B3178" s="114"/>
      <c r="C3178" s="114"/>
      <c r="D3178" s="114"/>
      <c r="E3178" s="114"/>
      <c r="F3178" s="114"/>
      <c r="G3178" s="114"/>
      <c r="H3178" s="117"/>
      <c r="I3178" s="123"/>
      <c r="J3178" s="116"/>
      <c r="K3178" s="123"/>
      <c r="L3178" s="116"/>
      <c r="M3178" s="116"/>
      <c r="N3178" s="123"/>
    </row>
    <row r="3179">
      <c r="A3179" s="114"/>
      <c r="B3179" s="114"/>
      <c r="C3179" s="114"/>
      <c r="D3179" s="114"/>
      <c r="E3179" s="114"/>
      <c r="F3179" s="114"/>
      <c r="G3179" s="114"/>
      <c r="H3179" s="117"/>
      <c r="I3179" s="123"/>
      <c r="J3179" s="116"/>
      <c r="K3179" s="123"/>
      <c r="L3179" s="116"/>
      <c r="M3179" s="116"/>
      <c r="N3179" s="123"/>
    </row>
    <row r="3180">
      <c r="A3180" s="114"/>
      <c r="B3180" s="114"/>
      <c r="C3180" s="114"/>
      <c r="D3180" s="114"/>
      <c r="E3180" s="114"/>
      <c r="F3180" s="114"/>
      <c r="G3180" s="114"/>
      <c r="H3180" s="117"/>
      <c r="I3180" s="123"/>
      <c r="J3180" s="116"/>
      <c r="K3180" s="123"/>
      <c r="L3180" s="116"/>
      <c r="M3180" s="116"/>
      <c r="N3180" s="123"/>
    </row>
    <row r="3181">
      <c r="A3181" s="114"/>
      <c r="B3181" s="114"/>
      <c r="C3181" s="114"/>
      <c r="D3181" s="114"/>
      <c r="E3181" s="114"/>
      <c r="F3181" s="114"/>
      <c r="G3181" s="114"/>
      <c r="H3181" s="117"/>
      <c r="I3181" s="123"/>
      <c r="J3181" s="116"/>
      <c r="K3181" s="123"/>
      <c r="L3181" s="116"/>
      <c r="M3181" s="116"/>
      <c r="N3181" s="123"/>
    </row>
    <row r="3182">
      <c r="A3182" s="114"/>
      <c r="B3182" s="114"/>
      <c r="C3182" s="114"/>
      <c r="D3182" s="114"/>
      <c r="E3182" s="114"/>
      <c r="F3182" s="114"/>
      <c r="G3182" s="114"/>
      <c r="H3182" s="117"/>
      <c r="I3182" s="123"/>
      <c r="J3182" s="116"/>
      <c r="K3182" s="123"/>
      <c r="L3182" s="116"/>
      <c r="M3182" s="116"/>
      <c r="N3182" s="123"/>
    </row>
    <row r="3183">
      <c r="A3183" s="114"/>
      <c r="B3183" s="114"/>
      <c r="C3183" s="114"/>
      <c r="D3183" s="114"/>
      <c r="E3183" s="114"/>
      <c r="F3183" s="114"/>
      <c r="G3183" s="114"/>
      <c r="H3183" s="117"/>
      <c r="I3183" s="123"/>
      <c r="J3183" s="116"/>
      <c r="K3183" s="123"/>
      <c r="L3183" s="116"/>
      <c r="M3183" s="116"/>
      <c r="N3183" s="123"/>
    </row>
    <row r="3184">
      <c r="A3184" s="114"/>
      <c r="B3184" s="114"/>
      <c r="C3184" s="114"/>
      <c r="D3184" s="114"/>
      <c r="E3184" s="114"/>
      <c r="F3184" s="114"/>
      <c r="G3184" s="114"/>
      <c r="H3184" s="117"/>
      <c r="I3184" s="123"/>
      <c r="J3184" s="116"/>
      <c r="K3184" s="123"/>
      <c r="L3184" s="116"/>
      <c r="M3184" s="116"/>
      <c r="N3184" s="123"/>
    </row>
    <row r="3185">
      <c r="A3185" s="114"/>
      <c r="B3185" s="114"/>
      <c r="C3185" s="114"/>
      <c r="D3185" s="114"/>
      <c r="E3185" s="114"/>
      <c r="F3185" s="114"/>
      <c r="G3185" s="114"/>
      <c r="H3185" s="117"/>
      <c r="I3185" s="123"/>
      <c r="J3185" s="116"/>
      <c r="K3185" s="123"/>
      <c r="L3185" s="116"/>
      <c r="M3185" s="116"/>
      <c r="N3185" s="123"/>
    </row>
    <row r="3186">
      <c r="A3186" s="114"/>
      <c r="B3186" s="114"/>
      <c r="C3186" s="114"/>
      <c r="D3186" s="114"/>
      <c r="E3186" s="114"/>
      <c r="F3186" s="114"/>
      <c r="G3186" s="114"/>
      <c r="H3186" s="117"/>
      <c r="I3186" s="123"/>
      <c r="J3186" s="116"/>
      <c r="K3186" s="123"/>
      <c r="L3186" s="116"/>
      <c r="M3186" s="116"/>
      <c r="N3186" s="123"/>
    </row>
    <row r="3187">
      <c r="A3187" s="114"/>
      <c r="B3187" s="114"/>
      <c r="C3187" s="114"/>
      <c r="D3187" s="114"/>
      <c r="E3187" s="114"/>
      <c r="F3187" s="114"/>
      <c r="G3187" s="114"/>
      <c r="H3187" s="117"/>
      <c r="I3187" s="123"/>
      <c r="J3187" s="116"/>
      <c r="K3187" s="123"/>
      <c r="L3187" s="116"/>
      <c r="M3187" s="116"/>
      <c r="N3187" s="123"/>
    </row>
    <row r="3188">
      <c r="A3188" s="114"/>
      <c r="B3188" s="114"/>
      <c r="C3188" s="114"/>
      <c r="D3188" s="114"/>
      <c r="E3188" s="114"/>
      <c r="F3188" s="114"/>
      <c r="G3188" s="114"/>
      <c r="H3188" s="117"/>
      <c r="I3188" s="123"/>
      <c r="J3188" s="116"/>
      <c r="K3188" s="123"/>
      <c r="L3188" s="116"/>
      <c r="M3188" s="116"/>
      <c r="N3188" s="123"/>
    </row>
    <row r="3189">
      <c r="A3189" s="114"/>
      <c r="B3189" s="114"/>
      <c r="C3189" s="114"/>
      <c r="D3189" s="114"/>
      <c r="E3189" s="114"/>
      <c r="F3189" s="114"/>
      <c r="G3189" s="114"/>
      <c r="H3189" s="117"/>
      <c r="I3189" s="123"/>
      <c r="J3189" s="116"/>
      <c r="K3189" s="123"/>
      <c r="L3189" s="116"/>
      <c r="M3189" s="116"/>
      <c r="N3189" s="123"/>
    </row>
    <row r="3190">
      <c r="A3190" s="114"/>
      <c r="B3190" s="114"/>
      <c r="C3190" s="114"/>
      <c r="D3190" s="114"/>
      <c r="E3190" s="114"/>
      <c r="F3190" s="114"/>
      <c r="G3190" s="114"/>
      <c r="H3190" s="117"/>
      <c r="I3190" s="123"/>
      <c r="J3190" s="116"/>
      <c r="K3190" s="123"/>
      <c r="L3190" s="116"/>
      <c r="M3190" s="116"/>
      <c r="N3190" s="123"/>
    </row>
    <row r="3191">
      <c r="A3191" s="114"/>
      <c r="B3191" s="114"/>
      <c r="C3191" s="114"/>
      <c r="D3191" s="114"/>
      <c r="E3191" s="114"/>
      <c r="F3191" s="114"/>
      <c r="G3191" s="114"/>
      <c r="H3191" s="117"/>
      <c r="I3191" s="123"/>
      <c r="J3191" s="116"/>
      <c r="K3191" s="123"/>
      <c r="L3191" s="116"/>
      <c r="M3191" s="116"/>
      <c r="N3191" s="123"/>
    </row>
    <row r="3192">
      <c r="A3192" s="114"/>
      <c r="B3192" s="114"/>
      <c r="C3192" s="114"/>
      <c r="D3192" s="114"/>
      <c r="E3192" s="114"/>
      <c r="F3192" s="114"/>
      <c r="G3192" s="114"/>
      <c r="H3192" s="117"/>
      <c r="I3192" s="123"/>
      <c r="J3192" s="116"/>
      <c r="K3192" s="123"/>
      <c r="L3192" s="116"/>
      <c r="M3192" s="116"/>
      <c r="N3192" s="123"/>
    </row>
    <row r="3193">
      <c r="A3193" s="114"/>
      <c r="B3193" s="114"/>
      <c r="C3193" s="114"/>
      <c r="D3193" s="114"/>
      <c r="E3193" s="114"/>
      <c r="F3193" s="114"/>
      <c r="G3193" s="114"/>
      <c r="H3193" s="117"/>
      <c r="I3193" s="123"/>
      <c r="J3193" s="116"/>
      <c r="K3193" s="123"/>
      <c r="L3193" s="116"/>
      <c r="M3193" s="116"/>
      <c r="N3193" s="123"/>
    </row>
    <row r="3194">
      <c r="A3194" s="114"/>
      <c r="B3194" s="114"/>
      <c r="C3194" s="114"/>
      <c r="D3194" s="114"/>
      <c r="E3194" s="114"/>
      <c r="F3194" s="114"/>
      <c r="G3194" s="114"/>
      <c r="H3194" s="117"/>
      <c r="I3194" s="123"/>
      <c r="J3194" s="116"/>
      <c r="K3194" s="123"/>
      <c r="L3194" s="116"/>
      <c r="M3194" s="116"/>
      <c r="N3194" s="123"/>
    </row>
    <row r="3195">
      <c r="A3195" s="114"/>
      <c r="B3195" s="114"/>
      <c r="C3195" s="114"/>
      <c r="D3195" s="114"/>
      <c r="E3195" s="114"/>
      <c r="F3195" s="114"/>
      <c r="G3195" s="114"/>
      <c r="H3195" s="117"/>
      <c r="I3195" s="123"/>
      <c r="J3195" s="116"/>
      <c r="K3195" s="123"/>
      <c r="L3195" s="116"/>
      <c r="M3195" s="116"/>
      <c r="N3195" s="123"/>
    </row>
    <row r="3196">
      <c r="A3196" s="114"/>
      <c r="B3196" s="114"/>
      <c r="C3196" s="114"/>
      <c r="D3196" s="114"/>
      <c r="E3196" s="114"/>
      <c r="F3196" s="114"/>
      <c r="G3196" s="114"/>
      <c r="H3196" s="117"/>
      <c r="I3196" s="123"/>
      <c r="J3196" s="116"/>
      <c r="K3196" s="123"/>
      <c r="L3196" s="116"/>
      <c r="M3196" s="116"/>
      <c r="N3196" s="123"/>
    </row>
    <row r="3197">
      <c r="A3197" s="114"/>
      <c r="B3197" s="114"/>
      <c r="C3197" s="114"/>
      <c r="D3197" s="114"/>
      <c r="E3197" s="114"/>
      <c r="F3197" s="114"/>
      <c r="G3197" s="114"/>
      <c r="H3197" s="117"/>
      <c r="I3197" s="123"/>
      <c r="J3197" s="116"/>
      <c r="K3197" s="123"/>
      <c r="L3197" s="116"/>
      <c r="M3197" s="116"/>
      <c r="N3197" s="123"/>
    </row>
    <row r="3198">
      <c r="A3198" s="114"/>
      <c r="B3198" s="114"/>
      <c r="C3198" s="114"/>
      <c r="D3198" s="114"/>
      <c r="E3198" s="114"/>
      <c r="F3198" s="114"/>
      <c r="G3198" s="114"/>
      <c r="H3198" s="117"/>
      <c r="I3198" s="123"/>
      <c r="J3198" s="116"/>
      <c r="K3198" s="123"/>
      <c r="L3198" s="116"/>
      <c r="M3198" s="116"/>
      <c r="N3198" s="123"/>
    </row>
    <row r="3199">
      <c r="A3199" s="114"/>
      <c r="B3199" s="114"/>
      <c r="C3199" s="114"/>
      <c r="D3199" s="114"/>
      <c r="E3199" s="114"/>
      <c r="F3199" s="114"/>
      <c r="G3199" s="114"/>
      <c r="H3199" s="117"/>
      <c r="I3199" s="123"/>
      <c r="J3199" s="116"/>
      <c r="K3199" s="123"/>
      <c r="L3199" s="116"/>
      <c r="M3199" s="116"/>
      <c r="N3199" s="123"/>
    </row>
    <row r="3200">
      <c r="A3200" s="114"/>
      <c r="B3200" s="114"/>
      <c r="C3200" s="114"/>
      <c r="D3200" s="114"/>
      <c r="E3200" s="114"/>
      <c r="F3200" s="114"/>
      <c r="G3200" s="114"/>
      <c r="H3200" s="117"/>
      <c r="I3200" s="123"/>
      <c r="J3200" s="116"/>
      <c r="K3200" s="123"/>
      <c r="L3200" s="116"/>
      <c r="M3200" s="116"/>
      <c r="N3200" s="123"/>
    </row>
    <row r="3201">
      <c r="A3201" s="114"/>
      <c r="B3201" s="114"/>
      <c r="C3201" s="114"/>
      <c r="D3201" s="114"/>
      <c r="E3201" s="114"/>
      <c r="F3201" s="114"/>
      <c r="G3201" s="114"/>
      <c r="H3201" s="117"/>
      <c r="I3201" s="123"/>
      <c r="J3201" s="116"/>
      <c r="K3201" s="123"/>
      <c r="L3201" s="116"/>
      <c r="M3201" s="116"/>
      <c r="N3201" s="123"/>
    </row>
    <row r="3202">
      <c r="A3202" s="114"/>
      <c r="B3202" s="114"/>
      <c r="C3202" s="114"/>
      <c r="D3202" s="114"/>
      <c r="E3202" s="114"/>
      <c r="F3202" s="114"/>
      <c r="G3202" s="114"/>
      <c r="H3202" s="117"/>
      <c r="I3202" s="123"/>
      <c r="J3202" s="116"/>
      <c r="K3202" s="123"/>
      <c r="L3202" s="116"/>
      <c r="M3202" s="116"/>
      <c r="N3202" s="123"/>
    </row>
    <row r="3203">
      <c r="A3203" s="114"/>
      <c r="B3203" s="114"/>
      <c r="C3203" s="114"/>
      <c r="D3203" s="114"/>
      <c r="E3203" s="114"/>
      <c r="F3203" s="114"/>
      <c r="G3203" s="114"/>
      <c r="H3203" s="117"/>
      <c r="I3203" s="123"/>
      <c r="J3203" s="116"/>
      <c r="K3203" s="123"/>
      <c r="L3203" s="116"/>
      <c r="M3203" s="116"/>
      <c r="N3203" s="123"/>
    </row>
    <row r="3204">
      <c r="A3204" s="114"/>
      <c r="B3204" s="114"/>
      <c r="C3204" s="114"/>
      <c r="D3204" s="114"/>
      <c r="E3204" s="114"/>
      <c r="F3204" s="114"/>
      <c r="G3204" s="114"/>
      <c r="H3204" s="117"/>
      <c r="I3204" s="123"/>
      <c r="J3204" s="116"/>
      <c r="K3204" s="123"/>
      <c r="L3204" s="116"/>
      <c r="M3204" s="116"/>
      <c r="N3204" s="123"/>
    </row>
    <row r="3205">
      <c r="A3205" s="114"/>
      <c r="B3205" s="114"/>
      <c r="C3205" s="114"/>
      <c r="D3205" s="114"/>
      <c r="E3205" s="114"/>
      <c r="F3205" s="114"/>
      <c r="G3205" s="114"/>
      <c r="H3205" s="117"/>
      <c r="I3205" s="123"/>
      <c r="J3205" s="116"/>
      <c r="K3205" s="123"/>
      <c r="L3205" s="116"/>
      <c r="M3205" s="116"/>
      <c r="N3205" s="123"/>
    </row>
    <row r="3206">
      <c r="A3206" s="114"/>
      <c r="B3206" s="114"/>
      <c r="C3206" s="114"/>
      <c r="D3206" s="114"/>
      <c r="E3206" s="114"/>
      <c r="F3206" s="114"/>
      <c r="G3206" s="114"/>
      <c r="H3206" s="117"/>
      <c r="I3206" s="123"/>
      <c r="J3206" s="116"/>
      <c r="K3206" s="123"/>
      <c r="L3206" s="116"/>
      <c r="M3206" s="116"/>
      <c r="N3206" s="123"/>
    </row>
    <row r="3207">
      <c r="A3207" s="114"/>
      <c r="B3207" s="114"/>
      <c r="C3207" s="114"/>
      <c r="D3207" s="114"/>
      <c r="E3207" s="114"/>
      <c r="F3207" s="114"/>
      <c r="G3207" s="114"/>
      <c r="H3207" s="117"/>
      <c r="I3207" s="123"/>
      <c r="J3207" s="116"/>
      <c r="K3207" s="123"/>
      <c r="L3207" s="116"/>
      <c r="M3207" s="116"/>
      <c r="N3207" s="123"/>
    </row>
    <row r="3208">
      <c r="A3208" s="114"/>
      <c r="B3208" s="114"/>
      <c r="C3208" s="114"/>
      <c r="D3208" s="114"/>
      <c r="E3208" s="114"/>
      <c r="F3208" s="114"/>
      <c r="G3208" s="114"/>
      <c r="H3208" s="117"/>
      <c r="I3208" s="123"/>
      <c r="J3208" s="116"/>
      <c r="K3208" s="123"/>
      <c r="L3208" s="116"/>
      <c r="M3208" s="116"/>
      <c r="N3208" s="123"/>
    </row>
    <row r="3209">
      <c r="A3209" s="114"/>
      <c r="B3209" s="114"/>
      <c r="C3209" s="114"/>
      <c r="D3209" s="114"/>
      <c r="E3209" s="114"/>
      <c r="F3209" s="114"/>
      <c r="G3209" s="114"/>
      <c r="H3209" s="117"/>
      <c r="I3209" s="123"/>
      <c r="J3209" s="116"/>
      <c r="K3209" s="123"/>
      <c r="L3209" s="116"/>
      <c r="M3209" s="116"/>
      <c r="N3209" s="123"/>
    </row>
    <row r="3210">
      <c r="A3210" s="114"/>
      <c r="B3210" s="114"/>
      <c r="C3210" s="114"/>
      <c r="D3210" s="114"/>
      <c r="E3210" s="114"/>
      <c r="F3210" s="114"/>
      <c r="G3210" s="114"/>
      <c r="H3210" s="117"/>
      <c r="I3210" s="123"/>
      <c r="J3210" s="116"/>
      <c r="K3210" s="123"/>
      <c r="L3210" s="116"/>
      <c r="M3210" s="116"/>
      <c r="N3210" s="123"/>
    </row>
    <row r="3211">
      <c r="A3211" s="114"/>
      <c r="B3211" s="114"/>
      <c r="C3211" s="114"/>
      <c r="D3211" s="114"/>
      <c r="E3211" s="114"/>
      <c r="F3211" s="114"/>
      <c r="G3211" s="114"/>
      <c r="H3211" s="117"/>
      <c r="I3211" s="123"/>
      <c r="J3211" s="116"/>
      <c r="K3211" s="123"/>
      <c r="L3211" s="116"/>
      <c r="M3211" s="116"/>
      <c r="N3211" s="123"/>
    </row>
    <row r="3212">
      <c r="A3212" s="114"/>
      <c r="B3212" s="114"/>
      <c r="C3212" s="114"/>
      <c r="D3212" s="114"/>
      <c r="E3212" s="114"/>
      <c r="F3212" s="114"/>
      <c r="G3212" s="114"/>
      <c r="H3212" s="117"/>
      <c r="I3212" s="123"/>
      <c r="J3212" s="116"/>
      <c r="K3212" s="123"/>
      <c r="L3212" s="116"/>
      <c r="M3212" s="116"/>
      <c r="N3212" s="123"/>
    </row>
    <row r="3213">
      <c r="A3213" s="114"/>
      <c r="B3213" s="114"/>
      <c r="C3213" s="114"/>
      <c r="D3213" s="114"/>
      <c r="E3213" s="114"/>
      <c r="F3213" s="114"/>
      <c r="G3213" s="114"/>
      <c r="H3213" s="117"/>
      <c r="I3213" s="123"/>
      <c r="J3213" s="116"/>
      <c r="K3213" s="123"/>
      <c r="L3213" s="116"/>
      <c r="M3213" s="116"/>
      <c r="N3213" s="123"/>
    </row>
    <row r="3214">
      <c r="A3214" s="114"/>
      <c r="B3214" s="114"/>
      <c r="C3214" s="114"/>
      <c r="D3214" s="114"/>
      <c r="E3214" s="114"/>
      <c r="F3214" s="114"/>
      <c r="G3214" s="114"/>
      <c r="H3214" s="117"/>
      <c r="I3214" s="123"/>
      <c r="J3214" s="116"/>
      <c r="K3214" s="123"/>
      <c r="L3214" s="116"/>
      <c r="M3214" s="116"/>
      <c r="N3214" s="123"/>
    </row>
    <row r="3215">
      <c r="A3215" s="114"/>
      <c r="B3215" s="114"/>
      <c r="C3215" s="114"/>
      <c r="D3215" s="114"/>
      <c r="E3215" s="114"/>
      <c r="F3215" s="114"/>
      <c r="G3215" s="114"/>
      <c r="H3215" s="117"/>
      <c r="I3215" s="123"/>
      <c r="J3215" s="116"/>
      <c r="K3215" s="123"/>
      <c r="L3215" s="116"/>
      <c r="M3215" s="116"/>
      <c r="N3215" s="123"/>
    </row>
    <row r="3216">
      <c r="A3216" s="114"/>
      <c r="B3216" s="114"/>
      <c r="C3216" s="114"/>
      <c r="D3216" s="114"/>
      <c r="E3216" s="114"/>
      <c r="F3216" s="114"/>
      <c r="G3216" s="114"/>
      <c r="H3216" s="117"/>
      <c r="I3216" s="123"/>
      <c r="J3216" s="116"/>
      <c r="K3216" s="123"/>
      <c r="L3216" s="116"/>
      <c r="M3216" s="116"/>
      <c r="N3216" s="123"/>
    </row>
    <row r="3217">
      <c r="A3217" s="114"/>
      <c r="B3217" s="114"/>
      <c r="C3217" s="114"/>
      <c r="D3217" s="114"/>
      <c r="E3217" s="114"/>
      <c r="F3217" s="114"/>
      <c r="G3217" s="114"/>
      <c r="H3217" s="117"/>
      <c r="I3217" s="123"/>
      <c r="J3217" s="116"/>
      <c r="K3217" s="123"/>
      <c r="L3217" s="116"/>
      <c r="M3217" s="116"/>
      <c r="N3217" s="123"/>
    </row>
    <row r="3218">
      <c r="A3218" s="114"/>
      <c r="B3218" s="114"/>
      <c r="C3218" s="114"/>
      <c r="D3218" s="114"/>
      <c r="E3218" s="114"/>
      <c r="F3218" s="114"/>
      <c r="G3218" s="114"/>
      <c r="H3218" s="117"/>
      <c r="I3218" s="123"/>
      <c r="J3218" s="116"/>
      <c r="K3218" s="123"/>
      <c r="L3218" s="116"/>
      <c r="M3218" s="116"/>
      <c r="N3218" s="123"/>
    </row>
    <row r="3219">
      <c r="A3219" s="114"/>
      <c r="B3219" s="114"/>
      <c r="C3219" s="114"/>
      <c r="D3219" s="114"/>
      <c r="E3219" s="114"/>
      <c r="F3219" s="114"/>
      <c r="G3219" s="114"/>
      <c r="H3219" s="117"/>
      <c r="I3219" s="123"/>
      <c r="J3219" s="116"/>
      <c r="K3219" s="123"/>
      <c r="L3219" s="116"/>
      <c r="M3219" s="116"/>
      <c r="N3219" s="123"/>
    </row>
    <row r="3220">
      <c r="A3220" s="114"/>
      <c r="B3220" s="114"/>
      <c r="C3220" s="114"/>
      <c r="D3220" s="114"/>
      <c r="E3220" s="114"/>
      <c r="F3220" s="114"/>
      <c r="G3220" s="114"/>
      <c r="H3220" s="117"/>
      <c r="I3220" s="123"/>
      <c r="J3220" s="116"/>
      <c r="K3220" s="123"/>
      <c r="L3220" s="116"/>
      <c r="M3220" s="116"/>
      <c r="N3220" s="123"/>
    </row>
    <row r="3221">
      <c r="A3221" s="114"/>
      <c r="B3221" s="114"/>
      <c r="C3221" s="114"/>
      <c r="D3221" s="114"/>
      <c r="E3221" s="114"/>
      <c r="F3221" s="114"/>
      <c r="G3221" s="114"/>
      <c r="H3221" s="117"/>
      <c r="I3221" s="123"/>
      <c r="J3221" s="116"/>
      <c r="K3221" s="123"/>
      <c r="L3221" s="116"/>
      <c r="M3221" s="116"/>
      <c r="N3221" s="123"/>
    </row>
    <row r="3222">
      <c r="A3222" s="114"/>
      <c r="B3222" s="114"/>
      <c r="C3222" s="114"/>
      <c r="D3222" s="114"/>
      <c r="E3222" s="114"/>
      <c r="F3222" s="114"/>
      <c r="G3222" s="114"/>
      <c r="H3222" s="117"/>
      <c r="I3222" s="123"/>
      <c r="J3222" s="116"/>
      <c r="K3222" s="123"/>
      <c r="L3222" s="116"/>
      <c r="M3222" s="116"/>
      <c r="N3222" s="123"/>
    </row>
    <row r="3223">
      <c r="A3223" s="114"/>
      <c r="B3223" s="114"/>
      <c r="C3223" s="114"/>
      <c r="D3223" s="114"/>
      <c r="E3223" s="114"/>
      <c r="F3223" s="114"/>
      <c r="G3223" s="114"/>
      <c r="H3223" s="117"/>
      <c r="I3223" s="123"/>
      <c r="J3223" s="116"/>
      <c r="K3223" s="123"/>
      <c r="L3223" s="116"/>
      <c r="M3223" s="116"/>
      <c r="N3223" s="123"/>
    </row>
    <row r="3224">
      <c r="A3224" s="114"/>
      <c r="B3224" s="114"/>
      <c r="C3224" s="114"/>
      <c r="D3224" s="114"/>
      <c r="E3224" s="114"/>
      <c r="F3224" s="114"/>
      <c r="G3224" s="114"/>
      <c r="H3224" s="117"/>
      <c r="I3224" s="123"/>
      <c r="J3224" s="116"/>
      <c r="K3224" s="123"/>
      <c r="L3224" s="116"/>
      <c r="M3224" s="116"/>
      <c r="N3224" s="123"/>
    </row>
    <row r="3225">
      <c r="A3225" s="114"/>
      <c r="B3225" s="114"/>
      <c r="C3225" s="114"/>
      <c r="D3225" s="114"/>
      <c r="E3225" s="114"/>
      <c r="F3225" s="114"/>
      <c r="G3225" s="114"/>
      <c r="H3225" s="117"/>
      <c r="I3225" s="123"/>
      <c r="J3225" s="116"/>
      <c r="K3225" s="123"/>
      <c r="L3225" s="116"/>
      <c r="M3225" s="116"/>
      <c r="N3225" s="123"/>
    </row>
    <row r="3226">
      <c r="A3226" s="114"/>
      <c r="B3226" s="114"/>
      <c r="C3226" s="114"/>
      <c r="D3226" s="114"/>
      <c r="E3226" s="114"/>
      <c r="F3226" s="114"/>
      <c r="G3226" s="114"/>
      <c r="H3226" s="117"/>
      <c r="I3226" s="123"/>
      <c r="J3226" s="116"/>
      <c r="K3226" s="123"/>
      <c r="L3226" s="116"/>
      <c r="M3226" s="116"/>
      <c r="N3226" s="123"/>
    </row>
    <row r="3227">
      <c r="A3227" s="114"/>
      <c r="B3227" s="114"/>
      <c r="C3227" s="114"/>
      <c r="D3227" s="114"/>
      <c r="E3227" s="114"/>
      <c r="F3227" s="114"/>
      <c r="G3227" s="114"/>
      <c r="H3227" s="117"/>
      <c r="I3227" s="123"/>
      <c r="J3227" s="116"/>
      <c r="K3227" s="123"/>
      <c r="L3227" s="116"/>
      <c r="M3227" s="116"/>
      <c r="N3227" s="123"/>
    </row>
    <row r="3228">
      <c r="A3228" s="114"/>
      <c r="B3228" s="114"/>
      <c r="C3228" s="114"/>
      <c r="D3228" s="114"/>
      <c r="E3228" s="114"/>
      <c r="F3228" s="114"/>
      <c r="G3228" s="114"/>
      <c r="H3228" s="117"/>
      <c r="I3228" s="123"/>
      <c r="J3228" s="116"/>
      <c r="K3228" s="123"/>
      <c r="L3228" s="116"/>
      <c r="M3228" s="116"/>
      <c r="N3228" s="123"/>
    </row>
    <row r="3229">
      <c r="A3229" s="114"/>
      <c r="B3229" s="114"/>
      <c r="C3229" s="114"/>
      <c r="D3229" s="114"/>
      <c r="E3229" s="114"/>
      <c r="F3229" s="114"/>
      <c r="G3229" s="114"/>
      <c r="H3229" s="117"/>
      <c r="I3229" s="123"/>
      <c r="J3229" s="116"/>
      <c r="K3229" s="123"/>
      <c r="L3229" s="116"/>
      <c r="M3229" s="116"/>
      <c r="N3229" s="123"/>
    </row>
    <row r="3230">
      <c r="A3230" s="114"/>
      <c r="B3230" s="114"/>
      <c r="C3230" s="114"/>
      <c r="D3230" s="114"/>
      <c r="E3230" s="114"/>
      <c r="F3230" s="114"/>
      <c r="G3230" s="114"/>
      <c r="H3230" s="117"/>
      <c r="I3230" s="123"/>
      <c r="J3230" s="116"/>
      <c r="K3230" s="123"/>
      <c r="L3230" s="116"/>
      <c r="M3230" s="116"/>
      <c r="N3230" s="123"/>
    </row>
    <row r="3231">
      <c r="A3231" s="114"/>
      <c r="B3231" s="114"/>
      <c r="C3231" s="114"/>
      <c r="D3231" s="114"/>
      <c r="E3231" s="114"/>
      <c r="F3231" s="114"/>
      <c r="G3231" s="114"/>
      <c r="H3231" s="117"/>
      <c r="I3231" s="123"/>
      <c r="J3231" s="116"/>
      <c r="K3231" s="123"/>
      <c r="L3231" s="116"/>
      <c r="M3231" s="116"/>
      <c r="N3231" s="123"/>
    </row>
    <row r="3232">
      <c r="A3232" s="114"/>
      <c r="B3232" s="114"/>
      <c r="C3232" s="114"/>
      <c r="D3232" s="114"/>
      <c r="E3232" s="114"/>
      <c r="F3232" s="114"/>
      <c r="G3232" s="114"/>
      <c r="H3232" s="117"/>
      <c r="I3232" s="123"/>
      <c r="J3232" s="116"/>
      <c r="K3232" s="123"/>
      <c r="L3232" s="116"/>
      <c r="M3232" s="116"/>
      <c r="N3232" s="123"/>
    </row>
    <row r="3233">
      <c r="A3233" s="114"/>
      <c r="B3233" s="114"/>
      <c r="C3233" s="114"/>
      <c r="D3233" s="114"/>
      <c r="E3233" s="114"/>
      <c r="F3233" s="114"/>
      <c r="G3233" s="114"/>
      <c r="H3233" s="117"/>
      <c r="I3233" s="123"/>
      <c r="J3233" s="116"/>
      <c r="K3233" s="123"/>
      <c r="L3233" s="116"/>
      <c r="M3233" s="116"/>
      <c r="N3233" s="123"/>
    </row>
    <row r="3234">
      <c r="A3234" s="114"/>
      <c r="B3234" s="114"/>
      <c r="C3234" s="114"/>
      <c r="D3234" s="114"/>
      <c r="E3234" s="114"/>
      <c r="F3234" s="114"/>
      <c r="G3234" s="114"/>
      <c r="H3234" s="117"/>
      <c r="I3234" s="123"/>
      <c r="J3234" s="116"/>
      <c r="K3234" s="123"/>
      <c r="L3234" s="116"/>
      <c r="M3234" s="116"/>
      <c r="N3234" s="123"/>
    </row>
    <row r="3235">
      <c r="A3235" s="114"/>
      <c r="B3235" s="114"/>
      <c r="C3235" s="114"/>
      <c r="D3235" s="114"/>
      <c r="E3235" s="114"/>
      <c r="F3235" s="114"/>
      <c r="G3235" s="114"/>
      <c r="H3235" s="117"/>
      <c r="I3235" s="123"/>
      <c r="J3235" s="116"/>
      <c r="K3235" s="123"/>
      <c r="L3235" s="116"/>
      <c r="M3235" s="116"/>
      <c r="N3235" s="123"/>
    </row>
    <row r="3236">
      <c r="A3236" s="114"/>
      <c r="B3236" s="114"/>
      <c r="C3236" s="114"/>
      <c r="D3236" s="114"/>
      <c r="E3236" s="114"/>
      <c r="F3236" s="114"/>
      <c r="G3236" s="114"/>
      <c r="H3236" s="117"/>
      <c r="I3236" s="123"/>
      <c r="J3236" s="116"/>
      <c r="K3236" s="123"/>
      <c r="L3236" s="116"/>
      <c r="M3236" s="116"/>
      <c r="N3236" s="123"/>
    </row>
    <row r="3237">
      <c r="A3237" s="114"/>
      <c r="B3237" s="114"/>
      <c r="C3237" s="114"/>
      <c r="D3237" s="114"/>
      <c r="E3237" s="114"/>
      <c r="F3237" s="114"/>
      <c r="G3237" s="114"/>
      <c r="H3237" s="117"/>
      <c r="I3237" s="123"/>
      <c r="J3237" s="116"/>
      <c r="K3237" s="123"/>
      <c r="L3237" s="116"/>
      <c r="M3237" s="116"/>
      <c r="N3237" s="123"/>
    </row>
    <row r="3238">
      <c r="A3238" s="114"/>
      <c r="B3238" s="114"/>
      <c r="C3238" s="114"/>
      <c r="D3238" s="114"/>
      <c r="E3238" s="114"/>
      <c r="F3238" s="114"/>
      <c r="G3238" s="114"/>
      <c r="H3238" s="117"/>
      <c r="I3238" s="123"/>
      <c r="J3238" s="116"/>
      <c r="K3238" s="123"/>
      <c r="L3238" s="116"/>
      <c r="M3238" s="116"/>
      <c r="N3238" s="123"/>
    </row>
    <row r="3239">
      <c r="A3239" s="114"/>
      <c r="B3239" s="114"/>
      <c r="C3239" s="114"/>
      <c r="D3239" s="114"/>
      <c r="E3239" s="114"/>
      <c r="F3239" s="114"/>
      <c r="G3239" s="114"/>
      <c r="H3239" s="117"/>
      <c r="I3239" s="123"/>
      <c r="J3239" s="116"/>
      <c r="K3239" s="123"/>
      <c r="L3239" s="116"/>
      <c r="M3239" s="116"/>
      <c r="N3239" s="123"/>
    </row>
    <row r="3240">
      <c r="A3240" s="114"/>
      <c r="B3240" s="114"/>
      <c r="C3240" s="114"/>
      <c r="D3240" s="114"/>
      <c r="E3240" s="114"/>
      <c r="F3240" s="114"/>
      <c r="G3240" s="114"/>
      <c r="H3240" s="117"/>
      <c r="I3240" s="123"/>
      <c r="J3240" s="116"/>
      <c r="K3240" s="123"/>
      <c r="L3240" s="116"/>
      <c r="M3240" s="116"/>
      <c r="N3240" s="123"/>
    </row>
    <row r="3241">
      <c r="A3241" s="114"/>
      <c r="B3241" s="114"/>
      <c r="C3241" s="114"/>
      <c r="D3241" s="114"/>
      <c r="E3241" s="114"/>
      <c r="F3241" s="114"/>
      <c r="G3241" s="114"/>
      <c r="H3241" s="117"/>
      <c r="I3241" s="123"/>
      <c r="J3241" s="116"/>
      <c r="K3241" s="123"/>
      <c r="L3241" s="116"/>
      <c r="M3241" s="116"/>
      <c r="N3241" s="123"/>
    </row>
    <row r="3242">
      <c r="A3242" s="114"/>
      <c r="B3242" s="114"/>
      <c r="C3242" s="114"/>
      <c r="D3242" s="114"/>
      <c r="E3242" s="114"/>
      <c r="F3242" s="114"/>
      <c r="G3242" s="114"/>
      <c r="H3242" s="117"/>
      <c r="I3242" s="123"/>
      <c r="J3242" s="116"/>
      <c r="K3242" s="123"/>
      <c r="L3242" s="116"/>
      <c r="M3242" s="116"/>
      <c r="N3242" s="123"/>
    </row>
    <row r="3243">
      <c r="A3243" s="114"/>
      <c r="B3243" s="114"/>
      <c r="C3243" s="114"/>
      <c r="D3243" s="114"/>
      <c r="E3243" s="114"/>
      <c r="F3243" s="114"/>
      <c r="G3243" s="114"/>
      <c r="H3243" s="117"/>
      <c r="I3243" s="123"/>
      <c r="J3243" s="116"/>
      <c r="K3243" s="123"/>
      <c r="L3243" s="116"/>
      <c r="M3243" s="116"/>
      <c r="N3243" s="123"/>
    </row>
    <row r="3244">
      <c r="A3244" s="114"/>
      <c r="B3244" s="114"/>
      <c r="C3244" s="114"/>
      <c r="D3244" s="114"/>
      <c r="E3244" s="114"/>
      <c r="F3244" s="114"/>
      <c r="G3244" s="114"/>
      <c r="H3244" s="117"/>
      <c r="I3244" s="123"/>
      <c r="J3244" s="116"/>
      <c r="K3244" s="123"/>
      <c r="L3244" s="116"/>
      <c r="M3244" s="116"/>
      <c r="N3244" s="123"/>
    </row>
    <row r="3245">
      <c r="A3245" s="114"/>
      <c r="B3245" s="114"/>
      <c r="C3245" s="114"/>
      <c r="D3245" s="114"/>
      <c r="E3245" s="114"/>
      <c r="F3245" s="114"/>
      <c r="G3245" s="114"/>
      <c r="H3245" s="117"/>
      <c r="I3245" s="123"/>
      <c r="J3245" s="116"/>
      <c r="K3245" s="123"/>
      <c r="L3245" s="116"/>
      <c r="M3245" s="116"/>
      <c r="N3245" s="123"/>
    </row>
    <row r="3246">
      <c r="A3246" s="114"/>
      <c r="B3246" s="114"/>
      <c r="C3246" s="114"/>
      <c r="D3246" s="114"/>
      <c r="E3246" s="114"/>
      <c r="F3246" s="114"/>
      <c r="G3246" s="114"/>
      <c r="H3246" s="117"/>
      <c r="I3246" s="123"/>
      <c r="J3246" s="116"/>
      <c r="K3246" s="123"/>
      <c r="L3246" s="116"/>
      <c r="M3246" s="116"/>
      <c r="N3246" s="123"/>
    </row>
    <row r="3247">
      <c r="A3247" s="114"/>
      <c r="B3247" s="114"/>
      <c r="C3247" s="114"/>
      <c r="D3247" s="114"/>
      <c r="E3247" s="114"/>
      <c r="F3247" s="114"/>
      <c r="G3247" s="114"/>
      <c r="H3247" s="117"/>
      <c r="I3247" s="123"/>
      <c r="J3247" s="116"/>
      <c r="K3247" s="123"/>
      <c r="L3247" s="116"/>
      <c r="M3247" s="116"/>
      <c r="N3247" s="123"/>
    </row>
    <row r="3248">
      <c r="A3248" s="114"/>
      <c r="B3248" s="114"/>
      <c r="C3248" s="114"/>
      <c r="D3248" s="114"/>
      <c r="E3248" s="114"/>
      <c r="F3248" s="114"/>
      <c r="G3248" s="114"/>
      <c r="H3248" s="117"/>
      <c r="I3248" s="123"/>
      <c r="J3248" s="116"/>
      <c r="K3248" s="123"/>
      <c r="L3248" s="116"/>
      <c r="M3248" s="116"/>
      <c r="N3248" s="123"/>
    </row>
    <row r="3249">
      <c r="A3249" s="114"/>
      <c r="B3249" s="114"/>
      <c r="C3249" s="114"/>
      <c r="D3249" s="114"/>
      <c r="E3249" s="114"/>
      <c r="F3249" s="114"/>
      <c r="G3249" s="114"/>
      <c r="H3249" s="117"/>
      <c r="I3249" s="123"/>
      <c r="J3249" s="116"/>
      <c r="K3249" s="123"/>
      <c r="L3249" s="116"/>
      <c r="M3249" s="116"/>
      <c r="N3249" s="123"/>
    </row>
    <row r="3250">
      <c r="A3250" s="114"/>
      <c r="B3250" s="114"/>
      <c r="C3250" s="114"/>
      <c r="D3250" s="114"/>
      <c r="E3250" s="114"/>
      <c r="F3250" s="114"/>
      <c r="G3250" s="114"/>
      <c r="H3250" s="117"/>
      <c r="I3250" s="123"/>
      <c r="J3250" s="116"/>
      <c r="K3250" s="123"/>
      <c r="L3250" s="116"/>
      <c r="M3250" s="116"/>
      <c r="N3250" s="123"/>
    </row>
    <row r="3251">
      <c r="A3251" s="114"/>
      <c r="B3251" s="114"/>
      <c r="C3251" s="114"/>
      <c r="D3251" s="114"/>
      <c r="E3251" s="114"/>
      <c r="F3251" s="114"/>
      <c r="G3251" s="114"/>
      <c r="H3251" s="117"/>
      <c r="I3251" s="123"/>
      <c r="J3251" s="116"/>
      <c r="K3251" s="123"/>
      <c r="L3251" s="116"/>
      <c r="M3251" s="116"/>
      <c r="N3251" s="123"/>
    </row>
    <row r="3252">
      <c r="A3252" s="114"/>
      <c r="B3252" s="114"/>
      <c r="C3252" s="114"/>
      <c r="D3252" s="114"/>
      <c r="E3252" s="114"/>
      <c r="F3252" s="114"/>
      <c r="G3252" s="114"/>
      <c r="H3252" s="117"/>
      <c r="I3252" s="123"/>
      <c r="J3252" s="116"/>
      <c r="K3252" s="123"/>
      <c r="L3252" s="116"/>
      <c r="M3252" s="116"/>
      <c r="N3252" s="123"/>
    </row>
    <row r="3253">
      <c r="A3253" s="114"/>
      <c r="B3253" s="114"/>
      <c r="C3253" s="114"/>
      <c r="D3253" s="114"/>
      <c r="E3253" s="114"/>
      <c r="F3253" s="114"/>
      <c r="G3253" s="114"/>
      <c r="H3253" s="117"/>
      <c r="I3253" s="123"/>
      <c r="J3253" s="116"/>
      <c r="K3253" s="123"/>
      <c r="L3253" s="116"/>
      <c r="M3253" s="116"/>
      <c r="N3253" s="123"/>
    </row>
    <row r="3254">
      <c r="A3254" s="114"/>
      <c r="B3254" s="114"/>
      <c r="C3254" s="114"/>
      <c r="D3254" s="114"/>
      <c r="E3254" s="114"/>
      <c r="F3254" s="114"/>
      <c r="G3254" s="114"/>
      <c r="H3254" s="117"/>
      <c r="I3254" s="123"/>
      <c r="J3254" s="116"/>
      <c r="K3254" s="123"/>
      <c r="L3254" s="116"/>
      <c r="M3254" s="116"/>
      <c r="N3254" s="123"/>
    </row>
    <row r="3255">
      <c r="A3255" s="114"/>
      <c r="B3255" s="114"/>
      <c r="C3255" s="114"/>
      <c r="D3255" s="114"/>
      <c r="E3255" s="114"/>
      <c r="F3255" s="114"/>
      <c r="G3255" s="114"/>
      <c r="H3255" s="117"/>
      <c r="I3255" s="123"/>
      <c r="J3255" s="116"/>
      <c r="K3255" s="123"/>
      <c r="L3255" s="116"/>
      <c r="M3255" s="116"/>
      <c r="N3255" s="123"/>
    </row>
    <row r="3256">
      <c r="A3256" s="114"/>
      <c r="B3256" s="114"/>
      <c r="C3256" s="114"/>
      <c r="D3256" s="114"/>
      <c r="E3256" s="114"/>
      <c r="F3256" s="114"/>
      <c r="G3256" s="114"/>
      <c r="H3256" s="117"/>
      <c r="I3256" s="123"/>
      <c r="J3256" s="116"/>
      <c r="K3256" s="123"/>
      <c r="L3256" s="116"/>
      <c r="M3256" s="116"/>
      <c r="N3256" s="123"/>
    </row>
    <row r="3257">
      <c r="A3257" s="114"/>
      <c r="B3257" s="114"/>
      <c r="C3257" s="114"/>
      <c r="D3257" s="114"/>
      <c r="E3257" s="114"/>
      <c r="F3257" s="114"/>
      <c r="G3257" s="114"/>
      <c r="H3257" s="117"/>
      <c r="I3257" s="123"/>
      <c r="J3257" s="116"/>
      <c r="K3257" s="123"/>
      <c r="L3257" s="116"/>
      <c r="M3257" s="116"/>
      <c r="N3257" s="123"/>
    </row>
    <row r="3258">
      <c r="A3258" s="114"/>
      <c r="B3258" s="114"/>
      <c r="C3258" s="114"/>
      <c r="D3258" s="114"/>
      <c r="E3258" s="114"/>
      <c r="F3258" s="114"/>
      <c r="G3258" s="114"/>
      <c r="H3258" s="117"/>
      <c r="I3258" s="123"/>
      <c r="J3258" s="116"/>
      <c r="K3258" s="123"/>
      <c r="L3258" s="116"/>
      <c r="M3258" s="116"/>
      <c r="N3258" s="123"/>
    </row>
    <row r="3259">
      <c r="A3259" s="114"/>
      <c r="B3259" s="114"/>
      <c r="C3259" s="114"/>
      <c r="D3259" s="114"/>
      <c r="E3259" s="114"/>
      <c r="F3259" s="114"/>
      <c r="G3259" s="114"/>
      <c r="H3259" s="117"/>
      <c r="I3259" s="123"/>
      <c r="J3259" s="116"/>
      <c r="K3259" s="123"/>
      <c r="L3259" s="116"/>
      <c r="M3259" s="116"/>
      <c r="N3259" s="123"/>
    </row>
    <row r="3260">
      <c r="A3260" s="114"/>
      <c r="B3260" s="114"/>
      <c r="C3260" s="114"/>
      <c r="D3260" s="114"/>
      <c r="E3260" s="114"/>
      <c r="F3260" s="114"/>
      <c r="G3260" s="114"/>
      <c r="H3260" s="117"/>
      <c r="I3260" s="123"/>
      <c r="J3260" s="116"/>
      <c r="K3260" s="123"/>
      <c r="L3260" s="116"/>
      <c r="M3260" s="116"/>
      <c r="N3260" s="123"/>
    </row>
    <row r="3261">
      <c r="A3261" s="114"/>
      <c r="B3261" s="114"/>
      <c r="C3261" s="114"/>
      <c r="D3261" s="114"/>
      <c r="E3261" s="114"/>
      <c r="F3261" s="114"/>
      <c r="G3261" s="114"/>
      <c r="H3261" s="117"/>
      <c r="I3261" s="123"/>
      <c r="J3261" s="116"/>
      <c r="K3261" s="123"/>
      <c r="L3261" s="116"/>
      <c r="M3261" s="116"/>
      <c r="N3261" s="123"/>
    </row>
    <row r="3262">
      <c r="A3262" s="114"/>
      <c r="B3262" s="114"/>
      <c r="C3262" s="114"/>
      <c r="D3262" s="114"/>
      <c r="E3262" s="114"/>
      <c r="F3262" s="114"/>
      <c r="G3262" s="114"/>
      <c r="H3262" s="117"/>
      <c r="I3262" s="123"/>
      <c r="J3262" s="116"/>
      <c r="K3262" s="123"/>
      <c r="L3262" s="116"/>
      <c r="M3262" s="116"/>
      <c r="N3262" s="123"/>
    </row>
    <row r="3263">
      <c r="A3263" s="114"/>
      <c r="B3263" s="114"/>
      <c r="C3263" s="114"/>
      <c r="D3263" s="114"/>
      <c r="E3263" s="114"/>
      <c r="F3263" s="114"/>
      <c r="G3263" s="114"/>
      <c r="H3263" s="117"/>
      <c r="I3263" s="123"/>
      <c r="J3263" s="116"/>
      <c r="K3263" s="123"/>
      <c r="L3263" s="116"/>
      <c r="M3263" s="116"/>
      <c r="N3263" s="123"/>
    </row>
    <row r="3264">
      <c r="A3264" s="114"/>
      <c r="B3264" s="114"/>
      <c r="C3264" s="114"/>
      <c r="D3264" s="114"/>
      <c r="E3264" s="114"/>
      <c r="F3264" s="114"/>
      <c r="G3264" s="114"/>
      <c r="H3264" s="117"/>
      <c r="I3264" s="123"/>
      <c r="J3264" s="116"/>
      <c r="K3264" s="123"/>
      <c r="L3264" s="116"/>
      <c r="M3264" s="116"/>
      <c r="N3264" s="123"/>
    </row>
    <row r="3265">
      <c r="A3265" s="114"/>
      <c r="B3265" s="114"/>
      <c r="C3265" s="114"/>
      <c r="D3265" s="114"/>
      <c r="E3265" s="114"/>
      <c r="F3265" s="114"/>
      <c r="G3265" s="114"/>
      <c r="H3265" s="117"/>
      <c r="I3265" s="123"/>
      <c r="J3265" s="116"/>
      <c r="K3265" s="123"/>
      <c r="L3265" s="116"/>
      <c r="M3265" s="116"/>
      <c r="N3265" s="123"/>
    </row>
    <row r="3266">
      <c r="A3266" s="114"/>
      <c r="B3266" s="114"/>
      <c r="C3266" s="114"/>
      <c r="D3266" s="114"/>
      <c r="E3266" s="114"/>
      <c r="F3266" s="114"/>
      <c r="G3266" s="114"/>
      <c r="H3266" s="117"/>
      <c r="I3266" s="123"/>
      <c r="J3266" s="116"/>
      <c r="K3266" s="123"/>
      <c r="L3266" s="116"/>
      <c r="M3266" s="116"/>
      <c r="N3266" s="123"/>
    </row>
    <row r="3267">
      <c r="A3267" s="114"/>
      <c r="B3267" s="114"/>
      <c r="C3267" s="114"/>
      <c r="D3267" s="114"/>
      <c r="E3267" s="114"/>
      <c r="F3267" s="114"/>
      <c r="G3267" s="114"/>
      <c r="H3267" s="117"/>
      <c r="I3267" s="123"/>
      <c r="J3267" s="116"/>
      <c r="K3267" s="123"/>
      <c r="L3267" s="116"/>
      <c r="M3267" s="116"/>
      <c r="N3267" s="123"/>
    </row>
    <row r="3268">
      <c r="A3268" s="114"/>
      <c r="B3268" s="114"/>
      <c r="C3268" s="114"/>
      <c r="D3268" s="114"/>
      <c r="E3268" s="114"/>
      <c r="F3268" s="114"/>
      <c r="G3268" s="114"/>
      <c r="H3268" s="117"/>
      <c r="I3268" s="123"/>
      <c r="J3268" s="116"/>
      <c r="K3268" s="123"/>
      <c r="L3268" s="116"/>
      <c r="M3268" s="116"/>
      <c r="N3268" s="123"/>
    </row>
    <row r="3269">
      <c r="A3269" s="114"/>
      <c r="B3269" s="114"/>
      <c r="C3269" s="114"/>
      <c r="D3269" s="114"/>
      <c r="E3269" s="114"/>
      <c r="F3269" s="114"/>
      <c r="G3269" s="114"/>
      <c r="H3269" s="117"/>
      <c r="I3269" s="123"/>
      <c r="J3269" s="116"/>
      <c r="K3269" s="123"/>
      <c r="L3269" s="116"/>
      <c r="M3269" s="116"/>
      <c r="N3269" s="123"/>
    </row>
    <row r="3270">
      <c r="A3270" s="114"/>
      <c r="B3270" s="114"/>
      <c r="C3270" s="114"/>
      <c r="D3270" s="114"/>
      <c r="E3270" s="114"/>
      <c r="F3270" s="114"/>
      <c r="G3270" s="114"/>
      <c r="H3270" s="117"/>
      <c r="I3270" s="123"/>
      <c r="J3270" s="116"/>
      <c r="K3270" s="123"/>
      <c r="L3270" s="116"/>
      <c r="M3270" s="116"/>
      <c r="N3270" s="123"/>
    </row>
    <row r="3271">
      <c r="A3271" s="114"/>
      <c r="B3271" s="114"/>
      <c r="C3271" s="114"/>
      <c r="D3271" s="114"/>
      <c r="E3271" s="114"/>
      <c r="F3271" s="114"/>
      <c r="G3271" s="114"/>
      <c r="H3271" s="117"/>
      <c r="I3271" s="123"/>
      <c r="J3271" s="116"/>
      <c r="K3271" s="123"/>
      <c r="L3271" s="116"/>
      <c r="M3271" s="116"/>
      <c r="N3271" s="123"/>
    </row>
    <row r="3272">
      <c r="A3272" s="114"/>
      <c r="B3272" s="114"/>
      <c r="C3272" s="114"/>
      <c r="D3272" s="114"/>
      <c r="E3272" s="114"/>
      <c r="F3272" s="114"/>
      <c r="G3272" s="114"/>
      <c r="H3272" s="117"/>
      <c r="I3272" s="123"/>
      <c r="J3272" s="116"/>
      <c r="K3272" s="123"/>
      <c r="L3272" s="116"/>
      <c r="M3272" s="116"/>
      <c r="N3272" s="123"/>
    </row>
    <row r="3273">
      <c r="A3273" s="114"/>
      <c r="B3273" s="114"/>
      <c r="C3273" s="114"/>
      <c r="D3273" s="114"/>
      <c r="E3273" s="114"/>
      <c r="F3273" s="114"/>
      <c r="G3273" s="114"/>
      <c r="H3273" s="117"/>
      <c r="I3273" s="123"/>
      <c r="J3273" s="116"/>
      <c r="K3273" s="123"/>
      <c r="L3273" s="116"/>
      <c r="M3273" s="116"/>
      <c r="N3273" s="123"/>
    </row>
    <row r="3274">
      <c r="A3274" s="114"/>
      <c r="B3274" s="114"/>
      <c r="C3274" s="114"/>
      <c r="D3274" s="114"/>
      <c r="E3274" s="114"/>
      <c r="F3274" s="114"/>
      <c r="G3274" s="114"/>
      <c r="H3274" s="117"/>
      <c r="I3274" s="123"/>
      <c r="J3274" s="116"/>
      <c r="K3274" s="123"/>
      <c r="L3274" s="116"/>
      <c r="M3274" s="116"/>
      <c r="N3274" s="123"/>
    </row>
    <row r="3275">
      <c r="A3275" s="114"/>
      <c r="B3275" s="114"/>
      <c r="C3275" s="114"/>
      <c r="D3275" s="114"/>
      <c r="E3275" s="114"/>
      <c r="F3275" s="114"/>
      <c r="G3275" s="114"/>
      <c r="H3275" s="117"/>
      <c r="I3275" s="123"/>
      <c r="J3275" s="116"/>
      <c r="K3275" s="123"/>
      <c r="L3275" s="116"/>
      <c r="M3275" s="116"/>
      <c r="N3275" s="123"/>
    </row>
    <row r="3276">
      <c r="A3276" s="114"/>
      <c r="B3276" s="114"/>
      <c r="C3276" s="114"/>
      <c r="D3276" s="114"/>
      <c r="E3276" s="114"/>
      <c r="F3276" s="114"/>
      <c r="G3276" s="114"/>
      <c r="H3276" s="117"/>
      <c r="I3276" s="123"/>
      <c r="J3276" s="116"/>
      <c r="K3276" s="123"/>
      <c r="L3276" s="116"/>
      <c r="M3276" s="116"/>
      <c r="N3276" s="123"/>
    </row>
    <row r="3277">
      <c r="A3277" s="114"/>
      <c r="B3277" s="114"/>
      <c r="C3277" s="114"/>
      <c r="D3277" s="114"/>
      <c r="E3277" s="114"/>
      <c r="F3277" s="114"/>
      <c r="G3277" s="114"/>
      <c r="H3277" s="117"/>
      <c r="I3277" s="123"/>
      <c r="J3277" s="116"/>
      <c r="K3277" s="123"/>
      <c r="L3277" s="116"/>
      <c r="M3277" s="116"/>
      <c r="N3277" s="123"/>
    </row>
    <row r="3278">
      <c r="A3278" s="114"/>
      <c r="B3278" s="114"/>
      <c r="C3278" s="114"/>
      <c r="D3278" s="114"/>
      <c r="E3278" s="114"/>
      <c r="F3278" s="114"/>
      <c r="G3278" s="114"/>
      <c r="H3278" s="117"/>
      <c r="I3278" s="123"/>
      <c r="J3278" s="116"/>
      <c r="K3278" s="123"/>
      <c r="L3278" s="116"/>
      <c r="M3278" s="116"/>
      <c r="N3278" s="123"/>
    </row>
    <row r="3279">
      <c r="A3279" s="114"/>
      <c r="B3279" s="114"/>
      <c r="C3279" s="114"/>
      <c r="D3279" s="114"/>
      <c r="E3279" s="114"/>
      <c r="F3279" s="114"/>
      <c r="G3279" s="114"/>
      <c r="H3279" s="117"/>
      <c r="I3279" s="123"/>
      <c r="J3279" s="116"/>
      <c r="K3279" s="123"/>
      <c r="L3279" s="116"/>
      <c r="M3279" s="116"/>
      <c r="N3279" s="123"/>
    </row>
    <row r="3280">
      <c r="A3280" s="114"/>
      <c r="B3280" s="114"/>
      <c r="C3280" s="114"/>
      <c r="D3280" s="114"/>
      <c r="E3280" s="114"/>
      <c r="F3280" s="114"/>
      <c r="G3280" s="114"/>
      <c r="H3280" s="117"/>
      <c r="I3280" s="123"/>
      <c r="J3280" s="116"/>
      <c r="K3280" s="123"/>
      <c r="L3280" s="116"/>
      <c r="M3280" s="116"/>
      <c r="N3280" s="123"/>
    </row>
    <row r="3281">
      <c r="A3281" s="114"/>
      <c r="B3281" s="114"/>
      <c r="C3281" s="114"/>
      <c r="D3281" s="114"/>
      <c r="E3281" s="114"/>
      <c r="F3281" s="114"/>
      <c r="G3281" s="114"/>
      <c r="H3281" s="117"/>
      <c r="I3281" s="123"/>
      <c r="J3281" s="116"/>
      <c r="K3281" s="123"/>
      <c r="L3281" s="116"/>
      <c r="M3281" s="116"/>
      <c r="N3281" s="123"/>
    </row>
    <row r="3282">
      <c r="A3282" s="114"/>
      <c r="B3282" s="114"/>
      <c r="C3282" s="114"/>
      <c r="D3282" s="114"/>
      <c r="E3282" s="114"/>
      <c r="F3282" s="114"/>
      <c r="G3282" s="114"/>
      <c r="H3282" s="117"/>
      <c r="I3282" s="123"/>
      <c r="J3282" s="116"/>
      <c r="K3282" s="123"/>
      <c r="L3282" s="116"/>
      <c r="M3282" s="116"/>
      <c r="N3282" s="123"/>
    </row>
    <row r="3283">
      <c r="A3283" s="114"/>
      <c r="B3283" s="114"/>
      <c r="C3283" s="114"/>
      <c r="D3283" s="114"/>
      <c r="E3283" s="114"/>
      <c r="F3283" s="114"/>
      <c r="G3283" s="114"/>
      <c r="H3283" s="117"/>
      <c r="I3283" s="123"/>
      <c r="J3283" s="116"/>
      <c r="K3283" s="123"/>
      <c r="L3283" s="116"/>
      <c r="M3283" s="116"/>
      <c r="N3283" s="123"/>
    </row>
    <row r="3284">
      <c r="A3284" s="114"/>
      <c r="B3284" s="114"/>
      <c r="C3284" s="114"/>
      <c r="D3284" s="114"/>
      <c r="E3284" s="114"/>
      <c r="F3284" s="114"/>
      <c r="G3284" s="114"/>
      <c r="H3284" s="117"/>
      <c r="I3284" s="123"/>
      <c r="J3284" s="116"/>
      <c r="K3284" s="123"/>
      <c r="L3284" s="116"/>
      <c r="M3284" s="116"/>
      <c r="N3284" s="123"/>
    </row>
    <row r="3285">
      <c r="A3285" s="114"/>
      <c r="B3285" s="114"/>
      <c r="C3285" s="114"/>
      <c r="D3285" s="114"/>
      <c r="E3285" s="114"/>
      <c r="F3285" s="114"/>
      <c r="G3285" s="114"/>
      <c r="H3285" s="117"/>
      <c r="I3285" s="123"/>
      <c r="J3285" s="116"/>
      <c r="K3285" s="123"/>
      <c r="L3285" s="116"/>
      <c r="M3285" s="116"/>
      <c r="N3285" s="123"/>
    </row>
    <row r="3286">
      <c r="A3286" s="114"/>
      <c r="B3286" s="114"/>
      <c r="C3286" s="114"/>
      <c r="D3286" s="114"/>
      <c r="E3286" s="114"/>
      <c r="F3286" s="114"/>
      <c r="G3286" s="114"/>
      <c r="H3286" s="117"/>
      <c r="I3286" s="123"/>
      <c r="J3286" s="116"/>
      <c r="K3286" s="123"/>
      <c r="L3286" s="116"/>
      <c r="M3286" s="116"/>
      <c r="N3286" s="123"/>
    </row>
    <row r="3287">
      <c r="A3287" s="114"/>
      <c r="B3287" s="114"/>
      <c r="C3287" s="114"/>
      <c r="D3287" s="114"/>
      <c r="E3287" s="114"/>
      <c r="F3287" s="114"/>
      <c r="G3287" s="114"/>
      <c r="H3287" s="117"/>
      <c r="I3287" s="123"/>
      <c r="J3287" s="116"/>
      <c r="K3287" s="123"/>
      <c r="L3287" s="116"/>
      <c r="M3287" s="116"/>
      <c r="N3287" s="123"/>
    </row>
    <row r="3288">
      <c r="A3288" s="114"/>
      <c r="B3288" s="114"/>
      <c r="C3288" s="114"/>
      <c r="D3288" s="114"/>
      <c r="E3288" s="114"/>
      <c r="F3288" s="114"/>
      <c r="G3288" s="114"/>
      <c r="H3288" s="117"/>
      <c r="I3288" s="123"/>
      <c r="J3288" s="116"/>
      <c r="K3288" s="123"/>
      <c r="L3288" s="116"/>
      <c r="M3288" s="116"/>
      <c r="N3288" s="123"/>
    </row>
    <row r="3289">
      <c r="A3289" s="114"/>
      <c r="B3289" s="114"/>
      <c r="C3289" s="114"/>
      <c r="D3289" s="114"/>
      <c r="E3289" s="114"/>
      <c r="F3289" s="114"/>
      <c r="G3289" s="114"/>
      <c r="H3289" s="117"/>
      <c r="I3289" s="123"/>
      <c r="J3289" s="116"/>
      <c r="K3289" s="123"/>
      <c r="L3289" s="116"/>
      <c r="M3289" s="116"/>
      <c r="N3289" s="123"/>
    </row>
    <row r="3290">
      <c r="A3290" s="114"/>
      <c r="B3290" s="114"/>
      <c r="C3290" s="114"/>
      <c r="D3290" s="114"/>
      <c r="E3290" s="114"/>
      <c r="F3290" s="114"/>
      <c r="G3290" s="114"/>
      <c r="H3290" s="117"/>
      <c r="I3290" s="123"/>
      <c r="J3290" s="116"/>
      <c r="K3290" s="123"/>
      <c r="L3290" s="116"/>
      <c r="M3290" s="116"/>
      <c r="N3290" s="123"/>
    </row>
    <row r="3291">
      <c r="A3291" s="114"/>
      <c r="B3291" s="114"/>
      <c r="C3291" s="114"/>
      <c r="D3291" s="114"/>
      <c r="E3291" s="114"/>
      <c r="F3291" s="114"/>
      <c r="G3291" s="114"/>
      <c r="H3291" s="117"/>
      <c r="I3291" s="123"/>
      <c r="J3291" s="116"/>
      <c r="K3291" s="123"/>
      <c r="L3291" s="116"/>
      <c r="M3291" s="116"/>
      <c r="N3291" s="123"/>
    </row>
    <row r="3292">
      <c r="A3292" s="114"/>
      <c r="B3292" s="114"/>
      <c r="C3292" s="114"/>
      <c r="D3292" s="114"/>
      <c r="E3292" s="114"/>
      <c r="F3292" s="114"/>
      <c r="G3292" s="114"/>
      <c r="H3292" s="117"/>
      <c r="I3292" s="123"/>
      <c r="J3292" s="116"/>
      <c r="K3292" s="123"/>
      <c r="L3292" s="116"/>
      <c r="M3292" s="116"/>
      <c r="N3292" s="123"/>
    </row>
    <row r="3293">
      <c r="A3293" s="114"/>
      <c r="B3293" s="114"/>
      <c r="C3293" s="114"/>
      <c r="D3293" s="114"/>
      <c r="E3293" s="114"/>
      <c r="F3293" s="114"/>
      <c r="G3293" s="114"/>
      <c r="H3293" s="117"/>
      <c r="I3293" s="123"/>
      <c r="J3293" s="116"/>
      <c r="K3293" s="123"/>
      <c r="L3293" s="116"/>
      <c r="M3293" s="116"/>
      <c r="N3293" s="123"/>
    </row>
    <row r="3294">
      <c r="A3294" s="114"/>
      <c r="B3294" s="114"/>
      <c r="C3294" s="114"/>
      <c r="D3294" s="114"/>
      <c r="E3294" s="114"/>
      <c r="F3294" s="114"/>
      <c r="G3294" s="114"/>
      <c r="H3294" s="117"/>
      <c r="I3294" s="123"/>
      <c r="J3294" s="116"/>
      <c r="K3294" s="123"/>
      <c r="L3294" s="116"/>
      <c r="M3294" s="116"/>
      <c r="N3294" s="123"/>
    </row>
    <row r="3295">
      <c r="A3295" s="114"/>
      <c r="B3295" s="114"/>
      <c r="C3295" s="114"/>
      <c r="D3295" s="114"/>
      <c r="E3295" s="114"/>
      <c r="F3295" s="114"/>
      <c r="G3295" s="114"/>
      <c r="H3295" s="117"/>
      <c r="I3295" s="123"/>
      <c r="J3295" s="116"/>
      <c r="K3295" s="123"/>
      <c r="L3295" s="116"/>
      <c r="M3295" s="116"/>
      <c r="N3295" s="123"/>
    </row>
    <row r="3296">
      <c r="A3296" s="114"/>
      <c r="B3296" s="114"/>
      <c r="C3296" s="114"/>
      <c r="D3296" s="114"/>
      <c r="E3296" s="114"/>
      <c r="F3296" s="114"/>
      <c r="G3296" s="114"/>
      <c r="H3296" s="117"/>
      <c r="I3296" s="123"/>
      <c r="J3296" s="116"/>
      <c r="K3296" s="123"/>
      <c r="L3296" s="116"/>
      <c r="M3296" s="116"/>
      <c r="N3296" s="123"/>
    </row>
    <row r="3297">
      <c r="A3297" s="114"/>
      <c r="B3297" s="114"/>
      <c r="C3297" s="114"/>
      <c r="D3297" s="114"/>
      <c r="E3297" s="114"/>
      <c r="F3297" s="114"/>
      <c r="G3297" s="114"/>
      <c r="H3297" s="117"/>
      <c r="I3297" s="123"/>
      <c r="J3297" s="116"/>
      <c r="K3297" s="123"/>
      <c r="L3297" s="116"/>
      <c r="M3297" s="116"/>
      <c r="N3297" s="123"/>
    </row>
    <row r="3298">
      <c r="A3298" s="114"/>
      <c r="B3298" s="114"/>
      <c r="C3298" s="114"/>
      <c r="D3298" s="114"/>
      <c r="E3298" s="114"/>
      <c r="F3298" s="114"/>
      <c r="G3298" s="114"/>
      <c r="H3298" s="117"/>
      <c r="I3298" s="123"/>
      <c r="J3298" s="116"/>
      <c r="K3298" s="123"/>
      <c r="L3298" s="116"/>
      <c r="M3298" s="116"/>
      <c r="N3298" s="123"/>
    </row>
    <row r="3299">
      <c r="A3299" s="114"/>
      <c r="B3299" s="114"/>
      <c r="C3299" s="114"/>
      <c r="D3299" s="114"/>
      <c r="E3299" s="114"/>
      <c r="F3299" s="114"/>
      <c r="G3299" s="114"/>
      <c r="H3299" s="117"/>
      <c r="I3299" s="123"/>
      <c r="J3299" s="116"/>
      <c r="K3299" s="123"/>
      <c r="L3299" s="116"/>
      <c r="M3299" s="116"/>
      <c r="N3299" s="123"/>
    </row>
    <row r="3300">
      <c r="A3300" s="114"/>
      <c r="B3300" s="114"/>
      <c r="C3300" s="114"/>
      <c r="D3300" s="114"/>
      <c r="E3300" s="114"/>
      <c r="F3300" s="114"/>
      <c r="G3300" s="114"/>
      <c r="H3300" s="117"/>
      <c r="I3300" s="123"/>
      <c r="J3300" s="116"/>
      <c r="K3300" s="123"/>
      <c r="L3300" s="116"/>
      <c r="M3300" s="116"/>
      <c r="N3300" s="123"/>
    </row>
    <row r="3301">
      <c r="A3301" s="114"/>
      <c r="B3301" s="114"/>
      <c r="C3301" s="114"/>
      <c r="D3301" s="114"/>
      <c r="E3301" s="114"/>
      <c r="F3301" s="114"/>
      <c r="G3301" s="114"/>
      <c r="H3301" s="117"/>
      <c r="I3301" s="123"/>
      <c r="J3301" s="116"/>
      <c r="K3301" s="123"/>
      <c r="L3301" s="116"/>
      <c r="M3301" s="116"/>
      <c r="N3301" s="123"/>
    </row>
    <row r="3302">
      <c r="A3302" s="114"/>
      <c r="B3302" s="114"/>
      <c r="C3302" s="114"/>
      <c r="D3302" s="114"/>
      <c r="E3302" s="114"/>
      <c r="F3302" s="114"/>
      <c r="G3302" s="114"/>
      <c r="H3302" s="117"/>
      <c r="I3302" s="123"/>
      <c r="J3302" s="116"/>
      <c r="K3302" s="123"/>
      <c r="L3302" s="116"/>
      <c r="M3302" s="116"/>
      <c r="N3302" s="123"/>
    </row>
    <row r="3303">
      <c r="A3303" s="114"/>
      <c r="B3303" s="114"/>
      <c r="C3303" s="114"/>
      <c r="D3303" s="114"/>
      <c r="E3303" s="114"/>
      <c r="F3303" s="114"/>
      <c r="G3303" s="114"/>
      <c r="H3303" s="117"/>
      <c r="I3303" s="123"/>
      <c r="J3303" s="116"/>
      <c r="K3303" s="123"/>
      <c r="L3303" s="116"/>
      <c r="M3303" s="116"/>
      <c r="N3303" s="123"/>
    </row>
    <row r="3304">
      <c r="A3304" s="114"/>
      <c r="B3304" s="114"/>
      <c r="C3304" s="114"/>
      <c r="D3304" s="114"/>
      <c r="E3304" s="114"/>
      <c r="F3304" s="114"/>
      <c r="G3304" s="114"/>
      <c r="H3304" s="117"/>
      <c r="I3304" s="123"/>
      <c r="J3304" s="116"/>
      <c r="K3304" s="123"/>
      <c r="L3304" s="116"/>
      <c r="M3304" s="116"/>
      <c r="N3304" s="123"/>
    </row>
    <row r="3305">
      <c r="A3305" s="114"/>
      <c r="B3305" s="114"/>
      <c r="C3305" s="114"/>
      <c r="D3305" s="114"/>
      <c r="E3305" s="114"/>
      <c r="F3305" s="114"/>
      <c r="G3305" s="114"/>
      <c r="H3305" s="117"/>
      <c r="I3305" s="123"/>
      <c r="J3305" s="116"/>
      <c r="K3305" s="123"/>
      <c r="L3305" s="116"/>
      <c r="M3305" s="116"/>
      <c r="N3305" s="123"/>
    </row>
    <row r="3306">
      <c r="A3306" s="114"/>
      <c r="B3306" s="114"/>
      <c r="C3306" s="114"/>
      <c r="D3306" s="114"/>
      <c r="E3306" s="114"/>
      <c r="F3306" s="114"/>
      <c r="G3306" s="114"/>
      <c r="H3306" s="117"/>
      <c r="I3306" s="123"/>
      <c r="J3306" s="116"/>
      <c r="K3306" s="123"/>
      <c r="L3306" s="116"/>
      <c r="M3306" s="116"/>
      <c r="N3306" s="123"/>
    </row>
    <row r="3307">
      <c r="A3307" s="114"/>
      <c r="B3307" s="114"/>
      <c r="C3307" s="114"/>
      <c r="D3307" s="114"/>
      <c r="E3307" s="114"/>
      <c r="F3307" s="114"/>
      <c r="G3307" s="114"/>
      <c r="H3307" s="117"/>
      <c r="I3307" s="123"/>
      <c r="J3307" s="116"/>
      <c r="K3307" s="123"/>
      <c r="L3307" s="116"/>
      <c r="M3307" s="116"/>
      <c r="N3307" s="123"/>
    </row>
    <row r="3308">
      <c r="A3308" s="114"/>
      <c r="B3308" s="114"/>
      <c r="C3308" s="114"/>
      <c r="D3308" s="114"/>
      <c r="E3308" s="114"/>
      <c r="F3308" s="114"/>
      <c r="G3308" s="114"/>
      <c r="H3308" s="117"/>
      <c r="I3308" s="123"/>
      <c r="J3308" s="116"/>
      <c r="K3308" s="123"/>
      <c r="L3308" s="116"/>
      <c r="M3308" s="116"/>
      <c r="N3308" s="123"/>
    </row>
    <row r="3309">
      <c r="A3309" s="114"/>
      <c r="B3309" s="114"/>
      <c r="C3309" s="114"/>
      <c r="D3309" s="114"/>
      <c r="E3309" s="114"/>
      <c r="F3309" s="114"/>
      <c r="G3309" s="114"/>
      <c r="H3309" s="117"/>
      <c r="I3309" s="123"/>
      <c r="J3309" s="116"/>
      <c r="K3309" s="123"/>
      <c r="L3309" s="116"/>
      <c r="M3309" s="116"/>
      <c r="N3309" s="123"/>
    </row>
    <row r="3310">
      <c r="A3310" s="114"/>
      <c r="B3310" s="114"/>
      <c r="C3310" s="114"/>
      <c r="D3310" s="114"/>
      <c r="E3310" s="114"/>
      <c r="F3310" s="114"/>
      <c r="G3310" s="114"/>
      <c r="H3310" s="117"/>
      <c r="I3310" s="123"/>
      <c r="J3310" s="116"/>
      <c r="K3310" s="123"/>
      <c r="L3310" s="116"/>
      <c r="M3310" s="116"/>
      <c r="N3310" s="123"/>
    </row>
    <row r="3311">
      <c r="A3311" s="114"/>
      <c r="B3311" s="114"/>
      <c r="C3311" s="114"/>
      <c r="D3311" s="114"/>
      <c r="E3311" s="114"/>
      <c r="F3311" s="114"/>
      <c r="G3311" s="114"/>
      <c r="H3311" s="117"/>
      <c r="I3311" s="123"/>
      <c r="J3311" s="116"/>
      <c r="K3311" s="123"/>
      <c r="L3311" s="116"/>
      <c r="M3311" s="116"/>
      <c r="N3311" s="123"/>
    </row>
    <row r="3312">
      <c r="A3312" s="114"/>
      <c r="B3312" s="114"/>
      <c r="C3312" s="114"/>
      <c r="D3312" s="114"/>
      <c r="E3312" s="114"/>
      <c r="F3312" s="114"/>
      <c r="G3312" s="114"/>
      <c r="H3312" s="117"/>
      <c r="I3312" s="123"/>
      <c r="J3312" s="116"/>
      <c r="K3312" s="123"/>
      <c r="L3312" s="116"/>
      <c r="M3312" s="116"/>
      <c r="N3312" s="123"/>
    </row>
    <row r="3313">
      <c r="A3313" s="114"/>
      <c r="B3313" s="114"/>
      <c r="C3313" s="114"/>
      <c r="D3313" s="114"/>
      <c r="E3313" s="114"/>
      <c r="F3313" s="114"/>
      <c r="G3313" s="114"/>
      <c r="H3313" s="117"/>
      <c r="I3313" s="123"/>
      <c r="J3313" s="116"/>
      <c r="K3313" s="123"/>
      <c r="L3313" s="116"/>
      <c r="M3313" s="116"/>
      <c r="N3313" s="123"/>
    </row>
    <row r="3314">
      <c r="A3314" s="114"/>
      <c r="B3314" s="114"/>
      <c r="C3314" s="114"/>
      <c r="D3314" s="114"/>
      <c r="E3314" s="114"/>
      <c r="F3314" s="114"/>
      <c r="G3314" s="114"/>
      <c r="H3314" s="117"/>
      <c r="I3314" s="123"/>
      <c r="J3314" s="116"/>
      <c r="K3314" s="123"/>
      <c r="L3314" s="116"/>
      <c r="M3314" s="116"/>
      <c r="N3314" s="123"/>
    </row>
    <row r="3315">
      <c r="A3315" s="114"/>
      <c r="B3315" s="114"/>
      <c r="C3315" s="114"/>
      <c r="D3315" s="114"/>
      <c r="E3315" s="114"/>
      <c r="F3315" s="114"/>
      <c r="G3315" s="114"/>
      <c r="H3315" s="117"/>
      <c r="I3315" s="123"/>
      <c r="J3315" s="116"/>
      <c r="K3315" s="123"/>
      <c r="L3315" s="116"/>
      <c r="M3315" s="116"/>
      <c r="N3315" s="123"/>
    </row>
    <row r="3316">
      <c r="A3316" s="114"/>
      <c r="B3316" s="114"/>
      <c r="C3316" s="114"/>
      <c r="D3316" s="114"/>
      <c r="E3316" s="114"/>
      <c r="F3316" s="114"/>
      <c r="G3316" s="114"/>
      <c r="H3316" s="117"/>
      <c r="I3316" s="123"/>
      <c r="J3316" s="116"/>
      <c r="K3316" s="123"/>
      <c r="L3316" s="116"/>
      <c r="M3316" s="116"/>
      <c r="N3316" s="123"/>
    </row>
    <row r="3317">
      <c r="A3317" s="114"/>
      <c r="B3317" s="114"/>
      <c r="C3317" s="114"/>
      <c r="D3317" s="114"/>
      <c r="E3317" s="114"/>
      <c r="F3317" s="114"/>
      <c r="G3317" s="114"/>
      <c r="H3317" s="117"/>
      <c r="I3317" s="123"/>
      <c r="J3317" s="116"/>
      <c r="K3317" s="123"/>
      <c r="L3317" s="116"/>
      <c r="M3317" s="116"/>
      <c r="N3317" s="123"/>
    </row>
    <row r="3318">
      <c r="A3318" s="114"/>
      <c r="B3318" s="114"/>
      <c r="C3318" s="114"/>
      <c r="D3318" s="114"/>
      <c r="E3318" s="114"/>
      <c r="F3318" s="114"/>
      <c r="G3318" s="114"/>
      <c r="H3318" s="117"/>
      <c r="I3318" s="123"/>
      <c r="J3318" s="116"/>
      <c r="K3318" s="123"/>
      <c r="L3318" s="116"/>
      <c r="M3318" s="116"/>
      <c r="N3318" s="123"/>
    </row>
    <row r="3319">
      <c r="A3319" s="114"/>
      <c r="B3319" s="114"/>
      <c r="C3319" s="114"/>
      <c r="D3319" s="114"/>
      <c r="E3319" s="114"/>
      <c r="F3319" s="114"/>
      <c r="G3319" s="114"/>
      <c r="H3319" s="117"/>
      <c r="I3319" s="123"/>
      <c r="J3319" s="116"/>
      <c r="K3319" s="123"/>
      <c r="L3319" s="116"/>
      <c r="M3319" s="116"/>
      <c r="N3319" s="123"/>
    </row>
    <row r="3320">
      <c r="A3320" s="114"/>
      <c r="B3320" s="114"/>
      <c r="C3320" s="114"/>
      <c r="D3320" s="114"/>
      <c r="E3320" s="114"/>
      <c r="F3320" s="114"/>
      <c r="G3320" s="114"/>
      <c r="H3320" s="117"/>
      <c r="I3320" s="123"/>
      <c r="J3320" s="116"/>
      <c r="K3320" s="123"/>
      <c r="L3320" s="116"/>
      <c r="M3320" s="116"/>
      <c r="N3320" s="123"/>
    </row>
    <row r="3321">
      <c r="A3321" s="114"/>
      <c r="B3321" s="114"/>
      <c r="C3321" s="114"/>
      <c r="D3321" s="114"/>
      <c r="E3321" s="114"/>
      <c r="F3321" s="114"/>
      <c r="G3321" s="114"/>
      <c r="H3321" s="117"/>
      <c r="I3321" s="123"/>
      <c r="J3321" s="116"/>
      <c r="K3321" s="123"/>
      <c r="L3321" s="116"/>
      <c r="M3321" s="116"/>
      <c r="N3321" s="123"/>
    </row>
    <row r="3322">
      <c r="A3322" s="114"/>
      <c r="B3322" s="114"/>
      <c r="C3322" s="114"/>
      <c r="D3322" s="114"/>
      <c r="E3322" s="114"/>
      <c r="F3322" s="114"/>
      <c r="G3322" s="114"/>
      <c r="H3322" s="117"/>
      <c r="I3322" s="123"/>
      <c r="J3322" s="116"/>
      <c r="K3322" s="123"/>
      <c r="L3322" s="116"/>
      <c r="M3322" s="116"/>
      <c r="N3322" s="123"/>
    </row>
    <row r="3323">
      <c r="A3323" s="114"/>
      <c r="B3323" s="114"/>
      <c r="C3323" s="114"/>
      <c r="D3323" s="114"/>
      <c r="E3323" s="114"/>
      <c r="F3323" s="114"/>
      <c r="G3323" s="114"/>
      <c r="H3323" s="117"/>
      <c r="I3323" s="123"/>
      <c r="J3323" s="116"/>
      <c r="K3323" s="123"/>
      <c r="L3323" s="116"/>
      <c r="M3323" s="116"/>
      <c r="N3323" s="123"/>
    </row>
    <row r="3324">
      <c r="A3324" s="114"/>
      <c r="B3324" s="114"/>
      <c r="C3324" s="114"/>
      <c r="D3324" s="114"/>
      <c r="E3324" s="114"/>
      <c r="F3324" s="114"/>
      <c r="G3324" s="114"/>
      <c r="H3324" s="117"/>
      <c r="I3324" s="123"/>
      <c r="J3324" s="116"/>
      <c r="K3324" s="123"/>
      <c r="L3324" s="116"/>
      <c r="M3324" s="116"/>
      <c r="N3324" s="123"/>
    </row>
    <row r="3325">
      <c r="A3325" s="114"/>
      <c r="B3325" s="114"/>
      <c r="C3325" s="114"/>
      <c r="D3325" s="114"/>
      <c r="E3325" s="114"/>
      <c r="F3325" s="114"/>
      <c r="G3325" s="114"/>
      <c r="H3325" s="117"/>
      <c r="I3325" s="123"/>
      <c r="J3325" s="116"/>
      <c r="K3325" s="123"/>
      <c r="L3325" s="116"/>
      <c r="M3325" s="116"/>
      <c r="N3325" s="123"/>
    </row>
    <row r="3326">
      <c r="A3326" s="114"/>
      <c r="B3326" s="114"/>
      <c r="C3326" s="114"/>
      <c r="D3326" s="114"/>
      <c r="E3326" s="114"/>
      <c r="F3326" s="114"/>
      <c r="G3326" s="114"/>
      <c r="H3326" s="117"/>
      <c r="I3326" s="123"/>
      <c r="J3326" s="116"/>
      <c r="K3326" s="123"/>
      <c r="L3326" s="116"/>
      <c r="M3326" s="116"/>
      <c r="N3326" s="123"/>
    </row>
    <row r="3327">
      <c r="A3327" s="114"/>
      <c r="B3327" s="114"/>
      <c r="C3327" s="114"/>
      <c r="D3327" s="114"/>
      <c r="E3327" s="114"/>
      <c r="F3327" s="114"/>
      <c r="G3327" s="114"/>
      <c r="H3327" s="117"/>
      <c r="I3327" s="123"/>
      <c r="J3327" s="116"/>
      <c r="K3327" s="123"/>
      <c r="L3327" s="116"/>
      <c r="M3327" s="116"/>
      <c r="N3327" s="123"/>
    </row>
    <row r="3328">
      <c r="A3328" s="114"/>
      <c r="B3328" s="114"/>
      <c r="C3328" s="114"/>
      <c r="D3328" s="114"/>
      <c r="E3328" s="114"/>
      <c r="F3328" s="114"/>
      <c r="G3328" s="114"/>
      <c r="H3328" s="117"/>
      <c r="I3328" s="123"/>
      <c r="J3328" s="116"/>
      <c r="K3328" s="123"/>
      <c r="L3328" s="116"/>
      <c r="M3328" s="116"/>
      <c r="N3328" s="123"/>
    </row>
    <row r="3329">
      <c r="A3329" s="114"/>
      <c r="B3329" s="114"/>
      <c r="C3329" s="114"/>
      <c r="D3329" s="114"/>
      <c r="E3329" s="114"/>
      <c r="F3329" s="114"/>
      <c r="G3329" s="114"/>
      <c r="H3329" s="117"/>
      <c r="I3329" s="123"/>
      <c r="J3329" s="116"/>
      <c r="K3329" s="123"/>
      <c r="L3329" s="116"/>
      <c r="M3329" s="116"/>
      <c r="N3329" s="123"/>
    </row>
    <row r="3330">
      <c r="A3330" s="114"/>
      <c r="B3330" s="114"/>
      <c r="C3330" s="114"/>
      <c r="D3330" s="114"/>
      <c r="E3330" s="114"/>
      <c r="F3330" s="114"/>
      <c r="G3330" s="114"/>
      <c r="H3330" s="117"/>
      <c r="I3330" s="123"/>
      <c r="J3330" s="116"/>
      <c r="K3330" s="123"/>
      <c r="L3330" s="116"/>
      <c r="M3330" s="116"/>
      <c r="N3330" s="123"/>
    </row>
    <row r="3331">
      <c r="A3331" s="114"/>
      <c r="B3331" s="114"/>
      <c r="C3331" s="114"/>
      <c r="D3331" s="114"/>
      <c r="E3331" s="114"/>
      <c r="F3331" s="114"/>
      <c r="G3331" s="114"/>
      <c r="H3331" s="117"/>
      <c r="I3331" s="123"/>
      <c r="J3331" s="116"/>
      <c r="K3331" s="123"/>
      <c r="L3331" s="116"/>
      <c r="M3331" s="116"/>
      <c r="N3331" s="123"/>
    </row>
    <row r="3332">
      <c r="A3332" s="114"/>
      <c r="B3332" s="114"/>
      <c r="C3332" s="114"/>
      <c r="D3332" s="114"/>
      <c r="E3332" s="114"/>
      <c r="F3332" s="114"/>
      <c r="G3332" s="114"/>
      <c r="H3332" s="117"/>
      <c r="I3332" s="123"/>
      <c r="J3332" s="116"/>
      <c r="K3332" s="123"/>
      <c r="L3332" s="116"/>
      <c r="M3332" s="116"/>
      <c r="N3332" s="123"/>
    </row>
    <row r="3333">
      <c r="A3333" s="114"/>
      <c r="B3333" s="114"/>
      <c r="C3333" s="114"/>
      <c r="D3333" s="114"/>
      <c r="E3333" s="114"/>
      <c r="F3333" s="114"/>
      <c r="G3333" s="114"/>
      <c r="H3333" s="117"/>
      <c r="I3333" s="123"/>
      <c r="J3333" s="116"/>
      <c r="K3333" s="123"/>
      <c r="L3333" s="116"/>
      <c r="M3333" s="116"/>
      <c r="N3333" s="123"/>
    </row>
    <row r="3334">
      <c r="A3334" s="114"/>
      <c r="B3334" s="114"/>
      <c r="C3334" s="114"/>
      <c r="D3334" s="114"/>
      <c r="E3334" s="114"/>
      <c r="F3334" s="114"/>
      <c r="G3334" s="114"/>
      <c r="H3334" s="117"/>
      <c r="I3334" s="123"/>
      <c r="J3334" s="116"/>
      <c r="K3334" s="123"/>
      <c r="L3334" s="116"/>
      <c r="M3334" s="116"/>
      <c r="N3334" s="123"/>
    </row>
    <row r="3335">
      <c r="A3335" s="114"/>
      <c r="B3335" s="114"/>
      <c r="C3335" s="114"/>
      <c r="D3335" s="114"/>
      <c r="E3335" s="114"/>
      <c r="F3335" s="114"/>
      <c r="G3335" s="114"/>
      <c r="H3335" s="117"/>
      <c r="I3335" s="123"/>
      <c r="J3335" s="116"/>
      <c r="K3335" s="123"/>
      <c r="L3335" s="116"/>
      <c r="M3335" s="116"/>
      <c r="N3335" s="123"/>
    </row>
    <row r="3336">
      <c r="A3336" s="114"/>
      <c r="B3336" s="114"/>
      <c r="C3336" s="114"/>
      <c r="D3336" s="114"/>
      <c r="E3336" s="114"/>
      <c r="F3336" s="114"/>
      <c r="G3336" s="114"/>
      <c r="H3336" s="117"/>
      <c r="I3336" s="123"/>
      <c r="J3336" s="116"/>
      <c r="K3336" s="123"/>
      <c r="L3336" s="116"/>
      <c r="M3336" s="116"/>
      <c r="N3336" s="123"/>
    </row>
    <row r="3337">
      <c r="A3337" s="114"/>
      <c r="B3337" s="114"/>
      <c r="C3337" s="114"/>
      <c r="D3337" s="114"/>
      <c r="E3337" s="114"/>
      <c r="F3337" s="114"/>
      <c r="G3337" s="114"/>
      <c r="H3337" s="117"/>
      <c r="I3337" s="123"/>
      <c r="J3337" s="116"/>
      <c r="K3337" s="123"/>
      <c r="L3337" s="116"/>
      <c r="M3337" s="116"/>
      <c r="N3337" s="123"/>
    </row>
    <row r="3338">
      <c r="A3338" s="114"/>
      <c r="B3338" s="114"/>
      <c r="C3338" s="114"/>
      <c r="D3338" s="114"/>
      <c r="E3338" s="114"/>
      <c r="F3338" s="114"/>
      <c r="G3338" s="114"/>
      <c r="H3338" s="117"/>
      <c r="I3338" s="123"/>
      <c r="J3338" s="116"/>
      <c r="K3338" s="123"/>
      <c r="L3338" s="116"/>
      <c r="M3338" s="116"/>
      <c r="N3338" s="123"/>
    </row>
    <row r="3339">
      <c r="A3339" s="114"/>
      <c r="B3339" s="114"/>
      <c r="C3339" s="114"/>
      <c r="D3339" s="114"/>
      <c r="E3339" s="114"/>
      <c r="F3339" s="114"/>
      <c r="G3339" s="114"/>
      <c r="H3339" s="117"/>
      <c r="I3339" s="123"/>
      <c r="J3339" s="116"/>
      <c r="K3339" s="123"/>
      <c r="L3339" s="116"/>
      <c r="M3339" s="116"/>
      <c r="N3339" s="123"/>
    </row>
    <row r="3340">
      <c r="A3340" s="114"/>
      <c r="B3340" s="114"/>
      <c r="C3340" s="114"/>
      <c r="D3340" s="114"/>
      <c r="E3340" s="114"/>
      <c r="F3340" s="114"/>
      <c r="G3340" s="114"/>
      <c r="H3340" s="117"/>
      <c r="I3340" s="123"/>
      <c r="J3340" s="116"/>
      <c r="K3340" s="123"/>
      <c r="L3340" s="116"/>
      <c r="M3340" s="116"/>
      <c r="N3340" s="123"/>
    </row>
    <row r="3341">
      <c r="A3341" s="114"/>
      <c r="B3341" s="114"/>
      <c r="C3341" s="114"/>
      <c r="D3341" s="114"/>
      <c r="E3341" s="114"/>
      <c r="F3341" s="114"/>
      <c r="G3341" s="114"/>
      <c r="H3341" s="117"/>
      <c r="I3341" s="123"/>
      <c r="J3341" s="116"/>
      <c r="K3341" s="123"/>
      <c r="L3341" s="116"/>
      <c r="M3341" s="116"/>
      <c r="N3341" s="123"/>
    </row>
    <row r="3342">
      <c r="A3342" s="114"/>
      <c r="B3342" s="114"/>
      <c r="C3342" s="114"/>
      <c r="D3342" s="114"/>
      <c r="E3342" s="114"/>
      <c r="F3342" s="114"/>
      <c r="G3342" s="114"/>
      <c r="H3342" s="117"/>
      <c r="I3342" s="123"/>
      <c r="J3342" s="116"/>
      <c r="K3342" s="123"/>
      <c r="L3342" s="116"/>
      <c r="M3342" s="116"/>
      <c r="N3342" s="123"/>
    </row>
    <row r="3343">
      <c r="A3343" s="114"/>
      <c r="B3343" s="114"/>
      <c r="C3343" s="114"/>
      <c r="D3343" s="114"/>
      <c r="E3343" s="114"/>
      <c r="F3343" s="114"/>
      <c r="G3343" s="114"/>
      <c r="H3343" s="117"/>
      <c r="I3343" s="123"/>
      <c r="J3343" s="116"/>
      <c r="K3343" s="123"/>
      <c r="L3343" s="116"/>
      <c r="M3343" s="116"/>
      <c r="N3343" s="123"/>
    </row>
    <row r="3344">
      <c r="A3344" s="114"/>
      <c r="B3344" s="114"/>
      <c r="C3344" s="114"/>
      <c r="D3344" s="114"/>
      <c r="E3344" s="114"/>
      <c r="F3344" s="114"/>
      <c r="G3344" s="114"/>
      <c r="H3344" s="117"/>
      <c r="I3344" s="123"/>
      <c r="J3344" s="116"/>
      <c r="K3344" s="123"/>
      <c r="L3344" s="116"/>
      <c r="M3344" s="116"/>
      <c r="N3344" s="123"/>
    </row>
    <row r="3345">
      <c r="A3345" s="114"/>
      <c r="B3345" s="114"/>
      <c r="C3345" s="114"/>
      <c r="D3345" s="114"/>
      <c r="E3345" s="114"/>
      <c r="F3345" s="114"/>
      <c r="G3345" s="114"/>
      <c r="H3345" s="117"/>
      <c r="I3345" s="123"/>
      <c r="J3345" s="116"/>
      <c r="K3345" s="123"/>
      <c r="L3345" s="116"/>
      <c r="M3345" s="116"/>
      <c r="N3345" s="123"/>
    </row>
    <row r="3346">
      <c r="A3346" s="114"/>
      <c r="B3346" s="114"/>
      <c r="C3346" s="114"/>
      <c r="D3346" s="114"/>
      <c r="E3346" s="114"/>
      <c r="F3346" s="114"/>
      <c r="G3346" s="114"/>
      <c r="H3346" s="117"/>
      <c r="I3346" s="123"/>
      <c r="J3346" s="116"/>
      <c r="K3346" s="123"/>
      <c r="L3346" s="116"/>
      <c r="M3346" s="116"/>
      <c r="N3346" s="123"/>
    </row>
    <row r="3347">
      <c r="A3347" s="114"/>
      <c r="B3347" s="114"/>
      <c r="C3347" s="114"/>
      <c r="D3347" s="114"/>
      <c r="E3347" s="114"/>
      <c r="F3347" s="114"/>
      <c r="G3347" s="114"/>
      <c r="H3347" s="117"/>
      <c r="I3347" s="123"/>
      <c r="J3347" s="116"/>
      <c r="K3347" s="123"/>
      <c r="L3347" s="116"/>
      <c r="M3347" s="116"/>
      <c r="N3347" s="123"/>
    </row>
    <row r="3348">
      <c r="A3348" s="114"/>
      <c r="B3348" s="114"/>
      <c r="C3348" s="114"/>
      <c r="D3348" s="114"/>
      <c r="E3348" s="114"/>
      <c r="F3348" s="114"/>
      <c r="G3348" s="114"/>
      <c r="H3348" s="117"/>
      <c r="I3348" s="123"/>
      <c r="J3348" s="116"/>
      <c r="K3348" s="123"/>
      <c r="L3348" s="116"/>
      <c r="M3348" s="116"/>
      <c r="N3348" s="123"/>
    </row>
    <row r="3349">
      <c r="A3349" s="114"/>
      <c r="B3349" s="114"/>
      <c r="C3349" s="114"/>
      <c r="D3349" s="114"/>
      <c r="E3349" s="114"/>
      <c r="F3349" s="114"/>
      <c r="G3349" s="114"/>
      <c r="H3349" s="117"/>
      <c r="I3349" s="123"/>
      <c r="J3349" s="116"/>
      <c r="K3349" s="123"/>
      <c r="L3349" s="116"/>
      <c r="M3349" s="116"/>
      <c r="N3349" s="123"/>
    </row>
    <row r="3350">
      <c r="A3350" s="114"/>
      <c r="B3350" s="114"/>
      <c r="C3350" s="114"/>
      <c r="D3350" s="114"/>
      <c r="E3350" s="114"/>
      <c r="F3350" s="114"/>
      <c r="G3350" s="114"/>
      <c r="H3350" s="117"/>
      <c r="I3350" s="123"/>
      <c r="J3350" s="116"/>
      <c r="K3350" s="123"/>
      <c r="L3350" s="116"/>
      <c r="M3350" s="116"/>
      <c r="N3350" s="123"/>
    </row>
    <row r="3351">
      <c r="A3351" s="114"/>
      <c r="B3351" s="114"/>
      <c r="C3351" s="114"/>
      <c r="D3351" s="114"/>
      <c r="E3351" s="114"/>
      <c r="F3351" s="114"/>
      <c r="G3351" s="114"/>
      <c r="H3351" s="117"/>
      <c r="I3351" s="123"/>
      <c r="J3351" s="116"/>
      <c r="K3351" s="123"/>
      <c r="L3351" s="116"/>
      <c r="M3351" s="116"/>
      <c r="N3351" s="123"/>
    </row>
    <row r="3352">
      <c r="A3352" s="114"/>
      <c r="B3352" s="114"/>
      <c r="C3352" s="114"/>
      <c r="D3352" s="114"/>
      <c r="E3352" s="114"/>
      <c r="F3352" s="114"/>
      <c r="G3352" s="114"/>
      <c r="H3352" s="117"/>
      <c r="I3352" s="123"/>
      <c r="J3352" s="116"/>
      <c r="K3352" s="123"/>
      <c r="L3352" s="116"/>
      <c r="M3352" s="116"/>
      <c r="N3352" s="123"/>
    </row>
    <row r="3353">
      <c r="A3353" s="114"/>
      <c r="B3353" s="114"/>
      <c r="C3353" s="114"/>
      <c r="D3353" s="114"/>
      <c r="E3353" s="114"/>
      <c r="F3353" s="114"/>
      <c r="G3353" s="114"/>
      <c r="H3353" s="117"/>
      <c r="I3353" s="123"/>
      <c r="J3353" s="116"/>
      <c r="K3353" s="123"/>
      <c r="L3353" s="116"/>
      <c r="M3353" s="116"/>
      <c r="N3353" s="123"/>
    </row>
    <row r="3354">
      <c r="A3354" s="114"/>
      <c r="B3354" s="114"/>
      <c r="C3354" s="114"/>
      <c r="D3354" s="114"/>
      <c r="E3354" s="114"/>
      <c r="F3354" s="114"/>
      <c r="G3354" s="114"/>
      <c r="H3354" s="117"/>
      <c r="I3354" s="123"/>
      <c r="J3354" s="116"/>
      <c r="K3354" s="123"/>
      <c r="L3354" s="116"/>
      <c r="M3354" s="116"/>
      <c r="N3354" s="123"/>
    </row>
    <row r="3355">
      <c r="A3355" s="114"/>
      <c r="B3355" s="114"/>
      <c r="C3355" s="114"/>
      <c r="D3355" s="114"/>
      <c r="E3355" s="114"/>
      <c r="F3355" s="114"/>
      <c r="G3355" s="114"/>
      <c r="H3355" s="117"/>
      <c r="I3355" s="123"/>
      <c r="J3355" s="116"/>
      <c r="K3355" s="123"/>
      <c r="L3355" s="116"/>
      <c r="M3355" s="116"/>
      <c r="N3355" s="123"/>
    </row>
    <row r="3356">
      <c r="A3356" s="114"/>
      <c r="B3356" s="114"/>
      <c r="C3356" s="114"/>
      <c r="D3356" s="114"/>
      <c r="E3356" s="114"/>
      <c r="F3356" s="114"/>
      <c r="G3356" s="114"/>
      <c r="H3356" s="117"/>
      <c r="I3356" s="123"/>
      <c r="J3356" s="116"/>
      <c r="K3356" s="123"/>
      <c r="L3356" s="116"/>
      <c r="M3356" s="116"/>
      <c r="N3356" s="123"/>
    </row>
    <row r="3357">
      <c r="A3357" s="114"/>
      <c r="B3357" s="114"/>
      <c r="C3357" s="114"/>
      <c r="D3357" s="114"/>
      <c r="E3357" s="114"/>
      <c r="F3357" s="114"/>
      <c r="G3357" s="114"/>
      <c r="H3357" s="117"/>
      <c r="I3357" s="123"/>
      <c r="J3357" s="116"/>
      <c r="K3357" s="123"/>
      <c r="L3357" s="116"/>
      <c r="M3357" s="116"/>
      <c r="N3357" s="123"/>
    </row>
    <row r="3358">
      <c r="A3358" s="114"/>
      <c r="B3358" s="114"/>
      <c r="C3358" s="114"/>
      <c r="D3358" s="114"/>
      <c r="E3358" s="114"/>
      <c r="F3358" s="114"/>
      <c r="G3358" s="114"/>
      <c r="H3358" s="117"/>
      <c r="I3358" s="123"/>
      <c r="J3358" s="116"/>
      <c r="K3358" s="123"/>
      <c r="L3358" s="116"/>
      <c r="M3358" s="116"/>
      <c r="N3358" s="123"/>
    </row>
    <row r="3359">
      <c r="A3359" s="114"/>
      <c r="B3359" s="114"/>
      <c r="C3359" s="114"/>
      <c r="D3359" s="114"/>
      <c r="E3359" s="114"/>
      <c r="F3359" s="114"/>
      <c r="G3359" s="114"/>
      <c r="H3359" s="117"/>
      <c r="I3359" s="123"/>
      <c r="J3359" s="116"/>
      <c r="K3359" s="123"/>
      <c r="L3359" s="116"/>
      <c r="M3359" s="116"/>
      <c r="N3359" s="123"/>
    </row>
    <row r="3360">
      <c r="A3360" s="114"/>
      <c r="B3360" s="114"/>
      <c r="C3360" s="114"/>
      <c r="D3360" s="114"/>
      <c r="E3360" s="114"/>
      <c r="F3360" s="114"/>
      <c r="G3360" s="114"/>
      <c r="H3360" s="117"/>
      <c r="I3360" s="123"/>
      <c r="J3360" s="116"/>
      <c r="K3360" s="123"/>
      <c r="L3360" s="116"/>
      <c r="M3360" s="116"/>
      <c r="N3360" s="123"/>
    </row>
    <row r="3361">
      <c r="A3361" s="114"/>
      <c r="B3361" s="114"/>
      <c r="C3361" s="114"/>
      <c r="D3361" s="114"/>
      <c r="E3361" s="114"/>
      <c r="F3361" s="114"/>
      <c r="G3361" s="114"/>
      <c r="H3361" s="117"/>
      <c r="I3361" s="123"/>
      <c r="J3361" s="116"/>
      <c r="K3361" s="123"/>
      <c r="L3361" s="116"/>
      <c r="M3361" s="116"/>
      <c r="N3361" s="123"/>
    </row>
    <row r="3362">
      <c r="A3362" s="114"/>
      <c r="B3362" s="114"/>
      <c r="C3362" s="114"/>
      <c r="D3362" s="114"/>
      <c r="E3362" s="114"/>
      <c r="F3362" s="114"/>
      <c r="G3362" s="114"/>
      <c r="H3362" s="117"/>
      <c r="I3362" s="123"/>
      <c r="J3362" s="116"/>
      <c r="K3362" s="123"/>
      <c r="L3362" s="116"/>
      <c r="M3362" s="116"/>
      <c r="N3362" s="123"/>
    </row>
    <row r="3363">
      <c r="A3363" s="114"/>
      <c r="B3363" s="114"/>
      <c r="C3363" s="114"/>
      <c r="D3363" s="114"/>
      <c r="E3363" s="114"/>
      <c r="F3363" s="114"/>
      <c r="G3363" s="114"/>
      <c r="H3363" s="117"/>
      <c r="I3363" s="123"/>
      <c r="J3363" s="116"/>
      <c r="K3363" s="123"/>
      <c r="L3363" s="116"/>
      <c r="M3363" s="116"/>
      <c r="N3363" s="123"/>
    </row>
    <row r="3364">
      <c r="A3364" s="114"/>
      <c r="B3364" s="114"/>
      <c r="C3364" s="114"/>
      <c r="D3364" s="114"/>
      <c r="E3364" s="114"/>
      <c r="F3364" s="114"/>
      <c r="G3364" s="114"/>
      <c r="H3364" s="117"/>
      <c r="I3364" s="123"/>
      <c r="J3364" s="116"/>
      <c r="K3364" s="123"/>
      <c r="L3364" s="116"/>
      <c r="M3364" s="116"/>
      <c r="N3364" s="123"/>
    </row>
    <row r="3365">
      <c r="A3365" s="114"/>
      <c r="B3365" s="114"/>
      <c r="C3365" s="114"/>
      <c r="D3365" s="114"/>
      <c r="E3365" s="114"/>
      <c r="F3365" s="114"/>
      <c r="G3365" s="114"/>
      <c r="H3365" s="117"/>
      <c r="I3365" s="123"/>
      <c r="J3365" s="116"/>
      <c r="K3365" s="123"/>
      <c r="L3365" s="116"/>
      <c r="M3365" s="116"/>
      <c r="N3365" s="123"/>
    </row>
    <row r="3366">
      <c r="A3366" s="114"/>
      <c r="B3366" s="114"/>
      <c r="C3366" s="114"/>
      <c r="D3366" s="114"/>
      <c r="E3366" s="114"/>
      <c r="F3366" s="114"/>
      <c r="G3366" s="114"/>
      <c r="H3366" s="117"/>
      <c r="I3366" s="123"/>
      <c r="J3366" s="116"/>
      <c r="K3366" s="123"/>
      <c r="L3366" s="116"/>
      <c r="M3366" s="116"/>
      <c r="N3366" s="123"/>
    </row>
    <row r="3367">
      <c r="A3367" s="114"/>
      <c r="B3367" s="114"/>
      <c r="C3367" s="114"/>
      <c r="D3367" s="114"/>
      <c r="E3367" s="114"/>
      <c r="F3367" s="114"/>
      <c r="G3367" s="114"/>
      <c r="H3367" s="117"/>
      <c r="I3367" s="123"/>
      <c r="J3367" s="116"/>
      <c r="K3367" s="123"/>
      <c r="L3367" s="116"/>
      <c r="M3367" s="116"/>
      <c r="N3367" s="123"/>
    </row>
    <row r="3368">
      <c r="A3368" s="114"/>
      <c r="B3368" s="114"/>
      <c r="C3368" s="114"/>
      <c r="D3368" s="114"/>
      <c r="E3368" s="114"/>
      <c r="F3368" s="114"/>
      <c r="G3368" s="114"/>
      <c r="H3368" s="117"/>
      <c r="I3368" s="123"/>
      <c r="J3368" s="116"/>
      <c r="K3368" s="123"/>
      <c r="L3368" s="116"/>
      <c r="M3368" s="116"/>
      <c r="N3368" s="123"/>
    </row>
    <row r="3369">
      <c r="A3369" s="114"/>
      <c r="B3369" s="114"/>
      <c r="C3369" s="114"/>
      <c r="D3369" s="114"/>
      <c r="E3369" s="114"/>
      <c r="F3369" s="114"/>
      <c r="G3369" s="114"/>
      <c r="H3369" s="117"/>
      <c r="I3369" s="123"/>
      <c r="J3369" s="116"/>
      <c r="K3369" s="123"/>
      <c r="L3369" s="116"/>
      <c r="M3369" s="116"/>
      <c r="N3369" s="123"/>
    </row>
    <row r="3370">
      <c r="A3370" s="114"/>
      <c r="B3370" s="114"/>
      <c r="C3370" s="114"/>
      <c r="D3370" s="114"/>
      <c r="E3370" s="114"/>
      <c r="F3370" s="114"/>
      <c r="G3370" s="114"/>
      <c r="H3370" s="117"/>
      <c r="I3370" s="123"/>
      <c r="J3370" s="116"/>
      <c r="K3370" s="123"/>
      <c r="L3370" s="116"/>
      <c r="M3370" s="116"/>
      <c r="N3370" s="123"/>
    </row>
    <row r="3371">
      <c r="A3371" s="114"/>
      <c r="B3371" s="114"/>
      <c r="C3371" s="114"/>
      <c r="D3371" s="114"/>
      <c r="E3371" s="114"/>
      <c r="F3371" s="114"/>
      <c r="G3371" s="114"/>
      <c r="H3371" s="117"/>
      <c r="I3371" s="123"/>
      <c r="J3371" s="116"/>
      <c r="K3371" s="123"/>
      <c r="L3371" s="116"/>
      <c r="M3371" s="116"/>
      <c r="N3371" s="123"/>
    </row>
    <row r="3372">
      <c r="A3372" s="114"/>
      <c r="B3372" s="114"/>
      <c r="C3372" s="114"/>
      <c r="D3372" s="114"/>
      <c r="E3372" s="114"/>
      <c r="F3372" s="114"/>
      <c r="G3372" s="114"/>
      <c r="H3372" s="117"/>
      <c r="I3372" s="123"/>
      <c r="J3372" s="116"/>
      <c r="K3372" s="123"/>
      <c r="L3372" s="116"/>
      <c r="M3372" s="116"/>
      <c r="N3372" s="123"/>
    </row>
    <row r="3373">
      <c r="A3373" s="114"/>
      <c r="B3373" s="114"/>
      <c r="C3373" s="114"/>
      <c r="D3373" s="114"/>
      <c r="E3373" s="114"/>
      <c r="F3373" s="114"/>
      <c r="G3373" s="114"/>
      <c r="H3373" s="117"/>
      <c r="I3373" s="123"/>
      <c r="J3373" s="116"/>
      <c r="K3373" s="123"/>
      <c r="L3373" s="116"/>
      <c r="M3373" s="116"/>
      <c r="N3373" s="123"/>
    </row>
    <row r="3374">
      <c r="A3374" s="114"/>
      <c r="B3374" s="114"/>
      <c r="C3374" s="114"/>
      <c r="D3374" s="114"/>
      <c r="E3374" s="114"/>
      <c r="F3374" s="114"/>
      <c r="G3374" s="114"/>
      <c r="H3374" s="117"/>
      <c r="I3374" s="123"/>
      <c r="J3374" s="116"/>
      <c r="K3374" s="123"/>
      <c r="L3374" s="116"/>
      <c r="M3374" s="116"/>
      <c r="N3374" s="123"/>
    </row>
    <row r="3375">
      <c r="A3375" s="114"/>
      <c r="B3375" s="114"/>
      <c r="C3375" s="114"/>
      <c r="D3375" s="114"/>
      <c r="E3375" s="114"/>
      <c r="F3375" s="114"/>
      <c r="G3375" s="114"/>
      <c r="H3375" s="117"/>
      <c r="I3375" s="123"/>
      <c r="J3375" s="116"/>
      <c r="K3375" s="123"/>
      <c r="L3375" s="116"/>
      <c r="M3375" s="116"/>
      <c r="N3375" s="123"/>
    </row>
  </sheetData>
  <autoFilter ref="$A$1:$N$1483">
    <filterColumn colId="6">
      <filters>
        <filter val="Plano Fechado"/>
      </filters>
    </filterColumn>
  </autoFilter>
  <dataValidations>
    <dataValidation type="list" allowBlank="1" showErrorMessage="1" sqref="E2:E2988">
      <formula1>ValidacaoDados!$C$2:$C$25</formula1>
    </dataValidation>
    <dataValidation type="list" allowBlank="1" showErrorMessage="1" sqref="L2:L2988">
      <formula1>ValidacaoDados!$D$2:$D$13</formula1>
    </dataValidation>
    <dataValidation type="list" allowBlank="1" showErrorMessage="1" sqref="F2:F2988">
      <formula1>ValidacaoDados!$A$2:$A$36</formula1>
    </dataValidation>
    <dataValidation type="list" allowBlank="1" showErrorMessage="1" sqref="G2:G2988">
      <formula1>ValidacaoDados!$B$2:$B$11</formula1>
    </dataValidation>
  </dataValidations>
  <hyperlinks>
    <hyperlink r:id="rId1" ref="C427"/>
    <hyperlink r:id="rId2" ref="C433"/>
  </hyperlinks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3" width="21.0"/>
    <col customWidth="1" min="4" max="4" width="19.75"/>
    <col customWidth="1" min="5" max="5" width="27.13"/>
    <col customWidth="1" min="6" max="6" width="32.13"/>
    <col customWidth="1" min="7" max="7" width="20.0"/>
    <col customWidth="1" min="8" max="8" width="25.75"/>
    <col customWidth="1" min="9" max="9" width="25.5"/>
    <col customWidth="1" min="10" max="10" width="18.5"/>
    <col customWidth="1" min="11" max="11" width="23.88"/>
    <col customWidth="1" min="12" max="12" width="14.75"/>
    <col customWidth="1" min="13" max="13" width="20.13"/>
    <col customWidth="1" min="14" max="14" width="21.13"/>
    <col customWidth="1" min="15" max="15" width="23.0"/>
    <col customWidth="1" min="16" max="16" width="9.75"/>
    <col customWidth="1" min="19" max="19" width="18.63"/>
    <col customWidth="1" min="20" max="20" width="17.63"/>
    <col customWidth="1" min="21" max="21" width="9.63"/>
  </cols>
  <sheetData>
    <row r="1">
      <c r="A1" s="89" t="s">
        <v>10974</v>
      </c>
      <c r="B1" s="90" t="s">
        <v>70</v>
      </c>
      <c r="C1" s="90" t="s">
        <v>71</v>
      </c>
      <c r="D1" s="90" t="s">
        <v>72</v>
      </c>
      <c r="E1" s="90" t="s">
        <v>73</v>
      </c>
      <c r="F1" s="90" t="s">
        <v>74</v>
      </c>
      <c r="G1" s="90" t="s">
        <v>75</v>
      </c>
      <c r="H1" s="91" t="s">
        <v>76</v>
      </c>
      <c r="I1" s="92" t="s">
        <v>77</v>
      </c>
      <c r="J1" s="90" t="s">
        <v>78</v>
      </c>
      <c r="K1" s="92" t="s">
        <v>79</v>
      </c>
      <c r="L1" s="89" t="s">
        <v>80</v>
      </c>
      <c r="M1" s="90" t="s">
        <v>81</v>
      </c>
      <c r="N1" s="92" t="s">
        <v>82</v>
      </c>
      <c r="Q1" s="94"/>
      <c r="R1" s="94"/>
      <c r="S1" s="83"/>
      <c r="T1" s="83"/>
      <c r="U1" s="94"/>
    </row>
    <row r="2">
      <c r="A2" s="106"/>
      <c r="B2" s="106"/>
      <c r="C2" s="107"/>
      <c r="D2" s="107"/>
      <c r="E2" s="106"/>
      <c r="F2" s="107"/>
      <c r="G2" s="106"/>
      <c r="H2" s="108"/>
      <c r="I2" s="109"/>
      <c r="J2" s="107"/>
      <c r="K2" s="109"/>
      <c r="L2" s="107"/>
      <c r="M2" s="107"/>
      <c r="N2" s="110"/>
    </row>
    <row r="3">
      <c r="A3" s="106"/>
      <c r="B3" s="106"/>
      <c r="C3" s="107"/>
      <c r="D3" s="107"/>
      <c r="E3" s="106"/>
      <c r="F3" s="107"/>
      <c r="G3" s="106"/>
      <c r="H3" s="108"/>
      <c r="I3" s="109"/>
      <c r="J3" s="107"/>
      <c r="K3" s="109"/>
      <c r="L3" s="107"/>
      <c r="M3" s="107"/>
      <c r="N3" s="110"/>
    </row>
    <row r="4">
      <c r="A4" s="106"/>
      <c r="B4" s="106"/>
      <c r="C4" s="107"/>
      <c r="D4" s="107"/>
      <c r="E4" s="106"/>
      <c r="F4" s="107"/>
      <c r="G4" s="106"/>
      <c r="H4" s="108"/>
      <c r="I4" s="109"/>
      <c r="J4" s="107"/>
      <c r="K4" s="109"/>
      <c r="L4" s="107"/>
      <c r="M4" s="107"/>
      <c r="N4" s="110"/>
    </row>
    <row r="5">
      <c r="A5" s="106"/>
      <c r="B5" s="106"/>
      <c r="C5" s="107"/>
      <c r="D5" s="106"/>
      <c r="E5" s="106"/>
      <c r="F5" s="107"/>
      <c r="G5" s="106"/>
      <c r="H5" s="108"/>
      <c r="I5" s="109"/>
      <c r="J5" s="107"/>
      <c r="K5" s="109"/>
      <c r="L5" s="107"/>
      <c r="M5" s="107"/>
      <c r="N5" s="110"/>
    </row>
    <row r="6">
      <c r="A6" s="106"/>
      <c r="B6" s="106"/>
      <c r="C6" s="107"/>
      <c r="D6" s="107"/>
      <c r="E6" s="106"/>
      <c r="F6" s="107"/>
      <c r="G6" s="106"/>
      <c r="H6" s="108"/>
      <c r="I6" s="109"/>
      <c r="J6" s="107"/>
      <c r="K6" s="109"/>
      <c r="L6" s="107"/>
      <c r="M6" s="107"/>
      <c r="N6" s="110"/>
    </row>
    <row r="7">
      <c r="A7" s="106"/>
      <c r="B7" s="106"/>
      <c r="C7" s="107"/>
      <c r="D7" s="107"/>
      <c r="E7" s="106"/>
      <c r="F7" s="107"/>
      <c r="G7" s="106"/>
      <c r="H7" s="108"/>
      <c r="I7" s="109"/>
      <c r="J7" s="107"/>
      <c r="K7" s="109"/>
      <c r="L7" s="107"/>
      <c r="M7" s="107"/>
      <c r="N7" s="110"/>
    </row>
    <row r="8">
      <c r="A8" s="106"/>
      <c r="B8" s="106"/>
      <c r="C8" s="107"/>
      <c r="D8" s="107"/>
      <c r="E8" s="106"/>
      <c r="F8" s="106"/>
      <c r="G8" s="106"/>
      <c r="H8" s="111"/>
      <c r="I8" s="109"/>
      <c r="J8" s="107"/>
      <c r="K8" s="109"/>
      <c r="L8" s="107"/>
      <c r="M8" s="107"/>
      <c r="N8" s="110"/>
    </row>
    <row r="9">
      <c r="A9" s="106"/>
      <c r="B9" s="106"/>
      <c r="C9" s="107"/>
      <c r="D9" s="107"/>
      <c r="E9" s="106"/>
      <c r="F9" s="107"/>
      <c r="G9" s="106"/>
      <c r="H9" s="108"/>
      <c r="I9" s="109"/>
      <c r="J9" s="107"/>
      <c r="K9" s="109"/>
      <c r="L9" s="107"/>
      <c r="M9" s="107"/>
      <c r="N9" s="110"/>
    </row>
    <row r="10">
      <c r="A10" s="106"/>
      <c r="B10" s="106"/>
      <c r="C10" s="107"/>
      <c r="D10" s="107"/>
      <c r="E10" s="106"/>
      <c r="F10" s="107"/>
      <c r="G10" s="106"/>
      <c r="H10" s="108"/>
      <c r="I10" s="109"/>
      <c r="J10" s="107"/>
      <c r="K10" s="109"/>
      <c r="L10" s="107"/>
      <c r="M10" s="107"/>
      <c r="N10" s="110"/>
    </row>
    <row r="11">
      <c r="A11" s="106"/>
      <c r="B11" s="106"/>
      <c r="C11" s="107"/>
      <c r="D11" s="107"/>
      <c r="E11" s="106"/>
      <c r="F11" s="107"/>
      <c r="G11" s="106"/>
      <c r="H11" s="108"/>
      <c r="I11" s="109"/>
      <c r="J11" s="107"/>
      <c r="K11" s="109"/>
      <c r="L11" s="107"/>
      <c r="M11" s="107"/>
      <c r="N11" s="110"/>
    </row>
    <row r="12">
      <c r="A12" s="106"/>
      <c r="B12" s="106"/>
      <c r="C12" s="107"/>
      <c r="D12" s="107"/>
      <c r="E12" s="106"/>
      <c r="F12" s="107"/>
      <c r="G12" s="106"/>
      <c r="H12" s="108"/>
      <c r="I12" s="109"/>
      <c r="J12" s="107"/>
      <c r="K12" s="109"/>
      <c r="L12" s="107"/>
      <c r="M12" s="107"/>
      <c r="N12" s="110"/>
    </row>
    <row r="13">
      <c r="A13" s="106"/>
      <c r="B13" s="106"/>
      <c r="C13" s="107"/>
      <c r="D13" s="107"/>
      <c r="E13" s="106"/>
      <c r="F13" s="107"/>
      <c r="G13" s="106"/>
      <c r="H13" s="108"/>
      <c r="I13" s="109"/>
      <c r="J13" s="107"/>
      <c r="K13" s="109"/>
      <c r="L13" s="107"/>
      <c r="M13" s="107"/>
      <c r="N13" s="110"/>
    </row>
    <row r="14">
      <c r="A14" s="106"/>
      <c r="B14" s="106"/>
      <c r="C14" s="107"/>
      <c r="D14" s="107"/>
      <c r="E14" s="106"/>
      <c r="F14" s="107"/>
      <c r="G14" s="106"/>
      <c r="H14" s="108"/>
      <c r="I14" s="109"/>
      <c r="J14" s="107"/>
      <c r="K14" s="109"/>
      <c r="L14" s="107"/>
      <c r="M14" s="107"/>
      <c r="N14" s="110"/>
    </row>
    <row r="15">
      <c r="A15" s="106"/>
      <c r="B15" s="106"/>
      <c r="C15" s="107"/>
      <c r="D15" s="107"/>
      <c r="E15" s="106"/>
      <c r="F15" s="107"/>
      <c r="G15" s="106"/>
      <c r="H15" s="108"/>
      <c r="I15" s="109"/>
      <c r="J15" s="107"/>
      <c r="K15" s="109"/>
      <c r="L15" s="107"/>
      <c r="M15" s="107"/>
      <c r="N15" s="110"/>
    </row>
    <row r="16">
      <c r="A16" s="106"/>
      <c r="B16" s="106"/>
      <c r="C16" s="107"/>
      <c r="D16" s="107"/>
      <c r="E16" s="106"/>
      <c r="F16" s="107"/>
      <c r="G16" s="106"/>
      <c r="H16" s="108"/>
      <c r="I16" s="109"/>
      <c r="J16" s="107"/>
      <c r="K16" s="109"/>
      <c r="L16" s="107"/>
      <c r="M16" s="107"/>
      <c r="N16" s="110"/>
    </row>
    <row r="17">
      <c r="A17" s="106"/>
      <c r="B17" s="106"/>
      <c r="C17" s="107"/>
      <c r="D17" s="107"/>
      <c r="E17" s="106"/>
      <c r="F17" s="107"/>
      <c r="G17" s="106"/>
      <c r="H17" s="108"/>
      <c r="I17" s="109"/>
      <c r="J17" s="107"/>
      <c r="K17" s="109"/>
      <c r="L17" s="107"/>
      <c r="M17" s="107"/>
      <c r="N17" s="110"/>
    </row>
    <row r="18">
      <c r="A18" s="106"/>
      <c r="B18" s="106"/>
      <c r="C18" s="107"/>
      <c r="D18" s="107"/>
      <c r="E18" s="106"/>
      <c r="F18" s="107"/>
      <c r="G18" s="106"/>
      <c r="H18" s="108"/>
      <c r="I18" s="109"/>
      <c r="J18" s="107"/>
      <c r="K18" s="109"/>
      <c r="L18" s="107"/>
      <c r="M18" s="107"/>
      <c r="N18" s="110"/>
    </row>
    <row r="19">
      <c r="A19" s="106"/>
      <c r="B19" s="106"/>
      <c r="C19" s="107"/>
      <c r="D19" s="107"/>
      <c r="E19" s="106"/>
      <c r="F19" s="107"/>
      <c r="G19" s="106"/>
      <c r="H19" s="108"/>
      <c r="I19" s="109"/>
      <c r="J19" s="107"/>
      <c r="K19" s="109"/>
      <c r="L19" s="107"/>
      <c r="M19" s="107"/>
      <c r="N19" s="110"/>
    </row>
    <row r="20">
      <c r="A20" s="106"/>
      <c r="B20" s="106"/>
      <c r="C20" s="107"/>
      <c r="D20" s="107"/>
      <c r="E20" s="106"/>
      <c r="F20" s="107"/>
      <c r="G20" s="106"/>
      <c r="H20" s="108"/>
      <c r="I20" s="109"/>
      <c r="J20" s="107"/>
      <c r="K20" s="109"/>
      <c r="L20" s="107"/>
      <c r="M20" s="107"/>
      <c r="N20" s="110"/>
    </row>
    <row r="21">
      <c r="A21" s="106"/>
      <c r="B21" s="106"/>
      <c r="C21" s="107"/>
      <c r="D21" s="107"/>
      <c r="E21" s="106"/>
      <c r="F21" s="107"/>
      <c r="G21" s="106"/>
      <c r="H21" s="108"/>
      <c r="I21" s="109"/>
      <c r="J21" s="107"/>
      <c r="K21" s="109"/>
      <c r="L21" s="107"/>
      <c r="M21" s="107"/>
      <c r="N21" s="110"/>
    </row>
    <row r="22">
      <c r="A22" s="106"/>
      <c r="B22" s="106"/>
      <c r="C22" s="107"/>
      <c r="D22" s="107"/>
      <c r="E22" s="106"/>
      <c r="F22" s="107"/>
      <c r="G22" s="106"/>
      <c r="H22" s="108"/>
      <c r="I22" s="109"/>
      <c r="J22" s="107"/>
      <c r="K22" s="109"/>
      <c r="L22" s="107"/>
      <c r="M22" s="107"/>
      <c r="N22" s="110"/>
    </row>
    <row r="23">
      <c r="A23" s="106"/>
      <c r="B23" s="106"/>
      <c r="C23" s="107"/>
      <c r="D23" s="107"/>
      <c r="E23" s="106"/>
      <c r="F23" s="107"/>
      <c r="G23" s="106"/>
      <c r="H23" s="108"/>
      <c r="I23" s="109"/>
      <c r="J23" s="107"/>
      <c r="K23" s="109"/>
      <c r="L23" s="107"/>
      <c r="M23" s="107"/>
      <c r="N23" s="110"/>
    </row>
    <row r="24">
      <c r="A24" s="106"/>
      <c r="B24" s="106"/>
      <c r="C24" s="107"/>
      <c r="D24" s="107"/>
      <c r="E24" s="106"/>
      <c r="F24" s="107"/>
      <c r="G24" s="106"/>
      <c r="H24" s="108"/>
      <c r="I24" s="109"/>
      <c r="J24" s="107"/>
      <c r="K24" s="109"/>
      <c r="L24" s="107"/>
      <c r="M24" s="107"/>
      <c r="N24" s="110"/>
    </row>
    <row r="25">
      <c r="A25" s="106"/>
      <c r="B25" s="106"/>
      <c r="C25" s="107"/>
      <c r="D25" s="107"/>
      <c r="E25" s="106"/>
      <c r="F25" s="107"/>
      <c r="G25" s="106"/>
      <c r="H25" s="108"/>
      <c r="I25" s="109"/>
      <c r="J25" s="107"/>
      <c r="K25" s="109"/>
      <c r="L25" s="107"/>
      <c r="M25" s="107"/>
      <c r="N25" s="110"/>
    </row>
    <row r="26">
      <c r="A26" s="106"/>
      <c r="B26" s="106"/>
      <c r="C26" s="107"/>
      <c r="D26" s="107"/>
      <c r="E26" s="106"/>
      <c r="F26" s="107"/>
      <c r="G26" s="106"/>
      <c r="H26" s="108"/>
      <c r="I26" s="109"/>
      <c r="J26" s="107"/>
      <c r="K26" s="109"/>
      <c r="L26" s="107"/>
      <c r="M26" s="107"/>
      <c r="N26" s="110"/>
    </row>
    <row r="27">
      <c r="A27" s="106"/>
      <c r="B27" s="106"/>
      <c r="C27" s="107"/>
      <c r="D27" s="107"/>
      <c r="E27" s="106"/>
      <c r="F27" s="107"/>
      <c r="G27" s="106"/>
      <c r="H27" s="108"/>
      <c r="I27" s="109"/>
      <c r="J27" s="107"/>
      <c r="K27" s="109"/>
      <c r="L27" s="107"/>
      <c r="M27" s="107"/>
      <c r="N27" s="110"/>
    </row>
    <row r="28">
      <c r="A28" s="106"/>
      <c r="B28" s="106"/>
      <c r="C28" s="107"/>
      <c r="D28" s="107"/>
      <c r="E28" s="106"/>
      <c r="F28" s="107"/>
      <c r="G28" s="106"/>
      <c r="H28" s="108"/>
      <c r="I28" s="109"/>
      <c r="J28" s="107"/>
      <c r="K28" s="109"/>
      <c r="L28" s="107"/>
      <c r="M28" s="107"/>
      <c r="N28" s="110"/>
    </row>
    <row r="29">
      <c r="A29" s="106"/>
      <c r="B29" s="106"/>
      <c r="C29" s="107"/>
      <c r="D29" s="107"/>
      <c r="E29" s="106"/>
      <c r="F29" s="107"/>
      <c r="G29" s="106"/>
      <c r="H29" s="108"/>
      <c r="I29" s="109"/>
      <c r="J29" s="107"/>
      <c r="K29" s="109"/>
      <c r="L29" s="107"/>
      <c r="M29" s="107"/>
      <c r="N29" s="110"/>
    </row>
    <row r="30">
      <c r="A30" s="106"/>
      <c r="B30" s="106"/>
      <c r="C30" s="107"/>
      <c r="D30" s="107"/>
      <c r="E30" s="106"/>
      <c r="F30" s="107"/>
      <c r="G30" s="106"/>
      <c r="H30" s="108"/>
      <c r="I30" s="109"/>
      <c r="J30" s="107"/>
      <c r="K30" s="109"/>
      <c r="L30" s="107"/>
      <c r="M30" s="107"/>
      <c r="N30" s="110"/>
    </row>
    <row r="31">
      <c r="A31" s="106"/>
      <c r="B31" s="106"/>
      <c r="C31" s="107"/>
      <c r="D31" s="107"/>
      <c r="E31" s="106"/>
      <c r="F31" s="107"/>
      <c r="G31" s="106"/>
      <c r="H31" s="108"/>
      <c r="I31" s="109"/>
      <c r="J31" s="107"/>
      <c r="K31" s="109"/>
      <c r="L31" s="107"/>
      <c r="M31" s="107"/>
      <c r="N31" s="110"/>
    </row>
    <row r="32">
      <c r="A32" s="106"/>
      <c r="B32" s="106"/>
      <c r="C32" s="107"/>
      <c r="D32" s="107"/>
      <c r="E32" s="106"/>
      <c r="F32" s="107"/>
      <c r="G32" s="106"/>
      <c r="H32" s="108"/>
      <c r="I32" s="109"/>
      <c r="J32" s="107"/>
      <c r="K32" s="109"/>
      <c r="L32" s="107"/>
      <c r="M32" s="107"/>
      <c r="N32" s="110"/>
    </row>
    <row r="33">
      <c r="A33" s="106"/>
      <c r="B33" s="106"/>
      <c r="C33" s="107"/>
      <c r="D33" s="107"/>
      <c r="E33" s="106"/>
      <c r="F33" s="107"/>
      <c r="G33" s="106"/>
      <c r="H33" s="108"/>
      <c r="I33" s="109"/>
      <c r="J33" s="107"/>
      <c r="K33" s="109"/>
      <c r="L33" s="107"/>
      <c r="M33" s="107"/>
      <c r="N33" s="110"/>
    </row>
    <row r="34">
      <c r="A34" s="106"/>
      <c r="B34" s="106"/>
      <c r="C34" s="107"/>
      <c r="D34" s="107"/>
      <c r="E34" s="106"/>
      <c r="F34" s="107"/>
      <c r="G34" s="106"/>
      <c r="H34" s="108"/>
      <c r="I34" s="109"/>
      <c r="J34" s="107"/>
      <c r="K34" s="109"/>
      <c r="L34" s="107"/>
      <c r="M34" s="107"/>
      <c r="N34" s="110"/>
    </row>
    <row r="35">
      <c r="A35" s="106"/>
      <c r="B35" s="106"/>
      <c r="C35" s="107"/>
      <c r="D35" s="107"/>
      <c r="E35" s="106"/>
      <c r="F35" s="107"/>
      <c r="G35" s="106"/>
      <c r="H35" s="108"/>
      <c r="I35" s="109"/>
      <c r="J35" s="107"/>
      <c r="K35" s="109"/>
      <c r="L35" s="107"/>
      <c r="M35" s="107"/>
      <c r="N35" s="110"/>
    </row>
    <row r="36">
      <c r="A36" s="106"/>
      <c r="B36" s="106"/>
      <c r="C36" s="107"/>
      <c r="D36" s="107"/>
      <c r="E36" s="106"/>
      <c r="F36" s="107"/>
      <c r="G36" s="106"/>
      <c r="H36" s="108"/>
      <c r="I36" s="109"/>
      <c r="J36" s="107"/>
      <c r="K36" s="109"/>
      <c r="L36" s="107"/>
      <c r="M36" s="107"/>
      <c r="N36" s="110"/>
    </row>
    <row r="37">
      <c r="A37" s="106"/>
      <c r="B37" s="106"/>
      <c r="C37" s="107"/>
      <c r="D37" s="107"/>
      <c r="E37" s="106"/>
      <c r="F37" s="107"/>
      <c r="G37" s="106"/>
      <c r="H37" s="108"/>
      <c r="I37" s="109"/>
      <c r="J37" s="107"/>
      <c r="K37" s="109"/>
      <c r="L37" s="107"/>
      <c r="M37" s="107"/>
      <c r="N37" s="110"/>
    </row>
    <row r="38">
      <c r="A38" s="106"/>
      <c r="B38" s="106"/>
      <c r="C38" s="107"/>
      <c r="D38" s="107"/>
      <c r="E38" s="106"/>
      <c r="F38" s="107"/>
      <c r="G38" s="106"/>
      <c r="H38" s="108"/>
      <c r="I38" s="109"/>
      <c r="J38" s="107"/>
      <c r="K38" s="109"/>
      <c r="L38" s="107"/>
      <c r="M38" s="107"/>
      <c r="N38" s="110"/>
    </row>
    <row r="39">
      <c r="A39" s="106"/>
      <c r="B39" s="106"/>
      <c r="C39" s="107"/>
      <c r="D39" s="107"/>
      <c r="E39" s="106"/>
      <c r="F39" s="107"/>
      <c r="G39" s="106"/>
      <c r="H39" s="108"/>
      <c r="I39" s="109"/>
      <c r="J39" s="107"/>
      <c r="K39" s="109"/>
      <c r="L39" s="107"/>
      <c r="M39" s="107"/>
      <c r="N39" s="110"/>
    </row>
    <row r="40">
      <c r="A40" s="106"/>
      <c r="B40" s="106"/>
      <c r="C40" s="107"/>
      <c r="D40" s="107"/>
      <c r="E40" s="106"/>
      <c r="F40" s="107"/>
      <c r="G40" s="106"/>
      <c r="H40" s="108"/>
      <c r="I40" s="109"/>
      <c r="J40" s="107"/>
      <c r="K40" s="109"/>
      <c r="L40" s="107"/>
      <c r="M40" s="107"/>
      <c r="N40" s="110"/>
    </row>
    <row r="41">
      <c r="A41" s="106"/>
      <c r="B41" s="106"/>
      <c r="C41" s="107"/>
      <c r="D41" s="107"/>
      <c r="E41" s="106"/>
      <c r="F41" s="107"/>
      <c r="G41" s="106"/>
      <c r="H41" s="108"/>
      <c r="I41" s="109"/>
      <c r="J41" s="107"/>
      <c r="K41" s="109"/>
      <c r="L41" s="107"/>
      <c r="M41" s="107"/>
      <c r="N41" s="110"/>
    </row>
    <row r="42">
      <c r="A42" s="106"/>
      <c r="B42" s="106"/>
      <c r="C42" s="106"/>
      <c r="D42" s="107"/>
      <c r="E42" s="106"/>
      <c r="F42" s="106"/>
      <c r="G42" s="106"/>
      <c r="H42" s="111"/>
      <c r="I42" s="109"/>
      <c r="J42" s="107"/>
      <c r="K42" s="109"/>
      <c r="L42" s="107"/>
      <c r="M42" s="107"/>
      <c r="N42" s="110"/>
    </row>
    <row r="43">
      <c r="A43" s="106"/>
      <c r="B43" s="106"/>
      <c r="C43" s="107"/>
      <c r="D43" s="107"/>
      <c r="E43" s="106"/>
      <c r="F43" s="107"/>
      <c r="G43" s="106"/>
      <c r="H43" s="111"/>
      <c r="I43" s="109"/>
      <c r="J43" s="107"/>
      <c r="K43" s="109"/>
      <c r="L43" s="107"/>
      <c r="M43" s="107"/>
      <c r="N43" s="110"/>
    </row>
    <row r="44">
      <c r="A44" s="106"/>
      <c r="B44" s="106"/>
      <c r="C44" s="107"/>
      <c r="D44" s="107"/>
      <c r="E44" s="106"/>
      <c r="F44" s="106"/>
      <c r="G44" s="106"/>
      <c r="H44" s="111"/>
      <c r="I44" s="109"/>
      <c r="J44" s="107"/>
      <c r="K44" s="109"/>
      <c r="L44" s="107"/>
      <c r="M44" s="107"/>
      <c r="N44" s="110"/>
    </row>
    <row r="45">
      <c r="A45" s="106"/>
      <c r="B45" s="106"/>
      <c r="C45" s="107"/>
      <c r="D45" s="107"/>
      <c r="E45" s="106"/>
      <c r="F45" s="107"/>
      <c r="G45" s="106"/>
      <c r="H45" s="108"/>
      <c r="I45" s="109"/>
      <c r="J45" s="107"/>
      <c r="K45" s="109"/>
      <c r="L45" s="107"/>
      <c r="M45" s="107"/>
      <c r="N45" s="110"/>
    </row>
    <row r="46">
      <c r="A46" s="106"/>
      <c r="B46" s="106"/>
      <c r="C46" s="107"/>
      <c r="D46" s="107"/>
      <c r="E46" s="106"/>
      <c r="F46" s="107"/>
      <c r="G46" s="106"/>
      <c r="H46" s="108"/>
      <c r="I46" s="109"/>
      <c r="J46" s="107"/>
      <c r="K46" s="109"/>
      <c r="L46" s="107"/>
      <c r="M46" s="107"/>
      <c r="N46" s="110"/>
    </row>
    <row r="47">
      <c r="A47" s="106"/>
      <c r="B47" s="106"/>
      <c r="C47" s="107"/>
      <c r="D47" s="107"/>
      <c r="E47" s="106"/>
      <c r="F47" s="106"/>
      <c r="G47" s="106"/>
      <c r="H47" s="111"/>
      <c r="I47" s="109"/>
      <c r="J47" s="107"/>
      <c r="K47" s="109"/>
      <c r="L47" s="107"/>
      <c r="M47" s="107"/>
      <c r="N47" s="110"/>
    </row>
    <row r="48">
      <c r="A48" s="106"/>
      <c r="B48" s="106"/>
      <c r="C48" s="106"/>
      <c r="D48" s="107"/>
      <c r="E48" s="106"/>
      <c r="F48" s="107"/>
      <c r="G48" s="106"/>
      <c r="H48" s="108"/>
      <c r="I48" s="109"/>
      <c r="J48" s="107"/>
      <c r="K48" s="109"/>
      <c r="L48" s="107"/>
      <c r="M48" s="107"/>
      <c r="N48" s="110"/>
    </row>
    <row r="49">
      <c r="A49" s="106"/>
      <c r="B49" s="106"/>
      <c r="C49" s="106"/>
      <c r="D49" s="107"/>
      <c r="E49" s="106"/>
      <c r="F49" s="107"/>
      <c r="G49" s="106"/>
      <c r="H49" s="108"/>
      <c r="I49" s="109"/>
      <c r="J49" s="107"/>
      <c r="K49" s="109"/>
      <c r="L49" s="107"/>
      <c r="M49" s="107"/>
      <c r="N49" s="110"/>
    </row>
    <row r="50">
      <c r="A50" s="106"/>
      <c r="B50" s="106"/>
      <c r="C50" s="106"/>
      <c r="D50" s="107"/>
      <c r="E50" s="106"/>
      <c r="F50" s="107"/>
      <c r="G50" s="106"/>
      <c r="H50" s="108"/>
      <c r="I50" s="109"/>
      <c r="J50" s="107"/>
      <c r="K50" s="109"/>
      <c r="L50" s="107"/>
      <c r="M50" s="107"/>
      <c r="N50" s="110"/>
    </row>
    <row r="51">
      <c r="A51" s="106"/>
      <c r="B51" s="106"/>
      <c r="C51" s="106"/>
      <c r="D51" s="107"/>
      <c r="E51" s="106"/>
      <c r="F51" s="107"/>
      <c r="G51" s="106"/>
      <c r="H51" s="108"/>
      <c r="I51" s="109"/>
      <c r="J51" s="107"/>
      <c r="K51" s="109"/>
      <c r="L51" s="107"/>
      <c r="M51" s="107"/>
      <c r="N51" s="110"/>
    </row>
    <row r="52">
      <c r="A52" s="106"/>
      <c r="B52" s="106"/>
      <c r="C52" s="107"/>
      <c r="D52" s="107"/>
      <c r="E52" s="106"/>
      <c r="F52" s="107"/>
      <c r="G52" s="106"/>
      <c r="H52" s="108"/>
      <c r="I52" s="109"/>
      <c r="J52" s="107"/>
      <c r="K52" s="109"/>
      <c r="L52" s="107"/>
      <c r="M52" s="107"/>
      <c r="N52" s="110"/>
    </row>
    <row r="53">
      <c r="A53" s="106"/>
      <c r="B53" s="106"/>
      <c r="C53" s="107"/>
      <c r="D53" s="107"/>
      <c r="E53" s="106"/>
      <c r="F53" s="107"/>
      <c r="G53" s="106"/>
      <c r="H53" s="108"/>
      <c r="I53" s="109"/>
      <c r="J53" s="107"/>
      <c r="K53" s="109"/>
      <c r="L53" s="107"/>
      <c r="M53" s="107"/>
      <c r="N53" s="110"/>
    </row>
    <row r="54">
      <c r="A54" s="106"/>
      <c r="B54" s="106"/>
      <c r="C54" s="107"/>
      <c r="D54" s="107"/>
      <c r="E54" s="106"/>
      <c r="F54" s="107"/>
      <c r="G54" s="106"/>
      <c r="H54" s="108"/>
      <c r="I54" s="109"/>
      <c r="J54" s="107"/>
      <c r="K54" s="109"/>
      <c r="L54" s="107"/>
      <c r="M54" s="107"/>
      <c r="N54" s="110"/>
    </row>
    <row r="55">
      <c r="A55" s="106"/>
      <c r="B55" s="106"/>
      <c r="C55" s="107"/>
      <c r="D55" s="107"/>
      <c r="E55" s="106"/>
      <c r="F55" s="107"/>
      <c r="G55" s="106"/>
      <c r="H55" s="108"/>
      <c r="I55" s="109"/>
      <c r="J55" s="107"/>
      <c r="K55" s="109"/>
      <c r="L55" s="107"/>
      <c r="M55" s="107"/>
      <c r="N55" s="110"/>
    </row>
    <row r="56">
      <c r="A56" s="106"/>
      <c r="B56" s="106"/>
      <c r="C56" s="107"/>
      <c r="D56" s="107"/>
      <c r="E56" s="106"/>
      <c r="F56" s="107"/>
      <c r="G56" s="106"/>
      <c r="H56" s="108"/>
      <c r="I56" s="109"/>
      <c r="J56" s="107"/>
      <c r="K56" s="109"/>
      <c r="L56" s="107"/>
      <c r="M56" s="107"/>
      <c r="N56" s="109"/>
    </row>
    <row r="57">
      <c r="A57" s="106"/>
      <c r="B57" s="106"/>
      <c r="C57" s="107"/>
      <c r="D57" s="107"/>
      <c r="E57" s="106"/>
      <c r="F57" s="107"/>
      <c r="G57" s="106"/>
      <c r="H57" s="108"/>
      <c r="I57" s="109"/>
      <c r="J57" s="107"/>
      <c r="K57" s="109"/>
      <c r="L57" s="107"/>
      <c r="M57" s="107"/>
      <c r="N57" s="110"/>
    </row>
    <row r="58">
      <c r="A58" s="106"/>
      <c r="B58" s="106"/>
      <c r="C58" s="107"/>
      <c r="D58" s="107"/>
      <c r="E58" s="106"/>
      <c r="F58" s="107"/>
      <c r="G58" s="106"/>
      <c r="H58" s="108"/>
      <c r="I58" s="109"/>
      <c r="J58" s="107"/>
      <c r="K58" s="109"/>
      <c r="L58" s="107"/>
      <c r="M58" s="107"/>
      <c r="N58" s="110"/>
    </row>
    <row r="59">
      <c r="A59" s="106"/>
      <c r="B59" s="106"/>
      <c r="C59" s="107"/>
      <c r="D59" s="107"/>
      <c r="E59" s="106"/>
      <c r="F59" s="107"/>
      <c r="G59" s="106"/>
      <c r="H59" s="108"/>
      <c r="I59" s="109"/>
      <c r="J59" s="107"/>
      <c r="K59" s="109"/>
      <c r="L59" s="107"/>
      <c r="M59" s="107"/>
      <c r="N59" s="110"/>
    </row>
    <row r="60">
      <c r="A60" s="106"/>
      <c r="B60" s="106"/>
      <c r="C60" s="107"/>
      <c r="D60" s="107"/>
      <c r="E60" s="106"/>
      <c r="F60" s="107"/>
      <c r="G60" s="106"/>
      <c r="H60" s="108"/>
      <c r="I60" s="109"/>
      <c r="J60" s="107"/>
      <c r="K60" s="109"/>
      <c r="L60" s="107"/>
      <c r="M60" s="107"/>
      <c r="N60" s="110"/>
    </row>
    <row r="61">
      <c r="A61" s="106"/>
      <c r="B61" s="106"/>
      <c r="C61" s="107"/>
      <c r="D61" s="107"/>
      <c r="E61" s="106"/>
      <c r="F61" s="107"/>
      <c r="G61" s="106"/>
      <c r="H61" s="108"/>
      <c r="I61" s="109"/>
      <c r="J61" s="107"/>
      <c r="K61" s="109"/>
      <c r="L61" s="107"/>
      <c r="M61" s="107"/>
      <c r="N61" s="110"/>
    </row>
    <row r="62">
      <c r="A62" s="106"/>
      <c r="B62" s="106"/>
      <c r="C62" s="107"/>
      <c r="D62" s="107"/>
      <c r="E62" s="106"/>
      <c r="F62" s="107"/>
      <c r="G62" s="106"/>
      <c r="H62" s="108"/>
      <c r="I62" s="109"/>
      <c r="J62" s="107"/>
      <c r="K62" s="109"/>
      <c r="L62" s="107"/>
      <c r="M62" s="107"/>
      <c r="N62" s="110"/>
    </row>
    <row r="63">
      <c r="A63" s="106"/>
      <c r="B63" s="106"/>
      <c r="C63" s="107"/>
      <c r="D63" s="107"/>
      <c r="E63" s="106"/>
      <c r="F63" s="107"/>
      <c r="G63" s="106"/>
      <c r="H63" s="108"/>
      <c r="I63" s="109"/>
      <c r="J63" s="107"/>
      <c r="K63" s="109"/>
      <c r="L63" s="107"/>
      <c r="M63" s="107"/>
      <c r="N63" s="110"/>
    </row>
    <row r="64">
      <c r="A64" s="106"/>
      <c r="B64" s="106"/>
      <c r="C64" s="107"/>
      <c r="D64" s="107"/>
      <c r="E64" s="106"/>
      <c r="F64" s="106"/>
      <c r="G64" s="106"/>
      <c r="H64" s="111"/>
      <c r="I64" s="109"/>
      <c r="J64" s="107"/>
      <c r="K64" s="109"/>
      <c r="L64" s="107"/>
      <c r="M64" s="107"/>
      <c r="N64" s="110"/>
    </row>
    <row r="65">
      <c r="A65" s="106"/>
      <c r="B65" s="106"/>
      <c r="C65" s="107"/>
      <c r="D65" s="107"/>
      <c r="E65" s="106"/>
      <c r="F65" s="107"/>
      <c r="G65" s="106"/>
      <c r="H65" s="108"/>
      <c r="I65" s="109"/>
      <c r="J65" s="107"/>
      <c r="K65" s="109"/>
      <c r="L65" s="107"/>
      <c r="M65" s="107"/>
      <c r="N65" s="110"/>
    </row>
    <row r="66">
      <c r="A66" s="106"/>
      <c r="B66" s="106"/>
      <c r="C66" s="107"/>
      <c r="D66" s="107"/>
      <c r="E66" s="106"/>
      <c r="F66" s="107"/>
      <c r="G66" s="106"/>
      <c r="H66" s="108"/>
      <c r="I66" s="109"/>
      <c r="J66" s="107"/>
      <c r="K66" s="109"/>
      <c r="L66" s="107"/>
      <c r="M66" s="107"/>
      <c r="N66" s="110"/>
    </row>
    <row r="67">
      <c r="A67" s="106"/>
      <c r="B67" s="106"/>
      <c r="C67" s="107"/>
      <c r="D67" s="107"/>
      <c r="E67" s="106"/>
      <c r="F67" s="107"/>
      <c r="G67" s="106"/>
      <c r="H67" s="108"/>
      <c r="I67" s="109"/>
      <c r="J67" s="107"/>
      <c r="K67" s="109"/>
      <c r="L67" s="107"/>
      <c r="M67" s="107"/>
      <c r="N67" s="110"/>
    </row>
    <row r="68">
      <c r="A68" s="106"/>
      <c r="B68" s="106"/>
      <c r="C68" s="107"/>
      <c r="D68" s="107"/>
      <c r="E68" s="106"/>
      <c r="F68" s="107"/>
      <c r="G68" s="106"/>
      <c r="H68" s="108"/>
      <c r="I68" s="109"/>
      <c r="J68" s="107"/>
      <c r="K68" s="109"/>
      <c r="L68" s="107"/>
      <c r="M68" s="107"/>
      <c r="N68" s="110"/>
    </row>
    <row r="69">
      <c r="A69" s="106"/>
      <c r="B69" s="106"/>
      <c r="C69" s="107"/>
      <c r="D69" s="107"/>
      <c r="E69" s="106"/>
      <c r="F69" s="107"/>
      <c r="G69" s="106"/>
      <c r="H69" s="108"/>
      <c r="I69" s="109"/>
      <c r="J69" s="107"/>
      <c r="K69" s="109"/>
      <c r="L69" s="107"/>
      <c r="M69" s="107"/>
      <c r="N69" s="110"/>
    </row>
    <row r="70">
      <c r="A70" s="106"/>
      <c r="B70" s="106"/>
      <c r="C70" s="107"/>
      <c r="D70" s="107"/>
      <c r="E70" s="106"/>
      <c r="F70" s="107"/>
      <c r="G70" s="106"/>
      <c r="H70" s="108"/>
      <c r="I70" s="109"/>
      <c r="J70" s="107"/>
      <c r="K70" s="109"/>
      <c r="L70" s="107"/>
      <c r="M70" s="107"/>
      <c r="N70" s="110"/>
    </row>
    <row r="71">
      <c r="A71" s="106"/>
      <c r="B71" s="106"/>
      <c r="C71" s="107"/>
      <c r="D71" s="107"/>
      <c r="E71" s="106"/>
      <c r="F71" s="107"/>
      <c r="G71" s="106"/>
      <c r="H71" s="108"/>
      <c r="I71" s="109"/>
      <c r="J71" s="107"/>
      <c r="K71" s="109"/>
      <c r="L71" s="107"/>
      <c r="M71" s="107"/>
      <c r="N71" s="110"/>
    </row>
    <row r="72">
      <c r="A72" s="106"/>
      <c r="B72" s="106"/>
      <c r="C72" s="107"/>
      <c r="D72" s="107"/>
      <c r="E72" s="106"/>
      <c r="F72" s="107"/>
      <c r="G72" s="106"/>
      <c r="H72" s="108"/>
      <c r="I72" s="109"/>
      <c r="J72" s="107"/>
      <c r="K72" s="109"/>
      <c r="L72" s="107"/>
      <c r="M72" s="106"/>
      <c r="N72" s="110"/>
    </row>
    <row r="73">
      <c r="A73" s="106"/>
      <c r="B73" s="106"/>
      <c r="C73" s="107"/>
      <c r="D73" s="107"/>
      <c r="E73" s="106"/>
      <c r="F73" s="107"/>
      <c r="G73" s="106"/>
      <c r="H73" s="108"/>
      <c r="I73" s="109"/>
      <c r="J73" s="107"/>
      <c r="K73" s="109"/>
      <c r="L73" s="107"/>
      <c r="M73" s="107"/>
      <c r="N73" s="110"/>
    </row>
    <row r="74">
      <c r="A74" s="106"/>
      <c r="B74" s="106"/>
      <c r="C74" s="107"/>
      <c r="D74" s="107"/>
      <c r="E74" s="106"/>
      <c r="F74" s="107"/>
      <c r="G74" s="106"/>
      <c r="H74" s="108"/>
      <c r="I74" s="109"/>
      <c r="J74" s="107"/>
      <c r="K74" s="109"/>
      <c r="L74" s="107"/>
      <c r="M74" s="107"/>
      <c r="N74" s="110"/>
    </row>
    <row r="75">
      <c r="A75" s="106"/>
      <c r="B75" s="106"/>
      <c r="C75" s="107"/>
      <c r="D75" s="107"/>
      <c r="E75" s="106"/>
      <c r="F75" s="107"/>
      <c r="G75" s="106"/>
      <c r="H75" s="108"/>
      <c r="I75" s="109"/>
      <c r="J75" s="107"/>
      <c r="K75" s="109"/>
      <c r="L75" s="107"/>
      <c r="M75" s="107"/>
      <c r="N75" s="110"/>
    </row>
    <row r="76">
      <c r="A76" s="106"/>
      <c r="B76" s="106"/>
      <c r="C76" s="107"/>
      <c r="D76" s="107"/>
      <c r="E76" s="106"/>
      <c r="F76" s="107"/>
      <c r="G76" s="106"/>
      <c r="H76" s="108"/>
      <c r="I76" s="109"/>
      <c r="J76" s="107"/>
      <c r="K76" s="109"/>
      <c r="L76" s="107"/>
      <c r="M76" s="107"/>
      <c r="N76" s="110"/>
    </row>
    <row r="77">
      <c r="A77" s="106"/>
      <c r="B77" s="106"/>
      <c r="C77" s="107"/>
      <c r="D77" s="107"/>
      <c r="E77" s="106"/>
      <c r="F77" s="107"/>
      <c r="G77" s="106"/>
      <c r="H77" s="108"/>
      <c r="I77" s="109"/>
      <c r="J77" s="107"/>
      <c r="K77" s="109"/>
      <c r="L77" s="107"/>
      <c r="M77" s="107"/>
      <c r="N77" s="110"/>
    </row>
    <row r="78">
      <c r="A78" s="106"/>
      <c r="B78" s="106"/>
      <c r="C78" s="107"/>
      <c r="D78" s="107"/>
      <c r="E78" s="106"/>
      <c r="F78" s="107"/>
      <c r="G78" s="106"/>
      <c r="H78" s="108"/>
      <c r="I78" s="109"/>
      <c r="J78" s="107"/>
      <c r="K78" s="109"/>
      <c r="L78" s="107"/>
      <c r="M78" s="107"/>
      <c r="N78" s="110"/>
    </row>
    <row r="79">
      <c r="A79" s="106"/>
      <c r="B79" s="106"/>
      <c r="C79" s="107"/>
      <c r="D79" s="107"/>
      <c r="E79" s="106"/>
      <c r="F79" s="107"/>
      <c r="G79" s="106"/>
      <c r="H79" s="108"/>
      <c r="I79" s="109"/>
      <c r="J79" s="107"/>
      <c r="K79" s="109"/>
      <c r="L79" s="107"/>
      <c r="M79" s="107"/>
      <c r="N79" s="110"/>
    </row>
    <row r="80">
      <c r="A80" s="106"/>
      <c r="B80" s="106"/>
      <c r="C80" s="107"/>
      <c r="D80" s="107"/>
      <c r="E80" s="106"/>
      <c r="F80" s="107"/>
      <c r="G80" s="106"/>
      <c r="H80" s="108"/>
      <c r="I80" s="109"/>
      <c r="J80" s="107"/>
      <c r="K80" s="109"/>
      <c r="L80" s="107"/>
      <c r="M80" s="106"/>
      <c r="N80" s="110"/>
    </row>
    <row r="81">
      <c r="A81" s="106"/>
      <c r="B81" s="106"/>
      <c r="C81" s="107"/>
      <c r="D81" s="107"/>
      <c r="E81" s="106"/>
      <c r="F81" s="107"/>
      <c r="G81" s="106"/>
      <c r="H81" s="108"/>
      <c r="I81" s="109"/>
      <c r="J81" s="107"/>
      <c r="K81" s="109"/>
      <c r="L81" s="107"/>
      <c r="M81" s="107"/>
      <c r="N81" s="110"/>
    </row>
    <row r="82">
      <c r="A82" s="106"/>
      <c r="B82" s="106"/>
      <c r="C82" s="107"/>
      <c r="D82" s="107"/>
      <c r="E82" s="106"/>
      <c r="F82" s="107"/>
      <c r="G82" s="106"/>
      <c r="H82" s="108"/>
      <c r="I82" s="109"/>
      <c r="J82" s="107"/>
      <c r="K82" s="109"/>
      <c r="L82" s="107"/>
      <c r="M82" s="107"/>
      <c r="N82" s="110"/>
    </row>
    <row r="83">
      <c r="A83" s="106"/>
      <c r="B83" s="106"/>
      <c r="C83" s="107"/>
      <c r="D83" s="107"/>
      <c r="E83" s="106"/>
      <c r="F83" s="106"/>
      <c r="G83" s="106"/>
      <c r="H83" s="111"/>
      <c r="I83" s="109"/>
      <c r="J83" s="107"/>
      <c r="K83" s="109"/>
      <c r="L83" s="107"/>
      <c r="M83" s="107"/>
      <c r="N83" s="110"/>
    </row>
    <row r="84">
      <c r="A84" s="106"/>
      <c r="B84" s="106"/>
      <c r="C84" s="107"/>
      <c r="D84" s="107"/>
      <c r="E84" s="106"/>
      <c r="F84" s="107"/>
      <c r="G84" s="106"/>
      <c r="H84" s="108"/>
      <c r="I84" s="109"/>
      <c r="J84" s="107"/>
      <c r="K84" s="109"/>
      <c r="L84" s="107"/>
      <c r="M84" s="107"/>
      <c r="N84" s="110"/>
    </row>
    <row r="85">
      <c r="A85" s="106"/>
      <c r="B85" s="106"/>
      <c r="C85" s="107"/>
      <c r="D85" s="107"/>
      <c r="E85" s="106"/>
      <c r="F85" s="107"/>
      <c r="G85" s="106"/>
      <c r="H85" s="108"/>
      <c r="I85" s="109"/>
      <c r="J85" s="107"/>
      <c r="K85" s="109"/>
      <c r="L85" s="107"/>
      <c r="M85" s="107"/>
      <c r="N85" s="110"/>
    </row>
    <row r="86">
      <c r="A86" s="106"/>
      <c r="B86" s="106"/>
      <c r="C86" s="107"/>
      <c r="D86" s="107"/>
      <c r="E86" s="106"/>
      <c r="F86" s="107"/>
      <c r="G86" s="106"/>
      <c r="H86" s="108"/>
      <c r="I86" s="109"/>
      <c r="J86" s="107"/>
      <c r="K86" s="109"/>
      <c r="L86" s="107"/>
      <c r="M86" s="107"/>
      <c r="N86" s="110"/>
    </row>
    <row r="87">
      <c r="A87" s="106"/>
      <c r="B87" s="106"/>
      <c r="C87" s="107"/>
      <c r="D87" s="107"/>
      <c r="E87" s="106"/>
      <c r="F87" s="107"/>
      <c r="G87" s="106"/>
      <c r="H87" s="108"/>
      <c r="I87" s="109"/>
      <c r="J87" s="107"/>
      <c r="K87" s="109"/>
      <c r="L87" s="107"/>
      <c r="M87" s="107"/>
      <c r="N87" s="110"/>
    </row>
    <row r="88">
      <c r="A88" s="106"/>
      <c r="B88" s="106"/>
      <c r="C88" s="107"/>
      <c r="D88" s="107"/>
      <c r="E88" s="106"/>
      <c r="F88" s="107"/>
      <c r="G88" s="106"/>
      <c r="H88" s="108"/>
      <c r="I88" s="109"/>
      <c r="J88" s="107"/>
      <c r="K88" s="109"/>
      <c r="L88" s="107"/>
      <c r="M88" s="107"/>
      <c r="N88" s="110"/>
    </row>
    <row r="89">
      <c r="A89" s="106"/>
      <c r="B89" s="106"/>
      <c r="C89" s="107"/>
      <c r="D89" s="107"/>
      <c r="E89" s="106"/>
      <c r="F89" s="107"/>
      <c r="G89" s="106"/>
      <c r="H89" s="108"/>
      <c r="I89" s="109"/>
      <c r="J89" s="107"/>
      <c r="K89" s="109"/>
      <c r="L89" s="107"/>
      <c r="M89" s="107"/>
      <c r="N89" s="110"/>
    </row>
    <row r="90">
      <c r="A90" s="106"/>
      <c r="B90" s="106"/>
      <c r="C90" s="107"/>
      <c r="D90" s="107"/>
      <c r="E90" s="106"/>
      <c r="F90" s="107"/>
      <c r="G90" s="106"/>
      <c r="H90" s="108"/>
      <c r="I90" s="109"/>
      <c r="J90" s="107"/>
      <c r="K90" s="109"/>
      <c r="L90" s="107"/>
      <c r="M90" s="107"/>
      <c r="N90" s="110"/>
    </row>
    <row r="91">
      <c r="A91" s="106"/>
      <c r="B91" s="106"/>
      <c r="C91" s="107"/>
      <c r="D91" s="107"/>
      <c r="E91" s="106"/>
      <c r="F91" s="107"/>
      <c r="G91" s="106"/>
      <c r="H91" s="108"/>
      <c r="I91" s="109"/>
      <c r="J91" s="107"/>
      <c r="K91" s="109"/>
      <c r="L91" s="107"/>
      <c r="M91" s="107"/>
      <c r="N91" s="110"/>
    </row>
    <row r="92">
      <c r="A92" s="106"/>
      <c r="B92" s="106"/>
      <c r="C92" s="107"/>
      <c r="D92" s="107"/>
      <c r="E92" s="106"/>
      <c r="F92" s="107"/>
      <c r="G92" s="106"/>
      <c r="H92" s="108"/>
      <c r="I92" s="109"/>
      <c r="J92" s="107"/>
      <c r="K92" s="109"/>
      <c r="L92" s="107"/>
      <c r="M92" s="107"/>
      <c r="N92" s="110"/>
    </row>
    <row r="93">
      <c r="A93" s="106"/>
      <c r="B93" s="106"/>
      <c r="C93" s="107"/>
      <c r="D93" s="107"/>
      <c r="E93" s="106"/>
      <c r="F93" s="106"/>
      <c r="G93" s="106"/>
      <c r="H93" s="111"/>
      <c r="I93" s="109"/>
      <c r="J93" s="107"/>
      <c r="K93" s="109"/>
      <c r="L93" s="107"/>
      <c r="M93" s="107"/>
      <c r="N93" s="110"/>
    </row>
    <row r="94">
      <c r="A94" s="106"/>
      <c r="B94" s="106"/>
      <c r="C94" s="107"/>
      <c r="D94" s="107"/>
      <c r="E94" s="106"/>
      <c r="F94" s="106"/>
      <c r="G94" s="106"/>
      <c r="H94" s="111"/>
      <c r="I94" s="109"/>
      <c r="J94" s="107"/>
      <c r="K94" s="109"/>
      <c r="L94" s="107"/>
      <c r="M94" s="106"/>
      <c r="N94" s="110"/>
    </row>
    <row r="95">
      <c r="A95" s="106"/>
      <c r="B95" s="106"/>
      <c r="C95" s="107"/>
      <c r="D95" s="107"/>
      <c r="E95" s="106"/>
      <c r="F95" s="107"/>
      <c r="G95" s="106"/>
      <c r="H95" s="108"/>
      <c r="I95" s="109"/>
      <c r="J95" s="107"/>
      <c r="K95" s="109"/>
      <c r="L95" s="107"/>
      <c r="M95" s="107"/>
      <c r="N95" s="110"/>
    </row>
    <row r="96">
      <c r="A96" s="106"/>
      <c r="B96" s="106"/>
      <c r="C96" s="107"/>
      <c r="D96" s="107"/>
      <c r="E96" s="106"/>
      <c r="F96" s="107"/>
      <c r="G96" s="106"/>
      <c r="H96" s="108"/>
      <c r="I96" s="109"/>
      <c r="J96" s="107"/>
      <c r="K96" s="109"/>
      <c r="L96" s="107"/>
      <c r="M96" s="107"/>
      <c r="N96" s="110"/>
    </row>
    <row r="97">
      <c r="A97" s="106"/>
      <c r="B97" s="106"/>
      <c r="C97" s="107"/>
      <c r="D97" s="107"/>
      <c r="E97" s="106"/>
      <c r="F97" s="107"/>
      <c r="G97" s="106"/>
      <c r="H97" s="108"/>
      <c r="I97" s="109"/>
      <c r="J97" s="107"/>
      <c r="K97" s="109"/>
      <c r="L97" s="107"/>
      <c r="M97" s="107"/>
      <c r="N97" s="110"/>
    </row>
    <row r="98">
      <c r="A98" s="106"/>
      <c r="B98" s="106"/>
      <c r="C98" s="107"/>
      <c r="D98" s="107"/>
      <c r="E98" s="106"/>
      <c r="F98" s="107"/>
      <c r="G98" s="106"/>
      <c r="H98" s="108"/>
      <c r="I98" s="109"/>
      <c r="J98" s="107"/>
      <c r="K98" s="109"/>
      <c r="L98" s="107"/>
      <c r="M98" s="107"/>
      <c r="N98" s="110"/>
    </row>
    <row r="99">
      <c r="A99" s="106"/>
      <c r="B99" s="106"/>
      <c r="C99" s="107"/>
      <c r="D99" s="107"/>
      <c r="E99" s="106"/>
      <c r="F99" s="107"/>
      <c r="G99" s="106"/>
      <c r="H99" s="108"/>
      <c r="I99" s="109"/>
      <c r="J99" s="107"/>
      <c r="K99" s="109"/>
      <c r="L99" s="107"/>
      <c r="M99" s="107"/>
      <c r="N99" s="110"/>
    </row>
    <row r="100">
      <c r="A100" s="106"/>
      <c r="B100" s="106"/>
      <c r="C100" s="107"/>
      <c r="D100" s="107"/>
      <c r="E100" s="106"/>
      <c r="F100" s="107"/>
      <c r="G100" s="106"/>
      <c r="H100" s="108"/>
      <c r="I100" s="106"/>
      <c r="J100" s="107"/>
      <c r="K100" s="109"/>
      <c r="L100" s="107"/>
      <c r="M100" s="107"/>
      <c r="N100" s="110"/>
    </row>
    <row r="101">
      <c r="A101" s="106"/>
      <c r="B101" s="106"/>
      <c r="C101" s="107"/>
      <c r="D101" s="107"/>
      <c r="E101" s="106"/>
      <c r="F101" s="107"/>
      <c r="G101" s="106"/>
      <c r="H101" s="108"/>
      <c r="I101" s="109"/>
      <c r="J101" s="107"/>
      <c r="K101" s="109"/>
      <c r="L101" s="107"/>
      <c r="M101" s="107"/>
      <c r="N101" s="110"/>
    </row>
    <row r="102">
      <c r="A102" s="106"/>
      <c r="B102" s="106"/>
      <c r="C102" s="107"/>
      <c r="D102" s="107"/>
      <c r="E102" s="106"/>
      <c r="F102" s="107"/>
      <c r="G102" s="106"/>
      <c r="H102" s="108"/>
      <c r="I102" s="109"/>
      <c r="J102" s="107"/>
      <c r="K102" s="109"/>
      <c r="L102" s="107"/>
      <c r="M102" s="107"/>
      <c r="N102" s="110"/>
    </row>
    <row r="103">
      <c r="A103" s="106"/>
      <c r="B103" s="106"/>
      <c r="C103" s="107"/>
      <c r="D103" s="107"/>
      <c r="E103" s="106"/>
      <c r="F103" s="107"/>
      <c r="G103" s="106"/>
      <c r="H103" s="108"/>
      <c r="I103" s="109"/>
      <c r="J103" s="107"/>
      <c r="K103" s="109"/>
      <c r="L103" s="107"/>
      <c r="M103" s="107"/>
      <c r="N103" s="110"/>
    </row>
    <row r="104">
      <c r="A104" s="106"/>
      <c r="B104" s="106"/>
      <c r="C104" s="107"/>
      <c r="D104" s="107"/>
      <c r="E104" s="106"/>
      <c r="F104" s="106"/>
      <c r="G104" s="106"/>
      <c r="H104" s="111"/>
      <c r="I104" s="109"/>
      <c r="J104" s="107"/>
      <c r="K104" s="109"/>
      <c r="L104" s="107"/>
      <c r="M104" s="107"/>
      <c r="N104" s="110"/>
    </row>
    <row r="105">
      <c r="A105" s="106"/>
      <c r="B105" s="106"/>
      <c r="C105" s="107"/>
      <c r="D105" s="107"/>
      <c r="E105" s="106"/>
      <c r="F105" s="106"/>
      <c r="G105" s="106"/>
      <c r="H105" s="111"/>
      <c r="I105" s="109"/>
      <c r="J105" s="107"/>
      <c r="K105" s="109"/>
      <c r="L105" s="107"/>
      <c r="M105" s="107"/>
      <c r="N105" s="110"/>
    </row>
    <row r="106">
      <c r="A106" s="106"/>
      <c r="B106" s="106"/>
      <c r="C106" s="107"/>
      <c r="D106" s="107"/>
      <c r="E106" s="106"/>
      <c r="F106" s="106"/>
      <c r="G106" s="106"/>
      <c r="H106" s="111"/>
      <c r="I106" s="109"/>
      <c r="J106" s="107"/>
      <c r="K106" s="109"/>
      <c r="L106" s="107"/>
      <c r="M106" s="107"/>
      <c r="N106" s="110"/>
    </row>
    <row r="107">
      <c r="A107" s="106"/>
      <c r="B107" s="106"/>
      <c r="C107" s="107"/>
      <c r="D107" s="107"/>
      <c r="E107" s="106"/>
      <c r="F107" s="106"/>
      <c r="G107" s="106"/>
      <c r="H107" s="111"/>
      <c r="I107" s="109"/>
      <c r="J107" s="107"/>
      <c r="K107" s="109"/>
      <c r="L107" s="107"/>
      <c r="M107" s="107"/>
      <c r="N107" s="110"/>
    </row>
    <row r="108">
      <c r="A108" s="106"/>
      <c r="B108" s="106"/>
      <c r="C108" s="107"/>
      <c r="D108" s="107"/>
      <c r="E108" s="106"/>
      <c r="F108" s="107"/>
      <c r="G108" s="107"/>
      <c r="H108" s="108"/>
      <c r="I108" s="109"/>
      <c r="J108" s="107"/>
      <c r="K108" s="109"/>
      <c r="L108" s="107"/>
      <c r="M108" s="107"/>
      <c r="N108" s="112"/>
    </row>
    <row r="109">
      <c r="A109" s="106"/>
      <c r="B109" s="106"/>
      <c r="C109" s="107"/>
      <c r="D109" s="107"/>
      <c r="E109" s="106"/>
      <c r="F109" s="107"/>
      <c r="G109" s="107"/>
      <c r="H109" s="108"/>
      <c r="I109" s="109"/>
      <c r="J109" s="107"/>
      <c r="K109" s="109"/>
      <c r="L109" s="107"/>
      <c r="M109" s="107"/>
      <c r="N109" s="112"/>
    </row>
    <row r="110">
      <c r="A110" s="107"/>
      <c r="B110" s="107"/>
      <c r="C110" s="107"/>
      <c r="D110" s="107"/>
      <c r="E110" s="106" t="s">
        <v>10975</v>
      </c>
      <c r="F110" s="107"/>
      <c r="G110" s="107"/>
      <c r="H110" s="108"/>
      <c r="I110" s="109"/>
      <c r="J110" s="107"/>
      <c r="K110" s="109"/>
      <c r="L110" s="107"/>
      <c r="M110" s="107"/>
      <c r="N110" s="109"/>
    </row>
    <row r="111">
      <c r="A111" s="107"/>
      <c r="B111" s="107"/>
      <c r="C111" s="107"/>
      <c r="D111" s="107"/>
      <c r="E111" s="107"/>
      <c r="F111" s="107"/>
      <c r="G111" s="107"/>
      <c r="H111" s="108"/>
      <c r="I111" s="109"/>
      <c r="J111" s="107"/>
      <c r="K111" s="109"/>
      <c r="L111" s="107"/>
      <c r="M111" s="107"/>
      <c r="N111" s="109"/>
    </row>
    <row r="112">
      <c r="A112" s="107"/>
      <c r="B112" s="107"/>
      <c r="C112" s="107"/>
      <c r="E112" s="107"/>
      <c r="F112" s="107"/>
      <c r="G112" s="107"/>
      <c r="H112" s="108"/>
      <c r="I112" s="109"/>
      <c r="J112" s="107"/>
      <c r="K112" s="109"/>
      <c r="L112" s="107"/>
      <c r="M112" s="107"/>
      <c r="N112" s="109"/>
    </row>
    <row r="113">
      <c r="A113" s="107"/>
      <c r="B113" s="107"/>
      <c r="C113" s="107"/>
      <c r="D113" s="107"/>
      <c r="E113" s="107"/>
      <c r="F113" s="107"/>
      <c r="G113" s="107"/>
      <c r="H113" s="108"/>
      <c r="I113" s="109"/>
      <c r="J113" s="107"/>
      <c r="K113" s="109"/>
      <c r="L113" s="107"/>
      <c r="M113" s="107"/>
      <c r="N113" s="109"/>
    </row>
    <row r="114">
      <c r="A114" s="107"/>
      <c r="B114" s="107"/>
      <c r="C114" s="107"/>
      <c r="D114" s="107"/>
      <c r="E114" s="107"/>
      <c r="F114" s="107"/>
      <c r="G114" s="107"/>
      <c r="H114" s="108"/>
      <c r="I114" s="109"/>
      <c r="J114" s="107"/>
      <c r="K114" s="109"/>
      <c r="L114" s="107"/>
      <c r="M114" s="107"/>
      <c r="N114" s="109"/>
    </row>
    <row r="115">
      <c r="A115" s="107"/>
      <c r="B115" s="107"/>
      <c r="C115" s="107"/>
      <c r="D115" s="107"/>
      <c r="E115" s="107"/>
      <c r="F115" s="107"/>
      <c r="G115" s="107"/>
      <c r="H115" s="108"/>
      <c r="I115" s="109"/>
      <c r="J115" s="107"/>
      <c r="K115" s="109"/>
      <c r="L115" s="107"/>
      <c r="M115" s="107"/>
      <c r="N115" s="109"/>
    </row>
    <row r="116">
      <c r="A116" s="107"/>
      <c r="B116" s="107"/>
      <c r="C116" s="107"/>
      <c r="D116" s="107"/>
      <c r="E116" s="107"/>
      <c r="F116" s="107"/>
      <c r="G116" s="107"/>
      <c r="H116" s="108"/>
      <c r="I116" s="109"/>
      <c r="J116" s="107"/>
      <c r="K116" s="109"/>
      <c r="L116" s="107"/>
      <c r="M116" s="107"/>
      <c r="N116" s="109"/>
    </row>
    <row r="117">
      <c r="A117" s="107"/>
      <c r="B117" s="107"/>
      <c r="C117" s="107"/>
      <c r="D117" s="107"/>
      <c r="E117" s="107"/>
      <c r="F117" s="107"/>
      <c r="G117" s="107"/>
      <c r="H117" s="108"/>
      <c r="I117" s="109"/>
      <c r="J117" s="107"/>
      <c r="K117" s="109"/>
      <c r="L117" s="107"/>
      <c r="M117" s="107"/>
      <c r="N117" s="109"/>
    </row>
    <row r="118">
      <c r="A118" s="107"/>
      <c r="B118" s="107"/>
      <c r="C118" s="107"/>
      <c r="D118" s="107"/>
      <c r="E118" s="107"/>
      <c r="F118" s="107"/>
      <c r="G118" s="107"/>
      <c r="H118" s="108"/>
      <c r="I118" s="109"/>
      <c r="J118" s="107"/>
      <c r="K118" s="109"/>
      <c r="L118" s="107"/>
      <c r="M118" s="107"/>
      <c r="N118" s="109"/>
    </row>
    <row r="119">
      <c r="A119" s="107"/>
      <c r="B119" s="107"/>
      <c r="C119" s="107"/>
      <c r="D119" s="107"/>
      <c r="E119" s="107"/>
      <c r="F119" s="107"/>
      <c r="G119" s="107"/>
      <c r="H119" s="108"/>
      <c r="I119" s="109"/>
      <c r="J119" s="107"/>
      <c r="K119" s="109"/>
      <c r="L119" s="107"/>
      <c r="M119" s="107"/>
      <c r="N119" s="109"/>
    </row>
    <row r="120">
      <c r="A120" s="107"/>
      <c r="B120" s="107"/>
      <c r="C120" s="107"/>
      <c r="D120" s="107"/>
      <c r="E120" s="107"/>
      <c r="F120" s="107"/>
      <c r="G120" s="107"/>
      <c r="H120" s="108"/>
      <c r="I120" s="109"/>
      <c r="J120" s="107"/>
      <c r="K120" s="109"/>
      <c r="L120" s="107"/>
      <c r="M120" s="107"/>
      <c r="N120" s="109"/>
    </row>
    <row r="121">
      <c r="A121" s="107"/>
      <c r="B121" s="107"/>
      <c r="C121" s="107"/>
      <c r="D121" s="107"/>
      <c r="E121" s="107"/>
      <c r="F121" s="107"/>
      <c r="G121" s="107"/>
      <c r="H121" s="108"/>
      <c r="I121" s="109"/>
      <c r="J121" s="107"/>
      <c r="K121" s="109"/>
      <c r="L121" s="107"/>
      <c r="M121" s="107"/>
      <c r="N121" s="109"/>
    </row>
    <row r="122">
      <c r="A122" s="107"/>
      <c r="B122" s="107"/>
      <c r="C122" s="107"/>
      <c r="D122" s="107"/>
      <c r="E122" s="107"/>
      <c r="F122" s="107"/>
      <c r="G122" s="107"/>
      <c r="H122" s="108"/>
      <c r="I122" s="109"/>
      <c r="J122" s="107"/>
      <c r="K122" s="109"/>
      <c r="L122" s="107"/>
      <c r="M122" s="107"/>
      <c r="N122" s="109"/>
    </row>
    <row r="123">
      <c r="A123" s="107"/>
      <c r="B123" s="107"/>
      <c r="C123" s="107"/>
      <c r="D123" s="107"/>
      <c r="E123" s="107"/>
      <c r="F123" s="107"/>
      <c r="G123" s="107"/>
      <c r="H123" s="108"/>
      <c r="I123" s="109"/>
      <c r="J123" s="107"/>
      <c r="K123" s="109"/>
      <c r="L123" s="107"/>
      <c r="M123" s="107"/>
      <c r="N123" s="109"/>
    </row>
    <row r="124">
      <c r="A124" s="107"/>
      <c r="B124" s="107"/>
      <c r="C124" s="107"/>
      <c r="D124" s="107"/>
      <c r="E124" s="107"/>
      <c r="F124" s="107"/>
      <c r="G124" s="107"/>
      <c r="H124" s="108"/>
      <c r="I124" s="109"/>
      <c r="J124" s="107"/>
      <c r="K124" s="109"/>
      <c r="L124" s="107"/>
      <c r="M124" s="107"/>
      <c r="N124" s="109"/>
    </row>
    <row r="125">
      <c r="A125" s="107"/>
      <c r="B125" s="107"/>
      <c r="C125" s="107"/>
      <c r="D125" s="107"/>
      <c r="E125" s="107"/>
      <c r="F125" s="107"/>
      <c r="G125" s="107"/>
      <c r="H125" s="108"/>
      <c r="I125" s="109"/>
      <c r="J125" s="107"/>
      <c r="K125" s="109"/>
      <c r="L125" s="107"/>
      <c r="M125" s="107"/>
      <c r="N125" s="109"/>
    </row>
    <row r="126">
      <c r="A126" s="107"/>
      <c r="B126" s="107"/>
      <c r="C126" s="107"/>
      <c r="D126" s="107"/>
      <c r="E126" s="107"/>
      <c r="F126" s="107"/>
      <c r="G126" s="107"/>
      <c r="H126" s="108"/>
      <c r="I126" s="109"/>
      <c r="J126" s="107"/>
      <c r="K126" s="109"/>
      <c r="L126" s="107"/>
      <c r="M126" s="107"/>
      <c r="N126" s="109"/>
    </row>
    <row r="127">
      <c r="A127" s="107"/>
      <c r="B127" s="107"/>
      <c r="C127" s="107"/>
      <c r="D127" s="107"/>
      <c r="E127" s="107"/>
      <c r="F127" s="107"/>
      <c r="G127" s="107"/>
      <c r="H127" s="108"/>
      <c r="I127" s="109"/>
      <c r="J127" s="107"/>
      <c r="K127" s="109"/>
      <c r="L127" s="107"/>
      <c r="M127" s="107"/>
      <c r="N127" s="109"/>
    </row>
    <row r="128">
      <c r="A128" s="107"/>
      <c r="B128" s="107"/>
      <c r="C128" s="107"/>
      <c r="D128" s="107"/>
      <c r="E128" s="107"/>
      <c r="F128" s="107"/>
      <c r="G128" s="107"/>
      <c r="H128" s="108"/>
      <c r="I128" s="109"/>
      <c r="J128" s="107"/>
      <c r="K128" s="109"/>
      <c r="L128" s="107"/>
      <c r="M128" s="107"/>
      <c r="N128" s="109"/>
    </row>
    <row r="129">
      <c r="A129" s="107"/>
      <c r="B129" s="107"/>
      <c r="C129" s="107"/>
      <c r="D129" s="107"/>
      <c r="E129" s="107"/>
      <c r="F129" s="107"/>
      <c r="G129" s="107"/>
      <c r="H129" s="108"/>
      <c r="I129" s="109"/>
      <c r="J129" s="107"/>
      <c r="K129" s="109"/>
      <c r="L129" s="107"/>
      <c r="M129" s="107"/>
      <c r="N129" s="109"/>
    </row>
    <row r="130">
      <c r="A130" s="107"/>
      <c r="B130" s="107"/>
      <c r="C130" s="107"/>
      <c r="D130" s="107"/>
      <c r="E130" s="107"/>
      <c r="F130" s="107"/>
      <c r="G130" s="107"/>
      <c r="H130" s="108"/>
      <c r="I130" s="109"/>
      <c r="J130" s="107"/>
      <c r="K130" s="109"/>
      <c r="L130" s="107"/>
      <c r="M130" s="107"/>
      <c r="N130" s="109"/>
    </row>
    <row r="131">
      <c r="A131" s="107"/>
      <c r="B131" s="107"/>
      <c r="C131" s="107"/>
      <c r="D131" s="107"/>
      <c r="E131" s="107"/>
      <c r="F131" s="107"/>
      <c r="G131" s="107"/>
      <c r="H131" s="108"/>
      <c r="I131" s="109"/>
      <c r="J131" s="107"/>
      <c r="K131" s="109"/>
      <c r="L131" s="107"/>
      <c r="M131" s="107"/>
      <c r="N131" s="109"/>
    </row>
    <row r="132">
      <c r="A132" s="107"/>
      <c r="B132" s="107"/>
      <c r="C132" s="107"/>
      <c r="D132" s="107"/>
      <c r="E132" s="107"/>
      <c r="F132" s="107"/>
      <c r="G132" s="107"/>
      <c r="H132" s="108"/>
      <c r="I132" s="109"/>
      <c r="J132" s="107"/>
      <c r="K132" s="109"/>
      <c r="L132" s="107"/>
      <c r="M132" s="107"/>
      <c r="N132" s="109"/>
    </row>
    <row r="133">
      <c r="A133" s="107"/>
      <c r="B133" s="107"/>
      <c r="C133" s="107"/>
      <c r="D133" s="107"/>
      <c r="E133" s="107"/>
      <c r="F133" s="107"/>
      <c r="G133" s="107"/>
      <c r="H133" s="108"/>
      <c r="I133" s="109"/>
      <c r="J133" s="107"/>
      <c r="K133" s="109"/>
      <c r="L133" s="107"/>
      <c r="M133" s="107"/>
      <c r="N133" s="109"/>
    </row>
    <row r="134">
      <c r="A134" s="107"/>
      <c r="B134" s="107"/>
      <c r="C134" s="107"/>
      <c r="D134" s="107"/>
      <c r="E134" s="107"/>
      <c r="F134" s="107"/>
      <c r="G134" s="107"/>
      <c r="H134" s="108"/>
      <c r="I134" s="109"/>
      <c r="J134" s="107"/>
      <c r="K134" s="109"/>
      <c r="L134" s="107"/>
      <c r="M134" s="107"/>
      <c r="N134" s="109"/>
    </row>
    <row r="135">
      <c r="A135" s="107"/>
      <c r="B135" s="107"/>
      <c r="C135" s="107"/>
      <c r="D135" s="107"/>
      <c r="E135" s="107"/>
      <c r="F135" s="107"/>
      <c r="G135" s="107"/>
      <c r="H135" s="108"/>
      <c r="I135" s="109"/>
      <c r="J135" s="107"/>
      <c r="K135" s="109"/>
      <c r="L135" s="107"/>
      <c r="M135" s="107"/>
      <c r="N135" s="109"/>
    </row>
    <row r="136">
      <c r="A136" s="107"/>
      <c r="B136" s="107"/>
      <c r="C136" s="107"/>
      <c r="D136" s="107"/>
      <c r="E136" s="107"/>
      <c r="F136" s="107"/>
      <c r="G136" s="107"/>
      <c r="H136" s="108"/>
      <c r="I136" s="109"/>
      <c r="J136" s="107"/>
      <c r="K136" s="109"/>
      <c r="L136" s="107"/>
      <c r="M136" s="107"/>
      <c r="N136" s="109"/>
    </row>
    <row r="137">
      <c r="A137" s="107"/>
      <c r="B137" s="107"/>
      <c r="C137" s="107"/>
      <c r="D137" s="107"/>
      <c r="E137" s="107"/>
      <c r="F137" s="107"/>
      <c r="G137" s="107"/>
      <c r="H137" s="108"/>
      <c r="I137" s="109"/>
      <c r="J137" s="107"/>
      <c r="K137" s="109"/>
      <c r="L137" s="107"/>
      <c r="M137" s="107"/>
      <c r="N137" s="109"/>
    </row>
    <row r="138">
      <c r="A138" s="107"/>
      <c r="B138" s="107"/>
      <c r="C138" s="107"/>
      <c r="D138" s="107"/>
      <c r="E138" s="107"/>
      <c r="F138" s="107"/>
      <c r="G138" s="107"/>
      <c r="H138" s="108"/>
      <c r="I138" s="109"/>
      <c r="J138" s="107"/>
      <c r="K138" s="109"/>
      <c r="L138" s="107"/>
      <c r="M138" s="107"/>
      <c r="N138" s="109"/>
    </row>
    <row r="139">
      <c r="A139" s="107"/>
      <c r="B139" s="107"/>
      <c r="C139" s="107"/>
      <c r="D139" s="107"/>
      <c r="E139" s="107"/>
      <c r="F139" s="107"/>
      <c r="G139" s="107"/>
      <c r="H139" s="108"/>
      <c r="I139" s="109"/>
      <c r="J139" s="107"/>
      <c r="K139" s="109"/>
      <c r="L139" s="107"/>
      <c r="M139" s="107"/>
      <c r="N139" s="109"/>
    </row>
    <row r="140">
      <c r="A140" s="107"/>
      <c r="B140" s="107"/>
      <c r="C140" s="107"/>
      <c r="D140" s="107"/>
      <c r="E140" s="107"/>
      <c r="F140" s="107"/>
      <c r="G140" s="107"/>
      <c r="H140" s="108"/>
      <c r="I140" s="109"/>
      <c r="J140" s="107"/>
      <c r="K140" s="109"/>
      <c r="L140" s="107"/>
      <c r="M140" s="107"/>
      <c r="N140" s="109"/>
    </row>
    <row r="141">
      <c r="A141" s="107"/>
      <c r="B141" s="107"/>
      <c r="C141" s="107"/>
      <c r="D141" s="107"/>
      <c r="E141" s="107"/>
      <c r="F141" s="107"/>
      <c r="G141" s="107"/>
      <c r="H141" s="108"/>
      <c r="I141" s="109"/>
      <c r="J141" s="107"/>
      <c r="K141" s="109"/>
      <c r="L141" s="107"/>
      <c r="M141" s="107"/>
      <c r="N141" s="109"/>
    </row>
    <row r="142">
      <c r="A142" s="107"/>
      <c r="B142" s="107"/>
      <c r="C142" s="107"/>
      <c r="D142" s="107"/>
      <c r="E142" s="107"/>
      <c r="F142" s="107"/>
      <c r="G142" s="107"/>
      <c r="H142" s="108"/>
      <c r="I142" s="109"/>
      <c r="J142" s="107"/>
      <c r="K142" s="109"/>
      <c r="L142" s="107"/>
      <c r="M142" s="107"/>
      <c r="N142" s="109"/>
    </row>
    <row r="143">
      <c r="A143" s="107"/>
      <c r="B143" s="107"/>
      <c r="C143" s="107"/>
      <c r="D143" s="107"/>
      <c r="E143" s="107"/>
      <c r="F143" s="107"/>
      <c r="G143" s="107"/>
      <c r="H143" s="108"/>
      <c r="I143" s="109"/>
      <c r="J143" s="107"/>
      <c r="K143" s="109"/>
      <c r="L143" s="107"/>
      <c r="M143" s="107"/>
      <c r="N143" s="109"/>
    </row>
    <row r="144">
      <c r="A144" s="107"/>
      <c r="B144" s="107"/>
      <c r="C144" s="107"/>
      <c r="D144" s="107"/>
      <c r="E144" s="107"/>
      <c r="F144" s="107"/>
      <c r="G144" s="107"/>
      <c r="H144" s="108"/>
      <c r="I144" s="109"/>
      <c r="J144" s="107"/>
      <c r="K144" s="109"/>
      <c r="L144" s="107"/>
      <c r="M144" s="107"/>
      <c r="N144" s="109"/>
    </row>
    <row r="145">
      <c r="A145" s="107"/>
      <c r="B145" s="107"/>
      <c r="C145" s="107"/>
      <c r="D145" s="107"/>
      <c r="E145" s="107"/>
      <c r="F145" s="107"/>
      <c r="G145" s="107"/>
      <c r="H145" s="108"/>
      <c r="I145" s="109"/>
      <c r="J145" s="107"/>
      <c r="K145" s="109"/>
      <c r="L145" s="107"/>
      <c r="M145" s="107"/>
      <c r="N145" s="109"/>
    </row>
    <row r="146">
      <c r="A146" s="107"/>
      <c r="B146" s="107"/>
      <c r="C146" s="107"/>
      <c r="D146" s="107"/>
      <c r="E146" s="107"/>
      <c r="F146" s="107"/>
      <c r="G146" s="107"/>
      <c r="H146" s="108"/>
      <c r="I146" s="109"/>
      <c r="J146" s="107"/>
      <c r="K146" s="109"/>
      <c r="L146" s="107"/>
      <c r="M146" s="107"/>
      <c r="N146" s="109"/>
    </row>
    <row r="147">
      <c r="A147" s="107"/>
      <c r="B147" s="107"/>
      <c r="C147" s="107"/>
      <c r="D147" s="107"/>
      <c r="E147" s="107"/>
      <c r="F147" s="107"/>
      <c r="G147" s="107"/>
      <c r="H147" s="108"/>
      <c r="I147" s="109"/>
      <c r="J147" s="107"/>
      <c r="K147" s="109"/>
      <c r="L147" s="107"/>
      <c r="M147" s="107"/>
      <c r="N147" s="109"/>
    </row>
    <row r="148">
      <c r="A148" s="107"/>
      <c r="B148" s="107"/>
      <c r="C148" s="107"/>
      <c r="D148" s="107"/>
      <c r="E148" s="107"/>
      <c r="F148" s="107"/>
      <c r="G148" s="107"/>
      <c r="H148" s="108"/>
      <c r="I148" s="109"/>
      <c r="J148" s="107"/>
      <c r="K148" s="109"/>
      <c r="L148" s="107"/>
      <c r="M148" s="107"/>
      <c r="N148" s="109"/>
    </row>
    <row r="149">
      <c r="A149" s="107"/>
      <c r="B149" s="107"/>
      <c r="C149" s="107"/>
      <c r="D149" s="107"/>
      <c r="E149" s="107"/>
      <c r="F149" s="107"/>
      <c r="G149" s="107"/>
      <c r="H149" s="108"/>
      <c r="I149" s="109"/>
      <c r="J149" s="107"/>
      <c r="K149" s="109"/>
      <c r="L149" s="107"/>
      <c r="M149" s="107"/>
      <c r="N149" s="109"/>
    </row>
    <row r="150">
      <c r="A150" s="107"/>
      <c r="B150" s="107"/>
      <c r="C150" s="107"/>
      <c r="D150" s="107"/>
      <c r="E150" s="107"/>
      <c r="F150" s="107"/>
      <c r="G150" s="107"/>
      <c r="H150" s="108"/>
      <c r="I150" s="109"/>
      <c r="J150" s="107"/>
      <c r="K150" s="109"/>
      <c r="L150" s="107"/>
      <c r="M150" s="107"/>
      <c r="N150" s="109"/>
    </row>
    <row r="151">
      <c r="A151" s="107"/>
      <c r="B151" s="107"/>
      <c r="C151" s="107"/>
      <c r="D151" s="107"/>
      <c r="E151" s="107"/>
      <c r="F151" s="107"/>
      <c r="G151" s="107"/>
      <c r="H151" s="108"/>
      <c r="I151" s="109"/>
      <c r="J151" s="107"/>
      <c r="K151" s="109"/>
      <c r="L151" s="107"/>
      <c r="M151" s="107"/>
      <c r="N151" s="109"/>
    </row>
    <row r="152">
      <c r="A152" s="107"/>
      <c r="B152" s="107"/>
      <c r="C152" s="107"/>
      <c r="D152" s="107"/>
      <c r="E152" s="107"/>
      <c r="F152" s="107"/>
      <c r="G152" s="107"/>
      <c r="H152" s="108"/>
      <c r="I152" s="109"/>
      <c r="J152" s="107"/>
      <c r="K152" s="109"/>
      <c r="L152" s="107"/>
      <c r="M152" s="107"/>
      <c r="N152" s="109"/>
    </row>
    <row r="153">
      <c r="A153" s="107"/>
      <c r="B153" s="107"/>
      <c r="C153" s="107"/>
      <c r="D153" s="107"/>
      <c r="E153" s="107"/>
      <c r="F153" s="107"/>
      <c r="G153" s="107"/>
      <c r="H153" s="108"/>
      <c r="I153" s="109"/>
      <c r="J153" s="107"/>
      <c r="K153" s="109"/>
      <c r="L153" s="107"/>
      <c r="M153" s="107"/>
      <c r="N153" s="109"/>
    </row>
    <row r="154">
      <c r="A154" s="107"/>
      <c r="B154" s="107"/>
      <c r="C154" s="107"/>
      <c r="D154" s="107"/>
      <c r="E154" s="107"/>
      <c r="F154" s="107"/>
      <c r="G154" s="107"/>
      <c r="H154" s="108"/>
      <c r="I154" s="109"/>
      <c r="J154" s="107"/>
      <c r="K154" s="109"/>
      <c r="L154" s="107"/>
      <c r="M154" s="107"/>
      <c r="N154" s="109"/>
    </row>
    <row r="155">
      <c r="A155" s="107"/>
      <c r="B155" s="107"/>
      <c r="C155" s="107"/>
      <c r="D155" s="107"/>
      <c r="E155" s="107"/>
      <c r="F155" s="107"/>
      <c r="G155" s="107"/>
      <c r="H155" s="108"/>
      <c r="I155" s="109"/>
      <c r="J155" s="107"/>
      <c r="K155" s="109"/>
      <c r="L155" s="107"/>
      <c r="M155" s="107"/>
      <c r="N155" s="109"/>
    </row>
    <row r="156">
      <c r="A156" s="107"/>
      <c r="B156" s="107"/>
      <c r="C156" s="107"/>
      <c r="D156" s="107"/>
      <c r="E156" s="107"/>
      <c r="F156" s="107"/>
      <c r="G156" s="107"/>
      <c r="H156" s="108"/>
      <c r="I156" s="109"/>
      <c r="J156" s="107"/>
      <c r="K156" s="109"/>
      <c r="L156" s="107"/>
      <c r="M156" s="107"/>
      <c r="N156" s="109"/>
    </row>
    <row r="157">
      <c r="A157" s="107"/>
      <c r="B157" s="107"/>
      <c r="C157" s="107"/>
      <c r="D157" s="107"/>
      <c r="E157" s="107"/>
      <c r="F157" s="107"/>
      <c r="G157" s="107"/>
      <c r="H157" s="108"/>
      <c r="I157" s="109"/>
      <c r="J157" s="107"/>
      <c r="K157" s="109"/>
      <c r="L157" s="107"/>
      <c r="M157" s="107"/>
      <c r="N157" s="109"/>
    </row>
    <row r="158">
      <c r="A158" s="107"/>
      <c r="B158" s="107"/>
      <c r="C158" s="107"/>
      <c r="D158" s="107"/>
      <c r="E158" s="107"/>
      <c r="F158" s="107"/>
      <c r="G158" s="107"/>
      <c r="H158" s="108"/>
      <c r="I158" s="109"/>
      <c r="J158" s="107"/>
      <c r="K158" s="109"/>
      <c r="L158" s="107"/>
      <c r="M158" s="107"/>
      <c r="N158" s="109"/>
    </row>
    <row r="159">
      <c r="A159" s="107"/>
      <c r="B159" s="107"/>
      <c r="C159" s="107"/>
      <c r="D159" s="107"/>
      <c r="E159" s="107"/>
      <c r="F159" s="107"/>
      <c r="G159" s="107"/>
      <c r="H159" s="108"/>
      <c r="I159" s="109"/>
      <c r="J159" s="107"/>
      <c r="K159" s="109"/>
      <c r="L159" s="107"/>
      <c r="M159" s="107"/>
      <c r="N159" s="109"/>
    </row>
    <row r="160">
      <c r="A160" s="107"/>
      <c r="B160" s="107"/>
      <c r="C160" s="107"/>
      <c r="D160" s="107"/>
      <c r="E160" s="107"/>
      <c r="F160" s="107"/>
      <c r="G160" s="107"/>
      <c r="H160" s="108"/>
      <c r="I160" s="109"/>
      <c r="J160" s="107"/>
      <c r="K160" s="109"/>
      <c r="L160" s="107"/>
      <c r="M160" s="107"/>
      <c r="N160" s="109"/>
    </row>
    <row r="161">
      <c r="A161" s="107"/>
      <c r="B161" s="107"/>
      <c r="C161" s="107"/>
      <c r="D161" s="107"/>
      <c r="E161" s="107"/>
      <c r="F161" s="107"/>
      <c r="G161" s="107"/>
      <c r="H161" s="108"/>
      <c r="I161" s="109"/>
      <c r="J161" s="107"/>
      <c r="K161" s="109"/>
      <c r="L161" s="107"/>
      <c r="M161" s="107"/>
      <c r="N161" s="109"/>
    </row>
    <row r="162">
      <c r="A162" s="107"/>
      <c r="B162" s="107"/>
      <c r="C162" s="107"/>
      <c r="D162" s="107"/>
      <c r="E162" s="107"/>
      <c r="F162" s="107"/>
      <c r="G162" s="107"/>
      <c r="H162" s="108"/>
      <c r="I162" s="109"/>
      <c r="J162" s="107"/>
      <c r="K162" s="109"/>
      <c r="L162" s="107"/>
      <c r="M162" s="107"/>
      <c r="N162" s="109"/>
    </row>
    <row r="163">
      <c r="A163" s="107"/>
      <c r="B163" s="107"/>
      <c r="C163" s="107"/>
      <c r="D163" s="107"/>
      <c r="E163" s="107"/>
      <c r="F163" s="107"/>
      <c r="G163" s="107"/>
      <c r="H163" s="108"/>
      <c r="I163" s="109"/>
      <c r="J163" s="107"/>
      <c r="K163" s="109"/>
      <c r="L163" s="107"/>
      <c r="M163" s="107"/>
      <c r="N163" s="109"/>
    </row>
    <row r="164">
      <c r="A164" s="107"/>
      <c r="B164" s="107"/>
      <c r="C164" s="107"/>
      <c r="D164" s="107"/>
      <c r="E164" s="107"/>
      <c r="F164" s="107"/>
      <c r="G164" s="107"/>
      <c r="H164" s="108"/>
      <c r="I164" s="109"/>
      <c r="J164" s="107"/>
      <c r="K164" s="109"/>
      <c r="L164" s="107"/>
      <c r="M164" s="107"/>
      <c r="N164" s="109"/>
    </row>
    <row r="165">
      <c r="A165" s="107"/>
      <c r="B165" s="107"/>
      <c r="C165" s="107"/>
      <c r="D165" s="107"/>
      <c r="E165" s="107"/>
      <c r="F165" s="107"/>
      <c r="G165" s="107"/>
      <c r="H165" s="108"/>
      <c r="I165" s="109"/>
      <c r="J165" s="107"/>
      <c r="K165" s="109"/>
      <c r="L165" s="107"/>
      <c r="M165" s="107"/>
      <c r="N165" s="109"/>
    </row>
    <row r="166">
      <c r="A166" s="107"/>
      <c r="B166" s="107"/>
      <c r="C166" s="107"/>
      <c r="D166" s="107"/>
      <c r="E166" s="107"/>
      <c r="F166" s="107"/>
      <c r="G166" s="107"/>
      <c r="H166" s="108"/>
      <c r="I166" s="109"/>
      <c r="J166" s="107"/>
      <c r="K166" s="109"/>
      <c r="L166" s="107"/>
      <c r="M166" s="107"/>
      <c r="N166" s="109"/>
    </row>
    <row r="167">
      <c r="A167" s="107"/>
      <c r="B167" s="107"/>
      <c r="C167" s="107"/>
      <c r="D167" s="107"/>
      <c r="E167" s="107"/>
      <c r="F167" s="107"/>
      <c r="G167" s="107"/>
      <c r="H167" s="108"/>
      <c r="I167" s="109"/>
      <c r="J167" s="107"/>
      <c r="K167" s="109"/>
      <c r="L167" s="107"/>
      <c r="M167" s="107"/>
      <c r="N167" s="109"/>
    </row>
    <row r="168">
      <c r="A168" s="107"/>
      <c r="B168" s="107"/>
      <c r="C168" s="107"/>
      <c r="D168" s="107"/>
      <c r="E168" s="107"/>
      <c r="F168" s="107"/>
      <c r="G168" s="107"/>
      <c r="H168" s="108"/>
      <c r="I168" s="109"/>
      <c r="J168" s="107"/>
      <c r="K168" s="109"/>
      <c r="L168" s="107"/>
      <c r="M168" s="107"/>
      <c r="N168" s="109"/>
    </row>
    <row r="169">
      <c r="A169" s="107"/>
      <c r="B169" s="107"/>
      <c r="C169" s="107"/>
      <c r="D169" s="107"/>
      <c r="E169" s="107"/>
      <c r="F169" s="107"/>
      <c r="G169" s="107"/>
      <c r="H169" s="108"/>
      <c r="I169" s="109"/>
      <c r="J169" s="107"/>
      <c r="K169" s="109"/>
      <c r="L169" s="107"/>
      <c r="M169" s="107"/>
      <c r="N169" s="109"/>
    </row>
    <row r="170">
      <c r="A170" s="107"/>
      <c r="B170" s="107"/>
      <c r="C170" s="107"/>
      <c r="D170" s="107"/>
      <c r="E170" s="107"/>
      <c r="F170" s="107"/>
      <c r="G170" s="107"/>
      <c r="H170" s="108"/>
      <c r="I170" s="109"/>
      <c r="J170" s="107"/>
      <c r="K170" s="109"/>
      <c r="L170" s="107"/>
      <c r="M170" s="107"/>
      <c r="N170" s="109"/>
    </row>
    <row r="171">
      <c r="A171" s="107"/>
      <c r="B171" s="107"/>
      <c r="C171" s="107"/>
      <c r="D171" s="107"/>
      <c r="E171" s="107"/>
      <c r="F171" s="107"/>
      <c r="G171" s="107"/>
      <c r="H171" s="108"/>
      <c r="I171" s="109"/>
      <c r="J171" s="107"/>
      <c r="K171" s="109"/>
      <c r="L171" s="107"/>
      <c r="M171" s="107"/>
      <c r="N171" s="109"/>
    </row>
    <row r="172">
      <c r="A172" s="107"/>
      <c r="B172" s="107"/>
      <c r="C172" s="107"/>
      <c r="D172" s="107"/>
      <c r="E172" s="107"/>
      <c r="F172" s="107"/>
      <c r="G172" s="107"/>
      <c r="H172" s="108"/>
      <c r="I172" s="109"/>
      <c r="J172" s="107"/>
      <c r="K172" s="109"/>
      <c r="L172" s="107"/>
      <c r="M172" s="107"/>
      <c r="N172" s="109"/>
    </row>
    <row r="173">
      <c r="A173" s="107"/>
      <c r="B173" s="107"/>
      <c r="C173" s="107"/>
      <c r="D173" s="107"/>
      <c r="E173" s="107"/>
      <c r="F173" s="107"/>
      <c r="G173" s="107"/>
      <c r="H173" s="108"/>
      <c r="I173" s="109"/>
      <c r="J173" s="107"/>
      <c r="K173" s="109"/>
      <c r="L173" s="107"/>
      <c r="M173" s="107"/>
      <c r="N173" s="109"/>
    </row>
    <row r="174">
      <c r="A174" s="107"/>
      <c r="B174" s="107"/>
      <c r="C174" s="107"/>
      <c r="D174" s="107"/>
      <c r="E174" s="107"/>
      <c r="F174" s="107"/>
      <c r="G174" s="107"/>
      <c r="H174" s="108"/>
      <c r="I174" s="109"/>
      <c r="J174" s="107"/>
      <c r="K174" s="109"/>
      <c r="L174" s="107"/>
      <c r="M174" s="107"/>
      <c r="N174" s="109"/>
    </row>
    <row r="175">
      <c r="A175" s="107"/>
      <c r="B175" s="107"/>
      <c r="C175" s="107"/>
      <c r="D175" s="107"/>
      <c r="E175" s="107"/>
      <c r="F175" s="107"/>
      <c r="G175" s="107"/>
      <c r="H175" s="108"/>
      <c r="I175" s="109"/>
      <c r="J175" s="107"/>
      <c r="K175" s="109"/>
      <c r="L175" s="107"/>
      <c r="M175" s="107"/>
      <c r="N175" s="109"/>
    </row>
    <row r="176">
      <c r="A176" s="107"/>
      <c r="B176" s="107"/>
      <c r="C176" s="107"/>
      <c r="D176" s="107"/>
      <c r="E176" s="107"/>
      <c r="F176" s="107"/>
      <c r="G176" s="107"/>
      <c r="H176" s="108"/>
      <c r="I176" s="109"/>
      <c r="J176" s="107"/>
      <c r="K176" s="109"/>
      <c r="L176" s="107"/>
      <c r="M176" s="107"/>
      <c r="N176" s="109"/>
    </row>
    <row r="177">
      <c r="A177" s="107"/>
      <c r="B177" s="107"/>
      <c r="C177" s="107"/>
      <c r="D177" s="107"/>
      <c r="E177" s="107"/>
      <c r="F177" s="107"/>
      <c r="G177" s="107"/>
      <c r="H177" s="108"/>
      <c r="I177" s="109"/>
      <c r="J177" s="107"/>
      <c r="K177" s="109"/>
      <c r="L177" s="107"/>
      <c r="M177" s="107"/>
      <c r="N177" s="109"/>
    </row>
    <row r="178">
      <c r="A178" s="107"/>
      <c r="B178" s="107"/>
      <c r="C178" s="107"/>
      <c r="D178" s="107"/>
      <c r="E178" s="107"/>
      <c r="F178" s="107"/>
      <c r="G178" s="107"/>
      <c r="H178" s="108"/>
      <c r="I178" s="109"/>
      <c r="J178" s="107"/>
      <c r="K178" s="109"/>
      <c r="L178" s="107"/>
      <c r="M178" s="107"/>
      <c r="N178" s="109"/>
    </row>
    <row r="179">
      <c r="A179" s="107"/>
      <c r="B179" s="107"/>
      <c r="C179" s="107"/>
      <c r="D179" s="107"/>
      <c r="E179" s="107"/>
      <c r="F179" s="107"/>
      <c r="G179" s="107"/>
      <c r="H179" s="108"/>
      <c r="I179" s="109"/>
      <c r="J179" s="107"/>
      <c r="K179" s="109"/>
      <c r="L179" s="107"/>
      <c r="M179" s="107"/>
      <c r="N179" s="109"/>
    </row>
    <row r="180">
      <c r="A180" s="107"/>
      <c r="B180" s="107"/>
      <c r="C180" s="107"/>
      <c r="D180" s="107"/>
      <c r="E180" s="107"/>
      <c r="F180" s="107"/>
      <c r="G180" s="107"/>
      <c r="H180" s="108"/>
      <c r="I180" s="109"/>
      <c r="J180" s="107"/>
      <c r="K180" s="109"/>
      <c r="L180" s="107"/>
      <c r="M180" s="107"/>
      <c r="N180" s="109"/>
    </row>
    <row r="181">
      <c r="A181" s="107"/>
      <c r="B181" s="107"/>
      <c r="C181" s="107"/>
      <c r="D181" s="107"/>
      <c r="E181" s="107"/>
      <c r="F181" s="107"/>
      <c r="G181" s="107"/>
      <c r="H181" s="108"/>
      <c r="I181" s="109"/>
      <c r="J181" s="107"/>
      <c r="K181" s="109"/>
      <c r="L181" s="107"/>
      <c r="M181" s="107"/>
      <c r="N181" s="109"/>
    </row>
    <row r="182">
      <c r="A182" s="107"/>
      <c r="B182" s="107"/>
      <c r="C182" s="107"/>
      <c r="D182" s="107"/>
      <c r="E182" s="107"/>
      <c r="F182" s="107"/>
      <c r="G182" s="107"/>
      <c r="H182" s="108"/>
      <c r="I182" s="109"/>
      <c r="J182" s="107"/>
      <c r="K182" s="109"/>
      <c r="L182" s="107"/>
      <c r="M182" s="107"/>
      <c r="N182" s="109"/>
    </row>
    <row r="183">
      <c r="A183" s="107"/>
      <c r="B183" s="107"/>
      <c r="C183" s="107"/>
      <c r="D183" s="107"/>
      <c r="E183" s="107"/>
      <c r="F183" s="107"/>
      <c r="G183" s="107"/>
      <c r="H183" s="108"/>
      <c r="I183" s="109"/>
      <c r="J183" s="107"/>
      <c r="K183" s="109"/>
      <c r="L183" s="107"/>
      <c r="M183" s="107"/>
      <c r="N183" s="109"/>
    </row>
    <row r="184">
      <c r="A184" s="107"/>
      <c r="B184" s="107"/>
      <c r="C184" s="107"/>
      <c r="D184" s="107"/>
      <c r="E184" s="107"/>
      <c r="F184" s="107"/>
      <c r="G184" s="107"/>
      <c r="H184" s="108"/>
      <c r="I184" s="109"/>
      <c r="J184" s="107"/>
      <c r="K184" s="109"/>
      <c r="L184" s="107"/>
      <c r="M184" s="107"/>
      <c r="N184" s="109"/>
    </row>
    <row r="185">
      <c r="A185" s="107"/>
      <c r="B185" s="107"/>
      <c r="C185" s="107"/>
      <c r="D185" s="107"/>
      <c r="E185" s="107"/>
      <c r="F185" s="107"/>
      <c r="G185" s="107"/>
      <c r="H185" s="108"/>
      <c r="I185" s="109"/>
      <c r="J185" s="107"/>
      <c r="K185" s="109"/>
      <c r="L185" s="107"/>
      <c r="M185" s="107"/>
      <c r="N185" s="109"/>
    </row>
    <row r="186">
      <c r="A186" s="107"/>
      <c r="B186" s="107"/>
      <c r="C186" s="107"/>
      <c r="D186" s="107"/>
      <c r="E186" s="107"/>
      <c r="F186" s="107"/>
      <c r="G186" s="107"/>
      <c r="H186" s="108"/>
      <c r="I186" s="109"/>
      <c r="J186" s="107"/>
      <c r="K186" s="109"/>
      <c r="L186" s="107"/>
      <c r="M186" s="107"/>
      <c r="N186" s="109"/>
    </row>
    <row r="187">
      <c r="A187" s="107"/>
      <c r="B187" s="107"/>
      <c r="C187" s="107"/>
      <c r="D187" s="107"/>
      <c r="E187" s="107"/>
      <c r="F187" s="107"/>
      <c r="G187" s="107"/>
      <c r="H187" s="108"/>
      <c r="I187" s="109"/>
      <c r="J187" s="107"/>
      <c r="K187" s="109"/>
      <c r="L187" s="107"/>
      <c r="M187" s="107"/>
      <c r="N187" s="109"/>
    </row>
    <row r="188">
      <c r="A188" s="107"/>
      <c r="B188" s="107"/>
      <c r="C188" s="107"/>
      <c r="D188" s="107"/>
      <c r="E188" s="107"/>
      <c r="F188" s="107"/>
      <c r="G188" s="107"/>
      <c r="H188" s="108"/>
      <c r="I188" s="109"/>
      <c r="J188" s="107"/>
      <c r="K188" s="109"/>
      <c r="L188" s="107"/>
      <c r="M188" s="107"/>
      <c r="N188" s="109"/>
    </row>
    <row r="189">
      <c r="A189" s="107"/>
      <c r="B189" s="107"/>
      <c r="C189" s="107"/>
      <c r="D189" s="107"/>
      <c r="E189" s="107"/>
      <c r="F189" s="107"/>
      <c r="G189" s="107"/>
      <c r="H189" s="108"/>
      <c r="I189" s="109"/>
      <c r="J189" s="107"/>
      <c r="K189" s="109"/>
      <c r="L189" s="107"/>
      <c r="M189" s="107"/>
      <c r="N189" s="109"/>
    </row>
    <row r="190">
      <c r="A190" s="107"/>
      <c r="B190" s="107"/>
      <c r="C190" s="107"/>
      <c r="D190" s="107"/>
      <c r="E190" s="107"/>
      <c r="F190" s="107"/>
      <c r="G190" s="107"/>
      <c r="H190" s="108"/>
      <c r="I190" s="109"/>
      <c r="J190" s="107"/>
      <c r="K190" s="109"/>
      <c r="L190" s="107"/>
      <c r="M190" s="107"/>
      <c r="N190" s="109"/>
    </row>
    <row r="191">
      <c r="A191" s="107"/>
      <c r="B191" s="107"/>
      <c r="C191" s="107"/>
      <c r="D191" s="107"/>
      <c r="E191" s="107"/>
      <c r="F191" s="107"/>
      <c r="G191" s="107"/>
      <c r="H191" s="108"/>
      <c r="I191" s="109"/>
      <c r="J191" s="107"/>
      <c r="K191" s="109"/>
      <c r="L191" s="107"/>
      <c r="M191" s="107"/>
      <c r="N191" s="109"/>
    </row>
    <row r="192">
      <c r="A192" s="107"/>
      <c r="B192" s="107"/>
      <c r="C192" s="107"/>
      <c r="D192" s="107"/>
      <c r="E192" s="107"/>
      <c r="F192" s="107"/>
      <c r="G192" s="107"/>
      <c r="H192" s="108"/>
      <c r="I192" s="109"/>
      <c r="J192" s="107"/>
      <c r="K192" s="109"/>
      <c r="L192" s="107"/>
      <c r="M192" s="107"/>
      <c r="N192" s="109"/>
    </row>
    <row r="193">
      <c r="A193" s="107"/>
      <c r="B193" s="107"/>
      <c r="C193" s="107"/>
      <c r="D193" s="107"/>
      <c r="E193" s="107"/>
      <c r="F193" s="107"/>
      <c r="G193" s="107"/>
      <c r="H193" s="108"/>
      <c r="I193" s="109"/>
      <c r="J193" s="107"/>
      <c r="K193" s="109"/>
      <c r="L193" s="107"/>
      <c r="M193" s="107"/>
      <c r="N193" s="109"/>
    </row>
    <row r="194">
      <c r="A194" s="107"/>
      <c r="B194" s="107"/>
      <c r="C194" s="107"/>
      <c r="D194" s="107"/>
      <c r="E194" s="107"/>
      <c r="F194" s="107"/>
      <c r="G194" s="107"/>
      <c r="H194" s="108"/>
      <c r="I194" s="109"/>
      <c r="J194" s="107"/>
      <c r="K194" s="109"/>
      <c r="L194" s="107"/>
      <c r="M194" s="107"/>
      <c r="N194" s="109"/>
    </row>
    <row r="195">
      <c r="A195" s="107"/>
      <c r="B195" s="107"/>
      <c r="C195" s="107"/>
      <c r="D195" s="107"/>
      <c r="E195" s="107"/>
      <c r="F195" s="107"/>
      <c r="G195" s="107"/>
      <c r="H195" s="108"/>
      <c r="I195" s="109"/>
      <c r="J195" s="107"/>
      <c r="K195" s="109"/>
      <c r="L195" s="107"/>
      <c r="M195" s="107"/>
      <c r="N195" s="109"/>
    </row>
    <row r="196">
      <c r="A196" s="107"/>
      <c r="B196" s="107"/>
      <c r="C196" s="107"/>
      <c r="D196" s="107"/>
      <c r="E196" s="107"/>
      <c r="F196" s="107"/>
      <c r="G196" s="107"/>
      <c r="H196" s="108"/>
      <c r="I196" s="109"/>
      <c r="J196" s="107"/>
      <c r="K196" s="109"/>
      <c r="L196" s="107"/>
      <c r="M196" s="107"/>
      <c r="N196" s="109"/>
    </row>
    <row r="197">
      <c r="A197" s="107"/>
      <c r="B197" s="107"/>
      <c r="C197" s="107"/>
      <c r="D197" s="107"/>
      <c r="E197" s="107"/>
      <c r="F197" s="107"/>
      <c r="G197" s="107"/>
      <c r="H197" s="108"/>
      <c r="I197" s="109"/>
      <c r="J197" s="107"/>
      <c r="K197" s="109"/>
      <c r="L197" s="107"/>
      <c r="M197" s="107"/>
      <c r="N197" s="109"/>
    </row>
    <row r="198">
      <c r="A198" s="107"/>
      <c r="B198" s="107"/>
      <c r="C198" s="107"/>
      <c r="D198" s="107"/>
      <c r="E198" s="107"/>
      <c r="F198" s="107"/>
      <c r="G198" s="107"/>
      <c r="H198" s="108"/>
      <c r="I198" s="109"/>
      <c r="J198" s="107"/>
      <c r="K198" s="109"/>
      <c r="L198" s="107"/>
      <c r="M198" s="107"/>
      <c r="N198" s="109"/>
    </row>
    <row r="199">
      <c r="A199" s="107"/>
      <c r="B199" s="107"/>
      <c r="C199" s="107"/>
      <c r="D199" s="107"/>
      <c r="E199" s="107"/>
      <c r="F199" s="107"/>
      <c r="G199" s="107"/>
      <c r="H199" s="108"/>
      <c r="I199" s="109"/>
      <c r="J199" s="107"/>
      <c r="K199" s="109"/>
      <c r="L199" s="107"/>
      <c r="M199" s="107"/>
      <c r="N199" s="109"/>
    </row>
    <row r="200">
      <c r="A200" s="107"/>
      <c r="B200" s="107"/>
      <c r="C200" s="107"/>
      <c r="D200" s="107"/>
      <c r="E200" s="107"/>
      <c r="F200" s="107"/>
      <c r="G200" s="107"/>
      <c r="H200" s="108"/>
      <c r="I200" s="109"/>
      <c r="J200" s="107"/>
      <c r="K200" s="109"/>
      <c r="L200" s="107"/>
      <c r="M200" s="107"/>
      <c r="N200" s="109"/>
    </row>
    <row r="201">
      <c r="A201" s="107"/>
      <c r="B201" s="107"/>
      <c r="C201" s="107"/>
      <c r="D201" s="107"/>
      <c r="E201" s="107"/>
      <c r="F201" s="107"/>
      <c r="G201" s="107"/>
      <c r="H201" s="108"/>
      <c r="I201" s="109"/>
      <c r="J201" s="107"/>
      <c r="K201" s="109"/>
      <c r="L201" s="107"/>
      <c r="M201" s="107"/>
      <c r="N201" s="109"/>
    </row>
    <row r="202">
      <c r="A202" s="107"/>
      <c r="B202" s="107"/>
      <c r="C202" s="107"/>
      <c r="D202" s="107"/>
      <c r="E202" s="107"/>
      <c r="F202" s="107"/>
      <c r="G202" s="107"/>
      <c r="H202" s="108"/>
      <c r="I202" s="109"/>
      <c r="J202" s="107"/>
      <c r="K202" s="109"/>
      <c r="L202" s="107"/>
      <c r="M202" s="107"/>
      <c r="N202" s="109"/>
    </row>
    <row r="203">
      <c r="A203" s="107"/>
      <c r="B203" s="107"/>
      <c r="C203" s="107"/>
      <c r="D203" s="107"/>
      <c r="E203" s="107"/>
      <c r="F203" s="107"/>
      <c r="G203" s="107"/>
      <c r="H203" s="108"/>
      <c r="I203" s="109"/>
      <c r="J203" s="107"/>
      <c r="K203" s="109"/>
      <c r="L203" s="107"/>
      <c r="M203" s="107"/>
      <c r="N203" s="109"/>
    </row>
    <row r="204">
      <c r="A204" s="107"/>
      <c r="B204" s="107"/>
      <c r="C204" s="107"/>
      <c r="D204" s="107"/>
      <c r="E204" s="107"/>
      <c r="F204" s="107"/>
      <c r="G204" s="107"/>
      <c r="H204" s="108"/>
      <c r="I204" s="109"/>
      <c r="J204" s="107"/>
      <c r="K204" s="109"/>
      <c r="L204" s="107"/>
      <c r="M204" s="107"/>
      <c r="N204" s="109"/>
    </row>
    <row r="205">
      <c r="A205" s="107"/>
      <c r="B205" s="107"/>
      <c r="C205" s="107"/>
      <c r="D205" s="107"/>
      <c r="E205" s="107"/>
      <c r="F205" s="107"/>
      <c r="G205" s="107"/>
      <c r="H205" s="108"/>
      <c r="I205" s="109"/>
      <c r="J205" s="107"/>
      <c r="K205" s="109"/>
      <c r="L205" s="107"/>
      <c r="M205" s="107"/>
      <c r="N205" s="109"/>
    </row>
    <row r="206">
      <c r="A206" s="107"/>
      <c r="B206" s="107"/>
      <c r="C206" s="107"/>
      <c r="D206" s="107"/>
      <c r="E206" s="107"/>
      <c r="F206" s="107"/>
      <c r="G206" s="107"/>
      <c r="H206" s="108"/>
      <c r="I206" s="109"/>
      <c r="J206" s="107"/>
      <c r="K206" s="109"/>
      <c r="L206" s="107"/>
      <c r="M206" s="107"/>
      <c r="N206" s="109"/>
    </row>
    <row r="207">
      <c r="A207" s="107"/>
      <c r="B207" s="107"/>
      <c r="C207" s="107"/>
      <c r="D207" s="107"/>
      <c r="E207" s="107"/>
      <c r="F207" s="107"/>
      <c r="G207" s="107"/>
      <c r="H207" s="108"/>
      <c r="I207" s="109"/>
      <c r="J207" s="107"/>
      <c r="K207" s="109"/>
      <c r="L207" s="107"/>
      <c r="M207" s="107"/>
      <c r="N207" s="109"/>
    </row>
    <row r="208">
      <c r="A208" s="107"/>
      <c r="B208" s="107"/>
      <c r="C208" s="107"/>
      <c r="D208" s="107"/>
      <c r="E208" s="107"/>
      <c r="F208" s="107"/>
      <c r="G208" s="107"/>
      <c r="H208" s="108"/>
      <c r="I208" s="109"/>
      <c r="J208" s="107"/>
      <c r="K208" s="109"/>
      <c r="L208" s="107"/>
      <c r="M208" s="107"/>
      <c r="N208" s="109"/>
    </row>
    <row r="209">
      <c r="A209" s="107"/>
      <c r="B209" s="107"/>
      <c r="C209" s="107"/>
      <c r="D209" s="107"/>
      <c r="E209" s="107"/>
      <c r="F209" s="107"/>
      <c r="G209" s="107"/>
      <c r="H209" s="108"/>
      <c r="I209" s="109"/>
      <c r="J209" s="107"/>
      <c r="K209" s="109"/>
      <c r="L209" s="107"/>
      <c r="M209" s="107"/>
      <c r="N209" s="109"/>
    </row>
    <row r="210">
      <c r="A210" s="107"/>
      <c r="B210" s="107"/>
      <c r="C210" s="107"/>
      <c r="D210" s="107"/>
      <c r="E210" s="107"/>
      <c r="F210" s="107"/>
      <c r="G210" s="107"/>
      <c r="H210" s="108"/>
      <c r="I210" s="109"/>
      <c r="J210" s="107"/>
      <c r="K210" s="109"/>
      <c r="L210" s="107"/>
      <c r="M210" s="107"/>
      <c r="N210" s="109"/>
    </row>
    <row r="211">
      <c r="A211" s="107"/>
      <c r="B211" s="107"/>
      <c r="C211" s="107"/>
      <c r="D211" s="107"/>
      <c r="E211" s="107"/>
      <c r="F211" s="107"/>
      <c r="G211" s="107"/>
      <c r="H211" s="108"/>
      <c r="I211" s="109"/>
      <c r="J211" s="107"/>
      <c r="K211" s="109"/>
      <c r="L211" s="107"/>
      <c r="M211" s="107"/>
      <c r="N211" s="109"/>
    </row>
    <row r="212">
      <c r="A212" s="107"/>
      <c r="B212" s="107"/>
      <c r="C212" s="107"/>
      <c r="D212" s="107"/>
      <c r="E212" s="107"/>
      <c r="F212" s="107"/>
      <c r="G212" s="107"/>
      <c r="H212" s="108"/>
      <c r="I212" s="109"/>
      <c r="J212" s="107"/>
      <c r="K212" s="109"/>
      <c r="L212" s="107"/>
      <c r="M212" s="107"/>
      <c r="N212" s="109"/>
    </row>
    <row r="213">
      <c r="A213" s="107"/>
      <c r="B213" s="107"/>
      <c r="C213" s="107"/>
      <c r="D213" s="107"/>
      <c r="E213" s="107"/>
      <c r="F213" s="107"/>
      <c r="G213" s="107"/>
      <c r="H213" s="108"/>
      <c r="I213" s="109"/>
      <c r="J213" s="107"/>
      <c r="K213" s="109"/>
      <c r="L213" s="107"/>
      <c r="M213" s="107"/>
      <c r="N213" s="109"/>
    </row>
    <row r="214">
      <c r="A214" s="107"/>
      <c r="B214" s="107"/>
      <c r="C214" s="107"/>
      <c r="D214" s="107"/>
      <c r="E214" s="107"/>
      <c r="F214" s="107"/>
      <c r="G214" s="107"/>
      <c r="H214" s="108"/>
      <c r="I214" s="109"/>
      <c r="J214" s="107"/>
      <c r="K214" s="109"/>
      <c r="L214" s="107"/>
      <c r="M214" s="107"/>
      <c r="N214" s="109"/>
    </row>
    <row r="215">
      <c r="A215" s="107"/>
      <c r="B215" s="107"/>
      <c r="C215" s="107"/>
      <c r="D215" s="107"/>
      <c r="E215" s="107"/>
      <c r="F215" s="107"/>
      <c r="G215" s="107"/>
      <c r="H215" s="108"/>
      <c r="I215" s="109"/>
      <c r="J215" s="107"/>
      <c r="K215" s="109"/>
      <c r="L215" s="107"/>
      <c r="M215" s="107"/>
      <c r="N215" s="109"/>
    </row>
    <row r="216">
      <c r="A216" s="107"/>
      <c r="B216" s="107"/>
      <c r="C216" s="107"/>
      <c r="D216" s="107"/>
      <c r="E216" s="107"/>
      <c r="F216" s="107"/>
      <c r="G216" s="107"/>
      <c r="H216" s="108"/>
      <c r="I216" s="109"/>
      <c r="J216" s="107"/>
      <c r="K216" s="109"/>
      <c r="L216" s="107"/>
      <c r="M216" s="107"/>
      <c r="N216" s="109"/>
    </row>
    <row r="217">
      <c r="A217" s="107"/>
      <c r="B217" s="107"/>
      <c r="C217" s="107"/>
      <c r="D217" s="107"/>
      <c r="E217" s="107"/>
      <c r="F217" s="107"/>
      <c r="G217" s="107"/>
      <c r="H217" s="108"/>
      <c r="I217" s="109"/>
      <c r="J217" s="107"/>
      <c r="K217" s="109"/>
      <c r="L217" s="107"/>
      <c r="M217" s="107"/>
      <c r="N217" s="109"/>
    </row>
    <row r="218">
      <c r="A218" s="107"/>
      <c r="B218" s="107"/>
      <c r="C218" s="107"/>
      <c r="D218" s="107"/>
      <c r="E218" s="107"/>
      <c r="F218" s="107"/>
      <c r="G218" s="107"/>
      <c r="H218" s="108"/>
      <c r="I218" s="109"/>
      <c r="J218" s="107"/>
      <c r="K218" s="109"/>
      <c r="L218" s="107"/>
      <c r="M218" s="107"/>
      <c r="N218" s="109"/>
    </row>
    <row r="219">
      <c r="A219" s="107"/>
      <c r="B219" s="107"/>
      <c r="C219" s="107"/>
      <c r="D219" s="107"/>
      <c r="E219" s="107"/>
      <c r="F219" s="107"/>
      <c r="G219" s="107"/>
      <c r="H219" s="108"/>
      <c r="I219" s="109"/>
      <c r="J219" s="107"/>
      <c r="K219" s="109"/>
      <c r="L219" s="107"/>
      <c r="M219" s="107"/>
      <c r="N219" s="109"/>
    </row>
    <row r="220">
      <c r="A220" s="107"/>
      <c r="B220" s="107"/>
      <c r="C220" s="107"/>
      <c r="D220" s="107"/>
      <c r="E220" s="107"/>
      <c r="F220" s="107"/>
      <c r="G220" s="107"/>
      <c r="H220" s="108"/>
      <c r="I220" s="109"/>
      <c r="J220" s="107"/>
      <c r="K220" s="109"/>
      <c r="L220" s="107"/>
      <c r="M220" s="107"/>
      <c r="N220" s="109"/>
    </row>
    <row r="221">
      <c r="A221" s="107"/>
      <c r="B221" s="107"/>
      <c r="C221" s="107"/>
      <c r="D221" s="107"/>
      <c r="E221" s="107"/>
      <c r="F221" s="107"/>
      <c r="G221" s="107"/>
      <c r="H221" s="108"/>
      <c r="I221" s="109"/>
      <c r="J221" s="107"/>
      <c r="K221" s="109"/>
      <c r="L221" s="107"/>
      <c r="M221" s="107"/>
      <c r="N221" s="109"/>
    </row>
    <row r="222">
      <c r="A222" s="107"/>
      <c r="B222" s="107"/>
      <c r="C222" s="107"/>
      <c r="D222" s="107"/>
      <c r="E222" s="107"/>
      <c r="F222" s="107"/>
      <c r="G222" s="107"/>
      <c r="H222" s="108"/>
      <c r="I222" s="109"/>
      <c r="J222" s="107"/>
      <c r="K222" s="109"/>
      <c r="L222" s="107"/>
      <c r="M222" s="107"/>
      <c r="N222" s="109"/>
    </row>
    <row r="223">
      <c r="A223" s="107"/>
      <c r="B223" s="107"/>
      <c r="C223" s="107"/>
      <c r="D223" s="107"/>
      <c r="E223" s="107"/>
      <c r="F223" s="107"/>
      <c r="G223" s="107"/>
      <c r="H223" s="108"/>
      <c r="I223" s="109"/>
      <c r="J223" s="107"/>
      <c r="K223" s="109"/>
      <c r="L223" s="107"/>
      <c r="M223" s="107"/>
      <c r="N223" s="109"/>
    </row>
    <row r="224">
      <c r="A224" s="107"/>
      <c r="B224" s="107"/>
      <c r="C224" s="107"/>
      <c r="D224" s="107"/>
      <c r="E224" s="107"/>
      <c r="F224" s="107"/>
      <c r="G224" s="107"/>
      <c r="H224" s="108"/>
      <c r="I224" s="109"/>
      <c r="J224" s="107"/>
      <c r="K224" s="109"/>
      <c r="L224" s="107"/>
      <c r="M224" s="107"/>
      <c r="N224" s="109"/>
    </row>
    <row r="225">
      <c r="A225" s="107"/>
      <c r="B225" s="107"/>
      <c r="C225" s="107"/>
      <c r="D225" s="107"/>
      <c r="E225" s="107"/>
      <c r="F225" s="107"/>
      <c r="G225" s="107"/>
      <c r="H225" s="108"/>
      <c r="I225" s="109"/>
      <c r="J225" s="107"/>
      <c r="K225" s="109"/>
      <c r="L225" s="107"/>
      <c r="M225" s="107"/>
      <c r="N225" s="109"/>
    </row>
    <row r="226">
      <c r="A226" s="107"/>
      <c r="B226" s="107"/>
      <c r="C226" s="107"/>
      <c r="D226" s="107"/>
      <c r="E226" s="107"/>
      <c r="F226" s="107"/>
      <c r="G226" s="107"/>
      <c r="H226" s="108"/>
      <c r="I226" s="109"/>
      <c r="J226" s="107"/>
      <c r="K226" s="109"/>
      <c r="L226" s="107"/>
      <c r="M226" s="107"/>
      <c r="N226" s="109"/>
    </row>
    <row r="227">
      <c r="A227" s="107"/>
      <c r="B227" s="107"/>
      <c r="C227" s="107"/>
      <c r="D227" s="107"/>
      <c r="E227" s="107"/>
      <c r="F227" s="107"/>
      <c r="G227" s="107"/>
      <c r="H227" s="108"/>
      <c r="I227" s="109"/>
      <c r="J227" s="107"/>
      <c r="K227" s="109"/>
      <c r="L227" s="107"/>
      <c r="M227" s="107"/>
      <c r="N227" s="109"/>
    </row>
    <row r="228">
      <c r="A228" s="107"/>
      <c r="B228" s="107"/>
      <c r="C228" s="107"/>
      <c r="D228" s="107"/>
      <c r="E228" s="107"/>
      <c r="F228" s="107"/>
      <c r="G228" s="107"/>
      <c r="H228" s="108"/>
      <c r="I228" s="109"/>
      <c r="J228" s="107"/>
      <c r="K228" s="109"/>
      <c r="L228" s="107"/>
      <c r="M228" s="107"/>
      <c r="N228" s="109"/>
    </row>
    <row r="229">
      <c r="A229" s="107"/>
      <c r="B229" s="107"/>
      <c r="C229" s="107"/>
      <c r="D229" s="107"/>
      <c r="E229" s="107"/>
      <c r="F229" s="107"/>
      <c r="G229" s="107"/>
      <c r="H229" s="108"/>
      <c r="I229" s="109"/>
      <c r="J229" s="107"/>
      <c r="K229" s="109"/>
      <c r="L229" s="107"/>
      <c r="M229" s="107"/>
      <c r="N229" s="109"/>
    </row>
    <row r="230">
      <c r="A230" s="107"/>
      <c r="B230" s="107"/>
      <c r="C230" s="107"/>
      <c r="D230" s="107"/>
      <c r="E230" s="107"/>
      <c r="F230" s="107"/>
      <c r="G230" s="107"/>
      <c r="H230" s="108"/>
      <c r="I230" s="109"/>
      <c r="J230" s="107"/>
      <c r="K230" s="109"/>
      <c r="L230" s="107"/>
      <c r="M230" s="107"/>
      <c r="N230" s="109"/>
    </row>
    <row r="231">
      <c r="A231" s="107"/>
      <c r="B231" s="107"/>
      <c r="C231" s="107"/>
      <c r="D231" s="107"/>
      <c r="E231" s="107"/>
      <c r="F231" s="107"/>
      <c r="G231" s="107"/>
      <c r="H231" s="108"/>
      <c r="I231" s="109"/>
      <c r="J231" s="107"/>
      <c r="K231" s="109"/>
      <c r="L231" s="107"/>
      <c r="M231" s="107"/>
      <c r="N231" s="109"/>
    </row>
    <row r="232">
      <c r="A232" s="107"/>
      <c r="B232" s="107"/>
      <c r="C232" s="107"/>
      <c r="D232" s="107"/>
      <c r="E232" s="107"/>
      <c r="F232" s="107"/>
      <c r="G232" s="107"/>
      <c r="H232" s="108"/>
      <c r="I232" s="109"/>
      <c r="J232" s="107"/>
      <c r="K232" s="109"/>
      <c r="L232" s="107"/>
      <c r="M232" s="107"/>
      <c r="N232" s="109"/>
    </row>
    <row r="233">
      <c r="A233" s="107"/>
      <c r="B233" s="107"/>
      <c r="C233" s="107"/>
      <c r="D233" s="107"/>
      <c r="E233" s="107"/>
      <c r="F233" s="107"/>
      <c r="G233" s="107"/>
      <c r="H233" s="108"/>
      <c r="I233" s="109"/>
      <c r="J233" s="107"/>
      <c r="K233" s="109"/>
      <c r="L233" s="107"/>
      <c r="M233" s="107"/>
      <c r="N233" s="109"/>
    </row>
    <row r="234">
      <c r="A234" s="107"/>
      <c r="B234" s="107"/>
      <c r="C234" s="107"/>
      <c r="D234" s="107"/>
      <c r="E234" s="107"/>
      <c r="F234" s="107"/>
      <c r="G234" s="107"/>
      <c r="H234" s="108"/>
      <c r="I234" s="109"/>
      <c r="J234" s="107"/>
      <c r="K234" s="109"/>
      <c r="L234" s="107"/>
      <c r="M234" s="107"/>
      <c r="N234" s="109"/>
    </row>
    <row r="235">
      <c r="A235" s="107"/>
      <c r="B235" s="107"/>
      <c r="C235" s="107"/>
      <c r="D235" s="107"/>
      <c r="E235" s="107"/>
      <c r="F235" s="107"/>
      <c r="G235" s="107"/>
      <c r="H235" s="108"/>
      <c r="I235" s="109"/>
      <c r="J235" s="107"/>
      <c r="K235" s="109"/>
      <c r="L235" s="107"/>
      <c r="M235" s="107"/>
      <c r="N235" s="109"/>
    </row>
    <row r="236">
      <c r="A236" s="107"/>
      <c r="B236" s="107"/>
      <c r="C236" s="107"/>
      <c r="D236" s="107"/>
      <c r="E236" s="107"/>
      <c r="F236" s="107"/>
      <c r="G236" s="107"/>
      <c r="H236" s="108"/>
      <c r="I236" s="109"/>
      <c r="J236" s="107"/>
      <c r="K236" s="109"/>
      <c r="L236" s="107"/>
      <c r="M236" s="107"/>
      <c r="N236" s="109"/>
    </row>
    <row r="237">
      <c r="A237" s="107"/>
      <c r="B237" s="107"/>
      <c r="C237" s="107"/>
      <c r="D237" s="107"/>
      <c r="E237" s="107"/>
      <c r="F237" s="107"/>
      <c r="G237" s="107"/>
      <c r="H237" s="108"/>
      <c r="I237" s="109"/>
      <c r="J237" s="107"/>
      <c r="K237" s="109"/>
      <c r="L237" s="107"/>
      <c r="M237" s="107"/>
      <c r="N237" s="109"/>
    </row>
    <row r="238">
      <c r="A238" s="107"/>
      <c r="B238" s="107"/>
      <c r="C238" s="107"/>
      <c r="D238" s="107"/>
      <c r="E238" s="107"/>
      <c r="F238" s="107"/>
      <c r="G238" s="107"/>
      <c r="H238" s="108"/>
      <c r="I238" s="109"/>
      <c r="J238" s="107"/>
      <c r="K238" s="109"/>
      <c r="L238" s="107"/>
      <c r="M238" s="107"/>
      <c r="N238" s="109"/>
    </row>
    <row r="239">
      <c r="A239" s="107"/>
      <c r="B239" s="107"/>
      <c r="C239" s="107"/>
      <c r="D239" s="107"/>
      <c r="E239" s="107"/>
      <c r="F239" s="107"/>
      <c r="G239" s="107"/>
      <c r="H239" s="108"/>
      <c r="I239" s="109"/>
      <c r="J239" s="107"/>
      <c r="K239" s="109"/>
      <c r="L239" s="107"/>
      <c r="M239" s="107"/>
      <c r="N239" s="109"/>
    </row>
    <row r="240">
      <c r="A240" s="107"/>
      <c r="B240" s="107"/>
      <c r="C240" s="107"/>
      <c r="D240" s="107"/>
      <c r="E240" s="107"/>
      <c r="F240" s="107"/>
      <c r="G240" s="107"/>
      <c r="H240" s="108"/>
      <c r="I240" s="109"/>
      <c r="J240" s="107"/>
      <c r="K240" s="109"/>
      <c r="L240" s="107"/>
      <c r="M240" s="107"/>
      <c r="N240" s="109"/>
    </row>
    <row r="241">
      <c r="A241" s="107"/>
      <c r="B241" s="107"/>
      <c r="C241" s="107"/>
      <c r="D241" s="107"/>
      <c r="E241" s="107"/>
      <c r="F241" s="107"/>
      <c r="G241" s="107"/>
      <c r="H241" s="108"/>
      <c r="I241" s="109"/>
      <c r="J241" s="107"/>
      <c r="K241" s="109"/>
      <c r="L241" s="107"/>
      <c r="M241" s="107"/>
      <c r="N241" s="109"/>
    </row>
    <row r="242">
      <c r="A242" s="107"/>
      <c r="B242" s="107"/>
      <c r="C242" s="107"/>
      <c r="D242" s="107"/>
      <c r="E242" s="107"/>
      <c r="F242" s="107"/>
      <c r="G242" s="107"/>
      <c r="H242" s="108"/>
      <c r="I242" s="109"/>
      <c r="J242" s="107"/>
      <c r="K242" s="109"/>
      <c r="L242" s="107"/>
      <c r="M242" s="107"/>
      <c r="N242" s="109"/>
    </row>
    <row r="243">
      <c r="A243" s="107"/>
      <c r="B243" s="107"/>
      <c r="C243" s="107"/>
      <c r="D243" s="107"/>
      <c r="E243" s="107"/>
      <c r="F243" s="107"/>
      <c r="G243" s="107"/>
      <c r="H243" s="108"/>
      <c r="I243" s="109"/>
      <c r="J243" s="107"/>
      <c r="K243" s="109"/>
      <c r="L243" s="107"/>
      <c r="M243" s="107"/>
      <c r="N243" s="109"/>
    </row>
    <row r="244">
      <c r="A244" s="107"/>
      <c r="B244" s="107"/>
      <c r="C244" s="107"/>
      <c r="D244" s="107"/>
      <c r="E244" s="107"/>
      <c r="F244" s="107"/>
      <c r="G244" s="107"/>
      <c r="H244" s="108"/>
      <c r="I244" s="109"/>
      <c r="J244" s="107"/>
      <c r="K244" s="109"/>
      <c r="L244" s="107"/>
      <c r="M244" s="107"/>
      <c r="N244" s="109"/>
    </row>
    <row r="245">
      <c r="A245" s="107"/>
      <c r="B245" s="107"/>
      <c r="C245" s="107"/>
      <c r="D245" s="107"/>
      <c r="E245" s="107"/>
      <c r="F245" s="107"/>
      <c r="G245" s="107"/>
      <c r="H245" s="108"/>
      <c r="I245" s="109"/>
      <c r="J245" s="107"/>
      <c r="K245" s="109"/>
      <c r="L245" s="107"/>
      <c r="M245" s="107"/>
      <c r="N245" s="109"/>
    </row>
    <row r="246">
      <c r="A246" s="107"/>
      <c r="B246" s="107"/>
      <c r="C246" s="107"/>
      <c r="D246" s="107"/>
      <c r="E246" s="107"/>
      <c r="F246" s="107"/>
      <c r="G246" s="107"/>
      <c r="H246" s="108"/>
      <c r="I246" s="109"/>
      <c r="J246" s="107"/>
      <c r="K246" s="109"/>
      <c r="L246" s="107"/>
      <c r="M246" s="107"/>
      <c r="N246" s="109"/>
    </row>
    <row r="247">
      <c r="A247" s="107"/>
      <c r="B247" s="107"/>
      <c r="C247" s="107"/>
      <c r="D247" s="107"/>
      <c r="E247" s="107"/>
      <c r="F247" s="107"/>
      <c r="G247" s="107"/>
      <c r="H247" s="108"/>
      <c r="I247" s="109"/>
      <c r="J247" s="107"/>
      <c r="K247" s="109"/>
      <c r="L247" s="107"/>
      <c r="M247" s="107"/>
      <c r="N247" s="109"/>
    </row>
    <row r="248">
      <c r="A248" s="107"/>
      <c r="B248" s="107"/>
      <c r="C248" s="107"/>
      <c r="D248" s="107"/>
      <c r="E248" s="107"/>
      <c r="F248" s="107"/>
      <c r="G248" s="107"/>
      <c r="H248" s="108"/>
      <c r="I248" s="109"/>
      <c r="J248" s="107"/>
      <c r="K248" s="109"/>
      <c r="L248" s="107"/>
      <c r="M248" s="107"/>
      <c r="N248" s="109"/>
    </row>
    <row r="249">
      <c r="A249" s="107"/>
      <c r="B249" s="107"/>
      <c r="C249" s="107"/>
      <c r="D249" s="107"/>
      <c r="E249" s="107"/>
      <c r="F249" s="107"/>
      <c r="G249" s="107"/>
      <c r="H249" s="108"/>
      <c r="I249" s="109"/>
      <c r="J249" s="107"/>
      <c r="K249" s="109"/>
      <c r="L249" s="107"/>
      <c r="M249" s="107"/>
      <c r="N249" s="109"/>
    </row>
    <row r="250">
      <c r="A250" s="107"/>
      <c r="B250" s="107"/>
      <c r="C250" s="107"/>
      <c r="D250" s="107"/>
      <c r="E250" s="107"/>
      <c r="F250" s="107"/>
      <c r="G250" s="107"/>
      <c r="H250" s="108"/>
      <c r="I250" s="109"/>
      <c r="J250" s="107"/>
      <c r="K250" s="109"/>
      <c r="L250" s="107"/>
      <c r="M250" s="107"/>
      <c r="N250" s="109"/>
    </row>
    <row r="251">
      <c r="A251" s="107"/>
      <c r="B251" s="107"/>
      <c r="C251" s="107"/>
      <c r="D251" s="107"/>
      <c r="E251" s="107"/>
      <c r="F251" s="107"/>
      <c r="G251" s="107"/>
      <c r="H251" s="108"/>
      <c r="I251" s="109"/>
      <c r="J251" s="107"/>
      <c r="K251" s="109"/>
      <c r="L251" s="107"/>
      <c r="M251" s="107"/>
      <c r="N251" s="109"/>
    </row>
    <row r="252">
      <c r="A252" s="107"/>
      <c r="B252" s="107"/>
      <c r="C252" s="107"/>
      <c r="D252" s="107"/>
      <c r="E252" s="107"/>
      <c r="F252" s="107"/>
      <c r="G252" s="107"/>
      <c r="H252" s="108"/>
      <c r="I252" s="109"/>
      <c r="J252" s="107"/>
      <c r="K252" s="109"/>
      <c r="L252" s="107"/>
      <c r="M252" s="107"/>
      <c r="N252" s="109"/>
    </row>
    <row r="253">
      <c r="A253" s="107"/>
      <c r="B253" s="107"/>
      <c r="C253" s="107"/>
      <c r="D253" s="107"/>
      <c r="E253" s="107"/>
      <c r="F253" s="107"/>
      <c r="G253" s="107"/>
      <c r="H253" s="108"/>
      <c r="I253" s="109"/>
      <c r="J253" s="107"/>
      <c r="K253" s="109"/>
      <c r="L253" s="107"/>
      <c r="M253" s="107"/>
      <c r="N253" s="109"/>
    </row>
    <row r="254">
      <c r="A254" s="107"/>
      <c r="B254" s="107"/>
      <c r="C254" s="107"/>
      <c r="D254" s="107"/>
      <c r="E254" s="107"/>
      <c r="F254" s="107"/>
      <c r="G254" s="107"/>
      <c r="H254" s="108"/>
      <c r="I254" s="109"/>
      <c r="J254" s="107"/>
      <c r="K254" s="109"/>
      <c r="L254" s="107"/>
      <c r="M254" s="107"/>
      <c r="N254" s="109"/>
    </row>
    <row r="255">
      <c r="A255" s="107"/>
      <c r="B255" s="107"/>
      <c r="C255" s="107"/>
      <c r="D255" s="107"/>
      <c r="E255" s="107"/>
      <c r="F255" s="107"/>
      <c r="G255" s="107"/>
      <c r="H255" s="108"/>
      <c r="I255" s="109"/>
      <c r="J255" s="107"/>
      <c r="K255" s="109"/>
      <c r="L255" s="107"/>
      <c r="M255" s="107"/>
      <c r="N255" s="109"/>
    </row>
    <row r="256">
      <c r="A256" s="107"/>
      <c r="B256" s="107"/>
      <c r="C256" s="107"/>
      <c r="D256" s="107"/>
      <c r="E256" s="107"/>
      <c r="F256" s="107"/>
      <c r="G256" s="107"/>
      <c r="H256" s="108"/>
      <c r="I256" s="109"/>
      <c r="J256" s="107"/>
      <c r="K256" s="109"/>
      <c r="L256" s="107"/>
      <c r="M256" s="107"/>
      <c r="N256" s="109"/>
    </row>
    <row r="257">
      <c r="A257" s="107"/>
      <c r="B257" s="107"/>
      <c r="C257" s="107"/>
      <c r="D257" s="107"/>
      <c r="E257" s="107"/>
      <c r="F257" s="107"/>
      <c r="G257" s="107"/>
      <c r="H257" s="108"/>
      <c r="I257" s="109"/>
      <c r="J257" s="107"/>
      <c r="K257" s="109"/>
      <c r="L257" s="107"/>
      <c r="M257" s="107"/>
      <c r="N257" s="109"/>
    </row>
    <row r="258">
      <c r="A258" s="107"/>
      <c r="B258" s="107"/>
      <c r="C258" s="107"/>
      <c r="D258" s="107"/>
      <c r="E258" s="107"/>
      <c r="F258" s="107"/>
      <c r="G258" s="107"/>
      <c r="H258" s="108"/>
      <c r="I258" s="109"/>
      <c r="J258" s="107"/>
      <c r="K258" s="109"/>
      <c r="L258" s="107"/>
      <c r="M258" s="107"/>
      <c r="N258" s="109"/>
    </row>
    <row r="259">
      <c r="A259" s="107"/>
      <c r="B259" s="107"/>
      <c r="C259" s="107"/>
      <c r="D259" s="107"/>
      <c r="E259" s="107"/>
      <c r="F259" s="107"/>
      <c r="G259" s="107"/>
      <c r="H259" s="108"/>
      <c r="I259" s="109"/>
      <c r="J259" s="107"/>
      <c r="K259" s="109"/>
      <c r="L259" s="107"/>
      <c r="M259" s="107"/>
      <c r="N259" s="109"/>
    </row>
    <row r="260">
      <c r="A260" s="107"/>
      <c r="B260" s="107"/>
      <c r="C260" s="107"/>
      <c r="D260" s="107"/>
      <c r="E260" s="107"/>
      <c r="F260" s="107"/>
      <c r="G260" s="107"/>
      <c r="H260" s="108"/>
      <c r="I260" s="109"/>
      <c r="J260" s="107"/>
      <c r="K260" s="109"/>
      <c r="L260" s="107"/>
      <c r="M260" s="107"/>
      <c r="N260" s="109"/>
    </row>
    <row r="261">
      <c r="A261" s="107"/>
      <c r="B261" s="107"/>
      <c r="C261" s="107"/>
      <c r="D261" s="107"/>
      <c r="E261" s="107"/>
      <c r="F261" s="107"/>
      <c r="G261" s="107"/>
      <c r="H261" s="108"/>
      <c r="I261" s="109"/>
      <c r="J261" s="107"/>
      <c r="K261" s="109"/>
      <c r="L261" s="107"/>
      <c r="M261" s="107"/>
      <c r="N261" s="109"/>
    </row>
    <row r="262">
      <c r="A262" s="107"/>
      <c r="B262" s="107"/>
      <c r="C262" s="107"/>
      <c r="D262" s="107"/>
      <c r="E262" s="107"/>
      <c r="F262" s="107"/>
      <c r="G262" s="107"/>
      <c r="H262" s="108"/>
      <c r="I262" s="109"/>
      <c r="J262" s="107"/>
      <c r="K262" s="109"/>
      <c r="L262" s="107"/>
      <c r="M262" s="107"/>
      <c r="N262" s="109"/>
    </row>
    <row r="263">
      <c r="A263" s="107"/>
      <c r="B263" s="107"/>
      <c r="C263" s="107"/>
      <c r="D263" s="107"/>
      <c r="E263" s="107"/>
      <c r="F263" s="107"/>
      <c r="G263" s="107"/>
      <c r="H263" s="108"/>
      <c r="I263" s="109"/>
      <c r="J263" s="107"/>
      <c r="K263" s="109"/>
      <c r="L263" s="107"/>
      <c r="M263" s="107"/>
      <c r="N263" s="109"/>
    </row>
    <row r="264">
      <c r="A264" s="107"/>
      <c r="B264" s="107"/>
      <c r="C264" s="107"/>
      <c r="D264" s="107"/>
      <c r="E264" s="107"/>
      <c r="F264" s="107"/>
      <c r="G264" s="107"/>
      <c r="H264" s="108"/>
      <c r="I264" s="109"/>
      <c r="J264" s="107"/>
      <c r="K264" s="109"/>
      <c r="L264" s="107"/>
      <c r="M264" s="107"/>
      <c r="N264" s="109"/>
    </row>
    <row r="265">
      <c r="A265" s="107"/>
      <c r="B265" s="107"/>
      <c r="C265" s="107"/>
      <c r="D265" s="107"/>
      <c r="E265" s="107"/>
      <c r="F265" s="107"/>
      <c r="G265" s="107"/>
      <c r="H265" s="108"/>
      <c r="I265" s="109"/>
      <c r="J265" s="107"/>
      <c r="K265" s="109"/>
      <c r="L265" s="107"/>
      <c r="M265" s="107"/>
      <c r="N265" s="109"/>
    </row>
    <row r="266">
      <c r="A266" s="107"/>
      <c r="B266" s="107"/>
      <c r="C266" s="107"/>
      <c r="D266" s="107"/>
      <c r="E266" s="107"/>
      <c r="F266" s="107"/>
      <c r="G266" s="107"/>
      <c r="H266" s="108"/>
      <c r="I266" s="109"/>
      <c r="J266" s="107"/>
      <c r="K266" s="109"/>
      <c r="L266" s="107"/>
      <c r="M266" s="107"/>
      <c r="N266" s="109"/>
    </row>
    <row r="267">
      <c r="A267" s="107"/>
      <c r="B267" s="107"/>
      <c r="C267" s="107"/>
      <c r="D267" s="107"/>
      <c r="E267" s="107"/>
      <c r="F267" s="107"/>
      <c r="G267" s="107"/>
      <c r="H267" s="108"/>
      <c r="I267" s="109"/>
      <c r="J267" s="107"/>
      <c r="K267" s="109"/>
      <c r="L267" s="107"/>
      <c r="M267" s="107"/>
      <c r="N267" s="109"/>
    </row>
    <row r="268">
      <c r="A268" s="107"/>
      <c r="B268" s="107"/>
      <c r="C268" s="107"/>
      <c r="D268" s="107"/>
      <c r="E268" s="107"/>
      <c r="F268" s="107"/>
      <c r="G268" s="107"/>
      <c r="H268" s="108"/>
      <c r="I268" s="109"/>
      <c r="J268" s="107"/>
      <c r="K268" s="109"/>
      <c r="L268" s="107"/>
      <c r="M268" s="107"/>
      <c r="N268" s="109"/>
    </row>
    <row r="269">
      <c r="A269" s="107"/>
      <c r="B269" s="107"/>
      <c r="C269" s="107"/>
      <c r="D269" s="107"/>
      <c r="E269" s="107"/>
      <c r="F269" s="107"/>
      <c r="G269" s="107"/>
      <c r="H269" s="108"/>
      <c r="I269" s="109"/>
      <c r="J269" s="107"/>
      <c r="K269" s="109"/>
      <c r="L269" s="107"/>
      <c r="M269" s="107"/>
      <c r="N269" s="109"/>
    </row>
    <row r="270">
      <c r="A270" s="107"/>
      <c r="B270" s="107"/>
      <c r="C270" s="107"/>
      <c r="D270" s="107"/>
      <c r="E270" s="107"/>
      <c r="F270" s="107"/>
      <c r="G270" s="107"/>
      <c r="H270" s="108"/>
      <c r="I270" s="109"/>
      <c r="J270" s="107"/>
      <c r="K270" s="109"/>
      <c r="L270" s="107"/>
      <c r="M270" s="107"/>
      <c r="N270" s="109"/>
    </row>
    <row r="271">
      <c r="A271" s="107"/>
      <c r="B271" s="107"/>
      <c r="C271" s="107"/>
      <c r="D271" s="107"/>
      <c r="E271" s="107"/>
      <c r="F271" s="107"/>
      <c r="G271" s="107"/>
      <c r="H271" s="108"/>
      <c r="I271" s="109"/>
      <c r="J271" s="107"/>
      <c r="K271" s="109"/>
      <c r="L271" s="107"/>
      <c r="M271" s="107"/>
      <c r="N271" s="109"/>
    </row>
    <row r="272">
      <c r="A272" s="107"/>
      <c r="B272" s="107"/>
      <c r="C272" s="107"/>
      <c r="D272" s="107"/>
      <c r="E272" s="107"/>
      <c r="F272" s="107"/>
      <c r="G272" s="107"/>
      <c r="H272" s="108"/>
      <c r="I272" s="109"/>
      <c r="J272" s="107"/>
      <c r="K272" s="109"/>
      <c r="L272" s="107"/>
      <c r="M272" s="107"/>
      <c r="N272" s="109"/>
    </row>
    <row r="273">
      <c r="A273" s="107"/>
      <c r="B273" s="107"/>
      <c r="C273" s="107"/>
      <c r="D273" s="107"/>
      <c r="E273" s="107"/>
      <c r="F273" s="107"/>
      <c r="G273" s="107"/>
      <c r="H273" s="108"/>
      <c r="I273" s="109"/>
      <c r="J273" s="107"/>
      <c r="K273" s="109"/>
      <c r="L273" s="107"/>
      <c r="M273" s="107"/>
      <c r="N273" s="109"/>
    </row>
    <row r="274">
      <c r="A274" s="107"/>
      <c r="B274" s="107"/>
      <c r="C274" s="107"/>
      <c r="D274" s="107"/>
      <c r="E274" s="107"/>
      <c r="F274" s="107"/>
      <c r="G274" s="107"/>
      <c r="H274" s="108"/>
      <c r="I274" s="109"/>
      <c r="J274" s="107"/>
      <c r="K274" s="109"/>
      <c r="L274" s="107"/>
      <c r="M274" s="107"/>
      <c r="N274" s="109"/>
    </row>
    <row r="275">
      <c r="A275" s="107"/>
      <c r="B275" s="107"/>
      <c r="C275" s="107"/>
      <c r="D275" s="107"/>
      <c r="E275" s="107"/>
      <c r="F275" s="107"/>
      <c r="G275" s="107"/>
      <c r="H275" s="108"/>
      <c r="I275" s="109"/>
      <c r="J275" s="107"/>
      <c r="K275" s="109"/>
      <c r="L275" s="107"/>
      <c r="M275" s="107"/>
      <c r="N275" s="109"/>
    </row>
    <row r="276">
      <c r="A276" s="107"/>
      <c r="B276" s="107"/>
      <c r="C276" s="107"/>
      <c r="D276" s="107"/>
      <c r="E276" s="107"/>
      <c r="F276" s="107"/>
      <c r="G276" s="107"/>
      <c r="H276" s="108"/>
      <c r="I276" s="109"/>
      <c r="J276" s="107"/>
      <c r="K276" s="109"/>
      <c r="L276" s="107"/>
      <c r="M276" s="107"/>
      <c r="N276" s="109"/>
    </row>
    <row r="277">
      <c r="A277" s="107"/>
      <c r="B277" s="107"/>
      <c r="C277" s="107"/>
      <c r="D277" s="107"/>
      <c r="E277" s="107"/>
      <c r="F277" s="107"/>
      <c r="G277" s="107"/>
      <c r="H277" s="108"/>
      <c r="I277" s="109"/>
      <c r="J277" s="107"/>
      <c r="K277" s="109"/>
      <c r="L277" s="107"/>
      <c r="M277" s="107"/>
      <c r="N277" s="109"/>
    </row>
    <row r="278">
      <c r="A278" s="107"/>
      <c r="B278" s="107"/>
      <c r="C278" s="107"/>
      <c r="D278" s="107"/>
      <c r="E278" s="107"/>
      <c r="F278" s="107"/>
      <c r="G278" s="107"/>
      <c r="H278" s="108"/>
      <c r="I278" s="109"/>
      <c r="J278" s="107"/>
      <c r="K278" s="109"/>
      <c r="L278" s="107"/>
      <c r="M278" s="107"/>
      <c r="N278" s="109"/>
    </row>
    <row r="279">
      <c r="A279" s="107"/>
      <c r="B279" s="107"/>
      <c r="C279" s="107"/>
      <c r="D279" s="107"/>
      <c r="E279" s="107"/>
      <c r="F279" s="107"/>
      <c r="G279" s="107"/>
      <c r="H279" s="108"/>
      <c r="I279" s="109"/>
      <c r="J279" s="107"/>
      <c r="K279" s="109"/>
      <c r="L279" s="107"/>
      <c r="M279" s="107"/>
      <c r="N279" s="109"/>
    </row>
    <row r="280">
      <c r="A280" s="107"/>
      <c r="B280" s="107"/>
      <c r="C280" s="107"/>
      <c r="D280" s="107"/>
      <c r="E280" s="107"/>
      <c r="F280" s="107"/>
      <c r="G280" s="107"/>
      <c r="H280" s="108"/>
      <c r="I280" s="109"/>
      <c r="J280" s="107"/>
      <c r="K280" s="109"/>
      <c r="L280" s="107"/>
      <c r="M280" s="107"/>
      <c r="N280" s="109"/>
    </row>
    <row r="281">
      <c r="A281" s="107"/>
      <c r="B281" s="107"/>
      <c r="C281" s="107"/>
      <c r="D281" s="107"/>
      <c r="E281" s="107"/>
      <c r="F281" s="107"/>
      <c r="G281" s="107"/>
      <c r="H281" s="108"/>
      <c r="I281" s="109"/>
      <c r="J281" s="107"/>
      <c r="K281" s="109"/>
      <c r="L281" s="107"/>
      <c r="M281" s="107"/>
      <c r="N281" s="109"/>
    </row>
    <row r="282">
      <c r="A282" s="107"/>
      <c r="B282" s="107"/>
      <c r="C282" s="107"/>
      <c r="D282" s="107"/>
      <c r="E282" s="107"/>
      <c r="F282" s="107"/>
      <c r="G282" s="107"/>
      <c r="H282" s="108"/>
      <c r="I282" s="109"/>
      <c r="J282" s="107"/>
      <c r="K282" s="109"/>
      <c r="L282" s="107"/>
      <c r="M282" s="107"/>
      <c r="N282" s="109"/>
    </row>
    <row r="283">
      <c r="A283" s="107"/>
      <c r="B283" s="107"/>
      <c r="C283" s="107"/>
      <c r="D283" s="107"/>
      <c r="E283" s="107"/>
      <c r="F283" s="107"/>
      <c r="G283" s="107"/>
      <c r="H283" s="108"/>
      <c r="I283" s="109"/>
      <c r="J283" s="107"/>
      <c r="K283" s="109"/>
      <c r="L283" s="107"/>
      <c r="M283" s="107"/>
      <c r="N283" s="109"/>
    </row>
    <row r="284">
      <c r="A284" s="107"/>
      <c r="B284" s="107"/>
      <c r="C284" s="107"/>
      <c r="D284" s="107"/>
      <c r="E284" s="107"/>
      <c r="F284" s="107"/>
      <c r="G284" s="107"/>
      <c r="H284" s="108"/>
      <c r="I284" s="109"/>
      <c r="J284" s="107"/>
      <c r="K284" s="109"/>
      <c r="L284" s="107"/>
      <c r="M284" s="107"/>
      <c r="N284" s="109"/>
    </row>
    <row r="285">
      <c r="A285" s="107"/>
      <c r="B285" s="107"/>
      <c r="C285" s="107"/>
      <c r="D285" s="107"/>
      <c r="E285" s="107"/>
      <c r="F285" s="107"/>
      <c r="G285" s="107"/>
      <c r="H285" s="108"/>
      <c r="I285" s="109"/>
      <c r="J285" s="107"/>
      <c r="K285" s="109"/>
      <c r="L285" s="107"/>
      <c r="M285" s="107"/>
      <c r="N285" s="109"/>
    </row>
    <row r="286">
      <c r="A286" s="107"/>
      <c r="B286" s="107"/>
      <c r="C286" s="107"/>
      <c r="D286" s="107"/>
      <c r="E286" s="107"/>
      <c r="F286" s="107"/>
      <c r="G286" s="107"/>
      <c r="H286" s="108"/>
      <c r="I286" s="109"/>
      <c r="J286" s="107"/>
      <c r="K286" s="109"/>
      <c r="L286" s="107"/>
      <c r="M286" s="107"/>
      <c r="N286" s="109"/>
    </row>
    <row r="287">
      <c r="A287" s="107"/>
      <c r="B287" s="107"/>
      <c r="C287" s="107"/>
      <c r="D287" s="107"/>
      <c r="E287" s="107"/>
      <c r="F287" s="107"/>
      <c r="G287" s="107"/>
      <c r="H287" s="108"/>
      <c r="I287" s="109"/>
      <c r="J287" s="107"/>
      <c r="K287" s="109"/>
      <c r="L287" s="107"/>
      <c r="M287" s="107"/>
      <c r="N287" s="109"/>
    </row>
    <row r="288">
      <c r="A288" s="107"/>
      <c r="B288" s="107"/>
      <c r="C288" s="107"/>
      <c r="D288" s="107"/>
      <c r="E288" s="107"/>
      <c r="F288" s="107"/>
      <c r="G288" s="107"/>
      <c r="H288" s="108"/>
      <c r="I288" s="109"/>
      <c r="J288" s="107"/>
      <c r="K288" s="109"/>
      <c r="L288" s="107"/>
      <c r="M288" s="107"/>
      <c r="N288" s="109"/>
    </row>
    <row r="289">
      <c r="A289" s="107"/>
      <c r="B289" s="107"/>
      <c r="C289" s="107"/>
      <c r="D289" s="107"/>
      <c r="E289" s="107"/>
      <c r="F289" s="107"/>
      <c r="G289" s="107"/>
      <c r="H289" s="108"/>
      <c r="I289" s="109"/>
      <c r="J289" s="107"/>
      <c r="K289" s="109"/>
      <c r="L289" s="107"/>
      <c r="M289" s="107"/>
      <c r="N289" s="109"/>
    </row>
    <row r="290">
      <c r="A290" s="107"/>
      <c r="B290" s="107"/>
      <c r="C290" s="107"/>
      <c r="D290" s="107"/>
      <c r="E290" s="107"/>
      <c r="F290" s="107"/>
      <c r="G290" s="107"/>
      <c r="H290" s="108"/>
      <c r="I290" s="109"/>
      <c r="J290" s="107"/>
      <c r="K290" s="109"/>
      <c r="L290" s="107"/>
      <c r="M290" s="107"/>
      <c r="N290" s="109"/>
    </row>
    <row r="291">
      <c r="A291" s="107"/>
      <c r="B291" s="107"/>
      <c r="C291" s="107"/>
      <c r="D291" s="107"/>
      <c r="E291" s="107"/>
      <c r="F291" s="107"/>
      <c r="G291" s="107"/>
      <c r="H291" s="108"/>
      <c r="I291" s="109"/>
      <c r="J291" s="107"/>
      <c r="K291" s="109"/>
      <c r="L291" s="107"/>
      <c r="M291" s="107"/>
      <c r="N291" s="109"/>
    </row>
    <row r="292">
      <c r="A292" s="107"/>
      <c r="B292" s="107"/>
      <c r="C292" s="107"/>
      <c r="D292" s="107"/>
      <c r="E292" s="107"/>
      <c r="F292" s="107"/>
      <c r="G292" s="107"/>
      <c r="H292" s="108"/>
      <c r="I292" s="109"/>
      <c r="J292" s="107"/>
      <c r="K292" s="109"/>
      <c r="L292" s="107"/>
      <c r="M292" s="107"/>
      <c r="N292" s="109"/>
    </row>
    <row r="293">
      <c r="A293" s="107"/>
      <c r="B293" s="107"/>
      <c r="C293" s="107"/>
      <c r="D293" s="107"/>
      <c r="E293" s="107"/>
      <c r="F293" s="107"/>
      <c r="G293" s="107"/>
      <c r="H293" s="108"/>
      <c r="I293" s="109"/>
      <c r="J293" s="107"/>
      <c r="K293" s="109"/>
      <c r="L293" s="107"/>
      <c r="M293" s="107"/>
      <c r="N293" s="109"/>
    </row>
    <row r="294">
      <c r="A294" s="107"/>
      <c r="B294" s="107"/>
      <c r="C294" s="107"/>
      <c r="D294" s="107"/>
      <c r="E294" s="107"/>
      <c r="F294" s="107"/>
      <c r="G294" s="107"/>
      <c r="H294" s="108"/>
      <c r="I294" s="109"/>
      <c r="J294" s="107"/>
      <c r="K294" s="109"/>
      <c r="L294" s="107"/>
      <c r="M294" s="107"/>
      <c r="N294" s="109"/>
    </row>
    <row r="295">
      <c r="A295" s="107"/>
      <c r="B295" s="107"/>
      <c r="C295" s="107"/>
      <c r="D295" s="107"/>
      <c r="E295" s="107"/>
      <c r="F295" s="107"/>
      <c r="G295" s="107"/>
      <c r="H295" s="108"/>
      <c r="I295" s="109"/>
      <c r="J295" s="107"/>
      <c r="K295" s="109"/>
      <c r="L295" s="107"/>
      <c r="M295" s="107"/>
      <c r="N295" s="109"/>
    </row>
    <row r="296">
      <c r="A296" s="107"/>
      <c r="B296" s="107"/>
      <c r="C296" s="107"/>
      <c r="D296" s="107"/>
      <c r="E296" s="107"/>
      <c r="F296" s="107"/>
      <c r="G296" s="107"/>
      <c r="H296" s="108"/>
      <c r="I296" s="109"/>
      <c r="J296" s="107"/>
      <c r="K296" s="109"/>
      <c r="L296" s="107"/>
      <c r="M296" s="107"/>
      <c r="N296" s="109"/>
    </row>
    <row r="297">
      <c r="A297" s="107"/>
      <c r="B297" s="107"/>
      <c r="C297" s="107"/>
      <c r="D297" s="107"/>
      <c r="E297" s="107"/>
      <c r="F297" s="107"/>
      <c r="G297" s="107"/>
      <c r="H297" s="108"/>
      <c r="I297" s="109"/>
      <c r="J297" s="107"/>
      <c r="K297" s="109"/>
      <c r="L297" s="107"/>
      <c r="M297" s="107"/>
      <c r="N297" s="109"/>
    </row>
    <row r="298">
      <c r="A298" s="107"/>
      <c r="B298" s="107"/>
      <c r="C298" s="107"/>
      <c r="D298" s="107"/>
      <c r="E298" s="107"/>
      <c r="F298" s="107"/>
      <c r="G298" s="107"/>
      <c r="H298" s="108"/>
      <c r="I298" s="109"/>
      <c r="J298" s="107"/>
      <c r="K298" s="109"/>
      <c r="L298" s="107"/>
      <c r="M298" s="107"/>
      <c r="N298" s="109"/>
    </row>
    <row r="299">
      <c r="A299" s="107"/>
      <c r="B299" s="107"/>
      <c r="C299" s="107"/>
      <c r="D299" s="107"/>
      <c r="E299" s="107"/>
      <c r="F299" s="107"/>
      <c r="G299" s="107"/>
      <c r="H299" s="108"/>
      <c r="I299" s="109"/>
      <c r="J299" s="107"/>
      <c r="K299" s="109"/>
      <c r="L299" s="107"/>
      <c r="M299" s="107"/>
      <c r="N299" s="109"/>
    </row>
    <row r="300">
      <c r="A300" s="107"/>
      <c r="B300" s="107"/>
      <c r="C300" s="107"/>
      <c r="D300" s="107"/>
      <c r="E300" s="107"/>
      <c r="F300" s="107"/>
      <c r="G300" s="107"/>
      <c r="H300" s="108"/>
      <c r="I300" s="109"/>
      <c r="J300" s="107"/>
      <c r="K300" s="109"/>
      <c r="L300" s="107"/>
      <c r="M300" s="107"/>
      <c r="N300" s="109"/>
    </row>
    <row r="301">
      <c r="A301" s="107"/>
      <c r="B301" s="107"/>
      <c r="C301" s="107"/>
      <c r="D301" s="107"/>
      <c r="E301" s="107"/>
      <c r="F301" s="107"/>
      <c r="G301" s="107"/>
      <c r="H301" s="108"/>
      <c r="I301" s="109"/>
      <c r="J301" s="107"/>
      <c r="K301" s="109"/>
      <c r="L301" s="107"/>
      <c r="M301" s="107"/>
      <c r="N301" s="109"/>
    </row>
    <row r="302">
      <c r="A302" s="107"/>
      <c r="B302" s="107"/>
      <c r="C302" s="107"/>
      <c r="D302" s="107"/>
      <c r="E302" s="107"/>
      <c r="F302" s="107"/>
      <c r="G302" s="107"/>
      <c r="H302" s="108"/>
      <c r="I302" s="109"/>
      <c r="J302" s="107"/>
      <c r="K302" s="109"/>
      <c r="L302" s="107"/>
      <c r="M302" s="107"/>
      <c r="N302" s="109"/>
    </row>
    <row r="303">
      <c r="A303" s="107"/>
      <c r="B303" s="107"/>
      <c r="C303" s="107"/>
      <c r="D303" s="107"/>
      <c r="E303" s="107"/>
      <c r="F303" s="107"/>
      <c r="G303" s="107"/>
      <c r="H303" s="108"/>
      <c r="I303" s="109"/>
      <c r="J303" s="107"/>
      <c r="K303" s="109"/>
      <c r="L303" s="107"/>
      <c r="M303" s="107"/>
      <c r="N303" s="109"/>
    </row>
    <row r="304">
      <c r="A304" s="107"/>
      <c r="B304" s="107"/>
      <c r="C304" s="107"/>
      <c r="D304" s="107"/>
      <c r="E304" s="107"/>
      <c r="F304" s="107"/>
      <c r="G304" s="107"/>
      <c r="H304" s="108"/>
      <c r="I304" s="109"/>
      <c r="J304" s="107"/>
      <c r="K304" s="109"/>
      <c r="L304" s="107"/>
      <c r="M304" s="107"/>
      <c r="N304" s="109"/>
    </row>
    <row r="305">
      <c r="A305" s="107"/>
      <c r="B305" s="107"/>
      <c r="C305" s="107"/>
      <c r="D305" s="107"/>
      <c r="E305" s="107"/>
      <c r="F305" s="107"/>
      <c r="G305" s="107"/>
      <c r="H305" s="108"/>
      <c r="I305" s="109"/>
      <c r="J305" s="107"/>
      <c r="K305" s="109"/>
      <c r="L305" s="107"/>
      <c r="M305" s="107"/>
      <c r="N305" s="109"/>
    </row>
    <row r="306">
      <c r="A306" s="107"/>
      <c r="B306" s="107"/>
      <c r="C306" s="107"/>
      <c r="D306" s="107"/>
      <c r="E306" s="107"/>
      <c r="F306" s="107"/>
      <c r="G306" s="107"/>
      <c r="H306" s="108"/>
      <c r="I306" s="109"/>
      <c r="J306" s="107"/>
      <c r="K306" s="109"/>
      <c r="L306" s="107"/>
      <c r="M306" s="107"/>
      <c r="N306" s="109"/>
    </row>
    <row r="307">
      <c r="A307" s="107"/>
      <c r="B307" s="107"/>
      <c r="C307" s="107"/>
      <c r="D307" s="107"/>
      <c r="E307" s="107"/>
      <c r="F307" s="107"/>
      <c r="G307" s="107"/>
      <c r="H307" s="108"/>
      <c r="I307" s="109"/>
      <c r="J307" s="107"/>
      <c r="K307" s="109"/>
      <c r="L307" s="107"/>
      <c r="M307" s="107"/>
      <c r="N307" s="109"/>
    </row>
    <row r="308">
      <c r="A308" s="107"/>
      <c r="B308" s="107"/>
      <c r="C308" s="107"/>
      <c r="D308" s="107"/>
      <c r="E308" s="107"/>
      <c r="F308" s="107"/>
      <c r="G308" s="107"/>
      <c r="H308" s="108"/>
      <c r="I308" s="109"/>
      <c r="J308" s="107"/>
      <c r="K308" s="109"/>
      <c r="L308" s="107"/>
      <c r="M308" s="107"/>
      <c r="N308" s="109"/>
    </row>
    <row r="309">
      <c r="A309" s="107"/>
      <c r="B309" s="107"/>
      <c r="C309" s="107"/>
      <c r="D309" s="107"/>
      <c r="E309" s="107"/>
      <c r="F309" s="107"/>
      <c r="G309" s="107"/>
      <c r="H309" s="108"/>
      <c r="I309" s="109"/>
      <c r="J309" s="107"/>
      <c r="K309" s="109"/>
      <c r="L309" s="107"/>
      <c r="M309" s="107"/>
      <c r="N309" s="109"/>
    </row>
    <row r="310">
      <c r="A310" s="107"/>
      <c r="B310" s="107"/>
      <c r="C310" s="107"/>
      <c r="D310" s="107"/>
      <c r="E310" s="107"/>
      <c r="F310" s="107"/>
      <c r="G310" s="107"/>
      <c r="H310" s="108"/>
      <c r="I310" s="109"/>
      <c r="J310" s="107"/>
      <c r="K310" s="109"/>
      <c r="L310" s="107"/>
      <c r="M310" s="107"/>
      <c r="N310" s="109"/>
    </row>
    <row r="311">
      <c r="A311" s="107"/>
      <c r="B311" s="107"/>
      <c r="C311" s="107"/>
      <c r="D311" s="107"/>
      <c r="E311" s="107"/>
      <c r="F311" s="107"/>
      <c r="G311" s="107"/>
      <c r="H311" s="108"/>
      <c r="I311" s="109"/>
      <c r="J311" s="107"/>
      <c r="K311" s="109"/>
      <c r="L311" s="107"/>
      <c r="M311" s="107"/>
      <c r="N311" s="109"/>
    </row>
    <row r="312">
      <c r="A312" s="107"/>
      <c r="B312" s="107"/>
      <c r="C312" s="107"/>
      <c r="D312" s="107"/>
      <c r="E312" s="107"/>
      <c r="F312" s="107"/>
      <c r="G312" s="107"/>
      <c r="H312" s="108"/>
      <c r="I312" s="109"/>
      <c r="J312" s="107"/>
      <c r="K312" s="109"/>
      <c r="L312" s="107"/>
      <c r="M312" s="107"/>
      <c r="N312" s="109"/>
    </row>
    <row r="313">
      <c r="A313" s="107"/>
      <c r="B313" s="107"/>
      <c r="C313" s="107"/>
      <c r="D313" s="107"/>
      <c r="E313" s="107"/>
      <c r="F313" s="107"/>
      <c r="G313" s="107"/>
      <c r="H313" s="108"/>
      <c r="I313" s="109"/>
      <c r="J313" s="107"/>
      <c r="K313" s="109"/>
      <c r="L313" s="107"/>
      <c r="M313" s="107"/>
      <c r="N313" s="109"/>
    </row>
    <row r="314">
      <c r="A314" s="107"/>
      <c r="B314" s="107"/>
      <c r="C314" s="107"/>
      <c r="D314" s="107"/>
      <c r="E314" s="107"/>
      <c r="F314" s="107"/>
      <c r="G314" s="107"/>
      <c r="H314" s="108"/>
      <c r="I314" s="109"/>
      <c r="J314" s="107"/>
      <c r="K314" s="109"/>
      <c r="L314" s="107"/>
      <c r="M314" s="107"/>
      <c r="N314" s="109"/>
    </row>
    <row r="315">
      <c r="A315" s="107"/>
      <c r="B315" s="107"/>
      <c r="C315" s="107"/>
      <c r="D315" s="107"/>
      <c r="E315" s="107"/>
      <c r="F315" s="107"/>
      <c r="G315" s="107"/>
      <c r="H315" s="108"/>
      <c r="I315" s="109"/>
      <c r="J315" s="107"/>
      <c r="K315" s="109"/>
      <c r="L315" s="107"/>
      <c r="M315" s="107"/>
      <c r="N315" s="109"/>
    </row>
    <row r="316">
      <c r="A316" s="107"/>
      <c r="B316" s="107"/>
      <c r="C316" s="107"/>
      <c r="D316" s="107"/>
      <c r="E316" s="107"/>
      <c r="F316" s="107"/>
      <c r="G316" s="107"/>
      <c r="H316" s="108"/>
      <c r="I316" s="109"/>
      <c r="J316" s="107"/>
      <c r="K316" s="109"/>
      <c r="L316" s="107"/>
      <c r="M316" s="107"/>
      <c r="N316" s="109"/>
    </row>
    <row r="317">
      <c r="A317" s="107"/>
      <c r="B317" s="107"/>
      <c r="C317" s="107"/>
      <c r="D317" s="107"/>
      <c r="E317" s="107"/>
      <c r="F317" s="107"/>
      <c r="G317" s="107"/>
      <c r="H317" s="108"/>
      <c r="I317" s="109"/>
      <c r="J317" s="107"/>
      <c r="K317" s="109"/>
      <c r="L317" s="107"/>
      <c r="M317" s="107"/>
      <c r="N317" s="109"/>
    </row>
    <row r="318">
      <c r="A318" s="107"/>
      <c r="B318" s="107"/>
      <c r="C318" s="107"/>
      <c r="D318" s="107"/>
      <c r="E318" s="107"/>
      <c r="F318" s="107"/>
      <c r="G318" s="107"/>
      <c r="H318" s="108"/>
      <c r="I318" s="109"/>
      <c r="J318" s="107"/>
      <c r="K318" s="109"/>
      <c r="L318" s="107"/>
      <c r="M318" s="107"/>
      <c r="N318" s="109"/>
    </row>
    <row r="319">
      <c r="A319" s="107"/>
      <c r="B319" s="107"/>
      <c r="C319" s="107"/>
      <c r="D319" s="107"/>
      <c r="E319" s="107"/>
      <c r="F319" s="107"/>
      <c r="G319" s="107"/>
      <c r="H319" s="108"/>
      <c r="I319" s="109"/>
      <c r="J319" s="107"/>
      <c r="K319" s="109"/>
      <c r="L319" s="107"/>
      <c r="M319" s="107"/>
      <c r="N319" s="109"/>
    </row>
    <row r="320">
      <c r="A320" s="107"/>
      <c r="B320" s="107"/>
      <c r="C320" s="107"/>
      <c r="D320" s="107"/>
      <c r="E320" s="107"/>
      <c r="F320" s="107"/>
      <c r="G320" s="107"/>
      <c r="H320" s="108"/>
      <c r="I320" s="109"/>
      <c r="J320" s="107"/>
      <c r="K320" s="109"/>
      <c r="L320" s="107"/>
      <c r="M320" s="107"/>
      <c r="N320" s="109"/>
    </row>
    <row r="321">
      <c r="A321" s="107"/>
      <c r="B321" s="107"/>
      <c r="C321" s="107"/>
      <c r="D321" s="107"/>
      <c r="E321" s="107"/>
      <c r="F321" s="107"/>
      <c r="G321" s="107"/>
      <c r="H321" s="108"/>
      <c r="I321" s="109"/>
      <c r="J321" s="107"/>
      <c r="K321" s="109"/>
      <c r="L321" s="107"/>
      <c r="M321" s="107"/>
      <c r="N321" s="109"/>
    </row>
    <row r="322">
      <c r="A322" s="107"/>
      <c r="B322" s="107"/>
      <c r="C322" s="107"/>
      <c r="D322" s="107"/>
      <c r="E322" s="107"/>
      <c r="F322" s="107"/>
      <c r="G322" s="107"/>
      <c r="H322" s="108"/>
      <c r="I322" s="109"/>
      <c r="J322" s="107"/>
      <c r="K322" s="109"/>
      <c r="L322" s="107"/>
      <c r="M322" s="107"/>
      <c r="N322" s="109"/>
    </row>
    <row r="323">
      <c r="A323" s="107"/>
      <c r="B323" s="107"/>
      <c r="C323" s="107"/>
      <c r="D323" s="107"/>
      <c r="E323" s="107"/>
      <c r="F323" s="107"/>
      <c r="G323" s="107"/>
      <c r="H323" s="108"/>
      <c r="I323" s="109"/>
      <c r="J323" s="107"/>
      <c r="K323" s="109"/>
      <c r="L323" s="107"/>
      <c r="M323" s="107"/>
      <c r="N323" s="109"/>
    </row>
    <row r="324">
      <c r="A324" s="107"/>
      <c r="B324" s="107"/>
      <c r="C324" s="107"/>
      <c r="D324" s="107"/>
      <c r="E324" s="107"/>
      <c r="F324" s="107"/>
      <c r="G324" s="107"/>
      <c r="H324" s="108"/>
      <c r="I324" s="109"/>
      <c r="J324" s="107"/>
      <c r="K324" s="109"/>
      <c r="L324" s="107"/>
      <c r="M324" s="107"/>
      <c r="N324" s="109"/>
    </row>
    <row r="325">
      <c r="A325" s="107"/>
      <c r="B325" s="107"/>
      <c r="C325" s="107"/>
      <c r="D325" s="107"/>
      <c r="E325" s="107"/>
      <c r="F325" s="107"/>
      <c r="G325" s="107"/>
      <c r="H325" s="108"/>
      <c r="I325" s="109"/>
      <c r="J325" s="107"/>
      <c r="K325" s="109"/>
      <c r="L325" s="107"/>
      <c r="M325" s="107"/>
      <c r="N325" s="109"/>
    </row>
    <row r="326">
      <c r="A326" s="107"/>
      <c r="B326" s="107"/>
      <c r="C326" s="107"/>
      <c r="D326" s="107"/>
      <c r="E326" s="107"/>
      <c r="F326" s="107"/>
      <c r="G326" s="107"/>
      <c r="H326" s="108"/>
      <c r="I326" s="109"/>
      <c r="J326" s="107"/>
      <c r="K326" s="109"/>
      <c r="L326" s="107"/>
      <c r="M326" s="107"/>
      <c r="N326" s="109"/>
    </row>
    <row r="327">
      <c r="A327" s="107"/>
      <c r="B327" s="107"/>
      <c r="C327" s="107"/>
      <c r="D327" s="107"/>
      <c r="E327" s="107"/>
      <c r="F327" s="107"/>
      <c r="G327" s="107"/>
      <c r="H327" s="108"/>
      <c r="I327" s="109"/>
      <c r="J327" s="107"/>
      <c r="K327" s="109"/>
      <c r="L327" s="107"/>
      <c r="M327" s="107"/>
      <c r="N327" s="109"/>
    </row>
    <row r="328">
      <c r="A328" s="107"/>
      <c r="B328" s="107"/>
      <c r="C328" s="107"/>
      <c r="D328" s="107"/>
      <c r="E328" s="107"/>
      <c r="F328" s="107"/>
      <c r="G328" s="107"/>
      <c r="H328" s="108"/>
      <c r="I328" s="109"/>
      <c r="J328" s="107"/>
      <c r="K328" s="109"/>
      <c r="L328" s="107"/>
      <c r="M328" s="107"/>
      <c r="N328" s="109"/>
    </row>
    <row r="329">
      <c r="A329" s="107"/>
      <c r="B329" s="107"/>
      <c r="C329" s="107"/>
      <c r="D329" s="107"/>
      <c r="E329" s="107"/>
      <c r="F329" s="107"/>
      <c r="G329" s="107"/>
      <c r="H329" s="108"/>
      <c r="I329" s="109"/>
      <c r="J329" s="107"/>
      <c r="K329" s="109"/>
      <c r="L329" s="107"/>
      <c r="M329" s="107"/>
      <c r="N329" s="109"/>
    </row>
    <row r="330">
      <c r="A330" s="107"/>
      <c r="B330" s="107"/>
      <c r="C330" s="107"/>
      <c r="D330" s="107"/>
      <c r="E330" s="107"/>
      <c r="F330" s="107"/>
      <c r="G330" s="107"/>
      <c r="H330" s="108"/>
      <c r="I330" s="109"/>
      <c r="J330" s="107"/>
      <c r="K330" s="109"/>
      <c r="L330" s="107"/>
      <c r="M330" s="107"/>
      <c r="N330" s="109"/>
    </row>
    <row r="331">
      <c r="A331" s="107"/>
      <c r="B331" s="107"/>
      <c r="C331" s="107"/>
      <c r="D331" s="107"/>
      <c r="E331" s="107"/>
      <c r="F331" s="107"/>
      <c r="G331" s="107"/>
      <c r="H331" s="108"/>
      <c r="I331" s="109"/>
      <c r="J331" s="107"/>
      <c r="K331" s="109"/>
      <c r="L331" s="107"/>
      <c r="M331" s="107"/>
      <c r="N331" s="109"/>
    </row>
    <row r="332">
      <c r="A332" s="107"/>
      <c r="B332" s="107"/>
      <c r="C332" s="107"/>
      <c r="D332" s="107"/>
      <c r="E332" s="107"/>
      <c r="F332" s="107"/>
      <c r="G332" s="107"/>
      <c r="H332" s="108"/>
      <c r="I332" s="109"/>
      <c r="J332" s="107"/>
      <c r="K332" s="109"/>
      <c r="L332" s="107"/>
      <c r="M332" s="107"/>
      <c r="N332" s="109"/>
    </row>
    <row r="333">
      <c r="A333" s="107"/>
      <c r="B333" s="107"/>
      <c r="C333" s="107"/>
      <c r="D333" s="107"/>
      <c r="E333" s="107"/>
      <c r="F333" s="107"/>
      <c r="G333" s="107"/>
      <c r="H333" s="108"/>
      <c r="I333" s="109"/>
      <c r="J333" s="107"/>
      <c r="K333" s="109"/>
      <c r="L333" s="107"/>
      <c r="M333" s="107"/>
      <c r="N333" s="109"/>
    </row>
    <row r="334">
      <c r="A334" s="107"/>
      <c r="B334" s="107"/>
      <c r="C334" s="107"/>
      <c r="D334" s="107"/>
      <c r="E334" s="107"/>
      <c r="F334" s="107"/>
      <c r="G334" s="107"/>
      <c r="H334" s="108"/>
      <c r="I334" s="109"/>
      <c r="J334" s="107"/>
      <c r="K334" s="109"/>
      <c r="L334" s="107"/>
      <c r="M334" s="107"/>
      <c r="N334" s="109"/>
    </row>
    <row r="335">
      <c r="A335" s="107"/>
      <c r="B335" s="107"/>
      <c r="C335" s="107"/>
      <c r="D335" s="107"/>
      <c r="E335" s="107"/>
      <c r="F335" s="107"/>
      <c r="G335" s="107"/>
      <c r="H335" s="108"/>
      <c r="I335" s="109"/>
      <c r="J335" s="107"/>
      <c r="K335" s="109"/>
      <c r="L335" s="107"/>
      <c r="M335" s="107"/>
      <c r="N335" s="109"/>
    </row>
    <row r="336">
      <c r="A336" s="107"/>
      <c r="B336" s="107"/>
      <c r="C336" s="107"/>
      <c r="D336" s="107"/>
      <c r="E336" s="107"/>
      <c r="F336" s="107"/>
      <c r="G336" s="107"/>
      <c r="H336" s="108"/>
      <c r="I336" s="109"/>
      <c r="J336" s="107"/>
      <c r="K336" s="109"/>
      <c r="L336" s="107"/>
      <c r="M336" s="107"/>
      <c r="N336" s="109"/>
    </row>
    <row r="337">
      <c r="A337" s="107"/>
      <c r="B337" s="107"/>
      <c r="C337" s="107"/>
      <c r="D337" s="107"/>
      <c r="E337" s="107"/>
      <c r="F337" s="107"/>
      <c r="G337" s="107"/>
      <c r="H337" s="108"/>
      <c r="I337" s="109"/>
      <c r="J337" s="107"/>
      <c r="K337" s="109"/>
      <c r="L337" s="107"/>
      <c r="M337" s="107"/>
      <c r="N337" s="109"/>
    </row>
    <row r="338">
      <c r="A338" s="107"/>
      <c r="B338" s="107"/>
      <c r="C338" s="107"/>
      <c r="D338" s="107"/>
      <c r="E338" s="107"/>
      <c r="F338" s="107"/>
      <c r="G338" s="107"/>
      <c r="H338" s="108"/>
      <c r="I338" s="109"/>
      <c r="J338" s="107"/>
      <c r="K338" s="109"/>
      <c r="L338" s="107"/>
      <c r="M338" s="107"/>
      <c r="N338" s="109"/>
    </row>
    <row r="339">
      <c r="A339" s="107"/>
      <c r="B339" s="107"/>
      <c r="C339" s="107"/>
      <c r="D339" s="107"/>
      <c r="E339" s="107"/>
      <c r="F339" s="107"/>
      <c r="G339" s="107"/>
      <c r="H339" s="108"/>
      <c r="I339" s="109"/>
      <c r="J339" s="107"/>
      <c r="K339" s="109"/>
      <c r="L339" s="107"/>
      <c r="M339" s="107"/>
      <c r="N339" s="109"/>
    </row>
    <row r="340">
      <c r="A340" s="107"/>
      <c r="B340" s="107"/>
      <c r="C340" s="107"/>
      <c r="D340" s="107"/>
      <c r="E340" s="107"/>
      <c r="F340" s="107"/>
      <c r="G340" s="107"/>
      <c r="H340" s="108"/>
      <c r="I340" s="109"/>
      <c r="J340" s="107"/>
      <c r="K340" s="109"/>
      <c r="L340" s="107"/>
      <c r="M340" s="107"/>
      <c r="N340" s="109"/>
    </row>
    <row r="341">
      <c r="A341" s="107"/>
      <c r="B341" s="107"/>
      <c r="C341" s="107"/>
      <c r="D341" s="107"/>
      <c r="E341" s="107"/>
      <c r="F341" s="107"/>
      <c r="G341" s="107"/>
      <c r="H341" s="108"/>
      <c r="I341" s="109"/>
      <c r="J341" s="107"/>
      <c r="K341" s="109"/>
      <c r="L341" s="107"/>
      <c r="M341" s="107"/>
      <c r="N341" s="109"/>
    </row>
    <row r="342">
      <c r="A342" s="107"/>
      <c r="B342" s="107"/>
      <c r="C342" s="107"/>
      <c r="D342" s="107"/>
      <c r="E342" s="107"/>
      <c r="F342" s="107"/>
      <c r="G342" s="107"/>
      <c r="H342" s="108"/>
      <c r="I342" s="109"/>
      <c r="J342" s="107"/>
      <c r="K342" s="109"/>
      <c r="L342" s="107"/>
      <c r="M342" s="107"/>
      <c r="N342" s="109"/>
    </row>
    <row r="343">
      <c r="A343" s="107"/>
      <c r="B343" s="107"/>
      <c r="C343" s="107"/>
      <c r="D343" s="107"/>
      <c r="E343" s="107"/>
      <c r="F343" s="107"/>
      <c r="G343" s="107"/>
      <c r="H343" s="108"/>
      <c r="I343" s="109"/>
      <c r="J343" s="107"/>
      <c r="K343" s="109"/>
      <c r="L343" s="107"/>
      <c r="M343" s="107"/>
      <c r="N343" s="109"/>
    </row>
    <row r="344">
      <c r="A344" s="107"/>
      <c r="B344" s="107"/>
      <c r="C344" s="107"/>
      <c r="D344" s="107"/>
      <c r="E344" s="107"/>
      <c r="F344" s="107"/>
      <c r="G344" s="107"/>
      <c r="H344" s="108"/>
      <c r="I344" s="109"/>
      <c r="J344" s="107"/>
      <c r="K344" s="109"/>
      <c r="L344" s="107"/>
      <c r="M344" s="107"/>
      <c r="N344" s="109"/>
    </row>
    <row r="345">
      <c r="A345" s="107"/>
      <c r="B345" s="107"/>
      <c r="C345" s="107"/>
      <c r="D345" s="107"/>
      <c r="E345" s="107"/>
      <c r="F345" s="107"/>
      <c r="G345" s="107"/>
      <c r="H345" s="108"/>
      <c r="I345" s="109"/>
      <c r="J345" s="107"/>
      <c r="K345" s="109"/>
      <c r="L345" s="107"/>
      <c r="M345" s="107"/>
      <c r="N345" s="109"/>
    </row>
    <row r="346">
      <c r="A346" s="107"/>
      <c r="B346" s="107"/>
      <c r="C346" s="107"/>
      <c r="D346" s="107"/>
      <c r="E346" s="107"/>
      <c r="F346" s="107"/>
      <c r="G346" s="107"/>
      <c r="H346" s="108"/>
      <c r="I346" s="109"/>
      <c r="J346" s="107"/>
      <c r="K346" s="109"/>
      <c r="L346" s="107"/>
      <c r="M346" s="107"/>
      <c r="N346" s="109"/>
    </row>
    <row r="347">
      <c r="A347" s="107"/>
      <c r="B347" s="107"/>
      <c r="C347" s="107"/>
      <c r="D347" s="107"/>
      <c r="E347" s="107"/>
      <c r="F347" s="107"/>
      <c r="G347" s="107"/>
      <c r="H347" s="108"/>
      <c r="I347" s="109"/>
      <c r="J347" s="107"/>
      <c r="K347" s="109"/>
      <c r="L347" s="107"/>
      <c r="M347" s="107"/>
      <c r="N347" s="109"/>
    </row>
    <row r="348">
      <c r="A348" s="107"/>
      <c r="B348" s="107"/>
      <c r="C348" s="107"/>
      <c r="D348" s="107"/>
      <c r="E348" s="107"/>
      <c r="F348" s="107"/>
      <c r="G348" s="107"/>
      <c r="H348" s="108"/>
      <c r="I348" s="109"/>
      <c r="J348" s="107"/>
      <c r="K348" s="109"/>
      <c r="L348" s="107"/>
      <c r="M348" s="107"/>
      <c r="N348" s="109"/>
    </row>
    <row r="349">
      <c r="A349" s="107"/>
      <c r="B349" s="107"/>
      <c r="C349" s="107"/>
      <c r="D349" s="107"/>
      <c r="E349" s="107"/>
      <c r="F349" s="107"/>
      <c r="G349" s="107"/>
      <c r="H349" s="108"/>
      <c r="I349" s="109"/>
      <c r="J349" s="107"/>
      <c r="K349" s="109"/>
      <c r="L349" s="107"/>
      <c r="M349" s="107"/>
      <c r="N349" s="109"/>
    </row>
    <row r="350">
      <c r="A350" s="107"/>
      <c r="B350" s="107"/>
      <c r="C350" s="107"/>
      <c r="D350" s="107"/>
      <c r="E350" s="107"/>
      <c r="F350" s="107"/>
      <c r="G350" s="107"/>
      <c r="H350" s="108"/>
      <c r="I350" s="109"/>
      <c r="J350" s="107"/>
      <c r="K350" s="109"/>
      <c r="L350" s="107"/>
      <c r="M350" s="107"/>
      <c r="N350" s="109"/>
    </row>
    <row r="351">
      <c r="A351" s="107"/>
      <c r="B351" s="107"/>
      <c r="C351" s="107"/>
      <c r="D351" s="107"/>
      <c r="E351" s="107"/>
      <c r="F351" s="107"/>
      <c r="G351" s="107"/>
      <c r="H351" s="108"/>
      <c r="I351" s="109"/>
      <c r="J351" s="107"/>
      <c r="K351" s="109"/>
      <c r="L351" s="107"/>
      <c r="M351" s="107"/>
      <c r="N351" s="109"/>
    </row>
    <row r="352">
      <c r="A352" s="107"/>
      <c r="B352" s="107"/>
      <c r="C352" s="107"/>
      <c r="D352" s="107"/>
      <c r="E352" s="107"/>
      <c r="F352" s="107"/>
      <c r="G352" s="107"/>
      <c r="H352" s="108"/>
      <c r="I352" s="109"/>
      <c r="J352" s="107"/>
      <c r="K352" s="109"/>
      <c r="L352" s="107"/>
      <c r="M352" s="107"/>
      <c r="N352" s="109"/>
    </row>
    <row r="353">
      <c r="A353" s="107"/>
      <c r="B353" s="107"/>
      <c r="C353" s="107"/>
      <c r="D353" s="107"/>
      <c r="E353" s="107"/>
      <c r="F353" s="107"/>
      <c r="G353" s="107"/>
      <c r="H353" s="108"/>
      <c r="I353" s="109"/>
      <c r="J353" s="107"/>
      <c r="K353" s="109"/>
      <c r="L353" s="107"/>
      <c r="M353" s="107"/>
      <c r="N353" s="109"/>
    </row>
    <row r="354">
      <c r="A354" s="107"/>
      <c r="B354" s="107"/>
      <c r="C354" s="107"/>
      <c r="D354" s="107"/>
      <c r="E354" s="107"/>
      <c r="F354" s="107"/>
      <c r="G354" s="107"/>
      <c r="H354" s="108"/>
      <c r="I354" s="109"/>
      <c r="J354" s="107"/>
      <c r="K354" s="109"/>
      <c r="L354" s="107"/>
      <c r="M354" s="107"/>
      <c r="N354" s="109"/>
    </row>
    <row r="355">
      <c r="A355" s="107"/>
      <c r="B355" s="107"/>
      <c r="C355" s="107"/>
      <c r="D355" s="107"/>
      <c r="E355" s="107"/>
      <c r="F355" s="107"/>
      <c r="G355" s="107"/>
      <c r="H355" s="108"/>
      <c r="I355" s="109"/>
      <c r="J355" s="107"/>
      <c r="K355" s="109"/>
      <c r="L355" s="107"/>
      <c r="M355" s="107"/>
      <c r="N355" s="109"/>
    </row>
    <row r="356">
      <c r="A356" s="107"/>
      <c r="B356" s="107"/>
      <c r="C356" s="107"/>
      <c r="D356" s="107"/>
      <c r="E356" s="107"/>
      <c r="F356" s="107"/>
      <c r="G356" s="107"/>
      <c r="H356" s="108"/>
      <c r="I356" s="109"/>
      <c r="J356" s="107"/>
      <c r="K356" s="109"/>
      <c r="L356" s="107"/>
      <c r="M356" s="107"/>
      <c r="N356" s="109"/>
    </row>
    <row r="357">
      <c r="A357" s="107"/>
      <c r="B357" s="107"/>
      <c r="C357" s="107"/>
      <c r="D357" s="107"/>
      <c r="E357" s="107"/>
      <c r="F357" s="107"/>
      <c r="G357" s="107"/>
      <c r="H357" s="108"/>
      <c r="I357" s="109"/>
      <c r="J357" s="107"/>
      <c r="K357" s="109"/>
      <c r="L357" s="107"/>
      <c r="M357" s="107"/>
      <c r="N357" s="109"/>
    </row>
    <row r="358">
      <c r="A358" s="107"/>
      <c r="B358" s="107"/>
      <c r="C358" s="107"/>
      <c r="D358" s="107"/>
      <c r="E358" s="107"/>
      <c r="F358" s="107"/>
      <c r="G358" s="107"/>
      <c r="H358" s="108"/>
      <c r="I358" s="109"/>
      <c r="J358" s="107"/>
      <c r="K358" s="109"/>
      <c r="L358" s="107"/>
      <c r="M358" s="107"/>
      <c r="N358" s="109"/>
    </row>
    <row r="359">
      <c r="A359" s="107"/>
      <c r="B359" s="107"/>
      <c r="C359" s="107"/>
      <c r="D359" s="107"/>
      <c r="E359" s="107"/>
      <c r="F359" s="107"/>
      <c r="G359" s="107"/>
      <c r="H359" s="108"/>
      <c r="I359" s="109"/>
      <c r="J359" s="107"/>
      <c r="K359" s="109"/>
      <c r="L359" s="107"/>
      <c r="M359" s="107"/>
      <c r="N359" s="109"/>
    </row>
    <row r="360">
      <c r="A360" s="107"/>
      <c r="B360" s="107"/>
      <c r="C360" s="107"/>
      <c r="D360" s="107"/>
      <c r="E360" s="107"/>
      <c r="F360" s="107"/>
      <c r="G360" s="107"/>
      <c r="H360" s="108"/>
      <c r="I360" s="109"/>
      <c r="J360" s="107"/>
      <c r="K360" s="109"/>
      <c r="L360" s="107"/>
      <c r="M360" s="107"/>
      <c r="N360" s="109"/>
    </row>
    <row r="361">
      <c r="A361" s="107"/>
      <c r="B361" s="107"/>
      <c r="C361" s="107"/>
      <c r="D361" s="107"/>
      <c r="E361" s="107"/>
      <c r="F361" s="107"/>
      <c r="G361" s="107"/>
      <c r="H361" s="108"/>
      <c r="I361" s="109"/>
      <c r="J361" s="107"/>
      <c r="K361" s="109"/>
      <c r="L361" s="107"/>
      <c r="M361" s="107"/>
      <c r="N361" s="109"/>
    </row>
    <row r="362">
      <c r="A362" s="107"/>
      <c r="B362" s="107"/>
      <c r="C362" s="107"/>
      <c r="D362" s="107"/>
      <c r="E362" s="107"/>
      <c r="F362" s="107"/>
      <c r="G362" s="107"/>
      <c r="H362" s="108"/>
      <c r="I362" s="109"/>
      <c r="J362" s="107"/>
      <c r="K362" s="109"/>
      <c r="L362" s="107"/>
      <c r="M362" s="107"/>
      <c r="N362" s="109"/>
    </row>
    <row r="363">
      <c r="A363" s="107"/>
      <c r="B363" s="107"/>
      <c r="C363" s="107"/>
      <c r="D363" s="107"/>
      <c r="E363" s="107"/>
      <c r="F363" s="107"/>
      <c r="G363" s="107"/>
      <c r="H363" s="108"/>
      <c r="I363" s="109"/>
      <c r="J363" s="107"/>
      <c r="K363" s="109"/>
      <c r="L363" s="107"/>
      <c r="M363" s="107"/>
      <c r="N363" s="109"/>
    </row>
    <row r="364">
      <c r="A364" s="107"/>
      <c r="B364" s="107"/>
      <c r="C364" s="107"/>
      <c r="D364" s="107"/>
      <c r="E364" s="107"/>
      <c r="F364" s="107"/>
      <c r="G364" s="107"/>
      <c r="H364" s="108"/>
      <c r="I364" s="109"/>
      <c r="J364" s="107"/>
      <c r="K364" s="109"/>
      <c r="L364" s="107"/>
      <c r="M364" s="107"/>
      <c r="N364" s="109"/>
    </row>
    <row r="365">
      <c r="A365" s="107"/>
      <c r="B365" s="107"/>
      <c r="C365" s="107"/>
      <c r="D365" s="107"/>
      <c r="E365" s="107"/>
      <c r="F365" s="107"/>
      <c r="G365" s="107"/>
      <c r="H365" s="108"/>
      <c r="I365" s="109"/>
      <c r="J365" s="107"/>
      <c r="K365" s="109"/>
      <c r="L365" s="107"/>
      <c r="M365" s="107"/>
      <c r="N365" s="109"/>
    </row>
    <row r="366">
      <c r="A366" s="107"/>
      <c r="B366" s="107"/>
      <c r="C366" s="107"/>
      <c r="D366" s="107"/>
      <c r="E366" s="107"/>
      <c r="F366" s="107"/>
      <c r="G366" s="107"/>
      <c r="H366" s="108"/>
      <c r="I366" s="109"/>
      <c r="J366" s="107"/>
      <c r="K366" s="109"/>
      <c r="L366" s="107"/>
      <c r="M366" s="107"/>
      <c r="N366" s="109"/>
    </row>
    <row r="367">
      <c r="A367" s="107"/>
      <c r="B367" s="107"/>
      <c r="C367" s="107"/>
      <c r="D367" s="107"/>
      <c r="E367" s="107"/>
      <c r="F367" s="107"/>
      <c r="G367" s="107"/>
      <c r="H367" s="108"/>
      <c r="I367" s="109"/>
      <c r="J367" s="107"/>
      <c r="K367" s="109"/>
      <c r="L367" s="107"/>
      <c r="M367" s="107"/>
      <c r="N367" s="109"/>
    </row>
    <row r="368">
      <c r="A368" s="107"/>
      <c r="B368" s="107"/>
      <c r="C368" s="107"/>
      <c r="D368" s="107"/>
      <c r="E368" s="107"/>
      <c r="F368" s="107"/>
      <c r="G368" s="107"/>
      <c r="H368" s="108"/>
      <c r="I368" s="109"/>
      <c r="J368" s="107"/>
      <c r="K368" s="109"/>
      <c r="L368" s="107"/>
      <c r="M368" s="107"/>
      <c r="N368" s="109"/>
    </row>
    <row r="369">
      <c r="A369" s="107"/>
      <c r="B369" s="107"/>
      <c r="C369" s="107"/>
      <c r="D369" s="107"/>
      <c r="E369" s="107"/>
      <c r="F369" s="107"/>
      <c r="G369" s="107"/>
      <c r="H369" s="108"/>
      <c r="I369" s="109"/>
      <c r="J369" s="107"/>
      <c r="K369" s="109"/>
      <c r="L369" s="107"/>
      <c r="M369" s="107"/>
      <c r="N369" s="109"/>
    </row>
    <row r="370">
      <c r="A370" s="107"/>
      <c r="B370" s="107"/>
      <c r="C370" s="107"/>
      <c r="D370" s="107"/>
      <c r="E370" s="107"/>
      <c r="F370" s="107"/>
      <c r="G370" s="107"/>
      <c r="H370" s="108"/>
      <c r="I370" s="109"/>
      <c r="J370" s="107"/>
      <c r="K370" s="109"/>
      <c r="L370" s="107"/>
      <c r="M370" s="107"/>
      <c r="N370" s="109"/>
    </row>
    <row r="371">
      <c r="A371" s="107"/>
      <c r="B371" s="107"/>
      <c r="C371" s="107"/>
      <c r="D371" s="107"/>
      <c r="E371" s="107"/>
      <c r="F371" s="107"/>
      <c r="G371" s="107"/>
      <c r="H371" s="108"/>
      <c r="I371" s="109"/>
      <c r="J371" s="107"/>
      <c r="K371" s="109"/>
      <c r="L371" s="107"/>
      <c r="M371" s="107"/>
      <c r="N371" s="109"/>
    </row>
    <row r="372">
      <c r="A372" s="107"/>
      <c r="B372" s="107"/>
      <c r="C372" s="107"/>
      <c r="D372" s="107"/>
      <c r="E372" s="107"/>
      <c r="F372" s="107"/>
      <c r="G372" s="107"/>
      <c r="H372" s="108"/>
      <c r="I372" s="109"/>
      <c r="J372" s="107"/>
      <c r="K372" s="109"/>
      <c r="L372" s="107"/>
      <c r="M372" s="107"/>
      <c r="N372" s="109"/>
    </row>
    <row r="373">
      <c r="A373" s="107"/>
      <c r="B373" s="107"/>
      <c r="C373" s="107"/>
      <c r="D373" s="107"/>
      <c r="E373" s="107"/>
      <c r="F373" s="107"/>
      <c r="G373" s="107"/>
      <c r="H373" s="108"/>
      <c r="I373" s="109"/>
      <c r="J373" s="107"/>
      <c r="K373" s="109"/>
      <c r="L373" s="107"/>
      <c r="M373" s="107"/>
      <c r="N373" s="109"/>
    </row>
    <row r="374">
      <c r="A374" s="107"/>
      <c r="B374" s="107"/>
      <c r="C374" s="107"/>
      <c r="D374" s="107"/>
      <c r="E374" s="107"/>
      <c r="F374" s="107"/>
      <c r="G374" s="107"/>
      <c r="H374" s="108"/>
      <c r="I374" s="109"/>
      <c r="J374" s="107"/>
      <c r="K374" s="109"/>
      <c r="L374" s="107"/>
      <c r="M374" s="107"/>
      <c r="N374" s="109"/>
    </row>
    <row r="375">
      <c r="A375" s="107"/>
      <c r="B375" s="107"/>
      <c r="C375" s="107"/>
      <c r="D375" s="107"/>
      <c r="E375" s="107"/>
      <c r="F375" s="107"/>
      <c r="G375" s="107"/>
      <c r="H375" s="108"/>
      <c r="I375" s="109"/>
      <c r="J375" s="107"/>
      <c r="K375" s="109"/>
      <c r="L375" s="107"/>
      <c r="M375" s="107"/>
      <c r="N375" s="109"/>
    </row>
    <row r="376">
      <c r="A376" s="107"/>
      <c r="B376" s="107"/>
      <c r="C376" s="107"/>
      <c r="D376" s="107"/>
      <c r="E376" s="107"/>
      <c r="F376" s="107"/>
      <c r="G376" s="107"/>
      <c r="H376" s="108"/>
      <c r="I376" s="109"/>
      <c r="J376" s="107"/>
      <c r="K376" s="109"/>
      <c r="L376" s="107"/>
      <c r="M376" s="107"/>
      <c r="N376" s="109"/>
    </row>
    <row r="377">
      <c r="A377" s="107"/>
      <c r="B377" s="107"/>
      <c r="C377" s="107"/>
      <c r="D377" s="107"/>
      <c r="E377" s="107"/>
      <c r="F377" s="107"/>
      <c r="G377" s="107"/>
      <c r="H377" s="108"/>
      <c r="I377" s="109"/>
      <c r="J377" s="107"/>
      <c r="K377" s="109"/>
      <c r="L377" s="107"/>
      <c r="M377" s="107"/>
      <c r="N377" s="109"/>
    </row>
    <row r="378">
      <c r="A378" s="107"/>
      <c r="B378" s="107"/>
      <c r="C378" s="107"/>
      <c r="D378" s="107"/>
      <c r="E378" s="107"/>
      <c r="F378" s="107"/>
      <c r="G378" s="107"/>
      <c r="H378" s="108"/>
      <c r="I378" s="109"/>
      <c r="J378" s="107"/>
      <c r="K378" s="109"/>
      <c r="L378" s="107"/>
      <c r="M378" s="107"/>
      <c r="N378" s="109"/>
    </row>
    <row r="379">
      <c r="A379" s="107"/>
      <c r="B379" s="107"/>
      <c r="C379" s="107"/>
      <c r="D379" s="107"/>
      <c r="E379" s="107"/>
      <c r="F379" s="107"/>
      <c r="G379" s="107"/>
      <c r="H379" s="108"/>
      <c r="I379" s="109"/>
      <c r="J379" s="107"/>
      <c r="K379" s="109"/>
      <c r="L379" s="107"/>
      <c r="M379" s="107"/>
      <c r="N379" s="109"/>
    </row>
    <row r="380">
      <c r="A380" s="107"/>
      <c r="B380" s="107"/>
      <c r="C380" s="107"/>
      <c r="D380" s="107"/>
      <c r="E380" s="107"/>
      <c r="F380" s="107"/>
      <c r="G380" s="107"/>
      <c r="H380" s="108"/>
      <c r="I380" s="109"/>
      <c r="J380" s="107"/>
      <c r="K380" s="109"/>
      <c r="L380" s="107"/>
      <c r="M380" s="107"/>
      <c r="N380" s="109"/>
    </row>
    <row r="381">
      <c r="A381" s="107"/>
      <c r="B381" s="107"/>
      <c r="C381" s="107"/>
      <c r="D381" s="107"/>
      <c r="E381" s="107"/>
      <c r="F381" s="107"/>
      <c r="G381" s="107"/>
      <c r="H381" s="108"/>
      <c r="I381" s="109"/>
      <c r="J381" s="107"/>
      <c r="K381" s="109"/>
      <c r="L381" s="107"/>
      <c r="M381" s="107"/>
      <c r="N381" s="109"/>
    </row>
    <row r="382">
      <c r="A382" s="107"/>
      <c r="B382" s="107"/>
      <c r="C382" s="107"/>
      <c r="D382" s="107"/>
      <c r="E382" s="107"/>
      <c r="F382" s="107"/>
      <c r="G382" s="107"/>
      <c r="H382" s="108"/>
      <c r="I382" s="109"/>
      <c r="J382" s="107"/>
      <c r="K382" s="109"/>
      <c r="L382" s="107"/>
      <c r="M382" s="107"/>
      <c r="N382" s="109"/>
    </row>
    <row r="383">
      <c r="A383" s="107"/>
      <c r="B383" s="107"/>
      <c r="C383" s="107"/>
      <c r="D383" s="107"/>
      <c r="E383" s="107"/>
      <c r="F383" s="107"/>
      <c r="G383" s="107"/>
      <c r="H383" s="108"/>
      <c r="I383" s="109"/>
      <c r="J383" s="107"/>
      <c r="K383" s="109"/>
      <c r="L383" s="107"/>
      <c r="M383" s="107"/>
      <c r="N383" s="109"/>
    </row>
    <row r="384">
      <c r="A384" s="107"/>
      <c r="B384" s="107"/>
      <c r="C384" s="107"/>
      <c r="D384" s="107"/>
      <c r="E384" s="107"/>
      <c r="F384" s="107"/>
      <c r="G384" s="107"/>
      <c r="H384" s="108"/>
      <c r="I384" s="109"/>
      <c r="J384" s="107"/>
      <c r="K384" s="109"/>
      <c r="L384" s="107"/>
      <c r="M384" s="107"/>
      <c r="N384" s="109"/>
    </row>
    <row r="385">
      <c r="A385" s="107"/>
      <c r="B385" s="107"/>
      <c r="C385" s="107"/>
      <c r="D385" s="107"/>
      <c r="E385" s="107"/>
      <c r="F385" s="107"/>
      <c r="G385" s="107"/>
      <c r="H385" s="108"/>
      <c r="I385" s="109"/>
      <c r="J385" s="107"/>
      <c r="K385" s="109"/>
      <c r="L385" s="107"/>
      <c r="M385" s="107"/>
      <c r="N385" s="109"/>
    </row>
    <row r="386">
      <c r="A386" s="107"/>
      <c r="B386" s="107"/>
      <c r="C386" s="107"/>
      <c r="D386" s="107"/>
      <c r="E386" s="107"/>
      <c r="F386" s="107"/>
      <c r="G386" s="107"/>
      <c r="H386" s="108"/>
      <c r="I386" s="109"/>
      <c r="J386" s="107"/>
      <c r="K386" s="109"/>
      <c r="L386" s="107"/>
      <c r="M386" s="107"/>
      <c r="N386" s="109"/>
    </row>
    <row r="387">
      <c r="A387" s="107"/>
      <c r="B387" s="107"/>
      <c r="C387" s="107"/>
      <c r="D387" s="107"/>
      <c r="E387" s="107"/>
      <c r="F387" s="107"/>
      <c r="G387" s="107"/>
      <c r="H387" s="108"/>
      <c r="I387" s="109"/>
      <c r="J387" s="107"/>
      <c r="K387" s="109"/>
      <c r="L387" s="107"/>
      <c r="M387" s="107"/>
      <c r="N387" s="109"/>
    </row>
    <row r="388">
      <c r="A388" s="107"/>
      <c r="B388" s="107"/>
      <c r="C388" s="107"/>
      <c r="D388" s="107"/>
      <c r="E388" s="107"/>
      <c r="F388" s="107"/>
      <c r="G388" s="107"/>
      <c r="H388" s="108"/>
      <c r="I388" s="109"/>
      <c r="J388" s="107"/>
      <c r="K388" s="109"/>
      <c r="L388" s="107"/>
      <c r="M388" s="107"/>
      <c r="N388" s="109"/>
    </row>
    <row r="389">
      <c r="A389" s="107"/>
      <c r="B389" s="107"/>
      <c r="C389" s="107"/>
      <c r="D389" s="107"/>
      <c r="E389" s="107"/>
      <c r="F389" s="107"/>
      <c r="G389" s="107"/>
      <c r="H389" s="108"/>
      <c r="I389" s="109"/>
      <c r="J389" s="107"/>
      <c r="K389" s="109"/>
      <c r="L389" s="107"/>
      <c r="M389" s="107"/>
      <c r="N389" s="109"/>
    </row>
    <row r="390">
      <c r="A390" s="107"/>
      <c r="B390" s="107"/>
      <c r="C390" s="107"/>
      <c r="D390" s="107"/>
      <c r="E390" s="107"/>
      <c r="F390" s="107"/>
      <c r="G390" s="107"/>
      <c r="H390" s="108"/>
      <c r="I390" s="109"/>
      <c r="J390" s="107"/>
      <c r="K390" s="109"/>
      <c r="L390" s="107"/>
      <c r="M390" s="107"/>
      <c r="N390" s="109"/>
    </row>
    <row r="391">
      <c r="A391" s="107"/>
      <c r="B391" s="107"/>
      <c r="C391" s="107"/>
      <c r="D391" s="107"/>
      <c r="E391" s="107"/>
      <c r="F391" s="107"/>
      <c r="G391" s="107"/>
      <c r="H391" s="108"/>
      <c r="I391" s="109"/>
      <c r="J391" s="107"/>
      <c r="K391" s="109"/>
      <c r="L391" s="107"/>
      <c r="M391" s="107"/>
      <c r="N391" s="109"/>
    </row>
    <row r="392">
      <c r="A392" s="107"/>
      <c r="B392" s="107"/>
      <c r="C392" s="107"/>
      <c r="D392" s="107"/>
      <c r="E392" s="107"/>
      <c r="F392" s="107"/>
      <c r="G392" s="107"/>
      <c r="H392" s="108"/>
      <c r="I392" s="109"/>
      <c r="J392" s="107"/>
      <c r="K392" s="109"/>
      <c r="L392" s="107"/>
      <c r="M392" s="107"/>
      <c r="N392" s="109"/>
    </row>
    <row r="393">
      <c r="A393" s="107"/>
      <c r="B393" s="107"/>
      <c r="C393" s="107"/>
      <c r="D393" s="107"/>
      <c r="E393" s="107"/>
      <c r="F393" s="107"/>
      <c r="G393" s="107"/>
      <c r="H393" s="108"/>
      <c r="I393" s="109"/>
      <c r="J393" s="107"/>
      <c r="K393" s="109"/>
      <c r="L393" s="107"/>
      <c r="M393" s="107"/>
      <c r="N393" s="109"/>
    </row>
    <row r="394">
      <c r="A394" s="107"/>
      <c r="B394" s="107"/>
      <c r="C394" s="107"/>
      <c r="D394" s="107"/>
      <c r="E394" s="107"/>
      <c r="F394" s="107"/>
      <c r="G394" s="107"/>
      <c r="H394" s="108"/>
      <c r="I394" s="109"/>
      <c r="J394" s="107"/>
      <c r="K394" s="109"/>
      <c r="L394" s="107"/>
      <c r="M394" s="107"/>
      <c r="N394" s="109"/>
    </row>
    <row r="395">
      <c r="A395" s="107"/>
      <c r="B395" s="107"/>
      <c r="C395" s="107"/>
      <c r="D395" s="107"/>
      <c r="E395" s="107"/>
      <c r="F395" s="107"/>
      <c r="G395" s="107"/>
      <c r="H395" s="108"/>
      <c r="I395" s="109"/>
      <c r="J395" s="107"/>
      <c r="K395" s="109"/>
      <c r="L395" s="107"/>
      <c r="M395" s="107"/>
      <c r="N395" s="109"/>
    </row>
    <row r="396">
      <c r="A396" s="107"/>
      <c r="B396" s="107"/>
      <c r="C396" s="107"/>
      <c r="D396" s="107"/>
      <c r="E396" s="107"/>
      <c r="F396" s="107"/>
      <c r="G396" s="107"/>
      <c r="H396" s="108"/>
      <c r="I396" s="109"/>
      <c r="J396" s="107"/>
      <c r="K396" s="109"/>
      <c r="L396" s="107"/>
      <c r="M396" s="107"/>
      <c r="N396" s="109"/>
    </row>
    <row r="397">
      <c r="A397" s="107"/>
      <c r="B397" s="107"/>
      <c r="C397" s="107"/>
      <c r="D397" s="107"/>
      <c r="E397" s="107"/>
      <c r="F397" s="107"/>
      <c r="G397" s="107"/>
      <c r="H397" s="108"/>
      <c r="I397" s="109"/>
      <c r="J397" s="107"/>
      <c r="K397" s="109"/>
      <c r="L397" s="107"/>
      <c r="M397" s="107"/>
      <c r="N397" s="109"/>
    </row>
    <row r="398">
      <c r="A398" s="107"/>
      <c r="B398" s="107"/>
      <c r="C398" s="107"/>
      <c r="D398" s="107"/>
      <c r="E398" s="107"/>
      <c r="F398" s="107"/>
      <c r="G398" s="107"/>
      <c r="H398" s="108"/>
      <c r="I398" s="109"/>
      <c r="J398" s="107"/>
      <c r="K398" s="109"/>
      <c r="L398" s="107"/>
      <c r="M398" s="107"/>
      <c r="N398" s="109"/>
    </row>
    <row r="399">
      <c r="A399" s="107"/>
      <c r="B399" s="107"/>
      <c r="C399" s="107"/>
      <c r="D399" s="107"/>
      <c r="E399" s="107"/>
      <c r="F399" s="107"/>
      <c r="G399" s="107"/>
      <c r="H399" s="108"/>
      <c r="I399" s="109"/>
      <c r="J399" s="107"/>
      <c r="K399" s="109"/>
      <c r="L399" s="107"/>
      <c r="M399" s="107"/>
      <c r="N399" s="109"/>
    </row>
    <row r="400">
      <c r="A400" s="107"/>
      <c r="B400" s="107"/>
      <c r="C400" s="107"/>
      <c r="D400" s="107"/>
      <c r="E400" s="107"/>
      <c r="F400" s="107"/>
      <c r="G400" s="107"/>
      <c r="H400" s="108"/>
      <c r="I400" s="109"/>
      <c r="J400" s="107"/>
      <c r="K400" s="109"/>
      <c r="L400" s="107"/>
      <c r="M400" s="107"/>
      <c r="N400" s="109"/>
    </row>
    <row r="401">
      <c r="A401" s="107"/>
      <c r="B401" s="107"/>
      <c r="C401" s="107"/>
      <c r="D401" s="107"/>
      <c r="E401" s="107"/>
      <c r="F401" s="107"/>
      <c r="G401" s="107"/>
      <c r="H401" s="108"/>
      <c r="I401" s="109"/>
      <c r="J401" s="107"/>
      <c r="K401" s="109"/>
      <c r="L401" s="107"/>
      <c r="M401" s="107"/>
      <c r="N401" s="109"/>
    </row>
    <row r="402">
      <c r="A402" s="107"/>
      <c r="B402" s="107"/>
      <c r="C402" s="107"/>
      <c r="D402" s="107"/>
      <c r="E402" s="107"/>
      <c r="F402" s="107"/>
      <c r="G402" s="107"/>
      <c r="H402" s="108"/>
      <c r="I402" s="109"/>
      <c r="J402" s="107"/>
      <c r="K402" s="109"/>
      <c r="L402" s="107"/>
      <c r="M402" s="107"/>
      <c r="N402" s="109"/>
    </row>
    <row r="403">
      <c r="A403" s="107"/>
      <c r="B403" s="107"/>
      <c r="C403" s="107"/>
      <c r="D403" s="107"/>
      <c r="E403" s="107"/>
      <c r="F403" s="107"/>
      <c r="G403" s="107"/>
      <c r="H403" s="108"/>
      <c r="I403" s="109"/>
      <c r="J403" s="107"/>
      <c r="K403" s="109"/>
      <c r="L403" s="107"/>
      <c r="M403" s="107"/>
      <c r="N403" s="109"/>
    </row>
    <row r="404">
      <c r="A404" s="107"/>
      <c r="B404" s="107"/>
      <c r="C404" s="107"/>
      <c r="D404" s="107"/>
      <c r="E404" s="107"/>
      <c r="F404" s="107"/>
      <c r="G404" s="107"/>
      <c r="H404" s="108"/>
      <c r="I404" s="109"/>
      <c r="J404" s="107"/>
      <c r="K404" s="109"/>
      <c r="L404" s="107"/>
      <c r="M404" s="107"/>
      <c r="N404" s="109"/>
    </row>
    <row r="405">
      <c r="A405" s="107"/>
      <c r="B405" s="107"/>
      <c r="C405" s="107"/>
      <c r="D405" s="107"/>
      <c r="E405" s="107"/>
      <c r="F405" s="107"/>
      <c r="G405" s="107"/>
      <c r="H405" s="108"/>
      <c r="I405" s="109"/>
      <c r="J405" s="107"/>
      <c r="K405" s="109"/>
      <c r="L405" s="107"/>
      <c r="M405" s="107"/>
      <c r="N405" s="109"/>
    </row>
    <row r="406">
      <c r="A406" s="107"/>
      <c r="B406" s="107"/>
      <c r="C406" s="107"/>
      <c r="D406" s="107"/>
      <c r="E406" s="107"/>
      <c r="F406" s="107"/>
      <c r="G406" s="107"/>
      <c r="H406" s="108"/>
      <c r="I406" s="109"/>
      <c r="J406" s="107"/>
      <c r="K406" s="109"/>
      <c r="L406" s="107"/>
      <c r="M406" s="107"/>
      <c r="N406" s="109"/>
    </row>
    <row r="407">
      <c r="A407" s="107"/>
      <c r="B407" s="107"/>
      <c r="C407" s="107"/>
      <c r="D407" s="107"/>
      <c r="E407" s="107"/>
      <c r="F407" s="107"/>
      <c r="G407" s="107"/>
      <c r="H407" s="108"/>
      <c r="I407" s="109"/>
      <c r="J407" s="107"/>
      <c r="K407" s="109"/>
      <c r="L407" s="107"/>
      <c r="M407" s="107"/>
      <c r="N407" s="109"/>
    </row>
    <row r="408">
      <c r="A408" s="107"/>
      <c r="B408" s="107"/>
      <c r="C408" s="107"/>
      <c r="D408" s="107"/>
      <c r="E408" s="107"/>
      <c r="F408" s="107"/>
      <c r="G408" s="107"/>
      <c r="H408" s="108"/>
      <c r="I408" s="109"/>
      <c r="J408" s="107"/>
      <c r="K408" s="109"/>
      <c r="L408" s="107"/>
      <c r="M408" s="107"/>
      <c r="N408" s="109"/>
    </row>
    <row r="409">
      <c r="A409" s="107"/>
      <c r="B409" s="107"/>
      <c r="C409" s="107"/>
      <c r="D409" s="107"/>
      <c r="E409" s="107"/>
      <c r="F409" s="107"/>
      <c r="G409" s="107"/>
      <c r="H409" s="108"/>
      <c r="I409" s="109"/>
      <c r="J409" s="107"/>
      <c r="K409" s="109"/>
      <c r="L409" s="107"/>
      <c r="M409" s="107"/>
      <c r="N409" s="109"/>
    </row>
    <row r="410">
      <c r="A410" s="107"/>
      <c r="B410" s="107"/>
      <c r="C410" s="107"/>
      <c r="D410" s="107"/>
      <c r="E410" s="107"/>
      <c r="F410" s="107"/>
      <c r="G410" s="107"/>
      <c r="H410" s="108"/>
      <c r="I410" s="109"/>
      <c r="J410" s="107"/>
      <c r="K410" s="109"/>
      <c r="L410" s="107"/>
      <c r="M410" s="107"/>
      <c r="N410" s="109"/>
    </row>
    <row r="411">
      <c r="A411" s="107"/>
      <c r="B411" s="107"/>
      <c r="C411" s="107"/>
      <c r="D411" s="107"/>
      <c r="E411" s="107"/>
      <c r="F411" s="107"/>
      <c r="G411" s="107"/>
      <c r="H411" s="108"/>
      <c r="I411" s="109"/>
      <c r="J411" s="107"/>
      <c r="K411" s="109"/>
      <c r="L411" s="107"/>
      <c r="M411" s="107"/>
      <c r="N411" s="109"/>
    </row>
    <row r="412">
      <c r="A412" s="107"/>
      <c r="B412" s="107"/>
      <c r="C412" s="107"/>
      <c r="D412" s="107"/>
      <c r="E412" s="107"/>
      <c r="F412" s="107"/>
      <c r="G412" s="107"/>
      <c r="H412" s="108"/>
      <c r="I412" s="109"/>
      <c r="J412" s="107"/>
      <c r="K412" s="109"/>
      <c r="L412" s="107"/>
      <c r="M412" s="107"/>
      <c r="N412" s="109"/>
    </row>
    <row r="413">
      <c r="A413" s="107"/>
      <c r="B413" s="107"/>
      <c r="C413" s="107"/>
      <c r="D413" s="107"/>
      <c r="E413" s="107"/>
      <c r="F413" s="107"/>
      <c r="G413" s="107"/>
      <c r="H413" s="108"/>
      <c r="I413" s="109"/>
      <c r="J413" s="107"/>
      <c r="K413" s="109"/>
      <c r="L413" s="107"/>
      <c r="M413" s="107"/>
      <c r="N413" s="109"/>
    </row>
    <row r="414">
      <c r="A414" s="107"/>
      <c r="B414" s="107"/>
      <c r="C414" s="107"/>
      <c r="D414" s="107"/>
      <c r="E414" s="107"/>
      <c r="F414" s="107"/>
      <c r="G414" s="107"/>
      <c r="H414" s="108"/>
      <c r="I414" s="109"/>
      <c r="J414" s="107"/>
      <c r="K414" s="109"/>
      <c r="L414" s="107"/>
      <c r="M414" s="107"/>
      <c r="N414" s="109"/>
    </row>
    <row r="415">
      <c r="A415" s="107"/>
      <c r="B415" s="107"/>
      <c r="C415" s="107"/>
      <c r="D415" s="107"/>
      <c r="E415" s="107"/>
      <c r="F415" s="107"/>
      <c r="G415" s="107"/>
      <c r="H415" s="108"/>
      <c r="I415" s="109"/>
      <c r="J415" s="107"/>
      <c r="K415" s="109"/>
      <c r="L415" s="107"/>
      <c r="M415" s="107"/>
      <c r="N415" s="109"/>
    </row>
    <row r="416">
      <c r="A416" s="107"/>
      <c r="B416" s="107"/>
      <c r="C416" s="107"/>
      <c r="D416" s="107"/>
      <c r="E416" s="107"/>
      <c r="F416" s="107"/>
      <c r="G416" s="107"/>
      <c r="H416" s="108"/>
      <c r="I416" s="109"/>
      <c r="J416" s="107"/>
      <c r="K416" s="109"/>
      <c r="L416" s="107"/>
      <c r="M416" s="107"/>
      <c r="N416" s="109"/>
    </row>
    <row r="417">
      <c r="A417" s="107"/>
      <c r="B417" s="107"/>
      <c r="C417" s="107"/>
      <c r="D417" s="107"/>
      <c r="E417" s="107"/>
      <c r="F417" s="107"/>
      <c r="G417" s="107"/>
      <c r="H417" s="108"/>
      <c r="I417" s="109"/>
      <c r="J417" s="107"/>
      <c r="K417" s="109"/>
      <c r="L417" s="107"/>
      <c r="M417" s="107"/>
      <c r="N417" s="109"/>
    </row>
    <row r="418">
      <c r="A418" s="107"/>
      <c r="B418" s="107"/>
      <c r="C418" s="107"/>
      <c r="D418" s="107"/>
      <c r="E418" s="107"/>
      <c r="F418" s="107"/>
      <c r="G418" s="107"/>
      <c r="H418" s="108"/>
      <c r="I418" s="109"/>
      <c r="J418" s="107"/>
      <c r="K418" s="109"/>
      <c r="L418" s="107"/>
      <c r="M418" s="107"/>
      <c r="N418" s="109"/>
    </row>
    <row r="419">
      <c r="A419" s="107"/>
      <c r="B419" s="107"/>
      <c r="C419" s="107"/>
      <c r="D419" s="107"/>
      <c r="E419" s="107"/>
      <c r="F419" s="107"/>
      <c r="G419" s="107"/>
      <c r="H419" s="108"/>
      <c r="I419" s="109"/>
      <c r="J419" s="107"/>
      <c r="K419" s="109"/>
      <c r="L419" s="107"/>
      <c r="M419" s="107"/>
      <c r="N419" s="109"/>
    </row>
    <row r="420">
      <c r="A420" s="107"/>
      <c r="B420" s="107"/>
      <c r="C420" s="107"/>
      <c r="D420" s="107"/>
      <c r="E420" s="107"/>
      <c r="F420" s="107"/>
      <c r="G420" s="107"/>
      <c r="H420" s="108"/>
      <c r="I420" s="109"/>
      <c r="J420" s="107"/>
      <c r="K420" s="109"/>
      <c r="L420" s="107"/>
      <c r="M420" s="107"/>
      <c r="N420" s="109"/>
    </row>
    <row r="421">
      <c r="A421" s="107"/>
      <c r="B421" s="107"/>
      <c r="C421" s="107"/>
      <c r="D421" s="107"/>
      <c r="E421" s="107"/>
      <c r="F421" s="107"/>
      <c r="G421" s="107"/>
      <c r="H421" s="108"/>
      <c r="I421" s="109"/>
      <c r="J421" s="107"/>
      <c r="K421" s="109"/>
      <c r="L421" s="107"/>
      <c r="M421" s="107"/>
      <c r="N421" s="109"/>
    </row>
    <row r="422">
      <c r="A422" s="107"/>
      <c r="B422" s="107"/>
      <c r="C422" s="107"/>
      <c r="D422" s="107"/>
      <c r="E422" s="107"/>
      <c r="F422" s="107"/>
      <c r="G422" s="107"/>
      <c r="H422" s="108"/>
      <c r="I422" s="109"/>
      <c r="J422" s="107"/>
      <c r="K422" s="109"/>
      <c r="L422" s="107"/>
      <c r="M422" s="107"/>
      <c r="N422" s="109"/>
    </row>
    <row r="423">
      <c r="A423" s="107"/>
      <c r="B423" s="107"/>
      <c r="C423" s="107"/>
      <c r="D423" s="107"/>
      <c r="E423" s="107"/>
      <c r="F423" s="107"/>
      <c r="G423" s="107"/>
      <c r="H423" s="108"/>
      <c r="I423" s="109"/>
      <c r="J423" s="107"/>
      <c r="K423" s="109"/>
      <c r="L423" s="107"/>
      <c r="M423" s="107"/>
      <c r="N423" s="109"/>
    </row>
    <row r="424">
      <c r="A424" s="107"/>
      <c r="B424" s="107"/>
      <c r="C424" s="107"/>
      <c r="D424" s="107"/>
      <c r="E424" s="107"/>
      <c r="F424" s="107"/>
      <c r="G424" s="107"/>
      <c r="H424" s="108"/>
      <c r="I424" s="109"/>
      <c r="J424" s="107"/>
      <c r="K424" s="109"/>
      <c r="L424" s="107"/>
      <c r="M424" s="107"/>
      <c r="N424" s="109"/>
    </row>
    <row r="425">
      <c r="A425" s="107"/>
      <c r="B425" s="107"/>
      <c r="C425" s="107"/>
      <c r="D425" s="107"/>
      <c r="E425" s="107"/>
      <c r="F425" s="107"/>
      <c r="G425" s="107"/>
      <c r="H425" s="108"/>
      <c r="I425" s="109"/>
      <c r="J425" s="107"/>
      <c r="K425" s="109"/>
      <c r="L425" s="107"/>
      <c r="M425" s="107"/>
      <c r="N425" s="109"/>
    </row>
    <row r="426">
      <c r="A426" s="107"/>
      <c r="B426" s="107"/>
      <c r="C426" s="107"/>
      <c r="D426" s="107"/>
      <c r="E426" s="107"/>
      <c r="F426" s="107"/>
      <c r="G426" s="107"/>
      <c r="H426" s="108"/>
      <c r="I426" s="109"/>
      <c r="J426" s="107"/>
      <c r="K426" s="109"/>
      <c r="L426" s="107"/>
      <c r="M426" s="107"/>
      <c r="N426" s="109"/>
    </row>
    <row r="427">
      <c r="A427" s="107"/>
      <c r="B427" s="107"/>
      <c r="C427" s="107"/>
      <c r="D427" s="107"/>
      <c r="E427" s="107"/>
      <c r="F427" s="107"/>
      <c r="G427" s="107"/>
      <c r="H427" s="108"/>
      <c r="I427" s="109"/>
      <c r="J427" s="107"/>
      <c r="K427" s="109"/>
      <c r="L427" s="107"/>
      <c r="M427" s="107"/>
      <c r="N427" s="109"/>
    </row>
    <row r="428">
      <c r="A428" s="107"/>
      <c r="B428" s="107"/>
      <c r="C428" s="107"/>
      <c r="D428" s="107"/>
      <c r="E428" s="107"/>
      <c r="F428" s="107"/>
      <c r="G428" s="107"/>
      <c r="H428" s="108"/>
      <c r="I428" s="109"/>
      <c r="J428" s="107"/>
      <c r="K428" s="109"/>
      <c r="L428" s="107"/>
      <c r="M428" s="107"/>
      <c r="N428" s="109"/>
    </row>
    <row r="429">
      <c r="A429" s="107"/>
      <c r="B429" s="107"/>
      <c r="C429" s="107"/>
      <c r="D429" s="107"/>
      <c r="E429" s="107"/>
      <c r="F429" s="107"/>
      <c r="G429" s="107"/>
      <c r="H429" s="108"/>
      <c r="I429" s="109"/>
      <c r="J429" s="107"/>
      <c r="K429" s="109"/>
      <c r="L429" s="107"/>
      <c r="M429" s="107"/>
      <c r="N429" s="109"/>
    </row>
    <row r="430">
      <c r="A430" s="107"/>
      <c r="B430" s="107"/>
      <c r="C430" s="107"/>
      <c r="D430" s="107"/>
      <c r="E430" s="107"/>
      <c r="F430" s="107"/>
      <c r="G430" s="107"/>
      <c r="H430" s="108"/>
      <c r="I430" s="109"/>
      <c r="J430" s="107"/>
      <c r="K430" s="109"/>
      <c r="L430" s="107"/>
      <c r="M430" s="107"/>
      <c r="N430" s="109"/>
    </row>
    <row r="431">
      <c r="A431" s="107"/>
      <c r="B431" s="107"/>
      <c r="C431" s="107"/>
      <c r="D431" s="107"/>
      <c r="E431" s="107"/>
      <c r="F431" s="107"/>
      <c r="G431" s="107"/>
      <c r="H431" s="108"/>
      <c r="I431" s="109"/>
      <c r="J431" s="107"/>
      <c r="K431" s="109"/>
      <c r="L431" s="107"/>
      <c r="M431" s="107"/>
      <c r="N431" s="109"/>
    </row>
    <row r="432">
      <c r="A432" s="107"/>
      <c r="B432" s="107"/>
      <c r="C432" s="107"/>
      <c r="D432" s="107"/>
      <c r="E432" s="107"/>
      <c r="F432" s="107"/>
      <c r="G432" s="107"/>
      <c r="H432" s="108"/>
      <c r="I432" s="109"/>
      <c r="J432" s="107"/>
      <c r="K432" s="109"/>
      <c r="L432" s="107"/>
      <c r="M432" s="107"/>
      <c r="N432" s="109"/>
    </row>
    <row r="433">
      <c r="A433" s="107"/>
      <c r="B433" s="107"/>
      <c r="C433" s="107"/>
      <c r="D433" s="107"/>
      <c r="E433" s="107"/>
      <c r="F433" s="107"/>
      <c r="G433" s="107"/>
      <c r="H433" s="108"/>
      <c r="I433" s="109"/>
      <c r="J433" s="107"/>
      <c r="K433" s="109"/>
      <c r="L433" s="107"/>
      <c r="M433" s="107"/>
      <c r="N433" s="109"/>
    </row>
    <row r="434">
      <c r="A434" s="107"/>
      <c r="B434" s="107"/>
      <c r="C434" s="107"/>
      <c r="D434" s="107"/>
      <c r="E434" s="107"/>
      <c r="F434" s="107"/>
      <c r="G434" s="107"/>
      <c r="H434" s="108"/>
      <c r="I434" s="109"/>
      <c r="J434" s="107"/>
      <c r="K434" s="109"/>
      <c r="L434" s="107"/>
      <c r="M434" s="107"/>
      <c r="N434" s="109"/>
    </row>
    <row r="435">
      <c r="A435" s="107"/>
      <c r="B435" s="107"/>
      <c r="C435" s="107"/>
      <c r="D435" s="107"/>
      <c r="E435" s="107"/>
      <c r="F435" s="107"/>
      <c r="G435" s="107"/>
      <c r="H435" s="108"/>
      <c r="I435" s="109"/>
      <c r="J435" s="107"/>
      <c r="K435" s="109"/>
      <c r="L435" s="107"/>
      <c r="M435" s="107"/>
      <c r="N435" s="109"/>
    </row>
    <row r="436">
      <c r="A436" s="107"/>
      <c r="B436" s="107"/>
      <c r="C436" s="107"/>
      <c r="D436" s="107"/>
      <c r="E436" s="107"/>
      <c r="F436" s="107"/>
      <c r="G436" s="107"/>
      <c r="H436" s="108"/>
      <c r="I436" s="109"/>
      <c r="J436" s="107"/>
      <c r="K436" s="109"/>
      <c r="L436" s="107"/>
      <c r="M436" s="107"/>
      <c r="N436" s="109"/>
    </row>
    <row r="437">
      <c r="A437" s="107"/>
      <c r="B437" s="107"/>
      <c r="C437" s="107"/>
      <c r="D437" s="107"/>
      <c r="E437" s="107"/>
      <c r="F437" s="107"/>
      <c r="G437" s="107"/>
      <c r="H437" s="108"/>
      <c r="I437" s="109"/>
      <c r="J437" s="107"/>
      <c r="K437" s="109"/>
      <c r="L437" s="107"/>
      <c r="M437" s="107"/>
      <c r="N437" s="109"/>
    </row>
    <row r="438">
      <c r="A438" s="107"/>
      <c r="B438" s="107"/>
      <c r="C438" s="107"/>
      <c r="D438" s="107"/>
      <c r="E438" s="107"/>
      <c r="F438" s="107"/>
      <c r="G438" s="107"/>
      <c r="H438" s="108"/>
      <c r="I438" s="109"/>
      <c r="J438" s="107"/>
      <c r="K438" s="109"/>
      <c r="L438" s="107"/>
      <c r="M438" s="107"/>
      <c r="N438" s="109"/>
    </row>
    <row r="439">
      <c r="A439" s="107"/>
      <c r="B439" s="107"/>
      <c r="C439" s="107"/>
      <c r="D439" s="107"/>
      <c r="E439" s="107"/>
      <c r="F439" s="107"/>
      <c r="G439" s="107"/>
      <c r="H439" s="108"/>
      <c r="I439" s="109"/>
      <c r="J439" s="107"/>
      <c r="K439" s="109"/>
      <c r="L439" s="107"/>
      <c r="M439" s="107"/>
      <c r="N439" s="109"/>
    </row>
    <row r="440">
      <c r="A440" s="107"/>
      <c r="B440" s="107"/>
      <c r="C440" s="107"/>
      <c r="D440" s="107"/>
      <c r="E440" s="107"/>
      <c r="F440" s="107"/>
      <c r="G440" s="107"/>
      <c r="H440" s="108"/>
      <c r="I440" s="109"/>
      <c r="J440" s="107"/>
      <c r="K440" s="109"/>
      <c r="L440" s="107"/>
      <c r="M440" s="107"/>
      <c r="N440" s="109"/>
    </row>
    <row r="441">
      <c r="A441" s="107"/>
      <c r="B441" s="107"/>
      <c r="C441" s="107"/>
      <c r="D441" s="107"/>
      <c r="E441" s="107"/>
      <c r="F441" s="107"/>
      <c r="G441" s="107"/>
      <c r="H441" s="108"/>
      <c r="I441" s="109"/>
      <c r="J441" s="107"/>
      <c r="K441" s="109"/>
      <c r="L441" s="107"/>
      <c r="M441" s="107"/>
      <c r="N441" s="109"/>
    </row>
    <row r="442">
      <c r="A442" s="107"/>
      <c r="B442" s="107"/>
      <c r="C442" s="107"/>
      <c r="D442" s="107"/>
      <c r="E442" s="107"/>
      <c r="F442" s="107"/>
      <c r="G442" s="107"/>
      <c r="H442" s="108"/>
      <c r="I442" s="109"/>
      <c r="J442" s="107"/>
      <c r="K442" s="109"/>
      <c r="L442" s="107"/>
      <c r="M442" s="107"/>
      <c r="N442" s="109"/>
    </row>
    <row r="443">
      <c r="A443" s="107"/>
      <c r="B443" s="107"/>
      <c r="C443" s="107"/>
      <c r="D443" s="107"/>
      <c r="E443" s="107"/>
      <c r="F443" s="107"/>
      <c r="G443" s="107"/>
      <c r="H443" s="108"/>
      <c r="I443" s="109"/>
      <c r="J443" s="107"/>
      <c r="K443" s="109"/>
      <c r="L443" s="107"/>
      <c r="M443" s="107"/>
      <c r="N443" s="109"/>
    </row>
    <row r="444">
      <c r="A444" s="107"/>
      <c r="B444" s="107"/>
      <c r="C444" s="107"/>
      <c r="D444" s="107"/>
      <c r="E444" s="107"/>
      <c r="F444" s="107"/>
      <c r="G444" s="107"/>
      <c r="H444" s="108"/>
      <c r="I444" s="109"/>
      <c r="J444" s="107"/>
      <c r="K444" s="109"/>
      <c r="L444" s="107"/>
      <c r="M444" s="107"/>
      <c r="N444" s="109"/>
    </row>
    <row r="445">
      <c r="A445" s="107"/>
      <c r="B445" s="107"/>
      <c r="C445" s="107"/>
      <c r="D445" s="107"/>
      <c r="E445" s="107"/>
      <c r="F445" s="107"/>
      <c r="G445" s="107"/>
      <c r="H445" s="108"/>
      <c r="I445" s="109"/>
      <c r="J445" s="107"/>
      <c r="K445" s="109"/>
      <c r="L445" s="107"/>
      <c r="M445" s="107"/>
      <c r="N445" s="109"/>
    </row>
    <row r="446">
      <c r="A446" s="107"/>
      <c r="B446" s="107"/>
      <c r="C446" s="107"/>
      <c r="D446" s="107"/>
      <c r="E446" s="107"/>
      <c r="F446" s="107"/>
      <c r="G446" s="107"/>
      <c r="H446" s="108"/>
      <c r="I446" s="109"/>
      <c r="J446" s="107"/>
      <c r="K446" s="109"/>
      <c r="L446" s="107"/>
      <c r="M446" s="107"/>
      <c r="N446" s="109"/>
    </row>
    <row r="447">
      <c r="A447" s="107"/>
      <c r="B447" s="107"/>
      <c r="C447" s="107"/>
      <c r="D447" s="107"/>
      <c r="E447" s="107"/>
      <c r="F447" s="107"/>
      <c r="G447" s="107"/>
      <c r="H447" s="108"/>
      <c r="I447" s="109"/>
      <c r="J447" s="107"/>
      <c r="K447" s="109"/>
      <c r="L447" s="107"/>
      <c r="M447" s="107"/>
      <c r="N447" s="109"/>
    </row>
    <row r="448">
      <c r="A448" s="107"/>
      <c r="B448" s="107"/>
      <c r="C448" s="107"/>
      <c r="D448" s="107"/>
      <c r="E448" s="107"/>
      <c r="F448" s="107"/>
      <c r="G448" s="107"/>
      <c r="H448" s="108"/>
      <c r="I448" s="109"/>
      <c r="J448" s="107"/>
      <c r="K448" s="109"/>
      <c r="L448" s="107"/>
      <c r="M448" s="107"/>
      <c r="N448" s="109"/>
    </row>
    <row r="449">
      <c r="A449" s="107"/>
      <c r="B449" s="107"/>
      <c r="C449" s="107"/>
      <c r="D449" s="107"/>
      <c r="E449" s="107"/>
      <c r="F449" s="107"/>
      <c r="G449" s="107"/>
      <c r="H449" s="108"/>
      <c r="I449" s="109"/>
      <c r="J449" s="107"/>
      <c r="K449" s="109"/>
      <c r="L449" s="107"/>
      <c r="M449" s="107"/>
      <c r="N449" s="109"/>
    </row>
    <row r="450">
      <c r="A450" s="107"/>
      <c r="B450" s="107"/>
      <c r="C450" s="107"/>
      <c r="D450" s="107"/>
      <c r="E450" s="107"/>
      <c r="F450" s="107"/>
      <c r="G450" s="107"/>
      <c r="H450" s="108"/>
      <c r="I450" s="109"/>
      <c r="J450" s="107"/>
      <c r="K450" s="109"/>
      <c r="L450" s="107"/>
      <c r="M450" s="107"/>
      <c r="N450" s="109"/>
    </row>
    <row r="451">
      <c r="A451" s="107"/>
      <c r="B451" s="107"/>
      <c r="C451" s="107"/>
      <c r="D451" s="107"/>
      <c r="E451" s="107"/>
      <c r="F451" s="107"/>
      <c r="G451" s="107"/>
      <c r="H451" s="108"/>
      <c r="I451" s="109"/>
      <c r="J451" s="107"/>
      <c r="K451" s="109"/>
      <c r="L451" s="107"/>
      <c r="M451" s="107"/>
      <c r="N451" s="109"/>
    </row>
    <row r="452">
      <c r="A452" s="107"/>
      <c r="B452" s="107"/>
      <c r="C452" s="107"/>
      <c r="D452" s="107"/>
      <c r="E452" s="107"/>
      <c r="F452" s="107"/>
      <c r="G452" s="107"/>
      <c r="H452" s="108"/>
      <c r="I452" s="109"/>
      <c r="J452" s="107"/>
      <c r="K452" s="109"/>
      <c r="L452" s="107"/>
      <c r="M452" s="107"/>
      <c r="N452" s="109"/>
    </row>
    <row r="453">
      <c r="A453" s="107"/>
      <c r="B453" s="107"/>
      <c r="C453" s="107"/>
      <c r="D453" s="107"/>
      <c r="E453" s="107"/>
      <c r="F453" s="107"/>
      <c r="G453" s="107"/>
      <c r="H453" s="108"/>
      <c r="I453" s="109"/>
      <c r="J453" s="107"/>
      <c r="K453" s="109"/>
      <c r="L453" s="107"/>
      <c r="M453" s="107"/>
      <c r="N453" s="109"/>
    </row>
    <row r="454">
      <c r="A454" s="107"/>
      <c r="B454" s="107"/>
      <c r="C454" s="107"/>
      <c r="D454" s="107"/>
      <c r="E454" s="107"/>
      <c r="F454" s="107"/>
      <c r="G454" s="107"/>
      <c r="H454" s="108"/>
      <c r="I454" s="109"/>
      <c r="J454" s="107"/>
      <c r="K454" s="109"/>
      <c r="L454" s="107"/>
      <c r="M454" s="107"/>
      <c r="N454" s="109"/>
    </row>
    <row r="455">
      <c r="A455" s="107"/>
      <c r="B455" s="107"/>
      <c r="C455" s="107"/>
      <c r="D455" s="107"/>
      <c r="E455" s="107"/>
      <c r="F455" s="107"/>
      <c r="G455" s="107"/>
      <c r="H455" s="108"/>
      <c r="I455" s="109"/>
      <c r="J455" s="107"/>
      <c r="K455" s="109"/>
      <c r="L455" s="107"/>
      <c r="M455" s="107"/>
      <c r="N455" s="109"/>
    </row>
    <row r="456">
      <c r="A456" s="107"/>
      <c r="B456" s="107"/>
      <c r="C456" s="107"/>
      <c r="D456" s="107"/>
      <c r="E456" s="107"/>
      <c r="F456" s="107"/>
      <c r="G456" s="107"/>
      <c r="H456" s="108"/>
      <c r="I456" s="109"/>
      <c r="J456" s="107"/>
      <c r="K456" s="109"/>
      <c r="L456" s="107"/>
      <c r="M456" s="107"/>
      <c r="N456" s="109"/>
    </row>
    <row r="457">
      <c r="A457" s="107"/>
      <c r="B457" s="107"/>
      <c r="C457" s="107"/>
      <c r="D457" s="107"/>
      <c r="E457" s="107"/>
      <c r="F457" s="107"/>
      <c r="G457" s="107"/>
      <c r="H457" s="108"/>
      <c r="I457" s="109"/>
      <c r="J457" s="107"/>
      <c r="K457" s="109"/>
      <c r="L457" s="107"/>
      <c r="M457" s="107"/>
      <c r="N457" s="109"/>
    </row>
    <row r="458">
      <c r="A458" s="107"/>
      <c r="B458" s="107"/>
      <c r="C458" s="107"/>
      <c r="D458" s="107"/>
      <c r="E458" s="107"/>
      <c r="F458" s="107"/>
      <c r="G458" s="107"/>
      <c r="H458" s="108"/>
      <c r="I458" s="109"/>
      <c r="J458" s="107"/>
      <c r="K458" s="109"/>
      <c r="L458" s="107"/>
      <c r="M458" s="107"/>
      <c r="N458" s="109"/>
    </row>
    <row r="459">
      <c r="A459" s="107"/>
      <c r="B459" s="107"/>
      <c r="C459" s="107"/>
      <c r="D459" s="107"/>
      <c r="E459" s="107"/>
      <c r="F459" s="107"/>
      <c r="G459" s="107"/>
      <c r="H459" s="108"/>
      <c r="I459" s="109"/>
      <c r="J459" s="107"/>
      <c r="K459" s="109"/>
      <c r="L459" s="107"/>
      <c r="M459" s="107"/>
      <c r="N459" s="109"/>
    </row>
    <row r="460">
      <c r="A460" s="107"/>
      <c r="B460" s="107"/>
      <c r="C460" s="107"/>
      <c r="D460" s="107"/>
      <c r="E460" s="107"/>
      <c r="F460" s="107"/>
      <c r="G460" s="107"/>
      <c r="H460" s="108"/>
      <c r="I460" s="109"/>
      <c r="J460" s="107"/>
      <c r="K460" s="109"/>
      <c r="L460" s="107"/>
      <c r="M460" s="107"/>
      <c r="N460" s="109"/>
    </row>
    <row r="461">
      <c r="A461" s="107"/>
      <c r="B461" s="107"/>
      <c r="C461" s="107"/>
      <c r="D461" s="107"/>
      <c r="E461" s="107"/>
      <c r="F461" s="107"/>
      <c r="G461" s="107"/>
      <c r="H461" s="108"/>
      <c r="I461" s="109"/>
      <c r="J461" s="107"/>
      <c r="K461" s="109"/>
      <c r="L461" s="107"/>
      <c r="M461" s="107"/>
      <c r="N461" s="109"/>
    </row>
    <row r="462">
      <c r="A462" s="107"/>
      <c r="B462" s="107"/>
      <c r="C462" s="107"/>
      <c r="D462" s="107"/>
      <c r="E462" s="107"/>
      <c r="F462" s="107"/>
      <c r="G462" s="107"/>
      <c r="H462" s="108"/>
      <c r="I462" s="109"/>
      <c r="J462" s="107"/>
      <c r="K462" s="109"/>
      <c r="L462" s="107"/>
      <c r="M462" s="107"/>
      <c r="N462" s="109"/>
    </row>
    <row r="463">
      <c r="A463" s="107"/>
      <c r="B463" s="107"/>
      <c r="C463" s="107"/>
      <c r="D463" s="107"/>
      <c r="E463" s="107"/>
      <c r="F463" s="107"/>
      <c r="G463" s="107"/>
      <c r="H463" s="108"/>
      <c r="I463" s="109"/>
      <c r="J463" s="107"/>
      <c r="K463" s="109"/>
      <c r="L463" s="107"/>
      <c r="M463" s="107"/>
      <c r="N463" s="109"/>
    </row>
    <row r="464">
      <c r="A464" s="107"/>
      <c r="B464" s="107"/>
      <c r="C464" s="107"/>
      <c r="D464" s="107"/>
      <c r="E464" s="107"/>
      <c r="F464" s="107"/>
      <c r="G464" s="107"/>
      <c r="H464" s="108"/>
      <c r="I464" s="109"/>
      <c r="J464" s="107"/>
      <c r="K464" s="109"/>
      <c r="L464" s="107"/>
      <c r="M464" s="107"/>
      <c r="N464" s="109"/>
    </row>
    <row r="465">
      <c r="A465" s="107"/>
      <c r="B465" s="107"/>
      <c r="C465" s="107"/>
      <c r="D465" s="107"/>
      <c r="E465" s="107"/>
      <c r="F465" s="107"/>
      <c r="G465" s="107"/>
      <c r="H465" s="108"/>
      <c r="I465" s="109"/>
      <c r="J465" s="107"/>
      <c r="K465" s="109"/>
      <c r="L465" s="107"/>
      <c r="M465" s="107"/>
      <c r="N465" s="109"/>
    </row>
    <row r="466">
      <c r="A466" s="107"/>
      <c r="B466" s="107"/>
      <c r="C466" s="107"/>
      <c r="D466" s="107"/>
      <c r="E466" s="107"/>
      <c r="F466" s="107"/>
      <c r="G466" s="107"/>
      <c r="H466" s="108"/>
      <c r="I466" s="109"/>
      <c r="J466" s="107"/>
      <c r="K466" s="109"/>
      <c r="L466" s="107"/>
      <c r="M466" s="107"/>
      <c r="N466" s="109"/>
    </row>
    <row r="467">
      <c r="A467" s="107"/>
      <c r="B467" s="107"/>
      <c r="C467" s="107"/>
      <c r="D467" s="107"/>
      <c r="E467" s="107"/>
      <c r="F467" s="107"/>
      <c r="G467" s="107"/>
      <c r="H467" s="108"/>
      <c r="I467" s="109"/>
      <c r="J467" s="107"/>
      <c r="K467" s="109"/>
      <c r="L467" s="107"/>
      <c r="M467" s="107"/>
      <c r="N467" s="109"/>
    </row>
    <row r="468">
      <c r="A468" s="107"/>
      <c r="B468" s="107"/>
      <c r="C468" s="107"/>
      <c r="D468" s="107"/>
      <c r="E468" s="107"/>
      <c r="F468" s="107"/>
      <c r="G468" s="107"/>
      <c r="H468" s="108"/>
      <c r="I468" s="109"/>
      <c r="J468" s="107"/>
      <c r="K468" s="109"/>
      <c r="L468" s="107"/>
      <c r="M468" s="107"/>
      <c r="N468" s="109"/>
    </row>
    <row r="469">
      <c r="A469" s="107"/>
      <c r="B469" s="107"/>
      <c r="C469" s="107"/>
      <c r="D469" s="107"/>
      <c r="E469" s="107"/>
      <c r="F469" s="107"/>
      <c r="G469" s="107"/>
      <c r="H469" s="108"/>
      <c r="I469" s="109"/>
      <c r="J469" s="107"/>
      <c r="K469" s="109"/>
      <c r="L469" s="107"/>
      <c r="M469" s="107"/>
      <c r="N469" s="109"/>
    </row>
    <row r="470">
      <c r="A470" s="107"/>
      <c r="B470" s="107"/>
      <c r="C470" s="107"/>
      <c r="D470" s="107"/>
      <c r="E470" s="107"/>
      <c r="F470" s="107"/>
      <c r="G470" s="107"/>
      <c r="H470" s="108"/>
      <c r="I470" s="109"/>
      <c r="J470" s="107"/>
      <c r="K470" s="109"/>
      <c r="L470" s="107"/>
      <c r="M470" s="107"/>
      <c r="N470" s="109"/>
    </row>
    <row r="471">
      <c r="A471" s="107"/>
      <c r="B471" s="107"/>
      <c r="C471" s="107"/>
      <c r="D471" s="107"/>
      <c r="E471" s="107"/>
      <c r="F471" s="107"/>
      <c r="G471" s="107"/>
      <c r="H471" s="108"/>
      <c r="I471" s="109"/>
      <c r="J471" s="107"/>
      <c r="K471" s="109"/>
      <c r="L471" s="107"/>
      <c r="M471" s="107"/>
      <c r="N471" s="109"/>
    </row>
    <row r="472">
      <c r="A472" s="107"/>
      <c r="B472" s="107"/>
      <c r="C472" s="107"/>
      <c r="D472" s="107"/>
      <c r="E472" s="107"/>
      <c r="F472" s="107"/>
      <c r="G472" s="107"/>
      <c r="H472" s="108"/>
      <c r="I472" s="109"/>
      <c r="J472" s="107"/>
      <c r="K472" s="109"/>
      <c r="L472" s="107"/>
      <c r="M472" s="107"/>
      <c r="N472" s="109"/>
    </row>
    <row r="473">
      <c r="A473" s="107"/>
      <c r="B473" s="107"/>
      <c r="C473" s="107"/>
      <c r="D473" s="107"/>
      <c r="E473" s="107"/>
      <c r="F473" s="107"/>
      <c r="G473" s="107"/>
      <c r="H473" s="108"/>
      <c r="I473" s="109"/>
      <c r="J473" s="107"/>
      <c r="K473" s="109"/>
      <c r="L473" s="107"/>
      <c r="M473" s="107"/>
      <c r="N473" s="109"/>
    </row>
    <row r="474">
      <c r="A474" s="107"/>
      <c r="B474" s="107"/>
      <c r="C474" s="107"/>
      <c r="D474" s="107"/>
      <c r="E474" s="107"/>
      <c r="F474" s="107"/>
      <c r="G474" s="107"/>
      <c r="H474" s="108"/>
      <c r="I474" s="109"/>
      <c r="J474" s="107"/>
      <c r="K474" s="109"/>
      <c r="L474" s="107"/>
      <c r="M474" s="107"/>
      <c r="N474" s="109"/>
    </row>
    <row r="475">
      <c r="A475" s="107"/>
      <c r="B475" s="107"/>
      <c r="C475" s="107"/>
      <c r="D475" s="107"/>
      <c r="E475" s="107"/>
      <c r="F475" s="107"/>
      <c r="G475" s="107"/>
      <c r="H475" s="108"/>
      <c r="I475" s="109"/>
      <c r="J475" s="107"/>
      <c r="K475" s="109"/>
      <c r="L475" s="107"/>
      <c r="M475" s="107"/>
      <c r="N475" s="109"/>
    </row>
    <row r="476">
      <c r="A476" s="107"/>
      <c r="B476" s="107"/>
      <c r="C476" s="107"/>
      <c r="D476" s="107"/>
      <c r="E476" s="107"/>
      <c r="F476" s="107"/>
      <c r="G476" s="107"/>
      <c r="H476" s="108"/>
      <c r="I476" s="109"/>
      <c r="J476" s="107"/>
      <c r="K476" s="109"/>
      <c r="L476" s="107"/>
      <c r="M476" s="107"/>
      <c r="N476" s="109"/>
    </row>
    <row r="477">
      <c r="A477" s="107"/>
      <c r="B477" s="107"/>
      <c r="C477" s="107"/>
      <c r="D477" s="107"/>
      <c r="E477" s="107"/>
      <c r="F477" s="107"/>
      <c r="G477" s="107"/>
      <c r="H477" s="108"/>
      <c r="I477" s="109"/>
      <c r="J477" s="107"/>
      <c r="K477" s="109"/>
      <c r="L477" s="107"/>
      <c r="M477" s="107"/>
      <c r="N477" s="109"/>
    </row>
    <row r="478">
      <c r="A478" s="107"/>
      <c r="B478" s="107"/>
      <c r="C478" s="107"/>
      <c r="D478" s="107"/>
      <c r="E478" s="107"/>
      <c r="F478" s="107"/>
      <c r="G478" s="107"/>
      <c r="H478" s="108"/>
      <c r="I478" s="109"/>
      <c r="J478" s="107"/>
      <c r="K478" s="109"/>
      <c r="L478" s="107"/>
      <c r="M478" s="107"/>
      <c r="N478" s="109"/>
    </row>
    <row r="479">
      <c r="A479" s="107"/>
      <c r="B479" s="107"/>
      <c r="C479" s="107"/>
      <c r="D479" s="107"/>
      <c r="E479" s="107"/>
      <c r="F479" s="107"/>
      <c r="G479" s="107"/>
      <c r="H479" s="108"/>
      <c r="I479" s="109"/>
      <c r="J479" s="107"/>
      <c r="K479" s="109"/>
      <c r="L479" s="107"/>
      <c r="M479" s="107"/>
      <c r="N479" s="109"/>
    </row>
    <row r="480">
      <c r="A480" s="107"/>
      <c r="B480" s="107"/>
      <c r="C480" s="107"/>
      <c r="D480" s="107"/>
      <c r="E480" s="107"/>
      <c r="F480" s="107"/>
      <c r="G480" s="107"/>
      <c r="H480" s="108"/>
      <c r="I480" s="109"/>
      <c r="J480" s="107"/>
      <c r="K480" s="109"/>
      <c r="L480" s="107"/>
      <c r="M480" s="107"/>
      <c r="N480" s="109"/>
    </row>
    <row r="481">
      <c r="A481" s="107"/>
      <c r="B481" s="107"/>
      <c r="C481" s="107"/>
      <c r="D481" s="107"/>
      <c r="E481" s="107"/>
      <c r="F481" s="107"/>
      <c r="G481" s="107"/>
      <c r="H481" s="108"/>
      <c r="I481" s="109"/>
      <c r="J481" s="107"/>
      <c r="K481" s="109"/>
      <c r="L481" s="107"/>
      <c r="M481" s="107"/>
      <c r="N481" s="109"/>
    </row>
    <row r="482">
      <c r="A482" s="107"/>
      <c r="B482" s="107"/>
      <c r="C482" s="107"/>
      <c r="D482" s="107"/>
      <c r="E482" s="107"/>
      <c r="F482" s="107"/>
      <c r="G482" s="107"/>
      <c r="H482" s="108"/>
      <c r="I482" s="109"/>
      <c r="J482" s="107"/>
      <c r="K482" s="109"/>
      <c r="L482" s="107"/>
      <c r="M482" s="107"/>
      <c r="N482" s="109"/>
    </row>
    <row r="483">
      <c r="A483" s="107"/>
      <c r="B483" s="107"/>
      <c r="C483" s="107"/>
      <c r="D483" s="107"/>
      <c r="E483" s="107"/>
      <c r="F483" s="107"/>
      <c r="G483" s="107"/>
      <c r="H483" s="108"/>
      <c r="I483" s="109"/>
      <c r="J483" s="107"/>
      <c r="K483" s="109"/>
      <c r="L483" s="107"/>
      <c r="M483" s="107"/>
      <c r="N483" s="109"/>
    </row>
    <row r="484">
      <c r="A484" s="107"/>
      <c r="B484" s="107"/>
      <c r="C484" s="107"/>
      <c r="D484" s="107"/>
      <c r="E484" s="107"/>
      <c r="F484" s="107"/>
      <c r="G484" s="107"/>
      <c r="H484" s="108"/>
      <c r="I484" s="109"/>
      <c r="J484" s="107"/>
      <c r="K484" s="109"/>
      <c r="L484" s="107"/>
      <c r="M484" s="107"/>
      <c r="N484" s="109"/>
    </row>
    <row r="485">
      <c r="A485" s="107"/>
      <c r="B485" s="107"/>
      <c r="C485" s="107"/>
      <c r="D485" s="107"/>
      <c r="E485" s="107"/>
      <c r="F485" s="107"/>
      <c r="G485" s="107"/>
      <c r="H485" s="108"/>
      <c r="I485" s="109"/>
      <c r="J485" s="107"/>
      <c r="K485" s="109"/>
      <c r="L485" s="107"/>
      <c r="M485" s="107"/>
      <c r="N485" s="109"/>
    </row>
    <row r="486">
      <c r="A486" s="107"/>
      <c r="B486" s="107"/>
      <c r="C486" s="107"/>
      <c r="D486" s="107"/>
      <c r="E486" s="107"/>
      <c r="F486" s="107"/>
      <c r="G486" s="107"/>
      <c r="H486" s="108"/>
      <c r="I486" s="109"/>
      <c r="J486" s="107"/>
      <c r="K486" s="109"/>
      <c r="L486" s="107"/>
      <c r="M486" s="107"/>
      <c r="N486" s="109"/>
    </row>
    <row r="487">
      <c r="A487" s="107"/>
      <c r="B487" s="107"/>
      <c r="C487" s="107"/>
      <c r="D487" s="107"/>
      <c r="E487" s="107"/>
      <c r="F487" s="107"/>
      <c r="G487" s="107"/>
      <c r="H487" s="108"/>
      <c r="I487" s="109"/>
      <c r="J487" s="107"/>
      <c r="K487" s="109"/>
      <c r="L487" s="107"/>
      <c r="M487" s="107"/>
      <c r="N487" s="109"/>
    </row>
    <row r="488">
      <c r="A488" s="107"/>
      <c r="B488" s="107"/>
      <c r="C488" s="107"/>
      <c r="D488" s="107"/>
      <c r="E488" s="107"/>
      <c r="F488" s="107"/>
      <c r="G488" s="107"/>
      <c r="H488" s="108"/>
      <c r="I488" s="109"/>
      <c r="J488" s="107"/>
      <c r="K488" s="109"/>
      <c r="L488" s="107"/>
      <c r="M488" s="107"/>
      <c r="N488" s="109"/>
    </row>
    <row r="489">
      <c r="A489" s="107"/>
      <c r="B489" s="107"/>
      <c r="C489" s="107"/>
      <c r="D489" s="107"/>
      <c r="E489" s="107"/>
      <c r="F489" s="107"/>
      <c r="G489" s="107"/>
      <c r="H489" s="108"/>
      <c r="I489" s="109"/>
      <c r="J489" s="107"/>
      <c r="K489" s="109"/>
      <c r="L489" s="107"/>
      <c r="M489" s="107"/>
      <c r="N489" s="109"/>
    </row>
    <row r="490">
      <c r="A490" s="107"/>
      <c r="B490" s="107"/>
      <c r="C490" s="107"/>
      <c r="D490" s="107"/>
      <c r="E490" s="107"/>
      <c r="F490" s="107"/>
      <c r="G490" s="107"/>
      <c r="H490" s="108"/>
      <c r="I490" s="109"/>
      <c r="J490" s="107"/>
      <c r="K490" s="109"/>
      <c r="L490" s="107"/>
      <c r="M490" s="107"/>
      <c r="N490" s="109"/>
    </row>
    <row r="491">
      <c r="A491" s="107"/>
      <c r="B491" s="107"/>
      <c r="C491" s="107"/>
      <c r="D491" s="107"/>
      <c r="E491" s="107"/>
      <c r="F491" s="107"/>
      <c r="G491" s="107"/>
      <c r="H491" s="108"/>
      <c r="I491" s="109"/>
      <c r="J491" s="107"/>
      <c r="K491" s="109"/>
      <c r="L491" s="107"/>
      <c r="M491" s="107"/>
      <c r="N491" s="109"/>
    </row>
    <row r="492">
      <c r="A492" s="107"/>
      <c r="B492" s="107"/>
      <c r="C492" s="107"/>
      <c r="D492" s="107"/>
      <c r="E492" s="107"/>
      <c r="F492" s="107"/>
      <c r="G492" s="107"/>
      <c r="H492" s="108"/>
      <c r="I492" s="109"/>
      <c r="J492" s="107"/>
      <c r="K492" s="109"/>
      <c r="L492" s="107"/>
      <c r="M492" s="107"/>
      <c r="N492" s="109"/>
    </row>
    <row r="493">
      <c r="A493" s="107"/>
      <c r="B493" s="107"/>
      <c r="C493" s="107"/>
      <c r="D493" s="107"/>
      <c r="E493" s="107"/>
      <c r="F493" s="107"/>
      <c r="G493" s="107"/>
      <c r="H493" s="108"/>
      <c r="I493" s="109"/>
      <c r="J493" s="107"/>
      <c r="K493" s="109"/>
      <c r="L493" s="107"/>
      <c r="M493" s="107"/>
      <c r="N493" s="109"/>
    </row>
    <row r="494">
      <c r="A494" s="107"/>
      <c r="B494" s="107"/>
      <c r="C494" s="107"/>
      <c r="D494" s="107"/>
      <c r="E494" s="107"/>
      <c r="F494" s="107"/>
      <c r="G494" s="107"/>
      <c r="H494" s="108"/>
      <c r="I494" s="109"/>
      <c r="J494" s="107"/>
      <c r="K494" s="109"/>
      <c r="L494" s="107"/>
      <c r="M494" s="107"/>
      <c r="N494" s="109"/>
    </row>
    <row r="495">
      <c r="A495" s="107"/>
      <c r="B495" s="107"/>
      <c r="C495" s="107"/>
      <c r="D495" s="107"/>
      <c r="E495" s="107"/>
      <c r="F495" s="107"/>
      <c r="G495" s="107"/>
      <c r="H495" s="108"/>
      <c r="I495" s="109"/>
      <c r="J495" s="107"/>
      <c r="K495" s="109"/>
      <c r="L495" s="107"/>
      <c r="M495" s="107"/>
      <c r="N495" s="109"/>
    </row>
    <row r="496">
      <c r="A496" s="107"/>
      <c r="B496" s="107"/>
      <c r="C496" s="107"/>
      <c r="D496" s="107"/>
      <c r="E496" s="107"/>
      <c r="F496" s="107"/>
      <c r="G496" s="107"/>
      <c r="H496" s="108"/>
      <c r="I496" s="109"/>
      <c r="J496" s="107"/>
      <c r="K496" s="109"/>
      <c r="L496" s="107"/>
      <c r="M496" s="107"/>
      <c r="N496" s="109"/>
    </row>
    <row r="497">
      <c r="A497" s="107"/>
      <c r="B497" s="107"/>
      <c r="C497" s="107"/>
      <c r="D497" s="107"/>
      <c r="E497" s="107"/>
      <c r="F497" s="107"/>
      <c r="G497" s="107"/>
      <c r="H497" s="108"/>
      <c r="I497" s="109"/>
      <c r="J497" s="107"/>
      <c r="K497" s="109"/>
      <c r="L497" s="107"/>
      <c r="M497" s="107"/>
      <c r="N497" s="109"/>
    </row>
    <row r="498">
      <c r="A498" s="107"/>
      <c r="B498" s="107"/>
      <c r="C498" s="107"/>
      <c r="D498" s="107"/>
      <c r="E498" s="107"/>
      <c r="F498" s="107"/>
      <c r="G498" s="107"/>
      <c r="H498" s="108"/>
      <c r="I498" s="109"/>
      <c r="J498" s="107"/>
      <c r="K498" s="109"/>
      <c r="L498" s="107"/>
      <c r="M498" s="107"/>
      <c r="N498" s="109"/>
    </row>
    <row r="499">
      <c r="A499" s="107"/>
      <c r="B499" s="107"/>
      <c r="C499" s="107"/>
      <c r="D499" s="107"/>
      <c r="E499" s="107"/>
      <c r="F499" s="107"/>
      <c r="G499" s="107"/>
      <c r="H499" s="108"/>
      <c r="I499" s="109"/>
      <c r="J499" s="107"/>
      <c r="K499" s="109"/>
      <c r="L499" s="107"/>
      <c r="M499" s="107"/>
      <c r="N499" s="109"/>
    </row>
    <row r="500">
      <c r="A500" s="107"/>
      <c r="B500" s="107"/>
      <c r="C500" s="107"/>
      <c r="D500" s="107"/>
      <c r="E500" s="107"/>
      <c r="F500" s="107"/>
      <c r="G500" s="107"/>
      <c r="H500" s="108"/>
      <c r="I500" s="109"/>
      <c r="J500" s="107"/>
      <c r="K500" s="109"/>
      <c r="L500" s="107"/>
      <c r="M500" s="107"/>
      <c r="N500" s="109"/>
    </row>
    <row r="501">
      <c r="A501" s="107"/>
      <c r="B501" s="107"/>
      <c r="C501" s="107"/>
      <c r="D501" s="107"/>
      <c r="E501" s="107"/>
      <c r="F501" s="107"/>
      <c r="G501" s="107"/>
      <c r="H501" s="108"/>
      <c r="I501" s="109"/>
      <c r="J501" s="107"/>
      <c r="K501" s="109"/>
      <c r="L501" s="107"/>
      <c r="M501" s="107"/>
      <c r="N501" s="109"/>
    </row>
    <row r="502">
      <c r="A502" s="107"/>
      <c r="B502" s="107"/>
      <c r="C502" s="107"/>
      <c r="D502" s="107"/>
      <c r="E502" s="107"/>
      <c r="F502" s="107"/>
      <c r="G502" s="107"/>
      <c r="H502" s="108"/>
      <c r="I502" s="109"/>
      <c r="J502" s="107"/>
      <c r="K502" s="109"/>
      <c r="L502" s="107"/>
      <c r="M502" s="107"/>
      <c r="N502" s="109"/>
    </row>
    <row r="503">
      <c r="A503" s="107"/>
      <c r="B503" s="107"/>
      <c r="C503" s="107"/>
      <c r="D503" s="107"/>
      <c r="E503" s="107"/>
      <c r="F503" s="107"/>
      <c r="G503" s="107"/>
      <c r="H503" s="108"/>
      <c r="I503" s="109"/>
      <c r="J503" s="107"/>
      <c r="K503" s="109"/>
      <c r="L503" s="107"/>
      <c r="M503" s="107"/>
      <c r="N503" s="109"/>
    </row>
    <row r="504">
      <c r="A504" s="107"/>
      <c r="B504" s="107"/>
      <c r="C504" s="107"/>
      <c r="D504" s="107"/>
      <c r="E504" s="107"/>
      <c r="F504" s="107"/>
      <c r="G504" s="107"/>
      <c r="H504" s="108"/>
      <c r="I504" s="109"/>
      <c r="J504" s="107"/>
      <c r="K504" s="109"/>
      <c r="L504" s="107"/>
      <c r="M504" s="107"/>
      <c r="N504" s="109"/>
    </row>
    <row r="505">
      <c r="A505" s="107"/>
      <c r="B505" s="107"/>
      <c r="C505" s="107"/>
      <c r="D505" s="107"/>
      <c r="E505" s="107"/>
      <c r="F505" s="107"/>
      <c r="G505" s="107"/>
      <c r="H505" s="108"/>
      <c r="I505" s="109"/>
      <c r="J505" s="107"/>
      <c r="K505" s="109"/>
      <c r="L505" s="107"/>
      <c r="M505" s="107"/>
      <c r="N505" s="109"/>
    </row>
    <row r="506">
      <c r="A506" s="107"/>
      <c r="B506" s="107"/>
      <c r="C506" s="107"/>
      <c r="D506" s="107"/>
      <c r="E506" s="107"/>
      <c r="F506" s="107"/>
      <c r="G506" s="107"/>
      <c r="H506" s="108"/>
      <c r="I506" s="109"/>
      <c r="J506" s="107"/>
      <c r="K506" s="109"/>
      <c r="L506" s="107"/>
      <c r="M506" s="107"/>
      <c r="N506" s="109"/>
    </row>
    <row r="507">
      <c r="A507" s="107"/>
      <c r="B507" s="107"/>
      <c r="C507" s="107"/>
      <c r="D507" s="107"/>
      <c r="E507" s="107"/>
      <c r="F507" s="107"/>
      <c r="G507" s="107"/>
      <c r="H507" s="108"/>
      <c r="I507" s="109"/>
      <c r="J507" s="107"/>
      <c r="K507" s="109"/>
      <c r="L507" s="107"/>
      <c r="M507" s="107"/>
      <c r="N507" s="109"/>
    </row>
    <row r="508">
      <c r="A508" s="107"/>
      <c r="B508" s="107"/>
      <c r="C508" s="107"/>
      <c r="D508" s="107"/>
      <c r="E508" s="107"/>
      <c r="F508" s="107"/>
      <c r="G508" s="107"/>
      <c r="H508" s="108"/>
      <c r="I508" s="109"/>
      <c r="J508" s="107"/>
      <c r="K508" s="109"/>
      <c r="L508" s="107"/>
      <c r="M508" s="107"/>
      <c r="N508" s="109"/>
    </row>
    <row r="509">
      <c r="A509" s="107"/>
      <c r="B509" s="107"/>
      <c r="C509" s="107"/>
      <c r="D509" s="107"/>
      <c r="E509" s="107"/>
      <c r="F509" s="107"/>
      <c r="G509" s="107"/>
      <c r="H509" s="108"/>
      <c r="I509" s="109"/>
      <c r="J509" s="107"/>
      <c r="K509" s="109"/>
      <c r="L509" s="107"/>
      <c r="M509" s="107"/>
      <c r="N509" s="109"/>
    </row>
    <row r="510">
      <c r="A510" s="107"/>
      <c r="B510" s="107"/>
      <c r="C510" s="107"/>
      <c r="D510" s="107"/>
      <c r="E510" s="107"/>
      <c r="F510" s="107"/>
      <c r="G510" s="107"/>
      <c r="H510" s="108"/>
      <c r="I510" s="109"/>
      <c r="J510" s="107"/>
      <c r="K510" s="109"/>
      <c r="L510" s="107"/>
      <c r="M510" s="107"/>
      <c r="N510" s="109"/>
    </row>
    <row r="511">
      <c r="A511" s="107"/>
      <c r="B511" s="107"/>
      <c r="C511" s="107"/>
      <c r="D511" s="107"/>
      <c r="E511" s="107"/>
      <c r="F511" s="107"/>
      <c r="G511" s="107"/>
      <c r="H511" s="108"/>
      <c r="I511" s="109"/>
      <c r="J511" s="107"/>
      <c r="K511" s="109"/>
      <c r="L511" s="107"/>
      <c r="M511" s="107"/>
      <c r="N511" s="109"/>
    </row>
    <row r="512">
      <c r="A512" s="107"/>
      <c r="B512" s="107"/>
      <c r="C512" s="107"/>
      <c r="D512" s="107"/>
      <c r="E512" s="107"/>
      <c r="F512" s="107"/>
      <c r="G512" s="107"/>
      <c r="H512" s="108"/>
      <c r="I512" s="109"/>
      <c r="J512" s="107"/>
      <c r="K512" s="109"/>
      <c r="L512" s="107"/>
      <c r="M512" s="107"/>
      <c r="N512" s="109"/>
    </row>
    <row r="513">
      <c r="A513" s="107"/>
      <c r="B513" s="107"/>
      <c r="C513" s="107"/>
      <c r="D513" s="107"/>
      <c r="E513" s="107"/>
      <c r="F513" s="107"/>
      <c r="G513" s="107"/>
      <c r="H513" s="108"/>
      <c r="I513" s="109"/>
      <c r="J513" s="107"/>
      <c r="K513" s="109"/>
      <c r="L513" s="107"/>
      <c r="M513" s="107"/>
      <c r="N513" s="109"/>
    </row>
    <row r="514">
      <c r="A514" s="107"/>
      <c r="B514" s="107"/>
      <c r="C514" s="107"/>
      <c r="D514" s="107"/>
      <c r="E514" s="107"/>
      <c r="F514" s="107"/>
      <c r="G514" s="107"/>
      <c r="H514" s="108"/>
      <c r="I514" s="109"/>
      <c r="J514" s="107"/>
      <c r="K514" s="109"/>
      <c r="L514" s="107"/>
      <c r="M514" s="107"/>
      <c r="N514" s="109"/>
    </row>
    <row r="515">
      <c r="A515" s="107"/>
      <c r="B515" s="107"/>
      <c r="C515" s="107"/>
      <c r="D515" s="107"/>
      <c r="E515" s="107"/>
      <c r="F515" s="107"/>
      <c r="G515" s="107"/>
      <c r="H515" s="108"/>
      <c r="I515" s="109"/>
      <c r="J515" s="107"/>
      <c r="K515" s="109"/>
      <c r="L515" s="107"/>
      <c r="M515" s="107"/>
      <c r="N515" s="109"/>
    </row>
    <row r="516">
      <c r="A516" s="107"/>
      <c r="B516" s="107"/>
      <c r="C516" s="107"/>
      <c r="D516" s="107"/>
      <c r="E516" s="107"/>
      <c r="F516" s="107"/>
      <c r="G516" s="107"/>
      <c r="H516" s="108"/>
      <c r="I516" s="109"/>
      <c r="J516" s="107"/>
      <c r="K516" s="109"/>
      <c r="L516" s="107"/>
      <c r="M516" s="107"/>
      <c r="N516" s="109"/>
    </row>
    <row r="517">
      <c r="A517" s="107"/>
      <c r="B517" s="107"/>
      <c r="C517" s="107"/>
      <c r="D517" s="107"/>
      <c r="E517" s="107"/>
      <c r="F517" s="107"/>
      <c r="G517" s="107"/>
      <c r="H517" s="108"/>
      <c r="I517" s="109"/>
      <c r="J517" s="107"/>
      <c r="K517" s="109"/>
      <c r="L517" s="107"/>
      <c r="M517" s="107"/>
      <c r="N517" s="109"/>
    </row>
    <row r="518">
      <c r="A518" s="107"/>
      <c r="B518" s="107"/>
      <c r="C518" s="107"/>
      <c r="D518" s="107"/>
      <c r="E518" s="107"/>
      <c r="F518" s="107"/>
      <c r="G518" s="107"/>
      <c r="H518" s="108"/>
      <c r="I518" s="109"/>
      <c r="J518" s="107"/>
      <c r="K518" s="109"/>
      <c r="L518" s="107"/>
      <c r="M518" s="107"/>
      <c r="N518" s="109"/>
    </row>
    <row r="519">
      <c r="A519" s="107"/>
      <c r="B519" s="107"/>
      <c r="C519" s="107"/>
      <c r="D519" s="107"/>
      <c r="E519" s="107"/>
      <c r="F519" s="107"/>
      <c r="G519" s="107"/>
      <c r="H519" s="108"/>
      <c r="I519" s="109"/>
      <c r="J519" s="107"/>
      <c r="K519" s="109"/>
      <c r="L519" s="107"/>
      <c r="M519" s="107"/>
      <c r="N519" s="109"/>
    </row>
    <row r="520">
      <c r="A520" s="107"/>
      <c r="B520" s="107"/>
      <c r="C520" s="107"/>
      <c r="D520" s="107"/>
      <c r="E520" s="107"/>
      <c r="F520" s="107"/>
      <c r="G520" s="107"/>
      <c r="H520" s="108"/>
      <c r="I520" s="109"/>
      <c r="J520" s="107"/>
      <c r="K520" s="109"/>
      <c r="L520" s="107"/>
      <c r="M520" s="107"/>
      <c r="N520" s="109"/>
    </row>
    <row r="521">
      <c r="A521" s="107"/>
      <c r="B521" s="107"/>
      <c r="C521" s="107"/>
      <c r="D521" s="107"/>
      <c r="E521" s="107"/>
      <c r="F521" s="107"/>
      <c r="G521" s="107"/>
      <c r="H521" s="108"/>
      <c r="I521" s="109"/>
      <c r="J521" s="107"/>
      <c r="K521" s="109"/>
      <c r="L521" s="107"/>
      <c r="M521" s="107"/>
      <c r="N521" s="109"/>
    </row>
    <row r="522">
      <c r="A522" s="107"/>
      <c r="B522" s="107"/>
      <c r="C522" s="107"/>
      <c r="D522" s="107"/>
      <c r="E522" s="107"/>
      <c r="F522" s="107"/>
      <c r="G522" s="107"/>
      <c r="H522" s="108"/>
      <c r="I522" s="109"/>
      <c r="J522" s="107"/>
      <c r="K522" s="109"/>
      <c r="L522" s="107"/>
      <c r="M522" s="107"/>
      <c r="N522" s="109"/>
    </row>
    <row r="523">
      <c r="A523" s="107"/>
      <c r="B523" s="107"/>
      <c r="C523" s="107"/>
      <c r="D523" s="107"/>
      <c r="E523" s="107"/>
      <c r="F523" s="107"/>
      <c r="G523" s="107"/>
      <c r="H523" s="108"/>
      <c r="I523" s="109"/>
      <c r="J523" s="107"/>
      <c r="K523" s="109"/>
      <c r="L523" s="107"/>
      <c r="M523" s="107"/>
      <c r="N523" s="109"/>
    </row>
    <row r="524">
      <c r="A524" s="107"/>
      <c r="B524" s="107"/>
      <c r="C524" s="107"/>
      <c r="D524" s="107"/>
      <c r="E524" s="107"/>
      <c r="F524" s="107"/>
      <c r="G524" s="107"/>
      <c r="H524" s="108"/>
      <c r="I524" s="109"/>
      <c r="J524" s="107"/>
      <c r="K524" s="109"/>
      <c r="L524" s="107"/>
      <c r="M524" s="107"/>
      <c r="N524" s="109"/>
    </row>
    <row r="525">
      <c r="A525" s="107"/>
      <c r="B525" s="107"/>
      <c r="C525" s="107"/>
      <c r="D525" s="107"/>
      <c r="E525" s="107"/>
      <c r="F525" s="107"/>
      <c r="G525" s="107"/>
      <c r="H525" s="108"/>
      <c r="I525" s="109"/>
      <c r="J525" s="107"/>
      <c r="K525" s="109"/>
      <c r="L525" s="107"/>
      <c r="M525" s="107"/>
      <c r="N525" s="109"/>
    </row>
    <row r="526">
      <c r="A526" s="107"/>
      <c r="B526" s="107"/>
      <c r="C526" s="107"/>
      <c r="D526" s="107"/>
      <c r="E526" s="107"/>
      <c r="F526" s="107"/>
      <c r="G526" s="107"/>
      <c r="H526" s="108"/>
      <c r="I526" s="109"/>
      <c r="J526" s="107"/>
      <c r="K526" s="109"/>
      <c r="L526" s="107"/>
      <c r="M526" s="107"/>
      <c r="N526" s="109"/>
    </row>
    <row r="527">
      <c r="A527" s="107"/>
      <c r="B527" s="107"/>
      <c r="C527" s="107"/>
      <c r="D527" s="107"/>
      <c r="E527" s="107"/>
      <c r="F527" s="107"/>
      <c r="G527" s="107"/>
      <c r="H527" s="108"/>
      <c r="I527" s="109"/>
      <c r="J527" s="107"/>
      <c r="K527" s="109"/>
      <c r="L527" s="107"/>
      <c r="M527" s="107"/>
      <c r="N527" s="109"/>
    </row>
    <row r="528">
      <c r="A528" s="107"/>
      <c r="B528" s="107"/>
      <c r="C528" s="107"/>
      <c r="D528" s="107"/>
      <c r="E528" s="107"/>
      <c r="F528" s="107"/>
      <c r="G528" s="107"/>
      <c r="H528" s="108"/>
      <c r="I528" s="109"/>
      <c r="J528" s="107"/>
      <c r="K528" s="109"/>
      <c r="L528" s="107"/>
      <c r="M528" s="107"/>
      <c r="N528" s="109"/>
    </row>
    <row r="529">
      <c r="A529" s="107"/>
      <c r="B529" s="107"/>
      <c r="C529" s="107"/>
      <c r="D529" s="107"/>
      <c r="E529" s="107"/>
      <c r="F529" s="107"/>
      <c r="G529" s="107"/>
      <c r="H529" s="108"/>
      <c r="I529" s="109"/>
      <c r="J529" s="107"/>
      <c r="K529" s="109"/>
      <c r="L529" s="107"/>
      <c r="M529" s="107"/>
      <c r="N529" s="109"/>
    </row>
    <row r="530">
      <c r="A530" s="107"/>
      <c r="B530" s="107"/>
      <c r="C530" s="107"/>
      <c r="D530" s="107"/>
      <c r="E530" s="107"/>
      <c r="F530" s="107"/>
      <c r="G530" s="107"/>
      <c r="H530" s="108"/>
      <c r="I530" s="109"/>
      <c r="J530" s="107"/>
      <c r="K530" s="109"/>
      <c r="L530" s="107"/>
      <c r="M530" s="107"/>
      <c r="N530" s="109"/>
    </row>
    <row r="531">
      <c r="A531" s="107"/>
      <c r="B531" s="107"/>
      <c r="C531" s="107"/>
      <c r="D531" s="107"/>
      <c r="E531" s="107"/>
      <c r="F531" s="107"/>
      <c r="G531" s="107"/>
      <c r="H531" s="108"/>
      <c r="I531" s="109"/>
      <c r="J531" s="107"/>
      <c r="K531" s="109"/>
      <c r="L531" s="107"/>
      <c r="M531" s="107"/>
      <c r="N531" s="109"/>
    </row>
    <row r="532">
      <c r="A532" s="107"/>
      <c r="B532" s="107"/>
      <c r="C532" s="107"/>
      <c r="D532" s="107"/>
      <c r="E532" s="107"/>
      <c r="F532" s="107"/>
      <c r="G532" s="107"/>
      <c r="H532" s="108"/>
      <c r="I532" s="109"/>
      <c r="J532" s="107"/>
      <c r="K532" s="109"/>
      <c r="L532" s="107"/>
      <c r="M532" s="107"/>
      <c r="N532" s="109"/>
    </row>
    <row r="533">
      <c r="A533" s="107"/>
      <c r="B533" s="107"/>
      <c r="C533" s="107"/>
      <c r="D533" s="107"/>
      <c r="E533" s="107"/>
      <c r="F533" s="107"/>
      <c r="G533" s="107"/>
      <c r="H533" s="108"/>
      <c r="I533" s="109"/>
      <c r="J533" s="107"/>
      <c r="K533" s="109"/>
      <c r="L533" s="107"/>
      <c r="M533" s="107"/>
      <c r="N533" s="109"/>
    </row>
    <row r="534">
      <c r="A534" s="107"/>
      <c r="B534" s="107"/>
      <c r="C534" s="107"/>
      <c r="D534" s="107"/>
      <c r="E534" s="107"/>
      <c r="F534" s="107"/>
      <c r="G534" s="107"/>
      <c r="H534" s="108"/>
      <c r="I534" s="109"/>
      <c r="J534" s="107"/>
      <c r="K534" s="109"/>
      <c r="L534" s="107"/>
      <c r="M534" s="107"/>
      <c r="N534" s="109"/>
    </row>
    <row r="535">
      <c r="A535" s="107"/>
      <c r="B535" s="107"/>
      <c r="C535" s="107"/>
      <c r="D535" s="107"/>
      <c r="E535" s="107"/>
      <c r="F535" s="107"/>
      <c r="G535" s="107"/>
      <c r="H535" s="108"/>
      <c r="I535" s="109"/>
      <c r="J535" s="107"/>
      <c r="K535" s="109"/>
      <c r="L535" s="107"/>
      <c r="M535" s="107"/>
      <c r="N535" s="109"/>
    </row>
    <row r="536">
      <c r="A536" s="107"/>
      <c r="B536" s="107"/>
      <c r="C536" s="107"/>
      <c r="D536" s="107"/>
      <c r="E536" s="107"/>
      <c r="F536" s="107"/>
      <c r="G536" s="107"/>
      <c r="H536" s="108"/>
      <c r="I536" s="109"/>
      <c r="J536" s="107"/>
      <c r="K536" s="109"/>
      <c r="L536" s="107"/>
      <c r="M536" s="107"/>
      <c r="N536" s="109"/>
    </row>
    <row r="537">
      <c r="A537" s="107"/>
      <c r="B537" s="107"/>
      <c r="C537" s="107"/>
      <c r="D537" s="107"/>
      <c r="E537" s="107"/>
      <c r="F537" s="107"/>
      <c r="G537" s="107"/>
      <c r="H537" s="108"/>
      <c r="I537" s="109"/>
      <c r="J537" s="107"/>
      <c r="K537" s="109"/>
      <c r="L537" s="107"/>
      <c r="M537" s="107"/>
      <c r="N537" s="109"/>
    </row>
    <row r="538">
      <c r="A538" s="107"/>
      <c r="B538" s="107"/>
      <c r="C538" s="107"/>
      <c r="D538" s="107"/>
      <c r="E538" s="107"/>
      <c r="F538" s="107"/>
      <c r="G538" s="107"/>
      <c r="H538" s="108"/>
      <c r="I538" s="109"/>
      <c r="J538" s="107"/>
      <c r="K538" s="109"/>
      <c r="L538" s="107"/>
      <c r="M538" s="107"/>
      <c r="N538" s="109"/>
    </row>
    <row r="539">
      <c r="A539" s="107"/>
      <c r="B539" s="107"/>
      <c r="C539" s="107"/>
      <c r="D539" s="107"/>
      <c r="E539" s="107"/>
      <c r="F539" s="107"/>
      <c r="G539" s="107"/>
      <c r="H539" s="108"/>
      <c r="I539" s="109"/>
      <c r="J539" s="107"/>
      <c r="K539" s="109"/>
      <c r="L539" s="107"/>
      <c r="M539" s="107"/>
      <c r="N539" s="109"/>
    </row>
    <row r="540">
      <c r="A540" s="107"/>
      <c r="B540" s="107"/>
      <c r="C540" s="107"/>
      <c r="D540" s="107"/>
      <c r="E540" s="107"/>
      <c r="F540" s="107"/>
      <c r="G540" s="107"/>
      <c r="H540" s="108"/>
      <c r="I540" s="109"/>
      <c r="J540" s="107"/>
      <c r="K540" s="109"/>
      <c r="L540" s="107"/>
      <c r="M540" s="107"/>
      <c r="N540" s="109"/>
    </row>
    <row r="541">
      <c r="A541" s="107"/>
      <c r="B541" s="107"/>
      <c r="C541" s="107"/>
      <c r="D541" s="107"/>
      <c r="E541" s="107"/>
      <c r="F541" s="107"/>
      <c r="G541" s="107"/>
      <c r="H541" s="108"/>
      <c r="I541" s="109"/>
      <c r="J541" s="107"/>
      <c r="K541" s="109"/>
      <c r="L541" s="107"/>
      <c r="M541" s="107"/>
      <c r="N541" s="109"/>
    </row>
    <row r="542">
      <c r="A542" s="107"/>
      <c r="B542" s="107"/>
      <c r="C542" s="107"/>
      <c r="D542" s="107"/>
      <c r="E542" s="107"/>
      <c r="F542" s="107"/>
      <c r="G542" s="107"/>
      <c r="H542" s="108"/>
      <c r="I542" s="109"/>
      <c r="J542" s="107"/>
      <c r="K542" s="109"/>
      <c r="L542" s="107"/>
      <c r="M542" s="107"/>
      <c r="N542" s="109"/>
    </row>
    <row r="543">
      <c r="A543" s="107"/>
      <c r="B543" s="107"/>
      <c r="C543" s="107"/>
      <c r="D543" s="107"/>
      <c r="E543" s="107"/>
      <c r="F543" s="107"/>
      <c r="G543" s="107"/>
      <c r="H543" s="108"/>
      <c r="I543" s="109"/>
      <c r="J543" s="107"/>
      <c r="K543" s="109"/>
      <c r="L543" s="107"/>
      <c r="M543" s="107"/>
      <c r="N543" s="109"/>
    </row>
    <row r="544">
      <c r="A544" s="107"/>
      <c r="B544" s="107"/>
      <c r="C544" s="107"/>
      <c r="D544" s="107"/>
      <c r="E544" s="107"/>
      <c r="F544" s="107"/>
      <c r="G544" s="107"/>
      <c r="H544" s="108"/>
      <c r="I544" s="109"/>
      <c r="J544" s="107"/>
      <c r="K544" s="109"/>
      <c r="L544" s="107"/>
      <c r="M544" s="107"/>
      <c r="N544" s="109"/>
    </row>
    <row r="545">
      <c r="A545" s="107"/>
      <c r="B545" s="107"/>
      <c r="C545" s="107"/>
      <c r="D545" s="107"/>
      <c r="E545" s="107"/>
      <c r="F545" s="107"/>
      <c r="G545" s="107"/>
      <c r="H545" s="108"/>
      <c r="I545" s="109"/>
      <c r="J545" s="107"/>
      <c r="K545" s="109"/>
      <c r="L545" s="107"/>
      <c r="M545" s="107"/>
      <c r="N545" s="109"/>
    </row>
    <row r="546">
      <c r="A546" s="107"/>
      <c r="B546" s="107"/>
      <c r="C546" s="107"/>
      <c r="D546" s="107"/>
      <c r="E546" s="107"/>
      <c r="F546" s="107"/>
      <c r="G546" s="107"/>
      <c r="H546" s="108"/>
      <c r="I546" s="109"/>
      <c r="J546" s="107"/>
      <c r="K546" s="109"/>
      <c r="L546" s="107"/>
      <c r="M546" s="107"/>
      <c r="N546" s="109"/>
    </row>
    <row r="547">
      <c r="A547" s="107"/>
      <c r="B547" s="107"/>
      <c r="C547" s="107"/>
      <c r="D547" s="107"/>
      <c r="E547" s="107"/>
      <c r="F547" s="107"/>
      <c r="G547" s="107"/>
      <c r="H547" s="108"/>
      <c r="I547" s="109"/>
      <c r="J547" s="107"/>
      <c r="K547" s="109"/>
      <c r="L547" s="107"/>
      <c r="M547" s="107"/>
      <c r="N547" s="109"/>
    </row>
    <row r="548">
      <c r="A548" s="107"/>
      <c r="B548" s="107"/>
      <c r="C548" s="107"/>
      <c r="D548" s="107"/>
      <c r="E548" s="107"/>
      <c r="F548" s="107"/>
      <c r="G548" s="107"/>
      <c r="H548" s="108"/>
      <c r="I548" s="109"/>
      <c r="J548" s="107"/>
      <c r="K548" s="109"/>
      <c r="L548" s="107"/>
      <c r="M548" s="107"/>
      <c r="N548" s="109"/>
    </row>
    <row r="549">
      <c r="A549" s="107"/>
      <c r="B549" s="107"/>
      <c r="C549" s="107"/>
      <c r="D549" s="107"/>
      <c r="E549" s="107"/>
      <c r="F549" s="107"/>
      <c r="G549" s="107"/>
      <c r="H549" s="108"/>
      <c r="I549" s="109"/>
      <c r="J549" s="107"/>
      <c r="K549" s="109"/>
      <c r="L549" s="107"/>
      <c r="M549" s="107"/>
      <c r="N549" s="109"/>
    </row>
    <row r="550">
      <c r="A550" s="107"/>
      <c r="B550" s="107"/>
      <c r="C550" s="107"/>
      <c r="D550" s="107"/>
      <c r="E550" s="107"/>
      <c r="F550" s="107"/>
      <c r="G550" s="107"/>
      <c r="H550" s="108"/>
      <c r="I550" s="109"/>
      <c r="J550" s="107"/>
      <c r="K550" s="109"/>
      <c r="L550" s="107"/>
      <c r="M550" s="107"/>
      <c r="N550" s="109"/>
    </row>
    <row r="551">
      <c r="A551" s="107"/>
      <c r="B551" s="107"/>
      <c r="C551" s="107"/>
      <c r="D551" s="107"/>
      <c r="E551" s="107"/>
      <c r="F551" s="107"/>
      <c r="G551" s="107"/>
      <c r="H551" s="108"/>
      <c r="I551" s="109"/>
      <c r="J551" s="107"/>
      <c r="K551" s="109"/>
      <c r="L551" s="107"/>
      <c r="M551" s="107"/>
      <c r="N551" s="109"/>
    </row>
    <row r="552">
      <c r="A552" s="107"/>
      <c r="B552" s="107"/>
      <c r="C552" s="107"/>
      <c r="D552" s="107"/>
      <c r="E552" s="107"/>
      <c r="F552" s="107"/>
      <c r="G552" s="107"/>
      <c r="H552" s="108"/>
      <c r="I552" s="109"/>
      <c r="J552" s="107"/>
      <c r="K552" s="109"/>
      <c r="L552" s="107"/>
      <c r="M552" s="107"/>
      <c r="N552" s="109"/>
    </row>
    <row r="553">
      <c r="A553" s="107"/>
      <c r="B553" s="107"/>
      <c r="C553" s="107"/>
      <c r="D553" s="107"/>
      <c r="E553" s="107"/>
      <c r="F553" s="107"/>
      <c r="G553" s="107"/>
      <c r="H553" s="108"/>
      <c r="I553" s="109"/>
      <c r="J553" s="107"/>
      <c r="K553" s="109"/>
      <c r="L553" s="107"/>
      <c r="M553" s="107"/>
      <c r="N553" s="109"/>
    </row>
    <row r="554">
      <c r="A554" s="107"/>
      <c r="B554" s="107"/>
      <c r="C554" s="107"/>
      <c r="D554" s="107"/>
      <c r="E554" s="107"/>
      <c r="F554" s="107"/>
      <c r="G554" s="107"/>
      <c r="H554" s="108"/>
      <c r="I554" s="109"/>
      <c r="J554" s="107"/>
      <c r="K554" s="109"/>
      <c r="L554" s="107"/>
      <c r="M554" s="107"/>
      <c r="N554" s="109"/>
    </row>
    <row r="555">
      <c r="A555" s="107"/>
      <c r="B555" s="107"/>
      <c r="C555" s="107"/>
      <c r="D555" s="107"/>
      <c r="E555" s="107"/>
      <c r="F555" s="107"/>
      <c r="G555" s="107"/>
      <c r="H555" s="108"/>
      <c r="I555" s="109"/>
      <c r="J555" s="107"/>
      <c r="K555" s="109"/>
      <c r="L555" s="107"/>
      <c r="M555" s="107"/>
      <c r="N555" s="109"/>
    </row>
    <row r="556">
      <c r="A556" s="107"/>
      <c r="B556" s="107"/>
      <c r="C556" s="107"/>
      <c r="D556" s="107"/>
      <c r="E556" s="107"/>
      <c r="F556" s="107"/>
      <c r="G556" s="107"/>
      <c r="H556" s="108"/>
      <c r="I556" s="109"/>
      <c r="J556" s="107"/>
      <c r="K556" s="109"/>
      <c r="L556" s="107"/>
      <c r="M556" s="107"/>
      <c r="N556" s="109"/>
    </row>
    <row r="557">
      <c r="A557" s="107"/>
      <c r="B557" s="107"/>
      <c r="C557" s="107"/>
      <c r="D557" s="107"/>
      <c r="E557" s="107"/>
      <c r="F557" s="107"/>
      <c r="G557" s="107"/>
      <c r="H557" s="108"/>
      <c r="I557" s="109"/>
      <c r="J557" s="107"/>
      <c r="K557" s="109"/>
      <c r="L557" s="107"/>
      <c r="M557" s="107"/>
      <c r="N557" s="109"/>
    </row>
    <row r="558">
      <c r="A558" s="107"/>
      <c r="B558" s="107"/>
      <c r="C558" s="107"/>
      <c r="D558" s="107"/>
      <c r="E558" s="107"/>
      <c r="F558" s="107"/>
      <c r="G558" s="107"/>
      <c r="H558" s="108"/>
      <c r="I558" s="109"/>
      <c r="J558" s="107"/>
      <c r="K558" s="109"/>
      <c r="L558" s="107"/>
      <c r="M558" s="107"/>
      <c r="N558" s="109"/>
    </row>
    <row r="559">
      <c r="A559" s="107"/>
      <c r="B559" s="107"/>
      <c r="C559" s="107"/>
      <c r="D559" s="107"/>
      <c r="E559" s="107"/>
      <c r="F559" s="107"/>
      <c r="G559" s="107"/>
      <c r="H559" s="108"/>
      <c r="I559" s="109"/>
      <c r="J559" s="107"/>
      <c r="K559" s="109"/>
      <c r="L559" s="107"/>
      <c r="M559" s="107"/>
      <c r="N559" s="109"/>
    </row>
    <row r="560">
      <c r="A560" s="107"/>
      <c r="B560" s="107"/>
      <c r="C560" s="107"/>
      <c r="D560" s="107"/>
      <c r="E560" s="107"/>
      <c r="F560" s="107"/>
      <c r="G560" s="107"/>
      <c r="H560" s="108"/>
      <c r="I560" s="109"/>
      <c r="J560" s="107"/>
      <c r="K560" s="109"/>
      <c r="L560" s="107"/>
      <c r="M560" s="107"/>
      <c r="N560" s="109"/>
    </row>
    <row r="561">
      <c r="A561" s="107"/>
      <c r="B561" s="107"/>
      <c r="C561" s="107"/>
      <c r="D561" s="107"/>
      <c r="E561" s="107"/>
      <c r="F561" s="107"/>
      <c r="G561" s="107"/>
      <c r="H561" s="108"/>
      <c r="I561" s="109"/>
      <c r="J561" s="107"/>
      <c r="K561" s="109"/>
      <c r="L561" s="107"/>
      <c r="M561" s="107"/>
      <c r="N561" s="109"/>
    </row>
    <row r="562">
      <c r="A562" s="107"/>
      <c r="B562" s="107"/>
      <c r="C562" s="107"/>
      <c r="D562" s="107"/>
      <c r="E562" s="107"/>
      <c r="F562" s="107"/>
      <c r="G562" s="107"/>
      <c r="H562" s="108"/>
      <c r="I562" s="109"/>
      <c r="J562" s="107"/>
      <c r="K562" s="109"/>
      <c r="L562" s="107"/>
      <c r="M562" s="107"/>
      <c r="N562" s="109"/>
    </row>
    <row r="563">
      <c r="A563" s="107"/>
      <c r="B563" s="107"/>
      <c r="C563" s="107"/>
      <c r="D563" s="107"/>
      <c r="E563" s="107"/>
      <c r="F563" s="107"/>
      <c r="G563" s="107"/>
      <c r="H563" s="108"/>
      <c r="I563" s="109"/>
      <c r="J563" s="107"/>
      <c r="K563" s="109"/>
      <c r="L563" s="107"/>
      <c r="M563" s="107"/>
      <c r="N563" s="109"/>
    </row>
    <row r="564">
      <c r="A564" s="107"/>
      <c r="B564" s="107"/>
      <c r="C564" s="107"/>
      <c r="D564" s="107"/>
      <c r="E564" s="107"/>
      <c r="F564" s="107"/>
      <c r="G564" s="107"/>
      <c r="H564" s="108"/>
      <c r="I564" s="109"/>
      <c r="J564" s="107"/>
      <c r="K564" s="109"/>
      <c r="L564" s="107"/>
      <c r="M564" s="107"/>
      <c r="N564" s="109"/>
    </row>
    <row r="565">
      <c r="A565" s="107"/>
      <c r="B565" s="107"/>
      <c r="C565" s="107"/>
      <c r="D565" s="107"/>
      <c r="E565" s="107"/>
      <c r="F565" s="107"/>
      <c r="G565" s="107"/>
      <c r="H565" s="108"/>
      <c r="I565" s="109"/>
      <c r="J565" s="107"/>
      <c r="K565" s="109"/>
      <c r="L565" s="107"/>
      <c r="M565" s="107"/>
      <c r="N565" s="109"/>
    </row>
    <row r="566">
      <c r="A566" s="107"/>
      <c r="B566" s="107"/>
      <c r="C566" s="107"/>
      <c r="D566" s="107"/>
      <c r="E566" s="107"/>
      <c r="F566" s="107"/>
      <c r="G566" s="107"/>
      <c r="H566" s="108"/>
      <c r="I566" s="109"/>
      <c r="J566" s="107"/>
      <c r="K566" s="109"/>
      <c r="L566" s="107"/>
      <c r="M566" s="107"/>
      <c r="N566" s="109"/>
    </row>
    <row r="567">
      <c r="A567" s="107"/>
      <c r="B567" s="107"/>
      <c r="C567" s="107"/>
      <c r="D567" s="107"/>
      <c r="E567" s="107"/>
      <c r="F567" s="107"/>
      <c r="G567" s="107"/>
      <c r="H567" s="108"/>
      <c r="I567" s="109"/>
      <c r="J567" s="107"/>
      <c r="K567" s="109"/>
      <c r="L567" s="107"/>
      <c r="M567" s="107"/>
      <c r="N567" s="109"/>
    </row>
    <row r="568">
      <c r="A568" s="107"/>
      <c r="B568" s="107"/>
      <c r="C568" s="107"/>
      <c r="D568" s="107"/>
      <c r="E568" s="107"/>
      <c r="F568" s="107"/>
      <c r="G568" s="107"/>
      <c r="H568" s="108"/>
      <c r="I568" s="109"/>
      <c r="J568" s="107"/>
      <c r="K568" s="109"/>
      <c r="L568" s="107"/>
      <c r="M568" s="107"/>
      <c r="N568" s="109"/>
    </row>
    <row r="569">
      <c r="A569" s="107"/>
      <c r="B569" s="107"/>
      <c r="C569" s="107"/>
      <c r="D569" s="107"/>
      <c r="E569" s="107"/>
      <c r="F569" s="107"/>
      <c r="G569" s="107"/>
      <c r="H569" s="108"/>
      <c r="I569" s="109"/>
      <c r="J569" s="107"/>
      <c r="K569" s="109"/>
      <c r="L569" s="107"/>
      <c r="M569" s="107"/>
      <c r="N569" s="109"/>
    </row>
    <row r="570">
      <c r="A570" s="107"/>
      <c r="B570" s="107"/>
      <c r="C570" s="107"/>
      <c r="D570" s="107"/>
      <c r="E570" s="107"/>
      <c r="F570" s="107"/>
      <c r="G570" s="107"/>
      <c r="H570" s="108"/>
      <c r="I570" s="109"/>
      <c r="J570" s="107"/>
      <c r="K570" s="109"/>
      <c r="L570" s="107"/>
      <c r="M570" s="107"/>
      <c r="N570" s="109"/>
    </row>
    <row r="571">
      <c r="A571" s="107"/>
      <c r="B571" s="107"/>
      <c r="C571" s="107"/>
      <c r="D571" s="107"/>
      <c r="E571" s="107"/>
      <c r="F571" s="107"/>
      <c r="G571" s="107"/>
      <c r="H571" s="108"/>
      <c r="I571" s="109"/>
      <c r="J571" s="107"/>
      <c r="K571" s="109"/>
      <c r="L571" s="107"/>
      <c r="M571" s="107"/>
      <c r="N571" s="109"/>
    </row>
    <row r="572">
      <c r="A572" s="107"/>
      <c r="B572" s="107"/>
      <c r="C572" s="107"/>
      <c r="D572" s="107"/>
      <c r="E572" s="107"/>
      <c r="F572" s="107"/>
      <c r="G572" s="107"/>
      <c r="H572" s="108"/>
      <c r="I572" s="109"/>
      <c r="J572" s="107"/>
      <c r="K572" s="109"/>
      <c r="L572" s="107"/>
      <c r="M572" s="107"/>
      <c r="N572" s="109"/>
    </row>
    <row r="573">
      <c r="A573" s="107"/>
      <c r="B573" s="107"/>
      <c r="C573" s="107"/>
      <c r="D573" s="107"/>
      <c r="E573" s="107"/>
      <c r="F573" s="107"/>
      <c r="G573" s="107"/>
      <c r="H573" s="108"/>
      <c r="I573" s="109"/>
      <c r="J573" s="107"/>
      <c r="K573" s="109"/>
      <c r="L573" s="107"/>
      <c r="M573" s="107"/>
      <c r="N573" s="109"/>
    </row>
    <row r="574">
      <c r="A574" s="107"/>
      <c r="B574" s="107"/>
      <c r="C574" s="107"/>
      <c r="D574" s="107"/>
      <c r="E574" s="107"/>
      <c r="F574" s="107"/>
      <c r="G574" s="107"/>
      <c r="H574" s="108"/>
      <c r="I574" s="109"/>
      <c r="J574" s="107"/>
      <c r="K574" s="109"/>
      <c r="L574" s="107"/>
      <c r="M574" s="107"/>
      <c r="N574" s="109"/>
    </row>
    <row r="575">
      <c r="A575" s="107"/>
      <c r="B575" s="107"/>
      <c r="C575" s="107"/>
      <c r="D575" s="107"/>
      <c r="E575" s="107"/>
      <c r="F575" s="107"/>
      <c r="G575" s="107"/>
      <c r="H575" s="108"/>
      <c r="I575" s="109"/>
      <c r="J575" s="107"/>
      <c r="K575" s="109"/>
      <c r="L575" s="107"/>
      <c r="M575" s="107"/>
      <c r="N575" s="109"/>
    </row>
    <row r="576">
      <c r="A576" s="107"/>
      <c r="B576" s="107"/>
      <c r="C576" s="107"/>
      <c r="D576" s="107"/>
      <c r="E576" s="107"/>
      <c r="F576" s="107"/>
      <c r="G576" s="107"/>
      <c r="H576" s="108"/>
      <c r="I576" s="109"/>
      <c r="J576" s="107"/>
      <c r="K576" s="109"/>
      <c r="L576" s="107"/>
      <c r="M576" s="107"/>
      <c r="N576" s="109"/>
    </row>
    <row r="577">
      <c r="A577" s="107"/>
      <c r="B577" s="107"/>
      <c r="C577" s="107"/>
      <c r="D577" s="107"/>
      <c r="E577" s="107"/>
      <c r="F577" s="107"/>
      <c r="G577" s="107"/>
      <c r="H577" s="108"/>
      <c r="I577" s="109"/>
      <c r="J577" s="107"/>
      <c r="K577" s="109"/>
      <c r="L577" s="107"/>
      <c r="M577" s="107"/>
      <c r="N577" s="109"/>
    </row>
    <row r="578">
      <c r="A578" s="107"/>
      <c r="B578" s="107"/>
      <c r="C578" s="107"/>
      <c r="D578" s="107"/>
      <c r="E578" s="107"/>
      <c r="F578" s="107"/>
      <c r="G578" s="107"/>
      <c r="H578" s="108"/>
      <c r="I578" s="109"/>
      <c r="J578" s="107"/>
      <c r="K578" s="109"/>
      <c r="L578" s="107"/>
      <c r="M578" s="107"/>
      <c r="N578" s="109"/>
    </row>
    <row r="579">
      <c r="A579" s="107"/>
      <c r="B579" s="107"/>
      <c r="C579" s="107"/>
      <c r="D579" s="107"/>
      <c r="E579" s="107"/>
      <c r="F579" s="107"/>
      <c r="G579" s="107"/>
      <c r="H579" s="108"/>
      <c r="I579" s="109"/>
      <c r="J579" s="107"/>
      <c r="K579" s="109"/>
      <c r="L579" s="107"/>
      <c r="M579" s="107"/>
      <c r="N579" s="109"/>
    </row>
    <row r="580">
      <c r="A580" s="107"/>
      <c r="B580" s="107"/>
      <c r="C580" s="107"/>
      <c r="D580" s="107"/>
      <c r="E580" s="107"/>
      <c r="F580" s="107"/>
      <c r="G580" s="107"/>
      <c r="H580" s="108"/>
      <c r="I580" s="109"/>
      <c r="J580" s="107"/>
      <c r="K580" s="109"/>
      <c r="L580" s="107"/>
      <c r="M580" s="107"/>
      <c r="N580" s="109"/>
    </row>
    <row r="581">
      <c r="A581" s="107"/>
      <c r="B581" s="107"/>
      <c r="C581" s="107"/>
      <c r="D581" s="107"/>
      <c r="E581" s="107"/>
      <c r="F581" s="107"/>
      <c r="G581" s="107"/>
      <c r="H581" s="108"/>
      <c r="I581" s="109"/>
      <c r="J581" s="107"/>
      <c r="K581" s="109"/>
      <c r="L581" s="107"/>
      <c r="M581" s="107"/>
      <c r="N581" s="109"/>
    </row>
    <row r="582">
      <c r="A582" s="107"/>
      <c r="B582" s="107"/>
      <c r="C582" s="107"/>
      <c r="D582" s="107"/>
      <c r="E582" s="107"/>
      <c r="F582" s="107"/>
      <c r="G582" s="107"/>
      <c r="H582" s="108"/>
      <c r="I582" s="109"/>
      <c r="J582" s="107"/>
      <c r="K582" s="109"/>
      <c r="L582" s="107"/>
      <c r="M582" s="107"/>
      <c r="N582" s="109"/>
    </row>
    <row r="583">
      <c r="A583" s="107"/>
      <c r="B583" s="107"/>
      <c r="C583" s="107"/>
      <c r="D583" s="107"/>
      <c r="E583" s="107"/>
      <c r="F583" s="107"/>
      <c r="G583" s="107"/>
      <c r="H583" s="108"/>
      <c r="I583" s="109"/>
      <c r="J583" s="107"/>
      <c r="K583" s="109"/>
      <c r="L583" s="107"/>
      <c r="M583" s="107"/>
      <c r="N583" s="109"/>
    </row>
    <row r="584">
      <c r="A584" s="107"/>
      <c r="B584" s="107"/>
      <c r="C584" s="107"/>
      <c r="D584" s="107"/>
      <c r="E584" s="107"/>
      <c r="F584" s="107"/>
      <c r="G584" s="107"/>
      <c r="H584" s="108"/>
      <c r="I584" s="109"/>
      <c r="J584" s="107"/>
      <c r="K584" s="109"/>
      <c r="L584" s="107"/>
      <c r="M584" s="107"/>
      <c r="N584" s="109"/>
    </row>
    <row r="585">
      <c r="A585" s="107"/>
      <c r="B585" s="107"/>
      <c r="C585" s="107"/>
      <c r="D585" s="107"/>
      <c r="E585" s="107"/>
      <c r="F585" s="107"/>
      <c r="G585" s="107"/>
      <c r="H585" s="108"/>
      <c r="I585" s="109"/>
      <c r="J585" s="107"/>
      <c r="K585" s="109"/>
      <c r="L585" s="107"/>
      <c r="M585" s="107"/>
      <c r="N585" s="109"/>
    </row>
    <row r="586">
      <c r="A586" s="107"/>
      <c r="B586" s="107"/>
      <c r="C586" s="107"/>
      <c r="D586" s="107"/>
      <c r="E586" s="107"/>
      <c r="F586" s="107"/>
      <c r="G586" s="107"/>
      <c r="H586" s="108"/>
      <c r="I586" s="109"/>
      <c r="J586" s="107"/>
      <c r="K586" s="109"/>
      <c r="L586" s="107"/>
      <c r="M586" s="107"/>
      <c r="N586" s="109"/>
    </row>
    <row r="587">
      <c r="A587" s="107"/>
      <c r="B587" s="107"/>
      <c r="C587" s="107"/>
      <c r="D587" s="107"/>
      <c r="E587" s="107"/>
      <c r="F587" s="107"/>
      <c r="G587" s="107"/>
      <c r="H587" s="108"/>
      <c r="I587" s="109"/>
      <c r="J587" s="107"/>
      <c r="K587" s="109"/>
      <c r="L587" s="107"/>
      <c r="M587" s="107"/>
      <c r="N587" s="109"/>
    </row>
    <row r="588">
      <c r="A588" s="107"/>
      <c r="B588" s="107"/>
      <c r="C588" s="107"/>
      <c r="D588" s="107"/>
      <c r="E588" s="107"/>
      <c r="F588" s="107"/>
      <c r="G588" s="107"/>
      <c r="H588" s="108"/>
      <c r="I588" s="109"/>
      <c r="J588" s="107"/>
      <c r="K588" s="109"/>
      <c r="L588" s="107"/>
      <c r="M588" s="107"/>
      <c r="N588" s="109"/>
    </row>
    <row r="589">
      <c r="A589" s="107"/>
      <c r="B589" s="107"/>
      <c r="C589" s="107"/>
      <c r="D589" s="107"/>
      <c r="E589" s="107"/>
      <c r="F589" s="107"/>
      <c r="G589" s="107"/>
      <c r="H589" s="108"/>
      <c r="I589" s="109"/>
      <c r="J589" s="107"/>
      <c r="K589" s="109"/>
      <c r="L589" s="107"/>
      <c r="M589" s="107"/>
      <c r="N589" s="109"/>
    </row>
    <row r="590">
      <c r="A590" s="107"/>
      <c r="B590" s="107"/>
      <c r="C590" s="107"/>
      <c r="D590" s="107"/>
      <c r="E590" s="107"/>
      <c r="F590" s="107"/>
      <c r="G590" s="107"/>
      <c r="H590" s="108"/>
      <c r="I590" s="109"/>
      <c r="J590" s="107"/>
      <c r="K590" s="109"/>
      <c r="L590" s="107"/>
      <c r="M590" s="107"/>
      <c r="N590" s="109"/>
    </row>
    <row r="591">
      <c r="A591" s="107"/>
      <c r="B591" s="107"/>
      <c r="C591" s="107"/>
      <c r="D591" s="107"/>
      <c r="E591" s="107"/>
      <c r="F591" s="107"/>
      <c r="G591" s="107"/>
      <c r="H591" s="108"/>
      <c r="I591" s="109"/>
      <c r="J591" s="107"/>
      <c r="K591" s="109"/>
      <c r="L591" s="107"/>
      <c r="M591" s="107"/>
      <c r="N591" s="109"/>
    </row>
    <row r="592">
      <c r="A592" s="107"/>
      <c r="B592" s="107"/>
      <c r="C592" s="107"/>
      <c r="D592" s="107"/>
      <c r="E592" s="107"/>
      <c r="F592" s="107"/>
      <c r="G592" s="107"/>
      <c r="H592" s="108"/>
      <c r="I592" s="109"/>
      <c r="J592" s="107"/>
      <c r="K592" s="109"/>
      <c r="L592" s="107"/>
      <c r="M592" s="107"/>
      <c r="N592" s="109"/>
    </row>
    <row r="593">
      <c r="A593" s="107"/>
      <c r="B593" s="107"/>
      <c r="C593" s="107"/>
      <c r="D593" s="107"/>
      <c r="E593" s="107"/>
      <c r="F593" s="107"/>
      <c r="G593" s="107"/>
      <c r="H593" s="108"/>
      <c r="I593" s="109"/>
      <c r="J593" s="107"/>
      <c r="K593" s="109"/>
      <c r="L593" s="107"/>
      <c r="M593" s="107"/>
      <c r="N593" s="109"/>
    </row>
    <row r="594">
      <c r="A594" s="107"/>
      <c r="B594" s="107"/>
      <c r="C594" s="107"/>
      <c r="D594" s="107"/>
      <c r="E594" s="107"/>
      <c r="F594" s="107"/>
      <c r="G594" s="107"/>
      <c r="H594" s="108"/>
      <c r="I594" s="109"/>
      <c r="J594" s="107"/>
      <c r="K594" s="109"/>
      <c r="L594" s="107"/>
      <c r="M594" s="107"/>
      <c r="N594" s="109"/>
    </row>
    <row r="595">
      <c r="A595" s="107"/>
      <c r="B595" s="107"/>
      <c r="C595" s="107"/>
      <c r="D595" s="107"/>
      <c r="E595" s="107"/>
      <c r="F595" s="107"/>
      <c r="G595" s="107"/>
      <c r="H595" s="108"/>
      <c r="I595" s="109"/>
      <c r="J595" s="107"/>
      <c r="K595" s="109"/>
      <c r="L595" s="107"/>
      <c r="M595" s="107"/>
      <c r="N595" s="109"/>
    </row>
    <row r="596">
      <c r="A596" s="107"/>
      <c r="B596" s="107"/>
      <c r="C596" s="107"/>
      <c r="D596" s="107"/>
      <c r="E596" s="107"/>
      <c r="F596" s="107"/>
      <c r="G596" s="107"/>
      <c r="H596" s="108"/>
      <c r="I596" s="109"/>
      <c r="J596" s="107"/>
      <c r="K596" s="109"/>
      <c r="L596" s="107"/>
      <c r="M596" s="107"/>
      <c r="N596" s="109"/>
    </row>
    <row r="597">
      <c r="A597" s="107"/>
      <c r="B597" s="107"/>
      <c r="C597" s="107"/>
      <c r="D597" s="107"/>
      <c r="E597" s="107"/>
      <c r="F597" s="107"/>
      <c r="G597" s="107"/>
      <c r="H597" s="108"/>
      <c r="I597" s="109"/>
      <c r="J597" s="107"/>
      <c r="K597" s="109"/>
      <c r="L597" s="107"/>
      <c r="M597" s="107"/>
      <c r="N597" s="109"/>
    </row>
    <row r="598">
      <c r="A598" s="107"/>
      <c r="B598" s="107"/>
      <c r="C598" s="107"/>
      <c r="D598" s="107"/>
      <c r="E598" s="107"/>
      <c r="F598" s="107"/>
      <c r="G598" s="107"/>
      <c r="H598" s="108"/>
      <c r="I598" s="109"/>
      <c r="J598" s="107"/>
      <c r="K598" s="109"/>
      <c r="L598" s="107"/>
      <c r="M598" s="107"/>
      <c r="N598" s="109"/>
    </row>
    <row r="599">
      <c r="A599" s="107"/>
      <c r="B599" s="107"/>
      <c r="C599" s="107"/>
      <c r="D599" s="107"/>
      <c r="E599" s="107"/>
      <c r="F599" s="107"/>
      <c r="G599" s="107"/>
      <c r="H599" s="108"/>
      <c r="I599" s="109"/>
      <c r="J599" s="107"/>
      <c r="K599" s="109"/>
      <c r="L599" s="107"/>
      <c r="M599" s="107"/>
      <c r="N599" s="109"/>
    </row>
    <row r="600">
      <c r="A600" s="107"/>
      <c r="B600" s="107"/>
      <c r="C600" s="107"/>
      <c r="D600" s="107"/>
      <c r="E600" s="107"/>
      <c r="F600" s="107"/>
      <c r="G600" s="107"/>
      <c r="H600" s="108"/>
      <c r="I600" s="109"/>
      <c r="J600" s="107"/>
      <c r="K600" s="109"/>
      <c r="L600" s="107"/>
      <c r="M600" s="107"/>
      <c r="N600" s="109"/>
    </row>
    <row r="601">
      <c r="A601" s="107"/>
      <c r="B601" s="107"/>
      <c r="C601" s="107"/>
      <c r="D601" s="107"/>
      <c r="E601" s="107"/>
      <c r="F601" s="107"/>
      <c r="G601" s="107"/>
      <c r="H601" s="108"/>
      <c r="I601" s="109"/>
      <c r="J601" s="107"/>
      <c r="K601" s="109"/>
      <c r="L601" s="107"/>
      <c r="M601" s="107"/>
      <c r="N601" s="109"/>
    </row>
    <row r="602">
      <c r="A602" s="107"/>
      <c r="B602" s="107"/>
      <c r="C602" s="107"/>
      <c r="D602" s="107"/>
      <c r="E602" s="107"/>
      <c r="F602" s="107"/>
      <c r="G602" s="107"/>
      <c r="H602" s="108"/>
      <c r="I602" s="109"/>
      <c r="J602" s="107"/>
      <c r="K602" s="109"/>
      <c r="L602" s="107"/>
      <c r="M602" s="107"/>
      <c r="N602" s="109"/>
    </row>
    <row r="603">
      <c r="A603" s="107"/>
      <c r="B603" s="107"/>
      <c r="C603" s="107"/>
      <c r="D603" s="107"/>
      <c r="E603" s="107"/>
      <c r="F603" s="107"/>
      <c r="G603" s="107"/>
      <c r="H603" s="108"/>
      <c r="I603" s="109"/>
      <c r="J603" s="107"/>
      <c r="K603" s="109"/>
      <c r="L603" s="107"/>
      <c r="M603" s="107"/>
      <c r="N603" s="109"/>
    </row>
    <row r="604">
      <c r="A604" s="107"/>
      <c r="B604" s="107"/>
      <c r="C604" s="107"/>
      <c r="D604" s="107"/>
      <c r="E604" s="107"/>
      <c r="F604" s="107"/>
      <c r="G604" s="107"/>
      <c r="H604" s="108"/>
      <c r="I604" s="109"/>
      <c r="J604" s="107"/>
      <c r="K604" s="109"/>
      <c r="L604" s="107"/>
      <c r="M604" s="107"/>
      <c r="N604" s="109"/>
    </row>
    <row r="605">
      <c r="A605" s="107"/>
      <c r="B605" s="107"/>
      <c r="C605" s="107"/>
      <c r="D605" s="107"/>
      <c r="E605" s="107"/>
      <c r="F605" s="107"/>
      <c r="G605" s="107"/>
      <c r="H605" s="108"/>
      <c r="I605" s="109"/>
      <c r="J605" s="107"/>
      <c r="K605" s="109"/>
      <c r="L605" s="107"/>
      <c r="M605" s="107"/>
      <c r="N605" s="109"/>
    </row>
    <row r="606">
      <c r="A606" s="107"/>
      <c r="B606" s="107"/>
      <c r="C606" s="107"/>
      <c r="D606" s="107"/>
      <c r="E606" s="107"/>
      <c r="F606" s="107"/>
      <c r="G606" s="107"/>
      <c r="H606" s="108"/>
      <c r="I606" s="109"/>
      <c r="J606" s="107"/>
      <c r="K606" s="109"/>
      <c r="L606" s="107"/>
      <c r="M606" s="107"/>
      <c r="N606" s="109"/>
    </row>
    <row r="607">
      <c r="A607" s="107"/>
      <c r="B607" s="107"/>
      <c r="C607" s="107"/>
      <c r="D607" s="107"/>
      <c r="E607" s="107"/>
      <c r="F607" s="107"/>
      <c r="G607" s="107"/>
      <c r="H607" s="108"/>
      <c r="I607" s="109"/>
      <c r="J607" s="107"/>
      <c r="K607" s="109"/>
      <c r="L607" s="107"/>
      <c r="M607" s="107"/>
      <c r="N607" s="109"/>
    </row>
    <row r="608">
      <c r="A608" s="107"/>
      <c r="B608" s="107"/>
      <c r="C608" s="107"/>
      <c r="D608" s="107"/>
      <c r="E608" s="107"/>
      <c r="F608" s="107"/>
      <c r="G608" s="107"/>
      <c r="H608" s="108"/>
      <c r="I608" s="109"/>
      <c r="J608" s="107"/>
      <c r="K608" s="109"/>
      <c r="L608" s="107"/>
      <c r="M608" s="107"/>
      <c r="N608" s="109"/>
    </row>
    <row r="609">
      <c r="A609" s="107"/>
      <c r="B609" s="107"/>
      <c r="C609" s="107"/>
      <c r="D609" s="107"/>
      <c r="E609" s="107"/>
      <c r="F609" s="107"/>
      <c r="G609" s="107"/>
      <c r="H609" s="108"/>
      <c r="I609" s="109"/>
      <c r="J609" s="107"/>
      <c r="K609" s="109"/>
      <c r="L609" s="107"/>
      <c r="M609" s="107"/>
      <c r="N609" s="109"/>
    </row>
    <row r="610">
      <c r="A610" s="107"/>
      <c r="B610" s="107"/>
      <c r="C610" s="107"/>
      <c r="D610" s="107"/>
      <c r="E610" s="107"/>
      <c r="F610" s="107"/>
      <c r="G610" s="107"/>
      <c r="H610" s="108"/>
      <c r="I610" s="109"/>
      <c r="J610" s="107"/>
      <c r="K610" s="109"/>
      <c r="L610" s="107"/>
      <c r="M610" s="107"/>
      <c r="N610" s="109"/>
    </row>
    <row r="611">
      <c r="A611" s="107"/>
      <c r="B611" s="107"/>
      <c r="C611" s="107"/>
      <c r="D611" s="107"/>
      <c r="E611" s="107"/>
      <c r="F611" s="107"/>
      <c r="G611" s="107"/>
      <c r="H611" s="108"/>
      <c r="I611" s="109"/>
      <c r="J611" s="107"/>
      <c r="K611" s="109"/>
      <c r="L611" s="107"/>
      <c r="M611" s="107"/>
      <c r="N611" s="109"/>
    </row>
    <row r="612">
      <c r="A612" s="107"/>
      <c r="B612" s="107"/>
      <c r="C612" s="107"/>
      <c r="D612" s="107"/>
      <c r="E612" s="107"/>
      <c r="F612" s="107"/>
      <c r="G612" s="107"/>
      <c r="H612" s="108"/>
      <c r="I612" s="109"/>
      <c r="J612" s="107"/>
      <c r="K612" s="109"/>
      <c r="L612" s="107"/>
      <c r="M612" s="107"/>
      <c r="N612" s="109"/>
    </row>
    <row r="613">
      <c r="A613" s="107"/>
      <c r="B613" s="107"/>
      <c r="C613" s="107"/>
      <c r="D613" s="107"/>
      <c r="E613" s="107"/>
      <c r="F613" s="107"/>
      <c r="G613" s="107"/>
      <c r="H613" s="108"/>
      <c r="I613" s="109"/>
      <c r="J613" s="107"/>
      <c r="K613" s="109"/>
      <c r="L613" s="107"/>
      <c r="M613" s="107"/>
      <c r="N613" s="109"/>
    </row>
    <row r="614">
      <c r="A614" s="107"/>
      <c r="B614" s="107"/>
      <c r="C614" s="107"/>
      <c r="D614" s="107"/>
      <c r="E614" s="107"/>
      <c r="F614" s="107"/>
      <c r="G614" s="107"/>
      <c r="H614" s="108"/>
      <c r="I614" s="109"/>
      <c r="J614" s="107"/>
      <c r="K614" s="109"/>
      <c r="L614" s="107"/>
      <c r="M614" s="107"/>
      <c r="N614" s="109"/>
    </row>
    <row r="615">
      <c r="A615" s="107"/>
      <c r="B615" s="107"/>
      <c r="C615" s="107"/>
      <c r="D615" s="107"/>
      <c r="E615" s="107"/>
      <c r="F615" s="107"/>
      <c r="G615" s="107"/>
      <c r="H615" s="108"/>
      <c r="I615" s="109"/>
      <c r="J615" s="107"/>
      <c r="K615" s="109"/>
      <c r="L615" s="107"/>
      <c r="M615" s="107"/>
      <c r="N615" s="109"/>
    </row>
    <row r="616">
      <c r="A616" s="107"/>
      <c r="B616" s="107"/>
      <c r="C616" s="107"/>
      <c r="D616" s="107"/>
      <c r="E616" s="107"/>
      <c r="F616" s="107"/>
      <c r="G616" s="107"/>
      <c r="H616" s="108"/>
      <c r="I616" s="109"/>
      <c r="J616" s="107"/>
      <c r="K616" s="109"/>
      <c r="L616" s="107"/>
      <c r="M616" s="107"/>
      <c r="N616" s="109"/>
    </row>
    <row r="617">
      <c r="A617" s="107"/>
      <c r="B617" s="107"/>
      <c r="C617" s="107"/>
      <c r="D617" s="107"/>
      <c r="E617" s="107"/>
      <c r="F617" s="107"/>
      <c r="G617" s="107"/>
      <c r="H617" s="108"/>
      <c r="I617" s="109"/>
      <c r="J617" s="107"/>
      <c r="K617" s="109"/>
      <c r="L617" s="107"/>
      <c r="M617" s="107"/>
      <c r="N617" s="109"/>
    </row>
    <row r="618">
      <c r="A618" s="107"/>
      <c r="B618" s="107"/>
      <c r="C618" s="107"/>
      <c r="D618" s="107"/>
      <c r="E618" s="107"/>
      <c r="F618" s="107"/>
      <c r="G618" s="107"/>
      <c r="H618" s="108"/>
      <c r="I618" s="109"/>
      <c r="J618" s="107"/>
      <c r="K618" s="109"/>
      <c r="L618" s="107"/>
      <c r="M618" s="107"/>
      <c r="N618" s="109"/>
    </row>
    <row r="619">
      <c r="A619" s="107"/>
      <c r="B619" s="107"/>
      <c r="C619" s="107"/>
      <c r="D619" s="107"/>
      <c r="E619" s="107"/>
      <c r="F619" s="107"/>
      <c r="G619" s="107"/>
      <c r="H619" s="108"/>
      <c r="I619" s="109"/>
      <c r="J619" s="107"/>
      <c r="K619" s="109"/>
      <c r="L619" s="107"/>
      <c r="M619" s="107"/>
      <c r="N619" s="109"/>
    </row>
    <row r="620">
      <c r="A620" s="107"/>
      <c r="B620" s="107"/>
      <c r="C620" s="107"/>
      <c r="D620" s="107"/>
      <c r="E620" s="107"/>
      <c r="F620" s="107"/>
      <c r="G620" s="107"/>
      <c r="H620" s="108"/>
      <c r="I620" s="109"/>
      <c r="J620" s="107"/>
      <c r="K620" s="109"/>
      <c r="L620" s="107"/>
      <c r="M620" s="107"/>
      <c r="N620" s="109"/>
    </row>
    <row r="621">
      <c r="A621" s="107"/>
      <c r="B621" s="107"/>
      <c r="C621" s="107"/>
      <c r="D621" s="107"/>
      <c r="E621" s="107"/>
      <c r="F621" s="107"/>
      <c r="G621" s="107"/>
      <c r="H621" s="108"/>
      <c r="I621" s="109"/>
      <c r="J621" s="107"/>
      <c r="K621" s="109"/>
      <c r="L621" s="107"/>
      <c r="M621" s="107"/>
      <c r="N621" s="109"/>
    </row>
    <row r="622">
      <c r="A622" s="107"/>
      <c r="B622" s="107"/>
      <c r="C622" s="107"/>
      <c r="D622" s="107"/>
      <c r="E622" s="107"/>
      <c r="F622" s="107"/>
      <c r="G622" s="107"/>
      <c r="H622" s="108"/>
      <c r="I622" s="109"/>
      <c r="J622" s="107"/>
      <c r="K622" s="109"/>
      <c r="L622" s="107"/>
      <c r="M622" s="107"/>
      <c r="N622" s="109"/>
    </row>
    <row r="623">
      <c r="A623" s="107"/>
      <c r="B623" s="107"/>
      <c r="C623" s="107"/>
      <c r="D623" s="107"/>
      <c r="E623" s="107"/>
      <c r="F623" s="107"/>
      <c r="G623" s="107"/>
      <c r="H623" s="108"/>
      <c r="I623" s="109"/>
      <c r="J623" s="107"/>
      <c r="K623" s="109"/>
      <c r="L623" s="107"/>
      <c r="M623" s="107"/>
      <c r="N623" s="109"/>
    </row>
    <row r="624">
      <c r="A624" s="107"/>
      <c r="B624" s="107"/>
      <c r="C624" s="107"/>
      <c r="D624" s="107"/>
      <c r="E624" s="107"/>
      <c r="F624" s="107"/>
      <c r="G624" s="107"/>
      <c r="H624" s="108"/>
      <c r="I624" s="109"/>
      <c r="J624" s="107"/>
      <c r="K624" s="109"/>
      <c r="L624" s="107"/>
      <c r="M624" s="107"/>
      <c r="N624" s="109"/>
    </row>
    <row r="625">
      <c r="A625" s="107"/>
      <c r="B625" s="107"/>
      <c r="C625" s="107"/>
      <c r="D625" s="107"/>
      <c r="E625" s="107"/>
      <c r="F625" s="107"/>
      <c r="G625" s="107"/>
      <c r="H625" s="108"/>
      <c r="I625" s="109"/>
      <c r="J625" s="107"/>
      <c r="K625" s="109"/>
      <c r="L625" s="107"/>
      <c r="M625" s="107"/>
      <c r="N625" s="109"/>
    </row>
    <row r="626">
      <c r="A626" s="107"/>
      <c r="B626" s="107"/>
      <c r="C626" s="107"/>
      <c r="D626" s="107"/>
      <c r="E626" s="107"/>
      <c r="F626" s="107"/>
      <c r="G626" s="107"/>
      <c r="H626" s="108"/>
      <c r="I626" s="109"/>
      <c r="J626" s="107"/>
      <c r="K626" s="109"/>
      <c r="L626" s="107"/>
      <c r="M626" s="107"/>
      <c r="N626" s="109"/>
    </row>
    <row r="627">
      <c r="A627" s="107"/>
      <c r="B627" s="107"/>
      <c r="C627" s="107"/>
      <c r="D627" s="107"/>
      <c r="E627" s="107"/>
      <c r="F627" s="107"/>
      <c r="G627" s="107"/>
      <c r="H627" s="108"/>
      <c r="I627" s="109"/>
      <c r="J627" s="107"/>
      <c r="K627" s="109"/>
      <c r="L627" s="107"/>
      <c r="M627" s="107"/>
      <c r="N627" s="109"/>
    </row>
    <row r="628">
      <c r="A628" s="107"/>
      <c r="B628" s="107"/>
      <c r="C628" s="107"/>
      <c r="D628" s="107"/>
      <c r="E628" s="107"/>
      <c r="F628" s="107"/>
      <c r="G628" s="107"/>
      <c r="H628" s="108"/>
      <c r="I628" s="109"/>
      <c r="J628" s="107"/>
      <c r="K628" s="109"/>
      <c r="L628" s="107"/>
      <c r="M628" s="107"/>
      <c r="N628" s="109"/>
    </row>
    <row r="629">
      <c r="A629" s="107"/>
      <c r="B629" s="107"/>
      <c r="C629" s="107"/>
      <c r="D629" s="107"/>
      <c r="E629" s="107"/>
      <c r="F629" s="107"/>
      <c r="G629" s="107"/>
      <c r="H629" s="108"/>
      <c r="I629" s="109"/>
      <c r="J629" s="107"/>
      <c r="K629" s="109"/>
      <c r="L629" s="107"/>
      <c r="M629" s="107"/>
      <c r="N629" s="109"/>
    </row>
    <row r="630">
      <c r="A630" s="107"/>
      <c r="B630" s="107"/>
      <c r="C630" s="107"/>
      <c r="D630" s="107"/>
      <c r="E630" s="107"/>
      <c r="F630" s="107"/>
      <c r="G630" s="107"/>
      <c r="H630" s="108"/>
      <c r="I630" s="109"/>
      <c r="J630" s="107"/>
      <c r="K630" s="109"/>
      <c r="L630" s="107"/>
      <c r="M630" s="107"/>
      <c r="N630" s="109"/>
    </row>
    <row r="631">
      <c r="A631" s="107"/>
      <c r="B631" s="107"/>
      <c r="C631" s="107"/>
      <c r="D631" s="107"/>
      <c r="E631" s="107"/>
      <c r="F631" s="107"/>
      <c r="G631" s="107"/>
      <c r="H631" s="108"/>
      <c r="I631" s="109"/>
      <c r="J631" s="107"/>
      <c r="K631" s="109"/>
      <c r="L631" s="107"/>
      <c r="M631" s="107"/>
      <c r="N631" s="109"/>
    </row>
    <row r="632">
      <c r="A632" s="107"/>
      <c r="B632" s="107"/>
      <c r="C632" s="107"/>
      <c r="D632" s="107"/>
      <c r="E632" s="107"/>
      <c r="F632" s="107"/>
      <c r="G632" s="107"/>
      <c r="H632" s="108"/>
      <c r="I632" s="109"/>
      <c r="J632" s="107"/>
      <c r="K632" s="109"/>
      <c r="L632" s="107"/>
      <c r="M632" s="107"/>
      <c r="N632" s="109"/>
    </row>
    <row r="633">
      <c r="A633" s="107"/>
      <c r="B633" s="107"/>
      <c r="C633" s="107"/>
      <c r="D633" s="107"/>
      <c r="E633" s="107"/>
      <c r="F633" s="107"/>
      <c r="G633" s="107"/>
      <c r="H633" s="108"/>
      <c r="I633" s="109"/>
      <c r="J633" s="107"/>
      <c r="K633" s="109"/>
      <c r="L633" s="107"/>
      <c r="M633" s="107"/>
      <c r="N633" s="109"/>
    </row>
    <row r="634">
      <c r="A634" s="107"/>
      <c r="B634" s="107"/>
      <c r="C634" s="107"/>
      <c r="D634" s="107"/>
      <c r="E634" s="107"/>
      <c r="F634" s="107"/>
      <c r="G634" s="107"/>
      <c r="H634" s="108"/>
      <c r="I634" s="109"/>
      <c r="J634" s="107"/>
      <c r="K634" s="109"/>
      <c r="L634" s="107"/>
      <c r="M634" s="107"/>
      <c r="N634" s="109"/>
    </row>
    <row r="635">
      <c r="A635" s="107"/>
      <c r="B635" s="107"/>
      <c r="C635" s="107"/>
      <c r="D635" s="107"/>
      <c r="E635" s="107"/>
      <c r="F635" s="107"/>
      <c r="G635" s="107"/>
      <c r="H635" s="108"/>
      <c r="I635" s="109"/>
      <c r="J635" s="107"/>
      <c r="K635" s="109"/>
      <c r="L635" s="107"/>
      <c r="M635" s="107"/>
      <c r="N635" s="109"/>
    </row>
    <row r="636">
      <c r="A636" s="107"/>
      <c r="B636" s="107"/>
      <c r="C636" s="107"/>
      <c r="D636" s="107"/>
      <c r="E636" s="107"/>
      <c r="F636" s="107"/>
      <c r="G636" s="107"/>
      <c r="H636" s="108"/>
      <c r="I636" s="109"/>
      <c r="J636" s="107"/>
      <c r="K636" s="109"/>
      <c r="L636" s="107"/>
      <c r="M636" s="107"/>
      <c r="N636" s="109"/>
    </row>
    <row r="637">
      <c r="A637" s="107"/>
      <c r="B637" s="107"/>
      <c r="C637" s="107"/>
      <c r="D637" s="107"/>
      <c r="E637" s="107"/>
      <c r="F637" s="107"/>
      <c r="G637" s="107"/>
      <c r="H637" s="108"/>
      <c r="I637" s="109"/>
      <c r="J637" s="107"/>
      <c r="K637" s="109"/>
      <c r="L637" s="107"/>
      <c r="M637" s="107"/>
      <c r="N637" s="109"/>
    </row>
    <row r="638">
      <c r="A638" s="107"/>
      <c r="B638" s="107"/>
      <c r="C638" s="107"/>
      <c r="D638" s="107"/>
      <c r="E638" s="107"/>
      <c r="F638" s="107"/>
      <c r="G638" s="107"/>
      <c r="H638" s="108"/>
      <c r="I638" s="109"/>
      <c r="J638" s="107"/>
      <c r="K638" s="109"/>
      <c r="L638" s="107"/>
      <c r="M638" s="107"/>
      <c r="N638" s="109"/>
    </row>
    <row r="639">
      <c r="A639" s="107"/>
      <c r="B639" s="107"/>
      <c r="C639" s="107"/>
      <c r="D639" s="107"/>
      <c r="E639" s="107"/>
      <c r="F639" s="107"/>
      <c r="G639" s="107"/>
      <c r="H639" s="108"/>
      <c r="I639" s="109"/>
      <c r="J639" s="107"/>
      <c r="K639" s="109"/>
      <c r="L639" s="107"/>
      <c r="M639" s="107"/>
      <c r="N639" s="109"/>
    </row>
    <row r="640">
      <c r="A640" s="107"/>
      <c r="B640" s="107"/>
      <c r="C640" s="107"/>
      <c r="D640" s="107"/>
      <c r="E640" s="107"/>
      <c r="F640" s="107"/>
      <c r="G640" s="107"/>
      <c r="H640" s="108"/>
      <c r="I640" s="109"/>
      <c r="J640" s="107"/>
      <c r="K640" s="109"/>
      <c r="L640" s="107"/>
      <c r="M640" s="107"/>
      <c r="N640" s="109"/>
    </row>
    <row r="641">
      <c r="A641" s="107"/>
      <c r="B641" s="107"/>
      <c r="C641" s="107"/>
      <c r="D641" s="107"/>
      <c r="E641" s="107"/>
      <c r="F641" s="107"/>
      <c r="G641" s="107"/>
      <c r="H641" s="108"/>
      <c r="I641" s="109"/>
      <c r="J641" s="107"/>
      <c r="K641" s="109"/>
      <c r="L641" s="107"/>
      <c r="M641" s="107"/>
      <c r="N641" s="109"/>
    </row>
    <row r="642">
      <c r="A642" s="107"/>
      <c r="B642" s="107"/>
      <c r="C642" s="107"/>
      <c r="D642" s="107"/>
      <c r="E642" s="107"/>
      <c r="F642" s="107"/>
      <c r="G642" s="107"/>
      <c r="H642" s="108"/>
      <c r="I642" s="109"/>
      <c r="J642" s="107"/>
      <c r="K642" s="109"/>
      <c r="L642" s="107"/>
      <c r="M642" s="107"/>
      <c r="N642" s="109"/>
    </row>
    <row r="643">
      <c r="A643" s="107"/>
      <c r="B643" s="107"/>
      <c r="C643" s="107"/>
      <c r="D643" s="107"/>
      <c r="E643" s="107"/>
      <c r="F643" s="107"/>
      <c r="G643" s="107"/>
      <c r="H643" s="108"/>
      <c r="I643" s="109"/>
      <c r="J643" s="107"/>
      <c r="K643" s="109"/>
      <c r="L643" s="107"/>
      <c r="M643" s="107"/>
      <c r="N643" s="109"/>
    </row>
    <row r="644">
      <c r="A644" s="107"/>
      <c r="B644" s="107"/>
      <c r="C644" s="107"/>
      <c r="D644" s="107"/>
      <c r="E644" s="107"/>
      <c r="F644" s="107"/>
      <c r="G644" s="107"/>
      <c r="H644" s="108"/>
      <c r="I644" s="109"/>
      <c r="J644" s="107"/>
      <c r="K644" s="109"/>
      <c r="L644" s="107"/>
      <c r="M644" s="107"/>
      <c r="N644" s="109"/>
    </row>
    <row r="645">
      <c r="A645" s="107"/>
      <c r="B645" s="107"/>
      <c r="C645" s="107"/>
      <c r="D645" s="107"/>
      <c r="E645" s="107"/>
      <c r="F645" s="107"/>
      <c r="G645" s="107"/>
      <c r="H645" s="108"/>
      <c r="I645" s="109"/>
      <c r="J645" s="107"/>
      <c r="K645" s="109"/>
      <c r="L645" s="107"/>
      <c r="M645" s="107"/>
      <c r="N645" s="109"/>
    </row>
    <row r="646">
      <c r="A646" s="107"/>
      <c r="B646" s="107"/>
      <c r="C646" s="107"/>
      <c r="D646" s="107"/>
      <c r="E646" s="107"/>
      <c r="F646" s="107"/>
      <c r="G646" s="107"/>
      <c r="H646" s="108"/>
      <c r="I646" s="109"/>
      <c r="J646" s="107"/>
      <c r="K646" s="109"/>
      <c r="L646" s="107"/>
      <c r="M646" s="107"/>
      <c r="N646" s="109"/>
    </row>
    <row r="647">
      <c r="A647" s="107"/>
      <c r="B647" s="107"/>
      <c r="C647" s="107"/>
      <c r="D647" s="107"/>
      <c r="E647" s="107"/>
      <c r="F647" s="107"/>
      <c r="G647" s="107"/>
      <c r="H647" s="108"/>
      <c r="I647" s="109"/>
      <c r="J647" s="107"/>
      <c r="K647" s="109"/>
      <c r="L647" s="107"/>
      <c r="M647" s="107"/>
      <c r="N647" s="109"/>
    </row>
    <row r="648">
      <c r="A648" s="107"/>
      <c r="B648" s="107"/>
      <c r="C648" s="107"/>
      <c r="D648" s="107"/>
      <c r="E648" s="107"/>
      <c r="F648" s="107"/>
      <c r="G648" s="107"/>
      <c r="H648" s="108"/>
      <c r="I648" s="109"/>
      <c r="J648" s="107"/>
      <c r="K648" s="109"/>
      <c r="L648" s="107"/>
      <c r="M648" s="107"/>
      <c r="N648" s="109"/>
    </row>
    <row r="649">
      <c r="A649" s="107"/>
      <c r="B649" s="107"/>
      <c r="C649" s="107"/>
      <c r="D649" s="107"/>
      <c r="E649" s="107"/>
      <c r="F649" s="107"/>
      <c r="G649" s="107"/>
      <c r="H649" s="108"/>
      <c r="I649" s="109"/>
      <c r="J649" s="107"/>
      <c r="K649" s="109"/>
      <c r="L649" s="107"/>
      <c r="M649" s="107"/>
      <c r="N649" s="109"/>
    </row>
    <row r="650">
      <c r="A650" s="107"/>
      <c r="B650" s="107"/>
      <c r="C650" s="107"/>
      <c r="D650" s="107"/>
      <c r="E650" s="107"/>
      <c r="F650" s="107"/>
      <c r="G650" s="107"/>
      <c r="H650" s="108"/>
      <c r="I650" s="109"/>
      <c r="J650" s="107"/>
      <c r="K650" s="109"/>
      <c r="L650" s="107"/>
      <c r="M650" s="107"/>
      <c r="N650" s="109"/>
    </row>
    <row r="651">
      <c r="A651" s="107"/>
      <c r="B651" s="107"/>
      <c r="C651" s="107"/>
      <c r="D651" s="107"/>
      <c r="E651" s="107"/>
      <c r="F651" s="107"/>
      <c r="G651" s="107"/>
      <c r="H651" s="108"/>
      <c r="I651" s="109"/>
      <c r="J651" s="107"/>
      <c r="K651" s="109"/>
      <c r="L651" s="107"/>
      <c r="M651" s="107"/>
      <c r="N651" s="109"/>
    </row>
    <row r="652">
      <c r="A652" s="107"/>
      <c r="B652" s="107"/>
      <c r="C652" s="107"/>
      <c r="D652" s="107"/>
      <c r="E652" s="107"/>
      <c r="F652" s="107"/>
      <c r="G652" s="107"/>
      <c r="H652" s="108"/>
      <c r="I652" s="109"/>
      <c r="J652" s="107"/>
      <c r="K652" s="109"/>
      <c r="L652" s="107"/>
      <c r="M652" s="107"/>
      <c r="N652" s="109"/>
    </row>
    <row r="653">
      <c r="A653" s="107"/>
      <c r="B653" s="107"/>
      <c r="C653" s="107"/>
      <c r="D653" s="107"/>
      <c r="E653" s="107"/>
      <c r="F653" s="107"/>
      <c r="G653" s="107"/>
      <c r="H653" s="108"/>
      <c r="I653" s="109"/>
      <c r="J653" s="107"/>
      <c r="K653" s="109"/>
      <c r="L653" s="107"/>
      <c r="M653" s="107"/>
      <c r="N653" s="109"/>
    </row>
    <row r="654">
      <c r="A654" s="107"/>
      <c r="B654" s="107"/>
      <c r="C654" s="107"/>
      <c r="D654" s="107"/>
      <c r="E654" s="107"/>
      <c r="F654" s="107"/>
      <c r="G654" s="107"/>
      <c r="H654" s="108"/>
      <c r="I654" s="109"/>
      <c r="J654" s="107"/>
      <c r="K654" s="109"/>
      <c r="L654" s="107"/>
      <c r="M654" s="107"/>
      <c r="N654" s="109"/>
    </row>
    <row r="655">
      <c r="A655" s="107"/>
      <c r="B655" s="107"/>
      <c r="C655" s="107"/>
      <c r="D655" s="107"/>
      <c r="E655" s="107"/>
      <c r="F655" s="107"/>
      <c r="G655" s="107"/>
      <c r="H655" s="108"/>
      <c r="I655" s="109"/>
      <c r="J655" s="107"/>
      <c r="K655" s="109"/>
      <c r="L655" s="107"/>
      <c r="M655" s="107"/>
      <c r="N655" s="109"/>
    </row>
    <row r="656">
      <c r="A656" s="107"/>
      <c r="B656" s="107"/>
      <c r="C656" s="107"/>
      <c r="D656" s="107"/>
      <c r="E656" s="107"/>
      <c r="F656" s="107"/>
      <c r="G656" s="107"/>
      <c r="H656" s="108"/>
      <c r="I656" s="109"/>
      <c r="J656" s="107"/>
      <c r="K656" s="109"/>
      <c r="L656" s="107"/>
      <c r="M656" s="107"/>
      <c r="N656" s="109"/>
    </row>
    <row r="657">
      <c r="A657" s="107"/>
      <c r="B657" s="107"/>
      <c r="C657" s="107"/>
      <c r="D657" s="107"/>
      <c r="E657" s="107"/>
      <c r="F657" s="107"/>
      <c r="G657" s="107"/>
      <c r="H657" s="108"/>
      <c r="I657" s="109"/>
      <c r="J657" s="107"/>
      <c r="K657" s="109"/>
      <c r="L657" s="107"/>
      <c r="M657" s="107"/>
      <c r="N657" s="109"/>
    </row>
    <row r="658">
      <c r="A658" s="107"/>
      <c r="B658" s="107"/>
      <c r="C658" s="107"/>
      <c r="D658" s="107"/>
      <c r="E658" s="107"/>
      <c r="F658" s="107"/>
      <c r="G658" s="107"/>
      <c r="H658" s="108"/>
      <c r="I658" s="109"/>
      <c r="J658" s="107"/>
      <c r="K658" s="109"/>
      <c r="L658" s="107"/>
      <c r="M658" s="107"/>
      <c r="N658" s="109"/>
    </row>
    <row r="659">
      <c r="A659" s="107"/>
      <c r="B659" s="107"/>
      <c r="C659" s="107"/>
      <c r="D659" s="107"/>
      <c r="E659" s="107"/>
      <c r="F659" s="107"/>
      <c r="G659" s="107"/>
      <c r="H659" s="108"/>
      <c r="I659" s="109"/>
      <c r="J659" s="107"/>
      <c r="K659" s="109"/>
      <c r="L659" s="107"/>
      <c r="M659" s="107"/>
      <c r="N659" s="109"/>
    </row>
    <row r="660">
      <c r="A660" s="107"/>
      <c r="B660" s="107"/>
      <c r="C660" s="107"/>
      <c r="D660" s="107"/>
      <c r="E660" s="107"/>
      <c r="F660" s="107"/>
      <c r="G660" s="107"/>
      <c r="H660" s="108"/>
      <c r="I660" s="109"/>
      <c r="J660" s="107"/>
      <c r="K660" s="109"/>
      <c r="L660" s="107"/>
      <c r="M660" s="107"/>
      <c r="N660" s="109"/>
    </row>
    <row r="661">
      <c r="A661" s="107"/>
      <c r="B661" s="107"/>
      <c r="C661" s="107"/>
      <c r="D661" s="107"/>
      <c r="E661" s="107"/>
      <c r="F661" s="107"/>
      <c r="G661" s="107"/>
      <c r="H661" s="108"/>
      <c r="I661" s="109"/>
      <c r="J661" s="107"/>
      <c r="K661" s="109"/>
      <c r="L661" s="107"/>
      <c r="M661" s="107"/>
      <c r="N661" s="109"/>
    </row>
    <row r="662">
      <c r="A662" s="107"/>
      <c r="B662" s="107"/>
      <c r="C662" s="107"/>
      <c r="D662" s="107"/>
      <c r="E662" s="107"/>
      <c r="F662" s="107"/>
      <c r="G662" s="107"/>
      <c r="H662" s="108"/>
      <c r="I662" s="109"/>
      <c r="J662" s="107"/>
      <c r="K662" s="109"/>
      <c r="L662" s="107"/>
      <c r="M662" s="107"/>
      <c r="N662" s="109"/>
    </row>
    <row r="663">
      <c r="A663" s="107"/>
      <c r="B663" s="107"/>
      <c r="C663" s="107"/>
      <c r="D663" s="107"/>
      <c r="E663" s="107"/>
      <c r="F663" s="107"/>
      <c r="G663" s="107"/>
      <c r="H663" s="108"/>
      <c r="I663" s="109"/>
      <c r="J663" s="107"/>
      <c r="K663" s="109"/>
      <c r="L663" s="107"/>
      <c r="M663" s="107"/>
      <c r="N663" s="109"/>
    </row>
    <row r="664">
      <c r="A664" s="107"/>
      <c r="B664" s="107"/>
      <c r="C664" s="107"/>
      <c r="D664" s="107"/>
      <c r="E664" s="107"/>
      <c r="F664" s="107"/>
      <c r="G664" s="107"/>
      <c r="H664" s="108"/>
      <c r="I664" s="109"/>
      <c r="J664" s="107"/>
      <c r="K664" s="109"/>
      <c r="L664" s="107"/>
      <c r="M664" s="107"/>
      <c r="N664" s="109"/>
    </row>
    <row r="665">
      <c r="A665" s="107"/>
      <c r="B665" s="107"/>
      <c r="C665" s="107"/>
      <c r="D665" s="107"/>
      <c r="E665" s="107"/>
      <c r="F665" s="107"/>
      <c r="G665" s="107"/>
      <c r="H665" s="108"/>
      <c r="I665" s="109"/>
      <c r="J665" s="107"/>
      <c r="K665" s="109"/>
      <c r="L665" s="107"/>
      <c r="M665" s="107"/>
      <c r="N665" s="109"/>
    </row>
    <row r="666">
      <c r="A666" s="107"/>
      <c r="B666" s="107"/>
      <c r="C666" s="107"/>
      <c r="D666" s="107"/>
      <c r="E666" s="107"/>
      <c r="F666" s="107"/>
      <c r="G666" s="107"/>
      <c r="H666" s="108"/>
      <c r="I666" s="109"/>
      <c r="J666" s="107"/>
      <c r="K666" s="109"/>
      <c r="L666" s="107"/>
      <c r="M666" s="107"/>
      <c r="N666" s="109"/>
    </row>
    <row r="667">
      <c r="A667" s="107"/>
      <c r="B667" s="107"/>
      <c r="C667" s="107"/>
      <c r="D667" s="107"/>
      <c r="E667" s="107"/>
      <c r="F667" s="107"/>
      <c r="G667" s="107"/>
      <c r="H667" s="108"/>
      <c r="I667" s="109"/>
      <c r="J667" s="107"/>
      <c r="K667" s="109"/>
      <c r="L667" s="107"/>
      <c r="M667" s="107"/>
      <c r="N667" s="109"/>
    </row>
    <row r="668">
      <c r="A668" s="107"/>
      <c r="B668" s="107"/>
      <c r="C668" s="107"/>
      <c r="D668" s="107"/>
      <c r="E668" s="107"/>
      <c r="F668" s="107"/>
      <c r="G668" s="107"/>
      <c r="H668" s="108"/>
      <c r="I668" s="109"/>
      <c r="J668" s="107"/>
      <c r="K668" s="109"/>
      <c r="L668" s="107"/>
      <c r="M668" s="107"/>
      <c r="N668" s="109"/>
    </row>
    <row r="669">
      <c r="A669" s="107"/>
      <c r="B669" s="107"/>
      <c r="C669" s="107"/>
      <c r="D669" s="107"/>
      <c r="E669" s="107"/>
      <c r="F669" s="107"/>
      <c r="G669" s="107"/>
      <c r="H669" s="108"/>
      <c r="I669" s="109"/>
      <c r="J669" s="107"/>
      <c r="K669" s="109"/>
      <c r="L669" s="107"/>
      <c r="M669" s="107"/>
      <c r="N669" s="109"/>
    </row>
    <row r="670">
      <c r="A670" s="107"/>
      <c r="B670" s="107"/>
      <c r="C670" s="107"/>
      <c r="D670" s="107"/>
      <c r="E670" s="107"/>
      <c r="F670" s="107"/>
      <c r="G670" s="107"/>
      <c r="H670" s="108"/>
      <c r="I670" s="109"/>
      <c r="J670" s="107"/>
      <c r="K670" s="109"/>
      <c r="L670" s="107"/>
      <c r="M670" s="107"/>
      <c r="N670" s="109"/>
    </row>
    <row r="671">
      <c r="A671" s="107"/>
      <c r="B671" s="107"/>
      <c r="C671" s="107"/>
      <c r="D671" s="107"/>
      <c r="E671" s="107"/>
      <c r="F671" s="107"/>
      <c r="G671" s="107"/>
      <c r="H671" s="108"/>
      <c r="I671" s="109"/>
      <c r="J671" s="107"/>
      <c r="K671" s="109"/>
      <c r="L671" s="107"/>
      <c r="M671" s="107"/>
      <c r="N671" s="109"/>
    </row>
    <row r="672">
      <c r="A672" s="107"/>
      <c r="B672" s="107"/>
      <c r="C672" s="107"/>
      <c r="D672" s="107"/>
      <c r="E672" s="107"/>
      <c r="F672" s="107"/>
      <c r="G672" s="107"/>
      <c r="H672" s="108"/>
      <c r="I672" s="109"/>
      <c r="J672" s="107"/>
      <c r="K672" s="109"/>
      <c r="L672" s="107"/>
      <c r="M672" s="107"/>
      <c r="N672" s="109"/>
    </row>
    <row r="673">
      <c r="A673" s="107"/>
      <c r="B673" s="107"/>
      <c r="C673" s="107"/>
      <c r="D673" s="107"/>
      <c r="E673" s="107"/>
      <c r="F673" s="107"/>
      <c r="G673" s="107"/>
      <c r="H673" s="108"/>
      <c r="I673" s="109"/>
      <c r="J673" s="107"/>
      <c r="K673" s="109"/>
      <c r="L673" s="107"/>
      <c r="M673" s="107"/>
      <c r="N673" s="109"/>
    </row>
    <row r="674">
      <c r="A674" s="107"/>
      <c r="B674" s="107"/>
      <c r="C674" s="107"/>
      <c r="D674" s="107"/>
      <c r="E674" s="107"/>
      <c r="F674" s="107"/>
      <c r="G674" s="107"/>
      <c r="H674" s="108"/>
      <c r="I674" s="109"/>
      <c r="J674" s="107"/>
      <c r="K674" s="109"/>
      <c r="L674" s="107"/>
      <c r="M674" s="107"/>
      <c r="N674" s="109"/>
    </row>
    <row r="675">
      <c r="A675" s="107"/>
      <c r="B675" s="107"/>
      <c r="C675" s="107"/>
      <c r="D675" s="107"/>
      <c r="E675" s="107"/>
      <c r="F675" s="107"/>
      <c r="G675" s="107"/>
      <c r="H675" s="108"/>
      <c r="I675" s="109"/>
      <c r="J675" s="107"/>
      <c r="K675" s="109"/>
      <c r="L675" s="107"/>
      <c r="M675" s="107"/>
      <c r="N675" s="109"/>
    </row>
    <row r="676">
      <c r="A676" s="107"/>
      <c r="B676" s="107"/>
      <c r="C676" s="107"/>
      <c r="D676" s="107"/>
      <c r="E676" s="107"/>
      <c r="F676" s="107"/>
      <c r="G676" s="107"/>
      <c r="H676" s="108"/>
      <c r="I676" s="109"/>
      <c r="J676" s="107"/>
      <c r="K676" s="109"/>
      <c r="L676" s="107"/>
      <c r="M676" s="107"/>
      <c r="N676" s="109"/>
    </row>
    <row r="677">
      <c r="A677" s="107"/>
      <c r="B677" s="107"/>
      <c r="C677" s="107"/>
      <c r="D677" s="107"/>
      <c r="E677" s="107"/>
      <c r="F677" s="107"/>
      <c r="G677" s="107"/>
      <c r="H677" s="108"/>
      <c r="I677" s="109"/>
      <c r="J677" s="107"/>
      <c r="K677" s="109"/>
      <c r="L677" s="107"/>
      <c r="M677" s="107"/>
      <c r="N677" s="109"/>
    </row>
    <row r="678">
      <c r="A678" s="107"/>
      <c r="B678" s="107"/>
      <c r="C678" s="107"/>
      <c r="D678" s="107"/>
      <c r="E678" s="107"/>
      <c r="F678" s="107"/>
      <c r="G678" s="107"/>
      <c r="H678" s="108"/>
      <c r="I678" s="109"/>
      <c r="J678" s="107"/>
      <c r="K678" s="109"/>
      <c r="L678" s="107"/>
      <c r="M678" s="107"/>
      <c r="N678" s="109"/>
    </row>
    <row r="679">
      <c r="A679" s="107"/>
      <c r="B679" s="107"/>
      <c r="C679" s="107"/>
      <c r="D679" s="107"/>
      <c r="E679" s="107"/>
      <c r="F679" s="107"/>
      <c r="G679" s="107"/>
      <c r="H679" s="108"/>
      <c r="I679" s="109"/>
      <c r="J679" s="107"/>
      <c r="K679" s="109"/>
      <c r="L679" s="107"/>
      <c r="M679" s="107"/>
      <c r="N679" s="109"/>
    </row>
    <row r="680">
      <c r="A680" s="107"/>
      <c r="B680" s="107"/>
      <c r="C680" s="107"/>
      <c r="D680" s="107"/>
      <c r="E680" s="107"/>
      <c r="F680" s="107"/>
      <c r="G680" s="107"/>
      <c r="H680" s="108"/>
      <c r="I680" s="109"/>
      <c r="J680" s="107"/>
      <c r="K680" s="109"/>
      <c r="L680" s="107"/>
      <c r="M680" s="107"/>
      <c r="N680" s="109"/>
    </row>
    <row r="681">
      <c r="A681" s="107"/>
      <c r="B681" s="107"/>
      <c r="C681" s="107"/>
      <c r="D681" s="107"/>
      <c r="E681" s="107"/>
      <c r="F681" s="107"/>
      <c r="G681" s="107"/>
      <c r="H681" s="108"/>
      <c r="I681" s="109"/>
      <c r="J681" s="107"/>
      <c r="K681" s="109"/>
      <c r="L681" s="107"/>
      <c r="M681" s="107"/>
      <c r="N681" s="109"/>
    </row>
    <row r="682">
      <c r="A682" s="107"/>
      <c r="B682" s="107"/>
      <c r="C682" s="107"/>
      <c r="D682" s="107"/>
      <c r="E682" s="107"/>
      <c r="F682" s="107"/>
      <c r="G682" s="107"/>
      <c r="H682" s="108"/>
      <c r="I682" s="109"/>
      <c r="J682" s="107"/>
      <c r="K682" s="109"/>
      <c r="L682" s="107"/>
      <c r="M682" s="107"/>
      <c r="N682" s="109"/>
    </row>
    <row r="683">
      <c r="A683" s="107"/>
      <c r="B683" s="107"/>
      <c r="C683" s="107"/>
      <c r="D683" s="107"/>
      <c r="E683" s="107"/>
      <c r="F683" s="107"/>
      <c r="G683" s="107"/>
      <c r="H683" s="108"/>
      <c r="I683" s="109"/>
      <c r="J683" s="107"/>
      <c r="K683" s="109"/>
      <c r="L683" s="107"/>
      <c r="M683" s="107"/>
      <c r="N683" s="109"/>
    </row>
    <row r="684">
      <c r="A684" s="107"/>
      <c r="B684" s="107"/>
      <c r="C684" s="107"/>
      <c r="D684" s="107"/>
      <c r="E684" s="107"/>
      <c r="F684" s="107"/>
      <c r="G684" s="107"/>
      <c r="H684" s="108"/>
      <c r="I684" s="109"/>
      <c r="J684" s="107"/>
      <c r="K684" s="109"/>
      <c r="L684" s="107"/>
      <c r="M684" s="107"/>
      <c r="N684" s="109"/>
    </row>
    <row r="685">
      <c r="A685" s="107"/>
      <c r="B685" s="107"/>
      <c r="C685" s="107"/>
      <c r="D685" s="107"/>
      <c r="E685" s="107"/>
      <c r="F685" s="107"/>
      <c r="G685" s="107"/>
      <c r="H685" s="108"/>
      <c r="I685" s="109"/>
      <c r="J685" s="107"/>
      <c r="K685" s="109"/>
      <c r="L685" s="107"/>
      <c r="M685" s="107"/>
      <c r="N685" s="109"/>
    </row>
    <row r="686">
      <c r="A686" s="107"/>
      <c r="B686" s="107"/>
      <c r="C686" s="107"/>
      <c r="D686" s="107"/>
      <c r="E686" s="107"/>
      <c r="F686" s="107"/>
      <c r="G686" s="107"/>
      <c r="H686" s="108"/>
      <c r="I686" s="109"/>
      <c r="J686" s="107"/>
      <c r="K686" s="109"/>
      <c r="L686" s="107"/>
      <c r="M686" s="107"/>
      <c r="N686" s="109"/>
    </row>
    <row r="687">
      <c r="A687" s="107"/>
      <c r="B687" s="107"/>
      <c r="C687" s="107"/>
      <c r="D687" s="107"/>
      <c r="E687" s="107"/>
      <c r="F687" s="107"/>
      <c r="G687" s="107"/>
      <c r="H687" s="108"/>
      <c r="I687" s="109"/>
      <c r="J687" s="107"/>
      <c r="K687" s="109"/>
      <c r="L687" s="107"/>
      <c r="M687" s="107"/>
      <c r="N687" s="109"/>
    </row>
    <row r="688">
      <c r="A688" s="107"/>
      <c r="B688" s="107"/>
      <c r="C688" s="107"/>
      <c r="D688" s="107"/>
      <c r="E688" s="107"/>
      <c r="F688" s="107"/>
      <c r="G688" s="107"/>
      <c r="H688" s="108"/>
      <c r="I688" s="109"/>
      <c r="J688" s="107"/>
      <c r="K688" s="109"/>
      <c r="L688" s="107"/>
      <c r="M688" s="107"/>
      <c r="N688" s="109"/>
    </row>
    <row r="689">
      <c r="A689" s="107"/>
      <c r="B689" s="107"/>
      <c r="C689" s="107"/>
      <c r="D689" s="107"/>
      <c r="E689" s="107"/>
      <c r="F689" s="107"/>
      <c r="G689" s="107"/>
      <c r="H689" s="108"/>
      <c r="I689" s="109"/>
      <c r="J689" s="107"/>
      <c r="K689" s="109"/>
      <c r="L689" s="107"/>
      <c r="M689" s="107"/>
      <c r="N689" s="109"/>
    </row>
    <row r="690">
      <c r="A690" s="107"/>
      <c r="B690" s="107"/>
      <c r="C690" s="107"/>
      <c r="D690" s="107"/>
      <c r="E690" s="107"/>
      <c r="F690" s="107"/>
      <c r="G690" s="107"/>
      <c r="H690" s="108"/>
      <c r="I690" s="109"/>
      <c r="J690" s="107"/>
      <c r="K690" s="109"/>
      <c r="L690" s="107"/>
      <c r="M690" s="107"/>
      <c r="N690" s="109"/>
    </row>
    <row r="691">
      <c r="A691" s="107"/>
      <c r="B691" s="107"/>
      <c r="C691" s="107"/>
      <c r="D691" s="107"/>
      <c r="E691" s="107"/>
      <c r="F691" s="107"/>
      <c r="G691" s="107"/>
      <c r="H691" s="108"/>
      <c r="I691" s="109"/>
      <c r="J691" s="107"/>
      <c r="K691" s="109"/>
      <c r="L691" s="107"/>
      <c r="M691" s="107"/>
      <c r="N691" s="109"/>
    </row>
    <row r="692">
      <c r="A692" s="107"/>
      <c r="B692" s="107"/>
      <c r="C692" s="107"/>
      <c r="D692" s="107"/>
      <c r="E692" s="107"/>
      <c r="F692" s="107"/>
      <c r="G692" s="107"/>
      <c r="H692" s="108"/>
      <c r="I692" s="109"/>
      <c r="J692" s="107"/>
      <c r="K692" s="109"/>
      <c r="L692" s="107"/>
      <c r="M692" s="107"/>
      <c r="N692" s="109"/>
    </row>
    <row r="693">
      <c r="A693" s="107"/>
      <c r="B693" s="107"/>
      <c r="C693" s="107"/>
      <c r="D693" s="107"/>
      <c r="E693" s="107"/>
      <c r="F693" s="107"/>
      <c r="G693" s="107"/>
      <c r="H693" s="108"/>
      <c r="I693" s="109"/>
      <c r="J693" s="107"/>
      <c r="K693" s="109"/>
      <c r="L693" s="107"/>
      <c r="M693" s="107"/>
      <c r="N693" s="109"/>
    </row>
    <row r="694">
      <c r="A694" s="107"/>
      <c r="B694" s="107"/>
      <c r="C694" s="107"/>
      <c r="D694" s="107"/>
      <c r="E694" s="107"/>
      <c r="F694" s="107"/>
      <c r="G694" s="107"/>
      <c r="H694" s="108"/>
      <c r="I694" s="109"/>
      <c r="J694" s="107"/>
      <c r="K694" s="109"/>
      <c r="L694" s="107"/>
      <c r="M694" s="107"/>
      <c r="N694" s="109"/>
    </row>
    <row r="695">
      <c r="A695" s="107"/>
      <c r="B695" s="107"/>
      <c r="C695" s="107"/>
      <c r="D695" s="107"/>
      <c r="E695" s="107"/>
      <c r="F695" s="107"/>
      <c r="G695" s="107"/>
      <c r="H695" s="108"/>
      <c r="I695" s="109"/>
      <c r="J695" s="107"/>
      <c r="K695" s="109"/>
      <c r="L695" s="107"/>
      <c r="M695" s="107"/>
      <c r="N695" s="109"/>
    </row>
    <row r="696">
      <c r="A696" s="107"/>
      <c r="B696" s="107"/>
      <c r="C696" s="107"/>
      <c r="D696" s="107"/>
      <c r="E696" s="107"/>
      <c r="F696" s="107"/>
      <c r="G696" s="107"/>
      <c r="H696" s="108"/>
      <c r="I696" s="109"/>
      <c r="J696" s="107"/>
      <c r="K696" s="109"/>
      <c r="L696" s="107"/>
      <c r="M696" s="107"/>
      <c r="N696" s="109"/>
    </row>
    <row r="697">
      <c r="A697" s="107"/>
      <c r="B697" s="107"/>
      <c r="C697" s="107"/>
      <c r="D697" s="107"/>
      <c r="E697" s="107"/>
      <c r="F697" s="107"/>
      <c r="G697" s="107"/>
      <c r="H697" s="108"/>
      <c r="I697" s="109"/>
      <c r="J697" s="107"/>
      <c r="K697" s="109"/>
      <c r="L697" s="107"/>
      <c r="M697" s="107"/>
      <c r="N697" s="109"/>
    </row>
    <row r="698">
      <c r="A698" s="107"/>
      <c r="B698" s="107"/>
      <c r="C698" s="107"/>
      <c r="D698" s="107"/>
      <c r="E698" s="107"/>
      <c r="F698" s="107"/>
      <c r="G698" s="107"/>
      <c r="H698" s="108"/>
      <c r="I698" s="109"/>
      <c r="J698" s="107"/>
      <c r="K698" s="109"/>
      <c r="L698" s="107"/>
      <c r="M698" s="107"/>
      <c r="N698" s="109"/>
    </row>
    <row r="699">
      <c r="A699" s="107"/>
      <c r="B699" s="107"/>
      <c r="C699" s="107"/>
      <c r="D699" s="107"/>
      <c r="E699" s="107"/>
      <c r="F699" s="107"/>
      <c r="G699" s="107"/>
      <c r="H699" s="108"/>
      <c r="I699" s="109"/>
      <c r="J699" s="107"/>
      <c r="K699" s="109"/>
      <c r="L699" s="107"/>
      <c r="M699" s="107"/>
      <c r="N699" s="109"/>
    </row>
    <row r="700">
      <c r="A700" s="107"/>
      <c r="B700" s="107"/>
      <c r="C700" s="107"/>
      <c r="D700" s="107"/>
      <c r="E700" s="107"/>
      <c r="F700" s="107"/>
      <c r="G700" s="107"/>
      <c r="H700" s="108"/>
      <c r="I700" s="109"/>
      <c r="J700" s="107"/>
      <c r="K700" s="109"/>
      <c r="L700" s="107"/>
      <c r="M700" s="107"/>
      <c r="N700" s="109"/>
    </row>
    <row r="701">
      <c r="A701" s="107"/>
      <c r="B701" s="107"/>
      <c r="C701" s="107"/>
      <c r="D701" s="107"/>
      <c r="E701" s="107"/>
      <c r="F701" s="107"/>
      <c r="G701" s="107"/>
      <c r="H701" s="108"/>
      <c r="I701" s="109"/>
      <c r="J701" s="107"/>
      <c r="K701" s="109"/>
      <c r="L701" s="107"/>
      <c r="M701" s="107"/>
      <c r="N701" s="109"/>
    </row>
    <row r="702">
      <c r="A702" s="107"/>
      <c r="B702" s="107"/>
      <c r="C702" s="107"/>
      <c r="D702" s="107"/>
      <c r="E702" s="107"/>
      <c r="F702" s="107"/>
      <c r="G702" s="107"/>
      <c r="H702" s="108"/>
      <c r="I702" s="109"/>
      <c r="J702" s="107"/>
      <c r="K702" s="109"/>
      <c r="L702" s="107"/>
      <c r="M702" s="107"/>
      <c r="N702" s="109"/>
    </row>
    <row r="703">
      <c r="A703" s="107"/>
      <c r="B703" s="107"/>
      <c r="C703" s="107"/>
      <c r="D703" s="107"/>
      <c r="E703" s="107"/>
      <c r="F703" s="107"/>
      <c r="G703" s="107"/>
      <c r="H703" s="108"/>
      <c r="I703" s="109"/>
      <c r="J703" s="107"/>
      <c r="K703" s="109"/>
      <c r="L703" s="107"/>
      <c r="M703" s="107"/>
      <c r="N703" s="109"/>
    </row>
    <row r="704">
      <c r="A704" s="107"/>
      <c r="B704" s="107"/>
      <c r="C704" s="107"/>
      <c r="D704" s="107"/>
      <c r="E704" s="107"/>
      <c r="F704" s="107"/>
      <c r="G704" s="107"/>
      <c r="H704" s="108"/>
      <c r="I704" s="109"/>
      <c r="J704" s="107"/>
      <c r="K704" s="109"/>
      <c r="L704" s="107"/>
      <c r="M704" s="107"/>
      <c r="N704" s="109"/>
    </row>
    <row r="705">
      <c r="A705" s="107"/>
      <c r="B705" s="107"/>
      <c r="C705" s="107"/>
      <c r="D705" s="107"/>
      <c r="E705" s="107"/>
      <c r="F705" s="107"/>
      <c r="G705" s="107"/>
      <c r="H705" s="108"/>
      <c r="I705" s="109"/>
      <c r="J705" s="107"/>
      <c r="K705" s="109"/>
      <c r="L705" s="107"/>
      <c r="M705" s="107"/>
      <c r="N705" s="109"/>
    </row>
    <row r="706">
      <c r="A706" s="107"/>
      <c r="B706" s="107"/>
      <c r="C706" s="107"/>
      <c r="D706" s="107"/>
      <c r="E706" s="107"/>
      <c r="F706" s="107"/>
      <c r="G706" s="107"/>
      <c r="H706" s="108"/>
      <c r="I706" s="109"/>
      <c r="J706" s="107"/>
      <c r="K706" s="109"/>
      <c r="L706" s="107"/>
      <c r="M706" s="107"/>
      <c r="N706" s="109"/>
    </row>
    <row r="707">
      <c r="A707" s="107"/>
      <c r="B707" s="107"/>
      <c r="C707" s="107"/>
      <c r="D707" s="107"/>
      <c r="E707" s="107"/>
      <c r="F707" s="107"/>
      <c r="G707" s="107"/>
      <c r="H707" s="108"/>
      <c r="I707" s="109"/>
      <c r="J707" s="107"/>
      <c r="K707" s="109"/>
      <c r="L707" s="107"/>
      <c r="M707" s="107"/>
      <c r="N707" s="109"/>
    </row>
    <row r="708">
      <c r="A708" s="107"/>
      <c r="B708" s="107"/>
      <c r="C708" s="107"/>
      <c r="D708" s="107"/>
      <c r="E708" s="107"/>
      <c r="F708" s="107"/>
      <c r="G708" s="107"/>
      <c r="H708" s="108"/>
      <c r="I708" s="109"/>
      <c r="J708" s="107"/>
      <c r="K708" s="109"/>
      <c r="L708" s="107"/>
      <c r="M708" s="107"/>
      <c r="N708" s="109"/>
    </row>
    <row r="709">
      <c r="A709" s="107"/>
      <c r="B709" s="107"/>
      <c r="C709" s="107"/>
      <c r="D709" s="107"/>
      <c r="E709" s="107"/>
      <c r="F709" s="107"/>
      <c r="G709" s="107"/>
      <c r="H709" s="108"/>
      <c r="I709" s="109"/>
      <c r="J709" s="107"/>
      <c r="K709" s="109"/>
      <c r="L709" s="107"/>
      <c r="M709" s="107"/>
      <c r="N709" s="109"/>
    </row>
    <row r="710">
      <c r="A710" s="107"/>
      <c r="B710" s="107"/>
      <c r="C710" s="107"/>
      <c r="D710" s="107"/>
      <c r="E710" s="107"/>
      <c r="F710" s="107"/>
      <c r="G710" s="107"/>
      <c r="H710" s="108"/>
      <c r="I710" s="109"/>
      <c r="J710" s="107"/>
      <c r="K710" s="109"/>
      <c r="L710" s="107"/>
      <c r="M710" s="107"/>
      <c r="N710" s="109"/>
    </row>
    <row r="711">
      <c r="A711" s="107"/>
      <c r="B711" s="107"/>
      <c r="C711" s="107"/>
      <c r="D711" s="107"/>
      <c r="E711" s="107"/>
      <c r="F711" s="107"/>
      <c r="G711" s="107"/>
      <c r="H711" s="108"/>
      <c r="I711" s="109"/>
      <c r="J711" s="107"/>
      <c r="K711" s="109"/>
      <c r="L711" s="107"/>
      <c r="M711" s="107"/>
      <c r="N711" s="109"/>
    </row>
    <row r="712">
      <c r="A712" s="107"/>
      <c r="B712" s="107"/>
      <c r="C712" s="107"/>
      <c r="D712" s="107"/>
      <c r="E712" s="107"/>
      <c r="F712" s="107"/>
      <c r="G712" s="107"/>
      <c r="H712" s="108"/>
      <c r="I712" s="109"/>
      <c r="J712" s="107"/>
      <c r="K712" s="109"/>
      <c r="L712" s="107"/>
      <c r="M712" s="107"/>
      <c r="N712" s="109"/>
    </row>
    <row r="713">
      <c r="A713" s="107"/>
      <c r="B713" s="107"/>
      <c r="C713" s="107"/>
      <c r="D713" s="107"/>
      <c r="E713" s="107"/>
      <c r="F713" s="107"/>
      <c r="G713" s="107"/>
      <c r="H713" s="108"/>
      <c r="I713" s="109"/>
      <c r="J713" s="107"/>
      <c r="K713" s="109"/>
      <c r="L713" s="107"/>
      <c r="M713" s="107"/>
      <c r="N713" s="109"/>
    </row>
    <row r="714">
      <c r="A714" s="107"/>
      <c r="B714" s="107"/>
      <c r="C714" s="107"/>
      <c r="D714" s="107"/>
      <c r="E714" s="107"/>
      <c r="F714" s="107"/>
      <c r="G714" s="107"/>
      <c r="H714" s="108"/>
      <c r="I714" s="109"/>
      <c r="J714" s="107"/>
      <c r="K714" s="109"/>
      <c r="L714" s="107"/>
      <c r="M714" s="107"/>
      <c r="N714" s="109"/>
    </row>
    <row r="715">
      <c r="A715" s="107"/>
      <c r="B715" s="107"/>
      <c r="C715" s="107"/>
      <c r="D715" s="107"/>
      <c r="E715" s="107"/>
      <c r="F715" s="107"/>
      <c r="G715" s="107"/>
      <c r="H715" s="108"/>
      <c r="I715" s="109"/>
      <c r="J715" s="107"/>
      <c r="K715" s="109"/>
      <c r="L715" s="107"/>
      <c r="M715" s="107"/>
      <c r="N715" s="109"/>
    </row>
    <row r="716">
      <c r="A716" s="107"/>
      <c r="B716" s="107"/>
      <c r="C716" s="107"/>
      <c r="D716" s="107"/>
      <c r="E716" s="107"/>
      <c r="F716" s="107"/>
      <c r="G716" s="107"/>
      <c r="H716" s="108"/>
      <c r="I716" s="109"/>
      <c r="J716" s="107"/>
      <c r="K716" s="109"/>
      <c r="L716" s="107"/>
      <c r="M716" s="107"/>
      <c r="N716" s="109"/>
    </row>
    <row r="717">
      <c r="A717" s="107"/>
      <c r="B717" s="107"/>
      <c r="C717" s="107"/>
      <c r="D717" s="107"/>
      <c r="E717" s="107"/>
      <c r="F717" s="107"/>
      <c r="G717" s="107"/>
      <c r="H717" s="108"/>
      <c r="I717" s="109"/>
      <c r="J717" s="107"/>
      <c r="K717" s="109"/>
      <c r="L717" s="107"/>
      <c r="M717" s="107"/>
      <c r="N717" s="109"/>
    </row>
    <row r="718">
      <c r="A718" s="107"/>
      <c r="B718" s="107"/>
      <c r="C718" s="107"/>
      <c r="D718" s="107"/>
      <c r="E718" s="107"/>
      <c r="F718" s="107"/>
      <c r="G718" s="107"/>
      <c r="H718" s="108"/>
      <c r="I718" s="109"/>
      <c r="J718" s="107"/>
      <c r="K718" s="109"/>
      <c r="L718" s="107"/>
      <c r="M718" s="107"/>
      <c r="N718" s="109"/>
    </row>
    <row r="719">
      <c r="A719" s="107"/>
      <c r="B719" s="107"/>
      <c r="C719" s="107"/>
      <c r="D719" s="107"/>
      <c r="E719" s="107"/>
      <c r="F719" s="107"/>
      <c r="G719" s="107"/>
      <c r="H719" s="108"/>
      <c r="I719" s="109"/>
      <c r="J719" s="107"/>
      <c r="K719" s="109"/>
      <c r="L719" s="107"/>
      <c r="M719" s="107"/>
      <c r="N719" s="109"/>
    </row>
    <row r="720">
      <c r="A720" s="107"/>
      <c r="B720" s="107"/>
      <c r="C720" s="107"/>
      <c r="D720" s="107"/>
      <c r="E720" s="107"/>
      <c r="F720" s="107"/>
      <c r="G720" s="107"/>
      <c r="H720" s="108"/>
      <c r="I720" s="109"/>
      <c r="J720" s="107"/>
      <c r="K720" s="109"/>
      <c r="L720" s="107"/>
      <c r="M720" s="107"/>
      <c r="N720" s="109"/>
    </row>
    <row r="721">
      <c r="A721" s="107"/>
      <c r="B721" s="107"/>
      <c r="C721" s="107"/>
      <c r="D721" s="107"/>
      <c r="E721" s="107"/>
      <c r="F721" s="107"/>
      <c r="G721" s="107"/>
      <c r="H721" s="108"/>
      <c r="I721" s="109"/>
      <c r="J721" s="107"/>
      <c r="K721" s="109"/>
      <c r="L721" s="107"/>
      <c r="M721" s="107"/>
      <c r="N721" s="109"/>
    </row>
    <row r="722">
      <c r="A722" s="107"/>
      <c r="B722" s="107"/>
      <c r="C722" s="107"/>
      <c r="D722" s="107"/>
      <c r="E722" s="107"/>
      <c r="F722" s="107"/>
      <c r="G722" s="107"/>
      <c r="H722" s="108"/>
      <c r="I722" s="109"/>
      <c r="J722" s="107"/>
      <c r="K722" s="109"/>
      <c r="L722" s="107"/>
      <c r="M722" s="107"/>
      <c r="N722" s="109"/>
    </row>
    <row r="723">
      <c r="A723" s="107"/>
      <c r="B723" s="107"/>
      <c r="C723" s="107"/>
      <c r="D723" s="107"/>
      <c r="E723" s="107"/>
      <c r="F723" s="107"/>
      <c r="G723" s="107"/>
      <c r="H723" s="108"/>
      <c r="I723" s="109"/>
      <c r="J723" s="107"/>
      <c r="K723" s="109"/>
      <c r="L723" s="107"/>
      <c r="M723" s="107"/>
      <c r="N723" s="109"/>
    </row>
    <row r="724">
      <c r="A724" s="107"/>
      <c r="B724" s="107"/>
      <c r="C724" s="107"/>
      <c r="D724" s="107"/>
      <c r="E724" s="107"/>
      <c r="F724" s="107"/>
      <c r="G724" s="107"/>
      <c r="H724" s="108"/>
      <c r="I724" s="109"/>
      <c r="J724" s="107"/>
      <c r="K724" s="109"/>
      <c r="L724" s="107"/>
      <c r="M724" s="107"/>
      <c r="N724" s="109"/>
    </row>
    <row r="725">
      <c r="A725" s="107"/>
      <c r="B725" s="107"/>
      <c r="C725" s="107"/>
      <c r="D725" s="107"/>
      <c r="E725" s="107"/>
      <c r="F725" s="107"/>
      <c r="G725" s="107"/>
      <c r="H725" s="108"/>
      <c r="I725" s="109"/>
      <c r="J725" s="107"/>
      <c r="K725" s="109"/>
      <c r="L725" s="107"/>
      <c r="M725" s="107"/>
      <c r="N725" s="109"/>
    </row>
    <row r="726">
      <c r="A726" s="107"/>
      <c r="B726" s="107"/>
      <c r="C726" s="107"/>
      <c r="D726" s="107"/>
      <c r="E726" s="107"/>
      <c r="F726" s="107"/>
      <c r="G726" s="107"/>
      <c r="H726" s="108"/>
      <c r="I726" s="109"/>
      <c r="J726" s="107"/>
      <c r="K726" s="109"/>
      <c r="L726" s="107"/>
      <c r="M726" s="107"/>
      <c r="N726" s="109"/>
    </row>
    <row r="727">
      <c r="A727" s="107"/>
      <c r="B727" s="107"/>
      <c r="C727" s="107"/>
      <c r="D727" s="107"/>
      <c r="E727" s="107"/>
      <c r="F727" s="107"/>
      <c r="G727" s="107"/>
      <c r="H727" s="108"/>
      <c r="I727" s="109"/>
      <c r="J727" s="107"/>
      <c r="K727" s="109"/>
      <c r="L727" s="107"/>
      <c r="M727" s="107"/>
      <c r="N727" s="109"/>
    </row>
    <row r="728">
      <c r="A728" s="107"/>
      <c r="B728" s="107"/>
      <c r="C728" s="107"/>
      <c r="D728" s="107"/>
      <c r="E728" s="107"/>
      <c r="F728" s="107"/>
      <c r="G728" s="107"/>
      <c r="H728" s="108"/>
      <c r="I728" s="109"/>
      <c r="J728" s="107"/>
      <c r="K728" s="109"/>
      <c r="L728" s="107"/>
      <c r="M728" s="107"/>
      <c r="N728" s="109"/>
    </row>
    <row r="729">
      <c r="A729" s="107"/>
      <c r="B729" s="107"/>
      <c r="C729" s="107"/>
      <c r="D729" s="107"/>
      <c r="E729" s="107"/>
      <c r="F729" s="107"/>
      <c r="G729" s="107"/>
      <c r="H729" s="108"/>
      <c r="I729" s="109"/>
      <c r="J729" s="107"/>
      <c r="K729" s="109"/>
      <c r="L729" s="107"/>
      <c r="M729" s="107"/>
      <c r="N729" s="109"/>
    </row>
    <row r="730">
      <c r="A730" s="107"/>
      <c r="B730" s="107"/>
      <c r="C730" s="107"/>
      <c r="D730" s="107"/>
      <c r="E730" s="107"/>
      <c r="F730" s="107"/>
      <c r="G730" s="107"/>
      <c r="H730" s="108"/>
      <c r="I730" s="109"/>
      <c r="J730" s="107"/>
      <c r="K730" s="109"/>
      <c r="L730" s="107"/>
      <c r="M730" s="107"/>
      <c r="N730" s="109"/>
    </row>
    <row r="731">
      <c r="A731" s="107"/>
      <c r="B731" s="107"/>
      <c r="C731" s="107"/>
      <c r="D731" s="107"/>
      <c r="E731" s="107"/>
      <c r="F731" s="107"/>
      <c r="G731" s="107"/>
      <c r="H731" s="108"/>
      <c r="I731" s="109"/>
      <c r="J731" s="107"/>
      <c r="K731" s="109"/>
      <c r="L731" s="107"/>
      <c r="M731" s="107"/>
      <c r="N731" s="109"/>
    </row>
    <row r="732">
      <c r="A732" s="107"/>
      <c r="B732" s="107"/>
      <c r="C732" s="107"/>
      <c r="D732" s="107"/>
      <c r="E732" s="107"/>
      <c r="F732" s="107"/>
      <c r="G732" s="107"/>
      <c r="H732" s="108"/>
      <c r="I732" s="109"/>
      <c r="J732" s="107"/>
      <c r="K732" s="109"/>
      <c r="L732" s="107"/>
      <c r="M732" s="107"/>
      <c r="N732" s="109"/>
    </row>
    <row r="733">
      <c r="A733" s="107"/>
      <c r="B733" s="107"/>
      <c r="C733" s="107"/>
      <c r="D733" s="107"/>
      <c r="E733" s="107"/>
      <c r="F733" s="107"/>
      <c r="G733" s="107"/>
      <c r="H733" s="108"/>
      <c r="I733" s="109"/>
      <c r="J733" s="107"/>
      <c r="K733" s="109"/>
      <c r="L733" s="107"/>
      <c r="M733" s="107"/>
      <c r="N733" s="109"/>
    </row>
    <row r="734">
      <c r="A734" s="107"/>
      <c r="B734" s="107"/>
      <c r="C734" s="107"/>
      <c r="D734" s="107"/>
      <c r="E734" s="107"/>
      <c r="F734" s="107"/>
      <c r="G734" s="107"/>
      <c r="H734" s="108"/>
      <c r="I734" s="109"/>
      <c r="J734" s="107"/>
      <c r="K734" s="109"/>
      <c r="L734" s="107"/>
      <c r="M734" s="107"/>
      <c r="N734" s="109"/>
    </row>
    <row r="735">
      <c r="A735" s="107"/>
      <c r="B735" s="107"/>
      <c r="C735" s="107"/>
      <c r="D735" s="107"/>
      <c r="E735" s="107"/>
      <c r="F735" s="107"/>
      <c r="G735" s="107"/>
      <c r="H735" s="108"/>
      <c r="I735" s="109"/>
      <c r="J735" s="107"/>
      <c r="K735" s="109"/>
      <c r="L735" s="107"/>
      <c r="M735" s="107"/>
      <c r="N735" s="109"/>
    </row>
    <row r="736">
      <c r="A736" s="107"/>
      <c r="B736" s="107"/>
      <c r="C736" s="107"/>
      <c r="D736" s="107"/>
      <c r="E736" s="107"/>
      <c r="F736" s="107"/>
      <c r="G736" s="107"/>
      <c r="H736" s="108"/>
      <c r="I736" s="109"/>
      <c r="J736" s="107"/>
      <c r="K736" s="109"/>
      <c r="L736" s="107"/>
      <c r="M736" s="107"/>
      <c r="N736" s="109"/>
    </row>
    <row r="737">
      <c r="A737" s="107"/>
      <c r="B737" s="107"/>
      <c r="C737" s="107"/>
      <c r="D737" s="107"/>
      <c r="E737" s="107"/>
      <c r="F737" s="107"/>
      <c r="G737" s="107"/>
      <c r="H737" s="108"/>
      <c r="I737" s="109"/>
      <c r="J737" s="107"/>
      <c r="K737" s="109"/>
      <c r="L737" s="107"/>
      <c r="M737" s="107"/>
      <c r="N737" s="109"/>
    </row>
    <row r="738">
      <c r="A738" s="107"/>
      <c r="B738" s="107"/>
      <c r="C738" s="107"/>
      <c r="D738" s="107"/>
      <c r="E738" s="107"/>
      <c r="F738" s="107"/>
      <c r="G738" s="107"/>
      <c r="H738" s="108"/>
      <c r="I738" s="109"/>
      <c r="J738" s="107"/>
      <c r="K738" s="109"/>
      <c r="L738" s="107"/>
      <c r="M738" s="107"/>
      <c r="N738" s="109"/>
    </row>
    <row r="739">
      <c r="A739" s="107"/>
      <c r="B739" s="107"/>
      <c r="C739" s="107"/>
      <c r="D739" s="107"/>
      <c r="E739" s="107"/>
      <c r="F739" s="107"/>
      <c r="G739" s="107"/>
      <c r="H739" s="108"/>
      <c r="I739" s="109"/>
      <c r="J739" s="107"/>
      <c r="K739" s="109"/>
      <c r="L739" s="107"/>
      <c r="M739" s="107"/>
      <c r="N739" s="109"/>
    </row>
    <row r="740">
      <c r="A740" s="107"/>
      <c r="B740" s="107"/>
      <c r="C740" s="107"/>
      <c r="D740" s="107"/>
      <c r="E740" s="107"/>
      <c r="F740" s="107"/>
      <c r="G740" s="107"/>
      <c r="H740" s="108"/>
      <c r="I740" s="109"/>
      <c r="J740" s="107"/>
      <c r="K740" s="109"/>
      <c r="L740" s="107"/>
      <c r="M740" s="107"/>
      <c r="N740" s="109"/>
    </row>
    <row r="741">
      <c r="A741" s="107"/>
      <c r="B741" s="107"/>
      <c r="C741" s="107"/>
      <c r="D741" s="107"/>
      <c r="E741" s="107"/>
      <c r="F741" s="107"/>
      <c r="G741" s="107"/>
      <c r="H741" s="108"/>
      <c r="I741" s="109"/>
      <c r="J741" s="107"/>
      <c r="K741" s="109"/>
      <c r="L741" s="107"/>
      <c r="M741" s="107"/>
      <c r="N741" s="109"/>
    </row>
    <row r="742">
      <c r="A742" s="107"/>
      <c r="B742" s="107"/>
      <c r="C742" s="107"/>
      <c r="D742" s="107"/>
      <c r="E742" s="107"/>
      <c r="F742" s="107"/>
      <c r="G742" s="107"/>
      <c r="H742" s="108"/>
      <c r="I742" s="109"/>
      <c r="J742" s="107"/>
      <c r="K742" s="109"/>
      <c r="L742" s="107"/>
      <c r="M742" s="107"/>
      <c r="N742" s="109"/>
    </row>
    <row r="743">
      <c r="A743" s="107"/>
      <c r="B743" s="107"/>
      <c r="C743" s="107"/>
      <c r="D743" s="107"/>
      <c r="E743" s="107"/>
      <c r="F743" s="107"/>
      <c r="G743" s="107"/>
      <c r="H743" s="108"/>
      <c r="I743" s="109"/>
      <c r="J743" s="107"/>
      <c r="K743" s="109"/>
      <c r="L743" s="107"/>
      <c r="M743" s="107"/>
      <c r="N743" s="109"/>
    </row>
    <row r="744">
      <c r="A744" s="107"/>
      <c r="B744" s="107"/>
      <c r="C744" s="107"/>
      <c r="D744" s="107"/>
      <c r="E744" s="107"/>
      <c r="F744" s="107"/>
      <c r="G744" s="107"/>
      <c r="H744" s="108"/>
      <c r="I744" s="109"/>
      <c r="J744" s="107"/>
      <c r="K744" s="109"/>
      <c r="L744" s="107"/>
      <c r="M744" s="107"/>
      <c r="N744" s="109"/>
    </row>
    <row r="745">
      <c r="A745" s="107"/>
      <c r="B745" s="107"/>
      <c r="C745" s="107"/>
      <c r="D745" s="107"/>
      <c r="E745" s="107"/>
      <c r="F745" s="107"/>
      <c r="G745" s="107"/>
      <c r="H745" s="108"/>
      <c r="I745" s="109"/>
      <c r="J745" s="107"/>
      <c r="K745" s="109"/>
      <c r="L745" s="107"/>
      <c r="M745" s="107"/>
      <c r="N745" s="109"/>
    </row>
    <row r="746">
      <c r="A746" s="107"/>
      <c r="B746" s="107"/>
      <c r="C746" s="107"/>
      <c r="D746" s="107"/>
      <c r="E746" s="107"/>
      <c r="F746" s="107"/>
      <c r="G746" s="107"/>
      <c r="H746" s="108"/>
      <c r="I746" s="109"/>
      <c r="J746" s="107"/>
      <c r="K746" s="109"/>
      <c r="L746" s="107"/>
      <c r="M746" s="107"/>
      <c r="N746" s="109"/>
    </row>
    <row r="747">
      <c r="A747" s="107"/>
      <c r="B747" s="107"/>
      <c r="C747" s="107"/>
      <c r="D747" s="107"/>
      <c r="E747" s="107"/>
      <c r="F747" s="107"/>
      <c r="G747" s="107"/>
      <c r="H747" s="108"/>
      <c r="I747" s="109"/>
      <c r="J747" s="107"/>
      <c r="K747" s="109"/>
      <c r="L747" s="107"/>
      <c r="M747" s="107"/>
      <c r="N747" s="109"/>
    </row>
    <row r="748">
      <c r="A748" s="107"/>
      <c r="B748" s="107"/>
      <c r="C748" s="107"/>
      <c r="D748" s="107"/>
      <c r="E748" s="107"/>
      <c r="F748" s="107"/>
      <c r="G748" s="107"/>
      <c r="H748" s="108"/>
      <c r="I748" s="109"/>
      <c r="J748" s="107"/>
      <c r="K748" s="109"/>
      <c r="L748" s="107"/>
      <c r="M748" s="107"/>
      <c r="N748" s="109"/>
    </row>
    <row r="749">
      <c r="A749" s="107"/>
      <c r="B749" s="107"/>
      <c r="C749" s="107"/>
      <c r="D749" s="107"/>
      <c r="E749" s="107"/>
      <c r="F749" s="107"/>
      <c r="G749" s="107"/>
      <c r="H749" s="108"/>
      <c r="I749" s="109"/>
      <c r="J749" s="107"/>
      <c r="K749" s="109"/>
      <c r="L749" s="107"/>
      <c r="M749" s="107"/>
      <c r="N749" s="109"/>
    </row>
    <row r="750">
      <c r="A750" s="107"/>
      <c r="B750" s="107"/>
      <c r="C750" s="107"/>
      <c r="D750" s="107"/>
      <c r="E750" s="107"/>
      <c r="F750" s="107"/>
      <c r="G750" s="107"/>
      <c r="H750" s="108"/>
      <c r="I750" s="109"/>
      <c r="J750" s="107"/>
      <c r="K750" s="109"/>
      <c r="L750" s="107"/>
      <c r="M750" s="107"/>
      <c r="N750" s="109"/>
    </row>
    <row r="751">
      <c r="A751" s="107"/>
      <c r="B751" s="107"/>
      <c r="C751" s="107"/>
      <c r="D751" s="107"/>
      <c r="E751" s="107"/>
      <c r="F751" s="107"/>
      <c r="G751" s="107"/>
      <c r="H751" s="108"/>
      <c r="I751" s="109"/>
      <c r="J751" s="107"/>
      <c r="K751" s="109"/>
      <c r="L751" s="107"/>
      <c r="M751" s="107"/>
      <c r="N751" s="109"/>
    </row>
    <row r="752">
      <c r="A752" s="107"/>
      <c r="B752" s="107"/>
      <c r="C752" s="107"/>
      <c r="D752" s="107"/>
      <c r="E752" s="107"/>
      <c r="F752" s="107"/>
      <c r="G752" s="107"/>
      <c r="H752" s="108"/>
      <c r="I752" s="109"/>
      <c r="J752" s="107"/>
      <c r="K752" s="109"/>
      <c r="L752" s="107"/>
      <c r="M752" s="107"/>
      <c r="N752" s="109"/>
    </row>
    <row r="753">
      <c r="A753" s="107"/>
      <c r="B753" s="107"/>
      <c r="C753" s="107"/>
      <c r="D753" s="107"/>
      <c r="E753" s="107"/>
      <c r="F753" s="107"/>
      <c r="G753" s="107"/>
      <c r="H753" s="108"/>
      <c r="I753" s="109"/>
      <c r="J753" s="107"/>
      <c r="K753" s="109"/>
      <c r="L753" s="107"/>
      <c r="M753" s="107"/>
      <c r="N753" s="109"/>
    </row>
    <row r="754">
      <c r="A754" s="107"/>
      <c r="B754" s="107"/>
      <c r="C754" s="107"/>
      <c r="D754" s="107"/>
      <c r="E754" s="107"/>
      <c r="F754" s="107"/>
      <c r="G754" s="107"/>
      <c r="H754" s="108"/>
      <c r="I754" s="109"/>
      <c r="J754" s="107"/>
      <c r="K754" s="109"/>
      <c r="L754" s="107"/>
      <c r="M754" s="107"/>
      <c r="N754" s="109"/>
    </row>
    <row r="755">
      <c r="A755" s="107"/>
      <c r="B755" s="107"/>
      <c r="C755" s="107"/>
      <c r="D755" s="107"/>
      <c r="E755" s="107"/>
      <c r="F755" s="107"/>
      <c r="G755" s="107"/>
      <c r="H755" s="108"/>
      <c r="I755" s="109"/>
      <c r="J755" s="107"/>
      <c r="K755" s="109"/>
      <c r="L755" s="107"/>
      <c r="M755" s="107"/>
      <c r="N755" s="109"/>
    </row>
    <row r="756">
      <c r="A756" s="107"/>
      <c r="B756" s="107"/>
      <c r="C756" s="107"/>
      <c r="D756" s="107"/>
      <c r="E756" s="107"/>
      <c r="F756" s="107"/>
      <c r="G756" s="107"/>
      <c r="H756" s="108"/>
      <c r="I756" s="109"/>
      <c r="J756" s="107"/>
      <c r="K756" s="109"/>
      <c r="L756" s="107"/>
      <c r="M756" s="107"/>
      <c r="N756" s="109"/>
    </row>
    <row r="757">
      <c r="A757" s="107"/>
      <c r="B757" s="107"/>
      <c r="C757" s="107"/>
      <c r="D757" s="107"/>
      <c r="E757" s="107"/>
      <c r="F757" s="107"/>
      <c r="G757" s="107"/>
      <c r="H757" s="108"/>
      <c r="I757" s="109"/>
      <c r="J757" s="107"/>
      <c r="K757" s="109"/>
      <c r="L757" s="107"/>
      <c r="M757" s="107"/>
      <c r="N757" s="109"/>
    </row>
    <row r="758">
      <c r="A758" s="107"/>
      <c r="B758" s="107"/>
      <c r="C758" s="107"/>
      <c r="D758" s="107"/>
      <c r="E758" s="107"/>
      <c r="F758" s="107"/>
      <c r="G758" s="107"/>
      <c r="H758" s="108"/>
      <c r="I758" s="109"/>
      <c r="J758" s="107"/>
      <c r="K758" s="109"/>
      <c r="L758" s="107"/>
      <c r="M758" s="107"/>
      <c r="N758" s="109"/>
    </row>
    <row r="759">
      <c r="A759" s="107"/>
      <c r="B759" s="107"/>
      <c r="C759" s="107"/>
      <c r="D759" s="107"/>
      <c r="E759" s="107"/>
      <c r="F759" s="107"/>
      <c r="G759" s="107"/>
      <c r="H759" s="108"/>
      <c r="I759" s="109"/>
      <c r="J759" s="107"/>
      <c r="K759" s="109"/>
      <c r="L759" s="107"/>
      <c r="M759" s="107"/>
      <c r="N759" s="109"/>
    </row>
    <row r="760">
      <c r="A760" s="107"/>
      <c r="B760" s="107"/>
      <c r="C760" s="107"/>
      <c r="D760" s="107"/>
      <c r="E760" s="107"/>
      <c r="F760" s="107"/>
      <c r="G760" s="107"/>
      <c r="H760" s="108"/>
      <c r="I760" s="109"/>
      <c r="J760" s="107"/>
      <c r="K760" s="109"/>
      <c r="L760" s="107"/>
      <c r="M760" s="107"/>
      <c r="N760" s="109"/>
    </row>
    <row r="761">
      <c r="A761" s="107"/>
      <c r="B761" s="107"/>
      <c r="C761" s="107"/>
      <c r="D761" s="107"/>
      <c r="E761" s="107"/>
      <c r="F761" s="107"/>
      <c r="G761" s="107"/>
      <c r="H761" s="108"/>
      <c r="I761" s="109"/>
      <c r="J761" s="107"/>
      <c r="K761" s="109"/>
      <c r="L761" s="107"/>
      <c r="M761" s="107"/>
      <c r="N761" s="109"/>
    </row>
    <row r="762">
      <c r="A762" s="107"/>
      <c r="B762" s="107"/>
      <c r="C762" s="107"/>
      <c r="D762" s="107"/>
      <c r="E762" s="107"/>
      <c r="F762" s="107"/>
      <c r="G762" s="107"/>
      <c r="H762" s="108"/>
      <c r="I762" s="109"/>
      <c r="J762" s="107"/>
      <c r="K762" s="109"/>
      <c r="L762" s="107"/>
      <c r="M762" s="107"/>
      <c r="N762" s="109"/>
    </row>
    <row r="763">
      <c r="A763" s="107"/>
      <c r="B763" s="107"/>
      <c r="C763" s="107"/>
      <c r="D763" s="107"/>
      <c r="E763" s="107"/>
      <c r="F763" s="107"/>
      <c r="G763" s="107"/>
      <c r="H763" s="108"/>
      <c r="I763" s="109"/>
      <c r="J763" s="107"/>
      <c r="K763" s="109"/>
      <c r="L763" s="107"/>
      <c r="M763" s="107"/>
      <c r="N763" s="109"/>
    </row>
    <row r="764">
      <c r="A764" s="107"/>
      <c r="B764" s="107"/>
      <c r="C764" s="107"/>
      <c r="D764" s="107"/>
      <c r="E764" s="107"/>
      <c r="F764" s="107"/>
      <c r="G764" s="107"/>
      <c r="H764" s="108"/>
      <c r="I764" s="109"/>
      <c r="J764" s="107"/>
      <c r="K764" s="109"/>
      <c r="L764" s="107"/>
      <c r="M764" s="107"/>
      <c r="N764" s="109"/>
    </row>
    <row r="765">
      <c r="A765" s="107"/>
      <c r="B765" s="107"/>
      <c r="C765" s="107"/>
      <c r="D765" s="107"/>
      <c r="E765" s="107"/>
      <c r="F765" s="107"/>
      <c r="G765" s="107"/>
      <c r="H765" s="108"/>
      <c r="I765" s="109"/>
      <c r="J765" s="107"/>
      <c r="K765" s="109"/>
      <c r="L765" s="107"/>
      <c r="M765" s="107"/>
      <c r="N765" s="109"/>
    </row>
    <row r="766">
      <c r="A766" s="107"/>
      <c r="B766" s="107"/>
      <c r="C766" s="107"/>
      <c r="D766" s="107"/>
      <c r="E766" s="107"/>
      <c r="F766" s="107"/>
      <c r="G766" s="107"/>
      <c r="H766" s="108"/>
      <c r="I766" s="109"/>
      <c r="J766" s="107"/>
      <c r="K766" s="109"/>
      <c r="L766" s="107"/>
      <c r="M766" s="107"/>
      <c r="N766" s="109"/>
    </row>
    <row r="767">
      <c r="A767" s="107"/>
      <c r="B767" s="107"/>
      <c r="C767" s="107"/>
      <c r="D767" s="107"/>
      <c r="E767" s="107"/>
      <c r="F767" s="107"/>
      <c r="G767" s="107"/>
      <c r="H767" s="108"/>
      <c r="I767" s="109"/>
      <c r="J767" s="107"/>
      <c r="K767" s="109"/>
      <c r="L767" s="107"/>
      <c r="M767" s="107"/>
      <c r="N767" s="109"/>
    </row>
    <row r="768">
      <c r="A768" s="107"/>
      <c r="B768" s="107"/>
      <c r="C768" s="107"/>
      <c r="D768" s="107"/>
      <c r="E768" s="107"/>
      <c r="F768" s="107"/>
      <c r="G768" s="107"/>
      <c r="H768" s="108"/>
      <c r="I768" s="109"/>
      <c r="J768" s="107"/>
      <c r="K768" s="109"/>
      <c r="L768" s="107"/>
      <c r="M768" s="107"/>
      <c r="N768" s="109"/>
    </row>
    <row r="769">
      <c r="A769" s="107"/>
      <c r="B769" s="107"/>
      <c r="C769" s="107"/>
      <c r="D769" s="107"/>
      <c r="E769" s="107"/>
      <c r="F769" s="107"/>
      <c r="G769" s="107"/>
      <c r="H769" s="108"/>
      <c r="I769" s="109"/>
      <c r="J769" s="107"/>
      <c r="K769" s="109"/>
      <c r="L769" s="107"/>
      <c r="M769" s="107"/>
      <c r="N769" s="109"/>
    </row>
    <row r="770">
      <c r="A770" s="107"/>
      <c r="B770" s="107"/>
      <c r="C770" s="107"/>
      <c r="D770" s="107"/>
      <c r="E770" s="107"/>
      <c r="F770" s="107"/>
      <c r="G770" s="107"/>
      <c r="H770" s="108"/>
      <c r="I770" s="109"/>
      <c r="J770" s="107"/>
      <c r="K770" s="109"/>
      <c r="L770" s="107"/>
      <c r="M770" s="107"/>
      <c r="N770" s="109"/>
    </row>
    <row r="771">
      <c r="A771" s="107"/>
      <c r="B771" s="107"/>
      <c r="C771" s="107"/>
      <c r="D771" s="107"/>
      <c r="E771" s="107"/>
      <c r="F771" s="107"/>
      <c r="G771" s="107"/>
      <c r="H771" s="108"/>
      <c r="I771" s="109"/>
      <c r="J771" s="107"/>
      <c r="K771" s="109"/>
      <c r="L771" s="107"/>
      <c r="M771" s="107"/>
      <c r="N771" s="109"/>
    </row>
    <row r="772">
      <c r="A772" s="107"/>
      <c r="B772" s="107"/>
      <c r="C772" s="107"/>
      <c r="D772" s="107"/>
      <c r="E772" s="107"/>
      <c r="F772" s="107"/>
      <c r="G772" s="107"/>
      <c r="H772" s="108"/>
      <c r="I772" s="109"/>
      <c r="J772" s="107"/>
      <c r="K772" s="109"/>
      <c r="L772" s="107"/>
      <c r="M772" s="107"/>
      <c r="N772" s="109"/>
    </row>
    <row r="773">
      <c r="A773" s="107"/>
      <c r="B773" s="107"/>
      <c r="C773" s="107"/>
      <c r="D773" s="107"/>
      <c r="E773" s="107"/>
      <c r="F773" s="107"/>
      <c r="G773" s="107"/>
      <c r="H773" s="108"/>
      <c r="I773" s="109"/>
      <c r="J773" s="107"/>
      <c r="K773" s="109"/>
      <c r="L773" s="107"/>
      <c r="M773" s="107"/>
      <c r="N773" s="109"/>
    </row>
    <row r="774">
      <c r="A774" s="107"/>
      <c r="B774" s="107"/>
      <c r="C774" s="107"/>
      <c r="D774" s="107"/>
      <c r="E774" s="107"/>
      <c r="F774" s="107"/>
      <c r="G774" s="107"/>
      <c r="H774" s="108"/>
      <c r="I774" s="109"/>
      <c r="J774" s="107"/>
      <c r="K774" s="109"/>
      <c r="L774" s="107"/>
      <c r="M774" s="107"/>
      <c r="N774" s="109"/>
    </row>
    <row r="775">
      <c r="A775" s="107"/>
      <c r="B775" s="107"/>
      <c r="C775" s="107"/>
      <c r="D775" s="107"/>
      <c r="E775" s="107"/>
      <c r="F775" s="107"/>
      <c r="G775" s="107"/>
      <c r="H775" s="108"/>
      <c r="I775" s="109"/>
      <c r="J775" s="107"/>
      <c r="K775" s="109"/>
      <c r="L775" s="107"/>
      <c r="M775" s="107"/>
      <c r="N775" s="109"/>
    </row>
    <row r="776">
      <c r="A776" s="107"/>
      <c r="B776" s="107"/>
      <c r="C776" s="107"/>
      <c r="D776" s="107"/>
      <c r="E776" s="107"/>
      <c r="F776" s="107"/>
      <c r="G776" s="107"/>
      <c r="H776" s="108"/>
      <c r="I776" s="109"/>
      <c r="J776" s="107"/>
      <c r="K776" s="109"/>
      <c r="L776" s="107"/>
      <c r="M776" s="107"/>
      <c r="N776" s="109"/>
    </row>
    <row r="777">
      <c r="A777" s="107"/>
      <c r="B777" s="107"/>
      <c r="C777" s="107"/>
      <c r="D777" s="107"/>
      <c r="E777" s="107"/>
      <c r="F777" s="107"/>
      <c r="G777" s="107"/>
      <c r="H777" s="108"/>
      <c r="I777" s="109"/>
      <c r="J777" s="107"/>
      <c r="K777" s="109"/>
      <c r="L777" s="107"/>
      <c r="M777" s="107"/>
      <c r="N777" s="109"/>
    </row>
    <row r="778">
      <c r="A778" s="107"/>
      <c r="B778" s="107"/>
      <c r="C778" s="107"/>
      <c r="D778" s="107"/>
      <c r="E778" s="107"/>
      <c r="F778" s="107"/>
      <c r="G778" s="107"/>
      <c r="H778" s="108"/>
      <c r="I778" s="109"/>
      <c r="J778" s="107"/>
      <c r="K778" s="109"/>
      <c r="L778" s="107"/>
      <c r="M778" s="107"/>
      <c r="N778" s="109"/>
    </row>
    <row r="779">
      <c r="A779" s="107"/>
      <c r="B779" s="107"/>
      <c r="C779" s="107"/>
      <c r="D779" s="107"/>
      <c r="E779" s="107"/>
      <c r="F779" s="107"/>
      <c r="G779" s="107"/>
      <c r="H779" s="108"/>
      <c r="I779" s="109"/>
      <c r="J779" s="107"/>
      <c r="K779" s="109"/>
      <c r="L779" s="107"/>
      <c r="M779" s="107"/>
      <c r="N779" s="109"/>
    </row>
    <row r="780">
      <c r="A780" s="107"/>
      <c r="B780" s="107"/>
      <c r="C780" s="107"/>
      <c r="D780" s="107"/>
      <c r="E780" s="107"/>
      <c r="F780" s="107"/>
      <c r="G780" s="107"/>
      <c r="H780" s="108"/>
      <c r="I780" s="109"/>
      <c r="J780" s="107"/>
      <c r="K780" s="109"/>
      <c r="L780" s="107"/>
      <c r="M780" s="107"/>
      <c r="N780" s="109"/>
    </row>
    <row r="781">
      <c r="A781" s="107"/>
      <c r="B781" s="107"/>
      <c r="C781" s="107"/>
      <c r="D781" s="107"/>
      <c r="E781" s="107"/>
      <c r="F781" s="107"/>
      <c r="G781" s="107"/>
      <c r="H781" s="108"/>
      <c r="I781" s="109"/>
      <c r="J781" s="107"/>
      <c r="K781" s="109"/>
      <c r="L781" s="107"/>
      <c r="M781" s="107"/>
      <c r="N781" s="109"/>
    </row>
    <row r="782">
      <c r="A782" s="107"/>
      <c r="B782" s="107"/>
      <c r="C782" s="107"/>
      <c r="D782" s="107"/>
      <c r="E782" s="107"/>
      <c r="F782" s="107"/>
      <c r="G782" s="107"/>
      <c r="H782" s="108"/>
      <c r="I782" s="109"/>
      <c r="J782" s="107"/>
      <c r="K782" s="109"/>
      <c r="L782" s="107"/>
      <c r="M782" s="107"/>
      <c r="N782" s="109"/>
    </row>
    <row r="783">
      <c r="A783" s="107"/>
      <c r="B783" s="107"/>
      <c r="C783" s="107"/>
      <c r="D783" s="107"/>
      <c r="E783" s="107"/>
      <c r="F783" s="107"/>
      <c r="G783" s="107"/>
      <c r="H783" s="108"/>
      <c r="I783" s="109"/>
      <c r="J783" s="107"/>
      <c r="K783" s="109"/>
      <c r="L783" s="107"/>
      <c r="M783" s="107"/>
      <c r="N783" s="109"/>
    </row>
    <row r="784">
      <c r="A784" s="107"/>
      <c r="B784" s="107"/>
      <c r="C784" s="107"/>
      <c r="D784" s="107"/>
      <c r="E784" s="107"/>
      <c r="F784" s="107"/>
      <c r="G784" s="107"/>
      <c r="H784" s="108"/>
      <c r="I784" s="109"/>
      <c r="J784" s="107"/>
      <c r="K784" s="109"/>
      <c r="L784" s="107"/>
      <c r="M784" s="107"/>
      <c r="N784" s="109"/>
    </row>
    <row r="785">
      <c r="A785" s="107"/>
      <c r="B785" s="107"/>
      <c r="C785" s="107"/>
      <c r="D785" s="107"/>
      <c r="E785" s="107"/>
      <c r="F785" s="107"/>
      <c r="G785" s="107"/>
      <c r="H785" s="108"/>
      <c r="I785" s="109"/>
      <c r="J785" s="107"/>
      <c r="K785" s="109"/>
      <c r="L785" s="107"/>
      <c r="M785" s="107"/>
      <c r="N785" s="109"/>
    </row>
    <row r="786">
      <c r="A786" s="107"/>
      <c r="B786" s="107"/>
      <c r="C786" s="107"/>
      <c r="D786" s="107"/>
      <c r="E786" s="107"/>
      <c r="F786" s="107"/>
      <c r="G786" s="107"/>
      <c r="H786" s="108"/>
      <c r="I786" s="109"/>
      <c r="J786" s="107"/>
      <c r="K786" s="109"/>
      <c r="L786" s="107"/>
      <c r="M786" s="107"/>
      <c r="N786" s="109"/>
    </row>
    <row r="787">
      <c r="A787" s="107"/>
      <c r="B787" s="107"/>
      <c r="C787" s="107"/>
      <c r="D787" s="107"/>
      <c r="E787" s="107"/>
      <c r="F787" s="107"/>
      <c r="G787" s="107"/>
      <c r="H787" s="108"/>
      <c r="I787" s="109"/>
      <c r="J787" s="107"/>
      <c r="K787" s="109"/>
      <c r="L787" s="107"/>
      <c r="M787" s="107"/>
      <c r="N787" s="109"/>
    </row>
    <row r="788">
      <c r="A788" s="107"/>
      <c r="B788" s="107"/>
      <c r="C788" s="107"/>
      <c r="D788" s="107"/>
      <c r="E788" s="107"/>
      <c r="F788" s="107"/>
      <c r="G788" s="107"/>
      <c r="H788" s="108"/>
      <c r="I788" s="109"/>
      <c r="J788" s="107"/>
      <c r="K788" s="109"/>
      <c r="L788" s="107"/>
      <c r="M788" s="107"/>
      <c r="N788" s="109"/>
    </row>
    <row r="789">
      <c r="A789" s="107"/>
      <c r="B789" s="107"/>
      <c r="C789" s="107"/>
      <c r="D789" s="107"/>
      <c r="E789" s="107"/>
      <c r="F789" s="107"/>
      <c r="G789" s="107"/>
      <c r="H789" s="108"/>
      <c r="I789" s="109"/>
      <c r="J789" s="107"/>
      <c r="K789" s="109"/>
      <c r="L789" s="107"/>
      <c r="M789" s="107"/>
      <c r="N789" s="109"/>
    </row>
    <row r="790">
      <c r="A790" s="107"/>
      <c r="B790" s="107"/>
      <c r="C790" s="107"/>
      <c r="D790" s="107"/>
      <c r="E790" s="107"/>
      <c r="F790" s="107"/>
      <c r="G790" s="107"/>
      <c r="H790" s="108"/>
      <c r="I790" s="109"/>
      <c r="J790" s="107"/>
      <c r="K790" s="109"/>
      <c r="L790" s="107"/>
      <c r="M790" s="107"/>
      <c r="N790" s="109"/>
    </row>
    <row r="791">
      <c r="A791" s="107"/>
      <c r="B791" s="107"/>
      <c r="C791" s="107"/>
      <c r="D791" s="107"/>
      <c r="E791" s="107"/>
      <c r="F791" s="107"/>
      <c r="G791" s="107"/>
      <c r="H791" s="108"/>
      <c r="I791" s="109"/>
      <c r="J791" s="107"/>
      <c r="K791" s="109"/>
      <c r="L791" s="107"/>
      <c r="M791" s="107"/>
      <c r="N791" s="109"/>
    </row>
    <row r="792">
      <c r="A792" s="107"/>
      <c r="B792" s="107"/>
      <c r="C792" s="107"/>
      <c r="D792" s="107"/>
      <c r="E792" s="107"/>
      <c r="F792" s="107"/>
      <c r="G792" s="107"/>
      <c r="H792" s="108"/>
      <c r="I792" s="109"/>
      <c r="J792" s="107"/>
      <c r="K792" s="109"/>
      <c r="L792" s="107"/>
      <c r="M792" s="107"/>
      <c r="N792" s="109"/>
    </row>
    <row r="793">
      <c r="A793" s="107"/>
      <c r="B793" s="107"/>
      <c r="C793" s="107"/>
      <c r="D793" s="107"/>
      <c r="E793" s="107"/>
      <c r="F793" s="107"/>
      <c r="G793" s="107"/>
      <c r="H793" s="108"/>
      <c r="I793" s="109"/>
      <c r="J793" s="107"/>
      <c r="K793" s="109"/>
      <c r="L793" s="107"/>
      <c r="M793" s="107"/>
      <c r="N793" s="109"/>
    </row>
    <row r="794">
      <c r="A794" s="107"/>
      <c r="B794" s="107"/>
      <c r="C794" s="107"/>
      <c r="D794" s="107"/>
      <c r="E794" s="107"/>
      <c r="F794" s="107"/>
      <c r="G794" s="107"/>
      <c r="H794" s="108"/>
      <c r="I794" s="109"/>
      <c r="J794" s="107"/>
      <c r="K794" s="109"/>
      <c r="L794" s="107"/>
      <c r="M794" s="107"/>
      <c r="N794" s="109"/>
    </row>
    <row r="795">
      <c r="A795" s="107"/>
      <c r="B795" s="107"/>
      <c r="C795" s="107"/>
      <c r="D795" s="107"/>
      <c r="E795" s="107"/>
      <c r="F795" s="107"/>
      <c r="G795" s="107"/>
      <c r="H795" s="108"/>
      <c r="I795" s="109"/>
      <c r="J795" s="107"/>
      <c r="K795" s="109"/>
      <c r="L795" s="107"/>
      <c r="M795" s="107"/>
      <c r="N795" s="109"/>
    </row>
    <row r="796">
      <c r="A796" s="107"/>
      <c r="B796" s="107"/>
      <c r="C796" s="107"/>
      <c r="D796" s="107"/>
      <c r="E796" s="107"/>
      <c r="F796" s="107"/>
      <c r="G796" s="107"/>
      <c r="H796" s="108"/>
      <c r="I796" s="109"/>
      <c r="J796" s="107"/>
      <c r="K796" s="109"/>
      <c r="L796" s="107"/>
      <c r="M796" s="107"/>
      <c r="N796" s="109"/>
    </row>
    <row r="797">
      <c r="A797" s="107"/>
      <c r="B797" s="107"/>
      <c r="C797" s="107"/>
      <c r="D797" s="107"/>
      <c r="E797" s="107"/>
      <c r="F797" s="107"/>
      <c r="G797" s="107"/>
      <c r="H797" s="108"/>
      <c r="I797" s="109"/>
      <c r="J797" s="107"/>
      <c r="K797" s="109"/>
      <c r="L797" s="107"/>
      <c r="M797" s="107"/>
      <c r="N797" s="109"/>
    </row>
    <row r="798">
      <c r="A798" s="107"/>
      <c r="B798" s="107"/>
      <c r="C798" s="107"/>
      <c r="D798" s="107"/>
      <c r="E798" s="107"/>
      <c r="F798" s="107"/>
      <c r="G798" s="107"/>
      <c r="H798" s="108"/>
      <c r="I798" s="109"/>
      <c r="J798" s="107"/>
      <c r="K798" s="109"/>
      <c r="L798" s="107"/>
      <c r="M798" s="107"/>
      <c r="N798" s="109"/>
    </row>
    <row r="799">
      <c r="A799" s="107"/>
      <c r="B799" s="107"/>
      <c r="C799" s="107"/>
      <c r="D799" s="107"/>
      <c r="E799" s="107"/>
      <c r="F799" s="107"/>
      <c r="G799" s="107"/>
      <c r="H799" s="108"/>
      <c r="I799" s="109"/>
      <c r="J799" s="107"/>
      <c r="K799" s="109"/>
      <c r="L799" s="107"/>
      <c r="M799" s="107"/>
      <c r="N799" s="109"/>
    </row>
    <row r="800">
      <c r="A800" s="107"/>
      <c r="B800" s="107"/>
      <c r="C800" s="107"/>
      <c r="D800" s="107"/>
      <c r="E800" s="107"/>
      <c r="F800" s="107"/>
      <c r="G800" s="107"/>
      <c r="H800" s="108"/>
      <c r="I800" s="109"/>
      <c r="J800" s="107"/>
      <c r="K800" s="109"/>
      <c r="L800" s="107"/>
      <c r="M800" s="107"/>
      <c r="N800" s="109"/>
    </row>
    <row r="801">
      <c r="A801" s="107"/>
      <c r="B801" s="107"/>
      <c r="C801" s="107"/>
      <c r="D801" s="107"/>
      <c r="E801" s="107"/>
      <c r="F801" s="107"/>
      <c r="G801" s="107"/>
      <c r="H801" s="108"/>
      <c r="I801" s="109"/>
      <c r="J801" s="107"/>
      <c r="K801" s="109"/>
      <c r="L801" s="107"/>
      <c r="M801" s="107"/>
      <c r="N801" s="109"/>
    </row>
    <row r="802">
      <c r="A802" s="107"/>
      <c r="B802" s="107"/>
      <c r="C802" s="107"/>
      <c r="D802" s="107"/>
      <c r="E802" s="107"/>
      <c r="F802" s="107"/>
      <c r="G802" s="107"/>
      <c r="H802" s="108"/>
      <c r="I802" s="109"/>
      <c r="J802" s="107"/>
      <c r="K802" s="109"/>
      <c r="L802" s="107"/>
      <c r="M802" s="107"/>
      <c r="N802" s="109"/>
    </row>
    <row r="803">
      <c r="A803" s="107"/>
      <c r="B803" s="107"/>
      <c r="C803" s="107"/>
      <c r="D803" s="107"/>
      <c r="E803" s="107"/>
      <c r="F803" s="107"/>
      <c r="G803" s="107"/>
      <c r="H803" s="108"/>
      <c r="I803" s="109"/>
      <c r="J803" s="107"/>
      <c r="K803" s="109"/>
      <c r="L803" s="107"/>
      <c r="M803" s="107"/>
      <c r="N803" s="109"/>
    </row>
    <row r="804">
      <c r="A804" s="107"/>
      <c r="B804" s="107"/>
      <c r="C804" s="107"/>
      <c r="D804" s="107"/>
      <c r="E804" s="107"/>
      <c r="F804" s="107"/>
      <c r="G804" s="107"/>
      <c r="H804" s="108"/>
      <c r="I804" s="109"/>
      <c r="J804" s="107"/>
      <c r="K804" s="109"/>
      <c r="L804" s="107"/>
      <c r="M804" s="107"/>
      <c r="N804" s="109"/>
    </row>
    <row r="805">
      <c r="A805" s="107"/>
      <c r="B805" s="107"/>
      <c r="C805" s="107"/>
      <c r="D805" s="107"/>
      <c r="E805" s="107"/>
      <c r="F805" s="107"/>
      <c r="G805" s="107"/>
      <c r="H805" s="108"/>
      <c r="I805" s="109"/>
      <c r="J805" s="107"/>
      <c r="K805" s="109"/>
      <c r="L805" s="107"/>
      <c r="M805" s="107"/>
      <c r="N805" s="109"/>
    </row>
    <row r="806">
      <c r="A806" s="107"/>
      <c r="B806" s="107"/>
      <c r="C806" s="107"/>
      <c r="D806" s="107"/>
      <c r="E806" s="107"/>
      <c r="F806" s="107"/>
      <c r="G806" s="107"/>
      <c r="H806" s="108"/>
      <c r="I806" s="109"/>
      <c r="J806" s="107"/>
      <c r="K806" s="109"/>
      <c r="L806" s="107"/>
      <c r="M806" s="107"/>
      <c r="N806" s="109"/>
    </row>
    <row r="807">
      <c r="A807" s="107"/>
      <c r="B807" s="107"/>
      <c r="C807" s="107"/>
      <c r="D807" s="107"/>
      <c r="E807" s="107"/>
      <c r="F807" s="107"/>
      <c r="G807" s="107"/>
      <c r="H807" s="108"/>
      <c r="I807" s="109"/>
      <c r="J807" s="107"/>
      <c r="K807" s="109"/>
      <c r="L807" s="107"/>
      <c r="M807" s="107"/>
      <c r="N807" s="109"/>
    </row>
    <row r="808">
      <c r="A808" s="107"/>
      <c r="B808" s="107"/>
      <c r="C808" s="107"/>
      <c r="D808" s="107"/>
      <c r="E808" s="107"/>
      <c r="F808" s="107"/>
      <c r="G808" s="107"/>
      <c r="H808" s="108"/>
      <c r="I808" s="109"/>
      <c r="J808" s="107"/>
      <c r="K808" s="109"/>
      <c r="L808" s="107"/>
      <c r="M808" s="107"/>
      <c r="N808" s="109"/>
    </row>
    <row r="809">
      <c r="A809" s="107"/>
      <c r="B809" s="107"/>
      <c r="C809" s="107"/>
      <c r="D809" s="107"/>
      <c r="E809" s="107"/>
      <c r="F809" s="107"/>
      <c r="G809" s="107"/>
      <c r="H809" s="108"/>
      <c r="I809" s="109"/>
      <c r="J809" s="107"/>
      <c r="K809" s="109"/>
      <c r="L809" s="107"/>
      <c r="M809" s="107"/>
      <c r="N809" s="109"/>
    </row>
    <row r="810">
      <c r="A810" s="107"/>
      <c r="B810" s="107"/>
      <c r="C810" s="107"/>
      <c r="D810" s="107"/>
      <c r="E810" s="107"/>
      <c r="F810" s="107"/>
      <c r="G810" s="107"/>
      <c r="H810" s="108"/>
      <c r="I810" s="109"/>
      <c r="J810" s="107"/>
      <c r="K810" s="109"/>
      <c r="L810" s="107"/>
      <c r="M810" s="107"/>
      <c r="N810" s="109"/>
    </row>
    <row r="811">
      <c r="A811" s="107"/>
      <c r="B811" s="107"/>
      <c r="C811" s="107"/>
      <c r="D811" s="107"/>
      <c r="E811" s="107"/>
      <c r="F811" s="107"/>
      <c r="G811" s="107"/>
      <c r="H811" s="108"/>
      <c r="I811" s="109"/>
      <c r="J811" s="107"/>
      <c r="K811" s="109"/>
      <c r="L811" s="107"/>
      <c r="M811" s="107"/>
      <c r="N811" s="109"/>
    </row>
    <row r="812">
      <c r="A812" s="107"/>
      <c r="B812" s="107"/>
      <c r="C812" s="107"/>
      <c r="D812" s="107"/>
      <c r="E812" s="107"/>
      <c r="F812" s="107"/>
      <c r="G812" s="107"/>
      <c r="H812" s="108"/>
      <c r="I812" s="109"/>
      <c r="J812" s="107"/>
      <c r="K812" s="109"/>
      <c r="L812" s="107"/>
      <c r="M812" s="107"/>
      <c r="N812" s="109"/>
    </row>
    <row r="813">
      <c r="A813" s="107"/>
      <c r="B813" s="107"/>
      <c r="C813" s="107"/>
      <c r="D813" s="107"/>
      <c r="E813" s="107"/>
      <c r="F813" s="107"/>
      <c r="G813" s="107"/>
      <c r="H813" s="108"/>
      <c r="I813" s="109"/>
      <c r="J813" s="107"/>
      <c r="K813" s="109"/>
      <c r="L813" s="107"/>
      <c r="M813" s="107"/>
      <c r="N813" s="109"/>
    </row>
    <row r="814">
      <c r="A814" s="107"/>
      <c r="B814" s="107"/>
      <c r="C814" s="107"/>
      <c r="D814" s="107"/>
      <c r="E814" s="107"/>
      <c r="F814" s="107"/>
      <c r="G814" s="107"/>
      <c r="H814" s="108"/>
      <c r="I814" s="109"/>
      <c r="J814" s="107"/>
      <c r="K814" s="109"/>
      <c r="L814" s="107"/>
      <c r="M814" s="107"/>
      <c r="N814" s="109"/>
    </row>
    <row r="815">
      <c r="A815" s="107"/>
      <c r="B815" s="107"/>
      <c r="C815" s="107"/>
      <c r="D815" s="107"/>
      <c r="E815" s="107"/>
      <c r="F815" s="107"/>
      <c r="G815" s="107"/>
      <c r="H815" s="108"/>
      <c r="I815" s="109"/>
      <c r="J815" s="107"/>
      <c r="K815" s="109"/>
      <c r="L815" s="107"/>
      <c r="M815" s="107"/>
      <c r="N815" s="109"/>
    </row>
    <row r="816">
      <c r="A816" s="107"/>
      <c r="B816" s="107"/>
      <c r="C816" s="107"/>
      <c r="D816" s="107"/>
      <c r="E816" s="107"/>
      <c r="F816" s="107"/>
      <c r="G816" s="107"/>
      <c r="H816" s="108"/>
      <c r="I816" s="109"/>
      <c r="J816" s="107"/>
      <c r="K816" s="109"/>
      <c r="L816" s="107"/>
      <c r="M816" s="107"/>
      <c r="N816" s="109"/>
    </row>
    <row r="817">
      <c r="A817" s="107"/>
      <c r="B817" s="107"/>
      <c r="C817" s="107"/>
      <c r="D817" s="107"/>
      <c r="E817" s="107"/>
      <c r="F817" s="107"/>
      <c r="G817" s="107"/>
      <c r="H817" s="108"/>
      <c r="I817" s="109"/>
      <c r="J817" s="107"/>
      <c r="K817" s="109"/>
      <c r="L817" s="107"/>
      <c r="M817" s="107"/>
      <c r="N817" s="109"/>
    </row>
    <row r="818">
      <c r="A818" s="107"/>
      <c r="B818" s="107"/>
      <c r="C818" s="107"/>
      <c r="D818" s="107"/>
      <c r="E818" s="107"/>
      <c r="F818" s="107"/>
      <c r="G818" s="107"/>
      <c r="H818" s="108"/>
      <c r="I818" s="109"/>
      <c r="J818" s="107"/>
      <c r="K818" s="109"/>
      <c r="L818" s="107"/>
      <c r="M818" s="107"/>
      <c r="N818" s="109"/>
    </row>
    <row r="819">
      <c r="A819" s="107"/>
      <c r="B819" s="107"/>
      <c r="C819" s="107"/>
      <c r="D819" s="107"/>
      <c r="E819" s="107"/>
      <c r="F819" s="107"/>
      <c r="G819" s="107"/>
      <c r="H819" s="108"/>
      <c r="I819" s="109"/>
      <c r="J819" s="107"/>
      <c r="K819" s="109"/>
      <c r="L819" s="107"/>
      <c r="M819" s="107"/>
      <c r="N819" s="109"/>
    </row>
    <row r="820">
      <c r="A820" s="107"/>
      <c r="B820" s="107"/>
      <c r="C820" s="107"/>
      <c r="D820" s="107"/>
      <c r="E820" s="107"/>
      <c r="F820" s="107"/>
      <c r="G820" s="107"/>
      <c r="H820" s="108"/>
      <c r="I820" s="109"/>
      <c r="J820" s="107"/>
      <c r="K820" s="109"/>
      <c r="L820" s="107"/>
      <c r="M820" s="107"/>
      <c r="N820" s="109"/>
    </row>
    <row r="821">
      <c r="A821" s="107"/>
      <c r="B821" s="107"/>
      <c r="C821" s="107"/>
      <c r="D821" s="107"/>
      <c r="E821" s="107"/>
      <c r="F821" s="107"/>
      <c r="G821" s="107"/>
      <c r="H821" s="108"/>
      <c r="I821" s="109"/>
      <c r="J821" s="107"/>
      <c r="K821" s="109"/>
      <c r="L821" s="107"/>
      <c r="M821" s="107"/>
      <c r="N821" s="109"/>
    </row>
    <row r="822">
      <c r="A822" s="107"/>
      <c r="B822" s="107"/>
      <c r="C822" s="107"/>
      <c r="D822" s="107"/>
      <c r="E822" s="107"/>
      <c r="F822" s="107"/>
      <c r="G822" s="107"/>
      <c r="H822" s="108"/>
      <c r="I822" s="109"/>
      <c r="J822" s="107"/>
      <c r="K822" s="109"/>
      <c r="L822" s="107"/>
      <c r="M822" s="107"/>
      <c r="N822" s="109"/>
    </row>
    <row r="823">
      <c r="A823" s="107"/>
      <c r="B823" s="107"/>
      <c r="C823" s="107"/>
      <c r="D823" s="107"/>
      <c r="E823" s="107"/>
      <c r="F823" s="107"/>
      <c r="G823" s="107"/>
      <c r="H823" s="108"/>
      <c r="I823" s="109"/>
      <c r="J823" s="107"/>
      <c r="K823" s="109"/>
      <c r="L823" s="107"/>
      <c r="M823" s="107"/>
      <c r="N823" s="109"/>
    </row>
    <row r="824">
      <c r="A824" s="107"/>
      <c r="B824" s="107"/>
      <c r="C824" s="107"/>
      <c r="D824" s="107"/>
      <c r="E824" s="107"/>
      <c r="F824" s="107"/>
      <c r="G824" s="107"/>
      <c r="H824" s="108"/>
      <c r="I824" s="109"/>
      <c r="J824" s="107"/>
      <c r="K824" s="109"/>
      <c r="L824" s="107"/>
      <c r="M824" s="107"/>
      <c r="N824" s="109"/>
    </row>
    <row r="825">
      <c r="A825" s="107"/>
      <c r="B825" s="107"/>
      <c r="C825" s="107"/>
      <c r="D825" s="107"/>
      <c r="E825" s="107"/>
      <c r="F825" s="107"/>
      <c r="G825" s="107"/>
      <c r="H825" s="108"/>
      <c r="I825" s="109"/>
      <c r="J825" s="107"/>
      <c r="K825" s="109"/>
      <c r="L825" s="107"/>
      <c r="M825" s="107"/>
      <c r="N825" s="109"/>
    </row>
    <row r="826">
      <c r="A826" s="107"/>
      <c r="B826" s="107"/>
      <c r="C826" s="107"/>
      <c r="D826" s="107"/>
      <c r="E826" s="107"/>
      <c r="F826" s="107"/>
      <c r="G826" s="107"/>
      <c r="H826" s="108"/>
      <c r="I826" s="109"/>
      <c r="J826" s="107"/>
      <c r="K826" s="109"/>
      <c r="L826" s="107"/>
      <c r="M826" s="107"/>
      <c r="N826" s="109"/>
    </row>
    <row r="827">
      <c r="A827" s="107"/>
      <c r="B827" s="107"/>
      <c r="C827" s="107"/>
      <c r="D827" s="107"/>
      <c r="E827" s="107"/>
      <c r="F827" s="107"/>
      <c r="G827" s="107"/>
      <c r="H827" s="108"/>
      <c r="I827" s="109"/>
      <c r="J827" s="107"/>
      <c r="K827" s="109"/>
      <c r="L827" s="107"/>
      <c r="M827" s="107"/>
      <c r="N827" s="109"/>
    </row>
    <row r="828">
      <c r="A828" s="107"/>
      <c r="B828" s="107"/>
      <c r="C828" s="107"/>
      <c r="D828" s="107"/>
      <c r="E828" s="107"/>
      <c r="F828" s="107"/>
      <c r="G828" s="107"/>
      <c r="H828" s="108"/>
      <c r="I828" s="109"/>
      <c r="J828" s="107"/>
      <c r="K828" s="109"/>
      <c r="L828" s="107"/>
      <c r="M828" s="107"/>
      <c r="N828" s="109"/>
    </row>
    <row r="829">
      <c r="A829" s="107"/>
      <c r="B829" s="107"/>
      <c r="C829" s="107"/>
      <c r="D829" s="107"/>
      <c r="E829" s="107"/>
      <c r="F829" s="107"/>
      <c r="G829" s="107"/>
      <c r="H829" s="108"/>
      <c r="I829" s="109"/>
      <c r="J829" s="107"/>
      <c r="K829" s="109"/>
      <c r="L829" s="107"/>
      <c r="M829" s="107"/>
      <c r="N829" s="109"/>
    </row>
    <row r="830">
      <c r="A830" s="107"/>
      <c r="B830" s="107"/>
      <c r="C830" s="107"/>
      <c r="D830" s="107"/>
      <c r="E830" s="107"/>
      <c r="F830" s="107"/>
      <c r="G830" s="107"/>
      <c r="H830" s="108"/>
      <c r="I830" s="109"/>
      <c r="J830" s="107"/>
      <c r="K830" s="109"/>
      <c r="L830" s="107"/>
      <c r="M830" s="107"/>
      <c r="N830" s="109"/>
    </row>
    <row r="831">
      <c r="A831" s="107"/>
      <c r="B831" s="107"/>
      <c r="C831" s="107"/>
      <c r="D831" s="107"/>
      <c r="E831" s="107"/>
      <c r="F831" s="107"/>
      <c r="G831" s="107"/>
      <c r="H831" s="108"/>
      <c r="I831" s="109"/>
      <c r="J831" s="107"/>
      <c r="K831" s="109"/>
      <c r="L831" s="107"/>
      <c r="M831" s="107"/>
      <c r="N831" s="109"/>
    </row>
    <row r="832">
      <c r="A832" s="107"/>
      <c r="B832" s="107"/>
      <c r="C832" s="107"/>
      <c r="D832" s="107"/>
      <c r="E832" s="107"/>
      <c r="F832" s="107"/>
      <c r="G832" s="107"/>
      <c r="H832" s="108"/>
      <c r="I832" s="109"/>
      <c r="J832" s="107"/>
      <c r="K832" s="109"/>
      <c r="L832" s="107"/>
      <c r="M832" s="107"/>
      <c r="N832" s="109"/>
    </row>
    <row r="833">
      <c r="A833" s="107"/>
      <c r="B833" s="107"/>
      <c r="C833" s="107"/>
      <c r="D833" s="107"/>
      <c r="E833" s="107"/>
      <c r="F833" s="107"/>
      <c r="G833" s="107"/>
      <c r="H833" s="108"/>
      <c r="I833" s="109"/>
      <c r="J833" s="107"/>
      <c r="K833" s="109"/>
      <c r="L833" s="107"/>
      <c r="M833" s="107"/>
      <c r="N833" s="109"/>
    </row>
    <row r="834">
      <c r="A834" s="107"/>
      <c r="B834" s="107"/>
      <c r="C834" s="107"/>
      <c r="D834" s="107"/>
      <c r="E834" s="107"/>
      <c r="F834" s="107"/>
      <c r="G834" s="107"/>
      <c r="H834" s="108"/>
      <c r="I834" s="109"/>
      <c r="J834" s="107"/>
      <c r="K834" s="109"/>
      <c r="L834" s="107"/>
      <c r="M834" s="107"/>
      <c r="N834" s="109"/>
    </row>
    <row r="835">
      <c r="A835" s="107"/>
      <c r="B835" s="107"/>
      <c r="C835" s="107"/>
      <c r="D835" s="107"/>
      <c r="E835" s="107"/>
      <c r="F835" s="107"/>
      <c r="G835" s="107"/>
      <c r="H835" s="108"/>
      <c r="I835" s="109"/>
      <c r="J835" s="107"/>
      <c r="K835" s="109"/>
      <c r="L835" s="107"/>
      <c r="M835" s="107"/>
      <c r="N835" s="109"/>
    </row>
    <row r="836">
      <c r="A836" s="107"/>
      <c r="B836" s="107"/>
      <c r="C836" s="107"/>
      <c r="D836" s="107"/>
      <c r="E836" s="107"/>
      <c r="F836" s="107"/>
      <c r="G836" s="107"/>
      <c r="H836" s="108"/>
      <c r="I836" s="109"/>
      <c r="J836" s="107"/>
      <c r="K836" s="109"/>
      <c r="L836" s="107"/>
      <c r="M836" s="107"/>
      <c r="N836" s="109"/>
    </row>
    <row r="837">
      <c r="A837" s="107"/>
      <c r="B837" s="107"/>
      <c r="C837" s="107"/>
      <c r="D837" s="107"/>
      <c r="E837" s="107"/>
      <c r="F837" s="107"/>
      <c r="G837" s="107"/>
      <c r="H837" s="108"/>
      <c r="I837" s="109"/>
      <c r="J837" s="107"/>
      <c r="K837" s="109"/>
      <c r="L837" s="107"/>
      <c r="M837" s="107"/>
      <c r="N837" s="109"/>
    </row>
    <row r="838">
      <c r="A838" s="107"/>
      <c r="B838" s="107"/>
      <c r="C838" s="107"/>
      <c r="D838" s="107"/>
      <c r="E838" s="107"/>
      <c r="F838" s="107"/>
      <c r="G838" s="107"/>
      <c r="H838" s="108"/>
      <c r="I838" s="109"/>
      <c r="J838" s="107"/>
      <c r="K838" s="109"/>
      <c r="L838" s="107"/>
      <c r="M838" s="107"/>
      <c r="N838" s="109"/>
    </row>
    <row r="839">
      <c r="A839" s="107"/>
      <c r="B839" s="107"/>
      <c r="C839" s="107"/>
      <c r="D839" s="107"/>
      <c r="E839" s="107"/>
      <c r="F839" s="107"/>
      <c r="G839" s="107"/>
      <c r="H839" s="108"/>
      <c r="I839" s="109"/>
      <c r="J839" s="107"/>
      <c r="K839" s="109"/>
      <c r="L839" s="107"/>
      <c r="M839" s="107"/>
      <c r="N839" s="109"/>
    </row>
    <row r="840">
      <c r="A840" s="107"/>
      <c r="B840" s="107"/>
      <c r="C840" s="107"/>
      <c r="D840" s="107"/>
      <c r="E840" s="107"/>
      <c r="F840" s="107"/>
      <c r="G840" s="107"/>
      <c r="H840" s="108"/>
      <c r="I840" s="109"/>
      <c r="J840" s="107"/>
      <c r="K840" s="109"/>
      <c r="L840" s="107"/>
      <c r="M840" s="107"/>
      <c r="N840" s="109"/>
    </row>
    <row r="841">
      <c r="A841" s="107"/>
      <c r="B841" s="107"/>
      <c r="C841" s="107"/>
      <c r="D841" s="107"/>
      <c r="E841" s="107"/>
      <c r="F841" s="107"/>
      <c r="G841" s="107"/>
      <c r="H841" s="108"/>
      <c r="I841" s="109"/>
      <c r="J841" s="107"/>
      <c r="K841" s="109"/>
      <c r="L841" s="107"/>
      <c r="M841" s="107"/>
      <c r="N841" s="109"/>
    </row>
    <row r="842">
      <c r="A842" s="107"/>
      <c r="B842" s="107"/>
      <c r="C842" s="107"/>
      <c r="D842" s="107"/>
      <c r="E842" s="107"/>
      <c r="F842" s="107"/>
      <c r="G842" s="107"/>
      <c r="H842" s="108"/>
      <c r="I842" s="109"/>
      <c r="J842" s="107"/>
      <c r="K842" s="109"/>
      <c r="L842" s="107"/>
      <c r="M842" s="107"/>
      <c r="N842" s="109"/>
    </row>
    <row r="843">
      <c r="A843" s="107"/>
      <c r="B843" s="107"/>
      <c r="C843" s="107"/>
      <c r="D843" s="107"/>
      <c r="E843" s="107"/>
      <c r="F843" s="107"/>
      <c r="G843" s="107"/>
      <c r="H843" s="108"/>
      <c r="I843" s="109"/>
      <c r="J843" s="107"/>
      <c r="K843" s="109"/>
      <c r="L843" s="107"/>
      <c r="M843" s="107"/>
      <c r="N843" s="109"/>
    </row>
    <row r="844">
      <c r="A844" s="107"/>
      <c r="B844" s="107"/>
      <c r="C844" s="107"/>
      <c r="D844" s="107"/>
      <c r="E844" s="107"/>
      <c r="F844" s="107"/>
      <c r="G844" s="107"/>
      <c r="H844" s="108"/>
      <c r="I844" s="109"/>
      <c r="J844" s="107"/>
      <c r="K844" s="109"/>
      <c r="L844" s="107"/>
      <c r="M844" s="107"/>
      <c r="N844" s="109"/>
    </row>
    <row r="845">
      <c r="A845" s="107"/>
      <c r="B845" s="107"/>
      <c r="C845" s="107"/>
      <c r="D845" s="107"/>
      <c r="E845" s="107"/>
      <c r="F845" s="107"/>
      <c r="G845" s="107"/>
      <c r="H845" s="108"/>
      <c r="I845" s="109"/>
      <c r="J845" s="107"/>
      <c r="K845" s="109"/>
      <c r="L845" s="107"/>
      <c r="M845" s="107"/>
      <c r="N845" s="109"/>
    </row>
    <row r="846">
      <c r="A846" s="107"/>
      <c r="B846" s="107"/>
      <c r="C846" s="107"/>
      <c r="D846" s="107"/>
      <c r="E846" s="107"/>
      <c r="F846" s="107"/>
      <c r="G846" s="107"/>
      <c r="H846" s="108"/>
      <c r="I846" s="109"/>
      <c r="J846" s="107"/>
      <c r="K846" s="109"/>
      <c r="L846" s="107"/>
      <c r="M846" s="107"/>
      <c r="N846" s="109"/>
    </row>
    <row r="847">
      <c r="A847" s="107"/>
      <c r="B847" s="107"/>
      <c r="C847" s="107"/>
      <c r="D847" s="107"/>
      <c r="E847" s="107"/>
      <c r="F847" s="107"/>
      <c r="G847" s="107"/>
      <c r="H847" s="108"/>
      <c r="I847" s="109"/>
      <c r="J847" s="107"/>
      <c r="K847" s="109"/>
      <c r="L847" s="107"/>
      <c r="M847" s="107"/>
      <c r="N847" s="109"/>
    </row>
    <row r="848">
      <c r="A848" s="107"/>
      <c r="B848" s="107"/>
      <c r="C848" s="107"/>
      <c r="D848" s="107"/>
      <c r="E848" s="107"/>
      <c r="F848" s="107"/>
      <c r="G848" s="107"/>
      <c r="H848" s="108"/>
      <c r="I848" s="109"/>
      <c r="J848" s="107"/>
      <c r="K848" s="109"/>
      <c r="L848" s="107"/>
      <c r="M848" s="107"/>
      <c r="N848" s="109"/>
    </row>
    <row r="849">
      <c r="A849" s="107"/>
      <c r="B849" s="107"/>
      <c r="C849" s="107"/>
      <c r="D849" s="107"/>
      <c r="E849" s="107"/>
      <c r="F849" s="107"/>
      <c r="G849" s="107"/>
      <c r="H849" s="108"/>
      <c r="I849" s="109"/>
      <c r="J849" s="107"/>
      <c r="K849" s="109"/>
      <c r="L849" s="107"/>
      <c r="M849" s="107"/>
      <c r="N849" s="109"/>
    </row>
    <row r="850">
      <c r="A850" s="107"/>
      <c r="B850" s="107"/>
      <c r="C850" s="107"/>
      <c r="D850" s="107"/>
      <c r="E850" s="107"/>
      <c r="F850" s="107"/>
      <c r="G850" s="107"/>
      <c r="H850" s="108"/>
      <c r="I850" s="109"/>
      <c r="J850" s="107"/>
      <c r="K850" s="109"/>
      <c r="L850" s="107"/>
      <c r="M850" s="107"/>
      <c r="N850" s="109"/>
    </row>
    <row r="851">
      <c r="A851" s="107"/>
      <c r="B851" s="107"/>
      <c r="C851" s="107"/>
      <c r="D851" s="107"/>
      <c r="E851" s="107"/>
      <c r="F851" s="107"/>
      <c r="G851" s="107"/>
      <c r="H851" s="108"/>
      <c r="I851" s="109"/>
      <c r="J851" s="107"/>
      <c r="K851" s="109"/>
      <c r="L851" s="107"/>
      <c r="M851" s="107"/>
      <c r="N851" s="109"/>
    </row>
    <row r="852">
      <c r="A852" s="107"/>
      <c r="B852" s="107"/>
      <c r="C852" s="107"/>
      <c r="D852" s="107"/>
      <c r="E852" s="107"/>
      <c r="F852" s="107"/>
      <c r="G852" s="107"/>
      <c r="H852" s="108"/>
      <c r="I852" s="109"/>
      <c r="J852" s="107"/>
      <c r="K852" s="109"/>
      <c r="L852" s="107"/>
      <c r="M852" s="107"/>
      <c r="N852" s="109"/>
    </row>
    <row r="853">
      <c r="A853" s="107"/>
      <c r="B853" s="107"/>
      <c r="C853" s="107"/>
      <c r="D853" s="107"/>
      <c r="E853" s="107"/>
      <c r="F853" s="107"/>
      <c r="G853" s="107"/>
      <c r="H853" s="108"/>
      <c r="I853" s="109"/>
      <c r="J853" s="107"/>
      <c r="K853" s="109"/>
      <c r="L853" s="107"/>
      <c r="M853" s="107"/>
      <c r="N853" s="109"/>
    </row>
    <row r="854">
      <c r="A854" s="107"/>
      <c r="B854" s="107"/>
      <c r="C854" s="107"/>
      <c r="D854" s="107"/>
      <c r="E854" s="107"/>
      <c r="F854" s="107"/>
      <c r="G854" s="107"/>
      <c r="H854" s="108"/>
      <c r="I854" s="109"/>
      <c r="J854" s="107"/>
      <c r="K854" s="109"/>
      <c r="L854" s="107"/>
      <c r="M854" s="107"/>
      <c r="N854" s="109"/>
    </row>
    <row r="855">
      <c r="A855" s="107"/>
      <c r="B855" s="107"/>
      <c r="C855" s="107"/>
      <c r="D855" s="107"/>
      <c r="E855" s="107"/>
      <c r="F855" s="107"/>
      <c r="G855" s="107"/>
      <c r="H855" s="108"/>
      <c r="I855" s="109"/>
      <c r="J855" s="107"/>
      <c r="K855" s="109"/>
      <c r="L855" s="107"/>
      <c r="M855" s="107"/>
      <c r="N855" s="109"/>
    </row>
    <row r="856">
      <c r="A856" s="107"/>
      <c r="B856" s="107"/>
      <c r="C856" s="107"/>
      <c r="D856" s="107"/>
      <c r="E856" s="107"/>
      <c r="F856" s="107"/>
      <c r="G856" s="107"/>
      <c r="H856" s="108"/>
      <c r="I856" s="109"/>
      <c r="J856" s="107"/>
      <c r="K856" s="109"/>
      <c r="L856" s="107"/>
      <c r="M856" s="107"/>
      <c r="N856" s="109"/>
    </row>
    <row r="857">
      <c r="A857" s="107"/>
      <c r="B857" s="107"/>
      <c r="C857" s="107"/>
      <c r="D857" s="107"/>
      <c r="E857" s="107"/>
      <c r="F857" s="107"/>
      <c r="G857" s="107"/>
      <c r="H857" s="108"/>
      <c r="I857" s="109"/>
      <c r="J857" s="107"/>
      <c r="K857" s="109"/>
      <c r="L857" s="107"/>
      <c r="M857" s="107"/>
      <c r="N857" s="109"/>
    </row>
    <row r="858">
      <c r="A858" s="107"/>
      <c r="B858" s="107"/>
      <c r="C858" s="107"/>
      <c r="D858" s="107"/>
      <c r="E858" s="107"/>
      <c r="F858" s="107"/>
      <c r="G858" s="107"/>
      <c r="H858" s="108"/>
      <c r="I858" s="109"/>
      <c r="J858" s="107"/>
      <c r="K858" s="109"/>
      <c r="L858" s="107"/>
      <c r="M858" s="107"/>
      <c r="N858" s="109"/>
    </row>
    <row r="859">
      <c r="A859" s="107"/>
      <c r="B859" s="107"/>
      <c r="C859" s="107"/>
      <c r="D859" s="107"/>
      <c r="E859" s="107"/>
      <c r="F859" s="107"/>
      <c r="G859" s="107"/>
      <c r="H859" s="108"/>
      <c r="I859" s="109"/>
      <c r="J859" s="107"/>
      <c r="K859" s="109"/>
      <c r="L859" s="107"/>
      <c r="M859" s="107"/>
      <c r="N859" s="109"/>
    </row>
    <row r="860">
      <c r="A860" s="107"/>
      <c r="B860" s="107"/>
      <c r="C860" s="107"/>
      <c r="D860" s="107"/>
      <c r="E860" s="107"/>
      <c r="F860" s="107"/>
      <c r="G860" s="107"/>
      <c r="H860" s="108"/>
      <c r="I860" s="109"/>
      <c r="J860" s="107"/>
      <c r="K860" s="109"/>
      <c r="L860" s="107"/>
      <c r="M860" s="107"/>
      <c r="N860" s="109"/>
    </row>
    <row r="861">
      <c r="A861" s="107"/>
      <c r="B861" s="107"/>
      <c r="C861" s="107"/>
      <c r="D861" s="107"/>
      <c r="E861" s="107"/>
      <c r="F861" s="107"/>
      <c r="G861" s="107"/>
      <c r="H861" s="108"/>
      <c r="I861" s="109"/>
      <c r="J861" s="107"/>
      <c r="K861" s="109"/>
      <c r="L861" s="107"/>
      <c r="M861" s="107"/>
      <c r="N861" s="109"/>
    </row>
    <row r="862">
      <c r="A862" s="107"/>
      <c r="B862" s="107"/>
      <c r="C862" s="107"/>
      <c r="D862" s="107"/>
      <c r="E862" s="107"/>
      <c r="F862" s="107"/>
      <c r="G862" s="107"/>
      <c r="H862" s="108"/>
      <c r="I862" s="109"/>
      <c r="J862" s="107"/>
      <c r="K862" s="109"/>
      <c r="L862" s="107"/>
      <c r="M862" s="107"/>
      <c r="N862" s="109"/>
    </row>
    <row r="863">
      <c r="A863" s="107"/>
      <c r="B863" s="107"/>
      <c r="C863" s="107"/>
      <c r="D863" s="107"/>
      <c r="E863" s="107"/>
      <c r="F863" s="107"/>
      <c r="G863" s="107"/>
      <c r="H863" s="108"/>
      <c r="I863" s="109"/>
      <c r="J863" s="107"/>
      <c r="K863" s="109"/>
      <c r="L863" s="107"/>
      <c r="M863" s="107"/>
      <c r="N863" s="109"/>
    </row>
    <row r="864">
      <c r="A864" s="107"/>
      <c r="B864" s="107"/>
      <c r="C864" s="107"/>
      <c r="D864" s="107"/>
      <c r="E864" s="107"/>
      <c r="F864" s="107"/>
      <c r="G864" s="107"/>
      <c r="H864" s="108"/>
      <c r="I864" s="109"/>
      <c r="J864" s="107"/>
      <c r="K864" s="109"/>
      <c r="L864" s="107"/>
      <c r="M864" s="107"/>
      <c r="N864" s="109"/>
    </row>
    <row r="865">
      <c r="A865" s="107"/>
      <c r="B865" s="107"/>
      <c r="C865" s="107"/>
      <c r="D865" s="107"/>
      <c r="E865" s="107"/>
      <c r="F865" s="107"/>
      <c r="G865" s="107"/>
      <c r="H865" s="108"/>
      <c r="I865" s="109"/>
      <c r="J865" s="107"/>
      <c r="K865" s="109"/>
      <c r="L865" s="107"/>
      <c r="M865" s="107"/>
      <c r="N865" s="109"/>
    </row>
    <row r="866">
      <c r="A866" s="107"/>
      <c r="B866" s="107"/>
      <c r="C866" s="107"/>
      <c r="D866" s="107"/>
      <c r="E866" s="107"/>
      <c r="F866" s="107"/>
      <c r="G866" s="107"/>
      <c r="H866" s="108"/>
      <c r="I866" s="109"/>
      <c r="J866" s="107"/>
      <c r="K866" s="109"/>
      <c r="L866" s="107"/>
      <c r="M866" s="107"/>
      <c r="N866" s="109"/>
    </row>
    <row r="867">
      <c r="A867" s="107"/>
      <c r="B867" s="107"/>
      <c r="C867" s="107"/>
      <c r="D867" s="107"/>
      <c r="E867" s="107"/>
      <c r="F867" s="107"/>
      <c r="G867" s="107"/>
      <c r="H867" s="108"/>
      <c r="I867" s="109"/>
      <c r="J867" s="107"/>
      <c r="K867" s="109"/>
      <c r="L867" s="107"/>
      <c r="M867" s="107"/>
      <c r="N867" s="109"/>
    </row>
    <row r="868">
      <c r="A868" s="107"/>
      <c r="B868" s="107"/>
      <c r="C868" s="107"/>
      <c r="D868" s="107"/>
      <c r="E868" s="107"/>
      <c r="F868" s="107"/>
      <c r="G868" s="107"/>
      <c r="H868" s="108"/>
      <c r="I868" s="109"/>
      <c r="J868" s="107"/>
      <c r="K868" s="109"/>
      <c r="L868" s="107"/>
      <c r="M868" s="107"/>
      <c r="N868" s="109"/>
    </row>
    <row r="869">
      <c r="A869" s="107"/>
      <c r="B869" s="107"/>
      <c r="C869" s="107"/>
      <c r="D869" s="107"/>
      <c r="E869" s="107"/>
      <c r="F869" s="107"/>
      <c r="G869" s="107"/>
      <c r="H869" s="108"/>
      <c r="I869" s="109"/>
      <c r="J869" s="107"/>
      <c r="K869" s="109"/>
      <c r="L869" s="107"/>
      <c r="M869" s="107"/>
      <c r="N869" s="109"/>
    </row>
    <row r="870">
      <c r="A870" s="107"/>
      <c r="B870" s="107"/>
      <c r="C870" s="107"/>
      <c r="D870" s="107"/>
      <c r="E870" s="107"/>
      <c r="F870" s="107"/>
      <c r="G870" s="107"/>
      <c r="H870" s="108"/>
      <c r="I870" s="109"/>
      <c r="J870" s="107"/>
      <c r="K870" s="109"/>
      <c r="L870" s="107"/>
      <c r="M870" s="107"/>
      <c r="N870" s="109"/>
    </row>
    <row r="871">
      <c r="A871" s="107"/>
      <c r="B871" s="107"/>
      <c r="C871" s="107"/>
      <c r="D871" s="107"/>
      <c r="E871" s="107"/>
      <c r="F871" s="107"/>
      <c r="G871" s="107"/>
      <c r="H871" s="108"/>
      <c r="I871" s="109"/>
      <c r="J871" s="107"/>
      <c r="K871" s="109"/>
      <c r="L871" s="107"/>
      <c r="M871" s="107"/>
      <c r="N871" s="109"/>
    </row>
    <row r="872">
      <c r="A872" s="107"/>
      <c r="B872" s="107"/>
      <c r="C872" s="107"/>
      <c r="D872" s="107"/>
      <c r="E872" s="107"/>
      <c r="F872" s="107"/>
      <c r="G872" s="107"/>
      <c r="H872" s="108"/>
      <c r="I872" s="109"/>
      <c r="J872" s="107"/>
      <c r="K872" s="109"/>
      <c r="L872" s="107"/>
      <c r="M872" s="107"/>
      <c r="N872" s="109"/>
    </row>
    <row r="873">
      <c r="A873" s="107"/>
      <c r="B873" s="107"/>
      <c r="C873" s="107"/>
      <c r="D873" s="107"/>
      <c r="E873" s="107"/>
      <c r="F873" s="107"/>
      <c r="G873" s="107"/>
      <c r="H873" s="108"/>
      <c r="I873" s="109"/>
      <c r="J873" s="107"/>
      <c r="K873" s="109"/>
      <c r="L873" s="107"/>
      <c r="M873" s="107"/>
      <c r="N873" s="109"/>
    </row>
    <row r="874">
      <c r="A874" s="107"/>
      <c r="B874" s="107"/>
      <c r="C874" s="107"/>
      <c r="D874" s="107"/>
      <c r="E874" s="107"/>
      <c r="F874" s="107"/>
      <c r="G874" s="107"/>
      <c r="H874" s="108"/>
      <c r="I874" s="109"/>
      <c r="J874" s="107"/>
      <c r="K874" s="109"/>
      <c r="L874" s="107"/>
      <c r="M874" s="107"/>
      <c r="N874" s="109"/>
    </row>
    <row r="875">
      <c r="A875" s="107"/>
      <c r="B875" s="107"/>
      <c r="C875" s="107"/>
      <c r="D875" s="107"/>
      <c r="E875" s="107"/>
      <c r="F875" s="107"/>
      <c r="G875" s="107"/>
      <c r="H875" s="108"/>
      <c r="I875" s="109"/>
      <c r="J875" s="107"/>
      <c r="K875" s="109"/>
      <c r="L875" s="107"/>
      <c r="M875" s="107"/>
      <c r="N875" s="109"/>
    </row>
    <row r="876">
      <c r="A876" s="107"/>
      <c r="B876" s="107"/>
      <c r="C876" s="107"/>
      <c r="D876" s="107"/>
      <c r="E876" s="107"/>
      <c r="F876" s="107"/>
      <c r="G876" s="107"/>
      <c r="H876" s="108"/>
      <c r="I876" s="109"/>
      <c r="J876" s="107"/>
      <c r="K876" s="109"/>
      <c r="L876" s="107"/>
      <c r="M876" s="107"/>
      <c r="N876" s="109"/>
    </row>
    <row r="877">
      <c r="A877" s="107"/>
      <c r="B877" s="107"/>
      <c r="C877" s="107"/>
      <c r="D877" s="107"/>
      <c r="E877" s="107"/>
      <c r="F877" s="107"/>
      <c r="G877" s="107"/>
      <c r="H877" s="108"/>
      <c r="I877" s="109"/>
      <c r="J877" s="107"/>
      <c r="K877" s="109"/>
      <c r="L877" s="107"/>
      <c r="M877" s="107"/>
      <c r="N877" s="109"/>
    </row>
    <row r="878">
      <c r="A878" s="107"/>
      <c r="B878" s="107"/>
      <c r="C878" s="107"/>
      <c r="D878" s="107"/>
      <c r="E878" s="107"/>
      <c r="F878" s="107"/>
      <c r="G878" s="107"/>
      <c r="H878" s="108"/>
      <c r="I878" s="109"/>
      <c r="J878" s="107"/>
      <c r="K878" s="109"/>
      <c r="L878" s="107"/>
      <c r="M878" s="107"/>
      <c r="N878" s="109"/>
    </row>
    <row r="879">
      <c r="A879" s="107"/>
      <c r="B879" s="107"/>
      <c r="C879" s="107"/>
      <c r="D879" s="107"/>
      <c r="E879" s="107"/>
      <c r="F879" s="107"/>
      <c r="G879" s="107"/>
      <c r="H879" s="108"/>
      <c r="I879" s="109"/>
      <c r="J879" s="107"/>
      <c r="K879" s="109"/>
      <c r="L879" s="107"/>
      <c r="M879" s="107"/>
      <c r="N879" s="109"/>
    </row>
    <row r="880">
      <c r="A880" s="107"/>
      <c r="B880" s="107"/>
      <c r="C880" s="107"/>
      <c r="D880" s="107"/>
      <c r="E880" s="107"/>
      <c r="F880" s="107"/>
      <c r="G880" s="107"/>
      <c r="H880" s="108"/>
      <c r="I880" s="109"/>
      <c r="J880" s="107"/>
      <c r="K880" s="109"/>
      <c r="L880" s="107"/>
      <c r="M880" s="107"/>
      <c r="N880" s="109"/>
    </row>
    <row r="881">
      <c r="A881" s="107"/>
      <c r="B881" s="107"/>
      <c r="C881" s="107"/>
      <c r="D881" s="107"/>
      <c r="E881" s="107"/>
      <c r="F881" s="107"/>
      <c r="G881" s="107"/>
      <c r="H881" s="108"/>
      <c r="I881" s="109"/>
      <c r="J881" s="107"/>
      <c r="K881" s="109"/>
      <c r="L881" s="107"/>
      <c r="M881" s="107"/>
      <c r="N881" s="109"/>
    </row>
    <row r="882">
      <c r="A882" s="107"/>
      <c r="B882" s="107"/>
      <c r="C882" s="107"/>
      <c r="D882" s="107"/>
      <c r="E882" s="107"/>
      <c r="F882" s="107"/>
      <c r="G882" s="107"/>
      <c r="H882" s="108"/>
      <c r="I882" s="109"/>
      <c r="J882" s="107"/>
      <c r="K882" s="109"/>
      <c r="L882" s="107"/>
      <c r="M882" s="107"/>
      <c r="N882" s="109"/>
    </row>
    <row r="883">
      <c r="A883" s="107"/>
      <c r="B883" s="107"/>
      <c r="C883" s="107"/>
      <c r="D883" s="107"/>
      <c r="E883" s="107"/>
      <c r="F883" s="107"/>
      <c r="G883" s="107"/>
      <c r="H883" s="108"/>
      <c r="I883" s="109"/>
      <c r="J883" s="107"/>
      <c r="K883" s="109"/>
      <c r="L883" s="107"/>
      <c r="M883" s="107"/>
      <c r="N883" s="109"/>
    </row>
    <row r="884">
      <c r="A884" s="107"/>
      <c r="B884" s="107"/>
      <c r="C884" s="107"/>
      <c r="D884" s="107"/>
      <c r="E884" s="107"/>
      <c r="F884" s="107"/>
      <c r="G884" s="107"/>
      <c r="H884" s="108"/>
      <c r="I884" s="109"/>
      <c r="J884" s="107"/>
      <c r="K884" s="109"/>
      <c r="L884" s="107"/>
      <c r="M884" s="107"/>
      <c r="N884" s="109"/>
    </row>
    <row r="885">
      <c r="A885" s="107"/>
      <c r="B885" s="107"/>
      <c r="C885" s="107"/>
      <c r="D885" s="107"/>
      <c r="E885" s="107"/>
      <c r="F885" s="107"/>
      <c r="G885" s="107"/>
      <c r="H885" s="108"/>
      <c r="I885" s="109"/>
      <c r="J885" s="107"/>
      <c r="K885" s="109"/>
      <c r="L885" s="107"/>
      <c r="M885" s="107"/>
      <c r="N885" s="109"/>
    </row>
    <row r="886">
      <c r="A886" s="107"/>
      <c r="B886" s="107"/>
      <c r="C886" s="107"/>
      <c r="D886" s="107"/>
      <c r="E886" s="107"/>
      <c r="F886" s="107"/>
      <c r="G886" s="107"/>
      <c r="H886" s="108"/>
      <c r="I886" s="109"/>
      <c r="J886" s="107"/>
      <c r="K886" s="109"/>
      <c r="L886" s="107"/>
      <c r="M886" s="107"/>
      <c r="N886" s="109"/>
    </row>
    <row r="887">
      <c r="A887" s="107"/>
      <c r="B887" s="107"/>
      <c r="C887" s="107"/>
      <c r="D887" s="107"/>
      <c r="E887" s="107"/>
      <c r="F887" s="107"/>
      <c r="G887" s="107"/>
      <c r="H887" s="108"/>
      <c r="I887" s="109"/>
      <c r="J887" s="107"/>
      <c r="K887" s="109"/>
      <c r="L887" s="107"/>
      <c r="M887" s="107"/>
      <c r="N887" s="109"/>
    </row>
    <row r="888">
      <c r="A888" s="107"/>
      <c r="B888" s="107"/>
      <c r="C888" s="107"/>
      <c r="D888" s="107"/>
      <c r="E888" s="107"/>
      <c r="F888" s="107"/>
      <c r="G888" s="107"/>
      <c r="H888" s="108"/>
      <c r="I888" s="109"/>
      <c r="J888" s="107"/>
      <c r="K888" s="109"/>
      <c r="L888" s="107"/>
      <c r="M888" s="107"/>
      <c r="N888" s="109"/>
    </row>
    <row r="889">
      <c r="A889" s="107"/>
      <c r="B889" s="107"/>
      <c r="C889" s="107"/>
      <c r="D889" s="107"/>
      <c r="E889" s="107"/>
      <c r="F889" s="107"/>
      <c r="G889" s="107"/>
      <c r="H889" s="108"/>
      <c r="I889" s="109"/>
      <c r="J889" s="107"/>
      <c r="K889" s="109"/>
      <c r="L889" s="107"/>
      <c r="M889" s="107"/>
      <c r="N889" s="109"/>
    </row>
    <row r="890">
      <c r="A890" s="107"/>
      <c r="B890" s="107"/>
      <c r="C890" s="107"/>
      <c r="D890" s="107"/>
      <c r="E890" s="107"/>
      <c r="F890" s="107"/>
      <c r="G890" s="107"/>
      <c r="H890" s="108"/>
      <c r="I890" s="109"/>
      <c r="J890" s="107"/>
      <c r="K890" s="109"/>
      <c r="L890" s="107"/>
      <c r="M890" s="107"/>
      <c r="N890" s="109"/>
    </row>
    <row r="891">
      <c r="A891" s="107"/>
      <c r="B891" s="107"/>
      <c r="C891" s="107"/>
      <c r="D891" s="107"/>
      <c r="E891" s="107"/>
      <c r="F891" s="107"/>
      <c r="G891" s="107"/>
      <c r="H891" s="108"/>
      <c r="I891" s="109"/>
      <c r="J891" s="107"/>
      <c r="K891" s="109"/>
      <c r="L891" s="107"/>
      <c r="M891" s="107"/>
      <c r="N891" s="109"/>
    </row>
    <row r="892">
      <c r="A892" s="107"/>
      <c r="B892" s="107"/>
      <c r="C892" s="107"/>
      <c r="D892" s="107"/>
      <c r="E892" s="107"/>
      <c r="F892" s="107"/>
      <c r="G892" s="107"/>
      <c r="H892" s="108"/>
      <c r="I892" s="109"/>
      <c r="J892" s="107"/>
      <c r="K892" s="109"/>
      <c r="L892" s="107"/>
      <c r="M892" s="107"/>
      <c r="N892" s="109"/>
    </row>
    <row r="893">
      <c r="A893" s="107"/>
      <c r="B893" s="107"/>
      <c r="C893" s="107"/>
      <c r="D893" s="107"/>
      <c r="E893" s="107"/>
      <c r="F893" s="107"/>
      <c r="G893" s="107"/>
      <c r="H893" s="108"/>
      <c r="I893" s="109"/>
      <c r="J893" s="107"/>
      <c r="K893" s="109"/>
      <c r="L893" s="107"/>
      <c r="M893" s="107"/>
      <c r="N893" s="109"/>
    </row>
    <row r="894">
      <c r="A894" s="107"/>
      <c r="B894" s="107"/>
      <c r="C894" s="107"/>
      <c r="D894" s="107"/>
      <c r="E894" s="107"/>
      <c r="F894" s="107"/>
      <c r="G894" s="107"/>
      <c r="H894" s="108"/>
      <c r="I894" s="109"/>
      <c r="J894" s="107"/>
      <c r="K894" s="109"/>
      <c r="L894" s="107"/>
      <c r="M894" s="107"/>
      <c r="N894" s="109"/>
    </row>
    <row r="895">
      <c r="A895" s="107"/>
      <c r="B895" s="107"/>
      <c r="C895" s="107"/>
      <c r="D895" s="107"/>
      <c r="E895" s="107"/>
      <c r="F895" s="107"/>
      <c r="G895" s="107"/>
      <c r="H895" s="108"/>
      <c r="I895" s="109"/>
      <c r="J895" s="107"/>
      <c r="K895" s="109"/>
      <c r="L895" s="107"/>
      <c r="M895" s="107"/>
      <c r="N895" s="109"/>
    </row>
    <row r="896">
      <c r="A896" s="107"/>
      <c r="B896" s="107"/>
      <c r="C896" s="107"/>
      <c r="D896" s="107"/>
      <c r="E896" s="107"/>
      <c r="F896" s="107"/>
      <c r="G896" s="107"/>
      <c r="H896" s="108"/>
      <c r="I896" s="109"/>
      <c r="J896" s="107"/>
      <c r="K896" s="109"/>
      <c r="L896" s="107"/>
      <c r="M896" s="107"/>
      <c r="N896" s="109"/>
    </row>
    <row r="897">
      <c r="A897" s="107"/>
      <c r="B897" s="107"/>
      <c r="C897" s="107"/>
      <c r="D897" s="107"/>
      <c r="E897" s="107"/>
      <c r="F897" s="107"/>
      <c r="G897" s="107"/>
      <c r="H897" s="108"/>
      <c r="I897" s="109"/>
      <c r="J897" s="107"/>
      <c r="K897" s="109"/>
      <c r="L897" s="107"/>
      <c r="M897" s="107"/>
      <c r="N897" s="109"/>
    </row>
    <row r="898">
      <c r="A898" s="107"/>
      <c r="B898" s="107"/>
      <c r="C898" s="107"/>
      <c r="D898" s="107"/>
      <c r="E898" s="107"/>
      <c r="F898" s="107"/>
      <c r="G898" s="107"/>
      <c r="H898" s="108"/>
      <c r="I898" s="109"/>
      <c r="J898" s="107"/>
      <c r="K898" s="109"/>
      <c r="L898" s="107"/>
      <c r="M898" s="107"/>
      <c r="N898" s="109"/>
    </row>
    <row r="899">
      <c r="A899" s="107"/>
      <c r="B899" s="107"/>
      <c r="C899" s="107"/>
      <c r="D899" s="107"/>
      <c r="E899" s="107"/>
      <c r="F899" s="107"/>
      <c r="G899" s="107"/>
      <c r="H899" s="108"/>
      <c r="I899" s="109"/>
      <c r="J899" s="107"/>
      <c r="K899" s="109"/>
      <c r="L899" s="107"/>
      <c r="M899" s="107"/>
      <c r="N899" s="109"/>
    </row>
    <row r="900">
      <c r="A900" s="107"/>
      <c r="B900" s="107"/>
      <c r="C900" s="107"/>
      <c r="D900" s="107"/>
      <c r="E900" s="107"/>
      <c r="F900" s="107"/>
      <c r="G900" s="107"/>
      <c r="H900" s="108"/>
      <c r="I900" s="109"/>
      <c r="J900" s="107"/>
      <c r="K900" s="109"/>
      <c r="L900" s="107"/>
      <c r="M900" s="107"/>
      <c r="N900" s="109"/>
    </row>
    <row r="901">
      <c r="A901" s="107"/>
      <c r="B901" s="107"/>
      <c r="C901" s="107"/>
      <c r="D901" s="107"/>
      <c r="E901" s="107"/>
      <c r="F901" s="107"/>
      <c r="G901" s="107"/>
      <c r="H901" s="108"/>
      <c r="I901" s="109"/>
      <c r="J901" s="107"/>
      <c r="K901" s="109"/>
      <c r="L901" s="107"/>
      <c r="M901" s="107"/>
      <c r="N901" s="109"/>
    </row>
    <row r="902">
      <c r="A902" s="107"/>
      <c r="B902" s="107"/>
      <c r="C902" s="107"/>
      <c r="D902" s="107"/>
      <c r="E902" s="107"/>
      <c r="F902" s="107"/>
      <c r="G902" s="107"/>
      <c r="H902" s="108"/>
      <c r="I902" s="109"/>
      <c r="J902" s="107"/>
      <c r="K902" s="109"/>
      <c r="L902" s="107"/>
      <c r="M902" s="107"/>
      <c r="N902" s="109"/>
    </row>
    <row r="903">
      <c r="A903" s="107"/>
      <c r="B903" s="107"/>
      <c r="C903" s="107"/>
      <c r="D903" s="107"/>
      <c r="E903" s="107"/>
      <c r="F903" s="107"/>
      <c r="G903" s="107"/>
      <c r="H903" s="108"/>
      <c r="I903" s="109"/>
      <c r="J903" s="107"/>
      <c r="K903" s="109"/>
      <c r="L903" s="107"/>
      <c r="M903" s="107"/>
      <c r="N903" s="109"/>
    </row>
    <row r="904">
      <c r="A904" s="107"/>
      <c r="B904" s="107"/>
      <c r="C904" s="107"/>
      <c r="D904" s="107"/>
      <c r="E904" s="107"/>
      <c r="F904" s="107"/>
      <c r="G904" s="107"/>
      <c r="H904" s="108"/>
      <c r="I904" s="109"/>
      <c r="J904" s="107"/>
      <c r="K904" s="109"/>
      <c r="L904" s="107"/>
      <c r="M904" s="107"/>
      <c r="N904" s="109"/>
    </row>
    <row r="905">
      <c r="A905" s="107"/>
      <c r="B905" s="107"/>
      <c r="C905" s="107"/>
      <c r="D905" s="107"/>
      <c r="E905" s="107"/>
      <c r="F905" s="107"/>
      <c r="G905" s="107"/>
      <c r="H905" s="108"/>
      <c r="I905" s="109"/>
      <c r="J905" s="107"/>
      <c r="K905" s="109"/>
      <c r="L905" s="107"/>
      <c r="M905" s="107"/>
      <c r="N905" s="109"/>
    </row>
    <row r="906">
      <c r="A906" s="107"/>
      <c r="B906" s="107"/>
      <c r="C906" s="107"/>
      <c r="D906" s="107"/>
      <c r="E906" s="107"/>
      <c r="F906" s="107"/>
      <c r="G906" s="107"/>
      <c r="H906" s="108"/>
      <c r="I906" s="109"/>
      <c r="J906" s="107"/>
      <c r="K906" s="109"/>
      <c r="L906" s="107"/>
      <c r="M906" s="107"/>
      <c r="N906" s="109"/>
    </row>
    <row r="907">
      <c r="A907" s="107"/>
      <c r="B907" s="107"/>
      <c r="C907" s="107"/>
      <c r="D907" s="107"/>
      <c r="E907" s="107"/>
      <c r="F907" s="107"/>
      <c r="G907" s="107"/>
      <c r="H907" s="108"/>
      <c r="I907" s="109"/>
      <c r="J907" s="107"/>
      <c r="K907" s="109"/>
      <c r="L907" s="107"/>
      <c r="M907" s="107"/>
      <c r="N907" s="109"/>
    </row>
    <row r="908">
      <c r="A908" s="107"/>
      <c r="B908" s="107"/>
      <c r="C908" s="107"/>
      <c r="D908" s="107"/>
      <c r="E908" s="107"/>
      <c r="F908" s="107"/>
      <c r="G908" s="107"/>
      <c r="H908" s="108"/>
      <c r="I908" s="109"/>
      <c r="J908" s="107"/>
      <c r="K908" s="109"/>
      <c r="L908" s="107"/>
      <c r="M908" s="107"/>
      <c r="N908" s="109"/>
    </row>
    <row r="909">
      <c r="A909" s="107"/>
      <c r="B909" s="107"/>
      <c r="C909" s="107"/>
      <c r="D909" s="107"/>
      <c r="E909" s="107"/>
      <c r="F909" s="107"/>
      <c r="G909" s="107"/>
      <c r="H909" s="108"/>
      <c r="I909" s="109"/>
      <c r="J909" s="107"/>
      <c r="K909" s="109"/>
      <c r="L909" s="107"/>
      <c r="M909" s="107"/>
      <c r="N909" s="109"/>
    </row>
    <row r="910">
      <c r="A910" s="107"/>
      <c r="B910" s="107"/>
      <c r="C910" s="107"/>
      <c r="D910" s="107"/>
      <c r="E910" s="107"/>
      <c r="F910" s="107"/>
      <c r="G910" s="107"/>
      <c r="H910" s="108"/>
      <c r="I910" s="109"/>
      <c r="J910" s="107"/>
      <c r="K910" s="109"/>
      <c r="L910" s="107"/>
      <c r="M910" s="107"/>
      <c r="N910" s="109"/>
    </row>
    <row r="911">
      <c r="A911" s="107"/>
      <c r="B911" s="107"/>
      <c r="C911" s="107"/>
      <c r="D911" s="107"/>
      <c r="E911" s="107"/>
      <c r="F911" s="107"/>
      <c r="G911" s="107"/>
      <c r="H911" s="108"/>
      <c r="I911" s="109"/>
      <c r="J911" s="107"/>
      <c r="K911" s="109"/>
      <c r="L911" s="107"/>
      <c r="M911" s="107"/>
      <c r="N911" s="109"/>
    </row>
    <row r="912">
      <c r="A912" s="107"/>
      <c r="B912" s="107"/>
      <c r="C912" s="107"/>
      <c r="D912" s="107"/>
      <c r="E912" s="107"/>
      <c r="F912" s="107"/>
      <c r="G912" s="107"/>
      <c r="H912" s="108"/>
      <c r="I912" s="109"/>
      <c r="J912" s="107"/>
      <c r="K912" s="109"/>
      <c r="L912" s="107"/>
      <c r="M912" s="107"/>
      <c r="N912" s="109"/>
    </row>
    <row r="913">
      <c r="A913" s="107"/>
      <c r="B913" s="107"/>
      <c r="C913" s="107"/>
      <c r="D913" s="107"/>
      <c r="E913" s="107"/>
      <c r="F913" s="107"/>
      <c r="G913" s="107"/>
      <c r="H913" s="108"/>
      <c r="I913" s="109"/>
      <c r="J913" s="107"/>
      <c r="K913" s="109"/>
      <c r="L913" s="107"/>
      <c r="M913" s="107"/>
      <c r="N913" s="109"/>
    </row>
    <row r="914">
      <c r="A914" s="107"/>
      <c r="B914" s="107"/>
      <c r="C914" s="107"/>
      <c r="D914" s="107"/>
      <c r="E914" s="107"/>
      <c r="F914" s="107"/>
      <c r="G914" s="107"/>
      <c r="H914" s="108"/>
      <c r="I914" s="109"/>
      <c r="J914" s="107"/>
      <c r="K914" s="109"/>
      <c r="L914" s="107"/>
      <c r="M914" s="107"/>
      <c r="N914" s="109"/>
    </row>
    <row r="915">
      <c r="A915" s="107"/>
      <c r="B915" s="107"/>
      <c r="C915" s="107"/>
      <c r="D915" s="107"/>
      <c r="E915" s="107"/>
      <c r="F915" s="107"/>
      <c r="G915" s="107"/>
      <c r="H915" s="108"/>
      <c r="I915" s="109"/>
      <c r="J915" s="107"/>
      <c r="K915" s="109"/>
      <c r="L915" s="107"/>
      <c r="M915" s="107"/>
      <c r="N915" s="109"/>
    </row>
    <row r="916">
      <c r="A916" s="107"/>
      <c r="B916" s="107"/>
      <c r="C916" s="107"/>
      <c r="D916" s="107"/>
      <c r="E916" s="107"/>
      <c r="F916" s="107"/>
      <c r="G916" s="107"/>
      <c r="H916" s="108"/>
      <c r="I916" s="109"/>
      <c r="J916" s="107"/>
      <c r="K916" s="109"/>
      <c r="L916" s="107"/>
      <c r="M916" s="107"/>
      <c r="N916" s="109"/>
    </row>
    <row r="917">
      <c r="A917" s="107"/>
      <c r="B917" s="107"/>
      <c r="C917" s="107"/>
      <c r="D917" s="107"/>
      <c r="E917" s="107"/>
      <c r="F917" s="107"/>
      <c r="G917" s="107"/>
      <c r="H917" s="108"/>
      <c r="I917" s="109"/>
      <c r="J917" s="107"/>
      <c r="K917" s="109"/>
      <c r="L917" s="107"/>
      <c r="M917" s="107"/>
      <c r="N917" s="109"/>
    </row>
    <row r="918">
      <c r="A918" s="107"/>
      <c r="B918" s="107"/>
      <c r="C918" s="107"/>
      <c r="D918" s="107"/>
      <c r="E918" s="107"/>
      <c r="F918" s="107"/>
      <c r="G918" s="107"/>
      <c r="H918" s="108"/>
      <c r="I918" s="109"/>
      <c r="J918" s="107"/>
      <c r="K918" s="109"/>
      <c r="L918" s="107"/>
      <c r="M918" s="107"/>
      <c r="N918" s="109"/>
    </row>
    <row r="919">
      <c r="A919" s="107"/>
      <c r="B919" s="107"/>
      <c r="C919" s="107"/>
      <c r="D919" s="107"/>
      <c r="E919" s="107"/>
      <c r="F919" s="107"/>
      <c r="G919" s="107"/>
      <c r="H919" s="108"/>
      <c r="I919" s="109"/>
      <c r="J919" s="107"/>
      <c r="K919" s="109"/>
      <c r="L919" s="107"/>
      <c r="M919" s="107"/>
      <c r="N919" s="109"/>
    </row>
    <row r="920">
      <c r="A920" s="107"/>
      <c r="B920" s="107"/>
      <c r="C920" s="107"/>
      <c r="D920" s="107"/>
      <c r="E920" s="107"/>
      <c r="F920" s="107"/>
      <c r="G920" s="107"/>
      <c r="H920" s="108"/>
      <c r="I920" s="109"/>
      <c r="J920" s="107"/>
      <c r="K920" s="109"/>
      <c r="L920" s="107"/>
      <c r="M920" s="107"/>
      <c r="N920" s="109"/>
    </row>
    <row r="921">
      <c r="A921" s="107"/>
      <c r="B921" s="107"/>
      <c r="C921" s="107"/>
      <c r="D921" s="107"/>
      <c r="E921" s="107"/>
      <c r="F921" s="107"/>
      <c r="G921" s="107"/>
      <c r="H921" s="108"/>
      <c r="I921" s="109"/>
      <c r="J921" s="107"/>
      <c r="K921" s="109"/>
      <c r="L921" s="107"/>
      <c r="M921" s="107"/>
      <c r="N921" s="109"/>
    </row>
    <row r="922">
      <c r="A922" s="107"/>
      <c r="B922" s="107"/>
      <c r="C922" s="107"/>
      <c r="D922" s="107"/>
      <c r="E922" s="107"/>
      <c r="F922" s="107"/>
      <c r="G922" s="107"/>
      <c r="H922" s="108"/>
      <c r="I922" s="109"/>
      <c r="J922" s="107"/>
      <c r="K922" s="109"/>
      <c r="L922" s="107"/>
      <c r="M922" s="107"/>
      <c r="N922" s="109"/>
    </row>
    <row r="923">
      <c r="A923" s="107"/>
      <c r="B923" s="107"/>
      <c r="C923" s="107"/>
      <c r="D923" s="107"/>
      <c r="E923" s="107"/>
      <c r="F923" s="107"/>
      <c r="G923" s="107"/>
      <c r="H923" s="108"/>
      <c r="I923" s="109"/>
      <c r="J923" s="107"/>
      <c r="K923" s="109"/>
      <c r="L923" s="107"/>
      <c r="M923" s="107"/>
      <c r="N923" s="109"/>
    </row>
    <row r="924">
      <c r="A924" s="107"/>
      <c r="B924" s="107"/>
      <c r="C924" s="107"/>
      <c r="D924" s="107"/>
      <c r="E924" s="107"/>
      <c r="F924" s="107"/>
      <c r="G924" s="107"/>
      <c r="H924" s="108"/>
      <c r="I924" s="109"/>
      <c r="J924" s="107"/>
      <c r="K924" s="109"/>
      <c r="L924" s="107"/>
      <c r="M924" s="107"/>
      <c r="N924" s="109"/>
    </row>
    <row r="925">
      <c r="A925" s="107"/>
      <c r="B925" s="107"/>
      <c r="C925" s="107"/>
      <c r="D925" s="107"/>
      <c r="E925" s="107"/>
      <c r="F925" s="107"/>
      <c r="G925" s="107"/>
      <c r="H925" s="108"/>
      <c r="I925" s="109"/>
      <c r="J925" s="107"/>
      <c r="K925" s="109"/>
      <c r="L925" s="107"/>
      <c r="M925" s="107"/>
      <c r="N925" s="109"/>
    </row>
    <row r="926">
      <c r="A926" s="107"/>
      <c r="B926" s="107"/>
      <c r="C926" s="107"/>
      <c r="D926" s="107"/>
      <c r="E926" s="107"/>
      <c r="F926" s="107"/>
      <c r="G926" s="107"/>
      <c r="H926" s="108"/>
      <c r="I926" s="109"/>
      <c r="J926" s="107"/>
      <c r="K926" s="109"/>
      <c r="L926" s="107"/>
      <c r="M926" s="107"/>
      <c r="N926" s="109"/>
    </row>
    <row r="927">
      <c r="A927" s="107"/>
      <c r="B927" s="107"/>
      <c r="C927" s="107"/>
      <c r="D927" s="107"/>
      <c r="E927" s="107"/>
      <c r="F927" s="107"/>
      <c r="G927" s="107"/>
      <c r="H927" s="108"/>
      <c r="I927" s="109"/>
      <c r="J927" s="107"/>
      <c r="K927" s="109"/>
      <c r="L927" s="107"/>
      <c r="M927" s="107"/>
      <c r="N927" s="109"/>
    </row>
    <row r="928">
      <c r="A928" s="107"/>
      <c r="B928" s="107"/>
      <c r="C928" s="107"/>
      <c r="D928" s="107"/>
      <c r="E928" s="107"/>
      <c r="F928" s="107"/>
      <c r="G928" s="107"/>
      <c r="H928" s="108"/>
      <c r="I928" s="109"/>
      <c r="J928" s="107"/>
      <c r="K928" s="109"/>
      <c r="L928" s="107"/>
      <c r="M928" s="107"/>
      <c r="N928" s="109"/>
    </row>
    <row r="929">
      <c r="A929" s="107"/>
      <c r="B929" s="107"/>
      <c r="C929" s="107"/>
      <c r="D929" s="107"/>
      <c r="E929" s="107"/>
      <c r="F929" s="107"/>
      <c r="G929" s="107"/>
      <c r="H929" s="108"/>
      <c r="I929" s="109"/>
      <c r="J929" s="107"/>
      <c r="K929" s="109"/>
      <c r="L929" s="107"/>
      <c r="M929" s="107"/>
      <c r="N929" s="109"/>
    </row>
    <row r="930">
      <c r="A930" s="107"/>
      <c r="B930" s="107"/>
      <c r="C930" s="107"/>
      <c r="D930" s="107"/>
      <c r="E930" s="107"/>
      <c r="F930" s="107"/>
      <c r="G930" s="107"/>
      <c r="H930" s="108"/>
      <c r="I930" s="109"/>
      <c r="J930" s="107"/>
      <c r="K930" s="109"/>
      <c r="L930" s="107"/>
      <c r="M930" s="107"/>
      <c r="N930" s="109"/>
    </row>
    <row r="931">
      <c r="A931" s="107"/>
      <c r="B931" s="107"/>
      <c r="C931" s="107"/>
      <c r="D931" s="107"/>
      <c r="E931" s="107"/>
      <c r="F931" s="107"/>
      <c r="G931" s="107"/>
      <c r="H931" s="108"/>
      <c r="I931" s="109"/>
      <c r="J931" s="107"/>
      <c r="K931" s="109"/>
      <c r="L931" s="107"/>
      <c r="M931" s="107"/>
      <c r="N931" s="109"/>
    </row>
    <row r="932">
      <c r="A932" s="107"/>
      <c r="B932" s="107"/>
      <c r="C932" s="107"/>
      <c r="D932" s="107"/>
      <c r="E932" s="107"/>
      <c r="F932" s="107"/>
      <c r="G932" s="107"/>
      <c r="H932" s="108"/>
      <c r="I932" s="109"/>
      <c r="J932" s="107"/>
      <c r="K932" s="109"/>
      <c r="L932" s="107"/>
      <c r="M932" s="107"/>
      <c r="N932" s="109"/>
    </row>
    <row r="933">
      <c r="A933" s="107"/>
      <c r="B933" s="107"/>
      <c r="C933" s="107"/>
      <c r="D933" s="107"/>
      <c r="E933" s="107"/>
      <c r="F933" s="107"/>
      <c r="G933" s="107"/>
      <c r="H933" s="108"/>
      <c r="I933" s="109"/>
      <c r="J933" s="107"/>
      <c r="K933" s="109"/>
      <c r="L933" s="107"/>
      <c r="M933" s="107"/>
      <c r="N933" s="109"/>
    </row>
    <row r="934">
      <c r="A934" s="107"/>
      <c r="B934" s="107"/>
      <c r="C934" s="107"/>
      <c r="D934" s="107"/>
      <c r="E934" s="107"/>
      <c r="F934" s="107"/>
      <c r="G934" s="107"/>
      <c r="H934" s="108"/>
      <c r="I934" s="109"/>
      <c r="J934" s="107"/>
      <c r="K934" s="109"/>
      <c r="L934" s="107"/>
      <c r="M934" s="107"/>
      <c r="N934" s="109"/>
    </row>
    <row r="935">
      <c r="A935" s="107"/>
      <c r="B935" s="107"/>
      <c r="C935" s="107"/>
      <c r="D935" s="107"/>
      <c r="E935" s="107"/>
      <c r="F935" s="107"/>
      <c r="G935" s="107"/>
      <c r="H935" s="108"/>
      <c r="I935" s="109"/>
      <c r="J935" s="107"/>
      <c r="K935" s="109"/>
      <c r="L935" s="107"/>
      <c r="M935" s="107"/>
      <c r="N935" s="109"/>
    </row>
    <row r="936">
      <c r="A936" s="107"/>
      <c r="B936" s="107"/>
      <c r="C936" s="107"/>
      <c r="D936" s="107"/>
      <c r="E936" s="107"/>
      <c r="F936" s="107"/>
      <c r="G936" s="107"/>
      <c r="H936" s="108"/>
      <c r="I936" s="109"/>
      <c r="J936" s="107"/>
      <c r="K936" s="109"/>
      <c r="L936" s="107"/>
      <c r="M936" s="107"/>
      <c r="N936" s="109"/>
    </row>
    <row r="937">
      <c r="A937" s="107"/>
      <c r="B937" s="107"/>
      <c r="C937" s="107"/>
      <c r="D937" s="107"/>
      <c r="E937" s="107"/>
      <c r="F937" s="107"/>
      <c r="G937" s="107"/>
      <c r="H937" s="108"/>
      <c r="I937" s="109"/>
      <c r="J937" s="107"/>
      <c r="K937" s="109"/>
      <c r="L937" s="107"/>
      <c r="M937" s="107"/>
      <c r="N937" s="109"/>
    </row>
    <row r="938">
      <c r="A938" s="107"/>
      <c r="B938" s="107"/>
      <c r="C938" s="107"/>
      <c r="D938" s="107"/>
      <c r="E938" s="107"/>
      <c r="F938" s="107"/>
      <c r="G938" s="107"/>
      <c r="H938" s="108"/>
      <c r="I938" s="109"/>
      <c r="J938" s="107"/>
      <c r="K938" s="109"/>
      <c r="L938" s="107"/>
      <c r="M938" s="107"/>
      <c r="N938" s="109"/>
    </row>
    <row r="939">
      <c r="A939" s="107"/>
      <c r="B939" s="107"/>
      <c r="C939" s="107"/>
      <c r="D939" s="107"/>
      <c r="E939" s="107"/>
      <c r="F939" s="107"/>
      <c r="G939" s="107"/>
      <c r="H939" s="108"/>
      <c r="I939" s="109"/>
      <c r="J939" s="107"/>
      <c r="K939" s="109"/>
      <c r="L939" s="107"/>
      <c r="M939" s="107"/>
      <c r="N939" s="109"/>
    </row>
    <row r="940">
      <c r="A940" s="107"/>
      <c r="B940" s="107"/>
      <c r="C940" s="107"/>
      <c r="D940" s="107"/>
      <c r="E940" s="107"/>
      <c r="F940" s="107"/>
      <c r="G940" s="107"/>
      <c r="H940" s="108"/>
      <c r="I940" s="109"/>
      <c r="J940" s="107"/>
      <c r="K940" s="109"/>
      <c r="L940" s="107"/>
      <c r="M940" s="107"/>
      <c r="N940" s="109"/>
    </row>
    <row r="941">
      <c r="A941" s="107"/>
      <c r="B941" s="107"/>
      <c r="C941" s="107"/>
      <c r="D941" s="107"/>
      <c r="E941" s="107"/>
      <c r="F941" s="107"/>
      <c r="G941" s="107"/>
      <c r="H941" s="108"/>
      <c r="I941" s="109"/>
      <c r="J941" s="107"/>
      <c r="K941" s="109"/>
      <c r="L941" s="107"/>
      <c r="M941" s="107"/>
      <c r="N941" s="109"/>
    </row>
    <row r="942">
      <c r="A942" s="107"/>
      <c r="B942" s="107"/>
      <c r="C942" s="107"/>
      <c r="D942" s="107"/>
      <c r="E942" s="107"/>
      <c r="F942" s="107"/>
      <c r="G942" s="107"/>
      <c r="H942" s="108"/>
      <c r="I942" s="109"/>
      <c r="J942" s="107"/>
      <c r="K942" s="109"/>
      <c r="L942" s="107"/>
      <c r="M942" s="107"/>
      <c r="N942" s="109"/>
    </row>
    <row r="943">
      <c r="A943" s="107"/>
      <c r="B943" s="107"/>
      <c r="C943" s="107"/>
      <c r="D943" s="107"/>
      <c r="E943" s="107"/>
      <c r="F943" s="107"/>
      <c r="G943" s="107"/>
      <c r="H943" s="108"/>
      <c r="I943" s="109"/>
      <c r="J943" s="107"/>
      <c r="K943" s="109"/>
      <c r="L943" s="107"/>
      <c r="M943" s="107"/>
      <c r="N943" s="109"/>
    </row>
    <row r="944">
      <c r="A944" s="107"/>
      <c r="B944" s="107"/>
      <c r="C944" s="107"/>
      <c r="D944" s="107"/>
      <c r="E944" s="107"/>
      <c r="F944" s="107"/>
      <c r="G944" s="107"/>
      <c r="H944" s="108"/>
      <c r="I944" s="109"/>
      <c r="J944" s="107"/>
      <c r="K944" s="109"/>
      <c r="L944" s="107"/>
      <c r="M944" s="107"/>
      <c r="N944" s="109"/>
    </row>
    <row r="945">
      <c r="A945" s="107"/>
      <c r="B945" s="107"/>
      <c r="C945" s="107"/>
      <c r="D945" s="107"/>
      <c r="E945" s="107"/>
      <c r="F945" s="107"/>
      <c r="G945" s="107"/>
      <c r="H945" s="108"/>
      <c r="I945" s="109"/>
      <c r="J945" s="107"/>
      <c r="K945" s="109"/>
      <c r="L945" s="107"/>
      <c r="M945" s="107"/>
      <c r="N945" s="109"/>
    </row>
    <row r="946">
      <c r="A946" s="107"/>
      <c r="B946" s="107"/>
      <c r="C946" s="107"/>
      <c r="D946" s="107"/>
      <c r="E946" s="107"/>
      <c r="F946" s="107"/>
      <c r="G946" s="107"/>
      <c r="H946" s="108"/>
      <c r="I946" s="109"/>
      <c r="J946" s="107"/>
      <c r="K946" s="109"/>
      <c r="L946" s="107"/>
      <c r="M946" s="107"/>
      <c r="N946" s="109"/>
    </row>
    <row r="947">
      <c r="A947" s="107"/>
      <c r="B947" s="107"/>
      <c r="C947" s="107"/>
      <c r="D947" s="107"/>
      <c r="E947" s="107"/>
      <c r="F947" s="107"/>
      <c r="G947" s="107"/>
      <c r="H947" s="108"/>
      <c r="I947" s="109"/>
      <c r="J947" s="107"/>
      <c r="K947" s="109"/>
      <c r="L947" s="107"/>
      <c r="M947" s="107"/>
      <c r="N947" s="109"/>
    </row>
    <row r="948">
      <c r="A948" s="107"/>
      <c r="B948" s="107"/>
      <c r="C948" s="107"/>
      <c r="D948" s="107"/>
      <c r="E948" s="107"/>
      <c r="F948" s="107"/>
      <c r="G948" s="107"/>
      <c r="H948" s="108"/>
      <c r="I948" s="109"/>
      <c r="J948" s="107"/>
      <c r="K948" s="109"/>
      <c r="L948" s="107"/>
      <c r="M948" s="107"/>
      <c r="N948" s="109"/>
    </row>
    <row r="949">
      <c r="A949" s="107"/>
      <c r="B949" s="107"/>
      <c r="C949" s="107"/>
      <c r="D949" s="107"/>
      <c r="E949" s="107"/>
      <c r="F949" s="107"/>
      <c r="G949" s="107"/>
      <c r="H949" s="108"/>
      <c r="I949" s="109"/>
      <c r="J949" s="107"/>
      <c r="K949" s="109"/>
      <c r="L949" s="107"/>
      <c r="M949" s="107"/>
      <c r="N949" s="109"/>
    </row>
    <row r="950">
      <c r="A950" s="107"/>
      <c r="B950" s="107"/>
      <c r="C950" s="107"/>
      <c r="D950" s="107"/>
      <c r="E950" s="107"/>
      <c r="F950" s="107"/>
      <c r="G950" s="107"/>
      <c r="H950" s="108"/>
      <c r="I950" s="109"/>
      <c r="J950" s="107"/>
      <c r="K950" s="109"/>
      <c r="L950" s="107"/>
      <c r="M950" s="107"/>
      <c r="N950" s="109"/>
    </row>
    <row r="951">
      <c r="A951" s="107"/>
      <c r="B951" s="107"/>
      <c r="C951" s="107"/>
      <c r="D951" s="107"/>
      <c r="E951" s="107"/>
      <c r="F951" s="107"/>
      <c r="G951" s="107"/>
      <c r="H951" s="108"/>
      <c r="I951" s="109"/>
      <c r="J951" s="107"/>
      <c r="K951" s="109"/>
      <c r="L951" s="107"/>
      <c r="M951" s="107"/>
      <c r="N951" s="109"/>
    </row>
    <row r="952">
      <c r="A952" s="107"/>
      <c r="B952" s="107"/>
      <c r="C952" s="107"/>
      <c r="D952" s="107"/>
      <c r="E952" s="107"/>
      <c r="F952" s="107"/>
      <c r="G952" s="107"/>
      <c r="H952" s="108"/>
      <c r="I952" s="109"/>
      <c r="J952" s="107"/>
      <c r="K952" s="109"/>
      <c r="L952" s="107"/>
      <c r="M952" s="107"/>
      <c r="N952" s="109"/>
    </row>
    <row r="953">
      <c r="A953" s="107"/>
      <c r="B953" s="107"/>
      <c r="C953" s="107"/>
      <c r="D953" s="107"/>
      <c r="E953" s="107"/>
      <c r="F953" s="107"/>
      <c r="G953" s="107"/>
      <c r="H953" s="108"/>
      <c r="I953" s="109"/>
      <c r="J953" s="107"/>
      <c r="K953" s="109"/>
      <c r="L953" s="107"/>
      <c r="M953" s="107"/>
      <c r="N953" s="109"/>
    </row>
    <row r="954">
      <c r="A954" s="107"/>
      <c r="B954" s="107"/>
      <c r="C954" s="107"/>
      <c r="D954" s="107"/>
      <c r="E954" s="107"/>
      <c r="F954" s="107"/>
      <c r="G954" s="107"/>
      <c r="H954" s="108"/>
      <c r="I954" s="109"/>
      <c r="J954" s="107"/>
      <c r="K954" s="109"/>
      <c r="L954" s="107"/>
      <c r="M954" s="107"/>
      <c r="N954" s="109"/>
    </row>
    <row r="955">
      <c r="A955" s="107"/>
      <c r="B955" s="107"/>
      <c r="C955" s="107"/>
      <c r="D955" s="107"/>
      <c r="E955" s="107"/>
      <c r="F955" s="107"/>
      <c r="G955" s="107"/>
      <c r="H955" s="108"/>
      <c r="I955" s="109"/>
      <c r="J955" s="107"/>
      <c r="K955" s="109"/>
      <c r="L955" s="107"/>
      <c r="M955" s="107"/>
      <c r="N955" s="109"/>
    </row>
    <row r="956">
      <c r="A956" s="107"/>
      <c r="B956" s="107"/>
      <c r="C956" s="107"/>
      <c r="D956" s="107"/>
      <c r="E956" s="107"/>
      <c r="F956" s="107"/>
      <c r="G956" s="107"/>
      <c r="H956" s="108"/>
      <c r="I956" s="109"/>
      <c r="J956" s="107"/>
      <c r="K956" s="109"/>
      <c r="L956" s="107"/>
      <c r="M956" s="107"/>
      <c r="N956" s="109"/>
    </row>
    <row r="957">
      <c r="A957" s="107"/>
      <c r="B957" s="107"/>
      <c r="C957" s="107"/>
      <c r="D957" s="107"/>
      <c r="E957" s="107"/>
      <c r="F957" s="107"/>
      <c r="G957" s="107"/>
      <c r="H957" s="108"/>
      <c r="I957" s="109"/>
      <c r="J957" s="107"/>
      <c r="K957" s="109"/>
      <c r="L957" s="107"/>
      <c r="M957" s="107"/>
      <c r="N957" s="109"/>
    </row>
    <row r="958">
      <c r="A958" s="107"/>
      <c r="B958" s="107"/>
      <c r="C958" s="107"/>
      <c r="D958" s="107"/>
      <c r="E958" s="107"/>
      <c r="F958" s="107"/>
      <c r="G958" s="107"/>
      <c r="H958" s="108"/>
      <c r="I958" s="109"/>
      <c r="J958" s="107"/>
      <c r="K958" s="109"/>
      <c r="L958" s="107"/>
      <c r="M958" s="107"/>
      <c r="N958" s="109"/>
    </row>
    <row r="959">
      <c r="A959" s="107"/>
      <c r="B959" s="107"/>
      <c r="C959" s="107"/>
      <c r="D959" s="107"/>
      <c r="E959" s="107"/>
      <c r="F959" s="107"/>
      <c r="G959" s="107"/>
      <c r="H959" s="108"/>
      <c r="I959" s="109"/>
      <c r="J959" s="107"/>
      <c r="K959" s="109"/>
      <c r="L959" s="107"/>
      <c r="M959" s="107"/>
      <c r="N959" s="109"/>
    </row>
    <row r="960">
      <c r="A960" s="107"/>
      <c r="B960" s="107"/>
      <c r="C960" s="107"/>
      <c r="D960" s="107"/>
      <c r="E960" s="107"/>
      <c r="F960" s="107"/>
      <c r="G960" s="107"/>
      <c r="H960" s="108"/>
      <c r="I960" s="109"/>
      <c r="J960" s="107"/>
      <c r="K960" s="109"/>
      <c r="L960" s="107"/>
      <c r="M960" s="107"/>
      <c r="N960" s="109"/>
    </row>
    <row r="961">
      <c r="A961" s="107"/>
      <c r="B961" s="107"/>
      <c r="C961" s="107"/>
      <c r="D961" s="107"/>
      <c r="E961" s="107"/>
      <c r="F961" s="107"/>
      <c r="G961" s="107"/>
      <c r="H961" s="108"/>
      <c r="I961" s="109"/>
      <c r="J961" s="107"/>
      <c r="K961" s="109"/>
      <c r="L961" s="107"/>
      <c r="M961" s="107"/>
      <c r="N961" s="109"/>
    </row>
    <row r="962">
      <c r="A962" s="107"/>
      <c r="B962" s="107"/>
      <c r="C962" s="107"/>
      <c r="D962" s="107"/>
      <c r="E962" s="107"/>
      <c r="F962" s="107"/>
      <c r="G962" s="107"/>
      <c r="H962" s="108"/>
      <c r="I962" s="109"/>
      <c r="J962" s="107"/>
      <c r="K962" s="109"/>
      <c r="L962" s="107"/>
      <c r="M962" s="107"/>
      <c r="N962" s="109"/>
    </row>
    <row r="963">
      <c r="A963" s="107"/>
      <c r="B963" s="107"/>
      <c r="C963" s="107"/>
      <c r="D963" s="107"/>
      <c r="E963" s="107"/>
      <c r="F963" s="107"/>
      <c r="G963" s="107"/>
      <c r="H963" s="108"/>
      <c r="I963" s="109"/>
      <c r="J963" s="107"/>
      <c r="K963" s="109"/>
      <c r="L963" s="107"/>
      <c r="M963" s="107"/>
      <c r="N963" s="109"/>
    </row>
    <row r="964">
      <c r="A964" s="107"/>
      <c r="B964" s="107"/>
      <c r="C964" s="107"/>
      <c r="D964" s="107"/>
      <c r="E964" s="107"/>
      <c r="F964" s="107"/>
      <c r="G964" s="107"/>
      <c r="H964" s="108"/>
      <c r="I964" s="109"/>
      <c r="J964" s="107"/>
      <c r="K964" s="109"/>
      <c r="L964" s="107"/>
      <c r="M964" s="107"/>
      <c r="N964" s="109"/>
    </row>
    <row r="965">
      <c r="A965" s="107"/>
      <c r="B965" s="107"/>
      <c r="C965" s="107"/>
      <c r="D965" s="107"/>
      <c r="E965" s="107"/>
      <c r="F965" s="107"/>
      <c r="G965" s="107"/>
      <c r="H965" s="108"/>
      <c r="I965" s="109"/>
      <c r="J965" s="107"/>
      <c r="K965" s="109"/>
      <c r="L965" s="107"/>
      <c r="M965" s="107"/>
      <c r="N965" s="109"/>
    </row>
    <row r="966">
      <c r="A966" s="107"/>
      <c r="B966" s="107"/>
      <c r="C966" s="107"/>
      <c r="D966" s="107"/>
      <c r="E966" s="107"/>
      <c r="F966" s="107"/>
      <c r="G966" s="107"/>
      <c r="H966" s="108"/>
      <c r="I966" s="109"/>
      <c r="J966" s="107"/>
      <c r="K966" s="109"/>
      <c r="L966" s="107"/>
      <c r="M966" s="107"/>
      <c r="N966" s="109"/>
    </row>
    <row r="967">
      <c r="A967" s="107"/>
      <c r="B967" s="107"/>
      <c r="C967" s="107"/>
      <c r="D967" s="107"/>
      <c r="E967" s="107"/>
      <c r="F967" s="107"/>
      <c r="G967" s="107"/>
      <c r="H967" s="108"/>
      <c r="I967" s="109"/>
      <c r="J967" s="107"/>
      <c r="K967" s="109"/>
      <c r="L967" s="107"/>
      <c r="M967" s="107"/>
      <c r="N967" s="109"/>
    </row>
    <row r="968">
      <c r="A968" s="107"/>
      <c r="B968" s="107"/>
      <c r="C968" s="107"/>
      <c r="D968" s="107"/>
      <c r="E968" s="107"/>
      <c r="F968" s="107"/>
      <c r="G968" s="107"/>
      <c r="H968" s="108"/>
      <c r="I968" s="109"/>
      <c r="J968" s="107"/>
      <c r="K968" s="109"/>
      <c r="L968" s="107"/>
      <c r="M968" s="107"/>
      <c r="N968" s="109"/>
    </row>
    <row r="969">
      <c r="A969" s="107"/>
      <c r="B969" s="107"/>
      <c r="C969" s="107"/>
      <c r="D969" s="107"/>
      <c r="E969" s="107"/>
      <c r="F969" s="107"/>
      <c r="G969" s="107"/>
      <c r="H969" s="108"/>
      <c r="I969" s="109"/>
      <c r="J969" s="107"/>
      <c r="K969" s="109"/>
      <c r="L969" s="107"/>
      <c r="M969" s="107"/>
      <c r="N969" s="109"/>
    </row>
    <row r="970">
      <c r="A970" s="107"/>
      <c r="B970" s="107"/>
      <c r="C970" s="107"/>
      <c r="D970" s="107"/>
      <c r="E970" s="107"/>
      <c r="F970" s="107"/>
      <c r="G970" s="107"/>
      <c r="H970" s="108"/>
      <c r="I970" s="109"/>
      <c r="J970" s="107"/>
      <c r="K970" s="109"/>
      <c r="L970" s="107"/>
      <c r="M970" s="107"/>
      <c r="N970" s="109"/>
    </row>
    <row r="971">
      <c r="A971" s="107"/>
      <c r="B971" s="107"/>
      <c r="C971" s="107"/>
      <c r="D971" s="107"/>
      <c r="E971" s="107"/>
      <c r="F971" s="107"/>
      <c r="G971" s="107"/>
      <c r="H971" s="108"/>
      <c r="I971" s="109"/>
      <c r="J971" s="107"/>
      <c r="K971" s="109"/>
      <c r="L971" s="107"/>
      <c r="M971" s="107"/>
      <c r="N971" s="109"/>
    </row>
    <row r="972">
      <c r="A972" s="107"/>
      <c r="B972" s="107"/>
      <c r="C972" s="107"/>
      <c r="D972" s="107"/>
      <c r="E972" s="107"/>
      <c r="F972" s="107"/>
      <c r="G972" s="107"/>
      <c r="H972" s="108"/>
      <c r="I972" s="109"/>
      <c r="J972" s="107"/>
      <c r="K972" s="109"/>
      <c r="L972" s="107"/>
      <c r="M972" s="107"/>
      <c r="N972" s="109"/>
    </row>
    <row r="973">
      <c r="A973" s="107"/>
      <c r="B973" s="107"/>
      <c r="C973" s="107"/>
      <c r="D973" s="107"/>
      <c r="E973" s="107"/>
      <c r="F973" s="107"/>
      <c r="G973" s="107"/>
      <c r="H973" s="108"/>
      <c r="I973" s="109"/>
      <c r="J973" s="107"/>
      <c r="K973" s="109"/>
      <c r="L973" s="107"/>
      <c r="M973" s="107"/>
      <c r="N973" s="109"/>
    </row>
    <row r="974">
      <c r="A974" s="107"/>
      <c r="B974" s="107"/>
      <c r="C974" s="107"/>
      <c r="D974" s="107"/>
      <c r="E974" s="107"/>
      <c r="F974" s="107"/>
      <c r="G974" s="107"/>
      <c r="H974" s="108"/>
      <c r="I974" s="109"/>
      <c r="J974" s="107"/>
      <c r="K974" s="109"/>
      <c r="L974" s="107"/>
      <c r="M974" s="107"/>
      <c r="N974" s="109"/>
    </row>
    <row r="975">
      <c r="A975" s="107"/>
      <c r="B975" s="107"/>
      <c r="C975" s="107"/>
      <c r="D975" s="107"/>
      <c r="E975" s="107"/>
      <c r="F975" s="107"/>
      <c r="G975" s="107"/>
      <c r="H975" s="108"/>
      <c r="I975" s="109"/>
      <c r="J975" s="107"/>
      <c r="K975" s="109"/>
      <c r="L975" s="107"/>
      <c r="M975" s="107"/>
      <c r="N975" s="109"/>
    </row>
    <row r="976">
      <c r="A976" s="107"/>
      <c r="B976" s="107"/>
      <c r="C976" s="107"/>
      <c r="D976" s="107"/>
      <c r="E976" s="107"/>
      <c r="F976" s="107"/>
      <c r="G976" s="107"/>
      <c r="H976" s="108"/>
      <c r="I976" s="109"/>
      <c r="J976" s="107"/>
      <c r="K976" s="109"/>
      <c r="L976" s="107"/>
      <c r="M976" s="107"/>
      <c r="N976" s="109"/>
    </row>
    <row r="977">
      <c r="A977" s="107"/>
      <c r="B977" s="107"/>
      <c r="C977" s="107"/>
      <c r="D977" s="107"/>
      <c r="E977" s="107"/>
      <c r="F977" s="107"/>
      <c r="G977" s="107"/>
      <c r="H977" s="108"/>
      <c r="I977" s="109"/>
      <c r="J977" s="107"/>
      <c r="K977" s="109"/>
      <c r="L977" s="107"/>
      <c r="M977" s="107"/>
      <c r="N977" s="109"/>
    </row>
    <row r="978">
      <c r="A978" s="107"/>
      <c r="B978" s="107"/>
      <c r="C978" s="107"/>
      <c r="D978" s="107"/>
      <c r="E978" s="107"/>
      <c r="F978" s="107"/>
      <c r="G978" s="107"/>
      <c r="H978" s="108"/>
      <c r="I978" s="109"/>
      <c r="J978" s="107"/>
      <c r="K978" s="109"/>
      <c r="L978" s="107"/>
      <c r="M978" s="107"/>
      <c r="N978" s="109"/>
    </row>
    <row r="979">
      <c r="A979" s="107"/>
      <c r="B979" s="107"/>
      <c r="C979" s="107"/>
      <c r="D979" s="107"/>
      <c r="E979" s="107"/>
      <c r="F979" s="107"/>
      <c r="G979" s="107"/>
      <c r="H979" s="108"/>
      <c r="I979" s="109"/>
      <c r="J979" s="107"/>
      <c r="K979" s="109"/>
      <c r="L979" s="107"/>
      <c r="M979" s="107"/>
      <c r="N979" s="109"/>
    </row>
    <row r="980">
      <c r="A980" s="107"/>
      <c r="B980" s="107"/>
      <c r="C980" s="107"/>
      <c r="D980" s="107"/>
      <c r="E980" s="107"/>
      <c r="F980" s="107"/>
      <c r="G980" s="107"/>
      <c r="H980" s="108"/>
      <c r="I980" s="109"/>
      <c r="J980" s="107"/>
      <c r="K980" s="109"/>
      <c r="L980" s="107"/>
      <c r="M980" s="107"/>
      <c r="N980" s="109"/>
    </row>
    <row r="981">
      <c r="A981" s="107"/>
      <c r="B981" s="107"/>
      <c r="C981" s="107"/>
      <c r="D981" s="107"/>
      <c r="E981" s="107"/>
      <c r="F981" s="107"/>
      <c r="G981" s="107"/>
      <c r="H981" s="108"/>
      <c r="I981" s="109"/>
      <c r="J981" s="107"/>
      <c r="K981" s="109"/>
      <c r="L981" s="107"/>
      <c r="M981" s="107"/>
      <c r="N981" s="109"/>
    </row>
    <row r="982">
      <c r="A982" s="107"/>
      <c r="B982" s="107"/>
      <c r="C982" s="107"/>
      <c r="D982" s="107"/>
      <c r="E982" s="107"/>
      <c r="F982" s="107"/>
      <c r="G982" s="107"/>
      <c r="H982" s="108"/>
      <c r="I982" s="109"/>
      <c r="J982" s="107"/>
      <c r="K982" s="109"/>
      <c r="L982" s="107"/>
      <c r="M982" s="107"/>
      <c r="N982" s="109"/>
    </row>
    <row r="983">
      <c r="A983" s="107"/>
      <c r="B983" s="107"/>
      <c r="C983" s="107"/>
      <c r="D983" s="107"/>
      <c r="E983" s="107"/>
      <c r="F983" s="107"/>
      <c r="G983" s="107"/>
      <c r="H983" s="108"/>
      <c r="I983" s="109"/>
      <c r="J983" s="107"/>
      <c r="K983" s="109"/>
      <c r="L983" s="107"/>
      <c r="M983" s="107"/>
      <c r="N983" s="109"/>
    </row>
    <row r="984">
      <c r="A984" s="107"/>
      <c r="B984" s="107"/>
      <c r="C984" s="107"/>
      <c r="D984" s="107"/>
      <c r="E984" s="107"/>
      <c r="F984" s="107"/>
      <c r="G984" s="107"/>
      <c r="H984" s="108"/>
      <c r="I984" s="109"/>
      <c r="J984" s="107"/>
      <c r="K984" s="109"/>
      <c r="L984" s="107"/>
      <c r="M984" s="107"/>
      <c r="N984" s="109"/>
    </row>
    <row r="985">
      <c r="A985" s="107"/>
      <c r="B985" s="107"/>
      <c r="C985" s="107"/>
      <c r="D985" s="107"/>
      <c r="E985" s="107"/>
      <c r="F985" s="107"/>
      <c r="G985" s="107"/>
      <c r="H985" s="108"/>
      <c r="I985" s="109"/>
      <c r="J985" s="107"/>
      <c r="K985" s="109"/>
      <c r="L985" s="107"/>
      <c r="M985" s="107"/>
      <c r="N985" s="109"/>
    </row>
    <row r="986">
      <c r="A986" s="107"/>
      <c r="B986" s="107"/>
      <c r="C986" s="107"/>
      <c r="D986" s="107"/>
      <c r="E986" s="107"/>
      <c r="F986" s="107"/>
      <c r="G986" s="107"/>
      <c r="H986" s="108"/>
      <c r="I986" s="109"/>
      <c r="J986" s="107"/>
      <c r="K986" s="109"/>
      <c r="L986" s="107"/>
      <c r="M986" s="107"/>
      <c r="N986" s="109"/>
    </row>
    <row r="987">
      <c r="A987" s="107"/>
      <c r="B987" s="107"/>
      <c r="C987" s="107"/>
      <c r="D987" s="107"/>
      <c r="E987" s="107"/>
      <c r="F987" s="107"/>
      <c r="G987" s="107"/>
      <c r="H987" s="108"/>
      <c r="I987" s="109"/>
      <c r="J987" s="107"/>
      <c r="K987" s="109"/>
      <c r="L987" s="107"/>
      <c r="M987" s="107"/>
      <c r="N987" s="109"/>
    </row>
    <row r="988">
      <c r="A988" s="107"/>
      <c r="B988" s="107"/>
      <c r="C988" s="107"/>
      <c r="D988" s="107"/>
      <c r="E988" s="107"/>
      <c r="F988" s="107"/>
      <c r="G988" s="107"/>
      <c r="H988" s="108"/>
      <c r="I988" s="109"/>
      <c r="J988" s="107"/>
      <c r="K988" s="109"/>
      <c r="L988" s="107"/>
      <c r="M988" s="107"/>
      <c r="N988" s="109"/>
    </row>
    <row r="989">
      <c r="A989" s="107"/>
      <c r="B989" s="107"/>
      <c r="C989" s="107"/>
      <c r="D989" s="107"/>
      <c r="E989" s="107"/>
      <c r="F989" s="107"/>
      <c r="G989" s="107"/>
      <c r="H989" s="108"/>
      <c r="I989" s="109"/>
      <c r="J989" s="107"/>
      <c r="K989" s="109"/>
      <c r="L989" s="107"/>
      <c r="M989" s="107"/>
      <c r="N989" s="109"/>
    </row>
    <row r="990">
      <c r="A990" s="107"/>
      <c r="B990" s="107"/>
      <c r="C990" s="107"/>
      <c r="D990" s="107"/>
      <c r="E990" s="107"/>
      <c r="F990" s="107"/>
      <c r="G990" s="107"/>
      <c r="H990" s="108"/>
      <c r="I990" s="109"/>
      <c r="J990" s="107"/>
      <c r="K990" s="109"/>
      <c r="L990" s="107"/>
      <c r="M990" s="107"/>
      <c r="N990" s="109"/>
    </row>
    <row r="991">
      <c r="A991" s="107"/>
      <c r="B991" s="107"/>
      <c r="C991" s="107"/>
      <c r="D991" s="107"/>
      <c r="E991" s="107"/>
      <c r="F991" s="107"/>
      <c r="G991" s="107"/>
      <c r="H991" s="108"/>
      <c r="I991" s="109"/>
      <c r="J991" s="107"/>
      <c r="K991" s="109"/>
      <c r="L991" s="107"/>
      <c r="M991" s="107"/>
      <c r="N991" s="109"/>
    </row>
    <row r="992">
      <c r="A992" s="107"/>
      <c r="B992" s="107"/>
      <c r="C992" s="107"/>
      <c r="D992" s="107"/>
      <c r="E992" s="107"/>
      <c r="F992" s="107"/>
      <c r="G992" s="107"/>
      <c r="H992" s="108"/>
      <c r="I992" s="109"/>
      <c r="J992" s="107"/>
      <c r="K992" s="109"/>
      <c r="L992" s="107"/>
      <c r="M992" s="107"/>
      <c r="N992" s="109"/>
    </row>
    <row r="993">
      <c r="A993" s="107"/>
      <c r="B993" s="107"/>
      <c r="C993" s="107"/>
      <c r="D993" s="107"/>
      <c r="E993" s="107"/>
      <c r="F993" s="107"/>
      <c r="G993" s="107"/>
      <c r="H993" s="108"/>
      <c r="I993" s="109"/>
      <c r="J993" s="107"/>
      <c r="K993" s="109"/>
      <c r="L993" s="107"/>
      <c r="M993" s="107"/>
      <c r="N993" s="109"/>
    </row>
    <row r="994">
      <c r="A994" s="107"/>
      <c r="B994" s="107"/>
      <c r="C994" s="107"/>
      <c r="D994" s="107"/>
      <c r="E994" s="107"/>
      <c r="F994" s="107"/>
      <c r="G994" s="107"/>
      <c r="H994" s="108"/>
      <c r="I994" s="109"/>
      <c r="J994" s="107"/>
      <c r="K994" s="109"/>
      <c r="L994" s="107"/>
      <c r="M994" s="107"/>
      <c r="N994" s="109"/>
    </row>
    <row r="995">
      <c r="A995" s="107"/>
      <c r="B995" s="107"/>
      <c r="C995" s="107"/>
      <c r="D995" s="107"/>
      <c r="E995" s="107"/>
      <c r="F995" s="107"/>
      <c r="G995" s="107"/>
      <c r="H995" s="108"/>
      <c r="I995" s="109"/>
      <c r="J995" s="107"/>
      <c r="K995" s="109"/>
      <c r="L995" s="107"/>
      <c r="M995" s="107"/>
      <c r="N995" s="109"/>
    </row>
    <row r="996">
      <c r="A996" s="107"/>
      <c r="B996" s="107"/>
      <c r="C996" s="107"/>
      <c r="D996" s="107"/>
      <c r="E996" s="107"/>
      <c r="F996" s="107"/>
      <c r="G996" s="107"/>
      <c r="H996" s="108"/>
      <c r="I996" s="109"/>
      <c r="J996" s="107"/>
      <c r="K996" s="109"/>
      <c r="L996" s="107"/>
      <c r="M996" s="107"/>
      <c r="N996" s="109"/>
    </row>
    <row r="997">
      <c r="A997" s="107"/>
      <c r="B997" s="107"/>
      <c r="C997" s="107"/>
      <c r="D997" s="107"/>
      <c r="E997" s="107"/>
      <c r="F997" s="107"/>
      <c r="G997" s="107"/>
      <c r="H997" s="108"/>
      <c r="I997" s="109"/>
      <c r="J997" s="107"/>
      <c r="K997" s="109"/>
      <c r="L997" s="107"/>
      <c r="M997" s="107"/>
      <c r="N997" s="109"/>
    </row>
    <row r="998">
      <c r="A998" s="107"/>
      <c r="B998" s="107"/>
      <c r="C998" s="107"/>
      <c r="D998" s="107"/>
      <c r="E998" s="107"/>
      <c r="F998" s="107"/>
      <c r="G998" s="107"/>
      <c r="H998" s="108"/>
      <c r="I998" s="109"/>
      <c r="J998" s="107"/>
      <c r="K998" s="109"/>
      <c r="L998" s="107"/>
      <c r="M998" s="107"/>
      <c r="N998" s="109"/>
    </row>
    <row r="999">
      <c r="A999" s="107"/>
      <c r="B999" s="107"/>
      <c r="C999" s="107"/>
      <c r="D999" s="107"/>
      <c r="E999" s="107"/>
      <c r="F999" s="107"/>
      <c r="G999" s="107"/>
      <c r="H999" s="108"/>
      <c r="I999" s="109"/>
      <c r="J999" s="107"/>
      <c r="K999" s="109"/>
      <c r="L999" s="107"/>
      <c r="M999" s="107"/>
      <c r="N999" s="109"/>
    </row>
    <row r="1000">
      <c r="A1000" s="107"/>
      <c r="B1000" s="107"/>
      <c r="C1000" s="107"/>
      <c r="D1000" s="107"/>
      <c r="E1000" s="107"/>
      <c r="F1000" s="107"/>
      <c r="G1000" s="107"/>
      <c r="H1000" s="108"/>
      <c r="I1000" s="109"/>
      <c r="J1000" s="107"/>
      <c r="K1000" s="109"/>
      <c r="L1000" s="107"/>
      <c r="M1000" s="107"/>
      <c r="N1000" s="109"/>
    </row>
  </sheetData>
  <autoFilter ref="$A$1:$N$1000"/>
  <dataValidations>
    <dataValidation type="list" allowBlank="1" showErrorMessage="1" sqref="E2:E990">
      <formula1>ValidacaoDados!$C$2:$C$25</formula1>
    </dataValidation>
    <dataValidation type="list" allowBlank="1" showErrorMessage="1" sqref="L2:L990">
      <formula1>ValidacaoDados!$D$2:$D$13</formula1>
    </dataValidation>
    <dataValidation type="list" allowBlank="1" showErrorMessage="1" sqref="F2:F990">
      <formula1>ValidacaoDados!$A$2:$A$36</formula1>
    </dataValidation>
    <dataValidation type="list" allowBlank="1" showErrorMessage="1" sqref="G2:G990">
      <formula1>ValidacaoDados!$B$2:$B$11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4.63"/>
    <col customWidth="1" min="3" max="3" width="23.5"/>
    <col customWidth="1" min="4" max="4" width="25.88"/>
    <col customWidth="1" min="5" max="5" width="20.13"/>
    <col customWidth="1" min="6" max="6" width="27.88"/>
    <col customWidth="1" min="7" max="7" width="22.38"/>
    <col customWidth="1" min="8" max="8" width="26.0"/>
    <col customWidth="1" min="9" max="9" width="25.75"/>
    <col customWidth="1" min="10" max="10" width="18.75"/>
    <col customWidth="1" min="11" max="11" width="24.13"/>
    <col customWidth="1" min="12" max="12" width="15.0"/>
    <col customWidth="1" min="13" max="13" width="20.38"/>
    <col customWidth="1" min="14" max="14" width="21.38"/>
    <col customWidth="1" min="15" max="15" width="23.0"/>
    <col customWidth="1" min="16" max="16" width="9.75"/>
    <col customWidth="1" min="19" max="19" width="18.63"/>
    <col customWidth="1" min="20" max="20" width="17.63"/>
    <col customWidth="1" min="21" max="21" width="9.63"/>
  </cols>
  <sheetData>
    <row r="1">
      <c r="A1" s="89" t="s">
        <v>69</v>
      </c>
      <c r="B1" s="90" t="s">
        <v>70</v>
      </c>
      <c r="C1" s="90" t="s">
        <v>71</v>
      </c>
      <c r="D1" s="90" t="s">
        <v>72</v>
      </c>
      <c r="E1" s="90" t="s">
        <v>73</v>
      </c>
      <c r="F1" s="90" t="s">
        <v>74</v>
      </c>
      <c r="G1" s="90" t="s">
        <v>75</v>
      </c>
      <c r="H1" s="91" t="s">
        <v>76</v>
      </c>
      <c r="I1" s="92" t="s">
        <v>77</v>
      </c>
      <c r="J1" s="90" t="s">
        <v>78</v>
      </c>
      <c r="K1" s="92" t="s">
        <v>79</v>
      </c>
      <c r="L1" s="89" t="s">
        <v>80</v>
      </c>
      <c r="M1" s="90" t="s">
        <v>81</v>
      </c>
      <c r="N1" s="92" t="s">
        <v>82</v>
      </c>
      <c r="O1" s="93"/>
      <c r="P1" s="93"/>
      <c r="Q1" s="94"/>
      <c r="R1" s="94"/>
      <c r="S1" s="95"/>
      <c r="T1" s="95"/>
      <c r="U1" s="94"/>
      <c r="V1" s="93"/>
      <c r="W1" s="93"/>
      <c r="X1" s="93"/>
      <c r="Y1" s="93"/>
      <c r="Z1" s="93"/>
    </row>
    <row r="2">
      <c r="A2" s="96" t="s">
        <v>4549</v>
      </c>
      <c r="B2" s="96">
        <v>2.1997482629E10</v>
      </c>
      <c r="C2" s="96" t="s">
        <v>10976</v>
      </c>
      <c r="D2" s="97"/>
      <c r="E2" s="96" t="s">
        <v>85</v>
      </c>
      <c r="F2" s="97"/>
      <c r="G2" s="96" t="s">
        <v>86</v>
      </c>
      <c r="H2" s="98"/>
      <c r="I2" s="99"/>
      <c r="J2" s="97"/>
      <c r="K2" s="99"/>
      <c r="L2" s="97"/>
      <c r="M2" s="97"/>
      <c r="N2" s="100">
        <v>45803.0</v>
      </c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96" t="s">
        <v>7530</v>
      </c>
      <c r="B3" s="96">
        <v>2.199330054E10</v>
      </c>
      <c r="C3" s="96" t="s">
        <v>10977</v>
      </c>
      <c r="D3" s="97"/>
      <c r="E3" s="96" t="s">
        <v>85</v>
      </c>
      <c r="F3" s="96" t="s">
        <v>278</v>
      </c>
      <c r="G3" s="96" t="s">
        <v>94</v>
      </c>
      <c r="H3" s="101">
        <v>539.42</v>
      </c>
      <c r="I3" s="99"/>
      <c r="J3" s="97"/>
      <c r="K3" s="99"/>
      <c r="L3" s="97"/>
      <c r="M3" s="97"/>
      <c r="N3" s="100">
        <v>45803.0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96" t="s">
        <v>10818</v>
      </c>
      <c r="B4" s="96">
        <v>2.1994199109E10</v>
      </c>
      <c r="C4" s="96" t="s">
        <v>10978</v>
      </c>
      <c r="D4" s="97"/>
      <c r="E4" s="96" t="s">
        <v>85</v>
      </c>
      <c r="F4" s="97"/>
      <c r="G4" s="96" t="s">
        <v>86</v>
      </c>
      <c r="H4" s="98"/>
      <c r="I4" s="99"/>
      <c r="J4" s="97"/>
      <c r="K4" s="99"/>
      <c r="L4" s="97"/>
      <c r="M4" s="97"/>
      <c r="N4" s="100">
        <v>45803.0</v>
      </c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96" t="s">
        <v>5154</v>
      </c>
      <c r="B5" s="96">
        <v>2.1965430382E10</v>
      </c>
      <c r="C5" s="96" t="s">
        <v>10979</v>
      </c>
      <c r="D5" s="97"/>
      <c r="E5" s="96" t="s">
        <v>85</v>
      </c>
      <c r="F5" s="97"/>
      <c r="G5" s="96" t="s">
        <v>86</v>
      </c>
      <c r="H5" s="98"/>
      <c r="I5" s="99"/>
      <c r="J5" s="97"/>
      <c r="K5" s="99"/>
      <c r="L5" s="97"/>
      <c r="M5" s="97"/>
      <c r="N5" s="100">
        <v>45803.0</v>
      </c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96" t="s">
        <v>4955</v>
      </c>
      <c r="B6" s="96">
        <v>2.1917476969E10</v>
      </c>
      <c r="C6" s="97"/>
      <c r="D6" s="97"/>
      <c r="E6" s="96" t="s">
        <v>655</v>
      </c>
      <c r="F6" s="97"/>
      <c r="G6" s="96" t="s">
        <v>86</v>
      </c>
      <c r="H6" s="98"/>
      <c r="I6" s="99"/>
      <c r="J6" s="97"/>
      <c r="K6" s="99"/>
      <c r="L6" s="97"/>
      <c r="M6" s="97"/>
      <c r="N6" s="100">
        <v>45803.0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96" t="s">
        <v>4292</v>
      </c>
      <c r="B7" s="96">
        <v>2.1970889346E10</v>
      </c>
      <c r="C7" s="96" t="s">
        <v>10980</v>
      </c>
      <c r="D7" s="97"/>
      <c r="E7" s="96" t="s">
        <v>655</v>
      </c>
      <c r="F7" s="96" t="s">
        <v>153</v>
      </c>
      <c r="G7" s="96" t="s">
        <v>94</v>
      </c>
      <c r="H7" s="101">
        <v>989.44</v>
      </c>
      <c r="I7" s="99"/>
      <c r="J7" s="97"/>
      <c r="K7" s="99"/>
      <c r="L7" s="97"/>
      <c r="M7" s="97"/>
      <c r="N7" s="100">
        <v>45803.0</v>
      </c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6" t="s">
        <v>4445</v>
      </c>
      <c r="B8" s="96">
        <v>2.198471027E10</v>
      </c>
      <c r="C8" s="96" t="s">
        <v>10981</v>
      </c>
      <c r="D8" s="97"/>
      <c r="E8" s="96" t="s">
        <v>671</v>
      </c>
      <c r="F8" s="97"/>
      <c r="G8" s="96" t="s">
        <v>86</v>
      </c>
      <c r="H8" s="98"/>
      <c r="I8" s="99"/>
      <c r="J8" s="97"/>
      <c r="K8" s="99"/>
      <c r="L8" s="97"/>
      <c r="M8" s="97"/>
      <c r="N8" s="100">
        <v>45803.0</v>
      </c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96" t="s">
        <v>5103</v>
      </c>
      <c r="B9" s="96">
        <v>2.1999351405E10</v>
      </c>
      <c r="C9" s="96" t="s">
        <v>10982</v>
      </c>
      <c r="D9" s="97"/>
      <c r="E9" s="96" t="s">
        <v>671</v>
      </c>
      <c r="F9" s="97"/>
      <c r="G9" s="96" t="s">
        <v>86</v>
      </c>
      <c r="H9" s="98"/>
      <c r="I9" s="99"/>
      <c r="J9" s="97"/>
      <c r="K9" s="99"/>
      <c r="L9" s="97"/>
      <c r="M9" s="97"/>
      <c r="N9" s="100">
        <v>45803.0</v>
      </c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96" t="s">
        <v>10983</v>
      </c>
      <c r="B10" s="96">
        <v>2.1981816434E10</v>
      </c>
      <c r="C10" s="96" t="s">
        <v>10984</v>
      </c>
      <c r="D10" s="97"/>
      <c r="E10" s="96" t="s">
        <v>649</v>
      </c>
      <c r="F10" s="97"/>
      <c r="G10" s="96" t="s">
        <v>86</v>
      </c>
      <c r="H10" s="98"/>
      <c r="I10" s="99"/>
      <c r="J10" s="97"/>
      <c r="K10" s="99"/>
      <c r="L10" s="97"/>
      <c r="M10" s="97"/>
      <c r="N10" s="100">
        <v>45803.0</v>
      </c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96" t="s">
        <v>10985</v>
      </c>
      <c r="B11" s="96">
        <v>2.1999416502E10</v>
      </c>
      <c r="C11" s="96" t="s">
        <v>10986</v>
      </c>
      <c r="D11" s="97"/>
      <c r="E11" s="96" t="s">
        <v>649</v>
      </c>
      <c r="F11" s="97"/>
      <c r="G11" s="96" t="s">
        <v>86</v>
      </c>
      <c r="H11" s="98"/>
      <c r="I11" s="99"/>
      <c r="J11" s="97"/>
      <c r="K11" s="99"/>
      <c r="L11" s="97"/>
      <c r="M11" s="97"/>
      <c r="N11" s="100">
        <v>45803.0</v>
      </c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96" t="s">
        <v>4061</v>
      </c>
      <c r="B12" s="96">
        <v>2.1960157002E10</v>
      </c>
      <c r="C12" s="96" t="s">
        <v>10987</v>
      </c>
      <c r="D12" s="97"/>
      <c r="E12" s="96" t="s">
        <v>671</v>
      </c>
      <c r="F12" s="97"/>
      <c r="G12" s="96" t="s">
        <v>86</v>
      </c>
      <c r="H12" s="98"/>
      <c r="I12" s="99"/>
      <c r="J12" s="97"/>
      <c r="K12" s="99"/>
      <c r="L12" s="97"/>
      <c r="M12" s="97"/>
      <c r="N12" s="100">
        <v>45803.0</v>
      </c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96" t="s">
        <v>4535</v>
      </c>
      <c r="B13" s="96">
        <v>2.2988026149E10</v>
      </c>
      <c r="C13" s="96" t="s">
        <v>10988</v>
      </c>
      <c r="D13" s="97"/>
      <c r="E13" s="96" t="s">
        <v>85</v>
      </c>
      <c r="F13" s="97"/>
      <c r="G13" s="96" t="s">
        <v>86</v>
      </c>
      <c r="H13" s="98"/>
      <c r="I13" s="99"/>
      <c r="J13" s="97"/>
      <c r="K13" s="99"/>
      <c r="L13" s="97"/>
      <c r="M13" s="97"/>
      <c r="N13" s="100">
        <v>45804.0</v>
      </c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96" t="s">
        <v>8042</v>
      </c>
      <c r="B14" s="96">
        <v>2.1979817612E10</v>
      </c>
      <c r="C14" s="96" t="s">
        <v>10989</v>
      </c>
      <c r="D14" s="97"/>
      <c r="E14" s="96" t="s">
        <v>85</v>
      </c>
      <c r="F14" s="96" t="s">
        <v>289</v>
      </c>
      <c r="G14" s="96" t="s">
        <v>94</v>
      </c>
      <c r="H14" s="101">
        <v>752.46</v>
      </c>
      <c r="I14" s="99"/>
      <c r="J14" s="97"/>
      <c r="K14" s="99"/>
      <c r="L14" s="97"/>
      <c r="M14" s="97"/>
      <c r="N14" s="100">
        <v>45804.0</v>
      </c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96" t="s">
        <v>10990</v>
      </c>
      <c r="B15" s="96">
        <v>2.2997717354E10</v>
      </c>
      <c r="C15" s="96" t="s">
        <v>10991</v>
      </c>
      <c r="D15" s="97"/>
      <c r="E15" s="96" t="s">
        <v>85</v>
      </c>
      <c r="F15" s="97"/>
      <c r="G15" s="96" t="s">
        <v>86</v>
      </c>
      <c r="H15" s="98"/>
      <c r="I15" s="99"/>
      <c r="J15" s="97"/>
      <c r="K15" s="99"/>
      <c r="L15" s="97"/>
      <c r="M15" s="97"/>
      <c r="N15" s="100">
        <v>45804.0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96" t="s">
        <v>7712</v>
      </c>
      <c r="B16" s="96">
        <v>2.1984481422E10</v>
      </c>
      <c r="C16" s="96" t="s">
        <v>10992</v>
      </c>
      <c r="D16" s="97"/>
      <c r="E16" s="96" t="s">
        <v>655</v>
      </c>
      <c r="F16" s="97"/>
      <c r="G16" s="96" t="s">
        <v>86</v>
      </c>
      <c r="H16" s="98"/>
      <c r="I16" s="99"/>
      <c r="J16" s="97"/>
      <c r="K16" s="99"/>
      <c r="L16" s="97"/>
      <c r="M16" s="97"/>
      <c r="N16" s="100">
        <v>45804.0</v>
      </c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>
      <c r="A17" s="96" t="s">
        <v>4897</v>
      </c>
      <c r="B17" s="96">
        <v>2.1993859995E10</v>
      </c>
      <c r="C17" s="96" t="s">
        <v>10993</v>
      </c>
      <c r="D17" s="97"/>
      <c r="E17" s="96" t="s">
        <v>649</v>
      </c>
      <c r="F17" s="97"/>
      <c r="G17" s="96" t="s">
        <v>86</v>
      </c>
      <c r="H17" s="98"/>
      <c r="I17" s="99"/>
      <c r="J17" s="97"/>
      <c r="K17" s="99"/>
      <c r="L17" s="97"/>
      <c r="M17" s="97"/>
      <c r="N17" s="100">
        <v>45804.0</v>
      </c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96" t="s">
        <v>4176</v>
      </c>
      <c r="B18" s="96">
        <v>2.1989333686E10</v>
      </c>
      <c r="C18" s="97"/>
      <c r="D18" s="97"/>
      <c r="E18" s="96" t="s">
        <v>649</v>
      </c>
      <c r="F18" s="97"/>
      <c r="G18" s="96" t="s">
        <v>86</v>
      </c>
      <c r="H18" s="98"/>
      <c r="I18" s="99"/>
      <c r="J18" s="97"/>
      <c r="K18" s="99"/>
      <c r="L18" s="97"/>
      <c r="M18" s="97"/>
      <c r="N18" s="100">
        <v>45804.0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96" t="s">
        <v>10994</v>
      </c>
      <c r="B19" s="96">
        <v>2.1987653396E10</v>
      </c>
      <c r="C19" s="97"/>
      <c r="D19" s="97"/>
      <c r="E19" s="96" t="s">
        <v>649</v>
      </c>
      <c r="F19" s="97"/>
      <c r="G19" s="96" t="s">
        <v>86</v>
      </c>
      <c r="H19" s="98"/>
      <c r="I19" s="99"/>
      <c r="J19" s="97"/>
      <c r="K19" s="99"/>
      <c r="L19" s="97"/>
      <c r="M19" s="97"/>
      <c r="N19" s="100">
        <v>45804.0</v>
      </c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96" t="s">
        <v>10995</v>
      </c>
      <c r="B20" s="96">
        <v>2.1971337594E10</v>
      </c>
      <c r="C20" s="97"/>
      <c r="D20" s="97"/>
      <c r="E20" s="96" t="s">
        <v>649</v>
      </c>
      <c r="F20" s="97"/>
      <c r="G20" s="96" t="s">
        <v>86</v>
      </c>
      <c r="H20" s="98"/>
      <c r="I20" s="99"/>
      <c r="J20" s="97"/>
      <c r="K20" s="99"/>
      <c r="L20" s="97"/>
      <c r="M20" s="97"/>
      <c r="N20" s="100">
        <v>45804.0</v>
      </c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>
      <c r="A21" s="96" t="s">
        <v>10996</v>
      </c>
      <c r="B21" s="96">
        <v>2.1988375177E10</v>
      </c>
      <c r="C21" s="97"/>
      <c r="D21" s="97"/>
      <c r="E21" s="96" t="s">
        <v>671</v>
      </c>
      <c r="F21" s="97"/>
      <c r="G21" s="96" t="s">
        <v>86</v>
      </c>
      <c r="H21" s="98"/>
      <c r="I21" s="99"/>
      <c r="J21" s="97"/>
      <c r="K21" s="99"/>
      <c r="L21" s="97"/>
      <c r="M21" s="97"/>
      <c r="N21" s="100">
        <v>45804.0</v>
      </c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>
      <c r="A22" s="96" t="s">
        <v>10997</v>
      </c>
      <c r="B22" s="96">
        <v>2.1980171534E10</v>
      </c>
      <c r="C22" s="97"/>
      <c r="D22" s="97"/>
      <c r="E22" s="96" t="s">
        <v>649</v>
      </c>
      <c r="F22" s="97"/>
      <c r="G22" s="96" t="s">
        <v>86</v>
      </c>
      <c r="H22" s="98"/>
      <c r="I22" s="99"/>
      <c r="J22" s="97"/>
      <c r="K22" s="99"/>
      <c r="L22" s="97"/>
      <c r="M22" s="97"/>
      <c r="N22" s="100">
        <v>45804.0</v>
      </c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>
      <c r="A23" s="96" t="s">
        <v>4547</v>
      </c>
      <c r="B23" s="96">
        <v>2.1995807555E10</v>
      </c>
      <c r="C23" s="97"/>
      <c r="D23" s="97"/>
      <c r="E23" s="96" t="s">
        <v>649</v>
      </c>
      <c r="F23" s="96" t="s">
        <v>137</v>
      </c>
      <c r="G23" s="96" t="s">
        <v>94</v>
      </c>
      <c r="H23" s="101">
        <v>774.05</v>
      </c>
      <c r="I23" s="99"/>
      <c r="J23" s="97"/>
      <c r="K23" s="99"/>
      <c r="L23" s="97"/>
      <c r="M23" s="97"/>
      <c r="N23" s="100">
        <v>45804.0</v>
      </c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>
      <c r="A24" s="96" t="s">
        <v>10998</v>
      </c>
      <c r="B24" s="96">
        <v>2.1985019402E10</v>
      </c>
      <c r="C24" s="97"/>
      <c r="D24" s="97"/>
      <c r="E24" s="96" t="s">
        <v>649</v>
      </c>
      <c r="F24" s="96" t="s">
        <v>289</v>
      </c>
      <c r="G24" s="96" t="s">
        <v>94</v>
      </c>
      <c r="H24" s="101">
        <v>1182.86</v>
      </c>
      <c r="I24" s="99"/>
      <c r="J24" s="97"/>
      <c r="K24" s="99"/>
      <c r="L24" s="97"/>
      <c r="M24" s="97"/>
      <c r="N24" s="100">
        <v>45804.0</v>
      </c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>
      <c r="A25" s="96" t="s">
        <v>4507</v>
      </c>
      <c r="B25" s="96">
        <v>2.2992151416E10</v>
      </c>
      <c r="C25" s="96" t="s">
        <v>10999</v>
      </c>
      <c r="D25" s="97"/>
      <c r="E25" s="96" t="s">
        <v>85</v>
      </c>
      <c r="F25" s="96" t="s">
        <v>137</v>
      </c>
      <c r="G25" s="96" t="s">
        <v>94</v>
      </c>
      <c r="H25" s="101">
        <v>975.21</v>
      </c>
      <c r="I25" s="99"/>
      <c r="J25" s="97"/>
      <c r="K25" s="99"/>
      <c r="L25" s="97"/>
      <c r="M25" s="97"/>
      <c r="N25" s="100">
        <v>45804.0</v>
      </c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>
      <c r="A26" s="96" t="s">
        <v>4418</v>
      </c>
      <c r="B26" s="96">
        <v>2.4993048139E10</v>
      </c>
      <c r="C26" s="96" t="s">
        <v>11000</v>
      </c>
      <c r="D26" s="97"/>
      <c r="E26" s="96" t="s">
        <v>671</v>
      </c>
      <c r="F26" s="97"/>
      <c r="G26" s="96" t="s">
        <v>86</v>
      </c>
      <c r="H26" s="98"/>
      <c r="I26" s="99"/>
      <c r="J26" s="97"/>
      <c r="K26" s="99"/>
      <c r="L26" s="97"/>
      <c r="M26" s="97"/>
      <c r="N26" s="100">
        <v>45804.0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>
      <c r="A27" s="96" t="s">
        <v>4053</v>
      </c>
      <c r="B27" s="96">
        <v>2.1969575475E10</v>
      </c>
      <c r="C27" s="96" t="s">
        <v>11001</v>
      </c>
      <c r="D27" s="97"/>
      <c r="E27" s="96" t="s">
        <v>85</v>
      </c>
      <c r="F27" s="97"/>
      <c r="G27" s="96" t="s">
        <v>86</v>
      </c>
      <c r="H27" s="98"/>
      <c r="I27" s="99"/>
      <c r="J27" s="97"/>
      <c r="K27" s="99"/>
      <c r="L27" s="97"/>
      <c r="M27" s="97"/>
      <c r="N27" s="100">
        <v>45805.0</v>
      </c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>
      <c r="A28" s="96" t="s">
        <v>11002</v>
      </c>
      <c r="B28" s="96">
        <v>2.199552323E10</v>
      </c>
      <c r="C28" s="96" t="s">
        <v>11003</v>
      </c>
      <c r="D28" s="97"/>
      <c r="E28" s="96" t="s">
        <v>671</v>
      </c>
      <c r="F28" s="97"/>
      <c r="G28" s="96" t="s">
        <v>86</v>
      </c>
      <c r="H28" s="98"/>
      <c r="I28" s="99"/>
      <c r="J28" s="97"/>
      <c r="K28" s="99"/>
      <c r="L28" s="97"/>
      <c r="M28" s="97"/>
      <c r="N28" s="100">
        <v>45805.0</v>
      </c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>
      <c r="A29" s="96" t="s">
        <v>4411</v>
      </c>
      <c r="B29" s="96">
        <v>2.1984438074E10</v>
      </c>
      <c r="C29" s="96" t="s">
        <v>11004</v>
      </c>
      <c r="D29" s="97"/>
      <c r="E29" s="96" t="s">
        <v>671</v>
      </c>
      <c r="F29" s="96" t="s">
        <v>93</v>
      </c>
      <c r="G29" s="96" t="s">
        <v>94</v>
      </c>
      <c r="H29" s="101">
        <v>376.37</v>
      </c>
      <c r="I29" s="99"/>
      <c r="J29" s="97"/>
      <c r="K29" s="99"/>
      <c r="L29" s="97"/>
      <c r="M29" s="97"/>
      <c r="N29" s="100">
        <v>45805.0</v>
      </c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>
      <c r="A30" s="96" t="s">
        <v>4837</v>
      </c>
      <c r="B30" s="96">
        <v>2.1966869066E10</v>
      </c>
      <c r="C30" s="96" t="s">
        <v>11005</v>
      </c>
      <c r="D30" s="97"/>
      <c r="E30" s="96" t="s">
        <v>649</v>
      </c>
      <c r="F30" s="97"/>
      <c r="G30" s="96" t="s">
        <v>86</v>
      </c>
      <c r="H30" s="98"/>
      <c r="I30" s="99"/>
      <c r="J30" s="97"/>
      <c r="K30" s="99"/>
      <c r="L30" s="97"/>
      <c r="M30" s="97"/>
      <c r="N30" s="100">
        <v>45805.0</v>
      </c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>
      <c r="A31" s="96" t="s">
        <v>11006</v>
      </c>
      <c r="B31" s="96">
        <v>2.1982653043E10</v>
      </c>
      <c r="C31" s="96" t="s">
        <v>11007</v>
      </c>
      <c r="D31" s="97"/>
      <c r="E31" s="96" t="s">
        <v>85</v>
      </c>
      <c r="F31" s="97"/>
      <c r="G31" s="96" t="s">
        <v>86</v>
      </c>
      <c r="H31" s="98"/>
      <c r="I31" s="99"/>
      <c r="J31" s="97"/>
      <c r="K31" s="99"/>
      <c r="L31" s="97"/>
      <c r="M31" s="97"/>
      <c r="N31" s="100">
        <v>45805.0</v>
      </c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>
      <c r="A32" s="96" t="s">
        <v>4395</v>
      </c>
      <c r="B32" s="96">
        <v>2.1999562138E10</v>
      </c>
      <c r="C32" s="96" t="s">
        <v>11008</v>
      </c>
      <c r="D32" s="97"/>
      <c r="E32" s="96" t="s">
        <v>85</v>
      </c>
      <c r="F32" s="96" t="s">
        <v>289</v>
      </c>
      <c r="G32" s="96" t="s">
        <v>94</v>
      </c>
      <c r="H32" s="101">
        <v>1787.34</v>
      </c>
      <c r="I32" s="99"/>
      <c r="J32" s="97"/>
      <c r="K32" s="99"/>
      <c r="L32" s="97"/>
      <c r="M32" s="97"/>
      <c r="N32" s="100">
        <v>45805.0</v>
      </c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>
      <c r="A33" s="96" t="s">
        <v>11009</v>
      </c>
      <c r="B33" s="96">
        <v>2.1964528628E10</v>
      </c>
      <c r="C33" s="96" t="s">
        <v>11010</v>
      </c>
      <c r="D33" s="97"/>
      <c r="E33" s="96" t="s">
        <v>85</v>
      </c>
      <c r="F33" s="97"/>
      <c r="G33" s="96" t="s">
        <v>86</v>
      </c>
      <c r="H33" s="98"/>
      <c r="I33" s="99"/>
      <c r="J33" s="97"/>
      <c r="K33" s="99"/>
      <c r="L33" s="97"/>
      <c r="M33" s="97"/>
      <c r="N33" s="100">
        <v>45805.0</v>
      </c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>
      <c r="A34" s="96" t="s">
        <v>11011</v>
      </c>
      <c r="B34" s="96">
        <v>2.1979454897E10</v>
      </c>
      <c r="C34" s="97"/>
      <c r="D34" s="97"/>
      <c r="E34" s="96" t="s">
        <v>85</v>
      </c>
      <c r="F34" s="97"/>
      <c r="G34" s="96" t="s">
        <v>86</v>
      </c>
      <c r="H34" s="98"/>
      <c r="I34" s="99"/>
      <c r="J34" s="97"/>
      <c r="K34" s="99"/>
      <c r="L34" s="97"/>
      <c r="M34" s="97"/>
      <c r="N34" s="100">
        <v>45806.0</v>
      </c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>
      <c r="A35" s="96" t="s">
        <v>4713</v>
      </c>
      <c r="B35" s="96">
        <v>2.198049591E10</v>
      </c>
      <c r="C35" s="96" t="s">
        <v>11012</v>
      </c>
      <c r="D35" s="97"/>
      <c r="E35" s="96" t="s">
        <v>85</v>
      </c>
      <c r="F35" s="97"/>
      <c r="G35" s="96" t="s">
        <v>86</v>
      </c>
      <c r="H35" s="98"/>
      <c r="I35" s="99"/>
      <c r="J35" s="97"/>
      <c r="K35" s="99"/>
      <c r="L35" s="97"/>
      <c r="M35" s="97"/>
      <c r="N35" s="100">
        <v>45806.0</v>
      </c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>
      <c r="A36" s="96" t="s">
        <v>7593</v>
      </c>
      <c r="B36" s="96">
        <v>2.1996130846E10</v>
      </c>
      <c r="C36" s="96" t="s">
        <v>11013</v>
      </c>
      <c r="D36" s="97"/>
      <c r="E36" s="96" t="s">
        <v>85</v>
      </c>
      <c r="F36" s="97"/>
      <c r="G36" s="96" t="s">
        <v>86</v>
      </c>
      <c r="H36" s="98"/>
      <c r="I36" s="99"/>
      <c r="J36" s="97"/>
      <c r="K36" s="99"/>
      <c r="L36" s="97"/>
      <c r="M36" s="97"/>
      <c r="N36" s="100">
        <v>45806.0</v>
      </c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>
      <c r="A37" s="96" t="s">
        <v>11014</v>
      </c>
      <c r="B37" s="96">
        <v>2.4992777698E10</v>
      </c>
      <c r="C37" s="96" t="s">
        <v>11015</v>
      </c>
      <c r="D37" s="97"/>
      <c r="E37" s="96" t="s">
        <v>85</v>
      </c>
      <c r="F37" s="97"/>
      <c r="G37" s="96" t="s">
        <v>86</v>
      </c>
      <c r="H37" s="98"/>
      <c r="I37" s="99"/>
      <c r="J37" s="97"/>
      <c r="K37" s="99"/>
      <c r="L37" s="97"/>
      <c r="M37" s="97"/>
      <c r="N37" s="100">
        <v>45806.0</v>
      </c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>
      <c r="A38" s="96" t="s">
        <v>4795</v>
      </c>
      <c r="B38" s="96">
        <v>2.1980915E10</v>
      </c>
      <c r="C38" s="96" t="s">
        <v>11016</v>
      </c>
      <c r="D38" s="97"/>
      <c r="E38" s="96" t="s">
        <v>671</v>
      </c>
      <c r="F38" s="96" t="s">
        <v>137</v>
      </c>
      <c r="G38" s="96" t="s">
        <v>94</v>
      </c>
      <c r="H38" s="101">
        <v>1789.91</v>
      </c>
      <c r="I38" s="99"/>
      <c r="J38" s="97"/>
      <c r="K38" s="99"/>
      <c r="L38" s="97"/>
      <c r="M38" s="97"/>
      <c r="N38" s="100">
        <v>45806.0</v>
      </c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>
      <c r="A39" s="96" t="s">
        <v>9213</v>
      </c>
      <c r="B39" s="96">
        <v>2.1994047842E10</v>
      </c>
      <c r="C39" s="96" t="s">
        <v>11017</v>
      </c>
      <c r="D39" s="97"/>
      <c r="E39" s="96" t="s">
        <v>649</v>
      </c>
      <c r="F39" s="96" t="s">
        <v>140</v>
      </c>
      <c r="G39" s="96" t="s">
        <v>94</v>
      </c>
      <c r="H39" s="101">
        <v>1416.08</v>
      </c>
      <c r="I39" s="99"/>
      <c r="J39" s="97"/>
      <c r="K39" s="99"/>
      <c r="L39" s="97"/>
      <c r="M39" s="97"/>
      <c r="N39" s="100">
        <v>45806.0</v>
      </c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>
      <c r="A40" s="96" t="s">
        <v>4762</v>
      </c>
      <c r="B40" s="96">
        <v>2.1971411992E10</v>
      </c>
      <c r="C40" s="96" t="s">
        <v>11018</v>
      </c>
      <c r="D40" s="97"/>
      <c r="E40" s="96" t="s">
        <v>671</v>
      </c>
      <c r="F40" s="97"/>
      <c r="G40" s="96" t="s">
        <v>86</v>
      </c>
      <c r="H40" s="98"/>
      <c r="I40" s="99"/>
      <c r="J40" s="97"/>
      <c r="K40" s="99"/>
      <c r="L40" s="97"/>
      <c r="M40" s="97"/>
      <c r="N40" s="100">
        <v>45806.0</v>
      </c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>
      <c r="A41" s="96" t="s">
        <v>4031</v>
      </c>
      <c r="B41" s="96">
        <v>2.1979451819E10</v>
      </c>
      <c r="C41" s="96" t="s">
        <v>11019</v>
      </c>
      <c r="D41" s="97"/>
      <c r="E41" s="96" t="s">
        <v>649</v>
      </c>
      <c r="F41" s="97"/>
      <c r="G41" s="96" t="s">
        <v>86</v>
      </c>
      <c r="H41" s="98"/>
      <c r="I41" s="99"/>
      <c r="J41" s="97"/>
      <c r="K41" s="99"/>
      <c r="L41" s="97"/>
      <c r="M41" s="97"/>
      <c r="N41" s="100">
        <v>45806.0</v>
      </c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>
      <c r="A42" s="96" t="s">
        <v>11020</v>
      </c>
      <c r="B42" s="96">
        <v>2.2999921026E10</v>
      </c>
      <c r="C42" s="96" t="s">
        <v>11021</v>
      </c>
      <c r="D42" s="97"/>
      <c r="E42" s="96" t="s">
        <v>85</v>
      </c>
      <c r="F42" s="97"/>
      <c r="G42" s="96" t="s">
        <v>86</v>
      </c>
      <c r="H42" s="98"/>
      <c r="I42" s="99"/>
      <c r="J42" s="97"/>
      <c r="K42" s="99"/>
      <c r="L42" s="97"/>
      <c r="M42" s="97"/>
      <c r="N42" s="100">
        <v>45807.0</v>
      </c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>
      <c r="A43" s="96" t="s">
        <v>4951</v>
      </c>
      <c r="B43" s="96">
        <v>2.1990481661E10</v>
      </c>
      <c r="C43" s="96" t="s">
        <v>11022</v>
      </c>
      <c r="D43" s="97"/>
      <c r="E43" s="96" t="s">
        <v>85</v>
      </c>
      <c r="F43" s="97"/>
      <c r="G43" s="96" t="s">
        <v>86</v>
      </c>
      <c r="H43" s="98"/>
      <c r="I43" s="99"/>
      <c r="J43" s="97"/>
      <c r="K43" s="99"/>
      <c r="L43" s="97"/>
      <c r="M43" s="97"/>
      <c r="N43" s="100">
        <v>45807.0</v>
      </c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>
      <c r="A44" s="96" t="s">
        <v>11023</v>
      </c>
      <c r="B44" s="96">
        <v>2.2992000953E10</v>
      </c>
      <c r="C44" s="96" t="s">
        <v>11024</v>
      </c>
      <c r="D44" s="97"/>
      <c r="E44" s="96" t="s">
        <v>85</v>
      </c>
      <c r="F44" s="97"/>
      <c r="G44" s="96" t="s">
        <v>86</v>
      </c>
      <c r="H44" s="98"/>
      <c r="I44" s="99"/>
      <c r="J44" s="97"/>
      <c r="K44" s="99"/>
      <c r="L44" s="97"/>
      <c r="M44" s="97"/>
      <c r="N44" s="100">
        <v>45807.0</v>
      </c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>
      <c r="A45" s="96" t="s">
        <v>3990</v>
      </c>
      <c r="B45" s="96">
        <v>2.1996324738E10</v>
      </c>
      <c r="C45" s="96" t="s">
        <v>11025</v>
      </c>
      <c r="D45" s="97"/>
      <c r="E45" s="96" t="s">
        <v>85</v>
      </c>
      <c r="F45" s="96" t="s">
        <v>970</v>
      </c>
      <c r="G45" s="96" t="s">
        <v>94</v>
      </c>
      <c r="H45" s="101">
        <v>302.22</v>
      </c>
      <c r="I45" s="99"/>
      <c r="J45" s="97"/>
      <c r="K45" s="99"/>
      <c r="L45" s="97"/>
      <c r="M45" s="97"/>
      <c r="N45" s="100">
        <v>45807.0</v>
      </c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>
      <c r="A46" s="96" t="s">
        <v>4728</v>
      </c>
      <c r="B46" s="96">
        <v>2.4993303736E10</v>
      </c>
      <c r="C46" s="96" t="s">
        <v>11026</v>
      </c>
      <c r="D46" s="97"/>
      <c r="E46" s="96" t="s">
        <v>649</v>
      </c>
      <c r="F46" s="97"/>
      <c r="G46" s="96" t="s">
        <v>86</v>
      </c>
      <c r="H46" s="98"/>
      <c r="I46" s="99"/>
      <c r="J46" s="97"/>
      <c r="K46" s="99"/>
      <c r="L46" s="97"/>
      <c r="M46" s="97"/>
      <c r="N46" s="100">
        <v>45807.0</v>
      </c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>
      <c r="A47" s="96" t="s">
        <v>11027</v>
      </c>
      <c r="B47" s="96">
        <v>2.1965330756E10</v>
      </c>
      <c r="C47" s="97"/>
      <c r="D47" s="97"/>
      <c r="E47" s="96" t="s">
        <v>134</v>
      </c>
      <c r="F47" s="96" t="s">
        <v>140</v>
      </c>
      <c r="G47" s="96" t="s">
        <v>150</v>
      </c>
      <c r="H47" s="101">
        <v>1895.71</v>
      </c>
      <c r="I47" s="99"/>
      <c r="J47" s="96">
        <v>1555090.0</v>
      </c>
      <c r="K47" s="100">
        <v>45838.0</v>
      </c>
      <c r="L47" s="97"/>
      <c r="M47" s="96" t="s">
        <v>11028</v>
      </c>
      <c r="N47" s="100">
        <v>45807.0</v>
      </c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>
      <c r="A48" s="96" t="s">
        <v>11029</v>
      </c>
      <c r="B48" s="96">
        <v>2.1994095484E10</v>
      </c>
      <c r="C48" s="97"/>
      <c r="D48" s="97"/>
      <c r="E48" s="96" t="s">
        <v>134</v>
      </c>
      <c r="F48" s="96" t="s">
        <v>289</v>
      </c>
      <c r="G48" s="96" t="s">
        <v>53</v>
      </c>
      <c r="H48" s="101">
        <v>677.89</v>
      </c>
      <c r="I48" s="99"/>
      <c r="J48" s="96">
        <v>1.7483686075834E13</v>
      </c>
      <c r="K48" s="100">
        <v>45813.0</v>
      </c>
      <c r="L48" s="96">
        <v>6.0</v>
      </c>
      <c r="M48" s="97"/>
      <c r="N48" s="100">
        <v>45812.0</v>
      </c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>
      <c r="A49" s="96" t="s">
        <v>11030</v>
      </c>
      <c r="B49" s="96">
        <v>2.1995310175E10</v>
      </c>
      <c r="C49" s="97"/>
      <c r="D49" s="97"/>
      <c r="E49" s="96" t="s">
        <v>134</v>
      </c>
      <c r="F49" s="96" t="s">
        <v>289</v>
      </c>
      <c r="G49" s="96" t="s">
        <v>53</v>
      </c>
      <c r="H49" s="101">
        <v>1826.24</v>
      </c>
      <c r="I49" s="99"/>
      <c r="J49" s="96">
        <v>1.7488797765784E13</v>
      </c>
      <c r="K49" s="100">
        <v>45810.0</v>
      </c>
      <c r="L49" s="96">
        <v>6.0</v>
      </c>
      <c r="M49" s="97"/>
      <c r="N49" s="100">
        <v>45811.0</v>
      </c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>
      <c r="A50" s="96" t="s">
        <v>11031</v>
      </c>
      <c r="B50" s="96">
        <v>2.1993627532E10</v>
      </c>
      <c r="C50" s="96" t="s">
        <v>11032</v>
      </c>
      <c r="D50" s="97"/>
      <c r="E50" s="96" t="s">
        <v>649</v>
      </c>
      <c r="F50" s="96" t="s">
        <v>289</v>
      </c>
      <c r="G50" s="96" t="s">
        <v>53</v>
      </c>
      <c r="H50" s="101">
        <v>1182.86</v>
      </c>
      <c r="I50" s="99"/>
      <c r="J50" s="96">
        <v>1.7489611259255E13</v>
      </c>
      <c r="K50" s="100">
        <v>45811.0</v>
      </c>
      <c r="L50" s="96">
        <v>6.0</v>
      </c>
      <c r="M50" s="97"/>
      <c r="N50" s="100">
        <v>45811.0</v>
      </c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>
      <c r="A51" s="96" t="s">
        <v>4458</v>
      </c>
      <c r="B51" s="96">
        <v>2.1981910367E10</v>
      </c>
      <c r="C51" s="96" t="s">
        <v>11033</v>
      </c>
      <c r="D51" s="97"/>
      <c r="E51" s="96" t="s">
        <v>671</v>
      </c>
      <c r="F51" s="97"/>
      <c r="G51" s="96" t="s">
        <v>86</v>
      </c>
      <c r="H51" s="98"/>
      <c r="I51" s="99"/>
      <c r="J51" s="97"/>
      <c r="K51" s="99"/>
      <c r="L51" s="97"/>
      <c r="M51" s="97"/>
      <c r="N51" s="100">
        <v>45811.0</v>
      </c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>
      <c r="A52" s="96" t="s">
        <v>4132</v>
      </c>
      <c r="B52" s="96">
        <v>2.4992436053E10</v>
      </c>
      <c r="C52" s="96" t="s">
        <v>11034</v>
      </c>
      <c r="D52" s="97"/>
      <c r="E52" s="96" t="s">
        <v>671</v>
      </c>
      <c r="F52" s="97"/>
      <c r="G52" s="96" t="s">
        <v>86</v>
      </c>
      <c r="H52" s="98"/>
      <c r="I52" s="99"/>
      <c r="J52" s="97"/>
      <c r="K52" s="99"/>
      <c r="L52" s="97"/>
      <c r="M52" s="97"/>
      <c r="N52" s="100">
        <v>45811.0</v>
      </c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>
      <c r="A53" s="96" t="s">
        <v>4074</v>
      </c>
      <c r="B53" s="96">
        <v>2.1971974389E10</v>
      </c>
      <c r="C53" s="96" t="s">
        <v>11035</v>
      </c>
      <c r="D53" s="97"/>
      <c r="E53" s="96" t="s">
        <v>671</v>
      </c>
      <c r="F53" s="96" t="s">
        <v>289</v>
      </c>
      <c r="G53" s="96" t="s">
        <v>94</v>
      </c>
      <c r="H53" s="101">
        <v>1182.86</v>
      </c>
      <c r="I53" s="99"/>
      <c r="J53" s="97"/>
      <c r="K53" s="99"/>
      <c r="L53" s="97"/>
      <c r="M53" s="97"/>
      <c r="N53" s="100">
        <v>45811.0</v>
      </c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>
      <c r="A54" s="96" t="s">
        <v>4744</v>
      </c>
      <c r="B54" s="96">
        <v>2.1999488078E10</v>
      </c>
      <c r="C54" s="96" t="s">
        <v>11036</v>
      </c>
      <c r="D54" s="97"/>
      <c r="E54" s="96" t="s">
        <v>671</v>
      </c>
      <c r="F54" s="96" t="s">
        <v>140</v>
      </c>
      <c r="G54" s="96" t="s">
        <v>94</v>
      </c>
      <c r="H54" s="101">
        <v>1416.08</v>
      </c>
      <c r="I54" s="99"/>
      <c r="J54" s="97"/>
      <c r="K54" s="99"/>
      <c r="L54" s="97"/>
      <c r="M54" s="97"/>
      <c r="N54" s="100">
        <v>45811.0</v>
      </c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>
      <c r="A55" s="96" t="s">
        <v>4985</v>
      </c>
      <c r="B55" s="96">
        <v>2.1982549133E10</v>
      </c>
      <c r="C55" s="97"/>
      <c r="D55" s="97"/>
      <c r="E55" s="96" t="s">
        <v>85</v>
      </c>
      <c r="F55" s="97"/>
      <c r="G55" s="96" t="s">
        <v>86</v>
      </c>
      <c r="H55" s="98"/>
      <c r="I55" s="99"/>
      <c r="J55" s="97"/>
      <c r="K55" s="99"/>
      <c r="L55" s="97"/>
      <c r="M55" s="97"/>
      <c r="N55" s="100">
        <v>45811.0</v>
      </c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>
      <c r="A56" s="96" t="s">
        <v>4685</v>
      </c>
      <c r="B56" s="96">
        <v>2.199122275E10</v>
      </c>
      <c r="C56" s="97"/>
      <c r="D56" s="97"/>
      <c r="E56" s="96" t="s">
        <v>85</v>
      </c>
      <c r="F56" s="97"/>
      <c r="G56" s="96" t="s">
        <v>86</v>
      </c>
      <c r="H56" s="98"/>
      <c r="I56" s="99"/>
      <c r="J56" s="97"/>
      <c r="K56" s="99"/>
      <c r="L56" s="97"/>
      <c r="M56" s="97"/>
      <c r="N56" s="100">
        <v>45811.0</v>
      </c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>
      <c r="A57" s="96" t="s">
        <v>10853</v>
      </c>
      <c r="B57" s="96">
        <v>2.1969910716E10</v>
      </c>
      <c r="C57" s="97"/>
      <c r="D57" s="97"/>
      <c r="E57" s="96" t="s">
        <v>85</v>
      </c>
      <c r="F57" s="97"/>
      <c r="G57" s="96" t="s">
        <v>86</v>
      </c>
      <c r="H57" s="98"/>
      <c r="I57" s="99"/>
      <c r="J57" s="97"/>
      <c r="K57" s="99"/>
      <c r="L57" s="97"/>
      <c r="M57" s="97"/>
      <c r="N57" s="100">
        <v>45811.0</v>
      </c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>
      <c r="A58" s="96" t="s">
        <v>11037</v>
      </c>
      <c r="B58" s="96">
        <v>2.4992976119E10</v>
      </c>
      <c r="C58" s="97"/>
      <c r="D58" s="97"/>
      <c r="E58" s="96" t="s">
        <v>85</v>
      </c>
      <c r="F58" s="97"/>
      <c r="G58" s="96" t="s">
        <v>86</v>
      </c>
      <c r="H58" s="98"/>
      <c r="I58" s="99"/>
      <c r="J58" s="97"/>
      <c r="K58" s="99"/>
      <c r="L58" s="97"/>
      <c r="M58" s="97"/>
      <c r="N58" s="100">
        <v>45811.0</v>
      </c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>
      <c r="A59" s="96" t="s">
        <v>10871</v>
      </c>
      <c r="B59" s="96">
        <v>2.1991619999E10</v>
      </c>
      <c r="C59" s="96" t="s">
        <v>11038</v>
      </c>
      <c r="D59" s="97"/>
      <c r="E59" s="96" t="s">
        <v>85</v>
      </c>
      <c r="F59" s="96" t="s">
        <v>289</v>
      </c>
      <c r="G59" s="96" t="s">
        <v>94</v>
      </c>
      <c r="H59" s="101">
        <v>1182.86</v>
      </c>
      <c r="I59" s="99"/>
      <c r="J59" s="97"/>
      <c r="K59" s="99"/>
      <c r="L59" s="97"/>
      <c r="M59" s="97"/>
      <c r="N59" s="100">
        <v>45811.0</v>
      </c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>
      <c r="A60" s="96" t="s">
        <v>11039</v>
      </c>
      <c r="B60" s="96">
        <v>2.1964356857E10</v>
      </c>
      <c r="C60" s="96" t="s">
        <v>11040</v>
      </c>
      <c r="D60" s="97"/>
      <c r="E60" s="96" t="s">
        <v>85</v>
      </c>
      <c r="F60" s="97"/>
      <c r="G60" s="96" t="s">
        <v>86</v>
      </c>
      <c r="H60" s="98"/>
      <c r="I60" s="99"/>
      <c r="J60" s="97"/>
      <c r="K60" s="99"/>
      <c r="L60" s="97"/>
      <c r="M60" s="97"/>
      <c r="N60" s="100">
        <v>45811.0</v>
      </c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>
      <c r="A61" s="96" t="s">
        <v>5159</v>
      </c>
      <c r="B61" s="96">
        <v>2.1968357836E10</v>
      </c>
      <c r="C61" s="97"/>
      <c r="D61" s="97"/>
      <c r="E61" s="96" t="s">
        <v>85</v>
      </c>
      <c r="F61" s="97"/>
      <c r="G61" s="96" t="s">
        <v>86</v>
      </c>
      <c r="H61" s="98"/>
      <c r="I61" s="99"/>
      <c r="J61" s="97"/>
      <c r="K61" s="99"/>
      <c r="L61" s="97"/>
      <c r="M61" s="97"/>
      <c r="N61" s="100">
        <v>45811.0</v>
      </c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>
      <c r="A62" s="96" t="s">
        <v>10872</v>
      </c>
      <c r="B62" s="96">
        <v>2.1998178801E10</v>
      </c>
      <c r="C62" s="96" t="s">
        <v>11041</v>
      </c>
      <c r="D62" s="97"/>
      <c r="E62" s="96" t="s">
        <v>85</v>
      </c>
      <c r="F62" s="96" t="s">
        <v>420</v>
      </c>
      <c r="G62" s="96" t="s">
        <v>94</v>
      </c>
      <c r="H62" s="101">
        <v>318.47</v>
      </c>
      <c r="I62" s="99"/>
      <c r="J62" s="97"/>
      <c r="K62" s="99"/>
      <c r="L62" s="97"/>
      <c r="M62" s="97"/>
      <c r="N62" s="100">
        <v>45811.0</v>
      </c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>
      <c r="A63" s="96" t="s">
        <v>4499</v>
      </c>
      <c r="B63" s="96">
        <v>2.4999816542E10</v>
      </c>
      <c r="C63" s="96" t="s">
        <v>11042</v>
      </c>
      <c r="D63" s="97"/>
      <c r="E63" s="96" t="s">
        <v>85</v>
      </c>
      <c r="F63" s="96" t="s">
        <v>93</v>
      </c>
      <c r="G63" s="96" t="s">
        <v>94</v>
      </c>
      <c r="H63" s="101">
        <v>483.72</v>
      </c>
      <c r="I63" s="99"/>
      <c r="J63" s="97"/>
      <c r="K63" s="99"/>
      <c r="L63" s="97"/>
      <c r="M63" s="97"/>
      <c r="N63" s="100">
        <v>45811.0</v>
      </c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>
      <c r="A64" s="96" t="s">
        <v>9171</v>
      </c>
      <c r="B64" s="96">
        <v>2.1991943222E10</v>
      </c>
      <c r="C64" s="97"/>
      <c r="D64" s="97"/>
      <c r="E64" s="96" t="s">
        <v>671</v>
      </c>
      <c r="F64" s="97"/>
      <c r="G64" s="96" t="s">
        <v>86</v>
      </c>
      <c r="H64" s="98"/>
      <c r="I64" s="99"/>
      <c r="J64" s="97"/>
      <c r="K64" s="99"/>
      <c r="L64" s="97"/>
      <c r="M64" s="97"/>
      <c r="N64" s="100">
        <v>45812.0</v>
      </c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>
      <c r="A65" s="96" t="s">
        <v>4079</v>
      </c>
      <c r="B65" s="96">
        <v>2.1964935625E10</v>
      </c>
      <c r="C65" s="97"/>
      <c r="D65" s="97"/>
      <c r="E65" s="96" t="s">
        <v>671</v>
      </c>
      <c r="F65" s="97"/>
      <c r="G65" s="96" t="s">
        <v>86</v>
      </c>
      <c r="H65" s="98"/>
      <c r="I65" s="99"/>
      <c r="J65" s="97"/>
      <c r="K65" s="99"/>
      <c r="L65" s="97"/>
      <c r="M65" s="97"/>
      <c r="N65" s="100">
        <v>45812.0</v>
      </c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>
      <c r="A66" s="96" t="s">
        <v>4713</v>
      </c>
      <c r="B66" s="96">
        <v>2.19922272E10</v>
      </c>
      <c r="C66" s="97"/>
      <c r="D66" s="97"/>
      <c r="E66" s="96" t="s">
        <v>649</v>
      </c>
      <c r="F66" s="97"/>
      <c r="G66" s="96" t="s">
        <v>86</v>
      </c>
      <c r="H66" s="98"/>
      <c r="I66" s="99"/>
      <c r="J66" s="97"/>
      <c r="K66" s="99"/>
      <c r="L66" s="97"/>
      <c r="M66" s="97"/>
      <c r="N66" s="100">
        <v>45812.0</v>
      </c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>
      <c r="A67" s="96" t="s">
        <v>11043</v>
      </c>
      <c r="B67" s="96">
        <v>2.1985463415E10</v>
      </c>
      <c r="C67" s="96" t="s">
        <v>11044</v>
      </c>
      <c r="D67" s="97"/>
      <c r="E67" s="96" t="s">
        <v>134</v>
      </c>
      <c r="F67" s="96" t="s">
        <v>137</v>
      </c>
      <c r="G67" s="96" t="s">
        <v>53</v>
      </c>
      <c r="H67" s="101">
        <v>6152.42</v>
      </c>
      <c r="I67" s="99"/>
      <c r="J67" s="96">
        <v>9.6470599E7</v>
      </c>
      <c r="K67" s="100">
        <v>45868.0</v>
      </c>
      <c r="L67" s="96">
        <v>7.0</v>
      </c>
      <c r="M67" s="97"/>
      <c r="N67" s="100">
        <v>45868.0</v>
      </c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>
      <c r="A68" s="96" t="s">
        <v>4411</v>
      </c>
      <c r="B68" s="96">
        <v>2.1982085183E10</v>
      </c>
      <c r="C68" s="96" t="s">
        <v>11045</v>
      </c>
      <c r="D68" s="96" t="s">
        <v>8776</v>
      </c>
      <c r="E68" s="96" t="s">
        <v>134</v>
      </c>
      <c r="F68" s="96" t="s">
        <v>137</v>
      </c>
      <c r="G68" s="96" t="s">
        <v>53</v>
      </c>
      <c r="H68" s="101">
        <v>2317.98</v>
      </c>
      <c r="I68" s="99"/>
      <c r="J68" s="96">
        <v>9.6473511E7</v>
      </c>
      <c r="K68" s="100">
        <v>45828.0</v>
      </c>
      <c r="L68" s="96">
        <v>6.0</v>
      </c>
      <c r="M68" s="96" t="s">
        <v>11046</v>
      </c>
      <c r="N68" s="100">
        <v>45828.0</v>
      </c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>
      <c r="A69" s="96" t="s">
        <v>11047</v>
      </c>
      <c r="B69" s="96">
        <v>2.1981851561E10</v>
      </c>
      <c r="C69" s="97"/>
      <c r="D69" s="97"/>
      <c r="E69" s="96" t="s">
        <v>671</v>
      </c>
      <c r="F69" s="97"/>
      <c r="G69" s="96" t="s">
        <v>86</v>
      </c>
      <c r="H69" s="98"/>
      <c r="I69" s="99"/>
      <c r="J69" s="97"/>
      <c r="K69" s="99"/>
      <c r="L69" s="97"/>
      <c r="M69" s="97"/>
      <c r="N69" s="100">
        <v>45813.0</v>
      </c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>
      <c r="A70" s="96" t="s">
        <v>4299</v>
      </c>
      <c r="B70" s="96">
        <v>2.1965063095E10</v>
      </c>
      <c r="C70" s="97"/>
      <c r="D70" s="97"/>
      <c r="E70" s="96" t="s">
        <v>671</v>
      </c>
      <c r="F70" s="97"/>
      <c r="G70" s="96" t="s">
        <v>86</v>
      </c>
      <c r="H70" s="98"/>
      <c r="I70" s="99"/>
      <c r="J70" s="97"/>
      <c r="K70" s="99"/>
      <c r="L70" s="97"/>
      <c r="M70" s="97"/>
      <c r="N70" s="100">
        <v>45813.0</v>
      </c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>
      <c r="A71" s="96" t="s">
        <v>4999</v>
      </c>
      <c r="B71" s="96">
        <v>2.2992483513E10</v>
      </c>
      <c r="C71" s="97"/>
      <c r="D71" s="97"/>
      <c r="E71" s="96" t="s">
        <v>85</v>
      </c>
      <c r="F71" s="97"/>
      <c r="G71" s="96" t="s">
        <v>86</v>
      </c>
      <c r="H71" s="98"/>
      <c r="I71" s="99"/>
      <c r="J71" s="97"/>
      <c r="K71" s="99"/>
      <c r="L71" s="97"/>
      <c r="M71" s="97"/>
      <c r="N71" s="100">
        <v>45813.0</v>
      </c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>
      <c r="A72" s="96" t="s">
        <v>5249</v>
      </c>
      <c r="B72" s="96">
        <v>2.1966748432E10</v>
      </c>
      <c r="C72" s="97"/>
      <c r="D72" s="97"/>
      <c r="E72" s="96" t="s">
        <v>649</v>
      </c>
      <c r="F72" s="97"/>
      <c r="G72" s="96" t="s">
        <v>86</v>
      </c>
      <c r="H72" s="98"/>
      <c r="I72" s="99"/>
      <c r="J72" s="97"/>
      <c r="K72" s="99"/>
      <c r="L72" s="97"/>
      <c r="M72" s="97"/>
      <c r="N72" s="100">
        <v>45814.0</v>
      </c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>
      <c r="A73" s="96" t="s">
        <v>4112</v>
      </c>
      <c r="B73" s="96">
        <v>2.196509257E10</v>
      </c>
      <c r="C73" s="96" t="s">
        <v>11048</v>
      </c>
      <c r="D73" s="97"/>
      <c r="E73" s="96" t="s">
        <v>671</v>
      </c>
      <c r="F73" s="96" t="s">
        <v>93</v>
      </c>
      <c r="G73" s="96" t="s">
        <v>94</v>
      </c>
      <c r="H73" s="101">
        <v>1383.71</v>
      </c>
      <c r="I73" s="99"/>
      <c r="J73" s="97"/>
      <c r="K73" s="99"/>
      <c r="L73" s="97"/>
      <c r="M73" s="97"/>
      <c r="N73" s="100">
        <v>45814.0</v>
      </c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>
      <c r="A74" s="96" t="s">
        <v>4804</v>
      </c>
      <c r="B74" s="96">
        <v>2.1992510928E10</v>
      </c>
      <c r="C74" s="97"/>
      <c r="D74" s="97"/>
      <c r="E74" s="96" t="s">
        <v>671</v>
      </c>
      <c r="F74" s="97"/>
      <c r="G74" s="96" t="s">
        <v>86</v>
      </c>
      <c r="H74" s="98"/>
      <c r="I74" s="99"/>
      <c r="J74" s="97"/>
      <c r="K74" s="99"/>
      <c r="L74" s="97"/>
      <c r="M74" s="97"/>
      <c r="N74" s="100">
        <v>45814.0</v>
      </c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>
      <c r="A75" s="96" t="s">
        <v>9492</v>
      </c>
      <c r="B75" s="96">
        <v>2.1997692315E10</v>
      </c>
      <c r="C75" s="97"/>
      <c r="D75" s="97"/>
      <c r="E75" s="96" t="s">
        <v>85</v>
      </c>
      <c r="F75" s="97"/>
      <c r="G75" s="96" t="s">
        <v>86</v>
      </c>
      <c r="H75" s="98"/>
      <c r="I75" s="99"/>
      <c r="J75" s="97"/>
      <c r="K75" s="99"/>
      <c r="L75" s="97"/>
      <c r="M75" s="97"/>
      <c r="N75" s="100">
        <v>45814.0</v>
      </c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>
      <c r="A76" s="96" t="s">
        <v>11049</v>
      </c>
      <c r="B76" s="96">
        <v>2.195402316E9</v>
      </c>
      <c r="C76" s="97"/>
      <c r="D76" s="97"/>
      <c r="E76" s="96" t="s">
        <v>85</v>
      </c>
      <c r="F76" s="97"/>
      <c r="G76" s="96" t="s">
        <v>86</v>
      </c>
      <c r="H76" s="98"/>
      <c r="I76" s="99"/>
      <c r="J76" s="97"/>
      <c r="K76" s="99"/>
      <c r="L76" s="97"/>
      <c r="M76" s="97"/>
      <c r="N76" s="100">
        <v>45814.0</v>
      </c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>
      <c r="A77" s="96" t="s">
        <v>4799</v>
      </c>
      <c r="B77" s="96">
        <v>2.1999873594E10</v>
      </c>
      <c r="C77" s="97"/>
      <c r="D77" s="97"/>
      <c r="E77" s="96" t="s">
        <v>85</v>
      </c>
      <c r="F77" s="97"/>
      <c r="G77" s="96" t="s">
        <v>86</v>
      </c>
      <c r="H77" s="98"/>
      <c r="I77" s="99"/>
      <c r="J77" s="97"/>
      <c r="K77" s="99"/>
      <c r="L77" s="97"/>
      <c r="M77" s="97"/>
      <c r="N77" s="100">
        <v>45814.0</v>
      </c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>
      <c r="A78" s="96" t="s">
        <v>4026</v>
      </c>
      <c r="B78" s="96">
        <v>2.1993998563E10</v>
      </c>
      <c r="C78" s="97"/>
      <c r="D78" s="97"/>
      <c r="E78" s="96" t="s">
        <v>655</v>
      </c>
      <c r="F78" s="97"/>
      <c r="G78" s="96" t="s">
        <v>86</v>
      </c>
      <c r="H78" s="98"/>
      <c r="I78" s="99"/>
      <c r="J78" s="97"/>
      <c r="K78" s="99"/>
      <c r="L78" s="97"/>
      <c r="M78" s="97"/>
      <c r="N78" s="100">
        <v>45814.0</v>
      </c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>
      <c r="A79" s="96" t="s">
        <v>9929</v>
      </c>
      <c r="B79" s="96">
        <v>2.1988399604E10</v>
      </c>
      <c r="C79" s="97"/>
      <c r="D79" s="97"/>
      <c r="E79" s="96" t="s">
        <v>671</v>
      </c>
      <c r="F79" s="97"/>
      <c r="G79" s="96" t="s">
        <v>86</v>
      </c>
      <c r="H79" s="98"/>
      <c r="I79" s="99"/>
      <c r="J79" s="97"/>
      <c r="K79" s="99"/>
      <c r="L79" s="97"/>
      <c r="M79" s="97"/>
      <c r="N79" s="100">
        <v>45819.0</v>
      </c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>
      <c r="A80" s="96" t="s">
        <v>4795</v>
      </c>
      <c r="B80" s="96">
        <v>2.1992433799E10</v>
      </c>
      <c r="C80" s="97"/>
      <c r="D80" s="97"/>
      <c r="E80" s="96" t="s">
        <v>671</v>
      </c>
      <c r="F80" s="97"/>
      <c r="G80" s="96" t="s">
        <v>86</v>
      </c>
      <c r="H80" s="98"/>
      <c r="I80" s="99"/>
      <c r="J80" s="97"/>
      <c r="K80" s="99"/>
      <c r="L80" s="97"/>
      <c r="M80" s="97"/>
      <c r="N80" s="100">
        <v>45819.0</v>
      </c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>
      <c r="A81" s="96" t="s">
        <v>4531</v>
      </c>
      <c r="B81" s="96">
        <v>2.1993976069E10</v>
      </c>
      <c r="C81" s="97"/>
      <c r="D81" s="97"/>
      <c r="E81" s="96" t="s">
        <v>671</v>
      </c>
      <c r="F81" s="96" t="s">
        <v>137</v>
      </c>
      <c r="G81" s="96" t="s">
        <v>94</v>
      </c>
      <c r="H81" s="101">
        <v>597.5</v>
      </c>
      <c r="I81" s="99"/>
      <c r="J81" s="97"/>
      <c r="K81" s="99"/>
      <c r="L81" s="97"/>
      <c r="M81" s="97"/>
      <c r="N81" s="100">
        <v>45819.0</v>
      </c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>
      <c r="A82" s="96" t="s">
        <v>4104</v>
      </c>
      <c r="B82" s="96">
        <v>2.1990091756E10</v>
      </c>
      <c r="C82" s="97"/>
      <c r="D82" s="97"/>
      <c r="E82" s="96" t="s">
        <v>671</v>
      </c>
      <c r="F82" s="97"/>
      <c r="G82" s="96" t="s">
        <v>86</v>
      </c>
      <c r="H82" s="98"/>
      <c r="I82" s="99"/>
      <c r="J82" s="97"/>
      <c r="K82" s="99"/>
      <c r="L82" s="97"/>
      <c r="M82" s="97"/>
      <c r="N82" s="100">
        <v>45819.0</v>
      </c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>
      <c r="A83" s="96" t="s">
        <v>5284</v>
      </c>
      <c r="B83" s="96">
        <v>2.1981374547E10</v>
      </c>
      <c r="C83" s="97"/>
      <c r="D83" s="97"/>
      <c r="E83" s="96" t="s">
        <v>655</v>
      </c>
      <c r="F83" s="96" t="s">
        <v>2141</v>
      </c>
      <c r="G83" s="96" t="s">
        <v>94</v>
      </c>
      <c r="H83" s="101">
        <v>324.06</v>
      </c>
      <c r="I83" s="99"/>
      <c r="J83" s="97"/>
      <c r="K83" s="99"/>
      <c r="L83" s="97"/>
      <c r="M83" s="97"/>
      <c r="N83" s="100">
        <v>45819.0</v>
      </c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>
      <c r="A84" s="96" t="s">
        <v>4299</v>
      </c>
      <c r="B84" s="96">
        <v>2.1989120195E10</v>
      </c>
      <c r="C84" s="97"/>
      <c r="D84" s="97"/>
      <c r="E84" s="96" t="s">
        <v>85</v>
      </c>
      <c r="F84" s="97"/>
      <c r="G84" s="96" t="s">
        <v>86</v>
      </c>
      <c r="H84" s="98"/>
      <c r="I84" s="99"/>
      <c r="J84" s="97"/>
      <c r="K84" s="99"/>
      <c r="L84" s="97"/>
      <c r="M84" s="97"/>
      <c r="N84" s="100">
        <v>45821.0</v>
      </c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>
      <c r="A85" s="96" t="s">
        <v>6951</v>
      </c>
      <c r="B85" s="96">
        <v>2.1968011178E10</v>
      </c>
      <c r="C85" s="97"/>
      <c r="D85" s="97"/>
      <c r="E85" s="96" t="s">
        <v>85</v>
      </c>
      <c r="F85" s="97"/>
      <c r="G85" s="96" t="s">
        <v>86</v>
      </c>
      <c r="H85" s="98"/>
      <c r="I85" s="99"/>
      <c r="J85" s="97"/>
      <c r="K85" s="99"/>
      <c r="L85" s="97"/>
      <c r="M85" s="97"/>
      <c r="N85" s="100">
        <v>45821.0</v>
      </c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>
      <c r="A86" s="96" t="s">
        <v>4031</v>
      </c>
      <c r="B86" s="96">
        <v>2.19888824782E11</v>
      </c>
      <c r="C86" s="97"/>
      <c r="D86" s="97"/>
      <c r="E86" s="96" t="s">
        <v>85</v>
      </c>
      <c r="F86" s="96" t="s">
        <v>93</v>
      </c>
      <c r="G86" s="96" t="s">
        <v>94</v>
      </c>
      <c r="H86" s="101">
        <v>848.55</v>
      </c>
      <c r="I86" s="99"/>
      <c r="J86" s="97"/>
      <c r="K86" s="99"/>
      <c r="L86" s="97"/>
      <c r="M86" s="97"/>
      <c r="N86" s="100">
        <v>45821.0</v>
      </c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>
      <c r="A87" s="96" t="s">
        <v>11050</v>
      </c>
      <c r="B87" s="96">
        <v>2.1980101977E10</v>
      </c>
      <c r="C87" s="97"/>
      <c r="D87" s="97"/>
      <c r="E87" s="96" t="s">
        <v>671</v>
      </c>
      <c r="F87" s="97"/>
      <c r="G87" s="96" t="s">
        <v>86</v>
      </c>
      <c r="H87" s="98"/>
      <c r="I87" s="99"/>
      <c r="J87" s="97"/>
      <c r="K87" s="99"/>
      <c r="L87" s="97"/>
      <c r="M87" s="97"/>
      <c r="N87" s="100">
        <v>45821.0</v>
      </c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>
      <c r="A88" s="96" t="s">
        <v>4549</v>
      </c>
      <c r="B88" s="96">
        <v>2.2974029406E10</v>
      </c>
      <c r="C88" s="97"/>
      <c r="D88" s="97"/>
      <c r="E88" s="96" t="s">
        <v>85</v>
      </c>
      <c r="F88" s="97"/>
      <c r="G88" s="96" t="s">
        <v>86</v>
      </c>
      <c r="H88" s="98"/>
      <c r="I88" s="99"/>
      <c r="J88" s="97"/>
      <c r="K88" s="99"/>
      <c r="L88" s="97"/>
      <c r="M88" s="97"/>
      <c r="N88" s="100">
        <v>45821.0</v>
      </c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>
      <c r="A89" s="96" t="s">
        <v>9609</v>
      </c>
      <c r="B89" s="96">
        <v>2.2998856416E10</v>
      </c>
      <c r="C89" s="97"/>
      <c r="D89" s="97"/>
      <c r="E89" s="96" t="s">
        <v>85</v>
      </c>
      <c r="F89" s="97"/>
      <c r="G89" s="96" t="s">
        <v>86</v>
      </c>
      <c r="H89" s="98"/>
      <c r="I89" s="99"/>
      <c r="J89" s="97"/>
      <c r="K89" s="99"/>
      <c r="L89" s="97"/>
      <c r="M89" s="97"/>
      <c r="N89" s="100">
        <v>45821.0</v>
      </c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>
      <c r="A90" s="96" t="s">
        <v>4906</v>
      </c>
      <c r="B90" s="96">
        <v>2.1976270707E10</v>
      </c>
      <c r="C90" s="97"/>
      <c r="D90" s="97"/>
      <c r="E90" s="96" t="s">
        <v>649</v>
      </c>
      <c r="F90" s="97"/>
      <c r="G90" s="96" t="s">
        <v>86</v>
      </c>
      <c r="H90" s="98"/>
      <c r="I90" s="99"/>
      <c r="J90" s="97"/>
      <c r="K90" s="99"/>
      <c r="L90" s="97"/>
      <c r="M90" s="97"/>
      <c r="N90" s="100">
        <v>45821.0</v>
      </c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>
      <c r="A91" s="96" t="s">
        <v>11051</v>
      </c>
      <c r="B91" s="96">
        <v>2.198717758E10</v>
      </c>
      <c r="C91" s="97"/>
      <c r="D91" s="97"/>
      <c r="E91" s="96" t="s">
        <v>655</v>
      </c>
      <c r="F91" s="97"/>
      <c r="G91" s="96" t="s">
        <v>86</v>
      </c>
      <c r="H91" s="98"/>
      <c r="I91" s="99"/>
      <c r="J91" s="97"/>
      <c r="K91" s="99"/>
      <c r="L91" s="97"/>
      <c r="M91" s="97"/>
      <c r="N91" s="100">
        <v>45821.0</v>
      </c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>
      <c r="A92" s="96" t="s">
        <v>7587</v>
      </c>
      <c r="B92" s="96">
        <v>2.1999685838E10</v>
      </c>
      <c r="C92" s="96" t="s">
        <v>11052</v>
      </c>
      <c r="D92" s="97"/>
      <c r="E92" s="96" t="s">
        <v>85</v>
      </c>
      <c r="F92" s="96" t="s">
        <v>93</v>
      </c>
      <c r="G92" s="96" t="s">
        <v>94</v>
      </c>
      <c r="H92" s="101">
        <v>1948.42</v>
      </c>
      <c r="I92" s="99"/>
      <c r="J92" s="97"/>
      <c r="K92" s="99"/>
      <c r="L92" s="97"/>
      <c r="M92" s="97"/>
      <c r="N92" s="100">
        <v>45824.0</v>
      </c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>
      <c r="A93" s="96" t="s">
        <v>11053</v>
      </c>
      <c r="B93" s="96">
        <v>2.197946555E10</v>
      </c>
      <c r="C93" s="96" t="s">
        <v>11054</v>
      </c>
      <c r="D93" s="97"/>
      <c r="E93" s="96" t="s">
        <v>85</v>
      </c>
      <c r="F93" s="96" t="s">
        <v>93</v>
      </c>
      <c r="G93" s="96" t="s">
        <v>94</v>
      </c>
      <c r="H93" s="101">
        <v>376.37</v>
      </c>
      <c r="I93" s="99"/>
      <c r="J93" s="97"/>
      <c r="K93" s="99"/>
      <c r="L93" s="97"/>
      <c r="M93" s="97"/>
      <c r="N93" s="100">
        <v>45824.0</v>
      </c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>
      <c r="A94" s="96" t="s">
        <v>4121</v>
      </c>
      <c r="B94" s="96">
        <v>2.4988460631E10</v>
      </c>
      <c r="C94" s="96" t="s">
        <v>11055</v>
      </c>
      <c r="D94" s="97"/>
      <c r="E94" s="96" t="s">
        <v>85</v>
      </c>
      <c r="F94" s="96" t="s">
        <v>93</v>
      </c>
      <c r="G94" s="96" t="s">
        <v>94</v>
      </c>
      <c r="H94" s="101">
        <v>376.37</v>
      </c>
      <c r="I94" s="99"/>
      <c r="J94" s="97"/>
      <c r="K94" s="99"/>
      <c r="L94" s="97"/>
      <c r="M94" s="97"/>
      <c r="N94" s="100">
        <v>45824.0</v>
      </c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>
      <c r="A95" s="96" t="s">
        <v>4053</v>
      </c>
      <c r="B95" s="96">
        <v>2.1996079149E10</v>
      </c>
      <c r="C95" s="97"/>
      <c r="D95" s="97"/>
      <c r="E95" s="96" t="s">
        <v>671</v>
      </c>
      <c r="F95" s="97"/>
      <c r="G95" s="96" t="s">
        <v>86</v>
      </c>
      <c r="H95" s="98"/>
      <c r="I95" s="99"/>
      <c r="J95" s="97"/>
      <c r="K95" s="99"/>
      <c r="L95" s="97"/>
      <c r="M95" s="97"/>
      <c r="N95" s="100">
        <v>45824.0</v>
      </c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>
      <c r="A96" s="96" t="s">
        <v>4299</v>
      </c>
      <c r="B96" s="96">
        <v>2.1982223823E10</v>
      </c>
      <c r="C96" s="97"/>
      <c r="D96" s="97"/>
      <c r="E96" s="96" t="s">
        <v>671</v>
      </c>
      <c r="F96" s="97"/>
      <c r="G96" s="96" t="s">
        <v>86</v>
      </c>
      <c r="H96" s="98"/>
      <c r="I96" s="99"/>
      <c r="J96" s="97"/>
      <c r="K96" s="99"/>
      <c r="L96" s="97"/>
      <c r="M96" s="97"/>
      <c r="N96" s="100">
        <v>45824.0</v>
      </c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>
      <c r="A97" s="96" t="s">
        <v>3990</v>
      </c>
      <c r="B97" s="96">
        <v>2.1974247738E10</v>
      </c>
      <c r="C97" s="97"/>
      <c r="D97" s="97"/>
      <c r="E97" s="96" t="s">
        <v>671</v>
      </c>
      <c r="F97" s="96" t="s">
        <v>93</v>
      </c>
      <c r="G97" s="96" t="s">
        <v>94</v>
      </c>
      <c r="H97" s="101">
        <v>1076.91</v>
      </c>
      <c r="I97" s="99"/>
      <c r="J97" s="97"/>
      <c r="K97" s="99"/>
      <c r="L97" s="97"/>
      <c r="M97" s="97"/>
      <c r="N97" s="100">
        <v>45824.0</v>
      </c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>
      <c r="A98" s="96" t="s">
        <v>11056</v>
      </c>
      <c r="B98" s="96">
        <v>2.1968446655E10</v>
      </c>
      <c r="C98" s="97"/>
      <c r="D98" s="97"/>
      <c r="E98" s="96" t="s">
        <v>649</v>
      </c>
      <c r="F98" s="97"/>
      <c r="G98" s="96" t="s">
        <v>86</v>
      </c>
      <c r="H98" s="98"/>
      <c r="I98" s="99"/>
      <c r="J98" s="97"/>
      <c r="K98" s="99"/>
      <c r="L98" s="97"/>
      <c r="M98" s="97"/>
      <c r="N98" s="100">
        <v>45824.0</v>
      </c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>
      <c r="A99" s="96" t="s">
        <v>4280</v>
      </c>
      <c r="B99" s="96">
        <v>2.199369322E10</v>
      </c>
      <c r="C99" s="97"/>
      <c r="D99" s="97"/>
      <c r="E99" s="96" t="s">
        <v>655</v>
      </c>
      <c r="F99" s="97"/>
      <c r="G99" s="96" t="s">
        <v>86</v>
      </c>
      <c r="H99" s="98"/>
      <c r="I99" s="99"/>
      <c r="J99" s="97"/>
      <c r="K99" s="99"/>
      <c r="L99" s="97"/>
      <c r="M99" s="97"/>
      <c r="N99" s="100">
        <v>45825.0</v>
      </c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>
      <c r="A100" s="96" t="s">
        <v>11057</v>
      </c>
      <c r="B100" s="96">
        <v>2.1997778244E10</v>
      </c>
      <c r="C100" s="97"/>
      <c r="D100" s="97"/>
      <c r="E100" s="96" t="s">
        <v>671</v>
      </c>
      <c r="F100" s="97"/>
      <c r="G100" s="96" t="s">
        <v>86</v>
      </c>
      <c r="H100" s="98"/>
      <c r="I100" s="99"/>
      <c r="J100" s="97"/>
      <c r="K100" s="99"/>
      <c r="L100" s="97"/>
      <c r="M100" s="97"/>
      <c r="N100" s="100">
        <v>45825.0</v>
      </c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>
      <c r="A101" s="96" t="s">
        <v>10472</v>
      </c>
      <c r="B101" s="96">
        <v>2.19644771E10</v>
      </c>
      <c r="C101" s="97"/>
      <c r="D101" s="97"/>
      <c r="E101" s="96" t="s">
        <v>85</v>
      </c>
      <c r="F101" s="97"/>
      <c r="G101" s="96" t="s">
        <v>86</v>
      </c>
      <c r="H101" s="98"/>
      <c r="I101" s="99"/>
      <c r="J101" s="97"/>
      <c r="K101" s="99"/>
      <c r="L101" s="97"/>
      <c r="M101" s="97"/>
      <c r="N101" s="100">
        <v>45825.0</v>
      </c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>
      <c r="A102" s="96" t="s">
        <v>4245</v>
      </c>
      <c r="B102" s="96">
        <v>2.2997992671E10</v>
      </c>
      <c r="C102" s="97"/>
      <c r="D102" s="97"/>
      <c r="E102" s="96" t="s">
        <v>85</v>
      </c>
      <c r="F102" s="97"/>
      <c r="G102" s="96" t="s">
        <v>86</v>
      </c>
      <c r="H102" s="98"/>
      <c r="I102" s="99"/>
      <c r="J102" s="97"/>
      <c r="K102" s="99"/>
      <c r="L102" s="97"/>
      <c r="M102" s="97"/>
      <c r="N102" s="100">
        <v>45825.0</v>
      </c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>
      <c r="A103" s="96" t="s">
        <v>4402</v>
      </c>
      <c r="B103" s="96">
        <v>2.198163991E10</v>
      </c>
      <c r="C103" s="97"/>
      <c r="D103" s="97"/>
      <c r="E103" s="96" t="s">
        <v>85</v>
      </c>
      <c r="F103" s="97"/>
      <c r="G103" s="96" t="s">
        <v>86</v>
      </c>
      <c r="H103" s="98"/>
      <c r="I103" s="99"/>
      <c r="J103" s="97"/>
      <c r="K103" s="99"/>
      <c r="L103" s="97"/>
      <c r="M103" s="97"/>
      <c r="N103" s="100">
        <v>45825.0</v>
      </c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>
      <c r="A104" s="96" t="s">
        <v>11006</v>
      </c>
      <c r="B104" s="96">
        <v>2.1974715369E10</v>
      </c>
      <c r="C104" s="97"/>
      <c r="D104" s="97"/>
      <c r="E104" s="96" t="s">
        <v>655</v>
      </c>
      <c r="F104" s="97"/>
      <c r="G104" s="96" t="s">
        <v>86</v>
      </c>
      <c r="H104" s="98"/>
      <c r="I104" s="99"/>
      <c r="J104" s="97"/>
      <c r="K104" s="99"/>
      <c r="L104" s="97"/>
      <c r="M104" s="97"/>
      <c r="N104" s="100">
        <v>45825.0</v>
      </c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>
      <c r="A105" s="96" t="s">
        <v>4535</v>
      </c>
      <c r="B105" s="96">
        <v>2.1979920119E10</v>
      </c>
      <c r="C105" s="97"/>
      <c r="D105" s="96" t="s">
        <v>10163</v>
      </c>
      <c r="E105" s="96" t="s">
        <v>655</v>
      </c>
      <c r="F105" s="97"/>
      <c r="G105" s="96" t="s">
        <v>86</v>
      </c>
      <c r="H105" s="98"/>
      <c r="I105" s="99"/>
      <c r="J105" s="97"/>
      <c r="K105" s="99"/>
      <c r="L105" s="97"/>
      <c r="M105" s="97"/>
      <c r="N105" s="100">
        <v>45826.0</v>
      </c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>
      <c r="A106" s="96" t="s">
        <v>4585</v>
      </c>
      <c r="B106" s="96">
        <v>2.1972524609E10</v>
      </c>
      <c r="C106" s="97"/>
      <c r="D106" s="96" t="s">
        <v>11058</v>
      </c>
      <c r="E106" s="96" t="s">
        <v>655</v>
      </c>
      <c r="F106" s="97"/>
      <c r="G106" s="96" t="s">
        <v>86</v>
      </c>
      <c r="H106" s="98"/>
      <c r="I106" s="99"/>
      <c r="J106" s="97"/>
      <c r="K106" s="99"/>
      <c r="L106" s="97"/>
      <c r="M106" s="97"/>
      <c r="N106" s="100">
        <v>45826.0</v>
      </c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>
      <c r="A107" s="96" t="s">
        <v>4658</v>
      </c>
      <c r="B107" s="96">
        <v>2.1979920119E10</v>
      </c>
      <c r="C107" s="97"/>
      <c r="D107" s="96" t="s">
        <v>10163</v>
      </c>
      <c r="E107" s="96" t="s">
        <v>655</v>
      </c>
      <c r="F107" s="96" t="s">
        <v>93</v>
      </c>
      <c r="G107" s="96" t="s">
        <v>94</v>
      </c>
      <c r="H107" s="101">
        <v>1302.64</v>
      </c>
      <c r="I107" s="99"/>
      <c r="J107" s="97"/>
      <c r="K107" s="99"/>
      <c r="L107" s="97"/>
      <c r="M107" s="97"/>
      <c r="N107" s="100">
        <v>45826.0</v>
      </c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>
      <c r="A108" s="96" t="s">
        <v>4297</v>
      </c>
      <c r="B108" s="96">
        <v>2.1980960437E10</v>
      </c>
      <c r="C108" s="97"/>
      <c r="D108" s="96" t="s">
        <v>11059</v>
      </c>
      <c r="E108" s="96" t="s">
        <v>649</v>
      </c>
      <c r="F108" s="96" t="s">
        <v>289</v>
      </c>
      <c r="G108" s="96" t="s">
        <v>94</v>
      </c>
      <c r="H108" s="101">
        <v>902.95</v>
      </c>
      <c r="I108" s="99"/>
      <c r="J108" s="97"/>
      <c r="K108" s="99"/>
      <c r="L108" s="97"/>
      <c r="M108" s="97"/>
      <c r="N108" s="100">
        <v>45826.0</v>
      </c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>
      <c r="A109" s="96" t="s">
        <v>9242</v>
      </c>
      <c r="B109" s="96">
        <v>2.1964809777E10</v>
      </c>
      <c r="C109" s="97"/>
      <c r="D109" s="97"/>
      <c r="E109" s="96" t="s">
        <v>649</v>
      </c>
      <c r="F109" s="96" t="s">
        <v>289</v>
      </c>
      <c r="G109" s="96" t="s">
        <v>94</v>
      </c>
      <c r="H109" s="101">
        <v>2573.48</v>
      </c>
      <c r="I109" s="99"/>
      <c r="J109" s="97"/>
      <c r="K109" s="99"/>
      <c r="L109" s="97"/>
      <c r="M109" s="97"/>
      <c r="N109" s="100">
        <v>45826.0</v>
      </c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>
      <c r="A110" s="96" t="s">
        <v>4353</v>
      </c>
      <c r="B110" s="96">
        <v>2.1982539124E10</v>
      </c>
      <c r="C110" s="97"/>
      <c r="D110" s="97"/>
      <c r="E110" s="96" t="s">
        <v>85</v>
      </c>
      <c r="F110" s="97"/>
      <c r="G110" s="96" t="s">
        <v>86</v>
      </c>
      <c r="H110" s="98"/>
      <c r="I110" s="99"/>
      <c r="J110" s="97"/>
      <c r="K110" s="99"/>
      <c r="L110" s="97"/>
      <c r="M110" s="97"/>
      <c r="N110" s="100">
        <v>45828.0</v>
      </c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>
      <c r="A111" s="96" t="s">
        <v>11060</v>
      </c>
      <c r="B111" s="96">
        <v>2.1983855807E10</v>
      </c>
      <c r="C111" s="97"/>
      <c r="D111" s="97"/>
      <c r="E111" s="96" t="s">
        <v>85</v>
      </c>
      <c r="F111" s="97"/>
      <c r="G111" s="96" t="s">
        <v>86</v>
      </c>
      <c r="H111" s="98"/>
      <c r="I111" s="99"/>
      <c r="J111" s="97"/>
      <c r="K111" s="99"/>
      <c r="L111" s="97"/>
      <c r="M111" s="97"/>
      <c r="N111" s="100">
        <v>45828.0</v>
      </c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>
      <c r="A112" s="96" t="s">
        <v>5552</v>
      </c>
      <c r="B112" s="96">
        <v>2.1920362771E10</v>
      </c>
      <c r="C112" s="97"/>
      <c r="D112" s="96" t="s">
        <v>11061</v>
      </c>
      <c r="E112" s="96" t="s">
        <v>85</v>
      </c>
      <c r="F112" s="96" t="s">
        <v>103</v>
      </c>
      <c r="G112" s="96" t="s">
        <v>94</v>
      </c>
      <c r="H112" s="101">
        <v>196.78</v>
      </c>
      <c r="I112" s="99"/>
      <c r="J112" s="97"/>
      <c r="K112" s="99"/>
      <c r="L112" s="97"/>
      <c r="M112" s="97"/>
      <c r="N112" s="100">
        <v>45828.0</v>
      </c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>
      <c r="A113" s="96" t="s">
        <v>4306</v>
      </c>
      <c r="B113" s="96">
        <v>2.4999156676E10</v>
      </c>
      <c r="C113" s="97"/>
      <c r="D113" s="97"/>
      <c r="E113" s="96" t="s">
        <v>85</v>
      </c>
      <c r="F113" s="97"/>
      <c r="G113" s="96" t="s">
        <v>86</v>
      </c>
      <c r="H113" s="98"/>
      <c r="I113" s="99"/>
      <c r="J113" s="97"/>
      <c r="K113" s="99"/>
      <c r="L113" s="97"/>
      <c r="M113" s="97"/>
      <c r="N113" s="100">
        <v>45828.0</v>
      </c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>
      <c r="A114" s="96" t="s">
        <v>11062</v>
      </c>
      <c r="B114" s="96">
        <v>2.1970465775E10</v>
      </c>
      <c r="C114" s="97"/>
      <c r="D114" s="97"/>
      <c r="E114" s="96" t="s">
        <v>85</v>
      </c>
      <c r="F114" s="97"/>
      <c r="G114" s="96" t="s">
        <v>86</v>
      </c>
      <c r="H114" s="98"/>
      <c r="I114" s="99"/>
      <c r="J114" s="97"/>
      <c r="K114" s="99"/>
      <c r="L114" s="97"/>
      <c r="M114" s="97"/>
      <c r="N114" s="100">
        <v>45828.0</v>
      </c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>
      <c r="A115" s="96" t="s">
        <v>11063</v>
      </c>
      <c r="B115" s="96">
        <v>2.2999216231E10</v>
      </c>
      <c r="C115" s="97"/>
      <c r="D115" s="97"/>
      <c r="E115" s="96" t="s">
        <v>671</v>
      </c>
      <c r="F115" s="97"/>
      <c r="G115" s="96" t="s">
        <v>86</v>
      </c>
      <c r="H115" s="98"/>
      <c r="I115" s="99"/>
      <c r="J115" s="97"/>
      <c r="K115" s="99"/>
      <c r="L115" s="97"/>
      <c r="M115" s="97"/>
      <c r="N115" s="100">
        <v>45828.0</v>
      </c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>
      <c r="A116" s="96" t="s">
        <v>11064</v>
      </c>
      <c r="B116" s="96">
        <v>2.1999534693E10</v>
      </c>
      <c r="C116" s="97"/>
      <c r="D116" s="97"/>
      <c r="E116" s="96" t="s">
        <v>649</v>
      </c>
      <c r="F116" s="97"/>
      <c r="G116" s="96" t="s">
        <v>86</v>
      </c>
      <c r="H116" s="98"/>
      <c r="I116" s="99"/>
      <c r="J116" s="97"/>
      <c r="K116" s="99"/>
      <c r="L116" s="97"/>
      <c r="M116" s="97"/>
      <c r="N116" s="100">
        <v>45828.0</v>
      </c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>
      <c r="A117" s="96" t="s">
        <v>4949</v>
      </c>
      <c r="B117" s="96">
        <v>2.4988351016E10</v>
      </c>
      <c r="C117" s="97"/>
      <c r="D117" s="96" t="s">
        <v>11065</v>
      </c>
      <c r="E117" s="96" t="s">
        <v>85</v>
      </c>
      <c r="F117" s="96" t="s">
        <v>137</v>
      </c>
      <c r="G117" s="96" t="s">
        <v>94</v>
      </c>
      <c r="H117" s="101">
        <v>2446.6</v>
      </c>
      <c r="I117" s="99"/>
      <c r="J117" s="97"/>
      <c r="K117" s="99"/>
      <c r="L117" s="97"/>
      <c r="M117" s="97"/>
      <c r="N117" s="100">
        <v>45828.0</v>
      </c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>
      <c r="A118" s="96" t="s">
        <v>4937</v>
      </c>
      <c r="B118" s="96">
        <v>2.1986732907E10</v>
      </c>
      <c r="C118" s="97"/>
      <c r="D118" s="97"/>
      <c r="E118" s="96" t="s">
        <v>649</v>
      </c>
      <c r="F118" s="97"/>
      <c r="G118" s="96" t="s">
        <v>86</v>
      </c>
      <c r="H118" s="98"/>
      <c r="I118" s="99"/>
      <c r="J118" s="97"/>
      <c r="K118" s="99"/>
      <c r="L118" s="97"/>
      <c r="M118" s="97"/>
      <c r="N118" s="100">
        <v>45831.0</v>
      </c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>
      <c r="A119" s="96" t="s">
        <v>4456</v>
      </c>
      <c r="B119" s="96">
        <v>2.1979900857E10</v>
      </c>
      <c r="C119" s="96" t="s">
        <v>11066</v>
      </c>
      <c r="D119" s="96" t="s">
        <v>9260</v>
      </c>
      <c r="E119" s="96" t="s">
        <v>134</v>
      </c>
      <c r="F119" s="96" t="s">
        <v>436</v>
      </c>
      <c r="G119" s="96" t="s">
        <v>53</v>
      </c>
      <c r="H119" s="101">
        <v>880.72</v>
      </c>
      <c r="I119" s="99"/>
      <c r="J119" s="96" t="s">
        <v>11067</v>
      </c>
      <c r="K119" s="100">
        <v>45831.0</v>
      </c>
      <c r="L119" s="96">
        <v>6.0</v>
      </c>
      <c r="M119" s="97"/>
      <c r="N119" s="100">
        <v>45831.0</v>
      </c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>
      <c r="A120" s="96" t="s">
        <v>4937</v>
      </c>
      <c r="B120" s="96">
        <v>2.1999466914E10</v>
      </c>
      <c r="C120" s="96" t="s">
        <v>11068</v>
      </c>
      <c r="D120" s="97"/>
      <c r="E120" s="96" t="s">
        <v>671</v>
      </c>
      <c r="F120" s="96" t="s">
        <v>93</v>
      </c>
      <c r="G120" s="96" t="s">
        <v>94</v>
      </c>
      <c r="H120" s="101">
        <v>642.78</v>
      </c>
      <c r="I120" s="99"/>
      <c r="J120" s="97"/>
      <c r="K120" s="99"/>
      <c r="L120" s="97"/>
      <c r="M120" s="97"/>
      <c r="N120" s="100">
        <v>45831.0</v>
      </c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>
      <c r="A121" s="96" t="s">
        <v>4818</v>
      </c>
      <c r="B121" s="96">
        <v>2.1999821646E10</v>
      </c>
      <c r="C121" s="96" t="s">
        <v>11069</v>
      </c>
      <c r="D121" s="97"/>
      <c r="E121" s="96" t="s">
        <v>671</v>
      </c>
      <c r="F121" s="96" t="s">
        <v>182</v>
      </c>
      <c r="G121" s="96" t="s">
        <v>94</v>
      </c>
      <c r="H121" s="101">
        <v>1148.9</v>
      </c>
      <c r="I121" s="99"/>
      <c r="J121" s="97"/>
      <c r="K121" s="99"/>
      <c r="L121" s="97"/>
      <c r="M121" s="97"/>
      <c r="N121" s="100">
        <v>45831.0</v>
      </c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>
      <c r="A122" s="96" t="s">
        <v>11070</v>
      </c>
      <c r="B122" s="96">
        <v>2.1969903126E10</v>
      </c>
      <c r="C122" s="97"/>
      <c r="D122" s="97"/>
      <c r="E122" s="96" t="s">
        <v>85</v>
      </c>
      <c r="F122" s="96" t="s">
        <v>93</v>
      </c>
      <c r="G122" s="96" t="s">
        <v>94</v>
      </c>
      <c r="H122" s="101">
        <v>290.0</v>
      </c>
      <c r="I122" s="99"/>
      <c r="J122" s="97"/>
      <c r="K122" s="99"/>
      <c r="L122" s="97"/>
      <c r="M122" s="97"/>
      <c r="N122" s="100">
        <v>45832.0</v>
      </c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>
      <c r="A123" s="96" t="s">
        <v>4535</v>
      </c>
      <c r="B123" s="96">
        <v>2.1974631205E10</v>
      </c>
      <c r="C123" s="97"/>
      <c r="D123" s="97"/>
      <c r="E123" s="96" t="s">
        <v>85</v>
      </c>
      <c r="F123" s="97"/>
      <c r="G123" s="96" t="s">
        <v>86</v>
      </c>
      <c r="H123" s="98"/>
      <c r="I123" s="99"/>
      <c r="J123" s="97"/>
      <c r="K123" s="99"/>
      <c r="L123" s="97"/>
      <c r="M123" s="97"/>
      <c r="N123" s="100">
        <v>45832.0</v>
      </c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>
      <c r="A124" s="96" t="s">
        <v>4716</v>
      </c>
      <c r="B124" s="96">
        <v>2.19889855334E11</v>
      </c>
      <c r="C124" s="97"/>
      <c r="D124" s="97"/>
      <c r="E124" s="96" t="s">
        <v>85</v>
      </c>
      <c r="F124" s="97"/>
      <c r="G124" s="96" t="s">
        <v>86</v>
      </c>
      <c r="H124" s="98"/>
      <c r="I124" s="99"/>
      <c r="J124" s="97"/>
      <c r="K124" s="99"/>
      <c r="L124" s="97"/>
      <c r="M124" s="97"/>
      <c r="N124" s="100">
        <v>45832.0</v>
      </c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>
      <c r="A125" s="96" t="s">
        <v>4643</v>
      </c>
      <c r="B125" s="96">
        <v>2.1989392854E10</v>
      </c>
      <c r="C125" s="97"/>
      <c r="D125" s="97"/>
      <c r="E125" s="96" t="s">
        <v>655</v>
      </c>
      <c r="F125" s="97"/>
      <c r="G125" s="96" t="s">
        <v>86</v>
      </c>
      <c r="H125" s="98"/>
      <c r="I125" s="99"/>
      <c r="J125" s="97"/>
      <c r="K125" s="99"/>
      <c r="L125" s="97"/>
      <c r="M125" s="97"/>
      <c r="N125" s="100">
        <v>45832.0</v>
      </c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>
      <c r="A126" s="96" t="s">
        <v>11071</v>
      </c>
      <c r="B126" s="96">
        <v>2.1984428512E10</v>
      </c>
      <c r="C126" s="97"/>
      <c r="D126" s="97"/>
      <c r="E126" s="96" t="s">
        <v>655</v>
      </c>
      <c r="F126" s="97"/>
      <c r="G126" s="96" t="s">
        <v>86</v>
      </c>
      <c r="H126" s="98"/>
      <c r="I126" s="99"/>
      <c r="J126" s="97"/>
      <c r="K126" s="99"/>
      <c r="L126" s="97"/>
      <c r="M126" s="97"/>
      <c r="N126" s="100">
        <v>45832.0</v>
      </c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>
      <c r="A127" s="96" t="s">
        <v>4826</v>
      </c>
      <c r="B127" s="96">
        <v>2.1980053742E10</v>
      </c>
      <c r="C127" s="97"/>
      <c r="D127" s="97"/>
      <c r="E127" s="96" t="s">
        <v>655</v>
      </c>
      <c r="F127" s="97"/>
      <c r="G127" s="96" t="s">
        <v>86</v>
      </c>
      <c r="H127" s="98"/>
      <c r="I127" s="99"/>
      <c r="J127" s="97"/>
      <c r="K127" s="99"/>
      <c r="L127" s="97"/>
      <c r="M127" s="97"/>
      <c r="N127" s="100">
        <v>45832.0</v>
      </c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>
      <c r="A128" s="96" t="s">
        <v>4380</v>
      </c>
      <c r="B128" s="96">
        <v>2.196445598E10</v>
      </c>
      <c r="C128" s="97"/>
      <c r="D128" s="97"/>
      <c r="E128" s="96" t="s">
        <v>671</v>
      </c>
      <c r="F128" s="97"/>
      <c r="G128" s="96" t="s">
        <v>86</v>
      </c>
      <c r="H128" s="98"/>
      <c r="I128" s="99"/>
      <c r="J128" s="97"/>
      <c r="K128" s="99"/>
      <c r="L128" s="97"/>
      <c r="M128" s="97"/>
      <c r="N128" s="100">
        <v>45832.0</v>
      </c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>
      <c r="A129" s="96" t="s">
        <v>8051</v>
      </c>
      <c r="B129" s="96">
        <v>2.1991872477E10</v>
      </c>
      <c r="C129" s="97"/>
      <c r="D129" s="97"/>
      <c r="E129" s="96" t="s">
        <v>649</v>
      </c>
      <c r="F129" s="96" t="s">
        <v>93</v>
      </c>
      <c r="G129" s="96" t="s">
        <v>94</v>
      </c>
      <c r="H129" s="101">
        <v>5137.41</v>
      </c>
      <c r="I129" s="99"/>
      <c r="J129" s="97"/>
      <c r="K129" s="99"/>
      <c r="L129" s="97"/>
      <c r="M129" s="97"/>
      <c r="N129" s="100">
        <v>45832.0</v>
      </c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>
      <c r="A130" s="96" t="s">
        <v>5170</v>
      </c>
      <c r="B130" s="96">
        <v>2.2999422585E10</v>
      </c>
      <c r="C130" s="97"/>
      <c r="D130" s="97"/>
      <c r="E130" s="96" t="s">
        <v>671</v>
      </c>
      <c r="F130" s="97"/>
      <c r="G130" s="96" t="s">
        <v>86</v>
      </c>
      <c r="H130" s="98"/>
      <c r="I130" s="99"/>
      <c r="J130" s="97"/>
      <c r="K130" s="99"/>
      <c r="L130" s="97"/>
      <c r="M130" s="97"/>
      <c r="N130" s="100">
        <v>45834.0</v>
      </c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>
      <c r="A131" s="96" t="s">
        <v>4557</v>
      </c>
      <c r="B131" s="96">
        <v>2.1981719097E10</v>
      </c>
      <c r="C131" s="97"/>
      <c r="D131" s="97"/>
      <c r="E131" s="96" t="s">
        <v>671</v>
      </c>
      <c r="F131" s="97"/>
      <c r="G131" s="96" t="s">
        <v>86</v>
      </c>
      <c r="H131" s="98"/>
      <c r="I131" s="99"/>
      <c r="J131" s="97"/>
      <c r="K131" s="99"/>
      <c r="L131" s="97"/>
      <c r="M131" s="97"/>
      <c r="N131" s="100">
        <v>45834.0</v>
      </c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>
      <c r="A132" s="96" t="s">
        <v>10005</v>
      </c>
      <c r="B132" s="96">
        <v>2.2992125279E10</v>
      </c>
      <c r="C132" s="97"/>
      <c r="D132" s="97"/>
      <c r="E132" s="96" t="s">
        <v>85</v>
      </c>
      <c r="F132" s="97"/>
      <c r="G132" s="96" t="s">
        <v>86</v>
      </c>
      <c r="H132" s="98"/>
      <c r="I132" s="99"/>
      <c r="J132" s="97"/>
      <c r="K132" s="99"/>
      <c r="L132" s="97"/>
      <c r="M132" s="97"/>
      <c r="N132" s="100">
        <v>45834.0</v>
      </c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>
      <c r="A133" s="96" t="s">
        <v>11072</v>
      </c>
      <c r="B133" s="96">
        <v>2.2999058918E11</v>
      </c>
      <c r="C133" s="97"/>
      <c r="D133" s="97"/>
      <c r="E133" s="96" t="s">
        <v>85</v>
      </c>
      <c r="F133" s="97"/>
      <c r="G133" s="96" t="s">
        <v>86</v>
      </c>
      <c r="H133" s="98"/>
      <c r="I133" s="99"/>
      <c r="J133" s="97"/>
      <c r="K133" s="99"/>
      <c r="L133" s="97"/>
      <c r="M133" s="97"/>
      <c r="N133" s="100">
        <v>45834.0</v>
      </c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>
      <c r="A134" s="96" t="s">
        <v>4059</v>
      </c>
      <c r="B134" s="96">
        <v>2.2999306117E10</v>
      </c>
      <c r="C134" s="97"/>
      <c r="D134" s="97"/>
      <c r="E134" s="96" t="s">
        <v>85</v>
      </c>
      <c r="F134" s="96" t="s">
        <v>137</v>
      </c>
      <c r="G134" s="96" t="s">
        <v>94</v>
      </c>
      <c r="H134" s="101">
        <v>988.1</v>
      </c>
      <c r="I134" s="99"/>
      <c r="J134" s="97"/>
      <c r="K134" s="99"/>
      <c r="L134" s="97"/>
      <c r="M134" s="97"/>
      <c r="N134" s="100">
        <v>45834.0</v>
      </c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>
      <c r="A135" s="96" t="s">
        <v>4031</v>
      </c>
      <c r="B135" s="96">
        <v>2.1979451819E10</v>
      </c>
      <c r="C135" s="97"/>
      <c r="D135" s="97"/>
      <c r="E135" s="96" t="s">
        <v>649</v>
      </c>
      <c r="F135" s="97"/>
      <c r="G135" s="96" t="s">
        <v>86</v>
      </c>
      <c r="H135" s="98"/>
      <c r="I135" s="99"/>
      <c r="J135" s="97"/>
      <c r="K135" s="99"/>
      <c r="L135" s="97"/>
      <c r="M135" s="97"/>
      <c r="N135" s="100">
        <v>45838.0</v>
      </c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>
      <c r="A136" s="96" t="s">
        <v>7967</v>
      </c>
      <c r="B136" s="96">
        <v>2.1981736868E10</v>
      </c>
      <c r="C136" s="97"/>
      <c r="D136" s="97"/>
      <c r="E136" s="96" t="s">
        <v>671</v>
      </c>
      <c r="F136" s="97"/>
      <c r="G136" s="96" t="s">
        <v>86</v>
      </c>
      <c r="H136" s="98"/>
      <c r="I136" s="99"/>
      <c r="J136" s="97"/>
      <c r="K136" s="99"/>
      <c r="L136" s="97"/>
      <c r="M136" s="97"/>
      <c r="N136" s="100">
        <v>45838.0</v>
      </c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>
      <c r="A137" s="96" t="s">
        <v>4168</v>
      </c>
      <c r="B137" s="96">
        <v>3.198753314E10</v>
      </c>
      <c r="C137" s="97"/>
      <c r="D137" s="97"/>
      <c r="E137" s="96" t="s">
        <v>671</v>
      </c>
      <c r="F137" s="97"/>
      <c r="G137" s="96" t="s">
        <v>86</v>
      </c>
      <c r="H137" s="98"/>
      <c r="I137" s="99"/>
      <c r="J137" s="97"/>
      <c r="K137" s="99"/>
      <c r="L137" s="97"/>
      <c r="M137" s="97"/>
      <c r="N137" s="100">
        <v>45838.0</v>
      </c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>
      <c r="A138" s="96" t="s">
        <v>11073</v>
      </c>
      <c r="B138" s="96">
        <v>2.1981327826E10</v>
      </c>
      <c r="C138" s="97"/>
      <c r="D138" s="97"/>
      <c r="E138" s="96" t="s">
        <v>671</v>
      </c>
      <c r="F138" s="97"/>
      <c r="G138" s="96" t="s">
        <v>86</v>
      </c>
      <c r="H138" s="98"/>
      <c r="I138" s="99"/>
      <c r="J138" s="97"/>
      <c r="K138" s="99"/>
      <c r="L138" s="97"/>
      <c r="M138" s="97"/>
      <c r="N138" s="100">
        <v>45838.0</v>
      </c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>
      <c r="A139" s="96" t="s">
        <v>11074</v>
      </c>
      <c r="B139" s="96">
        <v>2.196437008E10</v>
      </c>
      <c r="C139" s="97"/>
      <c r="D139" s="97"/>
      <c r="E139" s="96" t="s">
        <v>85</v>
      </c>
      <c r="F139" s="96" t="s">
        <v>93</v>
      </c>
      <c r="G139" s="96" t="s">
        <v>94</v>
      </c>
      <c r="H139" s="101">
        <v>1086.92</v>
      </c>
      <c r="I139" s="99"/>
      <c r="J139" s="97"/>
      <c r="K139" s="99"/>
      <c r="L139" s="97"/>
      <c r="M139" s="97"/>
      <c r="N139" s="100">
        <v>45838.0</v>
      </c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>
      <c r="A140" s="96" t="s">
        <v>4040</v>
      </c>
      <c r="B140" s="96">
        <v>2.1964946265E10</v>
      </c>
      <c r="C140" s="97"/>
      <c r="D140" s="97"/>
      <c r="E140" s="96" t="s">
        <v>649</v>
      </c>
      <c r="F140" s="97"/>
      <c r="G140" s="96" t="s">
        <v>86</v>
      </c>
      <c r="H140" s="98"/>
      <c r="I140" s="99"/>
      <c r="J140" s="97"/>
      <c r="K140" s="99"/>
      <c r="L140" s="97"/>
      <c r="M140" s="97"/>
      <c r="N140" s="100">
        <v>45838.0</v>
      </c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>
      <c r="A141" s="96" t="s">
        <v>4535</v>
      </c>
      <c r="B141" s="96">
        <v>2.199931331E10</v>
      </c>
      <c r="C141" s="96" t="s">
        <v>11075</v>
      </c>
      <c r="D141" s="96" t="s">
        <v>11076</v>
      </c>
      <c r="E141" s="96" t="s">
        <v>134</v>
      </c>
      <c r="F141" s="96" t="s">
        <v>289</v>
      </c>
      <c r="G141" s="96" t="s">
        <v>53</v>
      </c>
      <c r="H141" s="101">
        <v>1182.86</v>
      </c>
      <c r="I141" s="100">
        <v>45848.0</v>
      </c>
      <c r="J141" s="96">
        <v>1.7510556211716E13</v>
      </c>
      <c r="K141" s="100">
        <v>45858.0</v>
      </c>
      <c r="L141" s="96">
        <v>6.0</v>
      </c>
      <c r="M141" s="97"/>
      <c r="N141" s="100">
        <v>45838.0</v>
      </c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>
      <c r="A142" s="96" t="s">
        <v>4189</v>
      </c>
      <c r="B142" s="96">
        <v>2.1983283987E10</v>
      </c>
      <c r="C142" s="96" t="s">
        <v>11077</v>
      </c>
      <c r="D142" s="96" t="s">
        <v>11078</v>
      </c>
      <c r="E142" s="96" t="s">
        <v>803</v>
      </c>
      <c r="F142" s="96" t="s">
        <v>278</v>
      </c>
      <c r="G142" s="96" t="s">
        <v>53</v>
      </c>
      <c r="H142" s="101">
        <v>499.94</v>
      </c>
      <c r="I142" s="100">
        <v>45838.0</v>
      </c>
      <c r="J142" s="96">
        <v>2.000918E7</v>
      </c>
      <c r="K142" s="100">
        <v>45858.0</v>
      </c>
      <c r="L142" s="96">
        <v>7.0</v>
      </c>
      <c r="M142" s="97"/>
      <c r="N142" s="100">
        <v>45839.0</v>
      </c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>
      <c r="A143" s="96" t="s">
        <v>4906</v>
      </c>
      <c r="B143" s="96">
        <v>2.1964490126E10</v>
      </c>
      <c r="C143" s="97"/>
      <c r="D143" s="97"/>
      <c r="E143" s="96" t="s">
        <v>134</v>
      </c>
      <c r="F143" s="97"/>
      <c r="G143" s="96" t="s">
        <v>86</v>
      </c>
      <c r="H143" s="98"/>
      <c r="I143" s="99"/>
      <c r="J143" s="97"/>
      <c r="K143" s="99"/>
      <c r="L143" s="97"/>
      <c r="M143" s="96" t="s">
        <v>11079</v>
      </c>
      <c r="N143" s="100">
        <v>45839.0</v>
      </c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>
      <c r="A144" s="96" t="s">
        <v>4795</v>
      </c>
      <c r="B144" s="96">
        <v>2.1999150765E10</v>
      </c>
      <c r="C144" s="97"/>
      <c r="D144" s="97"/>
      <c r="E144" s="96" t="s">
        <v>134</v>
      </c>
      <c r="F144" s="97"/>
      <c r="G144" s="96" t="s">
        <v>86</v>
      </c>
      <c r="H144" s="98"/>
      <c r="I144" s="99"/>
      <c r="J144" s="97"/>
      <c r="K144" s="99"/>
      <c r="L144" s="97"/>
      <c r="M144" s="96" t="s">
        <v>11079</v>
      </c>
      <c r="N144" s="100">
        <v>45839.0</v>
      </c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>
      <c r="A145" s="96" t="s">
        <v>5551</v>
      </c>
      <c r="B145" s="96">
        <v>2.196454243E10</v>
      </c>
      <c r="C145" s="97"/>
      <c r="D145" s="97"/>
      <c r="E145" s="96" t="s">
        <v>85</v>
      </c>
      <c r="F145" s="97"/>
      <c r="G145" s="96" t="s">
        <v>86</v>
      </c>
      <c r="H145" s="98"/>
      <c r="I145" s="99"/>
      <c r="J145" s="97"/>
      <c r="K145" s="99"/>
      <c r="L145" s="97"/>
      <c r="M145" s="97"/>
      <c r="N145" s="100">
        <v>45839.0</v>
      </c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>
      <c r="A146" s="96" t="s">
        <v>4202</v>
      </c>
      <c r="B146" s="96">
        <v>2.1984129816E10</v>
      </c>
      <c r="C146" s="97"/>
      <c r="D146" s="97"/>
      <c r="E146" s="96" t="s">
        <v>85</v>
      </c>
      <c r="F146" s="97"/>
      <c r="G146" s="96" t="s">
        <v>86</v>
      </c>
      <c r="H146" s="98"/>
      <c r="I146" s="99"/>
      <c r="J146" s="97"/>
      <c r="K146" s="99"/>
      <c r="L146" s="97"/>
      <c r="M146" s="97"/>
      <c r="N146" s="100">
        <v>45839.0</v>
      </c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>
      <c r="A147" s="96" t="s">
        <v>5154</v>
      </c>
      <c r="B147" s="96">
        <v>2.1967876285E10</v>
      </c>
      <c r="C147" s="97"/>
      <c r="D147" s="97"/>
      <c r="E147" s="96" t="s">
        <v>671</v>
      </c>
      <c r="F147" s="97"/>
      <c r="G147" s="96" t="s">
        <v>86</v>
      </c>
      <c r="H147" s="98"/>
      <c r="I147" s="99"/>
      <c r="J147" s="97"/>
      <c r="K147" s="99"/>
      <c r="L147" s="97"/>
      <c r="M147" s="97"/>
      <c r="N147" s="100">
        <v>45839.0</v>
      </c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>
      <c r="A148" s="96" t="s">
        <v>4245</v>
      </c>
      <c r="B148" s="96">
        <v>2.1987343223E10</v>
      </c>
      <c r="C148" s="97"/>
      <c r="D148" s="97"/>
      <c r="E148" s="96" t="s">
        <v>671</v>
      </c>
      <c r="F148" s="97"/>
      <c r="G148" s="96" t="s">
        <v>86</v>
      </c>
      <c r="H148" s="98"/>
      <c r="I148" s="99"/>
      <c r="J148" s="97"/>
      <c r="K148" s="99"/>
      <c r="L148" s="97"/>
      <c r="M148" s="97"/>
      <c r="N148" s="100">
        <v>45839.0</v>
      </c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>
      <c r="A149" s="96" t="s">
        <v>9967</v>
      </c>
      <c r="B149" s="96">
        <v>2.1998998157E10</v>
      </c>
      <c r="C149" s="97"/>
      <c r="D149" s="97"/>
      <c r="E149" s="96" t="s">
        <v>671</v>
      </c>
      <c r="F149" s="97"/>
      <c r="G149" s="96" t="s">
        <v>86</v>
      </c>
      <c r="H149" s="98"/>
      <c r="I149" s="99"/>
      <c r="J149" s="97"/>
      <c r="K149" s="99"/>
      <c r="L149" s="97"/>
      <c r="M149" s="97"/>
      <c r="N149" s="100">
        <v>45839.0</v>
      </c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>
      <c r="A150" s="96" t="s">
        <v>4441</v>
      </c>
      <c r="B150" s="96">
        <v>2.299913203E10</v>
      </c>
      <c r="C150" s="97"/>
      <c r="D150" s="97"/>
      <c r="E150" s="96" t="s">
        <v>134</v>
      </c>
      <c r="F150" s="97"/>
      <c r="G150" s="96" t="s">
        <v>86</v>
      </c>
      <c r="H150" s="98"/>
      <c r="I150" s="99"/>
      <c r="J150" s="97"/>
      <c r="K150" s="99"/>
      <c r="L150" s="97"/>
      <c r="M150" s="96" t="s">
        <v>11079</v>
      </c>
      <c r="N150" s="100">
        <v>45839.0</v>
      </c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>
      <c r="A151" s="96" t="s">
        <v>4040</v>
      </c>
      <c r="B151" s="96">
        <v>2.1964490126E10</v>
      </c>
      <c r="C151" s="96" t="s">
        <v>11080</v>
      </c>
      <c r="D151" s="96" t="s">
        <v>11081</v>
      </c>
      <c r="E151" s="96" t="s">
        <v>671</v>
      </c>
      <c r="F151" s="96" t="s">
        <v>140</v>
      </c>
      <c r="G151" s="96" t="s">
        <v>94</v>
      </c>
      <c r="H151" s="101">
        <v>1895.71</v>
      </c>
      <c r="I151" s="99"/>
      <c r="J151" s="97"/>
      <c r="K151" s="99"/>
      <c r="L151" s="97"/>
      <c r="M151" s="97"/>
      <c r="N151" s="100">
        <v>45839.0</v>
      </c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>
      <c r="A152" s="96" t="s">
        <v>4441</v>
      </c>
      <c r="B152" s="96">
        <v>2.199269303E10</v>
      </c>
      <c r="C152" s="97"/>
      <c r="D152" s="97"/>
      <c r="E152" s="96" t="s">
        <v>134</v>
      </c>
      <c r="F152" s="96" t="s">
        <v>93</v>
      </c>
      <c r="G152" s="96" t="s">
        <v>94</v>
      </c>
      <c r="H152" s="101">
        <v>642.78</v>
      </c>
      <c r="I152" s="99"/>
      <c r="J152" s="97"/>
      <c r="K152" s="99"/>
      <c r="L152" s="97"/>
      <c r="M152" s="96" t="s">
        <v>11079</v>
      </c>
      <c r="N152" s="100">
        <v>45839.0</v>
      </c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>
      <c r="A153" s="96" t="s">
        <v>9696</v>
      </c>
      <c r="B153" s="96">
        <v>2.1979269438E10</v>
      </c>
      <c r="C153" s="97"/>
      <c r="D153" s="97"/>
      <c r="E153" s="96" t="s">
        <v>134</v>
      </c>
      <c r="F153" s="96" t="s">
        <v>278</v>
      </c>
      <c r="G153" s="96" t="s">
        <v>94</v>
      </c>
      <c r="H153" s="101">
        <v>252.55</v>
      </c>
      <c r="I153" s="99"/>
      <c r="J153" s="97"/>
      <c r="K153" s="99"/>
      <c r="L153" s="97"/>
      <c r="M153" s="96" t="s">
        <v>11079</v>
      </c>
      <c r="N153" s="100">
        <v>45839.0</v>
      </c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>
      <c r="A154" s="96" t="s">
        <v>5580</v>
      </c>
      <c r="B154" s="96">
        <v>2.1983642288E10</v>
      </c>
      <c r="C154" s="97"/>
      <c r="D154" s="97"/>
      <c r="E154" s="96" t="s">
        <v>134</v>
      </c>
      <c r="F154" s="97"/>
      <c r="G154" s="96" t="s">
        <v>86</v>
      </c>
      <c r="H154" s="98"/>
      <c r="I154" s="99"/>
      <c r="J154" s="97"/>
      <c r="K154" s="99"/>
      <c r="L154" s="97"/>
      <c r="M154" s="96" t="s">
        <v>11082</v>
      </c>
      <c r="N154" s="100">
        <v>45841.0</v>
      </c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>
      <c r="A155" s="96" t="s">
        <v>11083</v>
      </c>
      <c r="B155" s="96">
        <v>2.2981039166E10</v>
      </c>
      <c r="C155" s="97"/>
      <c r="D155" s="97"/>
      <c r="E155" s="96" t="s">
        <v>85</v>
      </c>
      <c r="F155" s="97"/>
      <c r="G155" s="96" t="s">
        <v>86</v>
      </c>
      <c r="H155" s="98"/>
      <c r="I155" s="99"/>
      <c r="J155" s="97"/>
      <c r="K155" s="99"/>
      <c r="L155" s="97"/>
      <c r="M155" s="97"/>
      <c r="N155" s="100">
        <v>45841.0</v>
      </c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>
      <c r="A156" s="96" t="s">
        <v>5284</v>
      </c>
      <c r="B156" s="96">
        <v>2.2997394589E10</v>
      </c>
      <c r="C156" s="97"/>
      <c r="D156" s="97"/>
      <c r="E156" s="96" t="s">
        <v>85</v>
      </c>
      <c r="F156" s="97"/>
      <c r="G156" s="96" t="s">
        <v>86</v>
      </c>
      <c r="H156" s="98"/>
      <c r="I156" s="99"/>
      <c r="J156" s="97"/>
      <c r="K156" s="99"/>
      <c r="L156" s="97"/>
      <c r="M156" s="97"/>
      <c r="N156" s="100">
        <v>45841.0</v>
      </c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>
      <c r="A157" s="96" t="s">
        <v>4299</v>
      </c>
      <c r="B157" s="96">
        <v>2.1964196415E10</v>
      </c>
      <c r="C157" s="97"/>
      <c r="D157" s="97"/>
      <c r="E157" s="96" t="s">
        <v>85</v>
      </c>
      <c r="F157" s="97"/>
      <c r="G157" s="96" t="s">
        <v>86</v>
      </c>
      <c r="H157" s="98"/>
      <c r="I157" s="99"/>
      <c r="J157" s="97"/>
      <c r="K157" s="99"/>
      <c r="L157" s="97"/>
      <c r="M157" s="97"/>
      <c r="N157" s="100">
        <v>45841.0</v>
      </c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>
      <c r="A158" s="96" t="s">
        <v>9482</v>
      </c>
      <c r="B158" s="96">
        <v>2.2998321179E10</v>
      </c>
      <c r="C158" s="97"/>
      <c r="D158" s="97"/>
      <c r="E158" s="96" t="s">
        <v>85</v>
      </c>
      <c r="F158" s="97"/>
      <c r="G158" s="96" t="s">
        <v>86</v>
      </c>
      <c r="H158" s="98"/>
      <c r="I158" s="99"/>
      <c r="J158" s="97"/>
      <c r="K158" s="99"/>
      <c r="L158" s="97"/>
      <c r="M158" s="97"/>
      <c r="N158" s="100">
        <v>45841.0</v>
      </c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>
      <c r="A159" s="96" t="s">
        <v>8184</v>
      </c>
      <c r="B159" s="96">
        <v>2.1920029546E10</v>
      </c>
      <c r="C159" s="97"/>
      <c r="D159" s="97"/>
      <c r="E159" s="96" t="s">
        <v>85</v>
      </c>
      <c r="F159" s="97"/>
      <c r="G159" s="96" t="s">
        <v>86</v>
      </c>
      <c r="H159" s="98"/>
      <c r="I159" s="99"/>
      <c r="J159" s="97"/>
      <c r="K159" s="99"/>
      <c r="L159" s="97"/>
      <c r="M159" s="97"/>
      <c r="N159" s="100">
        <v>45841.0</v>
      </c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>
      <c r="A160" s="96" t="s">
        <v>5197</v>
      </c>
      <c r="B160" s="96">
        <v>2.198105765E9</v>
      </c>
      <c r="C160" s="97"/>
      <c r="D160" s="97"/>
      <c r="E160" s="96" t="s">
        <v>85</v>
      </c>
      <c r="F160" s="97"/>
      <c r="G160" s="96" t="s">
        <v>86</v>
      </c>
      <c r="H160" s="98"/>
      <c r="I160" s="99"/>
      <c r="J160" s="97"/>
      <c r="K160" s="99"/>
      <c r="L160" s="97"/>
      <c r="M160" s="97"/>
      <c r="N160" s="100">
        <v>45841.0</v>
      </c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>
      <c r="A161" s="96" t="s">
        <v>5135</v>
      </c>
      <c r="B161" s="96">
        <v>7.1992736839E10</v>
      </c>
      <c r="C161" s="97"/>
      <c r="D161" s="97"/>
      <c r="E161" s="96" t="s">
        <v>671</v>
      </c>
      <c r="F161" s="97"/>
      <c r="G161" s="96" t="s">
        <v>86</v>
      </c>
      <c r="H161" s="98"/>
      <c r="I161" s="99"/>
      <c r="J161" s="97"/>
      <c r="K161" s="99"/>
      <c r="L161" s="97"/>
      <c r="M161" s="97"/>
      <c r="N161" s="100">
        <v>45841.0</v>
      </c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>
      <c r="A162" s="96" t="s">
        <v>5183</v>
      </c>
      <c r="B162" s="96">
        <v>2.1974913308E10</v>
      </c>
      <c r="C162" s="97"/>
      <c r="D162" s="97"/>
      <c r="E162" s="96" t="s">
        <v>85</v>
      </c>
      <c r="F162" s="97"/>
      <c r="G162" s="96" t="s">
        <v>86</v>
      </c>
      <c r="H162" s="98"/>
      <c r="I162" s="99"/>
      <c r="J162" s="97"/>
      <c r="K162" s="99"/>
      <c r="L162" s="97"/>
      <c r="M162" s="97"/>
      <c r="N162" s="100">
        <v>45841.0</v>
      </c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>
      <c r="A163" s="96" t="s">
        <v>4922</v>
      </c>
      <c r="B163" s="96">
        <v>2.4981103698E10</v>
      </c>
      <c r="C163" s="97"/>
      <c r="D163" s="97"/>
      <c r="E163" s="96" t="s">
        <v>671</v>
      </c>
      <c r="F163" s="97"/>
      <c r="G163" s="96" t="s">
        <v>86</v>
      </c>
      <c r="H163" s="98"/>
      <c r="I163" s="99"/>
      <c r="J163" s="97"/>
      <c r="K163" s="99"/>
      <c r="L163" s="97"/>
      <c r="M163" s="97"/>
      <c r="N163" s="100">
        <v>45841.0</v>
      </c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>
      <c r="A164" s="96" t="s">
        <v>11084</v>
      </c>
      <c r="B164" s="96">
        <v>2.1983819552E10</v>
      </c>
      <c r="C164" s="96" t="s">
        <v>11085</v>
      </c>
      <c r="D164" s="96" t="s">
        <v>11086</v>
      </c>
      <c r="E164" s="96" t="s">
        <v>803</v>
      </c>
      <c r="F164" s="96" t="s">
        <v>137</v>
      </c>
      <c r="G164" s="96" t="s">
        <v>53</v>
      </c>
      <c r="H164" s="101">
        <v>993.98</v>
      </c>
      <c r="I164" s="99"/>
      <c r="J164" s="96">
        <v>9.6510615E7</v>
      </c>
      <c r="K164" s="100">
        <v>45848.0</v>
      </c>
      <c r="L164" s="96">
        <v>7.0</v>
      </c>
      <c r="M164" s="97"/>
      <c r="N164" s="100">
        <v>45841.0</v>
      </c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>
      <c r="A165" s="96" t="s">
        <v>11087</v>
      </c>
      <c r="B165" s="96">
        <v>2.299913203E10</v>
      </c>
      <c r="C165" s="96" t="s">
        <v>11088</v>
      </c>
      <c r="D165" s="96" t="s">
        <v>11089</v>
      </c>
      <c r="E165" s="96" t="s">
        <v>134</v>
      </c>
      <c r="F165" s="96" t="s">
        <v>137</v>
      </c>
      <c r="G165" s="96" t="s">
        <v>53</v>
      </c>
      <c r="H165" s="101">
        <v>1583.68</v>
      </c>
      <c r="I165" s="99"/>
      <c r="J165" s="96">
        <v>9.6513355E7</v>
      </c>
      <c r="K165" s="99"/>
      <c r="L165" s="96">
        <v>7.0</v>
      </c>
      <c r="M165" s="96" t="s">
        <v>11079</v>
      </c>
      <c r="N165" s="100">
        <v>45841.0</v>
      </c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>
      <c r="A166" s="96" t="s">
        <v>4818</v>
      </c>
      <c r="B166" s="96">
        <v>2.197042044E10</v>
      </c>
      <c r="C166" s="97"/>
      <c r="D166" s="97"/>
      <c r="E166" s="96" t="s">
        <v>655</v>
      </c>
      <c r="F166" s="97"/>
      <c r="G166" s="96" t="s">
        <v>86</v>
      </c>
      <c r="H166" s="98"/>
      <c r="I166" s="99"/>
      <c r="J166" s="97"/>
      <c r="K166" s="99"/>
      <c r="L166" s="97"/>
      <c r="M166" s="97"/>
      <c r="N166" s="100">
        <v>45842.0</v>
      </c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>
      <c r="A167" s="96" t="s">
        <v>4535</v>
      </c>
      <c r="B167" s="96">
        <v>2.1970657524E10</v>
      </c>
      <c r="C167" s="97"/>
      <c r="D167" s="97"/>
      <c r="E167" s="96" t="s">
        <v>655</v>
      </c>
      <c r="F167" s="97"/>
      <c r="G167" s="96" t="s">
        <v>86</v>
      </c>
      <c r="H167" s="98"/>
      <c r="I167" s="99"/>
      <c r="J167" s="97"/>
      <c r="K167" s="99"/>
      <c r="L167" s="97"/>
      <c r="M167" s="97"/>
      <c r="N167" s="100">
        <v>45842.0</v>
      </c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>
      <c r="A168" s="96" t="s">
        <v>4475</v>
      </c>
      <c r="B168" s="96">
        <v>2.1985467049E10</v>
      </c>
      <c r="C168" s="97"/>
      <c r="D168" s="97"/>
      <c r="E168" s="96" t="s">
        <v>85</v>
      </c>
      <c r="F168" s="97"/>
      <c r="G168" s="96" t="s">
        <v>86</v>
      </c>
      <c r="H168" s="98"/>
      <c r="I168" s="99"/>
      <c r="J168" s="97"/>
      <c r="K168" s="99"/>
      <c r="L168" s="97"/>
      <c r="M168" s="97"/>
      <c r="N168" s="100">
        <v>45842.0</v>
      </c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>
      <c r="A169" s="96" t="s">
        <v>11090</v>
      </c>
      <c r="B169" s="96">
        <v>2.4992413689E10</v>
      </c>
      <c r="C169" s="97"/>
      <c r="D169" s="97"/>
      <c r="E169" s="96" t="s">
        <v>85</v>
      </c>
      <c r="F169" s="97"/>
      <c r="G169" s="96" t="s">
        <v>86</v>
      </c>
      <c r="H169" s="98"/>
      <c r="I169" s="99"/>
      <c r="J169" s="97"/>
      <c r="K169" s="99"/>
      <c r="L169" s="97"/>
      <c r="M169" s="97"/>
      <c r="N169" s="100">
        <v>45842.0</v>
      </c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>
      <c r="A170" s="96" t="s">
        <v>11091</v>
      </c>
      <c r="B170" s="96">
        <v>2.2999640585E10</v>
      </c>
      <c r="C170" s="96" t="s">
        <v>11092</v>
      </c>
      <c r="D170" s="96" t="s">
        <v>11093</v>
      </c>
      <c r="E170" s="96" t="s">
        <v>85</v>
      </c>
      <c r="F170" s="96" t="s">
        <v>93</v>
      </c>
      <c r="G170" s="96" t="s">
        <v>94</v>
      </c>
      <c r="H170" s="101">
        <v>1449.15</v>
      </c>
      <c r="I170" s="99"/>
      <c r="J170" s="97"/>
      <c r="K170" s="99"/>
      <c r="L170" s="97"/>
      <c r="M170" s="97"/>
      <c r="N170" s="100">
        <v>45842.0</v>
      </c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>
      <c r="A171" s="96" t="s">
        <v>4009</v>
      </c>
      <c r="B171" s="96">
        <v>2.1967708613E10</v>
      </c>
      <c r="C171" s="97"/>
      <c r="D171" s="97"/>
      <c r="E171" s="96" t="s">
        <v>85</v>
      </c>
      <c r="F171" s="97"/>
      <c r="G171" s="96" t="s">
        <v>86</v>
      </c>
      <c r="H171" s="98"/>
      <c r="I171" s="99"/>
      <c r="J171" s="97"/>
      <c r="K171" s="99"/>
      <c r="L171" s="97"/>
      <c r="M171" s="97"/>
      <c r="N171" s="100">
        <v>45842.0</v>
      </c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>
      <c r="A172" s="96" t="s">
        <v>11094</v>
      </c>
      <c r="B172" s="96">
        <v>2.1993364712E10</v>
      </c>
      <c r="C172" s="97"/>
      <c r="D172" s="97"/>
      <c r="E172" s="96" t="s">
        <v>655</v>
      </c>
      <c r="F172" s="97"/>
      <c r="G172" s="96" t="s">
        <v>86</v>
      </c>
      <c r="H172" s="98"/>
      <c r="I172" s="99"/>
      <c r="J172" s="97"/>
      <c r="K172" s="99"/>
      <c r="L172" s="97"/>
      <c r="M172" s="97"/>
      <c r="N172" s="100">
        <v>45842.0</v>
      </c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>
      <c r="A173" s="96" t="s">
        <v>4441</v>
      </c>
      <c r="B173" s="96">
        <v>2.2997803408E10</v>
      </c>
      <c r="C173" s="97"/>
      <c r="D173" s="97"/>
      <c r="E173" s="96" t="s">
        <v>655</v>
      </c>
      <c r="F173" s="97"/>
      <c r="G173" s="96" t="s">
        <v>86</v>
      </c>
      <c r="H173" s="98"/>
      <c r="I173" s="99"/>
      <c r="J173" s="97"/>
      <c r="K173" s="99"/>
      <c r="L173" s="97"/>
      <c r="M173" s="97"/>
      <c r="N173" s="100">
        <v>45842.0</v>
      </c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>
      <c r="A174" s="96" t="s">
        <v>7595</v>
      </c>
      <c r="B174" s="96">
        <v>2.2999311703E10</v>
      </c>
      <c r="C174" s="97"/>
      <c r="D174" s="97"/>
      <c r="E174" s="96" t="s">
        <v>655</v>
      </c>
      <c r="F174" s="96" t="s">
        <v>278</v>
      </c>
      <c r="G174" s="96" t="s">
        <v>94</v>
      </c>
      <c r="H174" s="101">
        <v>647.23</v>
      </c>
      <c r="I174" s="99"/>
      <c r="J174" s="97"/>
      <c r="K174" s="99"/>
      <c r="L174" s="97"/>
      <c r="M174" s="97"/>
      <c r="N174" s="100">
        <v>45842.0</v>
      </c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>
      <c r="A175" s="96" t="s">
        <v>5068</v>
      </c>
      <c r="B175" s="96">
        <v>2.197150695E10</v>
      </c>
      <c r="C175" s="97"/>
      <c r="D175" s="97"/>
      <c r="E175" s="96" t="s">
        <v>649</v>
      </c>
      <c r="F175" s="97"/>
      <c r="G175" s="96" t="s">
        <v>86</v>
      </c>
      <c r="H175" s="98"/>
      <c r="I175" s="99"/>
      <c r="J175" s="97"/>
      <c r="K175" s="99"/>
      <c r="L175" s="97"/>
      <c r="M175" s="97"/>
      <c r="N175" s="100">
        <v>45842.0</v>
      </c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>
      <c r="A176" s="96" t="s">
        <v>5039</v>
      </c>
      <c r="B176" s="96">
        <v>2.1983822035E10</v>
      </c>
      <c r="C176" s="97"/>
      <c r="D176" s="97"/>
      <c r="E176" s="96" t="s">
        <v>85</v>
      </c>
      <c r="F176" s="97"/>
      <c r="G176" s="96" t="s">
        <v>86</v>
      </c>
      <c r="H176" s="98"/>
      <c r="I176" s="99"/>
      <c r="J176" s="97"/>
      <c r="K176" s="99"/>
      <c r="L176" s="97"/>
      <c r="M176" s="97"/>
      <c r="N176" s="100">
        <v>45846.0</v>
      </c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>
      <c r="A177" s="96" t="s">
        <v>4245</v>
      </c>
      <c r="B177" s="96">
        <v>2.1986598503E10</v>
      </c>
      <c r="C177" s="97"/>
      <c r="D177" s="97"/>
      <c r="E177" s="96" t="s">
        <v>85</v>
      </c>
      <c r="F177" s="97"/>
      <c r="G177" s="96" t="s">
        <v>86</v>
      </c>
      <c r="H177" s="98"/>
      <c r="I177" s="99"/>
      <c r="J177" s="97"/>
      <c r="K177" s="99"/>
      <c r="L177" s="97"/>
      <c r="M177" s="97"/>
      <c r="N177" s="100">
        <v>45846.0</v>
      </c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>
      <c r="A178" s="96" t="s">
        <v>11095</v>
      </c>
      <c r="B178" s="96">
        <v>2.2998126437E10</v>
      </c>
      <c r="C178" s="97"/>
      <c r="D178" s="97"/>
      <c r="E178" s="96" t="s">
        <v>85</v>
      </c>
      <c r="F178" s="97"/>
      <c r="G178" s="96" t="s">
        <v>86</v>
      </c>
      <c r="H178" s="98"/>
      <c r="I178" s="99"/>
      <c r="J178" s="97"/>
      <c r="K178" s="99"/>
      <c r="L178" s="97"/>
      <c r="M178" s="97"/>
      <c r="N178" s="100">
        <v>45846.0</v>
      </c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>
      <c r="A179" s="96" t="s">
        <v>4859</v>
      </c>
      <c r="B179" s="96">
        <v>2.1985160524E10</v>
      </c>
      <c r="C179" s="97"/>
      <c r="D179" s="97"/>
      <c r="E179" s="96" t="s">
        <v>85</v>
      </c>
      <c r="F179" s="97"/>
      <c r="G179" s="96" t="s">
        <v>86</v>
      </c>
      <c r="H179" s="98"/>
      <c r="I179" s="99"/>
      <c r="J179" s="97"/>
      <c r="K179" s="99"/>
      <c r="L179" s="97"/>
      <c r="M179" s="97"/>
      <c r="N179" s="100">
        <v>45846.0</v>
      </c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>
      <c r="A180" s="96" t="s">
        <v>4282</v>
      </c>
      <c r="B180" s="96">
        <v>2.7981905606E10</v>
      </c>
      <c r="C180" s="97"/>
      <c r="D180" s="97"/>
      <c r="E180" s="96" t="s">
        <v>671</v>
      </c>
      <c r="F180" s="97"/>
      <c r="G180" s="96" t="s">
        <v>86</v>
      </c>
      <c r="H180" s="98"/>
      <c r="I180" s="99"/>
      <c r="J180" s="97"/>
      <c r="K180" s="99"/>
      <c r="L180" s="97"/>
      <c r="M180" s="97"/>
      <c r="N180" s="100">
        <v>45846.0</v>
      </c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>
      <c r="A181" s="96" t="s">
        <v>4022</v>
      </c>
      <c r="B181" s="96">
        <v>2.1970633764E10</v>
      </c>
      <c r="C181" s="97"/>
      <c r="D181" s="97"/>
      <c r="E181" s="96" t="s">
        <v>649</v>
      </c>
      <c r="F181" s="97"/>
      <c r="G181" s="96" t="s">
        <v>86</v>
      </c>
      <c r="H181" s="98"/>
      <c r="I181" s="99"/>
      <c r="J181" s="97"/>
      <c r="K181" s="99"/>
      <c r="L181" s="97"/>
      <c r="M181" s="97"/>
      <c r="N181" s="100">
        <v>45846.0</v>
      </c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>
      <c r="A182" s="96" t="s">
        <v>9528</v>
      </c>
      <c r="B182" s="96">
        <v>2.1964327506E10</v>
      </c>
      <c r="C182" s="97"/>
      <c r="D182" s="97"/>
      <c r="E182" s="96" t="s">
        <v>655</v>
      </c>
      <c r="F182" s="97"/>
      <c r="G182" s="96" t="s">
        <v>86</v>
      </c>
      <c r="H182" s="98"/>
      <c r="I182" s="99"/>
      <c r="J182" s="97"/>
      <c r="K182" s="99"/>
      <c r="L182" s="97"/>
      <c r="M182" s="97"/>
      <c r="N182" s="100">
        <v>45846.0</v>
      </c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>
      <c r="A183" s="96" t="s">
        <v>4079</v>
      </c>
      <c r="B183" s="96">
        <v>2.199439724E10</v>
      </c>
      <c r="C183" s="97"/>
      <c r="D183" s="97"/>
      <c r="E183" s="96" t="s">
        <v>655</v>
      </c>
      <c r="F183" s="97"/>
      <c r="G183" s="96" t="s">
        <v>86</v>
      </c>
      <c r="H183" s="98"/>
      <c r="I183" s="99"/>
      <c r="J183" s="97"/>
      <c r="K183" s="99"/>
      <c r="L183" s="97"/>
      <c r="M183" s="97"/>
      <c r="N183" s="100">
        <v>45846.0</v>
      </c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>
      <c r="A184" s="96" t="s">
        <v>4393</v>
      </c>
      <c r="B184" s="96">
        <v>2.1985454465E10</v>
      </c>
      <c r="C184" s="97"/>
      <c r="D184" s="97"/>
      <c r="E184" s="96" t="s">
        <v>85</v>
      </c>
      <c r="F184" s="97"/>
      <c r="G184" s="96" t="s">
        <v>86</v>
      </c>
      <c r="H184" s="98"/>
      <c r="I184" s="99"/>
      <c r="J184" s="97"/>
      <c r="K184" s="99"/>
      <c r="L184" s="97"/>
      <c r="M184" s="97"/>
      <c r="N184" s="100">
        <v>45846.0</v>
      </c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>
      <c r="A185" s="96" t="s">
        <v>9751</v>
      </c>
      <c r="B185" s="96">
        <v>2.2999404E9</v>
      </c>
      <c r="C185" s="97"/>
      <c r="D185" s="97"/>
      <c r="E185" s="96" t="s">
        <v>85</v>
      </c>
      <c r="F185" s="97"/>
      <c r="G185" s="96" t="s">
        <v>86</v>
      </c>
      <c r="H185" s="98"/>
      <c r="I185" s="99"/>
      <c r="J185" s="97"/>
      <c r="K185" s="99"/>
      <c r="L185" s="97"/>
      <c r="M185" s="97"/>
      <c r="N185" s="100">
        <v>45846.0</v>
      </c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>
      <c r="A186" s="96" t="s">
        <v>7504</v>
      </c>
      <c r="B186" s="96">
        <v>2.1996338757E10</v>
      </c>
      <c r="C186" s="97"/>
      <c r="D186" s="97"/>
      <c r="E186" s="96" t="s">
        <v>85</v>
      </c>
      <c r="F186" s="96" t="s">
        <v>289</v>
      </c>
      <c r="G186" s="96" t="s">
        <v>94</v>
      </c>
      <c r="H186" s="101">
        <v>1787.34</v>
      </c>
      <c r="I186" s="99"/>
      <c r="J186" s="97"/>
      <c r="K186" s="99"/>
      <c r="L186" s="97"/>
      <c r="M186" s="97"/>
      <c r="N186" s="100">
        <v>45847.0</v>
      </c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>
      <c r="A187" s="96" t="s">
        <v>5</v>
      </c>
      <c r="B187" s="96">
        <v>2.4992068132E10</v>
      </c>
      <c r="C187" s="97"/>
      <c r="D187" s="97"/>
      <c r="E187" s="96" t="s">
        <v>85</v>
      </c>
      <c r="F187" s="96" t="s">
        <v>718</v>
      </c>
      <c r="G187" s="96" t="s">
        <v>94</v>
      </c>
      <c r="H187" s="101">
        <v>1180.43</v>
      </c>
      <c r="I187" s="99"/>
      <c r="J187" s="97"/>
      <c r="K187" s="99"/>
      <c r="L187" s="97"/>
      <c r="M187" s="97"/>
      <c r="N187" s="100">
        <v>45847.0</v>
      </c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>
      <c r="A188" s="96" t="s">
        <v>5</v>
      </c>
      <c r="B188" s="96">
        <v>2.4999579921E10</v>
      </c>
      <c r="C188" s="97"/>
      <c r="D188" s="97"/>
      <c r="E188" s="96" t="s">
        <v>85</v>
      </c>
      <c r="F188" s="96" t="s">
        <v>182</v>
      </c>
      <c r="G188" s="96" t="s">
        <v>94</v>
      </c>
      <c r="H188" s="101">
        <v>668.5</v>
      </c>
      <c r="I188" s="99"/>
      <c r="J188" s="97"/>
      <c r="K188" s="99"/>
      <c r="L188" s="97"/>
      <c r="M188" s="97"/>
      <c r="N188" s="100">
        <v>45847.0</v>
      </c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>
      <c r="A189" s="96" t="s">
        <v>4587</v>
      </c>
      <c r="B189" s="96">
        <v>2.2997167147E10</v>
      </c>
      <c r="C189" s="97"/>
      <c r="D189" s="97"/>
      <c r="E189" s="96" t="s">
        <v>85</v>
      </c>
      <c r="F189" s="96" t="s">
        <v>93</v>
      </c>
      <c r="G189" s="96" t="s">
        <v>94</v>
      </c>
      <c r="H189" s="101">
        <v>975.21</v>
      </c>
      <c r="I189" s="99"/>
      <c r="J189" s="97"/>
      <c r="K189" s="99"/>
      <c r="L189" s="97"/>
      <c r="M189" s="97"/>
      <c r="N189" s="100">
        <v>45847.0</v>
      </c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>
      <c r="A190" s="96" t="s">
        <v>11096</v>
      </c>
      <c r="B190" s="96">
        <v>2.1992196648E10</v>
      </c>
      <c r="C190" s="97"/>
      <c r="D190" s="97"/>
      <c r="E190" s="96" t="s">
        <v>655</v>
      </c>
      <c r="F190" s="97"/>
      <c r="G190" s="96" t="s">
        <v>86</v>
      </c>
      <c r="H190" s="98"/>
      <c r="I190" s="99"/>
      <c r="J190" s="97"/>
      <c r="K190" s="99"/>
      <c r="L190" s="97"/>
      <c r="M190" s="97"/>
      <c r="N190" s="100">
        <v>45847.0</v>
      </c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>
      <c r="A191" s="96" t="s">
        <v>4518</v>
      </c>
      <c r="B191" s="96">
        <v>2.1998637859E10</v>
      </c>
      <c r="C191" s="97"/>
      <c r="D191" s="97"/>
      <c r="E191" s="96" t="s">
        <v>671</v>
      </c>
      <c r="F191" s="96" t="s">
        <v>278</v>
      </c>
      <c r="G191" s="96" t="s">
        <v>94</v>
      </c>
      <c r="H191" s="101">
        <v>483.1</v>
      </c>
      <c r="I191" s="99"/>
      <c r="J191" s="97"/>
      <c r="K191" s="99"/>
      <c r="L191" s="97"/>
      <c r="M191" s="97"/>
      <c r="N191" s="100">
        <v>45847.0</v>
      </c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>
      <c r="A192" s="96" t="s">
        <v>4245</v>
      </c>
      <c r="B192" s="96">
        <v>2.1998034407E10</v>
      </c>
      <c r="C192" s="97"/>
      <c r="D192" s="97"/>
      <c r="E192" s="96" t="s">
        <v>85</v>
      </c>
      <c r="F192" s="97"/>
      <c r="G192" s="96" t="s">
        <v>86</v>
      </c>
      <c r="H192" s="98"/>
      <c r="I192" s="99"/>
      <c r="J192" s="97"/>
      <c r="K192" s="99"/>
      <c r="L192" s="97"/>
      <c r="M192" s="97"/>
      <c r="N192" s="100">
        <v>45848.0</v>
      </c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>
      <c r="A193" s="96" t="s">
        <v>7990</v>
      </c>
      <c r="B193" s="96">
        <v>2.1976813371E10</v>
      </c>
      <c r="C193" s="97"/>
      <c r="D193" s="97"/>
      <c r="E193" s="96" t="s">
        <v>85</v>
      </c>
      <c r="F193" s="97"/>
      <c r="G193" s="96" t="s">
        <v>86</v>
      </c>
      <c r="H193" s="98"/>
      <c r="I193" s="99"/>
      <c r="J193" s="97"/>
      <c r="K193" s="99"/>
      <c r="L193" s="97"/>
      <c r="M193" s="97"/>
      <c r="N193" s="100">
        <v>45848.0</v>
      </c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>
      <c r="A194" s="96" t="s">
        <v>11097</v>
      </c>
      <c r="B194" s="96">
        <v>2.4981825116E10</v>
      </c>
      <c r="C194" s="97"/>
      <c r="D194" s="97"/>
      <c r="E194" s="96" t="s">
        <v>85</v>
      </c>
      <c r="F194" s="97"/>
      <c r="G194" s="96" t="s">
        <v>86</v>
      </c>
      <c r="H194" s="98"/>
      <c r="I194" s="99"/>
      <c r="J194" s="97"/>
      <c r="K194" s="99"/>
      <c r="L194" s="97"/>
      <c r="M194" s="97"/>
      <c r="N194" s="100">
        <v>45848.0</v>
      </c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>
      <c r="A195" s="96" t="s">
        <v>5194</v>
      </c>
      <c r="B195" s="96">
        <v>2.1999859986E10</v>
      </c>
      <c r="C195" s="97"/>
      <c r="D195" s="97"/>
      <c r="E195" s="96" t="s">
        <v>671</v>
      </c>
      <c r="F195" s="97"/>
      <c r="G195" s="96" t="s">
        <v>86</v>
      </c>
      <c r="H195" s="98"/>
      <c r="I195" s="99"/>
      <c r="J195" s="97"/>
      <c r="K195" s="99"/>
      <c r="L195" s="97"/>
      <c r="M195" s="97"/>
      <c r="N195" s="100">
        <v>45848.0</v>
      </c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>
      <c r="A196" s="96" t="s">
        <v>4937</v>
      </c>
      <c r="B196" s="96">
        <v>2.1967511669E10</v>
      </c>
      <c r="C196" s="97"/>
      <c r="D196" s="97"/>
      <c r="E196" s="96" t="s">
        <v>85</v>
      </c>
      <c r="F196" s="97"/>
      <c r="G196" s="96" t="s">
        <v>86</v>
      </c>
      <c r="H196" s="98"/>
      <c r="I196" s="99"/>
      <c r="J196" s="97"/>
      <c r="K196" s="99"/>
      <c r="L196" s="97"/>
      <c r="M196" s="97"/>
      <c r="N196" s="100">
        <v>45848.0</v>
      </c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>
      <c r="A197" s="96" t="s">
        <v>4022</v>
      </c>
      <c r="B197" s="96">
        <v>2.299821137E10</v>
      </c>
      <c r="C197" s="97"/>
      <c r="D197" s="97"/>
      <c r="E197" s="96" t="s">
        <v>85</v>
      </c>
      <c r="F197" s="97"/>
      <c r="G197" s="96" t="s">
        <v>86</v>
      </c>
      <c r="H197" s="98"/>
      <c r="I197" s="99"/>
      <c r="J197" s="97"/>
      <c r="K197" s="99"/>
      <c r="L197" s="97"/>
      <c r="M197" s="97"/>
      <c r="N197" s="100">
        <v>45848.0</v>
      </c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>
      <c r="A198" s="96" t="s">
        <v>4922</v>
      </c>
      <c r="B198" s="96">
        <v>2.1991517875E10</v>
      </c>
      <c r="C198" s="97"/>
      <c r="D198" s="97"/>
      <c r="E198" s="96" t="s">
        <v>85</v>
      </c>
      <c r="F198" s="97"/>
      <c r="G198" s="96" t="s">
        <v>86</v>
      </c>
      <c r="H198" s="98"/>
      <c r="I198" s="99"/>
      <c r="J198" s="97"/>
      <c r="K198" s="99"/>
      <c r="L198" s="97"/>
      <c r="M198" s="97"/>
      <c r="N198" s="100">
        <v>45848.0</v>
      </c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>
      <c r="A199" s="96" t="s">
        <v>11098</v>
      </c>
      <c r="B199" s="96">
        <v>2.1971762516E10</v>
      </c>
      <c r="C199" s="97"/>
      <c r="D199" s="97"/>
      <c r="E199" s="96" t="s">
        <v>85</v>
      </c>
      <c r="F199" s="97"/>
      <c r="G199" s="96" t="s">
        <v>86</v>
      </c>
      <c r="H199" s="98"/>
      <c r="I199" s="99"/>
      <c r="J199" s="97"/>
      <c r="K199" s="99"/>
      <c r="L199" s="97"/>
      <c r="M199" s="97"/>
      <c r="N199" s="100">
        <v>45848.0</v>
      </c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>
      <c r="A200" s="96" t="s">
        <v>4082</v>
      </c>
      <c r="B200" s="96">
        <v>2.1992321662E10</v>
      </c>
      <c r="C200" s="97"/>
      <c r="D200" s="97"/>
      <c r="E200" s="96" t="s">
        <v>671</v>
      </c>
      <c r="F200" s="97"/>
      <c r="G200" s="96" t="s">
        <v>86</v>
      </c>
      <c r="H200" s="98"/>
      <c r="I200" s="99"/>
      <c r="J200" s="97"/>
      <c r="K200" s="99"/>
      <c r="L200" s="97"/>
      <c r="M200" s="97"/>
      <c r="N200" s="100">
        <v>45848.0</v>
      </c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>
      <c r="A201" s="96" t="s">
        <v>5153</v>
      </c>
      <c r="B201" s="96">
        <v>2.1976388314E10</v>
      </c>
      <c r="C201" s="97"/>
      <c r="D201" s="97"/>
      <c r="E201" s="96" t="s">
        <v>671</v>
      </c>
      <c r="F201" s="97"/>
      <c r="G201" s="96" t="s">
        <v>86</v>
      </c>
      <c r="H201" s="98"/>
      <c r="I201" s="99"/>
      <c r="J201" s="97"/>
      <c r="K201" s="99"/>
      <c r="L201" s="97"/>
      <c r="M201" s="97"/>
      <c r="N201" s="100">
        <v>45848.0</v>
      </c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>
      <c r="A202" s="96" t="s">
        <v>5077</v>
      </c>
      <c r="B202" s="96">
        <v>2.1996865518E10</v>
      </c>
      <c r="C202" s="97"/>
      <c r="D202" s="97"/>
      <c r="E202" s="96" t="s">
        <v>85</v>
      </c>
      <c r="F202" s="97"/>
      <c r="G202" s="96" t="s">
        <v>86</v>
      </c>
      <c r="H202" s="98"/>
      <c r="I202" s="99"/>
      <c r="J202" s="97"/>
      <c r="K202" s="99"/>
      <c r="L202" s="97"/>
      <c r="M202" s="97"/>
      <c r="N202" s="100">
        <v>45848.0</v>
      </c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>
      <c r="A203" s="96" t="s">
        <v>3984</v>
      </c>
      <c r="B203" s="96">
        <v>2.1997578228E10</v>
      </c>
      <c r="C203" s="97"/>
      <c r="D203" s="97"/>
      <c r="E203" s="96" t="s">
        <v>85</v>
      </c>
      <c r="F203" s="96" t="s">
        <v>93</v>
      </c>
      <c r="G203" s="96" t="s">
        <v>94</v>
      </c>
      <c r="H203" s="101">
        <v>1177.92</v>
      </c>
      <c r="I203" s="99"/>
      <c r="J203" s="97"/>
      <c r="K203" s="99"/>
      <c r="L203" s="97"/>
      <c r="M203" s="97"/>
      <c r="N203" s="100">
        <v>45848.0</v>
      </c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>
      <c r="A204" s="96" t="s">
        <v>8330</v>
      </c>
      <c r="B204" s="96">
        <v>2.2998926482E10</v>
      </c>
      <c r="C204" s="97"/>
      <c r="D204" s="97"/>
      <c r="E204" s="96" t="s">
        <v>85</v>
      </c>
      <c r="F204" s="96" t="s">
        <v>182</v>
      </c>
      <c r="G204" s="96" t="s">
        <v>94</v>
      </c>
      <c r="H204" s="101">
        <v>532.01</v>
      </c>
      <c r="I204" s="99"/>
      <c r="J204" s="97"/>
      <c r="K204" s="99"/>
      <c r="L204" s="97"/>
      <c r="M204" s="97"/>
      <c r="N204" s="100">
        <v>45848.0</v>
      </c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>
      <c r="A205" s="96" t="s">
        <v>4245</v>
      </c>
      <c r="B205" s="96">
        <v>2.4998396815E10</v>
      </c>
      <c r="C205" s="97"/>
      <c r="D205" s="97"/>
      <c r="E205" s="96" t="s">
        <v>85</v>
      </c>
      <c r="F205" s="96" t="s">
        <v>93</v>
      </c>
      <c r="G205" s="96" t="s">
        <v>94</v>
      </c>
      <c r="H205" s="101">
        <v>1177.78</v>
      </c>
      <c r="I205" s="99"/>
      <c r="J205" s="97"/>
      <c r="K205" s="99"/>
      <c r="L205" s="97"/>
      <c r="M205" s="97"/>
      <c r="N205" s="100">
        <v>45848.0</v>
      </c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>
      <c r="A206" s="96" t="s">
        <v>24</v>
      </c>
      <c r="B206" s="96">
        <v>2.1992286346E10</v>
      </c>
      <c r="C206" s="97"/>
      <c r="D206" s="97"/>
      <c r="E206" s="96" t="s">
        <v>85</v>
      </c>
      <c r="F206" s="96" t="s">
        <v>137</v>
      </c>
      <c r="G206" s="96" t="s">
        <v>94</v>
      </c>
      <c r="H206" s="101">
        <v>1400.14</v>
      </c>
      <c r="I206" s="99"/>
      <c r="J206" s="97"/>
      <c r="K206" s="99"/>
      <c r="L206" s="97"/>
      <c r="M206" s="97"/>
      <c r="N206" s="100">
        <v>45848.0</v>
      </c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>
      <c r="A207" s="96" t="s">
        <v>4184</v>
      </c>
      <c r="B207" s="96">
        <v>2.1978603355E10</v>
      </c>
      <c r="C207" s="97"/>
      <c r="D207" s="97"/>
      <c r="E207" s="96" t="s">
        <v>85</v>
      </c>
      <c r="F207" s="96" t="s">
        <v>140</v>
      </c>
      <c r="G207" s="96" t="s">
        <v>94</v>
      </c>
      <c r="H207" s="101">
        <v>1416.08</v>
      </c>
      <c r="I207" s="99"/>
      <c r="J207" s="97"/>
      <c r="K207" s="99"/>
      <c r="L207" s="97"/>
      <c r="M207" s="97"/>
      <c r="N207" s="100">
        <v>45848.0</v>
      </c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>
      <c r="A208" s="96" t="s">
        <v>4040</v>
      </c>
      <c r="B208" s="96">
        <v>2.1994918406E10</v>
      </c>
      <c r="C208" s="97"/>
      <c r="D208" s="97"/>
      <c r="E208" s="96" t="s">
        <v>85</v>
      </c>
      <c r="F208" s="96" t="s">
        <v>137</v>
      </c>
      <c r="G208" s="96" t="s">
        <v>94</v>
      </c>
      <c r="H208" s="101">
        <v>1479.06</v>
      </c>
      <c r="I208" s="99"/>
      <c r="J208" s="97"/>
      <c r="K208" s="99"/>
      <c r="L208" s="97"/>
      <c r="M208" s="97"/>
      <c r="N208" s="100">
        <v>45848.0</v>
      </c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>
      <c r="A209" s="96" t="s">
        <v>3</v>
      </c>
      <c r="B209" s="96">
        <v>3.198330721E10</v>
      </c>
      <c r="C209" s="96" t="s">
        <v>11099</v>
      </c>
      <c r="D209" s="96" t="s">
        <v>10145</v>
      </c>
      <c r="E209" s="96" t="s">
        <v>134</v>
      </c>
      <c r="F209" s="96" t="s">
        <v>289</v>
      </c>
      <c r="G209" s="96" t="s">
        <v>53</v>
      </c>
      <c r="H209" s="101">
        <v>377.52</v>
      </c>
      <c r="I209" s="99"/>
      <c r="J209" s="96">
        <v>1.7522468445001E13</v>
      </c>
      <c r="K209" s="100">
        <v>45852.0</v>
      </c>
      <c r="L209" s="96">
        <v>7.0</v>
      </c>
      <c r="M209" s="96" t="s">
        <v>11100</v>
      </c>
      <c r="N209" s="100">
        <v>45853.0</v>
      </c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>
      <c r="A210" s="96" t="s">
        <v>11101</v>
      </c>
      <c r="B210" s="96">
        <v>2.1964456123E10</v>
      </c>
      <c r="C210" s="97"/>
      <c r="D210" s="97"/>
      <c r="E210" s="96" t="s">
        <v>85</v>
      </c>
      <c r="F210" s="97"/>
      <c r="G210" s="96" t="s">
        <v>86</v>
      </c>
      <c r="H210" s="98"/>
      <c r="I210" s="99"/>
      <c r="J210" s="97"/>
      <c r="K210" s="99"/>
      <c r="L210" s="97"/>
      <c r="M210" s="97"/>
      <c r="N210" s="100">
        <v>45853.0</v>
      </c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>
      <c r="A211" s="96" t="s">
        <v>11102</v>
      </c>
      <c r="B211" s="96">
        <v>2.4999043838E10</v>
      </c>
      <c r="C211" s="97"/>
      <c r="D211" s="97"/>
      <c r="E211" s="96" t="s">
        <v>85</v>
      </c>
      <c r="F211" s="97"/>
      <c r="G211" s="96" t="s">
        <v>86</v>
      </c>
      <c r="H211" s="98"/>
      <c r="I211" s="99"/>
      <c r="J211" s="97"/>
      <c r="K211" s="99"/>
      <c r="L211" s="97"/>
      <c r="M211" s="97"/>
      <c r="N211" s="100">
        <v>45853.0</v>
      </c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>
      <c r="A212" s="96" t="s">
        <v>11103</v>
      </c>
      <c r="B212" s="96">
        <v>2.2999434445E10</v>
      </c>
      <c r="C212" s="97"/>
      <c r="D212" s="97"/>
      <c r="E212" s="96" t="s">
        <v>85</v>
      </c>
      <c r="F212" s="97"/>
      <c r="G212" s="96" t="s">
        <v>86</v>
      </c>
      <c r="H212" s="98"/>
      <c r="I212" s="99"/>
      <c r="J212" s="97"/>
      <c r="K212" s="99"/>
      <c r="L212" s="97"/>
      <c r="M212" s="97"/>
      <c r="N212" s="100">
        <v>45853.0</v>
      </c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>
      <c r="A213" s="96" t="s">
        <v>11104</v>
      </c>
      <c r="B213" s="96">
        <v>2.2998319997E10</v>
      </c>
      <c r="C213" s="97"/>
      <c r="D213" s="97"/>
      <c r="E213" s="96" t="s">
        <v>671</v>
      </c>
      <c r="F213" s="97"/>
      <c r="G213" s="96" t="s">
        <v>86</v>
      </c>
      <c r="H213" s="98"/>
      <c r="I213" s="99"/>
      <c r="J213" s="97"/>
      <c r="K213" s="99"/>
      <c r="L213" s="97"/>
      <c r="M213" s="97"/>
      <c r="N213" s="100">
        <v>45853.0</v>
      </c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>
      <c r="A214" s="96" t="s">
        <v>5068</v>
      </c>
      <c r="B214" s="96">
        <v>2.1976521899E10</v>
      </c>
      <c r="C214" s="97"/>
      <c r="D214" s="97"/>
      <c r="E214" s="96" t="s">
        <v>655</v>
      </c>
      <c r="F214" s="97"/>
      <c r="G214" s="96" t="s">
        <v>86</v>
      </c>
      <c r="H214" s="98"/>
      <c r="I214" s="99"/>
      <c r="J214" s="97"/>
      <c r="K214" s="99"/>
      <c r="L214" s="97"/>
      <c r="M214" s="97"/>
      <c r="N214" s="100">
        <v>45853.0</v>
      </c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>
      <c r="A215" s="96" t="s">
        <v>7026</v>
      </c>
      <c r="B215" s="96">
        <v>2.1969424127E10</v>
      </c>
      <c r="C215" s="97"/>
      <c r="D215" s="97"/>
      <c r="E215" s="96" t="s">
        <v>655</v>
      </c>
      <c r="F215" s="97"/>
      <c r="G215" s="96" t="s">
        <v>86</v>
      </c>
      <c r="H215" s="98"/>
      <c r="I215" s="99"/>
      <c r="J215" s="97"/>
      <c r="K215" s="99"/>
      <c r="L215" s="97"/>
      <c r="M215" s="97"/>
      <c r="N215" s="100">
        <v>45853.0</v>
      </c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>
      <c r="A216" s="96" t="s">
        <v>7665</v>
      </c>
      <c r="B216" s="96">
        <v>2.1986237617E10</v>
      </c>
      <c r="C216" s="97"/>
      <c r="D216" s="97"/>
      <c r="E216" s="96" t="s">
        <v>85</v>
      </c>
      <c r="F216" s="97"/>
      <c r="G216" s="96" t="s">
        <v>86</v>
      </c>
      <c r="H216" s="98"/>
      <c r="I216" s="99"/>
      <c r="J216" s="97"/>
      <c r="K216" s="99"/>
      <c r="L216" s="97"/>
      <c r="M216" s="97"/>
      <c r="N216" s="100">
        <v>45853.0</v>
      </c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>
      <c r="A217" s="96" t="s">
        <v>4104</v>
      </c>
      <c r="B217" s="96">
        <v>2.1983316828E10</v>
      </c>
      <c r="C217" s="97"/>
      <c r="D217" s="97"/>
      <c r="E217" s="96" t="s">
        <v>85</v>
      </c>
      <c r="F217" s="97"/>
      <c r="G217" s="96" t="s">
        <v>86</v>
      </c>
      <c r="H217" s="98"/>
      <c r="I217" s="99"/>
      <c r="J217" s="97"/>
      <c r="K217" s="99"/>
      <c r="L217" s="97"/>
      <c r="M217" s="97"/>
      <c r="N217" s="100">
        <v>45853.0</v>
      </c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>
      <c r="A218" s="96" t="s">
        <v>4229</v>
      </c>
      <c r="B218" s="96">
        <v>2.1999579341E10</v>
      </c>
      <c r="C218" s="97"/>
      <c r="D218" s="97"/>
      <c r="E218" s="96" t="s">
        <v>85</v>
      </c>
      <c r="F218" s="97"/>
      <c r="G218" s="96" t="s">
        <v>86</v>
      </c>
      <c r="H218" s="98"/>
      <c r="I218" s="99"/>
      <c r="J218" s="97"/>
      <c r="K218" s="99"/>
      <c r="L218" s="97"/>
      <c r="M218" s="97"/>
      <c r="N218" s="100">
        <v>45853.0</v>
      </c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>
      <c r="A219" s="96" t="s">
        <v>11105</v>
      </c>
      <c r="B219" s="96">
        <v>2.1964595786E10</v>
      </c>
      <c r="C219" s="97"/>
      <c r="D219" s="97"/>
      <c r="E219" s="96" t="s">
        <v>85</v>
      </c>
      <c r="F219" s="97"/>
      <c r="G219" s="96" t="s">
        <v>86</v>
      </c>
      <c r="H219" s="98"/>
      <c r="I219" s="99"/>
      <c r="J219" s="97"/>
      <c r="K219" s="99"/>
      <c r="L219" s="97"/>
      <c r="M219" s="97"/>
      <c r="N219" s="100">
        <v>45853.0</v>
      </c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>
      <c r="A220" s="96" t="s">
        <v>11106</v>
      </c>
      <c r="B220" s="96">
        <v>2.1971594773E10</v>
      </c>
      <c r="C220" s="97"/>
      <c r="D220" s="97"/>
      <c r="E220" s="96" t="s">
        <v>85</v>
      </c>
      <c r="F220" s="97"/>
      <c r="G220" s="96" t="s">
        <v>86</v>
      </c>
      <c r="H220" s="98"/>
      <c r="I220" s="99"/>
      <c r="J220" s="97"/>
      <c r="K220" s="99"/>
      <c r="L220" s="97"/>
      <c r="M220" s="97"/>
      <c r="N220" s="100">
        <v>45854.0</v>
      </c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>
      <c r="A221" s="96" t="s">
        <v>4378</v>
      </c>
      <c r="B221" s="96">
        <v>2.1964595786E10</v>
      </c>
      <c r="C221" s="97"/>
      <c r="D221" s="97"/>
      <c r="E221" s="96" t="s">
        <v>85</v>
      </c>
      <c r="F221" s="97"/>
      <c r="G221" s="96" t="s">
        <v>86</v>
      </c>
      <c r="H221" s="98"/>
      <c r="I221" s="99"/>
      <c r="J221" s="97"/>
      <c r="K221" s="99"/>
      <c r="L221" s="97"/>
      <c r="M221" s="97"/>
      <c r="N221" s="100">
        <v>45854.0</v>
      </c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>
      <c r="A222" s="96" t="s">
        <v>5166</v>
      </c>
      <c r="B222" s="96">
        <v>2.1964081789E10</v>
      </c>
      <c r="C222" s="97"/>
      <c r="D222" s="97"/>
      <c r="E222" s="96" t="s">
        <v>655</v>
      </c>
      <c r="F222" s="97"/>
      <c r="G222" s="96" t="s">
        <v>86</v>
      </c>
      <c r="H222" s="98"/>
      <c r="I222" s="99"/>
      <c r="J222" s="97"/>
      <c r="K222" s="99"/>
      <c r="L222" s="97"/>
      <c r="M222" s="97"/>
      <c r="N222" s="100">
        <v>45854.0</v>
      </c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>
      <c r="A223" s="96" t="s">
        <v>11107</v>
      </c>
      <c r="B223" s="96">
        <v>9.8970195915E10</v>
      </c>
      <c r="C223" s="97"/>
      <c r="D223" s="97"/>
      <c r="E223" s="96" t="s">
        <v>671</v>
      </c>
      <c r="F223" s="97"/>
      <c r="G223" s="96" t="s">
        <v>86</v>
      </c>
      <c r="H223" s="98"/>
      <c r="I223" s="99"/>
      <c r="J223" s="97"/>
      <c r="K223" s="99"/>
      <c r="L223" s="97"/>
      <c r="M223" s="97"/>
      <c r="N223" s="100">
        <v>45854.0</v>
      </c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>
      <c r="A224" s="96" t="s">
        <v>4959</v>
      </c>
      <c r="B224" s="96">
        <v>2.197942111E10</v>
      </c>
      <c r="C224" s="97"/>
      <c r="D224" s="97"/>
      <c r="E224" s="96" t="s">
        <v>671</v>
      </c>
      <c r="F224" s="97"/>
      <c r="G224" s="96" t="s">
        <v>86</v>
      </c>
      <c r="H224" s="98"/>
      <c r="I224" s="99"/>
      <c r="J224" s="97"/>
      <c r="K224" s="99"/>
      <c r="L224" s="97"/>
      <c r="M224" s="97"/>
      <c r="N224" s="100">
        <v>45854.0</v>
      </c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>
      <c r="A225" s="96" t="s">
        <v>4245</v>
      </c>
      <c r="B225" s="96">
        <v>2.1969205266E10</v>
      </c>
      <c r="C225" s="97"/>
      <c r="D225" s="97"/>
      <c r="E225" s="96" t="s">
        <v>655</v>
      </c>
      <c r="F225" s="97"/>
      <c r="G225" s="96" t="s">
        <v>86</v>
      </c>
      <c r="H225" s="98"/>
      <c r="I225" s="99"/>
      <c r="J225" s="97"/>
      <c r="K225" s="99"/>
      <c r="L225" s="97"/>
      <c r="M225" s="97"/>
      <c r="N225" s="100">
        <v>45854.0</v>
      </c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>
      <c r="A226" s="96" t="s">
        <v>5197</v>
      </c>
      <c r="B226" s="96">
        <v>2.1993804339E10</v>
      </c>
      <c r="C226" s="97"/>
      <c r="D226" s="97"/>
      <c r="E226" s="96" t="s">
        <v>671</v>
      </c>
      <c r="F226" s="97"/>
      <c r="G226" s="96" t="s">
        <v>86</v>
      </c>
      <c r="H226" s="98"/>
      <c r="I226" s="99"/>
      <c r="J226" s="97"/>
      <c r="K226" s="99"/>
      <c r="L226" s="97"/>
      <c r="M226" s="97"/>
      <c r="N226" s="100">
        <v>45854.0</v>
      </c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>
      <c r="A227" s="96" t="s">
        <v>4699</v>
      </c>
      <c r="B227" s="96">
        <v>2.4981328674E10</v>
      </c>
      <c r="C227" s="97"/>
      <c r="D227" s="97"/>
      <c r="E227" s="96" t="s">
        <v>85</v>
      </c>
      <c r="F227" s="97"/>
      <c r="G227" s="96" t="s">
        <v>86</v>
      </c>
      <c r="H227" s="98"/>
      <c r="I227" s="99"/>
      <c r="J227" s="97"/>
      <c r="K227" s="99"/>
      <c r="L227" s="97"/>
      <c r="M227" s="97"/>
      <c r="N227" s="100">
        <v>45854.0</v>
      </c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>
      <c r="A228" s="96" t="s">
        <v>4393</v>
      </c>
      <c r="B228" s="96">
        <v>2.1972149258E10</v>
      </c>
      <c r="C228" s="97"/>
      <c r="D228" s="97"/>
      <c r="E228" s="96" t="s">
        <v>85</v>
      </c>
      <c r="F228" s="96" t="s">
        <v>153</v>
      </c>
      <c r="G228" s="96" t="s">
        <v>94</v>
      </c>
      <c r="H228" s="101">
        <v>328.91</v>
      </c>
      <c r="I228" s="99"/>
      <c r="J228" s="97"/>
      <c r="K228" s="99"/>
      <c r="L228" s="97"/>
      <c r="M228" s="97"/>
      <c r="N228" s="100">
        <v>45854.0</v>
      </c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>
      <c r="A229" s="96" t="s">
        <v>7289</v>
      </c>
      <c r="B229" s="96">
        <v>2.1970277982E10</v>
      </c>
      <c r="C229" s="97"/>
      <c r="D229" s="97"/>
      <c r="E229" s="96" t="s">
        <v>671</v>
      </c>
      <c r="F229" s="96" t="s">
        <v>140</v>
      </c>
      <c r="G229" s="96" t="s">
        <v>94</v>
      </c>
      <c r="H229" s="101">
        <v>1205.92</v>
      </c>
      <c r="I229" s="99"/>
      <c r="J229" s="97"/>
      <c r="K229" s="99"/>
      <c r="L229" s="97"/>
      <c r="M229" s="97"/>
      <c r="N229" s="100">
        <v>45854.0</v>
      </c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>
      <c r="A230" s="96" t="s">
        <v>4112</v>
      </c>
      <c r="B230" s="96">
        <v>2.1972899709E10</v>
      </c>
      <c r="C230" s="97"/>
      <c r="D230" s="97"/>
      <c r="E230" s="96" t="s">
        <v>85</v>
      </c>
      <c r="F230" s="96" t="s">
        <v>93</v>
      </c>
      <c r="G230" s="96" t="s">
        <v>94</v>
      </c>
      <c r="H230" s="101">
        <v>847.69</v>
      </c>
      <c r="I230" s="99"/>
      <c r="J230" s="97"/>
      <c r="K230" s="99"/>
      <c r="L230" s="97"/>
      <c r="M230" s="97"/>
      <c r="N230" s="100">
        <v>45854.0</v>
      </c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>
      <c r="A231" s="96" t="s">
        <v>3974</v>
      </c>
      <c r="B231" s="96">
        <v>2.1992735628E10</v>
      </c>
      <c r="C231" s="97"/>
      <c r="D231" s="96" t="s">
        <v>11108</v>
      </c>
      <c r="E231" s="96" t="s">
        <v>85</v>
      </c>
      <c r="F231" s="96" t="s">
        <v>93</v>
      </c>
      <c r="G231" s="96" t="s">
        <v>94</v>
      </c>
      <c r="H231" s="101">
        <v>890.7</v>
      </c>
      <c r="I231" s="99"/>
      <c r="J231" s="97"/>
      <c r="K231" s="99"/>
      <c r="L231" s="97"/>
      <c r="M231" s="97"/>
      <c r="N231" s="100">
        <v>45854.0</v>
      </c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>
      <c r="A232" s="96" t="s">
        <v>4713</v>
      </c>
      <c r="B232" s="96">
        <v>2.4999718841E10</v>
      </c>
      <c r="C232" s="97"/>
      <c r="D232" s="96" t="s">
        <v>8783</v>
      </c>
      <c r="E232" s="96" t="s">
        <v>85</v>
      </c>
      <c r="F232" s="96" t="s">
        <v>93</v>
      </c>
      <c r="G232" s="96" t="s">
        <v>94</v>
      </c>
      <c r="H232" s="101">
        <v>766.2</v>
      </c>
      <c r="I232" s="99"/>
      <c r="J232" s="97"/>
      <c r="K232" s="99"/>
      <c r="L232" s="97"/>
      <c r="M232" s="97"/>
      <c r="N232" s="100">
        <v>45854.0</v>
      </c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>
      <c r="A233" s="96" t="s">
        <v>9861</v>
      </c>
      <c r="B233" s="96">
        <v>2.1999300237E10</v>
      </c>
      <c r="C233" s="97"/>
      <c r="D233" s="97"/>
      <c r="E233" s="96" t="s">
        <v>85</v>
      </c>
      <c r="F233" s="97"/>
      <c r="G233" s="96" t="s">
        <v>86</v>
      </c>
      <c r="H233" s="98"/>
      <c r="I233" s="99"/>
      <c r="J233" s="97"/>
      <c r="K233" s="99"/>
      <c r="L233" s="97"/>
      <c r="M233" s="97"/>
      <c r="N233" s="100">
        <v>45856.0</v>
      </c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>
      <c r="A234" s="96" t="s">
        <v>5185</v>
      </c>
      <c r="B234" s="96">
        <v>2.1975922409E10</v>
      </c>
      <c r="C234" s="97"/>
      <c r="D234" s="97"/>
      <c r="E234" s="96" t="s">
        <v>85</v>
      </c>
      <c r="F234" s="97"/>
      <c r="G234" s="96" t="s">
        <v>86</v>
      </c>
      <c r="H234" s="98"/>
      <c r="I234" s="99"/>
      <c r="J234" s="97"/>
      <c r="K234" s="99"/>
      <c r="L234" s="97"/>
      <c r="M234" s="97"/>
      <c r="N234" s="100">
        <v>45856.0</v>
      </c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>
      <c r="A235" s="96" t="s">
        <v>4009</v>
      </c>
      <c r="B235" s="96">
        <v>2.1988164268E10</v>
      </c>
      <c r="C235" s="97"/>
      <c r="D235" s="97"/>
      <c r="E235" s="96" t="s">
        <v>655</v>
      </c>
      <c r="F235" s="97"/>
      <c r="G235" s="96" t="s">
        <v>86</v>
      </c>
      <c r="H235" s="98"/>
      <c r="I235" s="99"/>
      <c r="J235" s="97"/>
      <c r="K235" s="99"/>
      <c r="L235" s="97"/>
      <c r="M235" s="97"/>
      <c r="N235" s="100">
        <v>45856.0</v>
      </c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>
      <c r="A236" s="96" t="s">
        <v>4411</v>
      </c>
      <c r="B236" s="96">
        <v>2.1977372652E10</v>
      </c>
      <c r="C236" s="97"/>
      <c r="D236" s="97"/>
      <c r="E236" s="96" t="s">
        <v>655</v>
      </c>
      <c r="F236" s="97"/>
      <c r="G236" s="96" t="s">
        <v>86</v>
      </c>
      <c r="H236" s="98"/>
      <c r="I236" s="99"/>
      <c r="J236" s="97"/>
      <c r="K236" s="99"/>
      <c r="L236" s="97"/>
      <c r="M236" s="97"/>
      <c r="N236" s="100">
        <v>45856.0</v>
      </c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>
      <c r="A237" s="96" t="s">
        <v>11109</v>
      </c>
      <c r="B237" s="96">
        <v>2.2996101906E10</v>
      </c>
      <c r="C237" s="97"/>
      <c r="D237" s="97"/>
      <c r="E237" s="96" t="s">
        <v>85</v>
      </c>
      <c r="F237" s="96" t="s">
        <v>137</v>
      </c>
      <c r="G237" s="96" t="s">
        <v>94</v>
      </c>
      <c r="H237" s="101">
        <v>3199.78</v>
      </c>
      <c r="I237" s="99"/>
      <c r="J237" s="97"/>
      <c r="K237" s="99"/>
      <c r="L237" s="97"/>
      <c r="M237" s="97"/>
      <c r="N237" s="100">
        <v>45856.0</v>
      </c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>
      <c r="A238" s="96" t="s">
        <v>11110</v>
      </c>
      <c r="B238" s="96">
        <v>2.1998460829E10</v>
      </c>
      <c r="C238" s="97"/>
      <c r="D238" s="97"/>
      <c r="E238" s="96" t="s">
        <v>671</v>
      </c>
      <c r="F238" s="96" t="s">
        <v>93</v>
      </c>
      <c r="G238" s="96" t="s">
        <v>94</v>
      </c>
      <c r="H238" s="101">
        <v>941.04</v>
      </c>
      <c r="I238" s="99"/>
      <c r="J238" s="97"/>
      <c r="K238" s="99"/>
      <c r="L238" s="97"/>
      <c r="M238" s="97"/>
      <c r="N238" s="100">
        <v>45856.0</v>
      </c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>
      <c r="A239" s="96" t="s">
        <v>3974</v>
      </c>
      <c r="B239" s="96">
        <v>2.1992735628E10</v>
      </c>
      <c r="C239" s="97"/>
      <c r="D239" s="97"/>
      <c r="E239" s="96" t="s">
        <v>85</v>
      </c>
      <c r="F239" s="96" t="s">
        <v>153</v>
      </c>
      <c r="G239" s="96" t="s">
        <v>94</v>
      </c>
      <c r="H239" s="101">
        <v>556.65</v>
      </c>
      <c r="I239" s="99"/>
      <c r="J239" s="97"/>
      <c r="K239" s="99"/>
      <c r="L239" s="97"/>
      <c r="M239" s="97"/>
      <c r="N239" s="100">
        <v>45856.0</v>
      </c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>
      <c r="A240" s="96" t="s">
        <v>4699</v>
      </c>
      <c r="B240" s="96">
        <v>9.81328674E8</v>
      </c>
      <c r="C240" s="97"/>
      <c r="D240" s="97"/>
      <c r="E240" s="96" t="s">
        <v>85</v>
      </c>
      <c r="F240" s="96" t="s">
        <v>153</v>
      </c>
      <c r="G240" s="96" t="s">
        <v>94</v>
      </c>
      <c r="H240" s="101">
        <v>806.22</v>
      </c>
      <c r="I240" s="99"/>
      <c r="J240" s="97"/>
      <c r="K240" s="99"/>
      <c r="L240" s="97"/>
      <c r="M240" s="97"/>
      <c r="N240" s="100">
        <v>45856.0</v>
      </c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>
      <c r="A241" s="96" t="s">
        <v>5158</v>
      </c>
      <c r="B241" s="96">
        <v>2.2988020467E10</v>
      </c>
      <c r="C241" s="97"/>
      <c r="D241" s="97"/>
      <c r="E241" s="96" t="s">
        <v>85</v>
      </c>
      <c r="F241" s="96" t="s">
        <v>278</v>
      </c>
      <c r="G241" s="96" t="s">
        <v>94</v>
      </c>
      <c r="H241" s="101">
        <v>386.49</v>
      </c>
      <c r="I241" s="99"/>
      <c r="J241" s="97"/>
      <c r="K241" s="99"/>
      <c r="L241" s="97"/>
      <c r="M241" s="97"/>
      <c r="N241" s="100">
        <v>45856.0</v>
      </c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>
      <c r="A242" s="96" t="s">
        <v>4229</v>
      </c>
      <c r="B242" s="96">
        <v>9.81406781E8</v>
      </c>
      <c r="C242" s="97"/>
      <c r="D242" s="97"/>
      <c r="E242" s="96" t="s">
        <v>85</v>
      </c>
      <c r="F242" s="96" t="s">
        <v>289</v>
      </c>
      <c r="G242" s="96" t="s">
        <v>94</v>
      </c>
      <c r="H242" s="101">
        <v>902.95</v>
      </c>
      <c r="I242" s="99"/>
      <c r="J242" s="97"/>
      <c r="K242" s="99"/>
      <c r="L242" s="97"/>
      <c r="M242" s="97"/>
      <c r="N242" s="100">
        <v>45856.0</v>
      </c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>
      <c r="A243" s="96" t="s">
        <v>4057</v>
      </c>
      <c r="B243" s="96">
        <v>2.1975383229E10</v>
      </c>
      <c r="C243" s="97"/>
      <c r="D243" s="97"/>
      <c r="E243" s="96" t="s">
        <v>85</v>
      </c>
      <c r="F243" s="97"/>
      <c r="G243" s="96" t="s">
        <v>86</v>
      </c>
      <c r="H243" s="98"/>
      <c r="I243" s="99"/>
      <c r="J243" s="97"/>
      <c r="K243" s="99"/>
      <c r="L243" s="97"/>
      <c r="M243" s="97"/>
      <c r="N243" s="100">
        <v>45859.0</v>
      </c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>
      <c r="A244" s="96" t="s">
        <v>5066</v>
      </c>
      <c r="B244" s="96">
        <v>2.1968518697E10</v>
      </c>
      <c r="C244" s="97"/>
      <c r="D244" s="97"/>
      <c r="E244" s="96" t="s">
        <v>85</v>
      </c>
      <c r="F244" s="97"/>
      <c r="G244" s="96" t="s">
        <v>86</v>
      </c>
      <c r="H244" s="98"/>
      <c r="I244" s="99"/>
      <c r="J244" s="97"/>
      <c r="K244" s="99"/>
      <c r="L244" s="97"/>
      <c r="M244" s="97"/>
      <c r="N244" s="100">
        <v>45859.0</v>
      </c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>
      <c r="A245" s="96" t="s">
        <v>5552</v>
      </c>
      <c r="B245" s="96">
        <v>2.1982331296E10</v>
      </c>
      <c r="C245" s="97"/>
      <c r="D245" s="97"/>
      <c r="E245" s="96" t="s">
        <v>85</v>
      </c>
      <c r="F245" s="97"/>
      <c r="G245" s="96" t="s">
        <v>86</v>
      </c>
      <c r="H245" s="98"/>
      <c r="I245" s="99"/>
      <c r="J245" s="97"/>
      <c r="K245" s="99"/>
      <c r="L245" s="97"/>
      <c r="M245" s="97"/>
      <c r="N245" s="100">
        <v>45859.0</v>
      </c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>
      <c r="A246" s="96" t="s">
        <v>4016</v>
      </c>
      <c r="B246" s="96">
        <v>2.1965969422E10</v>
      </c>
      <c r="C246" s="97"/>
      <c r="D246" s="97"/>
      <c r="E246" s="96" t="s">
        <v>85</v>
      </c>
      <c r="F246" s="97"/>
      <c r="G246" s="96" t="s">
        <v>86</v>
      </c>
      <c r="H246" s="98"/>
      <c r="I246" s="99"/>
      <c r="J246" s="97"/>
      <c r="K246" s="99"/>
      <c r="L246" s="97"/>
      <c r="M246" s="97"/>
      <c r="N246" s="100">
        <v>45859.0</v>
      </c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>
      <c r="A247" s="96" t="s">
        <v>11111</v>
      </c>
      <c r="B247" s="96">
        <v>2.1997771526E10</v>
      </c>
      <c r="C247" s="97"/>
      <c r="D247" s="97"/>
      <c r="E247" s="96" t="s">
        <v>85</v>
      </c>
      <c r="F247" s="97"/>
      <c r="G247" s="96" t="s">
        <v>86</v>
      </c>
      <c r="H247" s="98"/>
      <c r="I247" s="99"/>
      <c r="J247" s="97"/>
      <c r="K247" s="99"/>
      <c r="L247" s="97"/>
      <c r="M247" s="97"/>
      <c r="N247" s="100">
        <v>45859.0</v>
      </c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>
      <c r="A248" s="96" t="s">
        <v>4353</v>
      </c>
      <c r="B248" s="96">
        <v>2.1986267804E10</v>
      </c>
      <c r="C248" s="97"/>
      <c r="D248" s="97"/>
      <c r="E248" s="96" t="s">
        <v>655</v>
      </c>
      <c r="F248" s="97"/>
      <c r="G248" s="96" t="s">
        <v>86</v>
      </c>
      <c r="H248" s="98"/>
      <c r="I248" s="99"/>
      <c r="J248" s="97"/>
      <c r="K248" s="99"/>
      <c r="L248" s="97"/>
      <c r="M248" s="97"/>
      <c r="N248" s="100">
        <v>45859.0</v>
      </c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>
      <c r="A249" s="96" t="s">
        <v>11112</v>
      </c>
      <c r="B249" s="96">
        <v>2.2992629632E10</v>
      </c>
      <c r="C249" s="97"/>
      <c r="D249" s="97"/>
      <c r="E249" s="96" t="s">
        <v>85</v>
      </c>
      <c r="F249" s="96" t="s">
        <v>93</v>
      </c>
      <c r="G249" s="96" t="s">
        <v>94</v>
      </c>
      <c r="H249" s="101">
        <v>697.27</v>
      </c>
      <c r="I249" s="99"/>
      <c r="J249" s="97"/>
      <c r="K249" s="99"/>
      <c r="L249" s="97"/>
      <c r="M249" s="97"/>
      <c r="N249" s="100">
        <v>45859.0</v>
      </c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>
      <c r="A250" s="96" t="s">
        <v>4959</v>
      </c>
      <c r="B250" s="96">
        <v>2.1980997557E10</v>
      </c>
      <c r="C250" s="97"/>
      <c r="D250" s="97"/>
      <c r="E250" s="96" t="s">
        <v>85</v>
      </c>
      <c r="F250" s="97"/>
      <c r="G250" s="96" t="s">
        <v>86</v>
      </c>
      <c r="H250" s="98"/>
      <c r="I250" s="99"/>
      <c r="J250" s="97"/>
      <c r="K250" s="99"/>
      <c r="L250" s="97"/>
      <c r="M250" s="97"/>
      <c r="N250" s="100">
        <v>45859.0</v>
      </c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>
      <c r="A251" s="96" t="s">
        <v>11113</v>
      </c>
      <c r="B251" s="96">
        <v>2.1967576917E10</v>
      </c>
      <c r="C251" s="97"/>
      <c r="D251" s="97"/>
      <c r="E251" s="96" t="s">
        <v>85</v>
      </c>
      <c r="F251" s="97"/>
      <c r="G251" s="96" t="s">
        <v>86</v>
      </c>
      <c r="H251" s="98"/>
      <c r="I251" s="99"/>
      <c r="J251" s="97"/>
      <c r="K251" s="99"/>
      <c r="L251" s="97"/>
      <c r="M251" s="97"/>
      <c r="N251" s="100">
        <v>45859.0</v>
      </c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>
      <c r="A252" s="96" t="s">
        <v>9861</v>
      </c>
      <c r="B252" s="96">
        <v>2.1990517387E10</v>
      </c>
      <c r="C252" s="97"/>
      <c r="D252" s="97"/>
      <c r="E252" s="96" t="s">
        <v>85</v>
      </c>
      <c r="F252" s="97"/>
      <c r="G252" s="96" t="s">
        <v>86</v>
      </c>
      <c r="H252" s="98"/>
      <c r="I252" s="99"/>
      <c r="J252" s="97"/>
      <c r="K252" s="99"/>
      <c r="L252" s="97"/>
      <c r="M252" s="97"/>
      <c r="N252" s="100">
        <v>45859.0</v>
      </c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>
      <c r="A253" s="96" t="s">
        <v>7976</v>
      </c>
      <c r="B253" s="96">
        <v>2.1969266036E10</v>
      </c>
      <c r="C253" s="97"/>
      <c r="D253" s="97"/>
      <c r="E253" s="96" t="s">
        <v>85</v>
      </c>
      <c r="F253" s="97"/>
      <c r="G253" s="96" t="s">
        <v>86</v>
      </c>
      <c r="H253" s="98"/>
      <c r="I253" s="99"/>
      <c r="J253" s="97"/>
      <c r="K253" s="99"/>
      <c r="L253" s="97"/>
      <c r="M253" s="97"/>
      <c r="N253" s="100">
        <v>45859.0</v>
      </c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>
      <c r="A254" s="96" t="s">
        <v>4353</v>
      </c>
      <c r="B254" s="96">
        <v>2.4981136637E10</v>
      </c>
      <c r="C254" s="97"/>
      <c r="D254" s="97"/>
      <c r="E254" s="96" t="s">
        <v>85</v>
      </c>
      <c r="F254" s="96" t="s">
        <v>278</v>
      </c>
      <c r="G254" s="96" t="s">
        <v>94</v>
      </c>
      <c r="H254" s="101">
        <v>429.88</v>
      </c>
      <c r="I254" s="99"/>
      <c r="J254" s="97"/>
      <c r="K254" s="99"/>
      <c r="L254" s="97"/>
      <c r="M254" s="97"/>
      <c r="N254" s="100">
        <v>45859.0</v>
      </c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>
      <c r="A255" s="96" t="s">
        <v>9982</v>
      </c>
      <c r="B255" s="96">
        <v>2.2999493736E10</v>
      </c>
      <c r="C255" s="97"/>
      <c r="D255" s="97"/>
      <c r="E255" s="96" t="s">
        <v>85</v>
      </c>
      <c r="F255" s="97"/>
      <c r="G255" s="96" t="s">
        <v>86</v>
      </c>
      <c r="H255" s="98"/>
      <c r="I255" s="99"/>
      <c r="J255" s="97"/>
      <c r="K255" s="99"/>
      <c r="L255" s="97"/>
      <c r="M255" s="97"/>
      <c r="N255" s="100">
        <v>45859.0</v>
      </c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>
      <c r="A256" s="96" t="s">
        <v>4418</v>
      </c>
      <c r="B256" s="96">
        <v>2.1970090737E10</v>
      </c>
      <c r="C256" s="97"/>
      <c r="D256" s="97"/>
      <c r="E256" s="96" t="s">
        <v>85</v>
      </c>
      <c r="F256" s="96" t="s">
        <v>93</v>
      </c>
      <c r="G256" s="96" t="s">
        <v>94</v>
      </c>
      <c r="H256" s="101">
        <v>420.41</v>
      </c>
      <c r="I256" s="99"/>
      <c r="J256" s="97"/>
      <c r="K256" s="99"/>
      <c r="L256" s="97"/>
      <c r="M256" s="97"/>
      <c r="N256" s="100">
        <v>45859.0</v>
      </c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>
      <c r="A257" s="96" t="s">
        <v>11114</v>
      </c>
      <c r="B257" s="96">
        <v>2.19974292008E11</v>
      </c>
      <c r="C257" s="97"/>
      <c r="D257" s="96" t="s">
        <v>11086</v>
      </c>
      <c r="E257" s="96" t="s">
        <v>85</v>
      </c>
      <c r="F257" s="96" t="s">
        <v>596</v>
      </c>
      <c r="G257" s="96" t="s">
        <v>53</v>
      </c>
      <c r="H257" s="101">
        <v>5448.21</v>
      </c>
      <c r="I257" s="100">
        <v>45880.0</v>
      </c>
      <c r="J257" s="96">
        <v>6.1272301E7</v>
      </c>
      <c r="K257" s="99"/>
      <c r="L257" s="96">
        <v>8.0</v>
      </c>
      <c r="M257" s="97"/>
      <c r="N257" s="100">
        <v>45870.0</v>
      </c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>
      <c r="A258" s="96" t="s">
        <v>5135</v>
      </c>
      <c r="B258" s="96">
        <v>2.1998012999E10</v>
      </c>
      <c r="C258" s="97"/>
      <c r="D258" s="97"/>
      <c r="E258" s="96" t="s">
        <v>649</v>
      </c>
      <c r="F258" s="97"/>
      <c r="G258" s="96" t="s">
        <v>86</v>
      </c>
      <c r="H258" s="98"/>
      <c r="I258" s="99"/>
      <c r="J258" s="97"/>
      <c r="K258" s="99"/>
      <c r="L258" s="97"/>
      <c r="M258" s="97"/>
      <c r="N258" s="100">
        <v>45862.0</v>
      </c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>
      <c r="A259" s="96" t="s">
        <v>4602</v>
      </c>
      <c r="B259" s="96">
        <v>2.199388195E10</v>
      </c>
      <c r="C259" s="97"/>
      <c r="D259" s="97"/>
      <c r="E259" s="96" t="s">
        <v>671</v>
      </c>
      <c r="F259" s="97"/>
      <c r="G259" s="96" t="s">
        <v>86</v>
      </c>
      <c r="H259" s="98"/>
      <c r="I259" s="99"/>
      <c r="J259" s="97"/>
      <c r="K259" s="99"/>
      <c r="L259" s="97"/>
      <c r="M259" s="97"/>
      <c r="N259" s="100">
        <v>45862.0</v>
      </c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>
      <c r="A260" s="96" t="s">
        <v>11115</v>
      </c>
      <c r="B260" s="96">
        <v>2.1980254213E10</v>
      </c>
      <c r="C260" s="97"/>
      <c r="D260" s="97"/>
      <c r="E260" s="96" t="s">
        <v>655</v>
      </c>
      <c r="F260" s="97"/>
      <c r="G260" s="96" t="s">
        <v>86</v>
      </c>
      <c r="H260" s="98"/>
      <c r="I260" s="99"/>
      <c r="J260" s="97"/>
      <c r="K260" s="99"/>
      <c r="L260" s="97"/>
      <c r="M260" s="97"/>
      <c r="N260" s="100">
        <v>45862.0</v>
      </c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>
      <c r="A261" s="96" t="s">
        <v>4245</v>
      </c>
      <c r="B261" s="96">
        <v>2.1972935784E10</v>
      </c>
      <c r="C261" s="97"/>
      <c r="D261" s="97"/>
      <c r="E261" s="96" t="s">
        <v>85</v>
      </c>
      <c r="F261" s="97"/>
      <c r="G261" s="96" t="s">
        <v>86</v>
      </c>
      <c r="H261" s="98"/>
      <c r="I261" s="99"/>
      <c r="J261" s="97"/>
      <c r="K261" s="99"/>
      <c r="L261" s="97"/>
      <c r="M261" s="97"/>
      <c r="N261" s="100">
        <v>45862.0</v>
      </c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>
      <c r="A262" s="96" t="s">
        <v>9832</v>
      </c>
      <c r="B262" s="96">
        <v>2.29880212E10</v>
      </c>
      <c r="C262" s="97"/>
      <c r="D262" s="97"/>
      <c r="E262" s="96" t="s">
        <v>85</v>
      </c>
      <c r="F262" s="97"/>
      <c r="G262" s="96" t="s">
        <v>86</v>
      </c>
      <c r="H262" s="98"/>
      <c r="I262" s="99"/>
      <c r="J262" s="97"/>
      <c r="K262" s="99"/>
      <c r="L262" s="97"/>
      <c r="M262" s="97"/>
      <c r="N262" s="100">
        <v>45862.0</v>
      </c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>
      <c r="A263" s="96" t="s">
        <v>4535</v>
      </c>
      <c r="B263" s="96">
        <v>2.1995706839E10</v>
      </c>
      <c r="C263" s="97"/>
      <c r="D263" s="97"/>
      <c r="E263" s="96" t="s">
        <v>655</v>
      </c>
      <c r="F263" s="97"/>
      <c r="G263" s="96" t="s">
        <v>86</v>
      </c>
      <c r="H263" s="98"/>
      <c r="I263" s="99"/>
      <c r="J263" s="97"/>
      <c r="K263" s="99"/>
      <c r="L263" s="97"/>
      <c r="M263" s="97"/>
      <c r="N263" s="100">
        <v>45862.0</v>
      </c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>
      <c r="A264" s="96" t="s">
        <v>4411</v>
      </c>
      <c r="B264" s="96">
        <v>2.1976086754E10</v>
      </c>
      <c r="C264" s="97"/>
      <c r="D264" s="97"/>
      <c r="E264" s="96" t="s">
        <v>85</v>
      </c>
      <c r="F264" s="97"/>
      <c r="G264" s="96" t="s">
        <v>86</v>
      </c>
      <c r="H264" s="98"/>
      <c r="I264" s="99"/>
      <c r="J264" s="97"/>
      <c r="K264" s="99"/>
      <c r="L264" s="97"/>
      <c r="M264" s="97"/>
      <c r="N264" s="100">
        <v>45862.0</v>
      </c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>
      <c r="A265" s="96" t="s">
        <v>4345</v>
      </c>
      <c r="B265" s="96">
        <v>2.1971629016E10</v>
      </c>
      <c r="C265" s="97"/>
      <c r="D265" s="97"/>
      <c r="E265" s="96" t="s">
        <v>85</v>
      </c>
      <c r="F265" s="97"/>
      <c r="G265" s="96" t="s">
        <v>86</v>
      </c>
      <c r="H265" s="98"/>
      <c r="I265" s="99"/>
      <c r="J265" s="97"/>
      <c r="K265" s="99"/>
      <c r="L265" s="97"/>
      <c r="M265" s="97"/>
      <c r="N265" s="100">
        <v>45862.0</v>
      </c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>
      <c r="A266" s="96" t="s">
        <v>4475</v>
      </c>
      <c r="B266" s="96">
        <v>2.1964456836E10</v>
      </c>
      <c r="C266" s="97"/>
      <c r="D266" s="97"/>
      <c r="E266" s="96" t="s">
        <v>655</v>
      </c>
      <c r="F266" s="97"/>
      <c r="G266" s="96" t="s">
        <v>86</v>
      </c>
      <c r="H266" s="98"/>
      <c r="I266" s="99"/>
      <c r="J266" s="97"/>
      <c r="K266" s="99"/>
      <c r="L266" s="97"/>
      <c r="M266" s="97"/>
      <c r="N266" s="100">
        <v>45863.0</v>
      </c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>
      <c r="A267" s="96" t="s">
        <v>11116</v>
      </c>
      <c r="B267" s="96">
        <v>2.1965504192E10</v>
      </c>
      <c r="C267" s="97"/>
      <c r="D267" s="97"/>
      <c r="E267" s="96" t="s">
        <v>655</v>
      </c>
      <c r="F267" s="97"/>
      <c r="G267" s="96" t="s">
        <v>86</v>
      </c>
      <c r="H267" s="98"/>
      <c r="I267" s="99"/>
      <c r="J267" s="97"/>
      <c r="K267" s="99"/>
      <c r="L267" s="97"/>
      <c r="M267" s="97"/>
      <c r="N267" s="100">
        <v>45863.0</v>
      </c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>
      <c r="A268" s="96" t="s">
        <v>5249</v>
      </c>
      <c r="B268" s="96">
        <v>2.1996395223E10</v>
      </c>
      <c r="C268" s="97"/>
      <c r="D268" s="97"/>
      <c r="E268" s="96" t="s">
        <v>649</v>
      </c>
      <c r="F268" s="97"/>
      <c r="G268" s="96" t="s">
        <v>86</v>
      </c>
      <c r="H268" s="98"/>
      <c r="I268" s="99"/>
      <c r="J268" s="97"/>
      <c r="K268" s="99"/>
      <c r="L268" s="97"/>
      <c r="M268" s="97"/>
      <c r="N268" s="100">
        <v>45863.0</v>
      </c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>
      <c r="A269" s="96" t="s">
        <v>7124</v>
      </c>
      <c r="B269" s="96">
        <v>2.1988241932E10</v>
      </c>
      <c r="C269" s="97"/>
      <c r="D269" s="97"/>
      <c r="E269" s="96" t="s">
        <v>85</v>
      </c>
      <c r="F269" s="97"/>
      <c r="G269" s="96" t="s">
        <v>86</v>
      </c>
      <c r="H269" s="98"/>
      <c r="I269" s="99"/>
      <c r="J269" s="97"/>
      <c r="K269" s="99"/>
      <c r="L269" s="97"/>
      <c r="M269" s="97"/>
      <c r="N269" s="100">
        <v>45863.0</v>
      </c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>
      <c r="A270" s="96" t="s">
        <v>11117</v>
      </c>
      <c r="B270" s="96">
        <v>2.1965692685E10</v>
      </c>
      <c r="C270" s="97"/>
      <c r="D270" s="97"/>
      <c r="E270" s="96" t="s">
        <v>85</v>
      </c>
      <c r="F270" s="96" t="s">
        <v>93</v>
      </c>
      <c r="G270" s="96" t="s">
        <v>94</v>
      </c>
      <c r="H270" s="101">
        <v>376.37</v>
      </c>
      <c r="I270" s="99"/>
      <c r="J270" s="97"/>
      <c r="K270" s="99"/>
      <c r="L270" s="97"/>
      <c r="M270" s="97"/>
      <c r="N270" s="100">
        <v>45863.0</v>
      </c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>
      <c r="A271" s="96" t="s">
        <v>5525</v>
      </c>
      <c r="B271" s="96">
        <v>2.197399536E10</v>
      </c>
      <c r="C271" s="97"/>
      <c r="D271" s="97"/>
      <c r="E271" s="96" t="s">
        <v>655</v>
      </c>
      <c r="F271" s="96" t="s">
        <v>93</v>
      </c>
      <c r="G271" s="96" t="s">
        <v>94</v>
      </c>
      <c r="H271" s="101">
        <v>673.55</v>
      </c>
      <c r="I271" s="99"/>
      <c r="J271" s="97"/>
      <c r="K271" s="99"/>
      <c r="L271" s="97"/>
      <c r="M271" s="97"/>
      <c r="N271" s="100">
        <v>45863.0</v>
      </c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>
      <c r="A272" s="96" t="s">
        <v>11118</v>
      </c>
      <c r="B272" s="96">
        <v>2.1986626802E10</v>
      </c>
      <c r="C272" s="97"/>
      <c r="D272" s="97"/>
      <c r="E272" s="96" t="s">
        <v>85</v>
      </c>
      <c r="F272" s="96" t="s">
        <v>93</v>
      </c>
      <c r="G272" s="96" t="s">
        <v>94</v>
      </c>
      <c r="H272" s="101">
        <v>1084.64</v>
      </c>
      <c r="I272" s="99"/>
      <c r="J272" s="97"/>
      <c r="K272" s="99"/>
      <c r="L272" s="97"/>
      <c r="M272" s="97"/>
      <c r="N272" s="100">
        <v>45863.0</v>
      </c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>
      <c r="A273" s="96" t="s">
        <v>11119</v>
      </c>
      <c r="B273" s="96">
        <v>2.1977337394E10</v>
      </c>
      <c r="C273" s="97"/>
      <c r="D273" s="97"/>
      <c r="E273" s="96" t="s">
        <v>85</v>
      </c>
      <c r="F273" s="96" t="s">
        <v>93</v>
      </c>
      <c r="G273" s="96" t="s">
        <v>94</v>
      </c>
      <c r="H273" s="101">
        <v>996.85</v>
      </c>
      <c r="I273" s="99"/>
      <c r="J273" s="97"/>
      <c r="K273" s="99"/>
      <c r="L273" s="97"/>
      <c r="M273" s="97"/>
      <c r="N273" s="100">
        <v>45863.0</v>
      </c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>
      <c r="A274" s="96" t="s">
        <v>11120</v>
      </c>
      <c r="B274" s="96">
        <v>2.1976119322E10</v>
      </c>
      <c r="C274" s="97"/>
      <c r="D274" s="97"/>
      <c r="E274" s="96" t="s">
        <v>85</v>
      </c>
      <c r="F274" s="96" t="s">
        <v>93</v>
      </c>
      <c r="G274" s="96" t="s">
        <v>94</v>
      </c>
      <c r="H274" s="101">
        <v>379.83</v>
      </c>
      <c r="I274" s="99"/>
      <c r="J274" s="97"/>
      <c r="K274" s="99"/>
      <c r="L274" s="97"/>
      <c r="M274" s="97"/>
      <c r="N274" s="100">
        <v>45863.0</v>
      </c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>
      <c r="A275" s="96" t="s">
        <v>4535</v>
      </c>
      <c r="B275" s="96">
        <v>2.1975896896E10</v>
      </c>
      <c r="C275" s="97"/>
      <c r="D275" s="97"/>
      <c r="E275" s="96" t="s">
        <v>671</v>
      </c>
      <c r="F275" s="96" t="s">
        <v>718</v>
      </c>
      <c r="G275" s="96" t="s">
        <v>94</v>
      </c>
      <c r="H275" s="101">
        <v>1561.59</v>
      </c>
      <c r="I275" s="99"/>
      <c r="J275" s="97"/>
      <c r="K275" s="99"/>
      <c r="L275" s="97"/>
      <c r="M275" s="97"/>
      <c r="N275" s="100">
        <v>45863.0</v>
      </c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>
      <c r="A276" s="96" t="s">
        <v>11121</v>
      </c>
      <c r="B276" s="96">
        <v>2.1972031515E10</v>
      </c>
      <c r="C276" s="97"/>
      <c r="D276" s="97"/>
      <c r="E276" s="96" t="s">
        <v>85</v>
      </c>
      <c r="F276" s="96" t="s">
        <v>137</v>
      </c>
      <c r="G276" s="96" t="s">
        <v>94</v>
      </c>
      <c r="H276" s="101">
        <v>794.82</v>
      </c>
      <c r="I276" s="99"/>
      <c r="J276" s="97"/>
      <c r="K276" s="99"/>
      <c r="L276" s="97"/>
      <c r="M276" s="97"/>
      <c r="N276" s="100">
        <v>45863.0</v>
      </c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>
      <c r="A277" s="96" t="s">
        <v>4229</v>
      </c>
      <c r="B277" s="96">
        <v>2.198807638E10</v>
      </c>
      <c r="C277" s="97"/>
      <c r="D277" s="97"/>
      <c r="E277" s="96" t="s">
        <v>85</v>
      </c>
      <c r="F277" s="96" t="s">
        <v>289</v>
      </c>
      <c r="G277" s="96" t="s">
        <v>94</v>
      </c>
      <c r="H277" s="101">
        <v>456.8</v>
      </c>
      <c r="I277" s="99"/>
      <c r="J277" s="97"/>
      <c r="K277" s="99"/>
      <c r="L277" s="97"/>
      <c r="M277" s="97"/>
      <c r="N277" s="100">
        <v>45863.0</v>
      </c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>
      <c r="A278" s="96" t="s">
        <v>24</v>
      </c>
      <c r="B278" s="96">
        <v>2.1991054658E10</v>
      </c>
      <c r="C278" s="97"/>
      <c r="D278" s="97"/>
      <c r="E278" s="96" t="s">
        <v>85</v>
      </c>
      <c r="F278" s="96" t="s">
        <v>137</v>
      </c>
      <c r="G278" s="96" t="s">
        <v>94</v>
      </c>
      <c r="H278" s="101">
        <v>972.3</v>
      </c>
      <c r="I278" s="99"/>
      <c r="J278" s="97"/>
      <c r="K278" s="99"/>
      <c r="L278" s="97"/>
      <c r="M278" s="97"/>
      <c r="N278" s="100">
        <v>45863.0</v>
      </c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>
      <c r="A279" s="96" t="s">
        <v>4667</v>
      </c>
      <c r="B279" s="96">
        <v>2.1974756182E10</v>
      </c>
      <c r="C279" s="97"/>
      <c r="D279" s="97"/>
      <c r="E279" s="96" t="s">
        <v>649</v>
      </c>
      <c r="F279" s="97"/>
      <c r="G279" s="96" t="s">
        <v>86</v>
      </c>
      <c r="H279" s="98"/>
      <c r="I279" s="99"/>
      <c r="J279" s="97"/>
      <c r="K279" s="99"/>
      <c r="L279" s="97"/>
      <c r="M279" s="97"/>
      <c r="N279" s="100">
        <v>45866.0</v>
      </c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>
      <c r="A280" s="96" t="s">
        <v>5249</v>
      </c>
      <c r="B280" s="96">
        <v>2.1996395223E10</v>
      </c>
      <c r="C280" s="97"/>
      <c r="D280" s="97"/>
      <c r="E280" s="96" t="s">
        <v>649</v>
      </c>
      <c r="F280" s="97"/>
      <c r="G280" s="96" t="s">
        <v>86</v>
      </c>
      <c r="H280" s="98"/>
      <c r="I280" s="99"/>
      <c r="J280" s="97"/>
      <c r="K280" s="99"/>
      <c r="L280" s="97"/>
      <c r="M280" s="97"/>
      <c r="N280" s="100">
        <v>45866.0</v>
      </c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>
      <c r="A281" s="96" t="s">
        <v>4400</v>
      </c>
      <c r="B281" s="96">
        <v>2.2981039457E10</v>
      </c>
      <c r="C281" s="97"/>
      <c r="D281" s="97"/>
      <c r="E281" s="96" t="s">
        <v>85</v>
      </c>
      <c r="F281" s="97"/>
      <c r="G281" s="96" t="s">
        <v>86</v>
      </c>
      <c r="H281" s="98"/>
      <c r="I281" s="99"/>
      <c r="J281" s="97"/>
      <c r="K281" s="99"/>
      <c r="L281" s="97"/>
      <c r="M281" s="97"/>
      <c r="N281" s="100">
        <v>45866.0</v>
      </c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>
      <c r="A282" s="96" t="s">
        <v>5199</v>
      </c>
      <c r="B282" s="96">
        <v>2.4981609078E10</v>
      </c>
      <c r="C282" s="97"/>
      <c r="D282" s="97"/>
      <c r="E282" s="96" t="s">
        <v>85</v>
      </c>
      <c r="F282" s="97"/>
      <c r="G282" s="96" t="s">
        <v>86</v>
      </c>
      <c r="H282" s="98"/>
      <c r="I282" s="99"/>
      <c r="J282" s="97"/>
      <c r="K282" s="99"/>
      <c r="L282" s="97"/>
      <c r="M282" s="97"/>
      <c r="N282" s="100">
        <v>45866.0</v>
      </c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>
      <c r="A283" s="96" t="s">
        <v>5348</v>
      </c>
      <c r="B283" s="96">
        <v>2.1967374892E10</v>
      </c>
      <c r="C283" s="97"/>
      <c r="D283" s="97"/>
      <c r="E283" s="96" t="s">
        <v>85</v>
      </c>
      <c r="F283" s="97"/>
      <c r="G283" s="96" t="s">
        <v>86</v>
      </c>
      <c r="H283" s="98"/>
      <c r="I283" s="99"/>
      <c r="J283" s="97"/>
      <c r="K283" s="99"/>
      <c r="L283" s="97"/>
      <c r="M283" s="97"/>
      <c r="N283" s="100">
        <v>45866.0</v>
      </c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>
      <c r="A284" s="96" t="s">
        <v>11122</v>
      </c>
      <c r="B284" s="96">
        <v>2.199350911E10</v>
      </c>
      <c r="C284" s="97"/>
      <c r="D284" s="97"/>
      <c r="E284" s="96" t="s">
        <v>655</v>
      </c>
      <c r="F284" s="97"/>
      <c r="G284" s="96" t="s">
        <v>86</v>
      </c>
      <c r="H284" s="98"/>
      <c r="I284" s="99"/>
      <c r="J284" s="97"/>
      <c r="K284" s="99"/>
      <c r="L284" s="97"/>
      <c r="M284" s="97"/>
      <c r="N284" s="100">
        <v>45866.0</v>
      </c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>
      <c r="A285" s="96" t="s">
        <v>4353</v>
      </c>
      <c r="B285" s="96">
        <v>2.1967829983E10</v>
      </c>
      <c r="C285" s="97"/>
      <c r="D285" s="97"/>
      <c r="E285" s="96" t="s">
        <v>85</v>
      </c>
      <c r="F285" s="97"/>
      <c r="G285" s="96" t="s">
        <v>86</v>
      </c>
      <c r="H285" s="98"/>
      <c r="I285" s="99"/>
      <c r="J285" s="97"/>
      <c r="K285" s="99"/>
      <c r="L285" s="97"/>
      <c r="M285" s="97"/>
      <c r="N285" s="100">
        <v>45866.0</v>
      </c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>
      <c r="A286" s="96" t="s">
        <v>9314</v>
      </c>
      <c r="B286" s="96">
        <v>2.1997614531E10</v>
      </c>
      <c r="C286" s="97"/>
      <c r="D286" s="97"/>
      <c r="E286" s="96" t="s">
        <v>85</v>
      </c>
      <c r="F286" s="97"/>
      <c r="G286" s="96" t="s">
        <v>86</v>
      </c>
      <c r="H286" s="98"/>
      <c r="I286" s="99"/>
      <c r="J286" s="97"/>
      <c r="K286" s="99"/>
      <c r="L286" s="97"/>
      <c r="M286" s="97"/>
      <c r="N286" s="100">
        <v>45866.0</v>
      </c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>
      <c r="A287" s="96" t="s">
        <v>4</v>
      </c>
      <c r="B287" s="96">
        <v>2.1974553956E10</v>
      </c>
      <c r="C287" s="97"/>
      <c r="D287" s="97"/>
      <c r="E287" s="96" t="s">
        <v>85</v>
      </c>
      <c r="F287" s="97"/>
      <c r="G287" s="96" t="s">
        <v>86</v>
      </c>
      <c r="H287" s="98"/>
      <c r="I287" s="99"/>
      <c r="J287" s="97"/>
      <c r="K287" s="99"/>
      <c r="L287" s="97"/>
      <c r="M287" s="97"/>
      <c r="N287" s="100">
        <v>45866.0</v>
      </c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>
      <c r="A288" s="96" t="s">
        <v>8977</v>
      </c>
      <c r="B288" s="96">
        <v>2.1974914164E10</v>
      </c>
      <c r="C288" s="97"/>
      <c r="D288" s="97"/>
      <c r="E288" s="96" t="s">
        <v>85</v>
      </c>
      <c r="F288" s="97"/>
      <c r="G288" s="96" t="s">
        <v>86</v>
      </c>
      <c r="H288" s="98"/>
      <c r="I288" s="99"/>
      <c r="J288" s="97"/>
      <c r="K288" s="99"/>
      <c r="L288" s="97"/>
      <c r="M288" s="97"/>
      <c r="N288" s="100">
        <v>45866.0</v>
      </c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>
      <c r="A289" s="96" t="s">
        <v>4868</v>
      </c>
      <c r="B289" s="96">
        <v>2.49990547E10</v>
      </c>
      <c r="C289" s="97"/>
      <c r="D289" s="97"/>
      <c r="E289" s="96" t="s">
        <v>85</v>
      </c>
      <c r="F289" s="97"/>
      <c r="G289" s="96" t="s">
        <v>86</v>
      </c>
      <c r="H289" s="98"/>
      <c r="I289" s="99"/>
      <c r="J289" s="97"/>
      <c r="K289" s="99"/>
      <c r="L289" s="97"/>
      <c r="M289" s="97"/>
      <c r="N289" s="100">
        <v>45866.0</v>
      </c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>
      <c r="A290" s="96" t="s">
        <v>5190</v>
      </c>
      <c r="B290" s="96">
        <v>2.1996653704E10</v>
      </c>
      <c r="C290" s="97"/>
      <c r="D290" s="97"/>
      <c r="E290" s="96" t="s">
        <v>649</v>
      </c>
      <c r="F290" s="97"/>
      <c r="G290" s="96" t="s">
        <v>86</v>
      </c>
      <c r="H290" s="98"/>
      <c r="I290" s="99"/>
      <c r="J290" s="97"/>
      <c r="K290" s="99"/>
      <c r="L290" s="97"/>
      <c r="M290" s="97"/>
      <c r="N290" s="100">
        <v>45866.0</v>
      </c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>
      <c r="A291" s="96" t="s">
        <v>4</v>
      </c>
      <c r="B291" s="96">
        <v>2.1981521526E10</v>
      </c>
      <c r="C291" s="97"/>
      <c r="D291" s="97"/>
      <c r="E291" s="96" t="s">
        <v>649</v>
      </c>
      <c r="F291" s="96" t="s">
        <v>93</v>
      </c>
      <c r="G291" s="96" t="s">
        <v>94</v>
      </c>
      <c r="H291" s="101">
        <v>1948.42</v>
      </c>
      <c r="I291" s="99"/>
      <c r="J291" s="97"/>
      <c r="K291" s="99"/>
      <c r="L291" s="97"/>
      <c r="M291" s="97"/>
      <c r="N291" s="100">
        <v>45866.0</v>
      </c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>
      <c r="A292" s="96" t="s">
        <v>4427</v>
      </c>
      <c r="B292" s="96">
        <v>2.1969980511E10</v>
      </c>
      <c r="C292" s="97"/>
      <c r="D292" s="97"/>
      <c r="E292" s="96" t="s">
        <v>85</v>
      </c>
      <c r="F292" s="96" t="s">
        <v>93</v>
      </c>
      <c r="G292" s="96" t="s">
        <v>94</v>
      </c>
      <c r="H292" s="101">
        <v>467.39</v>
      </c>
      <c r="I292" s="99"/>
      <c r="J292" s="97"/>
      <c r="K292" s="99"/>
      <c r="L292" s="97"/>
      <c r="M292" s="97"/>
      <c r="N292" s="100">
        <v>45866.0</v>
      </c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>
      <c r="A293" s="96" t="s">
        <v>11123</v>
      </c>
      <c r="B293" s="96">
        <v>2.1973966656E10</v>
      </c>
      <c r="C293" s="97"/>
      <c r="D293" s="97"/>
      <c r="E293" s="96" t="s">
        <v>85</v>
      </c>
      <c r="F293" s="96" t="s">
        <v>93</v>
      </c>
      <c r="G293" s="96" t="s">
        <v>94</v>
      </c>
      <c r="H293" s="101">
        <v>1224.92</v>
      </c>
      <c r="I293" s="99"/>
      <c r="J293" s="97"/>
      <c r="K293" s="99"/>
      <c r="L293" s="97"/>
      <c r="M293" s="97"/>
      <c r="N293" s="100">
        <v>45866.0</v>
      </c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>
      <c r="A294" s="96" t="s">
        <v>7224</v>
      </c>
      <c r="B294" s="96">
        <v>2.1991843443E10</v>
      </c>
      <c r="C294" s="97"/>
      <c r="D294" s="97"/>
      <c r="E294" s="96" t="s">
        <v>85</v>
      </c>
      <c r="F294" s="96" t="s">
        <v>137</v>
      </c>
      <c r="G294" s="96" t="s">
        <v>94</v>
      </c>
      <c r="H294" s="101">
        <v>1618.07</v>
      </c>
      <c r="I294" s="99"/>
      <c r="J294" s="97"/>
      <c r="K294" s="99"/>
      <c r="L294" s="97"/>
      <c r="M294" s="97"/>
      <c r="N294" s="100">
        <v>45866.0</v>
      </c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>
      <c r="A295" s="96" t="s">
        <v>10472</v>
      </c>
      <c r="B295" s="96">
        <v>2.4992218733E10</v>
      </c>
      <c r="C295" s="97"/>
      <c r="D295" s="97"/>
      <c r="E295" s="96" t="s">
        <v>85</v>
      </c>
      <c r="F295" s="96" t="s">
        <v>137</v>
      </c>
      <c r="G295" s="96" t="s">
        <v>94</v>
      </c>
      <c r="H295" s="101">
        <v>774.05</v>
      </c>
      <c r="I295" s="99"/>
      <c r="J295" s="97"/>
      <c r="K295" s="99"/>
      <c r="L295" s="97"/>
      <c r="M295" s="97"/>
      <c r="N295" s="100">
        <v>45866.0</v>
      </c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>
      <c r="A296" s="96" t="s">
        <v>5190</v>
      </c>
      <c r="B296" s="96">
        <v>2.1996653704E10</v>
      </c>
      <c r="C296" s="97"/>
      <c r="D296" s="97"/>
      <c r="E296" s="96" t="s">
        <v>649</v>
      </c>
      <c r="F296" s="97"/>
      <c r="G296" s="96" t="s">
        <v>86</v>
      </c>
      <c r="H296" s="98"/>
      <c r="I296" s="99"/>
      <c r="J296" s="97"/>
      <c r="K296" s="99"/>
      <c r="L296" s="97"/>
      <c r="M296" s="97"/>
      <c r="N296" s="100">
        <v>45866.0</v>
      </c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>
      <c r="A297" s="96" t="s">
        <v>11124</v>
      </c>
      <c r="B297" s="96">
        <v>2.1968798444E10</v>
      </c>
      <c r="C297" s="97"/>
      <c r="D297" s="97"/>
      <c r="E297" s="96" t="s">
        <v>85</v>
      </c>
      <c r="F297" s="97"/>
      <c r="G297" s="96" t="s">
        <v>86</v>
      </c>
      <c r="H297" s="98"/>
      <c r="I297" s="99"/>
      <c r="J297" s="97"/>
      <c r="K297" s="99"/>
      <c r="L297" s="97"/>
      <c r="M297" s="97"/>
      <c r="N297" s="100">
        <v>45866.0</v>
      </c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>
      <c r="A298" s="96" t="s">
        <v>4022</v>
      </c>
      <c r="B298" s="96">
        <v>2.4992772547E10</v>
      </c>
      <c r="C298" s="97"/>
      <c r="D298" s="97"/>
      <c r="E298" s="96" t="s">
        <v>85</v>
      </c>
      <c r="F298" s="97"/>
      <c r="G298" s="96" t="s">
        <v>86</v>
      </c>
      <c r="H298" s="98"/>
      <c r="I298" s="99"/>
      <c r="J298" s="97"/>
      <c r="K298" s="99"/>
      <c r="L298" s="97"/>
      <c r="M298" s="97"/>
      <c r="N298" s="100">
        <v>45866.0</v>
      </c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>
      <c r="A299" s="96" t="s">
        <v>9755</v>
      </c>
      <c r="B299" s="96">
        <v>2.2998652483E10</v>
      </c>
      <c r="C299" s="97"/>
      <c r="D299" s="97"/>
      <c r="E299" s="96" t="s">
        <v>85</v>
      </c>
      <c r="F299" s="97"/>
      <c r="G299" s="96" t="s">
        <v>86</v>
      </c>
      <c r="H299" s="98"/>
      <c r="I299" s="99"/>
      <c r="J299" s="97"/>
      <c r="K299" s="99"/>
      <c r="L299" s="97"/>
      <c r="M299" s="97"/>
      <c r="N299" s="100">
        <v>45866.0</v>
      </c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>
      <c r="A300" s="96" t="s">
        <v>10350</v>
      </c>
      <c r="B300" s="96">
        <v>2.4981713316E10</v>
      </c>
      <c r="C300" s="97"/>
      <c r="D300" s="97"/>
      <c r="E300" s="96" t="s">
        <v>85</v>
      </c>
      <c r="F300" s="96" t="s">
        <v>93</v>
      </c>
      <c r="G300" s="96" t="s">
        <v>94</v>
      </c>
      <c r="H300" s="101">
        <v>888.29</v>
      </c>
      <c r="I300" s="99"/>
      <c r="J300" s="97"/>
      <c r="K300" s="99"/>
      <c r="L300" s="97"/>
      <c r="M300" s="97"/>
      <c r="N300" s="100">
        <v>45866.0</v>
      </c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>
      <c r="A301" s="96" t="s">
        <v>11125</v>
      </c>
      <c r="B301" s="96">
        <v>2.1998243466E10</v>
      </c>
      <c r="C301" s="97"/>
      <c r="D301" s="97"/>
      <c r="E301" s="96" t="s">
        <v>85</v>
      </c>
      <c r="F301" s="96" t="s">
        <v>915</v>
      </c>
      <c r="G301" s="96" t="s">
        <v>94</v>
      </c>
      <c r="H301" s="101">
        <v>1352.77</v>
      </c>
      <c r="I301" s="99"/>
      <c r="J301" s="97"/>
      <c r="K301" s="99"/>
      <c r="L301" s="97"/>
      <c r="M301" s="97"/>
      <c r="N301" s="100">
        <v>45866.0</v>
      </c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>
      <c r="A302" s="96" t="s">
        <v>4245</v>
      </c>
      <c r="B302" s="96">
        <v>2.2974025728E10</v>
      </c>
      <c r="C302" s="97"/>
      <c r="D302" s="97"/>
      <c r="E302" s="96" t="s">
        <v>85</v>
      </c>
      <c r="F302" s="96" t="s">
        <v>137</v>
      </c>
      <c r="G302" s="96" t="s">
        <v>94</v>
      </c>
      <c r="H302" s="101">
        <v>4307.82</v>
      </c>
      <c r="I302" s="99"/>
      <c r="J302" s="97"/>
      <c r="K302" s="99"/>
      <c r="L302" s="97"/>
      <c r="M302" s="97"/>
      <c r="N302" s="100">
        <v>45866.0</v>
      </c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>
      <c r="A303" s="96" t="s">
        <v>4378</v>
      </c>
      <c r="B303" s="96">
        <v>2.1983477988E10</v>
      </c>
      <c r="C303" s="97"/>
      <c r="D303" s="97"/>
      <c r="E303" s="96" t="s">
        <v>85</v>
      </c>
      <c r="F303" s="96" t="s">
        <v>153</v>
      </c>
      <c r="G303" s="96" t="s">
        <v>94</v>
      </c>
      <c r="H303" s="101">
        <v>299.0</v>
      </c>
      <c r="I303" s="99"/>
      <c r="J303" s="97"/>
      <c r="K303" s="99"/>
      <c r="L303" s="97"/>
      <c r="M303" s="97"/>
      <c r="N303" s="100">
        <v>45866.0</v>
      </c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>
      <c r="A304" s="96" t="s">
        <v>7712</v>
      </c>
      <c r="B304" s="96">
        <v>2.4992753941E10</v>
      </c>
      <c r="C304" s="97"/>
      <c r="D304" s="97"/>
      <c r="E304" s="96" t="s">
        <v>85</v>
      </c>
      <c r="F304" s="96" t="s">
        <v>182</v>
      </c>
      <c r="G304" s="96" t="s">
        <v>94</v>
      </c>
      <c r="H304" s="101">
        <v>462.63</v>
      </c>
      <c r="I304" s="99"/>
      <c r="J304" s="97"/>
      <c r="K304" s="99"/>
      <c r="L304" s="97"/>
      <c r="M304" s="97"/>
      <c r="N304" s="100">
        <v>45866.0</v>
      </c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>
      <c r="A305" s="96" t="s">
        <v>4184</v>
      </c>
      <c r="B305" s="96">
        <v>2.199448787E10</v>
      </c>
      <c r="C305" s="97"/>
      <c r="D305" s="97"/>
      <c r="E305" s="96" t="s">
        <v>655</v>
      </c>
      <c r="F305" s="97"/>
      <c r="G305" s="96" t="s">
        <v>86</v>
      </c>
      <c r="H305" s="98"/>
      <c r="I305" s="99"/>
      <c r="J305" s="97"/>
      <c r="K305" s="99"/>
      <c r="L305" s="97"/>
      <c r="M305" s="97"/>
      <c r="N305" s="100">
        <v>45868.0</v>
      </c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>
      <c r="A306" s="96" t="s">
        <v>4353</v>
      </c>
      <c r="B306" s="96">
        <v>2.1997790035E10</v>
      </c>
      <c r="C306" s="97"/>
      <c r="D306" s="97"/>
      <c r="E306" s="96" t="s">
        <v>671</v>
      </c>
      <c r="F306" s="97"/>
      <c r="G306" s="96" t="s">
        <v>86</v>
      </c>
      <c r="H306" s="98"/>
      <c r="I306" s="99"/>
      <c r="J306" s="97"/>
      <c r="K306" s="99"/>
      <c r="L306" s="97"/>
      <c r="M306" s="97"/>
      <c r="N306" s="100">
        <v>45868.0</v>
      </c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>
      <c r="A307" s="96" t="s">
        <v>4282</v>
      </c>
      <c r="B307" s="96">
        <v>2.1979232529E10</v>
      </c>
      <c r="C307" s="97"/>
      <c r="D307" s="97"/>
      <c r="E307" s="96" t="s">
        <v>85</v>
      </c>
      <c r="F307" s="97"/>
      <c r="G307" s="96" t="s">
        <v>86</v>
      </c>
      <c r="H307" s="98"/>
      <c r="I307" s="99"/>
      <c r="J307" s="97"/>
      <c r="K307" s="99"/>
      <c r="L307" s="97"/>
      <c r="M307" s="97"/>
      <c r="N307" s="100">
        <v>45868.0</v>
      </c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>
      <c r="A308" s="96" t="s">
        <v>4955</v>
      </c>
      <c r="B308" s="96">
        <v>2.1992974666E10</v>
      </c>
      <c r="C308" s="97"/>
      <c r="D308" s="97"/>
      <c r="E308" s="96" t="s">
        <v>85</v>
      </c>
      <c r="F308" s="97"/>
      <c r="G308" s="96" t="s">
        <v>86</v>
      </c>
      <c r="H308" s="98"/>
      <c r="I308" s="99"/>
      <c r="J308" s="97"/>
      <c r="K308" s="99"/>
      <c r="L308" s="97"/>
      <c r="M308" s="97"/>
      <c r="N308" s="100">
        <v>45868.0</v>
      </c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>
      <c r="A309" s="96" t="s">
        <v>10548</v>
      </c>
      <c r="B309" s="96">
        <v>2.197042901E10</v>
      </c>
      <c r="C309" s="97"/>
      <c r="D309" s="97"/>
      <c r="E309" s="96" t="s">
        <v>85</v>
      </c>
      <c r="F309" s="97"/>
      <c r="G309" s="96" t="s">
        <v>86</v>
      </c>
      <c r="H309" s="98"/>
      <c r="I309" s="99"/>
      <c r="J309" s="97"/>
      <c r="K309" s="99"/>
      <c r="L309" s="97"/>
      <c r="M309" s="97"/>
      <c r="N309" s="100">
        <v>45868.0</v>
      </c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>
      <c r="A310" s="96" t="s">
        <v>9492</v>
      </c>
      <c r="B310" s="96">
        <v>2.197907594E10</v>
      </c>
      <c r="C310" s="97"/>
      <c r="D310" s="97"/>
      <c r="E310" s="96" t="s">
        <v>655</v>
      </c>
      <c r="F310" s="97"/>
      <c r="G310" s="96" t="s">
        <v>86</v>
      </c>
      <c r="H310" s="98"/>
      <c r="I310" s="99"/>
      <c r="J310" s="97"/>
      <c r="K310" s="99"/>
      <c r="L310" s="97"/>
      <c r="M310" s="97"/>
      <c r="N310" s="100">
        <v>45868.0</v>
      </c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>
      <c r="A311" s="96" t="s">
        <v>11126</v>
      </c>
      <c r="B311" s="96">
        <v>8.1999226354E10</v>
      </c>
      <c r="C311" s="97"/>
      <c r="D311" s="97"/>
      <c r="E311" s="96" t="s">
        <v>649</v>
      </c>
      <c r="F311" s="96" t="s">
        <v>278</v>
      </c>
      <c r="G311" s="96" t="s">
        <v>94</v>
      </c>
      <c r="H311" s="101">
        <v>457.88</v>
      </c>
      <c r="I311" s="99"/>
      <c r="J311" s="97"/>
      <c r="K311" s="99"/>
      <c r="L311" s="97"/>
      <c r="M311" s="97"/>
      <c r="N311" s="100">
        <v>45868.0</v>
      </c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>
      <c r="A312" s="96" t="s">
        <v>7976</v>
      </c>
      <c r="B312" s="96">
        <v>2.199043051E10</v>
      </c>
      <c r="C312" s="97"/>
      <c r="D312" s="97"/>
      <c r="E312" s="96" t="s">
        <v>655</v>
      </c>
      <c r="F312" s="97"/>
      <c r="G312" s="96" t="s">
        <v>86</v>
      </c>
      <c r="H312" s="98"/>
      <c r="I312" s="99"/>
      <c r="J312" s="97"/>
      <c r="K312" s="99"/>
      <c r="L312" s="97"/>
      <c r="M312" s="97"/>
      <c r="N312" s="100">
        <v>45869.0</v>
      </c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>
      <c r="A313" s="96" t="s">
        <v>11127</v>
      </c>
      <c r="B313" s="96">
        <v>2.4998193801E10</v>
      </c>
      <c r="C313" s="97"/>
      <c r="D313" s="97"/>
      <c r="E313" s="96" t="s">
        <v>85</v>
      </c>
      <c r="F313" s="96" t="s">
        <v>137</v>
      </c>
      <c r="G313" s="96" t="s">
        <v>94</v>
      </c>
      <c r="H313" s="101">
        <v>2960.88</v>
      </c>
      <c r="I313" s="99"/>
      <c r="J313" s="97"/>
      <c r="K313" s="99"/>
      <c r="L313" s="97"/>
      <c r="M313" s="97"/>
      <c r="N313" s="100">
        <v>45869.0</v>
      </c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>
      <c r="A314" s="96" t="s">
        <v>4245</v>
      </c>
      <c r="B314" s="96">
        <v>2.1979265434E10</v>
      </c>
      <c r="C314" s="97"/>
      <c r="D314" s="97"/>
      <c r="E314" s="96" t="s">
        <v>85</v>
      </c>
      <c r="F314" s="96" t="s">
        <v>278</v>
      </c>
      <c r="G314" s="96" t="s">
        <v>94</v>
      </c>
      <c r="H314" s="101">
        <v>300.36</v>
      </c>
      <c r="I314" s="99"/>
      <c r="J314" s="97"/>
      <c r="K314" s="99"/>
      <c r="L314" s="97"/>
      <c r="M314" s="97"/>
      <c r="N314" s="100">
        <v>45869.0</v>
      </c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>
      <c r="A315" s="96" t="s">
        <v>4065</v>
      </c>
      <c r="B315" s="96">
        <v>2.4992280015E10</v>
      </c>
      <c r="C315" s="97"/>
      <c r="D315" s="97"/>
      <c r="E315" s="96" t="s">
        <v>85</v>
      </c>
      <c r="F315" s="96" t="s">
        <v>182</v>
      </c>
      <c r="G315" s="96" t="s">
        <v>94</v>
      </c>
      <c r="H315" s="101">
        <v>379.83</v>
      </c>
      <c r="I315" s="99"/>
      <c r="J315" s="97"/>
      <c r="K315" s="99"/>
      <c r="L315" s="97"/>
      <c r="M315" s="97"/>
      <c r="N315" s="100">
        <v>45869.0</v>
      </c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>
      <c r="A316" s="96" t="s">
        <v>8700</v>
      </c>
      <c r="B316" s="96">
        <v>2.1980412512E10</v>
      </c>
      <c r="C316" s="97"/>
      <c r="D316" s="97"/>
      <c r="E316" s="96" t="s">
        <v>85</v>
      </c>
      <c r="F316" s="96" t="s">
        <v>93</v>
      </c>
      <c r="G316" s="96" t="s">
        <v>94</v>
      </c>
      <c r="H316" s="101">
        <v>376.37</v>
      </c>
      <c r="I316" s="99"/>
      <c r="J316" s="97"/>
      <c r="K316" s="99"/>
      <c r="L316" s="97"/>
      <c r="M316" s="97"/>
      <c r="N316" s="100">
        <v>45869.0</v>
      </c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>
      <c r="A317" s="96" t="s">
        <v>4022</v>
      </c>
      <c r="B317" s="96">
        <v>8.1999226354E10</v>
      </c>
      <c r="C317" s="97"/>
      <c r="D317" s="97"/>
      <c r="E317" s="96" t="s">
        <v>649</v>
      </c>
      <c r="F317" s="96" t="s">
        <v>278</v>
      </c>
      <c r="G317" s="96" t="s">
        <v>53</v>
      </c>
      <c r="H317" s="101">
        <v>205.33</v>
      </c>
      <c r="I317" s="100">
        <v>45870.0</v>
      </c>
      <c r="J317" s="96">
        <v>2.0012091E7</v>
      </c>
      <c r="K317" s="100">
        <v>45901.0</v>
      </c>
      <c r="L317" s="96">
        <v>8.0</v>
      </c>
      <c r="M317" s="97"/>
      <c r="N317" s="100">
        <v>45873.0</v>
      </c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>
      <c r="A318" s="96" t="s">
        <v>4985</v>
      </c>
      <c r="B318" s="96">
        <v>1.1998566819E10</v>
      </c>
      <c r="C318" s="97"/>
      <c r="D318" s="97"/>
      <c r="E318" s="96" t="s">
        <v>649</v>
      </c>
      <c r="F318" s="96" t="s">
        <v>278</v>
      </c>
      <c r="G318" s="96" t="s">
        <v>53</v>
      </c>
      <c r="H318" s="101">
        <v>252.55</v>
      </c>
      <c r="I318" s="100">
        <v>45870.0</v>
      </c>
      <c r="J318" s="96">
        <v>2.0012094E7</v>
      </c>
      <c r="K318" s="100">
        <v>45901.0</v>
      </c>
      <c r="L318" s="96">
        <v>8.0</v>
      </c>
      <c r="M318" s="97"/>
      <c r="N318" s="100">
        <v>45873.0</v>
      </c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>
      <c r="A319" s="96" t="s">
        <v>11128</v>
      </c>
      <c r="B319" s="96">
        <v>2.196904029E10</v>
      </c>
      <c r="C319" s="97"/>
      <c r="D319" s="97"/>
      <c r="E319" s="96" t="s">
        <v>649</v>
      </c>
      <c r="F319" s="97"/>
      <c r="G319" s="96" t="s">
        <v>86</v>
      </c>
      <c r="H319" s="98"/>
      <c r="I319" s="99"/>
      <c r="J319" s="97"/>
      <c r="K319" s="99"/>
      <c r="L319" s="97"/>
      <c r="M319" s="97"/>
      <c r="N319" s="100">
        <v>45873.0</v>
      </c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>
      <c r="A320" s="96" t="s">
        <v>11129</v>
      </c>
      <c r="B320" s="96">
        <v>9.86917479E8</v>
      </c>
      <c r="C320" s="97"/>
      <c r="D320" s="97"/>
      <c r="E320" s="96" t="s">
        <v>649</v>
      </c>
      <c r="F320" s="97"/>
      <c r="G320" s="96" t="s">
        <v>86</v>
      </c>
      <c r="H320" s="98"/>
      <c r="I320" s="99"/>
      <c r="J320" s="97"/>
      <c r="K320" s="99"/>
      <c r="L320" s="97"/>
      <c r="M320" s="97"/>
      <c r="N320" s="100">
        <v>45873.0</v>
      </c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>
      <c r="A321" s="96" t="s">
        <v>11130</v>
      </c>
      <c r="B321" s="96">
        <v>2.1988697358E10</v>
      </c>
      <c r="C321" s="97"/>
      <c r="D321" s="97"/>
      <c r="E321" s="96" t="s">
        <v>85</v>
      </c>
      <c r="F321" s="97"/>
      <c r="G321" s="96" t="s">
        <v>86</v>
      </c>
      <c r="H321" s="98"/>
      <c r="I321" s="99"/>
      <c r="J321" s="97"/>
      <c r="K321" s="99"/>
      <c r="L321" s="97"/>
      <c r="M321" s="97"/>
      <c r="N321" s="100">
        <v>45873.0</v>
      </c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>
      <c r="A322" s="96" t="s">
        <v>4128</v>
      </c>
      <c r="B322" s="96">
        <v>2.1997838404E10</v>
      </c>
      <c r="C322" s="97"/>
      <c r="D322" s="97"/>
      <c r="E322" s="96" t="s">
        <v>85</v>
      </c>
      <c r="F322" s="97"/>
      <c r="G322" s="96" t="s">
        <v>86</v>
      </c>
      <c r="H322" s="98"/>
      <c r="I322" s="99"/>
      <c r="J322" s="97"/>
      <c r="K322" s="99"/>
      <c r="L322" s="97"/>
      <c r="M322" s="97"/>
      <c r="N322" s="100">
        <v>45873.0</v>
      </c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>
      <c r="A323" s="96" t="s">
        <v>11131</v>
      </c>
      <c r="B323" s="96">
        <v>2.1968666232E10</v>
      </c>
      <c r="C323" s="97"/>
      <c r="D323" s="97"/>
      <c r="E323" s="96" t="s">
        <v>85</v>
      </c>
      <c r="F323" s="97"/>
      <c r="G323" s="96" t="s">
        <v>86</v>
      </c>
      <c r="H323" s="98"/>
      <c r="I323" s="99"/>
      <c r="J323" s="97"/>
      <c r="K323" s="99"/>
      <c r="L323" s="97"/>
      <c r="M323" s="97"/>
      <c r="N323" s="100">
        <v>45873.0</v>
      </c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>
      <c r="A324" s="96" t="s">
        <v>4245</v>
      </c>
      <c r="B324" s="96">
        <v>2.1980955599E10</v>
      </c>
      <c r="C324" s="97"/>
      <c r="D324" s="97"/>
      <c r="E324" s="96" t="s">
        <v>85</v>
      </c>
      <c r="F324" s="97"/>
      <c r="G324" s="96" t="s">
        <v>86</v>
      </c>
      <c r="H324" s="98"/>
      <c r="I324" s="99"/>
      <c r="J324" s="97"/>
      <c r="K324" s="99"/>
      <c r="L324" s="97"/>
      <c r="M324" s="97"/>
      <c r="N324" s="100">
        <v>45873.0</v>
      </c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>
      <c r="A325" s="96" t="s">
        <v>4955</v>
      </c>
      <c r="B325" s="96">
        <v>2.1991757032E10</v>
      </c>
      <c r="C325" s="97"/>
      <c r="D325" s="97"/>
      <c r="E325" s="96" t="s">
        <v>671</v>
      </c>
      <c r="F325" s="97"/>
      <c r="G325" s="96" t="s">
        <v>86</v>
      </c>
      <c r="H325" s="98"/>
      <c r="I325" s="99"/>
      <c r="J325" s="97"/>
      <c r="K325" s="99"/>
      <c r="L325" s="97"/>
      <c r="M325" s="97"/>
      <c r="N325" s="100">
        <v>45873.0</v>
      </c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>
      <c r="A326" s="96" t="s">
        <v>10853</v>
      </c>
      <c r="B326" s="96">
        <v>2.1979901625E10</v>
      </c>
      <c r="C326" s="97"/>
      <c r="D326" s="97"/>
      <c r="E326" s="96" t="s">
        <v>85</v>
      </c>
      <c r="F326" s="97"/>
      <c r="G326" s="96" t="s">
        <v>86</v>
      </c>
      <c r="H326" s="98"/>
      <c r="I326" s="99"/>
      <c r="J326" s="97"/>
      <c r="K326" s="99"/>
      <c r="L326" s="97"/>
      <c r="M326" s="97"/>
      <c r="N326" s="100">
        <v>45873.0</v>
      </c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>
      <c r="A327" s="96" t="s">
        <v>11132</v>
      </c>
      <c r="B327" s="96">
        <v>2.1980248998E10</v>
      </c>
      <c r="C327" s="97"/>
      <c r="D327" s="97"/>
      <c r="E327" s="96" t="s">
        <v>85</v>
      </c>
      <c r="F327" s="97"/>
      <c r="G327" s="96" t="s">
        <v>86</v>
      </c>
      <c r="H327" s="98"/>
      <c r="I327" s="99"/>
      <c r="J327" s="97"/>
      <c r="K327" s="99"/>
      <c r="L327" s="97"/>
      <c r="M327" s="97"/>
      <c r="N327" s="100">
        <v>45873.0</v>
      </c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>
      <c r="A328" s="96" t="s">
        <v>8327</v>
      </c>
      <c r="B328" s="96">
        <v>2.499821926E10</v>
      </c>
      <c r="C328" s="97"/>
      <c r="D328" s="97"/>
      <c r="E328" s="96" t="s">
        <v>85</v>
      </c>
      <c r="F328" s="97"/>
      <c r="G328" s="96" t="s">
        <v>86</v>
      </c>
      <c r="H328" s="98"/>
      <c r="I328" s="99"/>
      <c r="J328" s="97"/>
      <c r="K328" s="99"/>
      <c r="L328" s="97"/>
      <c r="M328" s="97"/>
      <c r="N328" s="100">
        <v>45873.0</v>
      </c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>
      <c r="A329" s="96" t="s">
        <v>5150</v>
      </c>
      <c r="B329" s="96">
        <v>2.4992503E10</v>
      </c>
      <c r="C329" s="97"/>
      <c r="D329" s="97"/>
      <c r="E329" s="96" t="s">
        <v>85</v>
      </c>
      <c r="F329" s="97"/>
      <c r="G329" s="96" t="s">
        <v>86</v>
      </c>
      <c r="H329" s="98"/>
      <c r="I329" s="99"/>
      <c r="J329" s="97"/>
      <c r="K329" s="99"/>
      <c r="L329" s="97"/>
      <c r="M329" s="97"/>
      <c r="N329" s="100">
        <v>45874.0</v>
      </c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>
      <c r="A330" s="96" t="s">
        <v>9826</v>
      </c>
      <c r="B330" s="96">
        <v>2.1983513451E10</v>
      </c>
      <c r="C330" s="97"/>
      <c r="D330" s="97"/>
      <c r="E330" s="96" t="s">
        <v>85</v>
      </c>
      <c r="F330" s="97"/>
      <c r="G330" s="96" t="s">
        <v>86</v>
      </c>
      <c r="H330" s="98"/>
      <c r="I330" s="99"/>
      <c r="J330" s="97"/>
      <c r="K330" s="99"/>
      <c r="L330" s="97"/>
      <c r="M330" s="97"/>
      <c r="N330" s="100">
        <v>45874.0</v>
      </c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>
      <c r="A331" s="96" t="s">
        <v>4681</v>
      </c>
      <c r="B331" s="96">
        <v>2.1985296969E10</v>
      </c>
      <c r="C331" s="97"/>
      <c r="D331" s="97"/>
      <c r="E331" s="96" t="s">
        <v>85</v>
      </c>
      <c r="F331" s="97"/>
      <c r="G331" s="96" t="s">
        <v>86</v>
      </c>
      <c r="H331" s="98"/>
      <c r="I331" s="99"/>
      <c r="J331" s="97"/>
      <c r="K331" s="99"/>
      <c r="L331" s="97"/>
      <c r="M331" s="97"/>
      <c r="N331" s="100">
        <v>45874.0</v>
      </c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>
      <c r="A332" s="96" t="s">
        <v>11133</v>
      </c>
      <c r="B332" s="96">
        <v>2.1981689682E10</v>
      </c>
      <c r="C332" s="97"/>
      <c r="D332" s="97"/>
      <c r="E332" s="96" t="s">
        <v>85</v>
      </c>
      <c r="F332" s="97"/>
      <c r="G332" s="96" t="s">
        <v>86</v>
      </c>
      <c r="H332" s="98"/>
      <c r="I332" s="99"/>
      <c r="J332" s="97"/>
      <c r="K332" s="99"/>
      <c r="L332" s="97"/>
      <c r="M332" s="97"/>
      <c r="N332" s="100">
        <v>45874.0</v>
      </c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>
      <c r="A333" s="96" t="s">
        <v>4118</v>
      </c>
      <c r="B333" s="96">
        <v>2.9184744007E10</v>
      </c>
      <c r="C333" s="97"/>
      <c r="D333" s="97"/>
      <c r="E333" s="96" t="s">
        <v>655</v>
      </c>
      <c r="F333" s="97"/>
      <c r="G333" s="96" t="s">
        <v>86</v>
      </c>
      <c r="H333" s="98"/>
      <c r="I333" s="99"/>
      <c r="J333" s="97"/>
      <c r="K333" s="99"/>
      <c r="L333" s="97"/>
      <c r="M333" s="97"/>
      <c r="N333" s="100">
        <v>45874.0</v>
      </c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>
      <c r="A334" s="96" t="s">
        <v>5525</v>
      </c>
      <c r="B334" s="96">
        <v>2.1973841119E10</v>
      </c>
      <c r="C334" s="97"/>
      <c r="D334" s="97"/>
      <c r="E334" s="96" t="s">
        <v>671</v>
      </c>
      <c r="F334" s="96" t="s">
        <v>278</v>
      </c>
      <c r="G334" s="96" t="s">
        <v>94</v>
      </c>
      <c r="H334" s="101">
        <v>505.69</v>
      </c>
      <c r="I334" s="99"/>
      <c r="J334" s="97"/>
      <c r="K334" s="99"/>
      <c r="L334" s="97"/>
      <c r="M334" s="97"/>
      <c r="N334" s="100">
        <v>45874.0</v>
      </c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>
      <c r="A335" s="96" t="s">
        <v>4347</v>
      </c>
      <c r="B335" s="96">
        <v>2.1967387788E10</v>
      </c>
      <c r="C335" s="97"/>
      <c r="D335" s="97"/>
      <c r="E335" s="96" t="s">
        <v>85</v>
      </c>
      <c r="F335" s="96" t="s">
        <v>93</v>
      </c>
      <c r="G335" s="96" t="s">
        <v>94</v>
      </c>
      <c r="H335" s="101">
        <v>580.58</v>
      </c>
      <c r="I335" s="99"/>
      <c r="J335" s="97"/>
      <c r="K335" s="99"/>
      <c r="L335" s="97"/>
      <c r="M335" s="97"/>
      <c r="N335" s="100">
        <v>45874.0</v>
      </c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>
      <c r="A336" s="96" t="s">
        <v>11134</v>
      </c>
      <c r="B336" s="96">
        <v>2.2992520971E10</v>
      </c>
      <c r="C336" s="97"/>
      <c r="D336" s="97"/>
      <c r="E336" s="96" t="s">
        <v>85</v>
      </c>
      <c r="F336" s="96" t="s">
        <v>137</v>
      </c>
      <c r="G336" s="96" t="s">
        <v>94</v>
      </c>
      <c r="H336" s="101">
        <v>832.7</v>
      </c>
      <c r="I336" s="99"/>
      <c r="J336" s="97"/>
      <c r="K336" s="99"/>
      <c r="L336" s="97"/>
      <c r="M336" s="97"/>
      <c r="N336" s="100">
        <v>45874.0</v>
      </c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>
      <c r="A337" s="96" t="s">
        <v>4110</v>
      </c>
      <c r="B337" s="96">
        <v>2.2997090022E10</v>
      </c>
      <c r="C337" s="97"/>
      <c r="D337" s="97"/>
      <c r="E337" s="96" t="s">
        <v>85</v>
      </c>
      <c r="F337" s="96" t="s">
        <v>137</v>
      </c>
      <c r="G337" s="96" t="s">
        <v>94</v>
      </c>
      <c r="H337" s="101">
        <v>1347.75</v>
      </c>
      <c r="I337" s="99"/>
      <c r="J337" s="97"/>
      <c r="K337" s="99"/>
      <c r="L337" s="97"/>
      <c r="M337" s="97"/>
      <c r="N337" s="100">
        <v>45874.0</v>
      </c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>
      <c r="A338" s="96" t="s">
        <v>11135</v>
      </c>
      <c r="B338" s="96">
        <v>2.1999572444E10</v>
      </c>
      <c r="C338" s="97"/>
      <c r="D338" s="97"/>
      <c r="E338" s="96" t="s">
        <v>85</v>
      </c>
      <c r="F338" s="96" t="s">
        <v>93</v>
      </c>
      <c r="G338" s="96" t="s">
        <v>94</v>
      </c>
      <c r="H338" s="101">
        <v>1564.1</v>
      </c>
      <c r="I338" s="99"/>
      <c r="J338" s="97"/>
      <c r="K338" s="99"/>
      <c r="L338" s="97"/>
      <c r="M338" s="97"/>
      <c r="N338" s="100">
        <v>45874.0</v>
      </c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>
      <c r="A339" s="96" t="s">
        <v>11136</v>
      </c>
      <c r="B339" s="96">
        <v>2.1964289986E10</v>
      </c>
      <c r="C339" s="97"/>
      <c r="D339" s="97"/>
      <c r="E339" s="96" t="s">
        <v>85</v>
      </c>
      <c r="F339" s="96" t="s">
        <v>93</v>
      </c>
      <c r="G339" s="96" t="s">
        <v>94</v>
      </c>
      <c r="H339" s="101">
        <v>669.44</v>
      </c>
      <c r="I339" s="99"/>
      <c r="J339" s="97"/>
      <c r="K339" s="99"/>
      <c r="L339" s="97"/>
      <c r="M339" s="97"/>
      <c r="N339" s="100">
        <v>45874.0</v>
      </c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>
      <c r="A340" s="96" t="s">
        <v>11137</v>
      </c>
      <c r="B340" s="96">
        <v>2.1969410031E10</v>
      </c>
      <c r="C340" s="97"/>
      <c r="D340" s="97"/>
      <c r="E340" s="96" t="s">
        <v>671</v>
      </c>
      <c r="F340" s="97"/>
      <c r="G340" s="96" t="s">
        <v>86</v>
      </c>
      <c r="H340" s="98"/>
      <c r="I340" s="99"/>
      <c r="J340" s="97"/>
      <c r="K340" s="99"/>
      <c r="L340" s="97"/>
      <c r="M340" s="97"/>
      <c r="N340" s="100">
        <v>45875.0</v>
      </c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>
      <c r="A341" s="96" t="s">
        <v>7504</v>
      </c>
      <c r="B341" s="96">
        <v>2.1984496446E10</v>
      </c>
      <c r="C341" s="97"/>
      <c r="D341" s="97"/>
      <c r="E341" s="96" t="s">
        <v>85</v>
      </c>
      <c r="F341" s="97"/>
      <c r="G341" s="96" t="s">
        <v>86</v>
      </c>
      <c r="H341" s="98"/>
      <c r="I341" s="99"/>
      <c r="J341" s="97"/>
      <c r="K341" s="99"/>
      <c r="L341" s="97"/>
      <c r="M341" s="97"/>
      <c r="N341" s="100">
        <v>45875.0</v>
      </c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>
      <c r="A342" s="96" t="s">
        <v>4261</v>
      </c>
      <c r="B342" s="96">
        <v>2.1984190275E10</v>
      </c>
      <c r="C342" s="97"/>
      <c r="D342" s="97"/>
      <c r="E342" s="96" t="s">
        <v>85</v>
      </c>
      <c r="F342" s="97"/>
      <c r="G342" s="96" t="s">
        <v>86</v>
      </c>
      <c r="H342" s="98"/>
      <c r="I342" s="99"/>
      <c r="J342" s="97"/>
      <c r="K342" s="99"/>
      <c r="L342" s="97"/>
      <c r="M342" s="97"/>
      <c r="N342" s="100">
        <v>45875.0</v>
      </c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>
      <c r="A343" s="96" t="s">
        <v>3</v>
      </c>
      <c r="B343" s="96">
        <v>2.4998517171E10</v>
      </c>
      <c r="C343" s="97"/>
      <c r="D343" s="97"/>
      <c r="E343" s="96" t="s">
        <v>85</v>
      </c>
      <c r="F343" s="97"/>
      <c r="G343" s="96" t="s">
        <v>86</v>
      </c>
      <c r="H343" s="98"/>
      <c r="I343" s="99"/>
      <c r="J343" s="97"/>
      <c r="K343" s="99"/>
      <c r="L343" s="97"/>
      <c r="M343" s="97"/>
      <c r="N343" s="100">
        <v>45875.0</v>
      </c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>
      <c r="A344" s="96" t="s">
        <v>10468</v>
      </c>
      <c r="B344" s="96">
        <v>2.1996675674E10</v>
      </c>
      <c r="C344" s="97"/>
      <c r="D344" s="97"/>
      <c r="E344" s="96" t="s">
        <v>85</v>
      </c>
      <c r="F344" s="97"/>
      <c r="G344" s="96" t="s">
        <v>86</v>
      </c>
      <c r="H344" s="98"/>
      <c r="I344" s="99"/>
      <c r="J344" s="97"/>
      <c r="K344" s="99"/>
      <c r="L344" s="97"/>
      <c r="M344" s="97"/>
      <c r="N344" s="100">
        <v>45875.0</v>
      </c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>
      <c r="A345" s="96" t="s">
        <v>4282</v>
      </c>
      <c r="B345" s="96">
        <v>2.1968179213E10</v>
      </c>
      <c r="C345" s="97"/>
      <c r="D345" s="97"/>
      <c r="E345" s="96" t="s">
        <v>85</v>
      </c>
      <c r="F345" s="97"/>
      <c r="G345" s="96" t="s">
        <v>86</v>
      </c>
      <c r="H345" s="98"/>
      <c r="I345" s="99"/>
      <c r="J345" s="97"/>
      <c r="K345" s="99"/>
      <c r="L345" s="97"/>
      <c r="M345" s="97"/>
      <c r="N345" s="100">
        <v>45875.0</v>
      </c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>
      <c r="A346" s="96" t="s">
        <v>4263</v>
      </c>
      <c r="B346" s="96">
        <v>2.4992646326E10</v>
      </c>
      <c r="C346" s="97"/>
      <c r="D346" s="97"/>
      <c r="E346" s="96" t="s">
        <v>85</v>
      </c>
      <c r="F346" s="97"/>
      <c r="G346" s="96" t="s">
        <v>86</v>
      </c>
      <c r="H346" s="98"/>
      <c r="I346" s="99"/>
      <c r="J346" s="97"/>
      <c r="K346" s="99"/>
      <c r="L346" s="97"/>
      <c r="M346" s="97"/>
      <c r="N346" s="100">
        <v>45875.0</v>
      </c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>
      <c r="A347" s="96" t="s">
        <v>4258</v>
      </c>
      <c r="B347" s="96">
        <v>2.1994485297E10</v>
      </c>
      <c r="C347" s="97"/>
      <c r="D347" s="97"/>
      <c r="E347" s="96" t="s">
        <v>85</v>
      </c>
      <c r="F347" s="97"/>
      <c r="G347" s="96" t="s">
        <v>86</v>
      </c>
      <c r="H347" s="98"/>
      <c r="I347" s="99"/>
      <c r="J347" s="97"/>
      <c r="K347" s="99"/>
      <c r="L347" s="97"/>
      <c r="M347" s="97"/>
      <c r="N347" s="100">
        <v>45875.0</v>
      </c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>
      <c r="A348" s="96" t="s">
        <v>9237</v>
      </c>
      <c r="B348" s="96">
        <v>2.1971412622E10</v>
      </c>
      <c r="C348" s="97"/>
      <c r="D348" s="97"/>
      <c r="E348" s="96" t="s">
        <v>655</v>
      </c>
      <c r="F348" s="97"/>
      <c r="G348" s="96" t="s">
        <v>86</v>
      </c>
      <c r="H348" s="98"/>
      <c r="I348" s="99"/>
      <c r="J348" s="97"/>
      <c r="K348" s="99"/>
      <c r="L348" s="97"/>
      <c r="M348" s="97"/>
      <c r="N348" s="100">
        <v>45875.0</v>
      </c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>
      <c r="A349" s="96" t="s">
        <v>11138</v>
      </c>
      <c r="B349" s="96">
        <v>2.1971877373E10</v>
      </c>
      <c r="C349" s="97"/>
      <c r="D349" s="96" t="s">
        <v>11139</v>
      </c>
      <c r="E349" s="96" t="s">
        <v>649</v>
      </c>
      <c r="F349" s="96" t="s">
        <v>153</v>
      </c>
      <c r="G349" s="96" t="s">
        <v>94</v>
      </c>
      <c r="H349" s="101">
        <v>556.65</v>
      </c>
      <c r="I349" s="99"/>
      <c r="J349" s="97"/>
      <c r="K349" s="99"/>
      <c r="L349" s="97"/>
      <c r="M349" s="97"/>
      <c r="N349" s="100">
        <v>45876.0</v>
      </c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>
      <c r="A350" s="96" t="s">
        <v>11140</v>
      </c>
      <c r="B350" s="96">
        <v>2.1975166444E10</v>
      </c>
      <c r="C350" s="97"/>
      <c r="D350" s="96" t="s">
        <v>11141</v>
      </c>
      <c r="E350" s="96" t="s">
        <v>671</v>
      </c>
      <c r="F350" s="96" t="s">
        <v>93</v>
      </c>
      <c r="G350" s="96" t="s">
        <v>94</v>
      </c>
      <c r="H350" s="101">
        <v>1479.59</v>
      </c>
      <c r="I350" s="99"/>
      <c r="J350" s="97"/>
      <c r="K350" s="99"/>
      <c r="L350" s="97"/>
      <c r="M350" s="97"/>
      <c r="N350" s="100">
        <v>45876.0</v>
      </c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>
      <c r="A351" s="96" t="s">
        <v>4487</v>
      </c>
      <c r="B351" s="96">
        <v>2.198342045E10</v>
      </c>
      <c r="C351" s="97"/>
      <c r="D351" s="96" t="s">
        <v>11142</v>
      </c>
      <c r="E351" s="96" t="s">
        <v>85</v>
      </c>
      <c r="F351" s="96" t="s">
        <v>289</v>
      </c>
      <c r="G351" s="96" t="s">
        <v>94</v>
      </c>
      <c r="H351" s="101">
        <v>1182.86</v>
      </c>
      <c r="I351" s="99"/>
      <c r="J351" s="97"/>
      <c r="K351" s="99"/>
      <c r="L351" s="97"/>
      <c r="M351" s="97"/>
      <c r="N351" s="100">
        <v>45876.0</v>
      </c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>
      <c r="A352" s="96" t="s">
        <v>11143</v>
      </c>
      <c r="B352" s="96">
        <v>2.2999445795E10</v>
      </c>
      <c r="C352" s="97"/>
      <c r="D352" s="97"/>
      <c r="E352" s="96" t="s">
        <v>85</v>
      </c>
      <c r="F352" s="96" t="s">
        <v>93</v>
      </c>
      <c r="G352" s="96" t="s">
        <v>94</v>
      </c>
      <c r="H352" s="101">
        <v>794.82</v>
      </c>
      <c r="I352" s="99"/>
      <c r="J352" s="97"/>
      <c r="K352" s="99"/>
      <c r="L352" s="97"/>
      <c r="M352" s="97"/>
      <c r="N352" s="100">
        <v>45876.0</v>
      </c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>
      <c r="A353" s="96" t="s">
        <v>8327</v>
      </c>
      <c r="B353" s="96">
        <v>2.1964806633E10</v>
      </c>
      <c r="C353" s="97"/>
      <c r="D353" s="96" t="s">
        <v>11144</v>
      </c>
      <c r="E353" s="96" t="s">
        <v>85</v>
      </c>
      <c r="F353" s="96" t="s">
        <v>182</v>
      </c>
      <c r="G353" s="96" t="s">
        <v>94</v>
      </c>
      <c r="H353" s="101">
        <v>379.83</v>
      </c>
      <c r="I353" s="99"/>
      <c r="J353" s="97"/>
      <c r="K353" s="99"/>
      <c r="L353" s="97"/>
      <c r="M353" s="97"/>
      <c r="N353" s="100">
        <v>45876.0</v>
      </c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>
      <c r="A354" s="96" t="s">
        <v>5173</v>
      </c>
      <c r="B354" s="96">
        <v>2.1973601533E10</v>
      </c>
      <c r="C354" s="97"/>
      <c r="D354" s="97"/>
      <c r="E354" s="96" t="s">
        <v>671</v>
      </c>
      <c r="F354" s="97"/>
      <c r="G354" s="96" t="s">
        <v>86</v>
      </c>
      <c r="H354" s="98"/>
      <c r="I354" s="99"/>
      <c r="J354" s="97"/>
      <c r="K354" s="99"/>
      <c r="L354" s="97"/>
      <c r="M354" s="97"/>
      <c r="N354" s="100">
        <v>45876.0</v>
      </c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>
      <c r="A355" s="96" t="s">
        <v>5155</v>
      </c>
      <c r="B355" s="96">
        <v>2.1994928544E10</v>
      </c>
      <c r="C355" s="97"/>
      <c r="D355" s="97"/>
      <c r="E355" s="96" t="s">
        <v>649</v>
      </c>
      <c r="F355" s="97"/>
      <c r="G355" s="96" t="s">
        <v>86</v>
      </c>
      <c r="H355" s="98"/>
      <c r="I355" s="99"/>
      <c r="J355" s="97"/>
      <c r="K355" s="99"/>
      <c r="L355" s="97"/>
      <c r="M355" s="97"/>
      <c r="N355" s="100">
        <v>45876.0</v>
      </c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>
      <c r="A356" s="96" t="s">
        <v>3974</v>
      </c>
      <c r="B356" s="96">
        <v>2.197690801E10</v>
      </c>
      <c r="C356" s="97"/>
      <c r="D356" s="96" t="s">
        <v>10163</v>
      </c>
      <c r="E356" s="96" t="s">
        <v>649</v>
      </c>
      <c r="F356" s="96" t="s">
        <v>93</v>
      </c>
      <c r="G356" s="96" t="s">
        <v>94</v>
      </c>
      <c r="H356" s="101">
        <v>420.41</v>
      </c>
      <c r="I356" s="99"/>
      <c r="J356" s="97"/>
      <c r="K356" s="99"/>
      <c r="L356" s="97"/>
      <c r="M356" s="97"/>
      <c r="N356" s="100">
        <v>45876.0</v>
      </c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>
      <c r="A357" s="96" t="s">
        <v>7278</v>
      </c>
      <c r="B357" s="96">
        <v>2.1992781045E10</v>
      </c>
      <c r="C357" s="97"/>
      <c r="D357" s="97"/>
      <c r="E357" s="96" t="s">
        <v>649</v>
      </c>
      <c r="F357" s="97"/>
      <c r="G357" s="96" t="s">
        <v>86</v>
      </c>
      <c r="H357" s="98"/>
      <c r="I357" s="99"/>
      <c r="J357" s="97"/>
      <c r="K357" s="99"/>
      <c r="L357" s="97"/>
      <c r="M357" s="97"/>
      <c r="N357" s="100">
        <v>45876.0</v>
      </c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>
      <c r="A358" s="96" t="s">
        <v>4022</v>
      </c>
      <c r="B358" s="96">
        <v>2.1993759546E10</v>
      </c>
      <c r="C358" s="97"/>
      <c r="D358" s="97"/>
      <c r="E358" s="96" t="s">
        <v>134</v>
      </c>
      <c r="F358" s="96" t="s">
        <v>140</v>
      </c>
      <c r="G358" s="96" t="s">
        <v>53</v>
      </c>
      <c r="H358" s="101">
        <v>1643.58</v>
      </c>
      <c r="I358" s="99"/>
      <c r="J358" s="96">
        <v>1573465.0</v>
      </c>
      <c r="K358" s="99"/>
      <c r="L358" s="96">
        <v>8.0</v>
      </c>
      <c r="M358" s="97"/>
      <c r="N358" s="100">
        <v>45876.0</v>
      </c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>
      <c r="A359" s="96" t="s">
        <v>4795</v>
      </c>
      <c r="B359" s="96">
        <v>2.1995520601E10</v>
      </c>
      <c r="C359" s="97"/>
      <c r="D359" s="97"/>
      <c r="E359" s="96" t="s">
        <v>134</v>
      </c>
      <c r="F359" s="96" t="s">
        <v>140</v>
      </c>
      <c r="G359" s="96" t="s">
        <v>53</v>
      </c>
      <c r="H359" s="101">
        <v>1643.58</v>
      </c>
      <c r="I359" s="99"/>
      <c r="J359" s="96">
        <v>1573461.0</v>
      </c>
      <c r="K359" s="99"/>
      <c r="L359" s="96">
        <v>8.0</v>
      </c>
      <c r="M359" s="97"/>
      <c r="N359" s="100">
        <v>45876.0</v>
      </c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>
      <c r="A360" s="96" t="s">
        <v>4571</v>
      </c>
      <c r="B360" s="96">
        <v>2.1996130889E10</v>
      </c>
      <c r="C360" s="97"/>
      <c r="D360" s="97"/>
      <c r="E360" s="96" t="s">
        <v>85</v>
      </c>
      <c r="F360" s="97"/>
      <c r="G360" s="96" t="s">
        <v>86</v>
      </c>
      <c r="H360" s="98"/>
      <c r="I360" s="99"/>
      <c r="J360" s="97"/>
      <c r="K360" s="99"/>
      <c r="L360" s="97"/>
      <c r="M360" s="97"/>
      <c r="N360" s="100">
        <v>45881.0</v>
      </c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>
      <c r="A361" s="96" t="s">
        <v>4535</v>
      </c>
      <c r="B361" s="96">
        <v>2.1981002833E10</v>
      </c>
      <c r="C361" s="97"/>
      <c r="D361" s="97"/>
      <c r="E361" s="96" t="s">
        <v>85</v>
      </c>
      <c r="F361" s="97"/>
      <c r="G361" s="96" t="s">
        <v>86</v>
      </c>
      <c r="H361" s="98"/>
      <c r="I361" s="99"/>
      <c r="J361" s="97"/>
      <c r="K361" s="99"/>
      <c r="L361" s="97"/>
      <c r="M361" s="97"/>
      <c r="N361" s="100">
        <v>45881.0</v>
      </c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>
      <c r="A362" s="96" t="s">
        <v>5186</v>
      </c>
      <c r="B362" s="96">
        <v>2.1999873789E10</v>
      </c>
      <c r="C362" s="97"/>
      <c r="D362" s="97"/>
      <c r="E362" s="96" t="s">
        <v>671</v>
      </c>
      <c r="F362" s="97"/>
      <c r="G362" s="96" t="s">
        <v>86</v>
      </c>
      <c r="H362" s="98"/>
      <c r="I362" s="99"/>
      <c r="J362" s="97"/>
      <c r="K362" s="99"/>
      <c r="L362" s="97"/>
      <c r="M362" s="97"/>
      <c r="N362" s="100">
        <v>45881.0</v>
      </c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>
      <c r="A363" s="96" t="s">
        <v>4919</v>
      </c>
      <c r="B363" s="96">
        <v>2.19869551093E11</v>
      </c>
      <c r="C363" s="97"/>
      <c r="D363" s="97"/>
      <c r="E363" s="96" t="s">
        <v>671</v>
      </c>
      <c r="F363" s="97"/>
      <c r="G363" s="96" t="s">
        <v>86</v>
      </c>
      <c r="H363" s="98"/>
      <c r="I363" s="99"/>
      <c r="J363" s="97"/>
      <c r="K363" s="99"/>
      <c r="L363" s="97"/>
      <c r="M363" s="97"/>
      <c r="N363" s="100">
        <v>45881.0</v>
      </c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>
      <c r="A364" s="96" t="s">
        <v>4919</v>
      </c>
      <c r="B364" s="96">
        <v>2.1980379878E10</v>
      </c>
      <c r="C364" s="97"/>
      <c r="D364" s="97"/>
      <c r="E364" s="96" t="s">
        <v>649</v>
      </c>
      <c r="F364" s="97"/>
      <c r="G364" s="96" t="s">
        <v>86</v>
      </c>
      <c r="H364" s="98"/>
      <c r="I364" s="99"/>
      <c r="J364" s="97"/>
      <c r="K364" s="99"/>
      <c r="L364" s="97"/>
      <c r="M364" s="97"/>
      <c r="N364" s="100">
        <v>45881.0</v>
      </c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>
      <c r="A365" s="96" t="s">
        <v>4297</v>
      </c>
      <c r="B365" s="96">
        <v>2.1992663654E10</v>
      </c>
      <c r="C365" s="97"/>
      <c r="D365" s="97"/>
      <c r="E365" s="96" t="s">
        <v>85</v>
      </c>
      <c r="F365" s="97"/>
      <c r="G365" s="96" t="s">
        <v>86</v>
      </c>
      <c r="H365" s="98"/>
      <c r="I365" s="99"/>
      <c r="J365" s="97"/>
      <c r="K365" s="99"/>
      <c r="L365" s="97"/>
      <c r="M365" s="97"/>
      <c r="N365" s="100">
        <v>45881.0</v>
      </c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>
      <c r="A366" s="96" t="s">
        <v>4602</v>
      </c>
      <c r="B366" s="96">
        <v>2.19867518E10</v>
      </c>
      <c r="C366" s="97"/>
      <c r="D366" s="97"/>
      <c r="E366" s="96" t="s">
        <v>85</v>
      </c>
      <c r="F366" s="97"/>
      <c r="G366" s="96" t="s">
        <v>86</v>
      </c>
      <c r="H366" s="98"/>
      <c r="I366" s="99"/>
      <c r="J366" s="97"/>
      <c r="K366" s="99"/>
      <c r="L366" s="97"/>
      <c r="M366" s="97"/>
      <c r="N366" s="100">
        <v>45881.0</v>
      </c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>
      <c r="A367" s="96" t="s">
        <v>4059</v>
      </c>
      <c r="B367" s="96">
        <v>2.1993500704E10</v>
      </c>
      <c r="C367" s="97"/>
      <c r="D367" s="97"/>
      <c r="E367" s="96" t="s">
        <v>85</v>
      </c>
      <c r="F367" s="97"/>
      <c r="G367" s="96" t="s">
        <v>86</v>
      </c>
      <c r="H367" s="98"/>
      <c r="I367" s="99"/>
      <c r="J367" s="97"/>
      <c r="K367" s="99"/>
      <c r="L367" s="97"/>
      <c r="M367" s="97"/>
      <c r="N367" s="100">
        <v>45881.0</v>
      </c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>
      <c r="A368" s="96" t="s">
        <v>4231</v>
      </c>
      <c r="B368" s="96">
        <v>2.1964968649E10</v>
      </c>
      <c r="C368" s="97"/>
      <c r="D368" s="97"/>
      <c r="E368" s="96" t="s">
        <v>85</v>
      </c>
      <c r="F368" s="97"/>
      <c r="G368" s="96" t="s">
        <v>86</v>
      </c>
      <c r="H368" s="98"/>
      <c r="I368" s="99"/>
      <c r="J368" s="97"/>
      <c r="K368" s="99"/>
      <c r="L368" s="97"/>
      <c r="M368" s="97"/>
      <c r="N368" s="100">
        <v>45881.0</v>
      </c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>
      <c r="A369" s="96" t="s">
        <v>4713</v>
      </c>
      <c r="B369" s="96">
        <v>2.2988436289E10</v>
      </c>
      <c r="C369" s="97"/>
      <c r="D369" s="97"/>
      <c r="E369" s="96" t="s">
        <v>85</v>
      </c>
      <c r="F369" s="97"/>
      <c r="G369" s="96" t="s">
        <v>86</v>
      </c>
      <c r="H369" s="98"/>
      <c r="I369" s="99"/>
      <c r="J369" s="97"/>
      <c r="K369" s="99"/>
      <c r="L369" s="97"/>
      <c r="M369" s="97"/>
      <c r="N369" s="100">
        <v>45881.0</v>
      </c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>
      <c r="A370" s="96" t="s">
        <v>11145</v>
      </c>
      <c r="B370" s="96">
        <v>2.199955987E9</v>
      </c>
      <c r="C370" s="97"/>
      <c r="D370" s="97"/>
      <c r="E370" s="96" t="s">
        <v>85</v>
      </c>
      <c r="F370" s="97"/>
      <c r="G370" s="96" t="s">
        <v>86</v>
      </c>
      <c r="H370" s="98"/>
      <c r="I370" s="99"/>
      <c r="J370" s="97"/>
      <c r="K370" s="99"/>
      <c r="L370" s="97"/>
      <c r="M370" s="97"/>
      <c r="N370" s="100">
        <v>45881.0</v>
      </c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>
      <c r="A371" s="96" t="s">
        <v>4206</v>
      </c>
      <c r="B371" s="96">
        <v>2.1970156981E10</v>
      </c>
      <c r="C371" s="97"/>
      <c r="D371" s="97"/>
      <c r="E371" s="96" t="s">
        <v>85</v>
      </c>
      <c r="F371" s="97"/>
      <c r="G371" s="96" t="s">
        <v>86</v>
      </c>
      <c r="H371" s="98"/>
      <c r="I371" s="99"/>
      <c r="J371" s="97"/>
      <c r="K371" s="99"/>
      <c r="L371" s="97"/>
      <c r="M371" s="97"/>
      <c r="N371" s="100">
        <v>45881.0</v>
      </c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>
      <c r="A372" s="96" t="s">
        <v>5134</v>
      </c>
      <c r="B372" s="96">
        <v>2.1993849397E10</v>
      </c>
      <c r="C372" s="97"/>
      <c r="D372" s="97"/>
      <c r="E372" s="96" t="s">
        <v>85</v>
      </c>
      <c r="F372" s="97"/>
      <c r="G372" s="96" t="s">
        <v>86</v>
      </c>
      <c r="H372" s="98"/>
      <c r="I372" s="99"/>
      <c r="J372" s="97"/>
      <c r="K372" s="99"/>
      <c r="L372" s="97"/>
      <c r="M372" s="97"/>
      <c r="N372" s="100">
        <v>45881.0</v>
      </c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>
      <c r="A373" s="96" t="s">
        <v>4579</v>
      </c>
      <c r="B373" s="96">
        <v>2.1985855676E10</v>
      </c>
      <c r="C373" s="97"/>
      <c r="D373" s="97"/>
      <c r="E373" s="96" t="s">
        <v>85</v>
      </c>
      <c r="F373" s="97"/>
      <c r="G373" s="96" t="s">
        <v>86</v>
      </c>
      <c r="H373" s="98"/>
      <c r="I373" s="99"/>
      <c r="J373" s="97"/>
      <c r="K373" s="99"/>
      <c r="L373" s="97"/>
      <c r="M373" s="97"/>
      <c r="N373" s="100">
        <v>45881.0</v>
      </c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>
      <c r="A374" s="96" t="s">
        <v>4837</v>
      </c>
      <c r="B374" s="96">
        <v>2.1975965055E10</v>
      </c>
      <c r="C374" s="97"/>
      <c r="D374" s="97"/>
      <c r="E374" s="96" t="s">
        <v>85</v>
      </c>
      <c r="F374" s="97"/>
      <c r="G374" s="96" t="s">
        <v>86</v>
      </c>
      <c r="H374" s="98"/>
      <c r="I374" s="99"/>
      <c r="J374" s="97"/>
      <c r="K374" s="99"/>
      <c r="L374" s="97"/>
      <c r="M374" s="97"/>
      <c r="N374" s="100">
        <v>45881.0</v>
      </c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>
      <c r="A375" s="96" t="s">
        <v>4683</v>
      </c>
      <c r="B375" s="96">
        <v>2.1965464953E10</v>
      </c>
      <c r="C375" s="97"/>
      <c r="D375" s="97"/>
      <c r="E375" s="96" t="s">
        <v>85</v>
      </c>
      <c r="F375" s="97"/>
      <c r="G375" s="96" t="s">
        <v>86</v>
      </c>
      <c r="H375" s="98"/>
      <c r="I375" s="99"/>
      <c r="J375" s="97"/>
      <c r="K375" s="99"/>
      <c r="L375" s="97"/>
      <c r="M375" s="97"/>
      <c r="N375" s="100">
        <v>45881.0</v>
      </c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>
      <c r="A376" s="96" t="s">
        <v>4669</v>
      </c>
      <c r="B376" s="96">
        <v>2.1978821219E10</v>
      </c>
      <c r="C376" s="97"/>
      <c r="D376" s="97"/>
      <c r="E376" s="96" t="s">
        <v>85</v>
      </c>
      <c r="F376" s="97"/>
      <c r="G376" s="96" t="s">
        <v>86</v>
      </c>
      <c r="H376" s="98"/>
      <c r="I376" s="99"/>
      <c r="J376" s="97"/>
      <c r="K376" s="99"/>
      <c r="L376" s="97"/>
      <c r="M376" s="97"/>
      <c r="N376" s="100">
        <v>45881.0</v>
      </c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>
      <c r="A377" s="96" t="s">
        <v>4245</v>
      </c>
      <c r="B377" s="96">
        <v>2.299719983E10</v>
      </c>
      <c r="C377" s="97"/>
      <c r="D377" s="97"/>
      <c r="E377" s="96" t="s">
        <v>85</v>
      </c>
      <c r="F377" s="97"/>
      <c r="G377" s="96" t="s">
        <v>86</v>
      </c>
      <c r="H377" s="98"/>
      <c r="I377" s="99"/>
      <c r="J377" s="97"/>
      <c r="K377" s="99"/>
      <c r="L377" s="97"/>
      <c r="M377" s="97"/>
      <c r="N377" s="100">
        <v>45881.0</v>
      </c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>
      <c r="A378" s="96" t="s">
        <v>11146</v>
      </c>
      <c r="B378" s="96">
        <v>2.198022926E10</v>
      </c>
      <c r="C378" s="97"/>
      <c r="D378" s="97"/>
      <c r="E378" s="96" t="s">
        <v>85</v>
      </c>
      <c r="F378" s="97"/>
      <c r="G378" s="96" t="s">
        <v>86</v>
      </c>
      <c r="H378" s="98"/>
      <c r="I378" s="99"/>
      <c r="J378" s="97"/>
      <c r="K378" s="99"/>
      <c r="L378" s="97"/>
      <c r="M378" s="97"/>
      <c r="N378" s="100">
        <v>45881.0</v>
      </c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>
      <c r="A379" s="96" t="s">
        <v>7289</v>
      </c>
      <c r="B379" s="96">
        <v>2.1964283955E10</v>
      </c>
      <c r="C379" s="97"/>
      <c r="D379" s="97"/>
      <c r="E379" s="96" t="s">
        <v>85</v>
      </c>
      <c r="F379" s="97"/>
      <c r="G379" s="96" t="s">
        <v>86</v>
      </c>
      <c r="H379" s="98"/>
      <c r="I379" s="99"/>
      <c r="J379" s="97"/>
      <c r="K379" s="99"/>
      <c r="L379" s="97"/>
      <c r="M379" s="97"/>
      <c r="N379" s="100">
        <v>45881.0</v>
      </c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>
      <c r="A380" s="96" t="s">
        <v>4683</v>
      </c>
      <c r="B380" s="96">
        <v>2.1985874366E10</v>
      </c>
      <c r="C380" s="97"/>
      <c r="D380" s="97"/>
      <c r="E380" s="96" t="s">
        <v>85</v>
      </c>
      <c r="F380" s="97"/>
      <c r="G380" s="96" t="s">
        <v>86</v>
      </c>
      <c r="H380" s="98"/>
      <c r="I380" s="99"/>
      <c r="J380" s="97"/>
      <c r="K380" s="99"/>
      <c r="L380" s="97"/>
      <c r="M380" s="97"/>
      <c r="N380" s="100">
        <v>45881.0</v>
      </c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>
      <c r="A381" s="96" t="s">
        <v>3986</v>
      </c>
      <c r="B381" s="96">
        <v>2.19887659E10</v>
      </c>
      <c r="C381" s="97"/>
      <c r="D381" s="97"/>
      <c r="E381" s="96" t="s">
        <v>85</v>
      </c>
      <c r="F381" s="96" t="s">
        <v>140</v>
      </c>
      <c r="G381" s="96" t="s">
        <v>94</v>
      </c>
      <c r="H381" s="101">
        <v>2201.07</v>
      </c>
      <c r="I381" s="99"/>
      <c r="J381" s="97"/>
      <c r="K381" s="99"/>
      <c r="L381" s="97"/>
      <c r="M381" s="97"/>
      <c r="N381" s="100">
        <v>45881.0</v>
      </c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>
      <c r="A382" s="96" t="s">
        <v>4245</v>
      </c>
      <c r="B382" s="96">
        <v>2.1983691307E10</v>
      </c>
      <c r="C382" s="97"/>
      <c r="D382" s="97"/>
      <c r="E382" s="96" t="s">
        <v>85</v>
      </c>
      <c r="F382" s="96" t="s">
        <v>970</v>
      </c>
      <c r="G382" s="96" t="s">
        <v>94</v>
      </c>
      <c r="H382" s="101">
        <v>2028.4</v>
      </c>
      <c r="I382" s="99"/>
      <c r="J382" s="97"/>
      <c r="K382" s="99"/>
      <c r="L382" s="97"/>
      <c r="M382" s="97"/>
      <c r="N382" s="100">
        <v>45881.0</v>
      </c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>
      <c r="A383" s="96" t="s">
        <v>11147</v>
      </c>
      <c r="B383" s="96">
        <v>2.2997092561E10</v>
      </c>
      <c r="C383" s="97"/>
      <c r="D383" s="97"/>
      <c r="E383" s="96" t="s">
        <v>85</v>
      </c>
      <c r="F383" s="96" t="s">
        <v>970</v>
      </c>
      <c r="G383" s="96" t="s">
        <v>94</v>
      </c>
      <c r="H383" s="101">
        <v>1647.68</v>
      </c>
      <c r="I383" s="99"/>
      <c r="J383" s="97"/>
      <c r="K383" s="99"/>
      <c r="L383" s="97"/>
      <c r="M383" s="97"/>
      <c r="N383" s="100">
        <v>45881.0</v>
      </c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>
      <c r="A384" s="96" t="s">
        <v>4108</v>
      </c>
      <c r="B384" s="96">
        <v>3.2984996633E10</v>
      </c>
      <c r="C384" s="97"/>
      <c r="D384" s="97"/>
      <c r="E384" s="96" t="s">
        <v>85</v>
      </c>
      <c r="F384" s="96" t="s">
        <v>137</v>
      </c>
      <c r="G384" s="96" t="s">
        <v>94</v>
      </c>
      <c r="H384" s="101">
        <v>4121.3</v>
      </c>
      <c r="I384" s="99"/>
      <c r="J384" s="97"/>
      <c r="K384" s="99"/>
      <c r="L384" s="97"/>
      <c r="M384" s="97"/>
      <c r="N384" s="100">
        <v>45881.0</v>
      </c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>
      <c r="A385" s="96" t="s">
        <v>4335</v>
      </c>
      <c r="B385" s="96">
        <v>2.1997520993E10</v>
      </c>
      <c r="C385" s="97"/>
      <c r="D385" s="97"/>
      <c r="E385" s="96" t="s">
        <v>85</v>
      </c>
      <c r="F385" s="96" t="s">
        <v>2141</v>
      </c>
      <c r="G385" s="96" t="s">
        <v>94</v>
      </c>
      <c r="H385" s="101">
        <v>901.69</v>
      </c>
      <c r="I385" s="99"/>
      <c r="J385" s="97"/>
      <c r="K385" s="99"/>
      <c r="L385" s="97"/>
      <c r="M385" s="97"/>
      <c r="N385" s="100">
        <v>45881.0</v>
      </c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>
      <c r="A386" s="96" t="s">
        <v>7278</v>
      </c>
      <c r="B386" s="96">
        <v>2.1994532977E10</v>
      </c>
      <c r="C386" s="97"/>
      <c r="D386" s="97"/>
      <c r="E386" s="96" t="s">
        <v>85</v>
      </c>
      <c r="F386" s="96" t="s">
        <v>93</v>
      </c>
      <c r="G386" s="96" t="s">
        <v>94</v>
      </c>
      <c r="H386" s="101">
        <v>888.29</v>
      </c>
      <c r="I386" s="99"/>
      <c r="J386" s="97"/>
      <c r="K386" s="99"/>
      <c r="L386" s="97"/>
      <c r="M386" s="97"/>
      <c r="N386" s="100">
        <v>45881.0</v>
      </c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>
      <c r="A387" s="96" t="s">
        <v>3974</v>
      </c>
      <c r="B387" s="96">
        <v>2.1964287682E10</v>
      </c>
      <c r="C387" s="97"/>
      <c r="D387" s="97"/>
      <c r="E387" s="96" t="s">
        <v>85</v>
      </c>
      <c r="F387" s="96" t="s">
        <v>93</v>
      </c>
      <c r="G387" s="96" t="s">
        <v>94</v>
      </c>
      <c r="H387" s="101">
        <v>2420.44</v>
      </c>
      <c r="I387" s="99"/>
      <c r="J387" s="97"/>
      <c r="K387" s="99"/>
      <c r="L387" s="97"/>
      <c r="M387" s="97"/>
      <c r="N387" s="100">
        <v>45881.0</v>
      </c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>
      <c r="A388" s="96" t="s">
        <v>4040</v>
      </c>
      <c r="B388" s="96">
        <v>2.1981367392E10</v>
      </c>
      <c r="C388" s="97"/>
      <c r="D388" s="97"/>
      <c r="E388" s="96" t="s">
        <v>85</v>
      </c>
      <c r="F388" s="96" t="s">
        <v>2141</v>
      </c>
      <c r="G388" s="96" t="s">
        <v>94</v>
      </c>
      <c r="H388" s="101">
        <v>318.47</v>
      </c>
      <c r="I388" s="99"/>
      <c r="J388" s="97"/>
      <c r="K388" s="99"/>
      <c r="L388" s="97"/>
      <c r="M388" s="97"/>
      <c r="N388" s="100">
        <v>45881.0</v>
      </c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>
      <c r="A389" s="96" t="s">
        <v>4535</v>
      </c>
      <c r="B389" s="96">
        <v>2.1976110351E10</v>
      </c>
      <c r="C389" s="97"/>
      <c r="D389" s="97"/>
      <c r="E389" s="96" t="s">
        <v>649</v>
      </c>
      <c r="F389" s="97"/>
      <c r="G389" s="96" t="s">
        <v>86</v>
      </c>
      <c r="H389" s="98"/>
      <c r="I389" s="99"/>
      <c r="J389" s="97"/>
      <c r="K389" s="99"/>
      <c r="L389" s="97"/>
      <c r="M389" s="97"/>
      <c r="N389" s="100">
        <v>45881.0</v>
      </c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>
      <c r="A390" s="96" t="s">
        <v>4229</v>
      </c>
      <c r="B390" s="96">
        <v>2.1988779088E10</v>
      </c>
      <c r="C390" s="97"/>
      <c r="D390" s="97"/>
      <c r="E390" s="96" t="s">
        <v>671</v>
      </c>
      <c r="F390" s="97"/>
      <c r="G390" s="96" t="s">
        <v>86</v>
      </c>
      <c r="H390" s="98"/>
      <c r="I390" s="99"/>
      <c r="J390" s="97"/>
      <c r="K390" s="99"/>
      <c r="L390" s="97"/>
      <c r="M390" s="97"/>
      <c r="N390" s="100">
        <v>45881.0</v>
      </c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>
      <c r="A391" s="96" t="s">
        <v>9681</v>
      </c>
      <c r="B391" s="96">
        <v>2.1990823092E10</v>
      </c>
      <c r="C391" s="97"/>
      <c r="D391" s="97"/>
      <c r="E391" s="96" t="s">
        <v>85</v>
      </c>
      <c r="F391" s="97"/>
      <c r="G391" s="96" t="s">
        <v>86</v>
      </c>
      <c r="H391" s="98"/>
      <c r="I391" s="99"/>
      <c r="J391" s="97"/>
      <c r="K391" s="99"/>
      <c r="L391" s="97"/>
      <c r="M391" s="97"/>
      <c r="N391" s="100">
        <v>45883.0</v>
      </c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>
      <c r="A392" s="96" t="s">
        <v>4494</v>
      </c>
      <c r="B392" s="96">
        <v>2.196816859E10</v>
      </c>
      <c r="C392" s="97"/>
      <c r="D392" s="97"/>
      <c r="E392" s="96" t="s">
        <v>85</v>
      </c>
      <c r="F392" s="97"/>
      <c r="G392" s="96" t="s">
        <v>86</v>
      </c>
      <c r="H392" s="98"/>
      <c r="I392" s="99"/>
      <c r="J392" s="97"/>
      <c r="K392" s="99"/>
      <c r="L392" s="97"/>
      <c r="M392" s="97"/>
      <c r="N392" s="100">
        <v>45883.0</v>
      </c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>
      <c r="A393" s="96" t="s">
        <v>10059</v>
      </c>
      <c r="B393" s="96">
        <v>2.1992552814E10</v>
      </c>
      <c r="C393" s="97"/>
      <c r="D393" s="97"/>
      <c r="E393" s="96" t="s">
        <v>85</v>
      </c>
      <c r="F393" s="97"/>
      <c r="G393" s="96" t="s">
        <v>86</v>
      </c>
      <c r="H393" s="98"/>
      <c r="I393" s="99"/>
      <c r="J393" s="97"/>
      <c r="K393" s="99"/>
      <c r="L393" s="97"/>
      <c r="M393" s="97"/>
      <c r="N393" s="100">
        <v>45883.0</v>
      </c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>
      <c r="A394" s="96" t="s">
        <v>11148</v>
      </c>
      <c r="B394" s="96">
        <v>2.1992398264E10</v>
      </c>
      <c r="C394" s="97"/>
      <c r="D394" s="97"/>
      <c r="E394" s="96" t="s">
        <v>649</v>
      </c>
      <c r="F394" s="97"/>
      <c r="G394" s="96" t="s">
        <v>86</v>
      </c>
      <c r="H394" s="98"/>
      <c r="I394" s="99"/>
      <c r="J394" s="97"/>
      <c r="K394" s="99"/>
      <c r="L394" s="97"/>
      <c r="M394" s="97"/>
      <c r="N394" s="100">
        <v>45883.0</v>
      </c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>
      <c r="A395" s="96" t="s">
        <v>11149</v>
      </c>
      <c r="B395" s="96">
        <v>2.196980707E10</v>
      </c>
      <c r="C395" s="97"/>
      <c r="D395" s="97"/>
      <c r="E395" s="96" t="s">
        <v>85</v>
      </c>
      <c r="F395" s="97"/>
      <c r="G395" s="96" t="s">
        <v>86</v>
      </c>
      <c r="H395" s="98"/>
      <c r="I395" s="99"/>
      <c r="J395" s="97"/>
      <c r="K395" s="99"/>
      <c r="L395" s="97"/>
      <c r="M395" s="97"/>
      <c r="N395" s="100">
        <v>45883.0</v>
      </c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>
      <c r="A396" s="96" t="s">
        <v>4009</v>
      </c>
      <c r="B396" s="96">
        <v>2.1971730904E10</v>
      </c>
      <c r="C396" s="97"/>
      <c r="D396" s="97"/>
      <c r="E396" s="96" t="s">
        <v>85</v>
      </c>
      <c r="F396" s="96" t="s">
        <v>137</v>
      </c>
      <c r="G396" s="96" t="s">
        <v>94</v>
      </c>
      <c r="H396" s="101">
        <v>815.9</v>
      </c>
      <c r="I396" s="99"/>
      <c r="J396" s="97"/>
      <c r="K396" s="99"/>
      <c r="L396" s="97"/>
      <c r="M396" s="97"/>
      <c r="N396" s="100">
        <v>45883.0</v>
      </c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>
      <c r="A397" s="96" t="s">
        <v>11150</v>
      </c>
      <c r="B397" s="96">
        <v>2.2996170997E10</v>
      </c>
      <c r="C397" s="97"/>
      <c r="D397" s="97"/>
      <c r="E397" s="96" t="s">
        <v>85</v>
      </c>
      <c r="F397" s="96" t="s">
        <v>167</v>
      </c>
      <c r="G397" s="96" t="s">
        <v>94</v>
      </c>
      <c r="H397" s="101">
        <v>927.15</v>
      </c>
      <c r="I397" s="99"/>
      <c r="J397" s="97"/>
      <c r="K397" s="99"/>
      <c r="L397" s="97"/>
      <c r="M397" s="97"/>
      <c r="N397" s="100">
        <v>45883.0</v>
      </c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>
      <c r="A398" s="96" t="s">
        <v>4079</v>
      </c>
      <c r="B398" s="96">
        <v>2.1979538432E10</v>
      </c>
      <c r="C398" s="97"/>
      <c r="D398" s="97"/>
      <c r="E398" s="96" t="s">
        <v>85</v>
      </c>
      <c r="F398" s="96" t="s">
        <v>93</v>
      </c>
      <c r="G398" s="96" t="s">
        <v>94</v>
      </c>
      <c r="H398" s="101">
        <v>1165.41</v>
      </c>
      <c r="I398" s="99"/>
      <c r="J398" s="97"/>
      <c r="K398" s="99"/>
      <c r="L398" s="97"/>
      <c r="M398" s="97"/>
      <c r="N398" s="100">
        <v>45883.0</v>
      </c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>
      <c r="A399" s="96" t="s">
        <v>4411</v>
      </c>
      <c r="B399" s="96">
        <v>2.1984261454E10</v>
      </c>
      <c r="C399" s="97"/>
      <c r="D399" s="97"/>
      <c r="E399" s="96" t="s">
        <v>85</v>
      </c>
      <c r="F399" s="96" t="s">
        <v>153</v>
      </c>
      <c r="G399" s="96" t="s">
        <v>94</v>
      </c>
      <c r="H399" s="101">
        <v>507.22</v>
      </c>
      <c r="I399" s="99"/>
      <c r="J399" s="97"/>
      <c r="K399" s="99"/>
      <c r="L399" s="97"/>
      <c r="M399" s="97"/>
      <c r="N399" s="100">
        <v>45883.0</v>
      </c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>
      <c r="A400" s="96" t="s">
        <v>4031</v>
      </c>
      <c r="B400" s="96">
        <v>2.1993318793E10</v>
      </c>
      <c r="C400" s="97"/>
      <c r="D400" s="96" t="s">
        <v>11086</v>
      </c>
      <c r="E400" s="96" t="s">
        <v>134</v>
      </c>
      <c r="F400" s="96" t="s">
        <v>278</v>
      </c>
      <c r="G400" s="96" t="s">
        <v>53</v>
      </c>
      <c r="H400" s="101">
        <v>300.36</v>
      </c>
      <c r="I400" s="100">
        <v>45884.0</v>
      </c>
      <c r="J400" s="96">
        <v>2.0013248E7</v>
      </c>
      <c r="K400" s="100">
        <v>45901.0</v>
      </c>
      <c r="L400" s="96">
        <v>8.0</v>
      </c>
      <c r="M400" s="96" t="s">
        <v>11151</v>
      </c>
      <c r="N400" s="100">
        <v>45888.0</v>
      </c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>
      <c r="A401" s="96" t="s">
        <v>4961</v>
      </c>
      <c r="B401" s="96">
        <v>2.198891721E10</v>
      </c>
      <c r="C401" s="97"/>
      <c r="D401" s="97"/>
      <c r="E401" s="96" t="s">
        <v>85</v>
      </c>
      <c r="F401" s="97"/>
      <c r="G401" s="96" t="s">
        <v>86</v>
      </c>
      <c r="H401" s="98"/>
      <c r="I401" s="99"/>
      <c r="J401" s="97"/>
      <c r="K401" s="99"/>
      <c r="L401" s="97"/>
      <c r="M401" s="97"/>
      <c r="N401" s="100">
        <v>45888.0</v>
      </c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>
      <c r="A402" s="96" t="s">
        <v>4378</v>
      </c>
      <c r="B402" s="96">
        <v>2.1985835998E10</v>
      </c>
      <c r="C402" s="97"/>
      <c r="D402" s="97"/>
      <c r="E402" s="96" t="s">
        <v>85</v>
      </c>
      <c r="F402" s="97"/>
      <c r="G402" s="96" t="s">
        <v>86</v>
      </c>
      <c r="H402" s="98"/>
      <c r="I402" s="99"/>
      <c r="J402" s="97"/>
      <c r="K402" s="99"/>
      <c r="L402" s="97"/>
      <c r="M402" s="97"/>
      <c r="N402" s="100">
        <v>45888.0</v>
      </c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>
      <c r="A403" s="96" t="s">
        <v>4518</v>
      </c>
      <c r="B403" s="96">
        <v>2.2997300012E10</v>
      </c>
      <c r="C403" s="97"/>
      <c r="D403" s="97"/>
      <c r="E403" s="96" t="s">
        <v>85</v>
      </c>
      <c r="F403" s="97"/>
      <c r="G403" s="96" t="s">
        <v>86</v>
      </c>
      <c r="H403" s="98"/>
      <c r="I403" s="99"/>
      <c r="J403" s="97"/>
      <c r="K403" s="99"/>
      <c r="L403" s="97"/>
      <c r="M403" s="97"/>
      <c r="N403" s="100">
        <v>45888.0</v>
      </c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>
      <c r="A404" s="96" t="s">
        <v>5153</v>
      </c>
      <c r="B404" s="96">
        <v>2.1974493361E10</v>
      </c>
      <c r="C404" s="97"/>
      <c r="D404" s="97"/>
      <c r="E404" s="96" t="s">
        <v>85</v>
      </c>
      <c r="F404" s="97"/>
      <c r="G404" s="96" t="s">
        <v>86</v>
      </c>
      <c r="H404" s="98"/>
      <c r="I404" s="99"/>
      <c r="J404" s="97"/>
      <c r="K404" s="99"/>
      <c r="L404" s="97"/>
      <c r="M404" s="97"/>
      <c r="N404" s="100">
        <v>45888.0</v>
      </c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>
      <c r="A405" s="96" t="s">
        <v>11152</v>
      </c>
      <c r="B405" s="96">
        <v>2.4992084879E10</v>
      </c>
      <c r="C405" s="97"/>
      <c r="D405" s="97"/>
      <c r="E405" s="96" t="s">
        <v>85</v>
      </c>
      <c r="F405" s="97"/>
      <c r="G405" s="96" t="s">
        <v>86</v>
      </c>
      <c r="H405" s="98"/>
      <c r="I405" s="99"/>
      <c r="J405" s="97"/>
      <c r="K405" s="99"/>
      <c r="L405" s="97"/>
      <c r="M405" s="97"/>
      <c r="N405" s="100">
        <v>45888.0</v>
      </c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>
      <c r="A406" s="96" t="s">
        <v>5348</v>
      </c>
      <c r="B406" s="96">
        <v>2.1971914622E10</v>
      </c>
      <c r="C406" s="97"/>
      <c r="D406" s="97"/>
      <c r="E406" s="96" t="s">
        <v>85</v>
      </c>
      <c r="F406" s="97"/>
      <c r="G406" s="96" t="s">
        <v>86</v>
      </c>
      <c r="H406" s="98"/>
      <c r="I406" s="99"/>
      <c r="J406" s="97"/>
      <c r="K406" s="99"/>
      <c r="L406" s="97"/>
      <c r="M406" s="97"/>
      <c r="N406" s="100">
        <v>45888.0</v>
      </c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>
      <c r="A407" s="96" t="s">
        <v>4525</v>
      </c>
      <c r="B407" s="96">
        <v>2.1995862954E10</v>
      </c>
      <c r="C407" s="97"/>
      <c r="D407" s="97"/>
      <c r="E407" s="96" t="s">
        <v>85</v>
      </c>
      <c r="F407" s="97"/>
      <c r="G407" s="96" t="s">
        <v>86</v>
      </c>
      <c r="H407" s="98"/>
      <c r="I407" s="99"/>
      <c r="J407" s="97"/>
      <c r="K407" s="99"/>
      <c r="L407" s="97"/>
      <c r="M407" s="97"/>
      <c r="N407" s="100">
        <v>45888.0</v>
      </c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>
      <c r="A408" s="96" t="s">
        <v>11153</v>
      </c>
      <c r="B408" s="96">
        <v>2.198786536E10</v>
      </c>
      <c r="C408" s="97"/>
      <c r="D408" s="97"/>
      <c r="E408" s="96" t="s">
        <v>85</v>
      </c>
      <c r="F408" s="97"/>
      <c r="G408" s="96" t="s">
        <v>86</v>
      </c>
      <c r="H408" s="98"/>
      <c r="I408" s="99"/>
      <c r="J408" s="97"/>
      <c r="K408" s="99"/>
      <c r="L408" s="97"/>
      <c r="M408" s="97"/>
      <c r="N408" s="100">
        <v>45888.0</v>
      </c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>
      <c r="A409" s="96" t="s">
        <v>4077</v>
      </c>
      <c r="B409" s="96">
        <v>2.1994716408E10</v>
      </c>
      <c r="C409" s="97"/>
      <c r="D409" s="97"/>
      <c r="E409" s="96" t="s">
        <v>85</v>
      </c>
      <c r="F409" s="97"/>
      <c r="G409" s="96" t="s">
        <v>86</v>
      </c>
      <c r="H409" s="98"/>
      <c r="I409" s="99"/>
      <c r="J409" s="97"/>
      <c r="K409" s="99"/>
      <c r="L409" s="97"/>
      <c r="M409" s="97"/>
      <c r="N409" s="100">
        <v>45888.0</v>
      </c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>
      <c r="A410" s="96" t="s">
        <v>11090</v>
      </c>
      <c r="B410" s="96">
        <v>2.499994134E9</v>
      </c>
      <c r="C410" s="97"/>
      <c r="D410" s="97"/>
      <c r="E410" s="96" t="s">
        <v>85</v>
      </c>
      <c r="F410" s="97"/>
      <c r="G410" s="96" t="s">
        <v>86</v>
      </c>
      <c r="H410" s="98"/>
      <c r="I410" s="99"/>
      <c r="J410" s="97"/>
      <c r="K410" s="99"/>
      <c r="L410" s="97"/>
      <c r="M410" s="97"/>
      <c r="N410" s="100">
        <v>45888.0</v>
      </c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>
      <c r="A411" s="96" t="s">
        <v>11154</v>
      </c>
      <c r="B411" s="96">
        <v>2.1975525767E10</v>
      </c>
      <c r="C411" s="97"/>
      <c r="D411" s="97"/>
      <c r="E411" s="96" t="s">
        <v>655</v>
      </c>
      <c r="F411" s="97"/>
      <c r="G411" s="96" t="s">
        <v>86</v>
      </c>
      <c r="H411" s="98"/>
      <c r="I411" s="99"/>
      <c r="J411" s="97"/>
      <c r="K411" s="99"/>
      <c r="L411" s="97"/>
      <c r="M411" s="97"/>
      <c r="N411" s="100">
        <v>45888.0</v>
      </c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>
      <c r="A412" s="96" t="s">
        <v>4388</v>
      </c>
      <c r="B412" s="96">
        <v>2.1993736714E10</v>
      </c>
      <c r="C412" s="97"/>
      <c r="D412" s="97"/>
      <c r="E412" s="96" t="s">
        <v>655</v>
      </c>
      <c r="F412" s="97"/>
      <c r="G412" s="96" t="s">
        <v>86</v>
      </c>
      <c r="H412" s="98"/>
      <c r="I412" s="99"/>
      <c r="J412" s="97"/>
      <c r="K412" s="99"/>
      <c r="L412" s="97"/>
      <c r="M412" s="97"/>
      <c r="N412" s="100">
        <v>45888.0</v>
      </c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>
      <c r="A413" s="96" t="s">
        <v>11155</v>
      </c>
      <c r="B413" s="96">
        <v>2.1976369563E10</v>
      </c>
      <c r="C413" s="97"/>
      <c r="D413" s="97"/>
      <c r="E413" s="96" t="s">
        <v>655</v>
      </c>
      <c r="F413" s="97"/>
      <c r="G413" s="96" t="s">
        <v>86</v>
      </c>
      <c r="H413" s="98"/>
      <c r="I413" s="99"/>
      <c r="J413" s="97"/>
      <c r="K413" s="99"/>
      <c r="L413" s="97"/>
      <c r="M413" s="97"/>
      <c r="N413" s="100">
        <v>45888.0</v>
      </c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>
      <c r="A414" s="96" t="s">
        <v>4494</v>
      </c>
      <c r="B414" s="96">
        <v>2.1983948303E10</v>
      </c>
      <c r="C414" s="97"/>
      <c r="D414" s="97"/>
      <c r="E414" s="96" t="s">
        <v>85</v>
      </c>
      <c r="F414" s="97"/>
      <c r="G414" s="96" t="s">
        <v>86</v>
      </c>
      <c r="H414" s="98"/>
      <c r="I414" s="99"/>
      <c r="J414" s="97"/>
      <c r="K414" s="99"/>
      <c r="L414" s="97"/>
      <c r="M414" s="97"/>
      <c r="N414" s="100">
        <v>45888.0</v>
      </c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>
      <c r="A415" s="96" t="s">
        <v>4837</v>
      </c>
      <c r="B415" s="96">
        <v>2.1973230887E10</v>
      </c>
      <c r="C415" s="97"/>
      <c r="D415" s="97"/>
      <c r="E415" s="96" t="s">
        <v>85</v>
      </c>
      <c r="F415" s="97"/>
      <c r="G415" s="96" t="s">
        <v>86</v>
      </c>
      <c r="H415" s="98"/>
      <c r="I415" s="99"/>
      <c r="J415" s="97"/>
      <c r="K415" s="99"/>
      <c r="L415" s="97"/>
      <c r="M415" s="97"/>
      <c r="N415" s="100">
        <v>45888.0</v>
      </c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>
      <c r="A416" s="96" t="s">
        <v>11156</v>
      </c>
      <c r="B416" s="96">
        <v>2.19956213366E11</v>
      </c>
      <c r="C416" s="97"/>
      <c r="D416" s="97"/>
      <c r="E416" s="96" t="s">
        <v>85</v>
      </c>
      <c r="F416" s="97"/>
      <c r="G416" s="96" t="s">
        <v>86</v>
      </c>
      <c r="H416" s="98"/>
      <c r="I416" s="99"/>
      <c r="J416" s="97"/>
      <c r="K416" s="99"/>
      <c r="L416" s="97"/>
      <c r="M416" s="97"/>
      <c r="N416" s="100">
        <v>45888.0</v>
      </c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>
      <c r="A417" s="96" t="s">
        <v>4206</v>
      </c>
      <c r="B417" s="96">
        <v>2.1975791E10</v>
      </c>
      <c r="C417" s="97"/>
      <c r="D417" s="97"/>
      <c r="E417" s="96" t="s">
        <v>85</v>
      </c>
      <c r="F417" s="97"/>
      <c r="G417" s="96" t="s">
        <v>86</v>
      </c>
      <c r="H417" s="98"/>
      <c r="I417" s="99"/>
      <c r="J417" s="97"/>
      <c r="K417" s="99"/>
      <c r="L417" s="97"/>
      <c r="M417" s="97"/>
      <c r="N417" s="100">
        <v>45888.0</v>
      </c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>
      <c r="A418" s="96" t="s">
        <v>3</v>
      </c>
      <c r="B418" s="96">
        <v>2.1981637044E10</v>
      </c>
      <c r="C418" s="97"/>
      <c r="D418" s="97"/>
      <c r="E418" s="96" t="s">
        <v>85</v>
      </c>
      <c r="F418" s="97"/>
      <c r="G418" s="96" t="s">
        <v>86</v>
      </c>
      <c r="H418" s="98"/>
      <c r="I418" s="99"/>
      <c r="J418" s="97"/>
      <c r="K418" s="99"/>
      <c r="L418" s="97"/>
      <c r="M418" s="97"/>
      <c r="N418" s="100">
        <v>45888.0</v>
      </c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>
      <c r="A419" s="96" t="s">
        <v>8977</v>
      </c>
      <c r="B419" s="96">
        <v>2.19961331E10</v>
      </c>
      <c r="C419" s="97"/>
      <c r="D419" s="97"/>
      <c r="E419" s="96" t="s">
        <v>85</v>
      </c>
      <c r="F419" s="97"/>
      <c r="G419" s="96" t="s">
        <v>86</v>
      </c>
      <c r="H419" s="98"/>
      <c r="I419" s="99"/>
      <c r="J419" s="97"/>
      <c r="K419" s="99"/>
      <c r="L419" s="97"/>
      <c r="M419" s="97"/>
      <c r="N419" s="100">
        <v>45888.0</v>
      </c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>
      <c r="A420" s="96" t="s">
        <v>4445</v>
      </c>
      <c r="B420" s="96">
        <v>2.1971592738E10</v>
      </c>
      <c r="C420" s="97"/>
      <c r="D420" s="97"/>
      <c r="E420" s="96" t="s">
        <v>671</v>
      </c>
      <c r="F420" s="97"/>
      <c r="G420" s="96" t="s">
        <v>86</v>
      </c>
      <c r="H420" s="98"/>
      <c r="I420" s="99"/>
      <c r="J420" s="97"/>
      <c r="K420" s="99"/>
      <c r="L420" s="97"/>
      <c r="M420" s="97"/>
      <c r="N420" s="100">
        <v>45888.0</v>
      </c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>
      <c r="A421" s="96" t="s">
        <v>11148</v>
      </c>
      <c r="B421" s="96">
        <v>2.1992398264E10</v>
      </c>
      <c r="C421" s="97"/>
      <c r="D421" s="97"/>
      <c r="E421" s="96" t="s">
        <v>649</v>
      </c>
      <c r="F421" s="97"/>
      <c r="G421" s="96" t="s">
        <v>86</v>
      </c>
      <c r="H421" s="98"/>
      <c r="I421" s="99"/>
      <c r="J421" s="97"/>
      <c r="K421" s="99"/>
      <c r="L421" s="97"/>
      <c r="M421" s="97"/>
      <c r="N421" s="100">
        <v>45888.0</v>
      </c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>
      <c r="A422" s="96" t="s">
        <v>9314</v>
      </c>
      <c r="B422" s="96">
        <v>2.199868689E10</v>
      </c>
      <c r="C422" s="97"/>
      <c r="D422" s="97"/>
      <c r="E422" s="96" t="s">
        <v>671</v>
      </c>
      <c r="F422" s="97"/>
      <c r="G422" s="96" t="s">
        <v>86</v>
      </c>
      <c r="H422" s="98"/>
      <c r="I422" s="99"/>
      <c r="J422" s="97"/>
      <c r="K422" s="99"/>
      <c r="L422" s="97"/>
      <c r="M422" s="97"/>
      <c r="N422" s="100">
        <v>45888.0</v>
      </c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>
      <c r="A423" s="96" t="s">
        <v>11157</v>
      </c>
      <c r="B423" s="96">
        <v>2.7995703837E10</v>
      </c>
      <c r="C423" s="97"/>
      <c r="D423" s="97"/>
      <c r="E423" s="96" t="s">
        <v>649</v>
      </c>
      <c r="F423" s="97"/>
      <c r="G423" s="96" t="s">
        <v>86</v>
      </c>
      <c r="H423" s="98"/>
      <c r="I423" s="99"/>
      <c r="J423" s="97"/>
      <c r="K423" s="99"/>
      <c r="L423" s="97"/>
      <c r="M423" s="97"/>
      <c r="N423" s="100">
        <v>45888.0</v>
      </c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>
      <c r="A424" s="96" t="s">
        <v>4022</v>
      </c>
      <c r="B424" s="96">
        <v>2.1997015637E10</v>
      </c>
      <c r="C424" s="97"/>
      <c r="D424" s="97"/>
      <c r="E424" s="96" t="s">
        <v>649</v>
      </c>
      <c r="F424" s="97"/>
      <c r="G424" s="96" t="s">
        <v>86</v>
      </c>
      <c r="H424" s="98"/>
      <c r="I424" s="99"/>
      <c r="J424" s="97"/>
      <c r="K424" s="99"/>
      <c r="L424" s="97"/>
      <c r="M424" s="97"/>
      <c r="N424" s="100">
        <v>45888.0</v>
      </c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>
      <c r="A425" s="96" t="s">
        <v>4031</v>
      </c>
      <c r="B425" s="96">
        <v>2.1979451819E10</v>
      </c>
      <c r="C425" s="97"/>
      <c r="D425" s="97"/>
      <c r="E425" s="96" t="s">
        <v>649</v>
      </c>
      <c r="F425" s="97"/>
      <c r="G425" s="96" t="s">
        <v>86</v>
      </c>
      <c r="H425" s="98"/>
      <c r="I425" s="99"/>
      <c r="J425" s="97"/>
      <c r="K425" s="99"/>
      <c r="L425" s="97"/>
      <c r="M425" s="97"/>
      <c r="N425" s="100">
        <v>45888.0</v>
      </c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>
      <c r="A426" s="96" t="s">
        <v>4229</v>
      </c>
      <c r="B426" s="96">
        <v>2.1986305982E10</v>
      </c>
      <c r="C426" s="97"/>
      <c r="D426" s="97"/>
      <c r="E426" s="96" t="s">
        <v>671</v>
      </c>
      <c r="F426" s="97"/>
      <c r="G426" s="96" t="s">
        <v>86</v>
      </c>
      <c r="H426" s="98"/>
      <c r="I426" s="99"/>
      <c r="J426" s="97"/>
      <c r="K426" s="99"/>
      <c r="L426" s="97"/>
      <c r="M426" s="97"/>
      <c r="N426" s="100">
        <v>45888.0</v>
      </c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>
      <c r="A427" s="96" t="s">
        <v>11158</v>
      </c>
      <c r="B427" s="96">
        <v>2.1965801305E10</v>
      </c>
      <c r="C427" s="97"/>
      <c r="D427" s="97"/>
      <c r="E427" s="96" t="s">
        <v>655</v>
      </c>
      <c r="F427" s="97"/>
      <c r="G427" s="96" t="s">
        <v>86</v>
      </c>
      <c r="H427" s="98"/>
      <c r="I427" s="99"/>
      <c r="J427" s="97"/>
      <c r="K427" s="99"/>
      <c r="L427" s="97"/>
      <c r="M427" s="97"/>
      <c r="N427" s="100">
        <v>45888.0</v>
      </c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>
      <c r="A428" s="96" t="s">
        <v>3978</v>
      </c>
      <c r="B428" s="96">
        <v>2.1968981662E10</v>
      </c>
      <c r="C428" s="97"/>
      <c r="D428" s="97"/>
      <c r="E428" s="96" t="s">
        <v>85</v>
      </c>
      <c r="F428" s="96" t="s">
        <v>93</v>
      </c>
      <c r="G428" s="96" t="s">
        <v>94</v>
      </c>
      <c r="H428" s="101">
        <v>794.82</v>
      </c>
      <c r="I428" s="99"/>
      <c r="J428" s="97"/>
      <c r="K428" s="99"/>
      <c r="L428" s="97"/>
      <c r="M428" s="97"/>
      <c r="N428" s="100">
        <v>45888.0</v>
      </c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>
      <c r="A429" s="96" t="s">
        <v>10005</v>
      </c>
      <c r="B429" s="96">
        <v>2.1976564119E10</v>
      </c>
      <c r="C429" s="97"/>
      <c r="D429" s="97"/>
      <c r="E429" s="96" t="s">
        <v>85</v>
      </c>
      <c r="F429" s="96" t="s">
        <v>153</v>
      </c>
      <c r="G429" s="96" t="s">
        <v>94</v>
      </c>
      <c r="H429" s="101">
        <v>338.78</v>
      </c>
      <c r="I429" s="99"/>
      <c r="J429" s="97"/>
      <c r="K429" s="99"/>
      <c r="L429" s="97"/>
      <c r="M429" s="97"/>
      <c r="N429" s="100">
        <v>45888.0</v>
      </c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>
      <c r="A430" s="96" t="s">
        <v>4959</v>
      </c>
      <c r="B430" s="96">
        <v>2.1994951213E10</v>
      </c>
      <c r="C430" s="97"/>
      <c r="D430" s="97"/>
      <c r="E430" s="96" t="s">
        <v>85</v>
      </c>
      <c r="F430" s="96" t="s">
        <v>137</v>
      </c>
      <c r="G430" s="96" t="s">
        <v>94</v>
      </c>
      <c r="H430" s="101">
        <v>1877.74</v>
      </c>
      <c r="I430" s="99"/>
      <c r="J430" s="97"/>
      <c r="K430" s="99"/>
      <c r="L430" s="97"/>
      <c r="M430" s="97"/>
      <c r="N430" s="100">
        <v>45888.0</v>
      </c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>
      <c r="A431" s="96" t="s">
        <v>4571</v>
      </c>
      <c r="B431" s="96">
        <v>2.4999204336E10</v>
      </c>
      <c r="C431" s="97"/>
      <c r="D431" s="97"/>
      <c r="E431" s="96" t="s">
        <v>85</v>
      </c>
      <c r="F431" s="96" t="s">
        <v>93</v>
      </c>
      <c r="G431" s="96" t="s">
        <v>94</v>
      </c>
      <c r="H431" s="101">
        <v>581.05</v>
      </c>
      <c r="I431" s="99"/>
      <c r="J431" s="97"/>
      <c r="K431" s="99"/>
      <c r="L431" s="97"/>
      <c r="M431" s="97"/>
      <c r="N431" s="100">
        <v>45888.0</v>
      </c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>
      <c r="A432" s="96" t="s">
        <v>4022</v>
      </c>
      <c r="B432" s="96">
        <v>2.2992770398E10</v>
      </c>
      <c r="C432" s="97"/>
      <c r="D432" s="97"/>
      <c r="E432" s="96" t="s">
        <v>85</v>
      </c>
      <c r="F432" s="96" t="s">
        <v>93</v>
      </c>
      <c r="G432" s="96" t="s">
        <v>94</v>
      </c>
      <c r="H432" s="101">
        <v>888.29</v>
      </c>
      <c r="I432" s="99"/>
      <c r="J432" s="97"/>
      <c r="K432" s="99"/>
      <c r="L432" s="97"/>
      <c r="M432" s="97"/>
      <c r="N432" s="100">
        <v>45888.0</v>
      </c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>
      <c r="A433" s="96" t="s">
        <v>11159</v>
      </c>
      <c r="B433" s="96">
        <v>2.2992230875E10</v>
      </c>
      <c r="C433" s="97"/>
      <c r="D433" s="97"/>
      <c r="E433" s="96" t="s">
        <v>85</v>
      </c>
      <c r="F433" s="96" t="s">
        <v>2141</v>
      </c>
      <c r="G433" s="96" t="s">
        <v>94</v>
      </c>
      <c r="H433" s="101">
        <v>318.47</v>
      </c>
      <c r="I433" s="99"/>
      <c r="J433" s="97"/>
      <c r="K433" s="99"/>
      <c r="L433" s="97"/>
      <c r="M433" s="97"/>
      <c r="N433" s="100">
        <v>45888.0</v>
      </c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>
      <c r="A434" s="96" t="s">
        <v>11160</v>
      </c>
      <c r="B434" s="96">
        <v>2.1990566334E10</v>
      </c>
      <c r="C434" s="97"/>
      <c r="D434" s="97"/>
      <c r="E434" s="96" t="s">
        <v>85</v>
      </c>
      <c r="F434" s="96" t="s">
        <v>93</v>
      </c>
      <c r="G434" s="96" t="s">
        <v>94</v>
      </c>
      <c r="H434" s="101">
        <v>383.1</v>
      </c>
      <c r="I434" s="99"/>
      <c r="J434" s="97"/>
      <c r="K434" s="99"/>
      <c r="L434" s="97"/>
      <c r="M434" s="97"/>
      <c r="N434" s="100">
        <v>45888.0</v>
      </c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>
      <c r="A435" s="96" t="s">
        <v>11161</v>
      </c>
      <c r="B435" s="96">
        <v>2.1998277606E10</v>
      </c>
      <c r="C435" s="97"/>
      <c r="D435" s="97"/>
      <c r="E435" s="96" t="s">
        <v>671</v>
      </c>
      <c r="F435" s="96" t="s">
        <v>137</v>
      </c>
      <c r="G435" s="96" t="s">
        <v>94</v>
      </c>
      <c r="H435" s="101">
        <v>3391.72</v>
      </c>
      <c r="I435" s="99"/>
      <c r="J435" s="97"/>
      <c r="K435" s="99"/>
      <c r="L435" s="97"/>
      <c r="M435" s="97"/>
      <c r="N435" s="100">
        <v>45888.0</v>
      </c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>
      <c r="A436" s="96" t="s">
        <v>4274</v>
      </c>
      <c r="B436" s="96">
        <v>2.2981163449E10</v>
      </c>
      <c r="C436" s="97"/>
      <c r="D436" s="97"/>
      <c r="E436" s="96" t="s">
        <v>803</v>
      </c>
      <c r="F436" s="96" t="s">
        <v>137</v>
      </c>
      <c r="G436" s="96" t="s">
        <v>150</v>
      </c>
      <c r="H436" s="101">
        <v>4515.61</v>
      </c>
      <c r="I436" s="99"/>
      <c r="J436" s="97"/>
      <c r="K436" s="99"/>
      <c r="L436" s="97"/>
      <c r="M436" s="97"/>
      <c r="N436" s="100">
        <v>45903.0</v>
      </c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>
      <c r="A437" s="96" t="s">
        <v>11162</v>
      </c>
      <c r="B437" s="96">
        <v>2.1999184944E10</v>
      </c>
      <c r="C437" s="97"/>
      <c r="D437" s="97"/>
      <c r="E437" s="96" t="s">
        <v>671</v>
      </c>
      <c r="F437" s="97"/>
      <c r="G437" s="96" t="s">
        <v>86</v>
      </c>
      <c r="H437" s="98"/>
      <c r="I437" s="99"/>
      <c r="J437" s="97"/>
      <c r="K437" s="99"/>
      <c r="L437" s="97"/>
      <c r="M437" s="97"/>
      <c r="N437" s="100">
        <v>45888.0</v>
      </c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>
      <c r="A438" s="96" t="s">
        <v>11163</v>
      </c>
      <c r="B438" s="96">
        <v>2.1980075869E10</v>
      </c>
      <c r="C438" s="97"/>
      <c r="D438" s="97"/>
      <c r="E438" s="96" t="s">
        <v>85</v>
      </c>
      <c r="F438" s="97"/>
      <c r="G438" s="96" t="s">
        <v>86</v>
      </c>
      <c r="H438" s="98"/>
      <c r="I438" s="99"/>
      <c r="J438" s="97"/>
      <c r="K438" s="99"/>
      <c r="L438" s="97"/>
      <c r="M438" s="97"/>
      <c r="N438" s="100">
        <v>45889.0</v>
      </c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>
      <c r="A439" s="96" t="s">
        <v>4795</v>
      </c>
      <c r="B439" s="96">
        <v>2.1983507996E10</v>
      </c>
      <c r="C439" s="97"/>
      <c r="D439" s="97"/>
      <c r="E439" s="96" t="s">
        <v>85</v>
      </c>
      <c r="F439" s="97"/>
      <c r="G439" s="96" t="s">
        <v>86</v>
      </c>
      <c r="H439" s="98"/>
      <c r="I439" s="99"/>
      <c r="J439" s="97"/>
      <c r="K439" s="99"/>
      <c r="L439" s="97"/>
      <c r="M439" s="97"/>
      <c r="N439" s="100">
        <v>45889.0</v>
      </c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>
      <c r="A440" s="96" t="s">
        <v>5076</v>
      </c>
      <c r="B440" s="96">
        <v>2.19885829E10</v>
      </c>
      <c r="C440" s="97"/>
      <c r="D440" s="97"/>
      <c r="E440" s="96" t="s">
        <v>85</v>
      </c>
      <c r="F440" s="97"/>
      <c r="G440" s="96" t="s">
        <v>86</v>
      </c>
      <c r="H440" s="98"/>
      <c r="I440" s="99"/>
      <c r="J440" s="97"/>
      <c r="K440" s="99"/>
      <c r="L440" s="97"/>
      <c r="M440" s="97"/>
      <c r="N440" s="100">
        <v>45889.0</v>
      </c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>
      <c r="A441" s="96" t="s">
        <v>5034</v>
      </c>
      <c r="B441" s="96">
        <v>2.1966499874E10</v>
      </c>
      <c r="C441" s="97"/>
      <c r="D441" s="97"/>
      <c r="E441" s="96" t="s">
        <v>85</v>
      </c>
      <c r="F441" s="97"/>
      <c r="G441" s="96" t="s">
        <v>86</v>
      </c>
      <c r="H441" s="98"/>
      <c r="I441" s="99"/>
      <c r="J441" s="97"/>
      <c r="K441" s="99"/>
      <c r="L441" s="97"/>
      <c r="M441" s="97"/>
      <c r="N441" s="100">
        <v>45889.0</v>
      </c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>
      <c r="A442" s="96" t="s">
        <v>4969</v>
      </c>
      <c r="B442" s="96">
        <v>2.1999626176E10</v>
      </c>
      <c r="C442" s="97"/>
      <c r="D442" s="97"/>
      <c r="E442" s="96" t="s">
        <v>85</v>
      </c>
      <c r="F442" s="97"/>
      <c r="G442" s="96" t="s">
        <v>86</v>
      </c>
      <c r="H442" s="98"/>
      <c r="I442" s="99"/>
      <c r="J442" s="97"/>
      <c r="K442" s="99"/>
      <c r="L442" s="97"/>
      <c r="M442" s="97"/>
      <c r="N442" s="100">
        <v>45889.0</v>
      </c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>
      <c r="A443" s="96" t="s">
        <v>4547</v>
      </c>
      <c r="B443" s="96">
        <v>2.1964917535E10</v>
      </c>
      <c r="C443" s="97"/>
      <c r="D443" s="97"/>
      <c r="E443" s="96" t="s">
        <v>85</v>
      </c>
      <c r="F443" s="97"/>
      <c r="G443" s="96" t="s">
        <v>86</v>
      </c>
      <c r="H443" s="98"/>
      <c r="I443" s="99"/>
      <c r="J443" s="97"/>
      <c r="K443" s="99"/>
      <c r="L443" s="97"/>
      <c r="M443" s="97"/>
      <c r="N443" s="100">
        <v>45889.0</v>
      </c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>
      <c r="A444" s="96" t="s">
        <v>11164</v>
      </c>
      <c r="B444" s="96">
        <v>2.1996050222E10</v>
      </c>
      <c r="C444" s="97"/>
      <c r="D444" s="97"/>
      <c r="E444" s="96" t="s">
        <v>85</v>
      </c>
      <c r="F444" s="97"/>
      <c r="G444" s="96" t="s">
        <v>86</v>
      </c>
      <c r="H444" s="98"/>
      <c r="I444" s="99"/>
      <c r="J444" s="97"/>
      <c r="K444" s="99"/>
      <c r="L444" s="97"/>
      <c r="M444" s="97"/>
      <c r="N444" s="100">
        <v>45889.0</v>
      </c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>
      <c r="A445" s="96" t="s">
        <v>4837</v>
      </c>
      <c r="B445" s="96">
        <v>2.1975196147E10</v>
      </c>
      <c r="C445" s="97"/>
      <c r="D445" s="97"/>
      <c r="E445" s="96" t="s">
        <v>85</v>
      </c>
      <c r="F445" s="96" t="s">
        <v>93</v>
      </c>
      <c r="G445" s="96" t="s">
        <v>94</v>
      </c>
      <c r="H445" s="101">
        <v>848.55</v>
      </c>
      <c r="I445" s="99"/>
      <c r="J445" s="97"/>
      <c r="K445" s="99"/>
      <c r="L445" s="97"/>
      <c r="M445" s="97"/>
      <c r="N445" s="100">
        <v>45889.0</v>
      </c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>
      <c r="A446" s="96" t="s">
        <v>4061</v>
      </c>
      <c r="B446" s="96">
        <v>2.1996050222E10</v>
      </c>
      <c r="C446" s="97"/>
      <c r="D446" s="97"/>
      <c r="E446" s="96" t="s">
        <v>85</v>
      </c>
      <c r="F446" s="96" t="s">
        <v>167</v>
      </c>
      <c r="G446" s="96" t="s">
        <v>94</v>
      </c>
      <c r="H446" s="101">
        <v>2747.73</v>
      </c>
      <c r="I446" s="99"/>
      <c r="J446" s="97"/>
      <c r="K446" s="99"/>
      <c r="L446" s="97"/>
      <c r="M446" s="97"/>
      <c r="N446" s="100">
        <v>45889.0</v>
      </c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>
      <c r="A447" s="96" t="s">
        <v>4458</v>
      </c>
      <c r="B447" s="96">
        <v>2.298841853E10</v>
      </c>
      <c r="C447" s="97"/>
      <c r="D447" s="97"/>
      <c r="E447" s="96" t="s">
        <v>671</v>
      </c>
      <c r="F447" s="97"/>
      <c r="G447" s="96" t="s">
        <v>86</v>
      </c>
      <c r="H447" s="98"/>
      <c r="I447" s="99"/>
      <c r="J447" s="97"/>
      <c r="K447" s="99"/>
      <c r="L447" s="97"/>
      <c r="M447" s="97"/>
      <c r="N447" s="100">
        <v>45889.0</v>
      </c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>
      <c r="A448" s="96" t="s">
        <v>4121</v>
      </c>
      <c r="B448" s="96">
        <v>2.1974375555E10</v>
      </c>
      <c r="C448" s="97"/>
      <c r="D448" s="97"/>
      <c r="E448" s="96" t="s">
        <v>85</v>
      </c>
      <c r="F448" s="97"/>
      <c r="G448" s="96" t="s">
        <v>86</v>
      </c>
      <c r="H448" s="98"/>
      <c r="I448" s="99"/>
      <c r="J448" s="97"/>
      <c r="K448" s="99"/>
      <c r="L448" s="97"/>
      <c r="M448" s="97"/>
      <c r="N448" s="100">
        <v>45894.0</v>
      </c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>
      <c r="A449" s="96" t="s">
        <v>4178</v>
      </c>
      <c r="B449" s="96">
        <v>2.1974145625E10</v>
      </c>
      <c r="C449" s="97"/>
      <c r="D449" s="97"/>
      <c r="E449" s="96" t="s">
        <v>85</v>
      </c>
      <c r="F449" s="97"/>
      <c r="G449" s="96" t="s">
        <v>86</v>
      </c>
      <c r="H449" s="98"/>
      <c r="I449" s="99"/>
      <c r="J449" s="97"/>
      <c r="K449" s="99"/>
      <c r="L449" s="97"/>
      <c r="M449" s="97"/>
      <c r="N449" s="100">
        <v>45894.0</v>
      </c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>
      <c r="A450" s="96" t="s">
        <v>11165</v>
      </c>
      <c r="B450" s="96">
        <v>2.196714988E10</v>
      </c>
      <c r="C450" s="97"/>
      <c r="D450" s="97"/>
      <c r="E450" s="96" t="s">
        <v>85</v>
      </c>
      <c r="F450" s="97"/>
      <c r="G450" s="96" t="s">
        <v>86</v>
      </c>
      <c r="H450" s="98"/>
      <c r="I450" s="99"/>
      <c r="J450" s="97"/>
      <c r="K450" s="99"/>
      <c r="L450" s="97"/>
      <c r="M450" s="97"/>
      <c r="N450" s="100">
        <v>45894.0</v>
      </c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>
      <c r="A451" s="96" t="s">
        <v>4679</v>
      </c>
      <c r="B451" s="96">
        <v>2.1977460461E10</v>
      </c>
      <c r="C451" s="97"/>
      <c r="D451" s="97"/>
      <c r="E451" s="96" t="s">
        <v>85</v>
      </c>
      <c r="F451" s="97"/>
      <c r="G451" s="96" t="s">
        <v>86</v>
      </c>
      <c r="H451" s="98"/>
      <c r="I451" s="99"/>
      <c r="J451" s="97"/>
      <c r="K451" s="99"/>
      <c r="L451" s="97"/>
      <c r="M451" s="97"/>
      <c r="N451" s="100">
        <v>45894.0</v>
      </c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>
      <c r="A452" s="96" t="s">
        <v>11166</v>
      </c>
      <c r="B452" s="96">
        <v>2.2999682006E10</v>
      </c>
      <c r="C452" s="97"/>
      <c r="D452" s="97"/>
      <c r="E452" s="96" t="s">
        <v>85</v>
      </c>
      <c r="F452" s="97"/>
      <c r="G452" s="96" t="s">
        <v>86</v>
      </c>
      <c r="H452" s="98"/>
      <c r="I452" s="99"/>
      <c r="J452" s="97"/>
      <c r="K452" s="99"/>
      <c r="L452" s="97"/>
      <c r="M452" s="97"/>
      <c r="N452" s="100">
        <v>45894.0</v>
      </c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>
      <c r="A453" s="96" t="s">
        <v>3</v>
      </c>
      <c r="B453" s="96">
        <v>2.1998548813E10</v>
      </c>
      <c r="C453" s="97"/>
      <c r="D453" s="97"/>
      <c r="E453" s="96" t="s">
        <v>85</v>
      </c>
      <c r="F453" s="97"/>
      <c r="G453" s="96" t="s">
        <v>86</v>
      </c>
      <c r="H453" s="98"/>
      <c r="I453" s="99"/>
      <c r="J453" s="97"/>
      <c r="K453" s="99"/>
      <c r="L453" s="97"/>
      <c r="M453" s="97"/>
      <c r="N453" s="100">
        <v>45894.0</v>
      </c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>
      <c r="A454" s="96" t="s">
        <v>11167</v>
      </c>
      <c r="B454" s="96">
        <v>2.198327325E10</v>
      </c>
      <c r="C454" s="97"/>
      <c r="D454" s="97"/>
      <c r="E454" s="96" t="s">
        <v>85</v>
      </c>
      <c r="F454" s="97"/>
      <c r="G454" s="96" t="s">
        <v>86</v>
      </c>
      <c r="H454" s="98"/>
      <c r="I454" s="99"/>
      <c r="J454" s="97"/>
      <c r="K454" s="99"/>
      <c r="L454" s="97"/>
      <c r="M454" s="97"/>
      <c r="N454" s="100">
        <v>45894.0</v>
      </c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>
      <c r="A455" s="96" t="s">
        <v>4229</v>
      </c>
      <c r="B455" s="96">
        <v>2.2988754039E10</v>
      </c>
      <c r="C455" s="97"/>
      <c r="D455" s="97"/>
      <c r="E455" s="96" t="s">
        <v>85</v>
      </c>
      <c r="F455" s="97"/>
      <c r="G455" s="96" t="s">
        <v>86</v>
      </c>
      <c r="H455" s="98"/>
      <c r="I455" s="99"/>
      <c r="J455" s="97"/>
      <c r="K455" s="99"/>
      <c r="L455" s="97"/>
      <c r="M455" s="97"/>
      <c r="N455" s="100">
        <v>45894.0</v>
      </c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>
      <c r="A456" s="96" t="s">
        <v>11168</v>
      </c>
      <c r="B456" s="96">
        <v>2.1964681705E10</v>
      </c>
      <c r="C456" s="97"/>
      <c r="D456" s="97"/>
      <c r="E456" s="96" t="s">
        <v>85</v>
      </c>
      <c r="F456" s="97"/>
      <c r="G456" s="96" t="s">
        <v>86</v>
      </c>
      <c r="H456" s="98"/>
      <c r="I456" s="99"/>
      <c r="J456" s="97"/>
      <c r="K456" s="99"/>
      <c r="L456" s="97"/>
      <c r="M456" s="97"/>
      <c r="N456" s="100">
        <v>45894.0</v>
      </c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>
      <c r="A457" s="96" t="s">
        <v>11169</v>
      </c>
      <c r="B457" s="96">
        <v>2.1967216816E10</v>
      </c>
      <c r="C457" s="97"/>
      <c r="D457" s="97"/>
      <c r="E457" s="96" t="s">
        <v>85</v>
      </c>
      <c r="F457" s="97"/>
      <c r="G457" s="96" t="s">
        <v>86</v>
      </c>
      <c r="H457" s="98"/>
      <c r="I457" s="99"/>
      <c r="J457" s="97"/>
      <c r="K457" s="99"/>
      <c r="L457" s="97"/>
      <c r="M457" s="97"/>
      <c r="N457" s="100">
        <v>45894.0</v>
      </c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>
      <c r="A458" s="96" t="s">
        <v>11170</v>
      </c>
      <c r="B458" s="96">
        <v>2.2992738397E10</v>
      </c>
      <c r="C458" s="97"/>
      <c r="D458" s="97"/>
      <c r="E458" s="96" t="s">
        <v>85</v>
      </c>
      <c r="F458" s="97"/>
      <c r="G458" s="96" t="s">
        <v>86</v>
      </c>
      <c r="H458" s="98"/>
      <c r="I458" s="99"/>
      <c r="J458" s="97"/>
      <c r="K458" s="99"/>
      <c r="L458" s="97"/>
      <c r="M458" s="97"/>
      <c r="N458" s="100">
        <v>45894.0</v>
      </c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>
      <c r="A459" s="96" t="s">
        <v>4997</v>
      </c>
      <c r="B459" s="96">
        <v>2.1982371606E10</v>
      </c>
      <c r="C459" s="97"/>
      <c r="D459" s="97"/>
      <c r="E459" s="96" t="s">
        <v>85</v>
      </c>
      <c r="F459" s="97"/>
      <c r="G459" s="96" t="s">
        <v>86</v>
      </c>
      <c r="H459" s="98"/>
      <c r="I459" s="99"/>
      <c r="J459" s="97"/>
      <c r="K459" s="99"/>
      <c r="L459" s="97"/>
      <c r="M459" s="97"/>
      <c r="N459" s="100">
        <v>45894.0</v>
      </c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>
      <c r="A460" s="96" t="s">
        <v>11171</v>
      </c>
      <c r="B460" s="96">
        <v>2.1991742125E10</v>
      </c>
      <c r="C460" s="97"/>
      <c r="D460" s="97"/>
      <c r="E460" s="96" t="s">
        <v>671</v>
      </c>
      <c r="F460" s="97"/>
      <c r="G460" s="96" t="s">
        <v>86</v>
      </c>
      <c r="H460" s="98"/>
      <c r="I460" s="99"/>
      <c r="J460" s="97"/>
      <c r="K460" s="99"/>
      <c r="L460" s="97"/>
      <c r="M460" s="97"/>
      <c r="N460" s="100">
        <v>45894.0</v>
      </c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>
      <c r="A461" s="96" t="s">
        <v>3990</v>
      </c>
      <c r="B461" s="96">
        <v>2.1967270904E10</v>
      </c>
      <c r="C461" s="97"/>
      <c r="D461" s="97"/>
      <c r="E461" s="96" t="s">
        <v>671</v>
      </c>
      <c r="F461" s="97"/>
      <c r="G461" s="96" t="s">
        <v>86</v>
      </c>
      <c r="H461" s="98"/>
      <c r="I461" s="99"/>
      <c r="J461" s="97"/>
      <c r="K461" s="99"/>
      <c r="L461" s="97"/>
      <c r="M461" s="97"/>
      <c r="N461" s="100">
        <v>45894.0</v>
      </c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>
      <c r="A462" s="96" t="s">
        <v>3982</v>
      </c>
      <c r="B462" s="96">
        <v>2.1987951363E10</v>
      </c>
      <c r="C462" s="97"/>
      <c r="D462" s="97"/>
      <c r="E462" s="96" t="s">
        <v>649</v>
      </c>
      <c r="F462" s="97"/>
      <c r="G462" s="96" t="s">
        <v>86</v>
      </c>
      <c r="H462" s="98"/>
      <c r="I462" s="99"/>
      <c r="J462" s="97"/>
      <c r="K462" s="99"/>
      <c r="L462" s="97"/>
      <c r="M462" s="97"/>
      <c r="N462" s="100">
        <v>45894.0</v>
      </c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>
      <c r="A463" s="96" t="s">
        <v>11172</v>
      </c>
      <c r="B463" s="96">
        <v>2.1981354688E10</v>
      </c>
      <c r="C463" s="97"/>
      <c r="D463" s="97"/>
      <c r="E463" s="96" t="s">
        <v>671</v>
      </c>
      <c r="F463" s="97"/>
      <c r="G463" s="96" t="s">
        <v>86</v>
      </c>
      <c r="H463" s="98"/>
      <c r="I463" s="99"/>
      <c r="J463" s="97"/>
      <c r="K463" s="99"/>
      <c r="L463" s="97"/>
      <c r="M463" s="97"/>
      <c r="N463" s="100">
        <v>45894.0</v>
      </c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>
      <c r="A464" s="96" t="s">
        <v>11173</v>
      </c>
      <c r="B464" s="96">
        <v>2.1974519467E10</v>
      </c>
      <c r="C464" s="97"/>
      <c r="D464" s="97"/>
      <c r="E464" s="96" t="s">
        <v>655</v>
      </c>
      <c r="F464" s="97"/>
      <c r="G464" s="96" t="s">
        <v>86</v>
      </c>
      <c r="H464" s="98"/>
      <c r="I464" s="99"/>
      <c r="J464" s="97"/>
      <c r="K464" s="99"/>
      <c r="L464" s="97"/>
      <c r="M464" s="97"/>
      <c r="N464" s="100">
        <v>45894.0</v>
      </c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>
      <c r="A465" s="96" t="s">
        <v>7130</v>
      </c>
      <c r="B465" s="96">
        <v>2.1990117164E10</v>
      </c>
      <c r="C465" s="97"/>
      <c r="D465" s="97"/>
      <c r="E465" s="96" t="s">
        <v>655</v>
      </c>
      <c r="F465" s="97"/>
      <c r="G465" s="96" t="s">
        <v>86</v>
      </c>
      <c r="H465" s="98"/>
      <c r="I465" s="99"/>
      <c r="J465" s="97"/>
      <c r="K465" s="99"/>
      <c r="L465" s="97"/>
      <c r="M465" s="97"/>
      <c r="N465" s="100">
        <v>45894.0</v>
      </c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>
      <c r="A466" s="96" t="s">
        <v>22</v>
      </c>
      <c r="B466" s="96">
        <v>2.1987604523E10</v>
      </c>
      <c r="C466" s="97"/>
      <c r="D466" s="97"/>
      <c r="E466" s="96" t="s">
        <v>655</v>
      </c>
      <c r="F466" s="97"/>
      <c r="G466" s="96" t="s">
        <v>86</v>
      </c>
      <c r="H466" s="98"/>
      <c r="I466" s="99"/>
      <c r="J466" s="97"/>
      <c r="K466" s="99"/>
      <c r="L466" s="97"/>
      <c r="M466" s="97"/>
      <c r="N466" s="100">
        <v>45894.0</v>
      </c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>
      <c r="A467" s="96" t="s">
        <v>5077</v>
      </c>
      <c r="B467" s="96">
        <v>2.1974076208E10</v>
      </c>
      <c r="C467" s="97"/>
      <c r="D467" s="97"/>
      <c r="E467" s="96" t="s">
        <v>655</v>
      </c>
      <c r="F467" s="97"/>
      <c r="G467" s="96" t="s">
        <v>86</v>
      </c>
      <c r="H467" s="98"/>
      <c r="I467" s="99"/>
      <c r="J467" s="97"/>
      <c r="K467" s="99"/>
      <c r="L467" s="97"/>
      <c r="M467" s="97"/>
      <c r="N467" s="100">
        <v>45894.0</v>
      </c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>
      <c r="A468" s="96" t="s">
        <v>5190</v>
      </c>
      <c r="B468" s="96">
        <v>2.19833127E10</v>
      </c>
      <c r="C468" s="97"/>
      <c r="D468" s="97"/>
      <c r="E468" s="96" t="s">
        <v>655</v>
      </c>
      <c r="F468" s="97"/>
      <c r="G468" s="96" t="s">
        <v>86</v>
      </c>
      <c r="H468" s="98"/>
      <c r="I468" s="99"/>
      <c r="J468" s="97"/>
      <c r="K468" s="99"/>
      <c r="L468" s="97"/>
      <c r="M468" s="97"/>
      <c r="N468" s="100">
        <v>45894.0</v>
      </c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>
      <c r="A469" s="96" t="s">
        <v>4366</v>
      </c>
      <c r="B469" s="96">
        <v>2.1979313152E10</v>
      </c>
      <c r="C469" s="97"/>
      <c r="D469" s="97"/>
      <c r="E469" s="96" t="s">
        <v>655</v>
      </c>
      <c r="F469" s="97"/>
      <c r="G469" s="96" t="s">
        <v>86</v>
      </c>
      <c r="H469" s="98"/>
      <c r="I469" s="99"/>
      <c r="J469" s="97"/>
      <c r="K469" s="99"/>
      <c r="L469" s="97"/>
      <c r="M469" s="97"/>
      <c r="N469" s="100">
        <v>45894.0</v>
      </c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>
      <c r="A470" s="96" t="s">
        <v>4274</v>
      </c>
      <c r="B470" s="96">
        <v>2.1987781071E10</v>
      </c>
      <c r="C470" s="97"/>
      <c r="D470" s="97"/>
      <c r="E470" s="96" t="s">
        <v>671</v>
      </c>
      <c r="F470" s="97"/>
      <c r="G470" s="96" t="s">
        <v>86</v>
      </c>
      <c r="H470" s="98"/>
      <c r="I470" s="99"/>
      <c r="J470" s="97"/>
      <c r="K470" s="99"/>
      <c r="L470" s="97"/>
      <c r="M470" s="97"/>
      <c r="N470" s="100">
        <v>45894.0</v>
      </c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>
      <c r="A471" s="96" t="s">
        <v>10745</v>
      </c>
      <c r="B471" s="96">
        <v>2.1964142422E10</v>
      </c>
      <c r="C471" s="97"/>
      <c r="D471" s="97"/>
      <c r="E471" s="96" t="s">
        <v>85</v>
      </c>
      <c r="F471" s="97"/>
      <c r="G471" s="96" t="s">
        <v>86</v>
      </c>
      <c r="H471" s="98"/>
      <c r="I471" s="99"/>
      <c r="J471" s="97"/>
      <c r="K471" s="99"/>
      <c r="L471" s="97"/>
      <c r="M471" s="97"/>
      <c r="N471" s="100">
        <v>45894.0</v>
      </c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>
      <c r="A472" s="96" t="s">
        <v>4245</v>
      </c>
      <c r="B472" s="96">
        <v>2.1981011034E10</v>
      </c>
      <c r="C472" s="97"/>
      <c r="D472" s="97"/>
      <c r="E472" s="96" t="s">
        <v>85</v>
      </c>
      <c r="F472" s="97"/>
      <c r="G472" s="96" t="s">
        <v>86</v>
      </c>
      <c r="H472" s="98"/>
      <c r="I472" s="99"/>
      <c r="J472" s="97"/>
      <c r="K472" s="99"/>
      <c r="L472" s="97"/>
      <c r="M472" s="97"/>
      <c r="N472" s="100">
        <v>45894.0</v>
      </c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>
      <c r="A473" s="96" t="s">
        <v>4299</v>
      </c>
      <c r="B473" s="96">
        <v>2.1968808974E10</v>
      </c>
      <c r="C473" s="97"/>
      <c r="D473" s="97"/>
      <c r="E473" s="96" t="s">
        <v>85</v>
      </c>
      <c r="F473" s="96" t="s">
        <v>103</v>
      </c>
      <c r="G473" s="96" t="s">
        <v>94</v>
      </c>
      <c r="H473" s="101">
        <v>243.8</v>
      </c>
      <c r="I473" s="99"/>
      <c r="J473" s="97"/>
      <c r="K473" s="99"/>
      <c r="L473" s="97"/>
      <c r="M473" s="97"/>
      <c r="N473" s="100">
        <v>45894.0</v>
      </c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>
      <c r="A474" s="96" t="s">
        <v>5053</v>
      </c>
      <c r="B474" s="96">
        <v>2.1968156434E10</v>
      </c>
      <c r="C474" s="97"/>
      <c r="D474" s="97"/>
      <c r="E474" s="96" t="s">
        <v>85</v>
      </c>
      <c r="F474" s="96" t="s">
        <v>153</v>
      </c>
      <c r="G474" s="96" t="s">
        <v>94</v>
      </c>
      <c r="H474" s="101">
        <v>735.26</v>
      </c>
      <c r="I474" s="99"/>
      <c r="J474" s="97"/>
      <c r="K474" s="99"/>
      <c r="L474" s="97"/>
      <c r="M474" s="97"/>
      <c r="N474" s="100">
        <v>45894.0</v>
      </c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>
      <c r="A475" s="96" t="s">
        <v>11174</v>
      </c>
      <c r="B475" s="96">
        <v>2.1968342226E10</v>
      </c>
      <c r="C475" s="97"/>
      <c r="D475" s="97"/>
      <c r="E475" s="96" t="s">
        <v>85</v>
      </c>
      <c r="F475" s="96" t="s">
        <v>140</v>
      </c>
      <c r="G475" s="96" t="s">
        <v>94</v>
      </c>
      <c r="H475" s="101">
        <v>1184.08</v>
      </c>
      <c r="I475" s="99"/>
      <c r="J475" s="97"/>
      <c r="K475" s="99"/>
      <c r="L475" s="97"/>
      <c r="M475" s="97"/>
      <c r="N475" s="100">
        <v>45894.0</v>
      </c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>
      <c r="A476" s="96" t="s">
        <v>4031</v>
      </c>
      <c r="B476" s="96">
        <v>2.1982281267E10</v>
      </c>
      <c r="C476" s="97"/>
      <c r="D476" s="97"/>
      <c r="E476" s="96" t="s">
        <v>85</v>
      </c>
      <c r="F476" s="96" t="s">
        <v>182</v>
      </c>
      <c r="G476" s="96" t="s">
        <v>94</v>
      </c>
      <c r="H476" s="101">
        <v>816.64</v>
      </c>
      <c r="I476" s="99"/>
      <c r="J476" s="97"/>
      <c r="K476" s="99"/>
      <c r="L476" s="97"/>
      <c r="M476" s="97"/>
      <c r="N476" s="100">
        <v>45894.0</v>
      </c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>
      <c r="A477" s="96" t="s">
        <v>4022</v>
      </c>
      <c r="B477" s="96">
        <v>2.197589724E10</v>
      </c>
      <c r="C477" s="97"/>
      <c r="D477" s="97"/>
      <c r="E477" s="96" t="s">
        <v>85</v>
      </c>
      <c r="F477" s="96" t="s">
        <v>140</v>
      </c>
      <c r="G477" s="96" t="s">
        <v>94</v>
      </c>
      <c r="H477" s="101">
        <v>1184.08</v>
      </c>
      <c r="I477" s="99"/>
      <c r="J477" s="97"/>
      <c r="K477" s="99"/>
      <c r="L477" s="97"/>
      <c r="M477" s="97"/>
      <c r="N477" s="100">
        <v>45894.0</v>
      </c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>
      <c r="A478" s="96" t="s">
        <v>11175</v>
      </c>
      <c r="B478" s="96">
        <v>2.1999898704E10</v>
      </c>
      <c r="C478" s="97"/>
      <c r="D478" s="97"/>
      <c r="E478" s="96" t="s">
        <v>85</v>
      </c>
      <c r="F478" s="96" t="s">
        <v>93</v>
      </c>
      <c r="G478" s="96" t="s">
        <v>94</v>
      </c>
      <c r="H478" s="101">
        <v>383.1</v>
      </c>
      <c r="I478" s="99"/>
      <c r="J478" s="97"/>
      <c r="K478" s="99"/>
      <c r="L478" s="97"/>
      <c r="M478" s="97"/>
      <c r="N478" s="100">
        <v>45894.0</v>
      </c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>
      <c r="A479" s="96" t="s">
        <v>10853</v>
      </c>
      <c r="B479" s="96">
        <v>2.1982518113E10</v>
      </c>
      <c r="C479" s="97"/>
      <c r="D479" s="97"/>
      <c r="E479" s="96" t="s">
        <v>85</v>
      </c>
      <c r="F479" s="97"/>
      <c r="G479" s="96" t="s">
        <v>86</v>
      </c>
      <c r="H479" s="98"/>
      <c r="I479" s="99"/>
      <c r="J479" s="97"/>
      <c r="K479" s="99"/>
      <c r="L479" s="97"/>
      <c r="M479" s="97"/>
      <c r="N479" s="100">
        <v>45894.0</v>
      </c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>
      <c r="A480" s="96" t="s">
        <v>4022</v>
      </c>
      <c r="B480" s="96">
        <v>2.4988349307E10</v>
      </c>
      <c r="C480" s="97"/>
      <c r="D480" s="96" t="s">
        <v>9012</v>
      </c>
      <c r="E480" s="96" t="s">
        <v>134</v>
      </c>
      <c r="F480" s="96" t="s">
        <v>289</v>
      </c>
      <c r="G480" s="96" t="s">
        <v>150</v>
      </c>
      <c r="H480" s="101">
        <v>1787.34</v>
      </c>
      <c r="I480" s="100">
        <v>45895.0</v>
      </c>
      <c r="J480" s="96">
        <v>1.7563068521578E13</v>
      </c>
      <c r="K480" s="99"/>
      <c r="L480" s="97"/>
      <c r="M480" s="96" t="s">
        <v>11176</v>
      </c>
      <c r="N480" s="100">
        <v>45895.0</v>
      </c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>
      <c r="A481" s="96" t="s">
        <v>5551</v>
      </c>
      <c r="B481" s="96">
        <v>2.1997695898E10</v>
      </c>
      <c r="C481" s="97"/>
      <c r="D481" s="97"/>
      <c r="E481" s="96" t="s">
        <v>85</v>
      </c>
      <c r="F481" s="97"/>
      <c r="G481" s="96" t="s">
        <v>86</v>
      </c>
      <c r="H481" s="98"/>
      <c r="I481" s="99"/>
      <c r="J481" s="97"/>
      <c r="K481" s="99"/>
      <c r="L481" s="97"/>
      <c r="M481" s="97"/>
      <c r="N481" s="100">
        <v>45896.0</v>
      </c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>
      <c r="A482" s="96" t="s">
        <v>4607</v>
      </c>
      <c r="B482" s="96">
        <v>2.2999530906E10</v>
      </c>
      <c r="C482" s="97"/>
      <c r="D482" s="97"/>
      <c r="E482" s="96" t="s">
        <v>85</v>
      </c>
      <c r="F482" s="97"/>
      <c r="G482" s="96" t="s">
        <v>86</v>
      </c>
      <c r="H482" s="98"/>
      <c r="I482" s="99"/>
      <c r="J482" s="97"/>
      <c r="K482" s="99"/>
      <c r="L482" s="97"/>
      <c r="M482" s="97"/>
      <c r="N482" s="100">
        <v>45896.0</v>
      </c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>
      <c r="A483" s="96" t="s">
        <v>11177</v>
      </c>
      <c r="B483" s="96">
        <v>2.1983133E10</v>
      </c>
      <c r="C483" s="97"/>
      <c r="D483" s="97"/>
      <c r="E483" s="96" t="s">
        <v>85</v>
      </c>
      <c r="F483" s="97"/>
      <c r="G483" s="96" t="s">
        <v>86</v>
      </c>
      <c r="H483" s="98"/>
      <c r="I483" s="99"/>
      <c r="J483" s="97"/>
      <c r="K483" s="99"/>
      <c r="L483" s="97"/>
      <c r="M483" s="97"/>
      <c r="N483" s="100">
        <v>45896.0</v>
      </c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>
      <c r="A484" s="96" t="s">
        <v>9752</v>
      </c>
      <c r="B484" s="96">
        <v>2.4992336667E10</v>
      </c>
      <c r="C484" s="97"/>
      <c r="D484" s="97"/>
      <c r="E484" s="96" t="s">
        <v>85</v>
      </c>
      <c r="F484" s="97"/>
      <c r="G484" s="96" t="s">
        <v>86</v>
      </c>
      <c r="H484" s="98"/>
      <c r="I484" s="99"/>
      <c r="J484" s="97"/>
      <c r="K484" s="99"/>
      <c r="L484" s="97"/>
      <c r="M484" s="97"/>
      <c r="N484" s="100">
        <v>45896.0</v>
      </c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>
      <c r="A485" s="96" t="s">
        <v>10244</v>
      </c>
      <c r="B485" s="96">
        <v>2.1993022092E10</v>
      </c>
      <c r="C485" s="97"/>
      <c r="D485" s="97"/>
      <c r="E485" s="96" t="s">
        <v>85</v>
      </c>
      <c r="F485" s="96" t="s">
        <v>140</v>
      </c>
      <c r="G485" s="96" t="s">
        <v>94</v>
      </c>
      <c r="H485" s="101">
        <v>1184.08</v>
      </c>
      <c r="I485" s="99"/>
      <c r="J485" s="97"/>
      <c r="K485" s="99"/>
      <c r="L485" s="97"/>
      <c r="M485" s="97"/>
      <c r="N485" s="100">
        <v>45896.0</v>
      </c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>
      <c r="A486" s="96" t="s">
        <v>4206</v>
      </c>
      <c r="B486" s="96">
        <v>2.1974292973E10</v>
      </c>
      <c r="C486" s="97"/>
      <c r="D486" s="97"/>
      <c r="E486" s="96" t="s">
        <v>85</v>
      </c>
      <c r="F486" s="96" t="s">
        <v>93</v>
      </c>
      <c r="G486" s="96" t="s">
        <v>94</v>
      </c>
      <c r="H486" s="101">
        <v>1113.37</v>
      </c>
      <c r="I486" s="99"/>
      <c r="J486" s="97"/>
      <c r="K486" s="99"/>
      <c r="L486" s="97"/>
      <c r="M486" s="97"/>
      <c r="N486" s="100">
        <v>45896.0</v>
      </c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>
      <c r="A487" s="96" t="s">
        <v>11178</v>
      </c>
      <c r="B487" s="96">
        <v>2.1997546075E10</v>
      </c>
      <c r="C487" s="97"/>
      <c r="D487" s="97"/>
      <c r="E487" s="96" t="s">
        <v>85</v>
      </c>
      <c r="F487" s="96" t="s">
        <v>93</v>
      </c>
      <c r="G487" s="96" t="s">
        <v>94</v>
      </c>
      <c r="H487" s="101">
        <v>1622.55</v>
      </c>
      <c r="I487" s="99"/>
      <c r="J487" s="97"/>
      <c r="K487" s="99"/>
      <c r="L487" s="97"/>
      <c r="M487" s="97"/>
      <c r="N487" s="100">
        <v>45896.0</v>
      </c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>
      <c r="A488" s="96" t="s">
        <v>3982</v>
      </c>
      <c r="B488" s="96">
        <v>2.1980736305E10</v>
      </c>
      <c r="C488" s="97"/>
      <c r="D488" s="97"/>
      <c r="E488" s="96" t="s">
        <v>85</v>
      </c>
      <c r="F488" s="96" t="s">
        <v>93</v>
      </c>
      <c r="G488" s="96" t="s">
        <v>94</v>
      </c>
      <c r="H488" s="101">
        <v>383.1</v>
      </c>
      <c r="I488" s="99"/>
      <c r="J488" s="97"/>
      <c r="K488" s="99"/>
      <c r="L488" s="97"/>
      <c r="M488" s="97"/>
      <c r="N488" s="100">
        <v>45896.0</v>
      </c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>
      <c r="A489" s="96" t="s">
        <v>5162</v>
      </c>
      <c r="B489" s="96">
        <v>2.19954001106E11</v>
      </c>
      <c r="C489" s="97"/>
      <c r="D489" s="97"/>
      <c r="E489" s="96" t="s">
        <v>85</v>
      </c>
      <c r="F489" s="96" t="s">
        <v>137</v>
      </c>
      <c r="G489" s="96" t="s">
        <v>94</v>
      </c>
      <c r="H489" s="101">
        <v>1156.86</v>
      </c>
      <c r="I489" s="99"/>
      <c r="J489" s="97"/>
      <c r="K489" s="99"/>
      <c r="L489" s="97"/>
      <c r="M489" s="97"/>
      <c r="N489" s="100">
        <v>45896.0</v>
      </c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>
      <c r="A490" s="96" t="s">
        <v>4775</v>
      </c>
      <c r="B490" s="96">
        <v>2.1975901503E10</v>
      </c>
      <c r="C490" s="97"/>
      <c r="D490" s="97"/>
      <c r="E490" s="96" t="s">
        <v>85</v>
      </c>
      <c r="F490" s="96" t="s">
        <v>93</v>
      </c>
      <c r="G490" s="96" t="s">
        <v>94</v>
      </c>
      <c r="H490" s="101">
        <v>1948.42</v>
      </c>
      <c r="I490" s="99"/>
      <c r="J490" s="97"/>
      <c r="K490" s="99"/>
      <c r="L490" s="97"/>
      <c r="M490" s="97"/>
      <c r="N490" s="100">
        <v>45896.0</v>
      </c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>
      <c r="A491" s="96" t="s">
        <v>4132</v>
      </c>
      <c r="B491" s="96">
        <v>2.4993211175E10</v>
      </c>
      <c r="C491" s="97"/>
      <c r="D491" s="97"/>
      <c r="E491" s="96" t="s">
        <v>85</v>
      </c>
      <c r="F491" s="96" t="s">
        <v>93</v>
      </c>
      <c r="G491" s="96" t="s">
        <v>94</v>
      </c>
      <c r="H491" s="101">
        <v>1139.21</v>
      </c>
      <c r="I491" s="99"/>
      <c r="J491" s="97"/>
      <c r="K491" s="99"/>
      <c r="L491" s="97"/>
      <c r="M491" s="97"/>
      <c r="N491" s="100">
        <v>45896.0</v>
      </c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>
      <c r="A492" s="96" t="s">
        <v>4245</v>
      </c>
      <c r="B492" s="96">
        <v>2.2992228377E10</v>
      </c>
      <c r="C492" s="97"/>
      <c r="D492" s="97"/>
      <c r="E492" s="96" t="s">
        <v>85</v>
      </c>
      <c r="F492" s="97"/>
      <c r="G492" s="96" t="s">
        <v>86</v>
      </c>
      <c r="H492" s="98"/>
      <c r="I492" s="99"/>
      <c r="J492" s="97"/>
      <c r="K492" s="99"/>
      <c r="L492" s="97"/>
      <c r="M492" s="97"/>
      <c r="N492" s="100">
        <v>45902.0</v>
      </c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>
      <c r="A493" s="96" t="s">
        <v>9310</v>
      </c>
      <c r="B493" s="96">
        <v>2.2997976679E10</v>
      </c>
      <c r="C493" s="97"/>
      <c r="D493" s="97"/>
      <c r="E493" s="96" t="s">
        <v>85</v>
      </c>
      <c r="F493" s="97"/>
      <c r="G493" s="96" t="s">
        <v>86</v>
      </c>
      <c r="H493" s="98"/>
      <c r="I493" s="99"/>
      <c r="J493" s="97"/>
      <c r="K493" s="99"/>
      <c r="L493" s="97"/>
      <c r="M493" s="97"/>
      <c r="N493" s="100">
        <v>45902.0</v>
      </c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>
      <c r="A494" s="96" t="s">
        <v>4184</v>
      </c>
      <c r="B494" s="96">
        <v>2.1966217504E10</v>
      </c>
      <c r="C494" s="97"/>
      <c r="D494" s="97"/>
      <c r="E494" s="96" t="s">
        <v>85</v>
      </c>
      <c r="F494" s="97"/>
      <c r="G494" s="96" t="s">
        <v>86</v>
      </c>
      <c r="H494" s="98"/>
      <c r="I494" s="99"/>
      <c r="J494" s="97"/>
      <c r="K494" s="99"/>
      <c r="L494" s="97"/>
      <c r="M494" s="97"/>
      <c r="N494" s="100">
        <v>45902.0</v>
      </c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>
      <c r="A495" s="96" t="s">
        <v>4795</v>
      </c>
      <c r="B495" s="96">
        <v>2.1989236428E10</v>
      </c>
      <c r="C495" s="97"/>
      <c r="D495" s="97"/>
      <c r="E495" s="96" t="s">
        <v>649</v>
      </c>
      <c r="F495" s="97"/>
      <c r="G495" s="96" t="s">
        <v>86</v>
      </c>
      <c r="H495" s="98"/>
      <c r="I495" s="99"/>
      <c r="J495" s="97"/>
      <c r="K495" s="99"/>
      <c r="L495" s="97"/>
      <c r="M495" s="97"/>
      <c r="N495" s="100">
        <v>45902.0</v>
      </c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>
      <c r="A496" s="96" t="s">
        <v>4112</v>
      </c>
      <c r="B496" s="96">
        <v>2.1998666468E10</v>
      </c>
      <c r="C496" s="97"/>
      <c r="D496" s="97"/>
      <c r="E496" s="96" t="s">
        <v>85</v>
      </c>
      <c r="F496" s="97"/>
      <c r="G496" s="96" t="s">
        <v>86</v>
      </c>
      <c r="H496" s="98"/>
      <c r="I496" s="99"/>
      <c r="J496" s="97"/>
      <c r="K496" s="99"/>
      <c r="L496" s="97"/>
      <c r="M496" s="97"/>
      <c r="N496" s="100">
        <v>45902.0</v>
      </c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>
      <c r="A497" s="96" t="s">
        <v>4636</v>
      </c>
      <c r="B497" s="96">
        <v>2.1964360879E10</v>
      </c>
      <c r="C497" s="97"/>
      <c r="D497" s="97"/>
      <c r="E497" s="96" t="s">
        <v>85</v>
      </c>
      <c r="F497" s="97"/>
      <c r="G497" s="96" t="s">
        <v>86</v>
      </c>
      <c r="H497" s="98"/>
      <c r="I497" s="99"/>
      <c r="J497" s="97"/>
      <c r="K497" s="99"/>
      <c r="L497" s="97"/>
      <c r="M497" s="97"/>
      <c r="N497" s="100">
        <v>45902.0</v>
      </c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>
      <c r="A498" s="96" t="s">
        <v>11179</v>
      </c>
      <c r="B498" s="96">
        <v>2.1969717777E10</v>
      </c>
      <c r="C498" s="97"/>
      <c r="D498" s="97"/>
      <c r="E498" s="96" t="s">
        <v>85</v>
      </c>
      <c r="F498" s="97"/>
      <c r="G498" s="96" t="s">
        <v>86</v>
      </c>
      <c r="H498" s="98"/>
      <c r="I498" s="99"/>
      <c r="J498" s="97"/>
      <c r="K498" s="99"/>
      <c r="L498" s="97"/>
      <c r="M498" s="97"/>
      <c r="N498" s="100">
        <v>45902.0</v>
      </c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>
      <c r="A499" s="96" t="s">
        <v>4022</v>
      </c>
      <c r="B499" s="96">
        <v>2.1971861971E10</v>
      </c>
      <c r="C499" s="97"/>
      <c r="D499" s="97"/>
      <c r="E499" s="96" t="s">
        <v>85</v>
      </c>
      <c r="F499" s="97"/>
      <c r="G499" s="96" t="s">
        <v>86</v>
      </c>
      <c r="H499" s="98"/>
      <c r="I499" s="99"/>
      <c r="J499" s="97"/>
      <c r="K499" s="99"/>
      <c r="L499" s="97"/>
      <c r="M499" s="97"/>
      <c r="N499" s="100">
        <v>45902.0</v>
      </c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>
      <c r="A500" s="96" t="s">
        <v>4931</v>
      </c>
      <c r="B500" s="96">
        <v>2.4993160885E10</v>
      </c>
      <c r="C500" s="97"/>
      <c r="D500" s="97"/>
      <c r="E500" s="96" t="s">
        <v>85</v>
      </c>
      <c r="F500" s="97"/>
      <c r="G500" s="96" t="s">
        <v>86</v>
      </c>
      <c r="H500" s="98"/>
      <c r="I500" s="99"/>
      <c r="J500" s="97"/>
      <c r="K500" s="99"/>
      <c r="L500" s="97"/>
      <c r="M500" s="97"/>
      <c r="N500" s="100">
        <v>45902.0</v>
      </c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>
      <c r="A501" s="96" t="s">
        <v>5127</v>
      </c>
      <c r="B501" s="96">
        <v>2.1991119158E10</v>
      </c>
      <c r="C501" s="97"/>
      <c r="D501" s="97"/>
      <c r="E501" s="96" t="s">
        <v>85</v>
      </c>
      <c r="F501" s="97"/>
      <c r="G501" s="96" t="s">
        <v>86</v>
      </c>
      <c r="H501" s="98"/>
      <c r="I501" s="99"/>
      <c r="J501" s="97"/>
      <c r="K501" s="99"/>
      <c r="L501" s="97"/>
      <c r="M501" s="97"/>
      <c r="N501" s="100">
        <v>45902.0</v>
      </c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>
      <c r="A502" s="96" t="s">
        <v>3990</v>
      </c>
      <c r="B502" s="96">
        <v>2.4992173083E10</v>
      </c>
      <c r="C502" s="97"/>
      <c r="D502" s="97"/>
      <c r="E502" s="96" t="s">
        <v>85</v>
      </c>
      <c r="F502" s="97"/>
      <c r="G502" s="96" t="s">
        <v>86</v>
      </c>
      <c r="H502" s="98"/>
      <c r="I502" s="99"/>
      <c r="J502" s="97"/>
      <c r="K502" s="99"/>
      <c r="L502" s="97"/>
      <c r="M502" s="97"/>
      <c r="N502" s="100">
        <v>45902.0</v>
      </c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>
      <c r="A503" s="96" t="s">
        <v>4795</v>
      </c>
      <c r="B503" s="96">
        <v>2.199662307E10</v>
      </c>
      <c r="C503" s="97"/>
      <c r="D503" s="97"/>
      <c r="E503" s="96" t="s">
        <v>85</v>
      </c>
      <c r="F503" s="97"/>
      <c r="G503" s="96" t="s">
        <v>86</v>
      </c>
      <c r="H503" s="98"/>
      <c r="I503" s="99"/>
      <c r="J503" s="97"/>
      <c r="K503" s="99"/>
      <c r="L503" s="97"/>
      <c r="M503" s="97"/>
      <c r="N503" s="100">
        <v>45902.0</v>
      </c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>
      <c r="A504" s="96" t="s">
        <v>4022</v>
      </c>
      <c r="B504" s="96">
        <v>2.1992087801E10</v>
      </c>
      <c r="C504" s="97"/>
      <c r="D504" s="97"/>
      <c r="E504" s="96" t="s">
        <v>85</v>
      </c>
      <c r="F504" s="97"/>
      <c r="G504" s="96" t="s">
        <v>86</v>
      </c>
      <c r="H504" s="98"/>
      <c r="I504" s="99"/>
      <c r="J504" s="97"/>
      <c r="K504" s="99"/>
      <c r="L504" s="97"/>
      <c r="M504" s="97"/>
      <c r="N504" s="100">
        <v>45902.0</v>
      </c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>
      <c r="A505" s="96" t="s">
        <v>5162</v>
      </c>
      <c r="B505" s="96">
        <v>2.1980399093E10</v>
      </c>
      <c r="C505" s="97"/>
      <c r="D505" s="97"/>
      <c r="E505" s="96" t="s">
        <v>85</v>
      </c>
      <c r="F505" s="97"/>
      <c r="G505" s="96" t="s">
        <v>86</v>
      </c>
      <c r="H505" s="98"/>
      <c r="I505" s="99"/>
      <c r="J505" s="97"/>
      <c r="K505" s="99"/>
      <c r="L505" s="97"/>
      <c r="M505" s="97"/>
      <c r="N505" s="100">
        <v>45902.0</v>
      </c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>
      <c r="A506" s="96" t="s">
        <v>20</v>
      </c>
      <c r="B506" s="96">
        <v>2.1996100722E10</v>
      </c>
      <c r="C506" s="97"/>
      <c r="D506" s="97"/>
      <c r="E506" s="96" t="s">
        <v>85</v>
      </c>
      <c r="F506" s="97"/>
      <c r="G506" s="96" t="s">
        <v>86</v>
      </c>
      <c r="H506" s="98"/>
      <c r="I506" s="99"/>
      <c r="J506" s="97"/>
      <c r="K506" s="99"/>
      <c r="L506" s="97"/>
      <c r="M506" s="97"/>
      <c r="N506" s="100">
        <v>45902.0</v>
      </c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>
      <c r="A507" s="96" t="s">
        <v>11180</v>
      </c>
      <c r="B507" s="96">
        <v>2.1979220654E10</v>
      </c>
      <c r="C507" s="97"/>
      <c r="D507" s="97"/>
      <c r="E507" s="96" t="s">
        <v>85</v>
      </c>
      <c r="F507" s="97"/>
      <c r="G507" s="96" t="s">
        <v>86</v>
      </c>
      <c r="H507" s="98"/>
      <c r="I507" s="99"/>
      <c r="J507" s="97"/>
      <c r="K507" s="99"/>
      <c r="L507" s="97"/>
      <c r="M507" s="97"/>
      <c r="N507" s="100">
        <v>45902.0</v>
      </c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>
      <c r="A508" s="96" t="s">
        <v>4132</v>
      </c>
      <c r="B508" s="96">
        <v>2.1964373331E10</v>
      </c>
      <c r="C508" s="97"/>
      <c r="D508" s="97"/>
      <c r="E508" s="96" t="s">
        <v>671</v>
      </c>
      <c r="F508" s="97"/>
      <c r="G508" s="96" t="s">
        <v>86</v>
      </c>
      <c r="H508" s="98"/>
      <c r="I508" s="99"/>
      <c r="J508" s="97"/>
      <c r="K508" s="99"/>
      <c r="L508" s="97"/>
      <c r="M508" s="97"/>
      <c r="N508" s="100">
        <v>45902.0</v>
      </c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>
      <c r="A509" s="96" t="s">
        <v>4245</v>
      </c>
      <c r="B509" s="96">
        <v>2.1965992938E10</v>
      </c>
      <c r="C509" s="97"/>
      <c r="D509" s="97"/>
      <c r="E509" s="96" t="s">
        <v>85</v>
      </c>
      <c r="F509" s="97"/>
      <c r="G509" s="96" t="s">
        <v>86</v>
      </c>
      <c r="H509" s="98"/>
      <c r="I509" s="99"/>
      <c r="J509" s="97"/>
      <c r="K509" s="99"/>
      <c r="L509" s="97"/>
      <c r="M509" s="97"/>
      <c r="N509" s="100">
        <v>45902.0</v>
      </c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>
      <c r="A510" s="96" t="s">
        <v>10745</v>
      </c>
      <c r="B510" s="96">
        <v>2.1994437079E10</v>
      </c>
      <c r="C510" s="97"/>
      <c r="D510" s="97"/>
      <c r="E510" s="96" t="s">
        <v>85</v>
      </c>
      <c r="F510" s="97"/>
      <c r="G510" s="96" t="s">
        <v>86</v>
      </c>
      <c r="H510" s="98"/>
      <c r="I510" s="99"/>
      <c r="J510" s="97"/>
      <c r="K510" s="99"/>
      <c r="L510" s="97"/>
      <c r="M510" s="97"/>
      <c r="N510" s="100">
        <v>45902.0</v>
      </c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>
      <c r="A511" s="96" t="s">
        <v>5150</v>
      </c>
      <c r="B511" s="96">
        <v>2.1985127869E10</v>
      </c>
      <c r="C511" s="97"/>
      <c r="D511" s="97"/>
      <c r="E511" s="96" t="s">
        <v>85</v>
      </c>
      <c r="F511" s="97"/>
      <c r="G511" s="96" t="s">
        <v>86</v>
      </c>
      <c r="H511" s="98"/>
      <c r="I511" s="99"/>
      <c r="J511" s="97"/>
      <c r="K511" s="99"/>
      <c r="L511" s="97"/>
      <c r="M511" s="97"/>
      <c r="N511" s="100">
        <v>45902.0</v>
      </c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>
      <c r="A512" s="96" t="s">
        <v>5126</v>
      </c>
      <c r="B512" s="96">
        <v>2.1996674288E10</v>
      </c>
      <c r="C512" s="97"/>
      <c r="D512" s="97"/>
      <c r="E512" s="96" t="s">
        <v>671</v>
      </c>
      <c r="F512" s="96" t="s">
        <v>703</v>
      </c>
      <c r="G512" s="96" t="s">
        <v>94</v>
      </c>
      <c r="H512" s="101">
        <v>3563.14</v>
      </c>
      <c r="I512" s="99"/>
      <c r="J512" s="97"/>
      <c r="K512" s="99"/>
      <c r="L512" s="97"/>
      <c r="M512" s="97"/>
      <c r="N512" s="100">
        <v>45903.0</v>
      </c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>
      <c r="A513" s="96" t="s">
        <v>10244</v>
      </c>
      <c r="B513" s="96">
        <v>2.19987508E10</v>
      </c>
      <c r="C513" s="97"/>
      <c r="D513" s="97"/>
      <c r="E513" s="96" t="s">
        <v>134</v>
      </c>
      <c r="F513" s="96" t="s">
        <v>140</v>
      </c>
      <c r="G513" s="96" t="s">
        <v>53</v>
      </c>
      <c r="H513" s="101">
        <v>1895.71</v>
      </c>
      <c r="I513" s="100">
        <v>45902.0</v>
      </c>
      <c r="J513" s="96">
        <v>1583487.0</v>
      </c>
      <c r="K513" s="100">
        <v>45911.0</v>
      </c>
      <c r="L513" s="96">
        <v>9.0</v>
      </c>
      <c r="M513" s="97"/>
      <c r="N513" s="100">
        <v>45903.0</v>
      </c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>
      <c r="A514" s="96" t="s">
        <v>9991</v>
      </c>
      <c r="B514" s="96">
        <v>4.1991446444E10</v>
      </c>
      <c r="C514" s="97"/>
      <c r="D514" s="97"/>
      <c r="E514" s="96" t="s">
        <v>134</v>
      </c>
      <c r="F514" s="96" t="s">
        <v>140</v>
      </c>
      <c r="G514" s="96" t="s">
        <v>53</v>
      </c>
      <c r="H514" s="101">
        <v>683.7</v>
      </c>
      <c r="I514" s="100">
        <v>45898.0</v>
      </c>
      <c r="J514" s="96">
        <v>1582440.0</v>
      </c>
      <c r="K514" s="99"/>
      <c r="L514" s="96">
        <v>9.0</v>
      </c>
      <c r="M514" s="97"/>
      <c r="N514" s="100">
        <v>45903.0</v>
      </c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>
      <c r="A515" s="96" t="s">
        <v>3974</v>
      </c>
      <c r="B515" s="96">
        <v>2.1964287682E10</v>
      </c>
      <c r="C515" s="97"/>
      <c r="D515" s="97"/>
      <c r="E515" s="96" t="s">
        <v>85</v>
      </c>
      <c r="F515" s="96" t="s">
        <v>93</v>
      </c>
      <c r="G515" s="96" t="s">
        <v>54</v>
      </c>
      <c r="H515" s="101">
        <v>2420.14</v>
      </c>
      <c r="I515" s="100">
        <v>45898.0</v>
      </c>
      <c r="J515" s="96">
        <v>9.6629233E7</v>
      </c>
      <c r="K515" s="100">
        <v>45940.0</v>
      </c>
      <c r="L515" s="96">
        <v>10.0</v>
      </c>
      <c r="M515" s="97"/>
      <c r="N515" s="100">
        <v>45933.0</v>
      </c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>
      <c r="A516" s="96" t="s">
        <v>4132</v>
      </c>
      <c r="B516" s="96">
        <v>2.1964670196E10</v>
      </c>
      <c r="C516" s="97"/>
      <c r="D516" s="97"/>
      <c r="E516" s="96" t="s">
        <v>649</v>
      </c>
      <c r="F516" s="96" t="s">
        <v>137</v>
      </c>
      <c r="G516" s="96" t="s">
        <v>53</v>
      </c>
      <c r="H516" s="101">
        <v>649.71</v>
      </c>
      <c r="I516" s="100">
        <v>45903.0</v>
      </c>
      <c r="J516" s="96">
        <v>9.6640119E7</v>
      </c>
      <c r="K516" s="99"/>
      <c r="L516" s="96">
        <v>9.0</v>
      </c>
      <c r="M516" s="97"/>
      <c r="N516" s="100">
        <v>45903.0</v>
      </c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>
      <c r="A517" s="96" t="s">
        <v>7504</v>
      </c>
      <c r="B517" s="96">
        <v>2.4981082351E10</v>
      </c>
      <c r="C517" s="97"/>
      <c r="D517" s="97"/>
      <c r="E517" s="96" t="s">
        <v>671</v>
      </c>
      <c r="F517" s="97"/>
      <c r="G517" s="96" t="s">
        <v>86</v>
      </c>
      <c r="H517" s="98"/>
      <c r="I517" s="99"/>
      <c r="J517" s="97"/>
      <c r="K517" s="99"/>
      <c r="L517" s="97"/>
      <c r="M517" s="97"/>
      <c r="N517" s="100">
        <v>45903.0</v>
      </c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>
      <c r="A518" s="96" t="s">
        <v>4795</v>
      </c>
      <c r="B518" s="96">
        <v>2.1983722945E10</v>
      </c>
      <c r="C518" s="97"/>
      <c r="D518" s="97"/>
      <c r="E518" s="96" t="s">
        <v>649</v>
      </c>
      <c r="F518" s="97"/>
      <c r="G518" s="96" t="s">
        <v>86</v>
      </c>
      <c r="H518" s="98"/>
      <c r="I518" s="99"/>
      <c r="J518" s="97"/>
      <c r="K518" s="99"/>
      <c r="L518" s="97"/>
      <c r="M518" s="97"/>
      <c r="N518" s="100">
        <v>45903.0</v>
      </c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>
      <c r="A519" s="96" t="s">
        <v>4231</v>
      </c>
      <c r="B519" s="96">
        <v>2.199228423E10</v>
      </c>
      <c r="C519" s="97"/>
      <c r="D519" s="97"/>
      <c r="E519" s="96" t="s">
        <v>671</v>
      </c>
      <c r="F519" s="97"/>
      <c r="G519" s="96" t="s">
        <v>86</v>
      </c>
      <c r="H519" s="98"/>
      <c r="I519" s="99"/>
      <c r="J519" s="97"/>
      <c r="K519" s="99"/>
      <c r="L519" s="97"/>
      <c r="M519" s="97"/>
      <c r="N519" s="100">
        <v>45903.0</v>
      </c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>
      <c r="A520" s="96" t="s">
        <v>4481</v>
      </c>
      <c r="B520" s="96">
        <v>2.1965198414E10</v>
      </c>
      <c r="C520" s="97"/>
      <c r="D520" s="97"/>
      <c r="E520" s="96" t="s">
        <v>85</v>
      </c>
      <c r="F520" s="97"/>
      <c r="G520" s="96" t="s">
        <v>86</v>
      </c>
      <c r="H520" s="98"/>
      <c r="I520" s="99"/>
      <c r="J520" s="97"/>
      <c r="K520" s="99"/>
      <c r="L520" s="97"/>
      <c r="M520" s="97"/>
      <c r="N520" s="100">
        <v>45903.0</v>
      </c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>
      <c r="A521" s="96" t="s">
        <v>11156</v>
      </c>
      <c r="B521" s="96">
        <v>2.1981678064E10</v>
      </c>
      <c r="C521" s="97"/>
      <c r="D521" s="97"/>
      <c r="E521" s="96" t="s">
        <v>85</v>
      </c>
      <c r="F521" s="97"/>
      <c r="G521" s="96" t="s">
        <v>86</v>
      </c>
      <c r="H521" s="98"/>
      <c r="I521" s="99"/>
      <c r="J521" s="97"/>
      <c r="K521" s="99"/>
      <c r="L521" s="97"/>
      <c r="M521" s="97"/>
      <c r="N521" s="100">
        <v>45903.0</v>
      </c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>
      <c r="A522" s="96" t="s">
        <v>11181</v>
      </c>
      <c r="B522" s="96">
        <v>2.1983224107E10</v>
      </c>
      <c r="C522" s="97"/>
      <c r="D522" s="97"/>
      <c r="E522" s="96" t="s">
        <v>85</v>
      </c>
      <c r="F522" s="96" t="s">
        <v>289</v>
      </c>
      <c r="G522" s="96" t="s">
        <v>94</v>
      </c>
      <c r="H522" s="101">
        <v>578.35</v>
      </c>
      <c r="I522" s="99"/>
      <c r="J522" s="97"/>
      <c r="K522" s="99"/>
      <c r="L522" s="97"/>
      <c r="M522" s="97"/>
      <c r="N522" s="100">
        <v>45903.0</v>
      </c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>
      <c r="A523" s="96" t="s">
        <v>4390</v>
      </c>
      <c r="B523" s="96">
        <v>2.1992107333E10</v>
      </c>
      <c r="C523" s="97"/>
      <c r="D523" s="97"/>
      <c r="E523" s="96" t="s">
        <v>655</v>
      </c>
      <c r="F523" s="97"/>
      <c r="G523" s="96" t="s">
        <v>86</v>
      </c>
      <c r="H523" s="98"/>
      <c r="I523" s="99"/>
      <c r="J523" s="97"/>
      <c r="K523" s="99"/>
      <c r="L523" s="97"/>
      <c r="M523" s="97"/>
      <c r="N523" s="100">
        <v>45903.0</v>
      </c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>
      <c r="A524" s="96" t="s">
        <v>4019</v>
      </c>
      <c r="B524" s="96">
        <v>2.199172032E10</v>
      </c>
      <c r="C524" s="97"/>
      <c r="D524" s="97"/>
      <c r="E524" s="96" t="s">
        <v>649</v>
      </c>
      <c r="F524" s="96" t="s">
        <v>93</v>
      </c>
      <c r="G524" s="96" t="s">
        <v>94</v>
      </c>
      <c r="H524" s="101">
        <v>612.46</v>
      </c>
      <c r="I524" s="99"/>
      <c r="J524" s="97"/>
      <c r="K524" s="99"/>
      <c r="L524" s="97"/>
      <c r="M524" s="97"/>
      <c r="N524" s="100">
        <v>45903.0</v>
      </c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>
      <c r="A525" s="96" t="s">
        <v>11182</v>
      </c>
      <c r="B525" s="96">
        <v>2.2999140632E10</v>
      </c>
      <c r="C525" s="97"/>
      <c r="D525" s="97"/>
      <c r="E525" s="96" t="s">
        <v>85</v>
      </c>
      <c r="F525" s="96" t="s">
        <v>93</v>
      </c>
      <c r="G525" s="96" t="s">
        <v>94</v>
      </c>
      <c r="H525" s="101">
        <v>975.21</v>
      </c>
      <c r="I525" s="99"/>
      <c r="J525" s="97"/>
      <c r="K525" s="99"/>
      <c r="L525" s="97"/>
      <c r="M525" s="97"/>
      <c r="N525" s="100">
        <v>45903.0</v>
      </c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>
      <c r="A526" s="96" t="s">
        <v>4897</v>
      </c>
      <c r="B526" s="96">
        <v>2.1991531484E10</v>
      </c>
      <c r="C526" s="97"/>
      <c r="D526" s="97"/>
      <c r="E526" s="96" t="s">
        <v>85</v>
      </c>
      <c r="F526" s="96" t="s">
        <v>140</v>
      </c>
      <c r="G526" s="96" t="s">
        <v>94</v>
      </c>
      <c r="H526" s="101">
        <v>1416.08</v>
      </c>
      <c r="I526" s="99"/>
      <c r="J526" s="97"/>
      <c r="K526" s="99"/>
      <c r="L526" s="97"/>
      <c r="M526" s="97"/>
      <c r="N526" s="100">
        <v>45903.0</v>
      </c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>
      <c r="A527" s="96" t="s">
        <v>9461</v>
      </c>
      <c r="B527" s="96">
        <v>2.299907672E9</v>
      </c>
      <c r="C527" s="97"/>
      <c r="D527" s="97"/>
      <c r="E527" s="96" t="s">
        <v>85</v>
      </c>
      <c r="F527" s="96" t="s">
        <v>137</v>
      </c>
      <c r="G527" s="96" t="s">
        <v>94</v>
      </c>
      <c r="H527" s="101">
        <v>1130.2</v>
      </c>
      <c r="I527" s="99"/>
      <c r="J527" s="97"/>
      <c r="K527" s="99"/>
      <c r="L527" s="97"/>
      <c r="M527" s="97"/>
      <c r="N527" s="100">
        <v>45903.0</v>
      </c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>
      <c r="A528" s="96" t="s">
        <v>11183</v>
      </c>
      <c r="B528" s="96">
        <v>2.1995647684E10</v>
      </c>
      <c r="C528" s="97"/>
      <c r="D528" s="97"/>
      <c r="E528" s="96" t="s">
        <v>85</v>
      </c>
      <c r="F528" s="96" t="s">
        <v>289</v>
      </c>
      <c r="G528" s="96" t="s">
        <v>94</v>
      </c>
      <c r="H528" s="101">
        <v>484.21</v>
      </c>
      <c r="I528" s="99"/>
      <c r="J528" s="97"/>
      <c r="K528" s="99"/>
      <c r="L528" s="97"/>
      <c r="M528" s="97"/>
      <c r="N528" s="100">
        <v>45903.0</v>
      </c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>
      <c r="A529" s="96" t="s">
        <v>7475</v>
      </c>
      <c r="B529" s="96">
        <v>2.1975909666E10</v>
      </c>
      <c r="C529" s="97"/>
      <c r="D529" s="97"/>
      <c r="E529" s="96" t="s">
        <v>655</v>
      </c>
      <c r="F529" s="96" t="s">
        <v>278</v>
      </c>
      <c r="G529" s="96" t="s">
        <v>94</v>
      </c>
      <c r="H529" s="101">
        <v>1917.14</v>
      </c>
      <c r="I529" s="99"/>
      <c r="J529" s="97"/>
      <c r="K529" s="99"/>
      <c r="L529" s="97"/>
      <c r="M529" s="97"/>
      <c r="N529" s="100">
        <v>45903.0</v>
      </c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>
      <c r="A530" s="96" t="s">
        <v>11184</v>
      </c>
      <c r="B530" s="96">
        <v>2.1978883962E10</v>
      </c>
      <c r="C530" s="97"/>
      <c r="D530" s="97"/>
      <c r="E530" s="96" t="s">
        <v>671</v>
      </c>
      <c r="F530" s="96" t="s">
        <v>278</v>
      </c>
      <c r="G530" s="96" t="s">
        <v>94</v>
      </c>
      <c r="H530" s="101">
        <v>600.72</v>
      </c>
      <c r="I530" s="99"/>
      <c r="J530" s="97"/>
      <c r="K530" s="99"/>
      <c r="L530" s="97"/>
      <c r="M530" s="97"/>
      <c r="N530" s="100">
        <v>45903.0</v>
      </c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>
      <c r="A531" s="96" t="s">
        <v>11185</v>
      </c>
      <c r="B531" s="96">
        <v>2.198657805E10</v>
      </c>
      <c r="C531" s="97"/>
      <c r="D531" s="97"/>
      <c r="E531" s="96" t="s">
        <v>85</v>
      </c>
      <c r="F531" s="96" t="s">
        <v>140</v>
      </c>
      <c r="G531" s="96" t="s">
        <v>94</v>
      </c>
      <c r="H531" s="101">
        <v>1184.08</v>
      </c>
      <c r="I531" s="99"/>
      <c r="J531" s="97"/>
      <c r="K531" s="99"/>
      <c r="L531" s="97"/>
      <c r="M531" s="97"/>
      <c r="N531" s="100">
        <v>45904.0</v>
      </c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>
      <c r="A532" s="96" t="s">
        <v>4245</v>
      </c>
      <c r="B532" s="96">
        <v>2.499938377E10</v>
      </c>
      <c r="C532" s="97"/>
      <c r="D532" s="97"/>
      <c r="E532" s="96" t="s">
        <v>85</v>
      </c>
      <c r="F532" s="96" t="s">
        <v>93</v>
      </c>
      <c r="G532" s="96" t="s">
        <v>94</v>
      </c>
      <c r="H532" s="101">
        <v>357.2</v>
      </c>
      <c r="I532" s="99"/>
      <c r="J532" s="97"/>
      <c r="K532" s="99"/>
      <c r="L532" s="97"/>
      <c r="M532" s="97"/>
      <c r="N532" s="100">
        <v>45904.0</v>
      </c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>
      <c r="A533" s="96" t="s">
        <v>11186</v>
      </c>
      <c r="B533" s="96">
        <v>2.1983352632E10</v>
      </c>
      <c r="C533" s="97"/>
      <c r="D533" s="97"/>
      <c r="E533" s="96" t="s">
        <v>85</v>
      </c>
      <c r="F533" s="97"/>
      <c r="G533" s="96" t="s">
        <v>86</v>
      </c>
      <c r="H533" s="98"/>
      <c r="I533" s="99"/>
      <c r="J533" s="97"/>
      <c r="K533" s="99"/>
      <c r="L533" s="97"/>
      <c r="M533" s="97"/>
      <c r="N533" s="100">
        <v>45904.0</v>
      </c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>
      <c r="A534" s="96" t="s">
        <v>4475</v>
      </c>
      <c r="B534" s="96">
        <v>2.1982423215E10</v>
      </c>
      <c r="C534" s="97"/>
      <c r="D534" s="97"/>
      <c r="E534" s="96" t="s">
        <v>85</v>
      </c>
      <c r="F534" s="97"/>
      <c r="G534" s="96" t="s">
        <v>86</v>
      </c>
      <c r="H534" s="98"/>
      <c r="I534" s="99"/>
      <c r="J534" s="97"/>
      <c r="K534" s="99"/>
      <c r="L534" s="97"/>
      <c r="M534" s="97"/>
      <c r="N534" s="100">
        <v>45904.0</v>
      </c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>
      <c r="A535" s="96" t="s">
        <v>10818</v>
      </c>
      <c r="B535" s="96">
        <v>2.1993609723E10</v>
      </c>
      <c r="C535" s="97"/>
      <c r="D535" s="97"/>
      <c r="E535" s="96" t="s">
        <v>85</v>
      </c>
      <c r="F535" s="97"/>
      <c r="G535" s="96" t="s">
        <v>86</v>
      </c>
      <c r="H535" s="98"/>
      <c r="I535" s="99"/>
      <c r="J535" s="97"/>
      <c r="K535" s="99"/>
      <c r="L535" s="97"/>
      <c r="M535" s="97"/>
      <c r="N535" s="100">
        <v>45904.0</v>
      </c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>
      <c r="A536" s="96" t="s">
        <v>11187</v>
      </c>
      <c r="B536" s="96">
        <v>2.1991530284E10</v>
      </c>
      <c r="C536" s="97"/>
      <c r="D536" s="97"/>
      <c r="E536" s="96" t="s">
        <v>85</v>
      </c>
      <c r="F536" s="97"/>
      <c r="G536" s="96" t="s">
        <v>86</v>
      </c>
      <c r="H536" s="98"/>
      <c r="I536" s="99"/>
      <c r="J536" s="97"/>
      <c r="K536" s="99"/>
      <c r="L536" s="97"/>
      <c r="M536" s="97"/>
      <c r="N536" s="100">
        <v>45904.0</v>
      </c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>
      <c r="A537" s="96" t="s">
        <v>4108</v>
      </c>
      <c r="B537" s="96">
        <v>2.4992154626E10</v>
      </c>
      <c r="C537" s="97"/>
      <c r="D537" s="97"/>
      <c r="E537" s="96" t="s">
        <v>85</v>
      </c>
      <c r="F537" s="97"/>
      <c r="G537" s="96" t="s">
        <v>86</v>
      </c>
      <c r="H537" s="98"/>
      <c r="I537" s="99"/>
      <c r="J537" s="97"/>
      <c r="K537" s="99"/>
      <c r="L537" s="97"/>
      <c r="M537" s="97"/>
      <c r="N537" s="100">
        <v>45904.0</v>
      </c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>
      <c r="A538" s="96" t="s">
        <v>4258</v>
      </c>
      <c r="B538" s="96">
        <v>2.1991964671E10</v>
      </c>
      <c r="C538" s="97"/>
      <c r="D538" s="97"/>
      <c r="E538" s="96" t="s">
        <v>85</v>
      </c>
      <c r="F538" s="97"/>
      <c r="G538" s="96" t="s">
        <v>86</v>
      </c>
      <c r="H538" s="98"/>
      <c r="I538" s="99"/>
      <c r="J538" s="97"/>
      <c r="K538" s="99"/>
      <c r="L538" s="97"/>
      <c r="M538" s="97"/>
      <c r="N538" s="100">
        <v>45904.0</v>
      </c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>
      <c r="A539" s="96" t="s">
        <v>7712</v>
      </c>
      <c r="B539" s="96">
        <v>2.1983678458E10</v>
      </c>
      <c r="C539" s="97"/>
      <c r="D539" s="97"/>
      <c r="E539" s="96" t="s">
        <v>85</v>
      </c>
      <c r="F539" s="96" t="s">
        <v>289</v>
      </c>
      <c r="G539" s="96" t="s">
        <v>94</v>
      </c>
      <c r="H539" s="101">
        <v>626.92</v>
      </c>
      <c r="I539" s="99"/>
      <c r="J539" s="97"/>
      <c r="K539" s="99"/>
      <c r="L539" s="97"/>
      <c r="M539" s="97"/>
      <c r="N539" s="100">
        <v>45904.0</v>
      </c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>
      <c r="A540" s="96" t="s">
        <v>11188</v>
      </c>
      <c r="B540" s="96">
        <v>2.1993782188E10</v>
      </c>
      <c r="C540" s="97"/>
      <c r="D540" s="97"/>
      <c r="E540" s="96" t="s">
        <v>85</v>
      </c>
      <c r="F540" s="96" t="s">
        <v>153</v>
      </c>
      <c r="G540" s="96" t="s">
        <v>94</v>
      </c>
      <c r="H540" s="101">
        <v>1542.26</v>
      </c>
      <c r="I540" s="99"/>
      <c r="J540" s="97"/>
      <c r="K540" s="99"/>
      <c r="L540" s="97"/>
      <c r="M540" s="97"/>
      <c r="N540" s="100">
        <v>45904.0</v>
      </c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>
      <c r="A541" s="96" t="s">
        <v>4343</v>
      </c>
      <c r="B541" s="96">
        <v>2.1982291366E10</v>
      </c>
      <c r="C541" s="97"/>
      <c r="D541" s="97"/>
      <c r="E541" s="96" t="s">
        <v>655</v>
      </c>
      <c r="F541" s="96" t="s">
        <v>137</v>
      </c>
      <c r="G541" s="96" t="s">
        <v>94</v>
      </c>
      <c r="H541" s="101">
        <v>2428.28</v>
      </c>
      <c r="I541" s="99"/>
      <c r="J541" s="97"/>
      <c r="K541" s="99"/>
      <c r="L541" s="97"/>
      <c r="M541" s="97"/>
      <c r="N541" s="100">
        <v>45904.0</v>
      </c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>
      <c r="A542" s="96" t="s">
        <v>11189</v>
      </c>
      <c r="B542" s="96">
        <v>2.198870807E9</v>
      </c>
      <c r="C542" s="97"/>
      <c r="D542" s="97"/>
      <c r="E542" s="96" t="s">
        <v>85</v>
      </c>
      <c r="F542" s="96" t="s">
        <v>289</v>
      </c>
      <c r="G542" s="96" t="s">
        <v>94</v>
      </c>
      <c r="H542" s="101">
        <v>957.5</v>
      </c>
      <c r="I542" s="99"/>
      <c r="J542" s="97"/>
      <c r="K542" s="99"/>
      <c r="L542" s="97"/>
      <c r="M542" s="97"/>
      <c r="N542" s="100">
        <v>45904.0</v>
      </c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>
      <c r="A543" s="96" t="s">
        <v>7075</v>
      </c>
      <c r="B543" s="96">
        <v>2.1972674062E10</v>
      </c>
      <c r="C543" s="97"/>
      <c r="D543" s="97"/>
      <c r="E543" s="96" t="s">
        <v>85</v>
      </c>
      <c r="F543" s="96" t="s">
        <v>103</v>
      </c>
      <c r="G543" s="96" t="s">
        <v>94</v>
      </c>
      <c r="H543" s="101">
        <v>416.42</v>
      </c>
      <c r="I543" s="99"/>
      <c r="J543" s="97"/>
      <c r="K543" s="99"/>
      <c r="L543" s="97"/>
      <c r="M543" s="97"/>
      <c r="N543" s="100">
        <v>45904.0</v>
      </c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>
      <c r="A544" s="96" t="s">
        <v>4019</v>
      </c>
      <c r="B544" s="96">
        <v>7.19994466973E11</v>
      </c>
      <c r="C544" s="97"/>
      <c r="D544" s="97"/>
      <c r="E544" s="96" t="s">
        <v>649</v>
      </c>
      <c r="F544" s="96" t="s">
        <v>137</v>
      </c>
      <c r="G544" s="96" t="s">
        <v>94</v>
      </c>
      <c r="H544" s="101">
        <v>4037.24</v>
      </c>
      <c r="I544" s="99"/>
      <c r="J544" s="97"/>
      <c r="K544" s="99"/>
      <c r="L544" s="97"/>
      <c r="M544" s="97"/>
      <c r="N544" s="100">
        <v>45904.0</v>
      </c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>
      <c r="A545" s="96" t="s">
        <v>5153</v>
      </c>
      <c r="B545" s="96">
        <v>2.1980073318E10</v>
      </c>
      <c r="C545" s="97"/>
      <c r="D545" s="97"/>
      <c r="E545" s="96" t="s">
        <v>85</v>
      </c>
      <c r="F545" s="96" t="s">
        <v>140</v>
      </c>
      <c r="G545" s="96" t="s">
        <v>94</v>
      </c>
      <c r="H545" s="101">
        <v>1045.33</v>
      </c>
      <c r="I545" s="99"/>
      <c r="J545" s="97"/>
      <c r="K545" s="99"/>
      <c r="L545" s="97"/>
      <c r="M545" s="97"/>
      <c r="N545" s="100">
        <v>45904.0</v>
      </c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>
      <c r="A546" s="96" t="s">
        <v>5541</v>
      </c>
      <c r="B546" s="96">
        <v>2.1985946143E10</v>
      </c>
      <c r="C546" s="97"/>
      <c r="D546" s="97"/>
      <c r="E546" s="96" t="s">
        <v>85</v>
      </c>
      <c r="F546" s="96" t="s">
        <v>140</v>
      </c>
      <c r="G546" s="96" t="s">
        <v>94</v>
      </c>
      <c r="H546" s="101">
        <v>1447.11</v>
      </c>
      <c r="I546" s="99"/>
      <c r="J546" s="97"/>
      <c r="K546" s="99"/>
      <c r="L546" s="97"/>
      <c r="M546" s="97"/>
      <c r="N546" s="100">
        <v>45904.0</v>
      </c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>
      <c r="A547" s="96" t="s">
        <v>8042</v>
      </c>
      <c r="B547" s="96">
        <v>2.1964160533E10</v>
      </c>
      <c r="C547" s="97"/>
      <c r="D547" s="97"/>
      <c r="E547" s="96" t="s">
        <v>85</v>
      </c>
      <c r="F547" s="96" t="s">
        <v>278</v>
      </c>
      <c r="G547" s="96" t="s">
        <v>94</v>
      </c>
      <c r="H547" s="101">
        <v>322.14</v>
      </c>
      <c r="I547" s="99"/>
      <c r="J547" s="97"/>
      <c r="K547" s="99"/>
      <c r="L547" s="97"/>
      <c r="M547" s="97"/>
      <c r="N547" s="100">
        <v>45904.0</v>
      </c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>
      <c r="A548" s="96" t="s">
        <v>11190</v>
      </c>
      <c r="B548" s="96">
        <v>2.1964862936E10</v>
      </c>
      <c r="C548" s="97"/>
      <c r="D548" s="97"/>
      <c r="E548" s="96" t="s">
        <v>134</v>
      </c>
      <c r="F548" s="96" t="s">
        <v>278</v>
      </c>
      <c r="G548" s="96" t="s">
        <v>150</v>
      </c>
      <c r="H548" s="101">
        <v>1875.65</v>
      </c>
      <c r="I548" s="100">
        <v>45904.0</v>
      </c>
      <c r="J548" s="96">
        <v>152121.0</v>
      </c>
      <c r="K548" s="99"/>
      <c r="L548" s="97"/>
      <c r="M548" s="97"/>
      <c r="N548" s="100">
        <v>45905.0</v>
      </c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>
      <c r="A549" s="96" t="s">
        <v>5459</v>
      </c>
      <c r="B549" s="96">
        <v>2.2998052924E10</v>
      </c>
      <c r="C549" s="97"/>
      <c r="D549" s="97"/>
      <c r="E549" s="96" t="s">
        <v>85</v>
      </c>
      <c r="F549" s="97"/>
      <c r="G549" s="96" t="s">
        <v>86</v>
      </c>
      <c r="H549" s="98"/>
      <c r="I549" s="99"/>
      <c r="J549" s="97"/>
      <c r="K549" s="99"/>
      <c r="L549" s="97"/>
      <c r="M549" s="97"/>
      <c r="N549" s="100">
        <v>45905.0</v>
      </c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>
      <c r="A550" s="96" t="s">
        <v>4022</v>
      </c>
      <c r="B550" s="96">
        <v>2.197275119E10</v>
      </c>
      <c r="C550" s="97"/>
      <c r="D550" s="97"/>
      <c r="E550" s="96" t="s">
        <v>655</v>
      </c>
      <c r="F550" s="97"/>
      <c r="G550" s="96" t="s">
        <v>86</v>
      </c>
      <c r="H550" s="98"/>
      <c r="I550" s="99"/>
      <c r="J550" s="97"/>
      <c r="K550" s="99"/>
      <c r="L550" s="97"/>
      <c r="M550" s="97"/>
      <c r="N550" s="100">
        <v>45905.0</v>
      </c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>
      <c r="A551" s="96" t="s">
        <v>4904</v>
      </c>
      <c r="B551" s="96">
        <v>2.1997853907E10</v>
      </c>
      <c r="C551" s="97"/>
      <c r="D551" s="97"/>
      <c r="E551" s="96" t="s">
        <v>85</v>
      </c>
      <c r="F551" s="97"/>
      <c r="G551" s="96" t="s">
        <v>86</v>
      </c>
      <c r="H551" s="98"/>
      <c r="I551" s="99"/>
      <c r="J551" s="97"/>
      <c r="K551" s="99"/>
      <c r="L551" s="97"/>
      <c r="M551" s="97"/>
      <c r="N551" s="100">
        <v>45905.0</v>
      </c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>
      <c r="A552" s="96" t="s">
        <v>11191</v>
      </c>
      <c r="B552" s="96">
        <v>2.196849005E10</v>
      </c>
      <c r="C552" s="97"/>
      <c r="D552" s="97"/>
      <c r="E552" s="96" t="s">
        <v>85</v>
      </c>
      <c r="F552" s="97"/>
      <c r="G552" s="96" t="s">
        <v>86</v>
      </c>
      <c r="H552" s="98"/>
      <c r="I552" s="99"/>
      <c r="J552" s="97"/>
      <c r="K552" s="99"/>
      <c r="L552" s="97"/>
      <c r="M552" s="97"/>
      <c r="N552" s="100">
        <v>45905.0</v>
      </c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>
      <c r="A553" s="96" t="s">
        <v>5166</v>
      </c>
      <c r="B553" s="96">
        <v>2.1964947393E10</v>
      </c>
      <c r="C553" s="97"/>
      <c r="D553" s="97"/>
      <c r="E553" s="96" t="s">
        <v>85</v>
      </c>
      <c r="F553" s="97"/>
      <c r="G553" s="96" t="s">
        <v>86</v>
      </c>
      <c r="H553" s="98"/>
      <c r="I553" s="99"/>
      <c r="J553" s="97"/>
      <c r="K553" s="99"/>
      <c r="L553" s="97"/>
      <c r="M553" s="97"/>
      <c r="N553" s="100">
        <v>45905.0</v>
      </c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>
      <c r="A554" s="96" t="s">
        <v>4061</v>
      </c>
      <c r="B554" s="96">
        <v>2.1991726234E10</v>
      </c>
      <c r="C554" s="97"/>
      <c r="D554" s="97"/>
      <c r="E554" s="96" t="s">
        <v>85</v>
      </c>
      <c r="F554" s="96" t="s">
        <v>93</v>
      </c>
      <c r="G554" s="96" t="s">
        <v>94</v>
      </c>
      <c r="H554" s="101">
        <v>975.21</v>
      </c>
      <c r="I554" s="99"/>
      <c r="J554" s="97"/>
      <c r="K554" s="99"/>
      <c r="L554" s="97"/>
      <c r="M554" s="97"/>
      <c r="N554" s="100">
        <v>45905.0</v>
      </c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>
      <c r="A555" s="96" t="s">
        <v>4102</v>
      </c>
      <c r="B555" s="96">
        <v>2.1988835207E10</v>
      </c>
      <c r="C555" s="97"/>
      <c r="D555" s="97"/>
      <c r="E555" s="96" t="s">
        <v>85</v>
      </c>
      <c r="F555" s="96" t="s">
        <v>278</v>
      </c>
      <c r="G555" s="96" t="s">
        <v>94</v>
      </c>
      <c r="H555" s="101">
        <v>505.69</v>
      </c>
      <c r="I555" s="99"/>
      <c r="J555" s="97"/>
      <c r="K555" s="99"/>
      <c r="L555" s="97"/>
      <c r="M555" s="97"/>
      <c r="N555" s="100">
        <v>45905.0</v>
      </c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>
      <c r="A556" s="96" t="s">
        <v>11051</v>
      </c>
      <c r="B556" s="96">
        <v>2.2997874263E10</v>
      </c>
      <c r="C556" s="97"/>
      <c r="D556" s="97"/>
      <c r="E556" s="96" t="s">
        <v>85</v>
      </c>
      <c r="F556" s="96" t="s">
        <v>93</v>
      </c>
      <c r="G556" s="96" t="s">
        <v>94</v>
      </c>
      <c r="H556" s="101">
        <v>710.53</v>
      </c>
      <c r="I556" s="99"/>
      <c r="J556" s="97"/>
      <c r="K556" s="99"/>
      <c r="L556" s="97"/>
      <c r="M556" s="97"/>
      <c r="N556" s="100">
        <v>45905.0</v>
      </c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>
      <c r="A557" s="96" t="s">
        <v>11192</v>
      </c>
      <c r="B557" s="96">
        <v>2.1975004439E10</v>
      </c>
      <c r="C557" s="97"/>
      <c r="D557" s="97"/>
      <c r="E557" s="96" t="s">
        <v>655</v>
      </c>
      <c r="F557" s="96" t="s">
        <v>93</v>
      </c>
      <c r="G557" s="96" t="s">
        <v>94</v>
      </c>
      <c r="H557" s="101">
        <v>1734.16</v>
      </c>
      <c r="I557" s="99"/>
      <c r="J557" s="97"/>
      <c r="K557" s="99"/>
      <c r="L557" s="97"/>
      <c r="M557" s="97"/>
      <c r="N557" s="99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>
      <c r="A558" s="96" t="s">
        <v>4157</v>
      </c>
      <c r="B558" s="96">
        <v>2.1980337709E10</v>
      </c>
      <c r="C558" s="97"/>
      <c r="D558" s="97"/>
      <c r="E558" s="96" t="s">
        <v>655</v>
      </c>
      <c r="F558" s="96" t="s">
        <v>137</v>
      </c>
      <c r="G558" s="96" t="s">
        <v>94</v>
      </c>
      <c r="H558" s="101">
        <v>2588.36</v>
      </c>
      <c r="I558" s="99"/>
      <c r="J558" s="97"/>
      <c r="K558" s="99"/>
      <c r="L558" s="97"/>
      <c r="M558" s="97"/>
      <c r="N558" s="100">
        <v>45905.0</v>
      </c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>
      <c r="A559" s="96" t="s">
        <v>10365</v>
      </c>
      <c r="B559" s="96">
        <v>2.49993041784E11</v>
      </c>
      <c r="C559" s="97"/>
      <c r="D559" s="97"/>
      <c r="E559" s="96" t="s">
        <v>85</v>
      </c>
      <c r="F559" s="96" t="s">
        <v>289</v>
      </c>
      <c r="G559" s="96" t="s">
        <v>94</v>
      </c>
      <c r="H559" s="101">
        <v>3574.68</v>
      </c>
      <c r="I559" s="99"/>
      <c r="J559" s="97"/>
      <c r="K559" s="99"/>
      <c r="L559" s="97"/>
      <c r="M559" s="97"/>
      <c r="N559" s="100">
        <v>45905.0</v>
      </c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>
      <c r="A560" s="96" t="s">
        <v>4985</v>
      </c>
      <c r="B560" s="96">
        <v>2.198162957E10</v>
      </c>
      <c r="C560" s="97"/>
      <c r="D560" s="97"/>
      <c r="E560" s="96" t="s">
        <v>85</v>
      </c>
      <c r="F560" s="96" t="s">
        <v>93</v>
      </c>
      <c r="G560" s="96" t="s">
        <v>94</v>
      </c>
      <c r="H560" s="101">
        <v>376.37</v>
      </c>
      <c r="I560" s="99"/>
      <c r="J560" s="97"/>
      <c r="K560" s="99"/>
      <c r="L560" s="97"/>
      <c r="M560" s="97"/>
      <c r="N560" s="100">
        <v>45905.0</v>
      </c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>
      <c r="A561" s="96" t="s">
        <v>4663</v>
      </c>
      <c r="B561" s="96">
        <v>2.1964163749E10</v>
      </c>
      <c r="C561" s="97"/>
      <c r="D561" s="97"/>
      <c r="E561" s="96" t="s">
        <v>85</v>
      </c>
      <c r="F561" s="96" t="s">
        <v>93</v>
      </c>
      <c r="G561" s="96" t="s">
        <v>94</v>
      </c>
      <c r="H561" s="101">
        <v>2945.28</v>
      </c>
      <c r="I561" s="99"/>
      <c r="J561" s="97"/>
      <c r="K561" s="99"/>
      <c r="L561" s="97"/>
      <c r="M561" s="97"/>
      <c r="N561" s="100">
        <v>45905.0</v>
      </c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>
      <c r="A562" s="96" t="s">
        <v>9492</v>
      </c>
      <c r="B562" s="96">
        <v>2.1972862738E10</v>
      </c>
      <c r="C562" s="97"/>
      <c r="D562" s="97"/>
      <c r="E562" s="96" t="s">
        <v>85</v>
      </c>
      <c r="F562" s="97"/>
      <c r="G562" s="96" t="s">
        <v>86</v>
      </c>
      <c r="H562" s="98"/>
      <c r="I562" s="99"/>
      <c r="J562" s="97"/>
      <c r="K562" s="99"/>
      <c r="L562" s="97"/>
      <c r="M562" s="97"/>
      <c r="N562" s="100">
        <v>45908.0</v>
      </c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>
      <c r="A563" s="96" t="s">
        <v>4245</v>
      </c>
      <c r="B563" s="96">
        <v>2.2999542326E10</v>
      </c>
      <c r="C563" s="97"/>
      <c r="D563" s="97"/>
      <c r="E563" s="96" t="s">
        <v>85</v>
      </c>
      <c r="F563" s="97"/>
      <c r="G563" s="96" t="s">
        <v>86</v>
      </c>
      <c r="H563" s="98"/>
      <c r="I563" s="99"/>
      <c r="J563" s="97"/>
      <c r="K563" s="99"/>
      <c r="L563" s="97"/>
      <c r="M563" s="97"/>
      <c r="N563" s="100">
        <v>45908.0</v>
      </c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>
      <c r="A564" s="96" t="s">
        <v>5068</v>
      </c>
      <c r="B564" s="96">
        <v>2.198276417E10</v>
      </c>
      <c r="C564" s="97"/>
      <c r="D564" s="97"/>
      <c r="E564" s="96" t="s">
        <v>85</v>
      </c>
      <c r="F564" s="97"/>
      <c r="G564" s="96" t="s">
        <v>86</v>
      </c>
      <c r="H564" s="98"/>
      <c r="I564" s="99"/>
      <c r="J564" s="97"/>
      <c r="K564" s="99"/>
      <c r="L564" s="97"/>
      <c r="M564" s="97"/>
      <c r="N564" s="100">
        <v>45908.0</v>
      </c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>
      <c r="A565" s="96" t="s">
        <v>4022</v>
      </c>
      <c r="B565" s="96">
        <v>2.1981073516E10</v>
      </c>
      <c r="C565" s="97"/>
      <c r="D565" s="97"/>
      <c r="E565" s="96" t="s">
        <v>85</v>
      </c>
      <c r="F565" s="97"/>
      <c r="G565" s="96" t="s">
        <v>86</v>
      </c>
      <c r="H565" s="98"/>
      <c r="I565" s="99"/>
      <c r="J565" s="97"/>
      <c r="K565" s="99"/>
      <c r="L565" s="97"/>
      <c r="M565" s="97"/>
      <c r="N565" s="99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>
      <c r="A566" s="96" t="s">
        <v>4108</v>
      </c>
      <c r="B566" s="96">
        <v>2.1997056788E10</v>
      </c>
      <c r="C566" s="97"/>
      <c r="D566" s="97"/>
      <c r="E566" s="96" t="s">
        <v>85</v>
      </c>
      <c r="F566" s="97"/>
      <c r="G566" s="96" t="s">
        <v>86</v>
      </c>
      <c r="H566" s="98"/>
      <c r="I566" s="99"/>
      <c r="J566" s="97"/>
      <c r="K566" s="99"/>
      <c r="L566" s="97"/>
      <c r="M566" s="97"/>
      <c r="N566" s="100">
        <v>45908.0</v>
      </c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>
      <c r="A567" s="96" t="s">
        <v>4951</v>
      </c>
      <c r="B567" s="96">
        <v>2.1971396573E10</v>
      </c>
      <c r="C567" s="97"/>
      <c r="D567" s="97"/>
      <c r="E567" s="96" t="s">
        <v>85</v>
      </c>
      <c r="F567" s="97"/>
      <c r="G567" s="96" t="s">
        <v>86</v>
      </c>
      <c r="H567" s="98"/>
      <c r="I567" s="99"/>
      <c r="J567" s="97"/>
      <c r="K567" s="99"/>
      <c r="L567" s="97"/>
      <c r="M567" s="97"/>
      <c r="N567" s="100">
        <v>45908.0</v>
      </c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>
      <c r="A568" s="96" t="s">
        <v>7602</v>
      </c>
      <c r="B568" s="96">
        <v>2.1994342818E10</v>
      </c>
      <c r="C568" s="97"/>
      <c r="D568" s="97"/>
      <c r="E568" s="96" t="s">
        <v>85</v>
      </c>
      <c r="F568" s="97"/>
      <c r="G568" s="96" t="s">
        <v>86</v>
      </c>
      <c r="H568" s="98"/>
      <c r="I568" s="99"/>
      <c r="J568" s="97"/>
      <c r="K568" s="99"/>
      <c r="L568" s="97"/>
      <c r="M568" s="97"/>
      <c r="N568" s="100">
        <v>45908.0</v>
      </c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>
      <c r="A569" s="96" t="s">
        <v>5565</v>
      </c>
      <c r="B569" s="96">
        <v>2.1991294532E10</v>
      </c>
      <c r="C569" s="97"/>
      <c r="D569" s="97"/>
      <c r="E569" s="96" t="s">
        <v>85</v>
      </c>
      <c r="F569" s="97"/>
      <c r="G569" s="96" t="s">
        <v>86</v>
      </c>
      <c r="H569" s="98"/>
      <c r="I569" s="99"/>
      <c r="J569" s="97"/>
      <c r="K569" s="99"/>
      <c r="L569" s="97"/>
      <c r="M569" s="97"/>
      <c r="N569" s="100">
        <v>45908.0</v>
      </c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>
      <c r="A570" s="96" t="s">
        <v>4713</v>
      </c>
      <c r="B570" s="96">
        <v>2.1981758978E10</v>
      </c>
      <c r="C570" s="97"/>
      <c r="D570" s="97"/>
      <c r="E570" s="96" t="s">
        <v>85</v>
      </c>
      <c r="F570" s="97"/>
      <c r="G570" s="96" t="s">
        <v>86</v>
      </c>
      <c r="H570" s="98"/>
      <c r="I570" s="99"/>
      <c r="J570" s="97"/>
      <c r="K570" s="99"/>
      <c r="L570" s="97"/>
      <c r="M570" s="97"/>
      <c r="N570" s="100">
        <v>45908.0</v>
      </c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>
      <c r="A571" s="96" t="s">
        <v>5077</v>
      </c>
      <c r="B571" s="96">
        <v>2.1964370234E10</v>
      </c>
      <c r="C571" s="97"/>
      <c r="D571" s="97"/>
      <c r="E571" s="96" t="s">
        <v>655</v>
      </c>
      <c r="F571" s="97"/>
      <c r="G571" s="96" t="s">
        <v>86</v>
      </c>
      <c r="H571" s="98"/>
      <c r="I571" s="99"/>
      <c r="J571" s="97"/>
      <c r="K571" s="99"/>
      <c r="L571" s="97"/>
      <c r="M571" s="97"/>
      <c r="N571" s="100">
        <v>45908.0</v>
      </c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>
      <c r="A572" s="96" t="s">
        <v>11193</v>
      </c>
      <c r="B572" s="96">
        <v>2.1999415048E10</v>
      </c>
      <c r="C572" s="97"/>
      <c r="D572" s="97"/>
      <c r="E572" s="96" t="s">
        <v>655</v>
      </c>
      <c r="F572" s="97"/>
      <c r="G572" s="96" t="s">
        <v>86</v>
      </c>
      <c r="H572" s="98"/>
      <c r="I572" s="99"/>
      <c r="J572" s="97"/>
      <c r="K572" s="99"/>
      <c r="L572" s="97"/>
      <c r="M572" s="97"/>
      <c r="N572" s="100">
        <v>45908.0</v>
      </c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>
      <c r="A573" s="96" t="s">
        <v>9521</v>
      </c>
      <c r="B573" s="96">
        <v>2.1980212621E10</v>
      </c>
      <c r="C573" s="97"/>
      <c r="D573" s="97"/>
      <c r="E573" s="96" t="s">
        <v>655</v>
      </c>
      <c r="F573" s="97"/>
      <c r="G573" s="96" t="s">
        <v>86</v>
      </c>
      <c r="H573" s="98"/>
      <c r="I573" s="99"/>
      <c r="J573" s="97"/>
      <c r="K573" s="99"/>
      <c r="L573" s="97"/>
      <c r="M573" s="97"/>
      <c r="N573" s="100">
        <v>45908.0</v>
      </c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>
      <c r="A574" s="96" t="s">
        <v>11194</v>
      </c>
      <c r="B574" s="96">
        <v>2.1979278032E10</v>
      </c>
      <c r="C574" s="97"/>
      <c r="D574" s="97"/>
      <c r="E574" s="96" t="s">
        <v>85</v>
      </c>
      <c r="F574" s="96" t="s">
        <v>137</v>
      </c>
      <c r="G574" s="96" t="s">
        <v>94</v>
      </c>
      <c r="H574" s="101">
        <v>890.32</v>
      </c>
      <c r="I574" s="99"/>
      <c r="J574" s="97"/>
      <c r="K574" s="99"/>
      <c r="L574" s="97"/>
      <c r="M574" s="97"/>
      <c r="N574" s="100">
        <v>45908.0</v>
      </c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>
      <c r="A575" s="96" t="s">
        <v>4065</v>
      </c>
      <c r="B575" s="96">
        <v>2.1983095812E10</v>
      </c>
      <c r="C575" s="97"/>
      <c r="D575" s="97"/>
      <c r="E575" s="96" t="s">
        <v>85</v>
      </c>
      <c r="F575" s="96" t="s">
        <v>93</v>
      </c>
      <c r="G575" s="96" t="s">
        <v>94</v>
      </c>
      <c r="H575" s="101">
        <v>467.39</v>
      </c>
      <c r="I575" s="99"/>
      <c r="J575" s="97"/>
      <c r="K575" s="99"/>
      <c r="L575" s="97"/>
      <c r="M575" s="97"/>
      <c r="N575" s="100">
        <v>45908.0</v>
      </c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>
      <c r="A576" s="96" t="s">
        <v>24</v>
      </c>
      <c r="B576" s="96">
        <v>2.1974568943E10</v>
      </c>
      <c r="C576" s="97"/>
      <c r="D576" s="97"/>
      <c r="E576" s="96" t="s">
        <v>85</v>
      </c>
      <c r="F576" s="97"/>
      <c r="G576" s="96" t="s">
        <v>86</v>
      </c>
      <c r="H576" s="98"/>
      <c r="I576" s="99"/>
      <c r="J576" s="97"/>
      <c r="K576" s="99"/>
      <c r="L576" s="97"/>
      <c r="M576" s="97"/>
      <c r="N576" s="100">
        <v>45908.0</v>
      </c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>
      <c r="A577" s="96" t="s">
        <v>11195</v>
      </c>
      <c r="B577" s="96">
        <v>2.1987782337E10</v>
      </c>
      <c r="C577" s="97"/>
      <c r="D577" s="97"/>
      <c r="E577" s="96" t="s">
        <v>85</v>
      </c>
      <c r="F577" s="96" t="s">
        <v>93</v>
      </c>
      <c r="G577" s="96" t="s">
        <v>94</v>
      </c>
      <c r="H577" s="101">
        <v>376.37</v>
      </c>
      <c r="I577" s="99"/>
      <c r="J577" s="97"/>
      <c r="K577" s="99"/>
      <c r="L577" s="97"/>
      <c r="M577" s="97"/>
      <c r="N577" s="100">
        <v>45908.0</v>
      </c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>
      <c r="A578" s="96" t="s">
        <v>4685</v>
      </c>
      <c r="B578" s="96">
        <v>2.1977612833E10</v>
      </c>
      <c r="C578" s="97"/>
      <c r="D578" s="97"/>
      <c r="E578" s="96" t="s">
        <v>85</v>
      </c>
      <c r="F578" s="96" t="s">
        <v>93</v>
      </c>
      <c r="G578" s="96" t="s">
        <v>94</v>
      </c>
      <c r="H578" s="101">
        <v>383.1</v>
      </c>
      <c r="I578" s="99"/>
      <c r="J578" s="97"/>
      <c r="K578" s="99"/>
      <c r="L578" s="97"/>
      <c r="M578" s="97"/>
      <c r="N578" s="100">
        <v>45908.0</v>
      </c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>
      <c r="A579" s="96" t="s">
        <v>32</v>
      </c>
      <c r="B579" s="96">
        <v>2.1982474643E10</v>
      </c>
      <c r="C579" s="97"/>
      <c r="D579" s="97"/>
      <c r="E579" s="96" t="s">
        <v>85</v>
      </c>
      <c r="F579" s="96" t="s">
        <v>2141</v>
      </c>
      <c r="G579" s="96" t="s">
        <v>94</v>
      </c>
      <c r="H579" s="101">
        <v>318.47</v>
      </c>
      <c r="I579" s="99"/>
      <c r="J579" s="97"/>
      <c r="K579" s="99"/>
      <c r="L579" s="97"/>
      <c r="M579" s="97"/>
      <c r="N579" s="100">
        <v>45908.0</v>
      </c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>
      <c r="A580" s="96" t="s">
        <v>4531</v>
      </c>
      <c r="B580" s="96">
        <v>2.1996312081E10</v>
      </c>
      <c r="C580" s="97"/>
      <c r="D580" s="97"/>
      <c r="E580" s="96" t="s">
        <v>85</v>
      </c>
      <c r="F580" s="96" t="s">
        <v>93</v>
      </c>
      <c r="G580" s="96" t="s">
        <v>94</v>
      </c>
      <c r="H580" s="101">
        <v>805.34</v>
      </c>
      <c r="I580" s="99"/>
      <c r="J580" s="97"/>
      <c r="K580" s="99"/>
      <c r="L580" s="97"/>
      <c r="M580" s="97"/>
      <c r="N580" s="100">
        <v>45908.0</v>
      </c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>
      <c r="A581" s="96" t="s">
        <v>11196</v>
      </c>
      <c r="B581" s="96">
        <v>2.198233033E10</v>
      </c>
      <c r="C581" s="97"/>
      <c r="D581" s="97"/>
      <c r="E581" s="96" t="s">
        <v>85</v>
      </c>
      <c r="F581" s="96" t="s">
        <v>289</v>
      </c>
      <c r="G581" s="96" t="s">
        <v>94</v>
      </c>
      <c r="H581" s="101">
        <v>1182.86</v>
      </c>
      <c r="I581" s="99"/>
      <c r="J581" s="97"/>
      <c r="K581" s="99"/>
      <c r="L581" s="97"/>
      <c r="M581" s="97"/>
      <c r="N581" s="100">
        <v>45908.0</v>
      </c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>
      <c r="A582" s="96" t="s">
        <v>7963</v>
      </c>
      <c r="B582" s="96">
        <v>2.1998993373E10</v>
      </c>
      <c r="C582" s="97"/>
      <c r="D582" s="97"/>
      <c r="E582" s="96" t="s">
        <v>85</v>
      </c>
      <c r="F582" s="96" t="s">
        <v>140</v>
      </c>
      <c r="G582" s="96" t="s">
        <v>94</v>
      </c>
      <c r="H582" s="101">
        <v>1895.71</v>
      </c>
      <c r="I582" s="99"/>
      <c r="J582" s="97"/>
      <c r="K582" s="99"/>
      <c r="L582" s="97"/>
      <c r="M582" s="97"/>
      <c r="N582" s="100">
        <v>45908.0</v>
      </c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>
      <c r="A583" s="96" t="s">
        <v>4112</v>
      </c>
      <c r="B583" s="96">
        <v>2.1965423927E10</v>
      </c>
      <c r="C583" s="97"/>
      <c r="D583" s="97"/>
      <c r="E583" s="96" t="s">
        <v>85</v>
      </c>
      <c r="F583" s="96" t="s">
        <v>2141</v>
      </c>
      <c r="G583" s="96" t="s">
        <v>94</v>
      </c>
      <c r="H583" s="101">
        <v>636.94</v>
      </c>
      <c r="I583" s="99"/>
      <c r="J583" s="97"/>
      <c r="K583" s="99"/>
      <c r="L583" s="97"/>
      <c r="M583" s="97"/>
      <c r="N583" s="100">
        <v>45908.0</v>
      </c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>
      <c r="A584" s="96" t="s">
        <v>4282</v>
      </c>
      <c r="B584" s="96">
        <v>2.1969551666E10</v>
      </c>
      <c r="C584" s="97"/>
      <c r="D584" s="97"/>
      <c r="E584" s="96" t="s">
        <v>85</v>
      </c>
      <c r="F584" s="97"/>
      <c r="G584" s="96" t="s">
        <v>86</v>
      </c>
      <c r="H584" s="98"/>
      <c r="I584" s="99"/>
      <c r="J584" s="97"/>
      <c r="K584" s="99"/>
      <c r="L584" s="97"/>
      <c r="M584" s="97"/>
      <c r="N584" s="100">
        <v>45908.0</v>
      </c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>
      <c r="A585" s="96" t="s">
        <v>7122</v>
      </c>
      <c r="B585" s="96">
        <v>2.2992470399E10</v>
      </c>
      <c r="C585" s="97"/>
      <c r="D585" s="97"/>
      <c r="E585" s="96" t="s">
        <v>85</v>
      </c>
      <c r="F585" s="97"/>
      <c r="G585" s="96" t="s">
        <v>86</v>
      </c>
      <c r="H585" s="98"/>
      <c r="I585" s="99"/>
      <c r="J585" s="97"/>
      <c r="K585" s="99"/>
      <c r="L585" s="97"/>
      <c r="M585" s="97"/>
      <c r="N585" s="100">
        <v>45908.0</v>
      </c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>
      <c r="A586" s="96" t="s">
        <v>32</v>
      </c>
      <c r="B586" s="96">
        <v>2.1979167404E10</v>
      </c>
      <c r="C586" s="97"/>
      <c r="D586" s="97"/>
      <c r="E586" s="96" t="s">
        <v>85</v>
      </c>
      <c r="F586" s="97"/>
      <c r="G586" s="96" t="s">
        <v>86</v>
      </c>
      <c r="H586" s="98"/>
      <c r="I586" s="99"/>
      <c r="J586" s="97"/>
      <c r="K586" s="99"/>
      <c r="L586" s="97"/>
      <c r="M586" s="97"/>
      <c r="N586" s="100">
        <v>45908.0</v>
      </c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>
      <c r="A587" s="96" t="s">
        <v>3990</v>
      </c>
      <c r="B587" s="96">
        <v>2.1991116659E10</v>
      </c>
      <c r="C587" s="97"/>
      <c r="D587" s="97"/>
      <c r="E587" s="96" t="s">
        <v>655</v>
      </c>
      <c r="F587" s="97"/>
      <c r="G587" s="96" t="s">
        <v>86</v>
      </c>
      <c r="H587" s="98"/>
      <c r="I587" s="99"/>
      <c r="J587" s="97"/>
      <c r="K587" s="99"/>
      <c r="L587" s="97"/>
      <c r="M587" s="97"/>
      <c r="N587" s="100">
        <v>45908.0</v>
      </c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>
      <c r="A588" s="96" t="s">
        <v>3996</v>
      </c>
      <c r="B588" s="96">
        <v>2.1973819497E10</v>
      </c>
      <c r="C588" s="97"/>
      <c r="D588" s="97"/>
      <c r="E588" s="96" t="s">
        <v>655</v>
      </c>
      <c r="F588" s="97"/>
      <c r="G588" s="96" t="s">
        <v>86</v>
      </c>
      <c r="H588" s="98"/>
      <c r="I588" s="99"/>
      <c r="J588" s="97"/>
      <c r="K588" s="99"/>
      <c r="L588" s="97"/>
      <c r="M588" s="97"/>
      <c r="N588" s="100">
        <v>45909.0</v>
      </c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>
      <c r="A589" s="96" t="s">
        <v>4282</v>
      </c>
      <c r="B589" s="96">
        <v>2.2999585911E10</v>
      </c>
      <c r="C589" s="97"/>
      <c r="D589" s="97"/>
      <c r="E589" s="96" t="s">
        <v>655</v>
      </c>
      <c r="F589" s="97"/>
      <c r="G589" s="96" t="s">
        <v>86</v>
      </c>
      <c r="H589" s="98"/>
      <c r="I589" s="99"/>
      <c r="J589" s="97"/>
      <c r="K589" s="99"/>
      <c r="L589" s="97"/>
      <c r="M589" s="97"/>
      <c r="N589" s="100">
        <v>45909.0</v>
      </c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>
      <c r="A590" s="96" t="s">
        <v>4079</v>
      </c>
      <c r="B590" s="96">
        <v>2.1965360587E10</v>
      </c>
      <c r="C590" s="97"/>
      <c r="D590" s="97"/>
      <c r="E590" s="96" t="s">
        <v>655</v>
      </c>
      <c r="F590" s="96" t="s">
        <v>137</v>
      </c>
      <c r="G590" s="96" t="s">
        <v>94</v>
      </c>
      <c r="H590" s="101">
        <v>4676.96</v>
      </c>
      <c r="I590" s="99"/>
      <c r="J590" s="97"/>
      <c r="K590" s="99"/>
      <c r="L590" s="97"/>
      <c r="M590" s="97"/>
      <c r="N590" s="100">
        <v>45909.0</v>
      </c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>
      <c r="A591" s="96" t="s">
        <v>9019</v>
      </c>
      <c r="B591" s="96">
        <v>2.1987937989E10</v>
      </c>
      <c r="C591" s="97"/>
      <c r="D591" s="97"/>
      <c r="E591" s="96" t="s">
        <v>655</v>
      </c>
      <c r="F591" s="96" t="s">
        <v>289</v>
      </c>
      <c r="G591" s="96" t="s">
        <v>94</v>
      </c>
      <c r="H591" s="101">
        <v>578.35</v>
      </c>
      <c r="I591" s="99"/>
      <c r="J591" s="97"/>
      <c r="K591" s="99"/>
      <c r="L591" s="97"/>
      <c r="M591" s="97"/>
      <c r="N591" s="100">
        <v>45909.0</v>
      </c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>
      <c r="A592" s="96" t="s">
        <v>3986</v>
      </c>
      <c r="B592" s="96">
        <v>2.2998018082E10</v>
      </c>
      <c r="C592" s="97"/>
      <c r="D592" s="97"/>
      <c r="E592" s="96" t="s">
        <v>85</v>
      </c>
      <c r="F592" s="97"/>
      <c r="G592" s="96" t="s">
        <v>86</v>
      </c>
      <c r="H592" s="98"/>
      <c r="I592" s="99"/>
      <c r="J592" s="97"/>
      <c r="K592" s="99"/>
      <c r="L592" s="97"/>
      <c r="M592" s="97"/>
      <c r="N592" s="100">
        <v>45909.0</v>
      </c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>
      <c r="A593" s="96" t="s">
        <v>4904</v>
      </c>
      <c r="B593" s="96">
        <v>2.1978952882E10</v>
      </c>
      <c r="C593" s="97"/>
      <c r="D593" s="97"/>
      <c r="E593" s="96" t="s">
        <v>671</v>
      </c>
      <c r="F593" s="97"/>
      <c r="G593" s="96" t="s">
        <v>86</v>
      </c>
      <c r="H593" s="98"/>
      <c r="I593" s="99"/>
      <c r="J593" s="97"/>
      <c r="K593" s="99"/>
      <c r="L593" s="97"/>
      <c r="M593" s="97"/>
      <c r="N593" s="100">
        <v>45909.0</v>
      </c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>
      <c r="A594" s="96" t="s">
        <v>9492</v>
      </c>
      <c r="B594" s="96">
        <v>2.1988917821E10</v>
      </c>
      <c r="C594" s="97"/>
      <c r="D594" s="97"/>
      <c r="E594" s="96" t="s">
        <v>85</v>
      </c>
      <c r="F594" s="96" t="s">
        <v>93</v>
      </c>
      <c r="G594" s="96" t="s">
        <v>94</v>
      </c>
      <c r="H594" s="101">
        <v>556.71</v>
      </c>
      <c r="I594" s="99"/>
      <c r="J594" s="97"/>
      <c r="K594" s="99"/>
      <c r="L594" s="97"/>
      <c r="M594" s="97"/>
      <c r="N594" s="100">
        <v>45909.0</v>
      </c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>
      <c r="A595" s="96" t="s">
        <v>4458</v>
      </c>
      <c r="B595" s="96">
        <v>2.4988077792E10</v>
      </c>
      <c r="C595" s="97"/>
      <c r="D595" s="97"/>
      <c r="E595" s="96" t="s">
        <v>85</v>
      </c>
      <c r="F595" s="96" t="s">
        <v>140</v>
      </c>
      <c r="G595" s="96" t="s">
        <v>94</v>
      </c>
      <c r="H595" s="101">
        <v>1184.08</v>
      </c>
      <c r="I595" s="99"/>
      <c r="J595" s="97"/>
      <c r="K595" s="99"/>
      <c r="L595" s="97"/>
      <c r="M595" s="97"/>
      <c r="N595" s="100">
        <v>45909.0</v>
      </c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>
      <c r="A596" s="96" t="s">
        <v>4658</v>
      </c>
      <c r="B596" s="96">
        <v>2.4988358192E10</v>
      </c>
      <c r="C596" s="97"/>
      <c r="D596" s="97"/>
      <c r="E596" s="96" t="s">
        <v>85</v>
      </c>
      <c r="F596" s="96" t="s">
        <v>137</v>
      </c>
      <c r="G596" s="96" t="s">
        <v>94</v>
      </c>
      <c r="H596" s="101">
        <v>1410.1</v>
      </c>
      <c r="I596" s="99"/>
      <c r="J596" s="97"/>
      <c r="K596" s="99"/>
      <c r="L596" s="97"/>
      <c r="M596" s="97"/>
      <c r="N596" s="100">
        <v>45909.0</v>
      </c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>
      <c r="A597" s="96" t="s">
        <v>11197</v>
      </c>
      <c r="B597" s="96">
        <v>2.1964409074E10</v>
      </c>
      <c r="C597" s="97"/>
      <c r="D597" s="97"/>
      <c r="E597" s="96" t="s">
        <v>85</v>
      </c>
      <c r="F597" s="96" t="s">
        <v>137</v>
      </c>
      <c r="G597" s="96" t="s">
        <v>94</v>
      </c>
      <c r="H597" s="101">
        <v>4997.94</v>
      </c>
      <c r="I597" s="99"/>
      <c r="J597" s="97"/>
      <c r="K597" s="99"/>
      <c r="L597" s="97"/>
      <c r="M597" s="97"/>
      <c r="N597" s="100">
        <v>45909.0</v>
      </c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>
      <c r="A598" s="96" t="s">
        <v>10958</v>
      </c>
      <c r="B598" s="96">
        <v>2.1979622367E10</v>
      </c>
      <c r="C598" s="97"/>
      <c r="D598" s="97"/>
      <c r="E598" s="96" t="s">
        <v>85</v>
      </c>
      <c r="F598" s="96" t="s">
        <v>93</v>
      </c>
      <c r="G598" s="96" t="s">
        <v>94</v>
      </c>
      <c r="H598" s="101">
        <v>588.89</v>
      </c>
      <c r="I598" s="99"/>
      <c r="J598" s="97"/>
      <c r="K598" s="99"/>
      <c r="L598" s="97"/>
      <c r="M598" s="97"/>
      <c r="N598" s="100">
        <v>45909.0</v>
      </c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>
      <c r="A599" s="96" t="s">
        <v>4535</v>
      </c>
      <c r="B599" s="96">
        <v>2.1993025425E10</v>
      </c>
      <c r="C599" s="97"/>
      <c r="D599" s="97"/>
      <c r="E599" s="96" t="s">
        <v>671</v>
      </c>
      <c r="F599" s="96" t="s">
        <v>93</v>
      </c>
      <c r="G599" s="96" t="s">
        <v>94</v>
      </c>
      <c r="H599" s="101">
        <v>580.58</v>
      </c>
      <c r="I599" s="99"/>
      <c r="J599" s="97"/>
      <c r="K599" s="99"/>
      <c r="L599" s="97"/>
      <c r="M599" s="97"/>
      <c r="N599" s="100">
        <v>45909.0</v>
      </c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>
      <c r="A600" s="96" t="s">
        <v>11198</v>
      </c>
      <c r="B600" s="96">
        <v>2.4992173502E10</v>
      </c>
      <c r="C600" s="97"/>
      <c r="D600" s="97"/>
      <c r="E600" s="96" t="s">
        <v>85</v>
      </c>
      <c r="F600" s="96" t="s">
        <v>182</v>
      </c>
      <c r="G600" s="96" t="s">
        <v>94</v>
      </c>
      <c r="H600" s="101">
        <v>5122.35</v>
      </c>
      <c r="I600" s="99"/>
      <c r="J600" s="97"/>
      <c r="K600" s="99"/>
      <c r="L600" s="97"/>
      <c r="M600" s="97"/>
      <c r="N600" s="100">
        <v>45909.0</v>
      </c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>
      <c r="A601" s="96" t="s">
        <v>4176</v>
      </c>
      <c r="B601" s="96">
        <v>2.1995624345E10</v>
      </c>
      <c r="C601" s="97"/>
      <c r="D601" s="97"/>
      <c r="E601" s="96" t="s">
        <v>85</v>
      </c>
      <c r="F601" s="96" t="s">
        <v>93</v>
      </c>
      <c r="G601" s="96" t="s">
        <v>94</v>
      </c>
      <c r="H601" s="101">
        <v>560.86</v>
      </c>
      <c r="I601" s="99"/>
      <c r="J601" s="97"/>
      <c r="K601" s="99"/>
      <c r="L601" s="97"/>
      <c r="M601" s="97"/>
      <c r="N601" s="100">
        <v>45909.0</v>
      </c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>
      <c r="A602" s="96" t="s">
        <v>4274</v>
      </c>
      <c r="B602" s="96">
        <v>2.198105757E10</v>
      </c>
      <c r="C602" s="97"/>
      <c r="D602" s="97"/>
      <c r="E602" s="96" t="s">
        <v>85</v>
      </c>
      <c r="F602" s="96" t="s">
        <v>140</v>
      </c>
      <c r="G602" s="96" t="s">
        <v>94</v>
      </c>
      <c r="H602" s="101">
        <v>2832.16</v>
      </c>
      <c r="I602" s="99"/>
      <c r="J602" s="97"/>
      <c r="K602" s="99"/>
      <c r="L602" s="97"/>
      <c r="M602" s="97"/>
      <c r="N602" s="100">
        <v>45909.0</v>
      </c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>
      <c r="A603" s="96" t="s">
        <v>4382</v>
      </c>
      <c r="B603" s="96">
        <v>2.1965759744E10</v>
      </c>
      <c r="C603" s="97"/>
      <c r="D603" s="97"/>
      <c r="E603" s="96" t="s">
        <v>85</v>
      </c>
      <c r="F603" s="96" t="s">
        <v>289</v>
      </c>
      <c r="G603" s="96" t="s">
        <v>94</v>
      </c>
      <c r="H603" s="101">
        <v>2365.72</v>
      </c>
      <c r="I603" s="99"/>
      <c r="J603" s="97"/>
      <c r="K603" s="99"/>
      <c r="L603" s="97"/>
      <c r="M603" s="97"/>
      <c r="N603" s="100">
        <v>45909.0</v>
      </c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>
      <c r="A604" s="96" t="s">
        <v>5</v>
      </c>
      <c r="B604" s="96">
        <v>2.1992070182E10</v>
      </c>
      <c r="C604" s="97"/>
      <c r="D604" s="97"/>
      <c r="E604" s="96" t="s">
        <v>85</v>
      </c>
      <c r="F604" s="96" t="s">
        <v>140</v>
      </c>
      <c r="G604" s="96" t="s">
        <v>94</v>
      </c>
      <c r="H604" s="101">
        <v>1416.08</v>
      </c>
      <c r="I604" s="99"/>
      <c r="J604" s="97"/>
      <c r="K604" s="99"/>
      <c r="L604" s="97"/>
      <c r="M604" s="97"/>
      <c r="N604" s="100">
        <v>45909.0</v>
      </c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>
      <c r="A605" s="96" t="s">
        <v>11199</v>
      </c>
      <c r="B605" s="96">
        <v>2.4998786769E10</v>
      </c>
      <c r="C605" s="97"/>
      <c r="D605" s="97"/>
      <c r="E605" s="96" t="s">
        <v>85</v>
      </c>
      <c r="F605" s="96" t="s">
        <v>182</v>
      </c>
      <c r="G605" s="96" t="s">
        <v>94</v>
      </c>
      <c r="H605" s="101">
        <v>408.32</v>
      </c>
      <c r="I605" s="99"/>
      <c r="J605" s="97"/>
      <c r="K605" s="99"/>
      <c r="L605" s="97"/>
      <c r="M605" s="97"/>
      <c r="N605" s="100">
        <v>45909.0</v>
      </c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>
      <c r="A606" s="96" t="s">
        <v>5150</v>
      </c>
      <c r="B606" s="96">
        <v>2.2997537711E10</v>
      </c>
      <c r="C606" s="97"/>
      <c r="D606" s="97"/>
      <c r="E606" s="96" t="s">
        <v>85</v>
      </c>
      <c r="F606" s="96" t="s">
        <v>137</v>
      </c>
      <c r="G606" s="96" t="s">
        <v>94</v>
      </c>
      <c r="H606" s="101">
        <v>2013.91</v>
      </c>
      <c r="I606" s="99"/>
      <c r="J606" s="97"/>
      <c r="K606" s="99"/>
      <c r="L606" s="97"/>
      <c r="M606" s="97"/>
      <c r="N606" s="100">
        <v>45909.0</v>
      </c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>
      <c r="A607" s="96" t="s">
        <v>11200</v>
      </c>
      <c r="B607" s="96">
        <v>2.1964085418E10</v>
      </c>
      <c r="C607" s="97"/>
      <c r="D607" s="97"/>
      <c r="E607" s="96" t="s">
        <v>671</v>
      </c>
      <c r="F607" s="97"/>
      <c r="G607" s="96" t="s">
        <v>94</v>
      </c>
      <c r="H607" s="98"/>
      <c r="I607" s="99"/>
      <c r="J607" s="97"/>
      <c r="K607" s="99"/>
      <c r="L607" s="97"/>
      <c r="M607" s="97"/>
      <c r="N607" s="100">
        <v>45909.0</v>
      </c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>
      <c r="A608" s="96" t="s">
        <v>11201</v>
      </c>
      <c r="B608" s="96">
        <v>2.1972321501E10</v>
      </c>
      <c r="C608" s="97"/>
      <c r="D608" s="97"/>
      <c r="E608" s="96" t="s">
        <v>655</v>
      </c>
      <c r="F608" s="96" t="s">
        <v>93</v>
      </c>
      <c r="G608" s="96" t="s">
        <v>150</v>
      </c>
      <c r="H608" s="101">
        <v>467.39</v>
      </c>
      <c r="I608" s="100">
        <v>45910.0</v>
      </c>
      <c r="J608" s="96">
        <v>9.6646008E7</v>
      </c>
      <c r="K608" s="100">
        <v>45940.0</v>
      </c>
      <c r="L608" s="96">
        <v>10.0</v>
      </c>
      <c r="M608" s="97"/>
      <c r="N608" s="100">
        <v>45933.0</v>
      </c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>
      <c r="A609" s="96" t="s">
        <v>4713</v>
      </c>
      <c r="B609" s="96">
        <v>2.1982317139E10</v>
      </c>
      <c r="C609" s="97"/>
      <c r="D609" s="97"/>
      <c r="E609" s="96" t="s">
        <v>655</v>
      </c>
      <c r="F609" s="97"/>
      <c r="G609" s="96" t="s">
        <v>86</v>
      </c>
      <c r="H609" s="98"/>
      <c r="I609" s="99"/>
      <c r="J609" s="97"/>
      <c r="K609" s="99"/>
      <c r="L609" s="97"/>
      <c r="M609" s="97"/>
      <c r="N609" s="100">
        <v>45911.0</v>
      </c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>
      <c r="A610" s="96" t="s">
        <v>4189</v>
      </c>
      <c r="B610" s="96">
        <v>2.4988219099E10</v>
      </c>
      <c r="C610" s="97"/>
      <c r="D610" s="97"/>
      <c r="E610" s="96" t="s">
        <v>655</v>
      </c>
      <c r="F610" s="97"/>
      <c r="G610" s="96" t="s">
        <v>86</v>
      </c>
      <c r="H610" s="98"/>
      <c r="I610" s="99"/>
      <c r="J610" s="97"/>
      <c r="K610" s="99"/>
      <c r="L610" s="97"/>
      <c r="M610" s="97"/>
      <c r="N610" s="100">
        <v>45911.0</v>
      </c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>
      <c r="A611" s="96" t="s">
        <v>5167</v>
      </c>
      <c r="B611" s="96">
        <v>2.1995275738E10</v>
      </c>
      <c r="C611" s="97"/>
      <c r="D611" s="97"/>
      <c r="E611" s="96" t="s">
        <v>671</v>
      </c>
      <c r="F611" s="97"/>
      <c r="G611" s="96" t="s">
        <v>86</v>
      </c>
      <c r="H611" s="98"/>
      <c r="I611" s="99"/>
      <c r="J611" s="97"/>
      <c r="K611" s="99"/>
      <c r="L611" s="97"/>
      <c r="M611" s="97"/>
      <c r="N611" s="100">
        <v>45911.0</v>
      </c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>
      <c r="A612" s="96" t="s">
        <v>4713</v>
      </c>
      <c r="B612" s="96">
        <v>2.1999745622E10</v>
      </c>
      <c r="C612" s="97"/>
      <c r="D612" s="97"/>
      <c r="E612" s="96" t="s">
        <v>671</v>
      </c>
      <c r="F612" s="97"/>
      <c r="G612" s="96" t="s">
        <v>86</v>
      </c>
      <c r="H612" s="98"/>
      <c r="I612" s="99"/>
      <c r="J612" s="97"/>
      <c r="K612" s="99"/>
      <c r="L612" s="97"/>
      <c r="M612" s="97"/>
      <c r="N612" s="100">
        <v>45911.0</v>
      </c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>
      <c r="A613" s="96" t="s">
        <v>4245</v>
      </c>
      <c r="B613" s="96">
        <v>2.1987590955E10</v>
      </c>
      <c r="C613" s="97"/>
      <c r="D613" s="97"/>
      <c r="E613" s="96" t="s">
        <v>655</v>
      </c>
      <c r="F613" s="97"/>
      <c r="G613" s="96" t="s">
        <v>86</v>
      </c>
      <c r="H613" s="98"/>
      <c r="I613" s="99"/>
      <c r="J613" s="97"/>
      <c r="K613" s="99"/>
      <c r="L613" s="97"/>
      <c r="M613" s="97"/>
      <c r="N613" s="100">
        <v>45911.0</v>
      </c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>
      <c r="A614" s="96" t="s">
        <v>11202</v>
      </c>
      <c r="B614" s="96">
        <v>2.2988511628E10</v>
      </c>
      <c r="C614" s="97"/>
      <c r="D614" s="97"/>
      <c r="E614" s="96" t="s">
        <v>85</v>
      </c>
      <c r="F614" s="97"/>
      <c r="G614" s="96" t="s">
        <v>86</v>
      </c>
      <c r="H614" s="98"/>
      <c r="I614" s="99"/>
      <c r="J614" s="97"/>
      <c r="K614" s="99"/>
      <c r="L614" s="97"/>
      <c r="M614" s="97"/>
      <c r="N614" s="100">
        <v>45911.0</v>
      </c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>
      <c r="A615" s="96" t="s">
        <v>5</v>
      </c>
      <c r="B615" s="96">
        <v>2.1981239095E10</v>
      </c>
      <c r="C615" s="97"/>
      <c r="D615" s="97"/>
      <c r="E615" s="96" t="s">
        <v>85</v>
      </c>
      <c r="F615" s="97"/>
      <c r="G615" s="96" t="s">
        <v>86</v>
      </c>
      <c r="H615" s="98"/>
      <c r="I615" s="99"/>
      <c r="J615" s="97"/>
      <c r="K615" s="99"/>
      <c r="L615" s="97"/>
      <c r="M615" s="97"/>
      <c r="N615" s="100">
        <v>45911.0</v>
      </c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>
      <c r="A616" s="96" t="s">
        <v>4118</v>
      </c>
      <c r="B616" s="96">
        <v>2.1991302001E10</v>
      </c>
      <c r="C616" s="97"/>
      <c r="D616" s="97"/>
      <c r="E616" s="96" t="s">
        <v>85</v>
      </c>
      <c r="F616" s="97"/>
      <c r="G616" s="96" t="s">
        <v>86</v>
      </c>
      <c r="H616" s="98"/>
      <c r="I616" s="99"/>
      <c r="J616" s="97"/>
      <c r="K616" s="99"/>
      <c r="L616" s="97"/>
      <c r="M616" s="97"/>
      <c r="N616" s="100">
        <v>45911.0</v>
      </c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>
      <c r="A617" s="96" t="s">
        <v>4547</v>
      </c>
      <c r="B617" s="96">
        <v>2.1974279399E10</v>
      </c>
      <c r="C617" s="97"/>
      <c r="D617" s="97"/>
      <c r="E617" s="96" t="s">
        <v>85</v>
      </c>
      <c r="F617" s="97"/>
      <c r="G617" s="96" t="s">
        <v>86</v>
      </c>
      <c r="H617" s="98"/>
      <c r="I617" s="99"/>
      <c r="J617" s="97"/>
      <c r="K617" s="99"/>
      <c r="L617" s="97"/>
      <c r="M617" s="97"/>
      <c r="N617" s="100">
        <v>45911.0</v>
      </c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>
      <c r="A618" s="96" t="s">
        <v>11203</v>
      </c>
      <c r="B618" s="96">
        <v>2.199882317E10</v>
      </c>
      <c r="C618" s="97"/>
      <c r="D618" s="97"/>
      <c r="E618" s="96" t="s">
        <v>85</v>
      </c>
      <c r="F618" s="97"/>
      <c r="G618" s="96" t="s">
        <v>86</v>
      </c>
      <c r="H618" s="98"/>
      <c r="I618" s="99"/>
      <c r="J618" s="97"/>
      <c r="K618" s="99"/>
      <c r="L618" s="97"/>
      <c r="M618" s="97"/>
      <c r="N618" s="100">
        <v>45911.0</v>
      </c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>
      <c r="A619" s="96" t="s">
        <v>11204</v>
      </c>
      <c r="B619" s="96">
        <v>2.1988203147E10</v>
      </c>
      <c r="C619" s="97"/>
      <c r="D619" s="97"/>
      <c r="E619" s="96" t="s">
        <v>85</v>
      </c>
      <c r="F619" s="97"/>
      <c r="G619" s="96" t="s">
        <v>86</v>
      </c>
      <c r="H619" s="98"/>
      <c r="I619" s="99"/>
      <c r="J619" s="97"/>
      <c r="K619" s="99"/>
      <c r="L619" s="97"/>
      <c r="M619" s="97"/>
      <c r="N619" s="100">
        <v>45911.0</v>
      </c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>
      <c r="A620" s="96" t="s">
        <v>4267</v>
      </c>
      <c r="B620" s="96">
        <v>2.1996672521E10</v>
      </c>
      <c r="C620" s="97"/>
      <c r="D620" s="97"/>
      <c r="E620" s="96" t="s">
        <v>85</v>
      </c>
      <c r="F620" s="97"/>
      <c r="G620" s="96" t="s">
        <v>86</v>
      </c>
      <c r="H620" s="98"/>
      <c r="I620" s="99"/>
      <c r="J620" s="97"/>
      <c r="K620" s="99"/>
      <c r="L620" s="97"/>
      <c r="M620" s="97"/>
      <c r="N620" s="100">
        <v>45911.0</v>
      </c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>
      <c r="A621" s="96" t="s">
        <v>7504</v>
      </c>
      <c r="B621" s="96">
        <v>2.196427722E10</v>
      </c>
      <c r="C621" s="97"/>
      <c r="D621" s="97"/>
      <c r="E621" s="96" t="s">
        <v>85</v>
      </c>
      <c r="F621" s="97"/>
      <c r="G621" s="96" t="s">
        <v>86</v>
      </c>
      <c r="H621" s="98"/>
      <c r="I621" s="99"/>
      <c r="J621" s="97"/>
      <c r="K621" s="99"/>
      <c r="L621" s="97"/>
      <c r="M621" s="97"/>
      <c r="N621" s="100">
        <v>45911.0</v>
      </c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>
      <c r="A622" s="96" t="s">
        <v>4282</v>
      </c>
      <c r="B622" s="96">
        <v>2.4988037734E10</v>
      </c>
      <c r="C622" s="97"/>
      <c r="D622" s="97"/>
      <c r="E622" s="96" t="s">
        <v>85</v>
      </c>
      <c r="F622" s="97"/>
      <c r="G622" s="96" t="s">
        <v>86</v>
      </c>
      <c r="H622" s="98"/>
      <c r="I622" s="99"/>
      <c r="J622" s="97"/>
      <c r="K622" s="99"/>
      <c r="L622" s="97"/>
      <c r="M622" s="97"/>
      <c r="N622" s="100">
        <v>45911.0</v>
      </c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>
      <c r="A623" s="96" t="s">
        <v>5053</v>
      </c>
      <c r="B623" s="96">
        <v>2.1966171063E10</v>
      </c>
      <c r="C623" s="97"/>
      <c r="D623" s="97"/>
      <c r="E623" s="96" t="s">
        <v>655</v>
      </c>
      <c r="F623" s="97"/>
      <c r="G623" s="96" t="s">
        <v>86</v>
      </c>
      <c r="H623" s="98"/>
      <c r="I623" s="99"/>
      <c r="J623" s="97"/>
      <c r="K623" s="99"/>
      <c r="L623" s="97"/>
      <c r="M623" s="97"/>
      <c r="N623" s="100">
        <v>45911.0</v>
      </c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>
      <c r="A624" s="96" t="s">
        <v>4104</v>
      </c>
      <c r="B624" s="96">
        <v>2.1991085477E10</v>
      </c>
      <c r="C624" s="97"/>
      <c r="D624" s="97"/>
      <c r="E624" s="96" t="s">
        <v>671</v>
      </c>
      <c r="F624" s="97"/>
      <c r="G624" s="96" t="s">
        <v>86</v>
      </c>
      <c r="H624" s="98"/>
      <c r="I624" s="99"/>
      <c r="J624" s="97"/>
      <c r="K624" s="99"/>
      <c r="L624" s="97"/>
      <c r="M624" s="97"/>
      <c r="N624" s="100">
        <v>45911.0</v>
      </c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>
      <c r="A625" s="96" t="s">
        <v>4022</v>
      </c>
      <c r="B625" s="96">
        <v>2.1998512017E10</v>
      </c>
      <c r="C625" s="97"/>
      <c r="D625" s="97"/>
      <c r="E625" s="96" t="s">
        <v>671</v>
      </c>
      <c r="F625" s="97"/>
      <c r="G625" s="96" t="s">
        <v>86</v>
      </c>
      <c r="H625" s="98"/>
      <c r="I625" s="99"/>
      <c r="J625" s="97"/>
      <c r="K625" s="99"/>
      <c r="L625" s="97"/>
      <c r="M625" s="97"/>
      <c r="N625" s="100">
        <v>45915.0</v>
      </c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>
      <c r="A626" s="96" t="s">
        <v>4535</v>
      </c>
      <c r="B626" s="96">
        <v>2.1966201652E10</v>
      </c>
      <c r="C626" s="97"/>
      <c r="D626" s="97"/>
      <c r="E626" s="96" t="s">
        <v>671</v>
      </c>
      <c r="F626" s="97"/>
      <c r="G626" s="96" t="s">
        <v>86</v>
      </c>
      <c r="H626" s="98"/>
      <c r="I626" s="99"/>
      <c r="J626" s="97"/>
      <c r="K626" s="99"/>
      <c r="L626" s="97"/>
      <c r="M626" s="97"/>
      <c r="N626" s="100">
        <v>45915.0</v>
      </c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>
      <c r="A627" s="96" t="s">
        <v>4112</v>
      </c>
      <c r="B627" s="96">
        <v>2.2997711844E10</v>
      </c>
      <c r="C627" s="97"/>
      <c r="D627" s="97"/>
      <c r="E627" s="96" t="s">
        <v>85</v>
      </c>
      <c r="F627" s="96" t="s">
        <v>137</v>
      </c>
      <c r="G627" s="96" t="s">
        <v>94</v>
      </c>
      <c r="H627" s="101">
        <v>1013.67</v>
      </c>
      <c r="I627" s="99"/>
      <c r="J627" s="97"/>
      <c r="K627" s="99"/>
      <c r="L627" s="97"/>
      <c r="M627" s="97"/>
      <c r="N627" s="100">
        <v>45915.0</v>
      </c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>
      <c r="A628" s="96" t="s">
        <v>9411</v>
      </c>
      <c r="B628" s="96">
        <v>2.1987867555E10</v>
      </c>
      <c r="C628" s="97"/>
      <c r="D628" s="97"/>
      <c r="E628" s="96" t="s">
        <v>85</v>
      </c>
      <c r="F628" s="96" t="s">
        <v>137</v>
      </c>
      <c r="G628" s="96" t="s">
        <v>94</v>
      </c>
      <c r="H628" s="101">
        <v>3168.55</v>
      </c>
      <c r="I628" s="99"/>
      <c r="J628" s="97"/>
      <c r="K628" s="99"/>
      <c r="L628" s="97"/>
      <c r="M628" s="97"/>
      <c r="N628" s="100">
        <v>45915.0</v>
      </c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>
      <c r="A629" s="96" t="s">
        <v>5091</v>
      </c>
      <c r="B629" s="96">
        <v>2.1976795998E10</v>
      </c>
      <c r="C629" s="97"/>
      <c r="D629" s="97"/>
      <c r="E629" s="96" t="s">
        <v>85</v>
      </c>
      <c r="F629" s="96" t="s">
        <v>93</v>
      </c>
      <c r="G629" s="96" t="s">
        <v>94</v>
      </c>
      <c r="H629" s="101">
        <v>467.39</v>
      </c>
      <c r="I629" s="99"/>
      <c r="J629" s="97"/>
      <c r="K629" s="99"/>
      <c r="L629" s="97"/>
      <c r="M629" s="97"/>
      <c r="N629" s="100">
        <v>45915.0</v>
      </c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>
      <c r="A630" s="96" t="s">
        <v>4063</v>
      </c>
      <c r="B630" s="96">
        <v>2.1984329828E10</v>
      </c>
      <c r="C630" s="97"/>
      <c r="D630" s="97"/>
      <c r="E630" s="96" t="s">
        <v>85</v>
      </c>
      <c r="F630" s="96" t="s">
        <v>278</v>
      </c>
      <c r="G630" s="96" t="s">
        <v>94</v>
      </c>
      <c r="H630" s="101">
        <v>388.55</v>
      </c>
      <c r="I630" s="99"/>
      <c r="J630" s="97"/>
      <c r="K630" s="99"/>
      <c r="L630" s="97"/>
      <c r="M630" s="97"/>
      <c r="N630" s="100">
        <v>45915.0</v>
      </c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>
      <c r="A631" s="96" t="s">
        <v>11205</v>
      </c>
      <c r="B631" s="96">
        <v>2.2992085623E10</v>
      </c>
      <c r="C631" s="97"/>
      <c r="D631" s="97"/>
      <c r="E631" s="96" t="s">
        <v>85</v>
      </c>
      <c r="F631" s="96" t="s">
        <v>278</v>
      </c>
      <c r="G631" s="96" t="s">
        <v>94</v>
      </c>
      <c r="H631" s="101">
        <v>589.16</v>
      </c>
      <c r="I631" s="99"/>
      <c r="J631" s="97"/>
      <c r="K631" s="99"/>
      <c r="L631" s="97"/>
      <c r="M631" s="97"/>
      <c r="N631" s="100">
        <v>45915.0</v>
      </c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>
      <c r="A632" s="96" t="s">
        <v>11200</v>
      </c>
      <c r="B632" s="96">
        <v>2.1964085418E10</v>
      </c>
      <c r="C632" s="97"/>
      <c r="D632" s="97"/>
      <c r="E632" s="96" t="s">
        <v>85</v>
      </c>
      <c r="F632" s="96" t="s">
        <v>137</v>
      </c>
      <c r="G632" s="96" t="s">
        <v>94</v>
      </c>
      <c r="H632" s="101">
        <v>675.04</v>
      </c>
      <c r="I632" s="99"/>
      <c r="J632" s="97"/>
      <c r="K632" s="99"/>
      <c r="L632" s="97"/>
      <c r="M632" s="97"/>
      <c r="N632" s="100">
        <v>45915.0</v>
      </c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>
      <c r="A633" s="96" t="s">
        <v>4411</v>
      </c>
      <c r="B633" s="96">
        <v>2.1969450715E10</v>
      </c>
      <c r="C633" s="97"/>
      <c r="D633" s="97"/>
      <c r="E633" s="96" t="s">
        <v>85</v>
      </c>
      <c r="F633" s="96" t="s">
        <v>137</v>
      </c>
      <c r="G633" s="96" t="s">
        <v>94</v>
      </c>
      <c r="H633" s="101">
        <v>1894.98</v>
      </c>
      <c r="I633" s="99"/>
      <c r="J633" s="97"/>
      <c r="K633" s="99"/>
      <c r="L633" s="97"/>
      <c r="M633" s="97"/>
      <c r="N633" s="100">
        <v>45915.0</v>
      </c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>
      <c r="A634" s="96" t="s">
        <v>11206</v>
      </c>
      <c r="B634" s="96">
        <v>2.1986223141E10</v>
      </c>
      <c r="C634" s="97"/>
      <c r="D634" s="97"/>
      <c r="E634" s="96" t="s">
        <v>671</v>
      </c>
      <c r="F634" s="96" t="s">
        <v>289</v>
      </c>
      <c r="G634" s="96" t="s">
        <v>94</v>
      </c>
      <c r="H634" s="101">
        <v>2695.23</v>
      </c>
      <c r="I634" s="99"/>
      <c r="J634" s="97"/>
      <c r="K634" s="99"/>
      <c r="L634" s="97"/>
      <c r="M634" s="97"/>
      <c r="N634" s="100">
        <v>45915.0</v>
      </c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>
      <c r="A635" s="96" t="s">
        <v>4299</v>
      </c>
      <c r="B635" s="96">
        <v>2.1970134133E10</v>
      </c>
      <c r="C635" s="97"/>
      <c r="D635" s="97"/>
      <c r="E635" s="96" t="s">
        <v>85</v>
      </c>
      <c r="F635" s="96" t="s">
        <v>93</v>
      </c>
      <c r="G635" s="96" t="s">
        <v>94</v>
      </c>
      <c r="H635" s="101">
        <v>693.23</v>
      </c>
      <c r="I635" s="99"/>
      <c r="J635" s="97"/>
      <c r="K635" s="99"/>
      <c r="L635" s="97"/>
      <c r="M635" s="97"/>
      <c r="N635" s="100">
        <v>45915.0</v>
      </c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>
      <c r="A636" s="96" t="s">
        <v>4818</v>
      </c>
      <c r="B636" s="96">
        <v>2.1967099162E10</v>
      </c>
      <c r="C636" s="97"/>
      <c r="D636" s="97"/>
      <c r="E636" s="96" t="s">
        <v>655</v>
      </c>
      <c r="F636" s="96" t="s">
        <v>93</v>
      </c>
      <c r="G636" s="96" t="s">
        <v>94</v>
      </c>
      <c r="H636" s="101">
        <v>467.39</v>
      </c>
      <c r="I636" s="99"/>
      <c r="J636" s="97"/>
      <c r="K636" s="99"/>
      <c r="L636" s="97"/>
      <c r="M636" s="97"/>
      <c r="N636" s="100">
        <v>45915.0</v>
      </c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>
      <c r="A637" s="96" t="s">
        <v>4104</v>
      </c>
      <c r="B637" s="96">
        <v>2.1991085477E10</v>
      </c>
      <c r="C637" s="97"/>
      <c r="D637" s="97"/>
      <c r="E637" s="96" t="s">
        <v>671</v>
      </c>
      <c r="F637" s="96" t="s">
        <v>93</v>
      </c>
      <c r="G637" s="96" t="s">
        <v>94</v>
      </c>
      <c r="H637" s="101">
        <v>376.37</v>
      </c>
      <c r="I637" s="99"/>
      <c r="J637" s="97"/>
      <c r="K637" s="99"/>
      <c r="L637" s="97"/>
      <c r="M637" s="97"/>
      <c r="N637" s="100">
        <v>45915.0</v>
      </c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>
      <c r="A638" s="96" t="s">
        <v>11207</v>
      </c>
      <c r="B638" s="96">
        <v>2.2997248792E10</v>
      </c>
      <c r="C638" s="97"/>
      <c r="D638" s="97"/>
      <c r="E638" s="96" t="s">
        <v>85</v>
      </c>
      <c r="F638" s="97"/>
      <c r="G638" s="96" t="s">
        <v>86</v>
      </c>
      <c r="H638" s="98"/>
      <c r="I638" s="99"/>
      <c r="J638" s="97"/>
      <c r="K638" s="99"/>
      <c r="L638" s="97"/>
      <c r="M638" s="97"/>
      <c r="N638" s="100">
        <v>45915.0</v>
      </c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>
      <c r="A639" s="96" t="s">
        <v>4951</v>
      </c>
      <c r="B639" s="96">
        <v>2.2997710837E10</v>
      </c>
      <c r="C639" s="97"/>
      <c r="D639" s="97"/>
      <c r="E639" s="96" t="s">
        <v>85</v>
      </c>
      <c r="F639" s="97"/>
      <c r="G639" s="96" t="s">
        <v>86</v>
      </c>
      <c r="H639" s="98"/>
      <c r="I639" s="99"/>
      <c r="J639" s="97"/>
      <c r="K639" s="99"/>
      <c r="L639" s="97"/>
      <c r="M639" s="97"/>
      <c r="N639" s="100">
        <v>45915.0</v>
      </c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>
      <c r="A640" s="96" t="s">
        <v>11208</v>
      </c>
      <c r="B640" s="96">
        <v>2.299879753E10</v>
      </c>
      <c r="C640" s="97"/>
      <c r="D640" s="97"/>
      <c r="E640" s="96" t="s">
        <v>85</v>
      </c>
      <c r="F640" s="97"/>
      <c r="G640" s="96" t="s">
        <v>86</v>
      </c>
      <c r="H640" s="98"/>
      <c r="I640" s="99"/>
      <c r="J640" s="97"/>
      <c r="K640" s="99"/>
      <c r="L640" s="97"/>
      <c r="M640" s="97"/>
      <c r="N640" s="100">
        <v>45915.0</v>
      </c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>
      <c r="A641" s="96" t="s">
        <v>9242</v>
      </c>
      <c r="B641" s="96">
        <v>2.1970653666E10</v>
      </c>
      <c r="C641" s="97"/>
      <c r="D641" s="97"/>
      <c r="E641" s="96" t="s">
        <v>85</v>
      </c>
      <c r="F641" s="97"/>
      <c r="G641" s="96" t="s">
        <v>86</v>
      </c>
      <c r="H641" s="98"/>
      <c r="I641" s="99"/>
      <c r="J641" s="97"/>
      <c r="K641" s="99"/>
      <c r="L641" s="97"/>
      <c r="M641" s="97"/>
      <c r="N641" s="100">
        <v>45915.0</v>
      </c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>
      <c r="A642" s="96" t="s">
        <v>5162</v>
      </c>
      <c r="B642" s="96">
        <v>2.1964133489E10</v>
      </c>
      <c r="C642" s="97"/>
      <c r="D642" s="97"/>
      <c r="E642" s="96" t="s">
        <v>85</v>
      </c>
      <c r="F642" s="97"/>
      <c r="G642" s="96" t="s">
        <v>86</v>
      </c>
      <c r="H642" s="98"/>
      <c r="I642" s="99"/>
      <c r="J642" s="97"/>
      <c r="K642" s="99"/>
      <c r="L642" s="97"/>
      <c r="M642" s="97"/>
      <c r="N642" s="100">
        <v>45915.0</v>
      </c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>
      <c r="A643" s="96" t="s">
        <v>11209</v>
      </c>
      <c r="B643" s="96">
        <v>2.1980993103E10</v>
      </c>
      <c r="C643" s="97"/>
      <c r="D643" s="97"/>
      <c r="E643" s="96" t="s">
        <v>655</v>
      </c>
      <c r="F643" s="97"/>
      <c r="G643" s="96" t="s">
        <v>86</v>
      </c>
      <c r="H643" s="98"/>
      <c r="I643" s="99"/>
      <c r="J643" s="97"/>
      <c r="K643" s="99"/>
      <c r="L643" s="97"/>
      <c r="M643" s="97"/>
      <c r="N643" s="100">
        <v>45915.0</v>
      </c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>
      <c r="A644" s="96" t="s">
        <v>4026</v>
      </c>
      <c r="B644" s="96">
        <v>2.1983185842E10</v>
      </c>
      <c r="C644" s="97"/>
      <c r="D644" s="97"/>
      <c r="E644" s="96" t="s">
        <v>85</v>
      </c>
      <c r="F644" s="97"/>
      <c r="G644" s="96" t="s">
        <v>86</v>
      </c>
      <c r="H644" s="98"/>
      <c r="I644" s="99"/>
      <c r="J644" s="97"/>
      <c r="K644" s="99"/>
      <c r="L644" s="97"/>
      <c r="M644" s="97"/>
      <c r="N644" s="100">
        <v>45915.0</v>
      </c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>
      <c r="A645" s="96" t="s">
        <v>11210</v>
      </c>
      <c r="B645" s="96">
        <v>2.2992367632E10</v>
      </c>
      <c r="C645" s="97"/>
      <c r="D645" s="97"/>
      <c r="E645" s="96" t="s">
        <v>85</v>
      </c>
      <c r="F645" s="97"/>
      <c r="G645" s="96" t="s">
        <v>86</v>
      </c>
      <c r="H645" s="98"/>
      <c r="I645" s="99"/>
      <c r="J645" s="97"/>
      <c r="K645" s="99"/>
      <c r="L645" s="97"/>
      <c r="M645" s="97"/>
      <c r="N645" s="100">
        <v>45915.0</v>
      </c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>
      <c r="A646" s="96" t="s">
        <v>4955</v>
      </c>
      <c r="B646" s="96">
        <v>2.1987198246E10</v>
      </c>
      <c r="C646" s="97"/>
      <c r="D646" s="97"/>
      <c r="E646" s="96" t="s">
        <v>85</v>
      </c>
      <c r="F646" s="97"/>
      <c r="G646" s="96" t="s">
        <v>86</v>
      </c>
      <c r="H646" s="98"/>
      <c r="I646" s="99"/>
      <c r="J646" s="97"/>
      <c r="K646" s="99"/>
      <c r="L646" s="97"/>
      <c r="M646" s="97"/>
      <c r="N646" s="100">
        <v>45915.0</v>
      </c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>
      <c r="A647" s="96" t="s">
        <v>5497</v>
      </c>
      <c r="B647" s="96">
        <v>2.1975108951E10</v>
      </c>
      <c r="C647" s="97"/>
      <c r="D647" s="97"/>
      <c r="E647" s="96" t="s">
        <v>85</v>
      </c>
      <c r="F647" s="97"/>
      <c r="G647" s="96" t="s">
        <v>86</v>
      </c>
      <c r="H647" s="98"/>
      <c r="I647" s="99"/>
      <c r="J647" s="97"/>
      <c r="K647" s="99"/>
      <c r="L647" s="97"/>
      <c r="M647" s="97"/>
      <c r="N647" s="100">
        <v>45915.0</v>
      </c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>
      <c r="A648" s="96" t="s">
        <v>4184</v>
      </c>
      <c r="B648" s="96">
        <v>2.1976754908E10</v>
      </c>
      <c r="C648" s="97"/>
      <c r="D648" s="97"/>
      <c r="E648" s="96" t="s">
        <v>85</v>
      </c>
      <c r="F648" s="97"/>
      <c r="G648" s="96" t="s">
        <v>86</v>
      </c>
      <c r="H648" s="98"/>
      <c r="I648" s="99"/>
      <c r="J648" s="97"/>
      <c r="K648" s="99"/>
      <c r="L648" s="97"/>
      <c r="M648" s="97"/>
      <c r="N648" s="100">
        <v>45915.0</v>
      </c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>
      <c r="A649" s="96" t="s">
        <v>4022</v>
      </c>
      <c r="B649" s="96">
        <v>2.1977161122E10</v>
      </c>
      <c r="C649" s="97"/>
      <c r="D649" s="97"/>
      <c r="E649" s="96" t="s">
        <v>85</v>
      </c>
      <c r="F649" s="96" t="s">
        <v>103</v>
      </c>
      <c r="G649" s="96" t="s">
        <v>94</v>
      </c>
      <c r="H649" s="101">
        <v>208.21</v>
      </c>
      <c r="I649" s="99"/>
      <c r="J649" s="97"/>
      <c r="K649" s="99"/>
      <c r="L649" s="97"/>
      <c r="M649" s="97"/>
      <c r="N649" s="100">
        <v>45915.0</v>
      </c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>
      <c r="A650" s="96" t="s">
        <v>4286</v>
      </c>
      <c r="B650" s="96">
        <v>2.1969663758E10</v>
      </c>
      <c r="C650" s="97"/>
      <c r="D650" s="97"/>
      <c r="E650" s="96" t="s">
        <v>85</v>
      </c>
      <c r="F650" s="97"/>
      <c r="G650" s="96" t="s">
        <v>86</v>
      </c>
      <c r="H650" s="98"/>
      <c r="I650" s="99"/>
      <c r="J650" s="97"/>
      <c r="K650" s="99"/>
      <c r="L650" s="97"/>
      <c r="M650" s="97"/>
      <c r="N650" s="100">
        <v>45915.0</v>
      </c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>
      <c r="A651" s="96" t="s">
        <v>11211</v>
      </c>
      <c r="B651" s="96">
        <v>2.1986348644E10</v>
      </c>
      <c r="C651" s="97"/>
      <c r="D651" s="97"/>
      <c r="E651" s="96" t="s">
        <v>85</v>
      </c>
      <c r="F651" s="96" t="s">
        <v>420</v>
      </c>
      <c r="G651" s="96" t="s">
        <v>94</v>
      </c>
      <c r="H651" s="101">
        <v>318.47</v>
      </c>
      <c r="I651" s="99"/>
      <c r="J651" s="97"/>
      <c r="K651" s="99"/>
      <c r="L651" s="97"/>
      <c r="M651" s="97"/>
      <c r="N651" s="100">
        <v>45915.0</v>
      </c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>
      <c r="A652" s="96" t="s">
        <v>5173</v>
      </c>
      <c r="B652" s="96">
        <v>2.1970091987E10</v>
      </c>
      <c r="C652" s="97"/>
      <c r="D652" s="97"/>
      <c r="E652" s="96" t="s">
        <v>85</v>
      </c>
      <c r="F652" s="96" t="s">
        <v>137</v>
      </c>
      <c r="G652" s="96" t="s">
        <v>94</v>
      </c>
      <c r="H652" s="101">
        <v>705.95</v>
      </c>
      <c r="I652" s="99"/>
      <c r="J652" s="97"/>
      <c r="K652" s="99"/>
      <c r="L652" s="97"/>
      <c r="M652" s="97"/>
      <c r="N652" s="100">
        <v>45915.0</v>
      </c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>
      <c r="A653" s="96" t="s">
        <v>7735</v>
      </c>
      <c r="B653" s="96">
        <v>2.1988100632E10</v>
      </c>
      <c r="C653" s="97"/>
      <c r="D653" s="97"/>
      <c r="E653" s="96" t="s">
        <v>85</v>
      </c>
      <c r="F653" s="96" t="s">
        <v>93</v>
      </c>
      <c r="G653" s="96" t="s">
        <v>94</v>
      </c>
      <c r="H653" s="101">
        <v>890.7</v>
      </c>
      <c r="I653" s="99"/>
      <c r="J653" s="97"/>
      <c r="K653" s="99"/>
      <c r="L653" s="97"/>
      <c r="M653" s="97"/>
      <c r="N653" s="100">
        <v>45915.0</v>
      </c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>
      <c r="A654" s="96" t="s">
        <v>4837</v>
      </c>
      <c r="B654" s="96">
        <v>2.2992471787E10</v>
      </c>
      <c r="C654" s="97"/>
      <c r="D654" s="97"/>
      <c r="E654" s="96" t="s">
        <v>85</v>
      </c>
      <c r="F654" s="97"/>
      <c r="G654" s="96" t="s">
        <v>86</v>
      </c>
      <c r="H654" s="98"/>
      <c r="I654" s="99"/>
      <c r="J654" s="97"/>
      <c r="K654" s="99"/>
      <c r="L654" s="97"/>
      <c r="M654" s="97"/>
      <c r="N654" s="100">
        <v>45916.0</v>
      </c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>
      <c r="A655" s="96" t="s">
        <v>4744</v>
      </c>
      <c r="B655" s="96">
        <v>2.1990173647E10</v>
      </c>
      <c r="C655" s="97"/>
      <c r="D655" s="97"/>
      <c r="E655" s="96" t="s">
        <v>85</v>
      </c>
      <c r="F655" s="97"/>
      <c r="G655" s="96" t="s">
        <v>86</v>
      </c>
      <c r="H655" s="98"/>
      <c r="I655" s="99"/>
      <c r="J655" s="97"/>
      <c r="K655" s="99"/>
      <c r="L655" s="97"/>
      <c r="M655" s="97"/>
      <c r="N655" s="100">
        <v>45916.0</v>
      </c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>
      <c r="A656" s="96" t="s">
        <v>11212</v>
      </c>
      <c r="B656" s="96">
        <v>2.2998059763E10</v>
      </c>
      <c r="C656" s="97"/>
      <c r="D656" s="97"/>
      <c r="E656" s="96" t="s">
        <v>85</v>
      </c>
      <c r="F656" s="97"/>
      <c r="G656" s="96" t="s">
        <v>86</v>
      </c>
      <c r="H656" s="98"/>
      <c r="I656" s="99"/>
      <c r="J656" s="97"/>
      <c r="K656" s="99"/>
      <c r="L656" s="97"/>
      <c r="M656" s="97"/>
      <c r="N656" s="100">
        <v>45916.0</v>
      </c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>
      <c r="A657" s="96" t="s">
        <v>4535</v>
      </c>
      <c r="B657" s="96">
        <v>2.198582444E10</v>
      </c>
      <c r="C657" s="97"/>
      <c r="D657" s="97"/>
      <c r="E657" s="96" t="s">
        <v>85</v>
      </c>
      <c r="F657" s="97"/>
      <c r="G657" s="96" t="s">
        <v>86</v>
      </c>
      <c r="H657" s="98"/>
      <c r="I657" s="99"/>
      <c r="J657" s="97"/>
      <c r="K657" s="99"/>
      <c r="L657" s="97"/>
      <c r="M657" s="97"/>
      <c r="N657" s="100">
        <v>45916.0</v>
      </c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>
      <c r="A658" s="96" t="s">
        <v>11213</v>
      </c>
      <c r="B658" s="96">
        <v>2.1992729676E10</v>
      </c>
      <c r="C658" s="97"/>
      <c r="D658" s="97"/>
      <c r="E658" s="96" t="s">
        <v>85</v>
      </c>
      <c r="F658" s="97"/>
      <c r="G658" s="96" t="s">
        <v>86</v>
      </c>
      <c r="H658" s="98"/>
      <c r="I658" s="99"/>
      <c r="J658" s="97"/>
      <c r="K658" s="99"/>
      <c r="L658" s="97"/>
      <c r="M658" s="97"/>
      <c r="N658" s="100">
        <v>45916.0</v>
      </c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>
      <c r="A659" s="96" t="s">
        <v>5077</v>
      </c>
      <c r="B659" s="96">
        <v>2.1988921575E10</v>
      </c>
      <c r="C659" s="97"/>
      <c r="D659" s="97"/>
      <c r="E659" s="96" t="s">
        <v>85</v>
      </c>
      <c r="F659" s="97"/>
      <c r="G659" s="96" t="s">
        <v>86</v>
      </c>
      <c r="H659" s="98"/>
      <c r="I659" s="99"/>
      <c r="J659" s="97"/>
      <c r="K659" s="99"/>
      <c r="L659" s="97"/>
      <c r="M659" s="97"/>
      <c r="N659" s="100">
        <v>45916.0</v>
      </c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>
      <c r="A660" s="96" t="s">
        <v>3</v>
      </c>
      <c r="B660" s="96">
        <v>2.196844445E10</v>
      </c>
      <c r="C660" s="97"/>
      <c r="D660" s="97"/>
      <c r="E660" s="96" t="s">
        <v>85</v>
      </c>
      <c r="F660" s="97"/>
      <c r="G660" s="96" t="s">
        <v>86</v>
      </c>
      <c r="H660" s="98"/>
      <c r="I660" s="99"/>
      <c r="J660" s="97"/>
      <c r="K660" s="99"/>
      <c r="L660" s="97"/>
      <c r="M660" s="97"/>
      <c r="N660" s="100">
        <v>45916.0</v>
      </c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>
      <c r="A661" s="96" t="s">
        <v>11214</v>
      </c>
      <c r="B661" s="96">
        <v>2.1983616759E10</v>
      </c>
      <c r="C661" s="97"/>
      <c r="D661" s="97"/>
      <c r="E661" s="96" t="s">
        <v>85</v>
      </c>
      <c r="F661" s="97"/>
      <c r="G661" s="96" t="s">
        <v>86</v>
      </c>
      <c r="H661" s="98"/>
      <c r="I661" s="99"/>
      <c r="J661" s="97"/>
      <c r="K661" s="99"/>
      <c r="L661" s="97"/>
      <c r="M661" s="97"/>
      <c r="N661" s="100">
        <v>45916.0</v>
      </c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>
      <c r="A662" s="96" t="s">
        <v>4159</v>
      </c>
      <c r="B662" s="96">
        <v>2.1979398365E10</v>
      </c>
      <c r="C662" s="97"/>
      <c r="D662" s="97"/>
      <c r="E662" s="96" t="s">
        <v>85</v>
      </c>
      <c r="F662" s="97"/>
      <c r="G662" s="96" t="s">
        <v>86</v>
      </c>
      <c r="H662" s="98"/>
      <c r="I662" s="99"/>
      <c r="J662" s="97"/>
      <c r="K662" s="99"/>
      <c r="L662" s="97"/>
      <c r="M662" s="97"/>
      <c r="N662" s="100">
        <v>45916.0</v>
      </c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>
      <c r="A663" s="96" t="s">
        <v>4739</v>
      </c>
      <c r="B663" s="96">
        <v>2.2998645228E10</v>
      </c>
      <c r="C663" s="97"/>
      <c r="D663" s="97"/>
      <c r="E663" s="96" t="s">
        <v>655</v>
      </c>
      <c r="F663" s="97"/>
      <c r="G663" s="96" t="s">
        <v>86</v>
      </c>
      <c r="H663" s="98"/>
      <c r="I663" s="99"/>
      <c r="J663" s="97"/>
      <c r="K663" s="99"/>
      <c r="L663" s="97"/>
      <c r="M663" s="97"/>
      <c r="N663" s="100">
        <v>45916.0</v>
      </c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>
      <c r="A664" s="96" t="s">
        <v>4424</v>
      </c>
      <c r="B664" s="96">
        <v>2.1969523345E10</v>
      </c>
      <c r="C664" s="97"/>
      <c r="D664" s="97"/>
      <c r="E664" s="96" t="s">
        <v>671</v>
      </c>
      <c r="F664" s="97"/>
      <c r="G664" s="96" t="s">
        <v>86</v>
      </c>
      <c r="H664" s="98"/>
      <c r="I664" s="99"/>
      <c r="J664" s="97"/>
      <c r="K664" s="99"/>
      <c r="L664" s="97"/>
      <c r="M664" s="97"/>
      <c r="N664" s="100">
        <v>45916.0</v>
      </c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>
      <c r="A665" s="96" t="s">
        <v>5144</v>
      </c>
      <c r="B665" s="96">
        <v>2.2998117986E10</v>
      </c>
      <c r="C665" s="97"/>
      <c r="D665" s="97"/>
      <c r="E665" s="96" t="s">
        <v>85</v>
      </c>
      <c r="F665" s="97"/>
      <c r="G665" s="96" t="s">
        <v>86</v>
      </c>
      <c r="H665" s="98"/>
      <c r="I665" s="99"/>
      <c r="J665" s="97"/>
      <c r="K665" s="99"/>
      <c r="L665" s="97"/>
      <c r="M665" s="97"/>
      <c r="N665" s="100">
        <v>45916.0</v>
      </c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>
      <c r="A666" s="96" t="s">
        <v>7813</v>
      </c>
      <c r="B666" s="96">
        <v>2.1984402195E10</v>
      </c>
      <c r="C666" s="97"/>
      <c r="D666" s="97"/>
      <c r="E666" s="96" t="s">
        <v>671</v>
      </c>
      <c r="F666" s="97"/>
      <c r="G666" s="96" t="s">
        <v>86</v>
      </c>
      <c r="H666" s="98"/>
      <c r="I666" s="99"/>
      <c r="J666" s="97"/>
      <c r="K666" s="99"/>
      <c r="L666" s="97"/>
      <c r="M666" s="97"/>
      <c r="N666" s="100">
        <v>45916.0</v>
      </c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>
      <c r="A667" s="96" t="s">
        <v>11215</v>
      </c>
      <c r="B667" s="96">
        <v>2.1988147036E10</v>
      </c>
      <c r="C667" s="97"/>
      <c r="D667" s="97"/>
      <c r="E667" s="96" t="s">
        <v>671</v>
      </c>
      <c r="F667" s="97"/>
      <c r="G667" s="96" t="s">
        <v>86</v>
      </c>
      <c r="H667" s="98"/>
      <c r="I667" s="99"/>
      <c r="J667" s="97"/>
      <c r="K667" s="99"/>
      <c r="L667" s="97"/>
      <c r="M667" s="97"/>
      <c r="N667" s="100">
        <v>45916.0</v>
      </c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>
      <c r="A668" s="96" t="s">
        <v>11216</v>
      </c>
      <c r="B668" s="96">
        <v>2.499903693E10</v>
      </c>
      <c r="C668" s="97"/>
      <c r="D668" s="97"/>
      <c r="E668" s="96" t="s">
        <v>655</v>
      </c>
      <c r="F668" s="97"/>
      <c r="G668" s="96" t="s">
        <v>86</v>
      </c>
      <c r="H668" s="98"/>
      <c r="I668" s="99"/>
      <c r="J668" s="97"/>
      <c r="K668" s="99"/>
      <c r="L668" s="97"/>
      <c r="M668" s="97"/>
      <c r="N668" s="100">
        <v>45916.0</v>
      </c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>
      <c r="A669" s="96" t="s">
        <v>14</v>
      </c>
      <c r="B669" s="96">
        <v>2.187534771E10</v>
      </c>
      <c r="C669" s="97"/>
      <c r="D669" s="97"/>
      <c r="E669" s="96" t="s">
        <v>85</v>
      </c>
      <c r="F669" s="96" t="s">
        <v>93</v>
      </c>
      <c r="G669" s="96" t="s">
        <v>94</v>
      </c>
      <c r="H669" s="101">
        <v>383.1</v>
      </c>
      <c r="I669" s="99"/>
      <c r="J669" s="97"/>
      <c r="K669" s="99"/>
      <c r="L669" s="97"/>
      <c r="M669" s="97"/>
      <c r="N669" s="100">
        <v>45916.0</v>
      </c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>
      <c r="A670" s="96" t="s">
        <v>4955</v>
      </c>
      <c r="B670" s="96">
        <v>2.2998298677E10</v>
      </c>
      <c r="C670" s="97"/>
      <c r="D670" s="97"/>
      <c r="E670" s="96" t="s">
        <v>85</v>
      </c>
      <c r="F670" s="96" t="s">
        <v>970</v>
      </c>
      <c r="G670" s="96" t="s">
        <v>94</v>
      </c>
      <c r="H670" s="101">
        <v>328.91</v>
      </c>
      <c r="I670" s="99"/>
      <c r="J670" s="97"/>
      <c r="K670" s="99"/>
      <c r="L670" s="97"/>
      <c r="M670" s="97"/>
      <c r="N670" s="100">
        <v>45916.0</v>
      </c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>
      <c r="A671" s="96" t="s">
        <v>5008</v>
      </c>
      <c r="B671" s="96">
        <v>2.299213149E10</v>
      </c>
      <c r="C671" s="97"/>
      <c r="D671" s="97"/>
      <c r="E671" s="96" t="s">
        <v>85</v>
      </c>
      <c r="F671" s="96" t="s">
        <v>718</v>
      </c>
      <c r="G671" s="96" t="s">
        <v>94</v>
      </c>
      <c r="H671" s="101">
        <v>722.35</v>
      </c>
      <c r="I671" s="99"/>
      <c r="J671" s="97"/>
      <c r="K671" s="99"/>
      <c r="L671" s="97"/>
      <c r="M671" s="97"/>
      <c r="N671" s="100">
        <v>45916.0</v>
      </c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>
      <c r="A672" s="96" t="s">
        <v>5348</v>
      </c>
      <c r="B672" s="96">
        <v>2.1983656542E10</v>
      </c>
      <c r="C672" s="97"/>
      <c r="D672" s="97"/>
      <c r="E672" s="96" t="s">
        <v>85</v>
      </c>
      <c r="F672" s="96" t="s">
        <v>93</v>
      </c>
      <c r="G672" s="96" t="s">
        <v>94</v>
      </c>
      <c r="H672" s="101">
        <v>1106.89</v>
      </c>
      <c r="I672" s="99"/>
      <c r="J672" s="97"/>
      <c r="K672" s="99"/>
      <c r="L672" s="97"/>
      <c r="M672" s="97"/>
      <c r="N672" s="100">
        <v>45916.0</v>
      </c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>
      <c r="A673" s="96" t="s">
        <v>11217</v>
      </c>
      <c r="B673" s="96">
        <v>2.1972397164E10</v>
      </c>
      <c r="C673" s="97"/>
      <c r="D673" s="97"/>
      <c r="E673" s="96" t="s">
        <v>85</v>
      </c>
      <c r="F673" s="96" t="s">
        <v>93</v>
      </c>
      <c r="G673" s="96" t="s">
        <v>94</v>
      </c>
      <c r="H673" s="101">
        <v>696.99</v>
      </c>
      <c r="I673" s="99"/>
      <c r="J673" s="97"/>
      <c r="K673" s="99"/>
      <c r="L673" s="97"/>
      <c r="M673" s="97"/>
      <c r="N673" s="100">
        <v>45916.0</v>
      </c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>
      <c r="A674" s="96" t="s">
        <v>5270</v>
      </c>
      <c r="B674" s="96">
        <v>2.1996543013E10</v>
      </c>
      <c r="C674" s="97"/>
      <c r="D674" s="97"/>
      <c r="E674" s="96" t="s">
        <v>85</v>
      </c>
      <c r="F674" s="96" t="s">
        <v>93</v>
      </c>
      <c r="G674" s="96" t="s">
        <v>94</v>
      </c>
      <c r="H674" s="101">
        <v>1601.92</v>
      </c>
      <c r="I674" s="99"/>
      <c r="J674" s="97"/>
      <c r="K674" s="99"/>
      <c r="L674" s="97"/>
      <c r="M674" s="97"/>
      <c r="N674" s="100">
        <v>45916.0</v>
      </c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>
      <c r="A675" s="96" t="s">
        <v>11218</v>
      </c>
      <c r="B675" s="96">
        <v>2.1999527752E10</v>
      </c>
      <c r="C675" s="97"/>
      <c r="D675" s="97"/>
      <c r="E675" s="96" t="s">
        <v>85</v>
      </c>
      <c r="F675" s="96" t="s">
        <v>140</v>
      </c>
      <c r="G675" s="96" t="s">
        <v>94</v>
      </c>
      <c r="H675" s="101">
        <v>1828.43</v>
      </c>
      <c r="I675" s="99"/>
      <c r="J675" s="97"/>
      <c r="K675" s="99"/>
      <c r="L675" s="97"/>
      <c r="M675" s="97"/>
      <c r="N675" s="100">
        <v>45916.0</v>
      </c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>
      <c r="A676" s="96" t="s">
        <v>4744</v>
      </c>
      <c r="B676" s="96">
        <v>2.4988313117E10</v>
      </c>
      <c r="C676" s="97"/>
      <c r="D676" s="97"/>
      <c r="E676" s="96" t="s">
        <v>85</v>
      </c>
      <c r="F676" s="96" t="s">
        <v>289</v>
      </c>
      <c r="G676" s="96" t="s">
        <v>94</v>
      </c>
      <c r="H676" s="101">
        <v>3299.14</v>
      </c>
      <c r="I676" s="99"/>
      <c r="J676" s="97"/>
      <c r="K676" s="99"/>
      <c r="L676" s="97"/>
      <c r="M676" s="97"/>
      <c r="N676" s="100">
        <v>45916.0</v>
      </c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>
      <c r="A677" s="96" t="s">
        <v>4685</v>
      </c>
      <c r="B677" s="96">
        <v>2.4999262136E10</v>
      </c>
      <c r="C677" s="97"/>
      <c r="D677" s="97"/>
      <c r="E677" s="96" t="s">
        <v>85</v>
      </c>
      <c r="F677" s="96" t="s">
        <v>93</v>
      </c>
      <c r="G677" s="96" t="s">
        <v>94</v>
      </c>
      <c r="H677" s="101">
        <v>816.13</v>
      </c>
      <c r="I677" s="99"/>
      <c r="J677" s="97"/>
      <c r="K677" s="99"/>
      <c r="L677" s="97"/>
      <c r="M677" s="97"/>
      <c r="N677" s="100">
        <v>45916.0</v>
      </c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>
      <c r="A678" s="96" t="s">
        <v>4949</v>
      </c>
      <c r="B678" s="96">
        <v>2.1975141508E10</v>
      </c>
      <c r="C678" s="97"/>
      <c r="D678" s="97"/>
      <c r="E678" s="96" t="s">
        <v>85</v>
      </c>
      <c r="F678" s="96" t="s">
        <v>289</v>
      </c>
      <c r="G678" s="96" t="s">
        <v>94</v>
      </c>
      <c r="H678" s="101">
        <v>434.15</v>
      </c>
      <c r="I678" s="99"/>
      <c r="J678" s="97"/>
      <c r="K678" s="99"/>
      <c r="L678" s="97"/>
      <c r="M678" s="97"/>
      <c r="N678" s="100">
        <v>45916.0</v>
      </c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>
      <c r="A679" s="96" t="s">
        <v>5270</v>
      </c>
      <c r="B679" s="96">
        <v>2.1964216004E10</v>
      </c>
      <c r="C679" s="97"/>
      <c r="D679" s="97"/>
      <c r="E679" s="96" t="s">
        <v>85</v>
      </c>
      <c r="F679" s="96" t="s">
        <v>140</v>
      </c>
      <c r="G679" s="96" t="s">
        <v>94</v>
      </c>
      <c r="H679" s="101">
        <v>1895.71</v>
      </c>
      <c r="I679" s="99"/>
      <c r="J679" s="97"/>
      <c r="K679" s="99"/>
      <c r="L679" s="97"/>
      <c r="M679" s="97"/>
      <c r="N679" s="100">
        <v>45916.0</v>
      </c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>
      <c r="A680" s="96" t="s">
        <v>5249</v>
      </c>
      <c r="B680" s="96">
        <v>2.198859351E10</v>
      </c>
      <c r="C680" s="97"/>
      <c r="D680" s="97"/>
      <c r="E680" s="96" t="s">
        <v>85</v>
      </c>
      <c r="F680" s="96" t="s">
        <v>140</v>
      </c>
      <c r="G680" s="96" t="s">
        <v>94</v>
      </c>
      <c r="H680" s="101">
        <v>1828.43</v>
      </c>
      <c r="I680" s="99"/>
      <c r="J680" s="97"/>
      <c r="K680" s="99"/>
      <c r="L680" s="97"/>
      <c r="M680" s="97"/>
      <c r="N680" s="100">
        <v>45916.0</v>
      </c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>
      <c r="A681" s="96" t="s">
        <v>11219</v>
      </c>
      <c r="B681" s="96">
        <v>2.1999877908E10</v>
      </c>
      <c r="C681" s="97"/>
      <c r="D681" s="97"/>
      <c r="E681" s="96" t="s">
        <v>85</v>
      </c>
      <c r="F681" s="96" t="s">
        <v>93</v>
      </c>
      <c r="G681" s="96" t="s">
        <v>94</v>
      </c>
      <c r="H681" s="101">
        <v>1609.31</v>
      </c>
      <c r="I681" s="99"/>
      <c r="J681" s="97"/>
      <c r="K681" s="99"/>
      <c r="L681" s="97"/>
      <c r="M681" s="97"/>
      <c r="N681" s="100">
        <v>45916.0</v>
      </c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>
      <c r="A682" s="96" t="s">
        <v>7224</v>
      </c>
      <c r="B682" s="96">
        <v>2.1988174089E10</v>
      </c>
      <c r="C682" s="97"/>
      <c r="D682" s="97"/>
      <c r="E682" s="96" t="s">
        <v>671</v>
      </c>
      <c r="F682" s="96" t="s">
        <v>289</v>
      </c>
      <c r="G682" s="96" t="s">
        <v>94</v>
      </c>
      <c r="H682" s="101">
        <v>525.32</v>
      </c>
      <c r="I682" s="99"/>
      <c r="J682" s="97"/>
      <c r="K682" s="99"/>
      <c r="L682" s="97"/>
      <c r="M682" s="97"/>
      <c r="N682" s="100">
        <v>45917.0</v>
      </c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>
      <c r="A683" s="96" t="s">
        <v>5565</v>
      </c>
      <c r="B683" s="96">
        <v>2.2992824119E10</v>
      </c>
      <c r="C683" s="97"/>
      <c r="D683" s="97"/>
      <c r="E683" s="96" t="s">
        <v>655</v>
      </c>
      <c r="F683" s="96" t="s">
        <v>137</v>
      </c>
      <c r="G683" s="96" t="s">
        <v>94</v>
      </c>
      <c r="H683" s="101">
        <v>814.21</v>
      </c>
      <c r="I683" s="99"/>
      <c r="J683" s="97"/>
      <c r="K683" s="99"/>
      <c r="L683" s="97"/>
      <c r="M683" s="97"/>
      <c r="N683" s="100">
        <v>45917.0</v>
      </c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>
      <c r="A684" s="96" t="s">
        <v>11216</v>
      </c>
      <c r="B684" s="96">
        <v>2.499903693E10</v>
      </c>
      <c r="C684" s="97"/>
      <c r="D684" s="97"/>
      <c r="E684" s="96" t="s">
        <v>655</v>
      </c>
      <c r="F684" s="96" t="s">
        <v>93</v>
      </c>
      <c r="G684" s="96" t="s">
        <v>94</v>
      </c>
      <c r="H684" s="101">
        <v>581.05</v>
      </c>
      <c r="I684" s="99"/>
      <c r="J684" s="97"/>
      <c r="K684" s="99"/>
      <c r="L684" s="97"/>
      <c r="M684" s="97"/>
      <c r="N684" s="100">
        <v>45917.0</v>
      </c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>
      <c r="A685" s="96" t="s">
        <v>9245</v>
      </c>
      <c r="B685" s="96">
        <v>2.4974040733E10</v>
      </c>
      <c r="C685" s="97"/>
      <c r="D685" s="97"/>
      <c r="E685" s="96" t="s">
        <v>655</v>
      </c>
      <c r="F685" s="97"/>
      <c r="G685" s="96" t="s">
        <v>86</v>
      </c>
      <c r="H685" s="98"/>
      <c r="I685" s="99"/>
      <c r="J685" s="97"/>
      <c r="K685" s="99"/>
      <c r="L685" s="97"/>
      <c r="M685" s="97"/>
      <c r="N685" s="100">
        <v>45917.0</v>
      </c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>
      <c r="A686" s="96" t="s">
        <v>11220</v>
      </c>
      <c r="B686" s="96">
        <v>2.1979760641E10</v>
      </c>
      <c r="C686" s="97"/>
      <c r="D686" s="97"/>
      <c r="E686" s="96" t="s">
        <v>655</v>
      </c>
      <c r="F686" s="97"/>
      <c r="G686" s="96" t="s">
        <v>86</v>
      </c>
      <c r="H686" s="98"/>
      <c r="I686" s="99"/>
      <c r="J686" s="97"/>
      <c r="K686" s="99"/>
      <c r="L686" s="97"/>
      <c r="M686" s="97"/>
      <c r="N686" s="100">
        <v>45917.0</v>
      </c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>
      <c r="A687" s="96" t="s">
        <v>4636</v>
      </c>
      <c r="B687" s="96">
        <v>2.1969175097E10</v>
      </c>
      <c r="C687" s="97"/>
      <c r="D687" s="97"/>
      <c r="E687" s="96" t="s">
        <v>655</v>
      </c>
      <c r="F687" s="96" t="s">
        <v>93</v>
      </c>
      <c r="G687" s="96" t="s">
        <v>94</v>
      </c>
      <c r="H687" s="101">
        <v>732.13</v>
      </c>
      <c r="I687" s="99"/>
      <c r="J687" s="97"/>
      <c r="K687" s="99"/>
      <c r="L687" s="97"/>
      <c r="M687" s="97"/>
      <c r="N687" s="100">
        <v>45917.0</v>
      </c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>
      <c r="A688" s="96" t="s">
        <v>4732</v>
      </c>
      <c r="B688" s="96">
        <v>2.1976069951E10</v>
      </c>
      <c r="C688" s="97"/>
      <c r="D688" s="97"/>
      <c r="E688" s="96" t="s">
        <v>655</v>
      </c>
      <c r="F688" s="96" t="s">
        <v>93</v>
      </c>
      <c r="G688" s="96" t="s">
        <v>94</v>
      </c>
      <c r="H688" s="101">
        <v>693.23</v>
      </c>
      <c r="I688" s="99"/>
      <c r="J688" s="97"/>
      <c r="K688" s="99"/>
      <c r="L688" s="97"/>
      <c r="M688" s="97"/>
      <c r="N688" s="100">
        <v>45917.0</v>
      </c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>
      <c r="A689" s="96" t="s">
        <v>4818</v>
      </c>
      <c r="B689" s="96">
        <v>2.1982520022E10</v>
      </c>
      <c r="C689" s="97"/>
      <c r="D689" s="97"/>
      <c r="E689" s="96" t="s">
        <v>655</v>
      </c>
      <c r="F689" s="96" t="s">
        <v>103</v>
      </c>
      <c r="G689" s="96" t="s">
        <v>94</v>
      </c>
      <c r="H689" s="101">
        <v>1069.88</v>
      </c>
      <c r="I689" s="99"/>
      <c r="J689" s="97"/>
      <c r="K689" s="99"/>
      <c r="L689" s="97"/>
      <c r="M689" s="97"/>
      <c r="N689" s="100">
        <v>45917.0</v>
      </c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>
      <c r="A690" s="96" t="s">
        <v>4571</v>
      </c>
      <c r="B690" s="96">
        <v>2.1965566766E10</v>
      </c>
      <c r="C690" s="97"/>
      <c r="D690" s="97"/>
      <c r="E690" s="96" t="s">
        <v>655</v>
      </c>
      <c r="F690" s="96" t="s">
        <v>93</v>
      </c>
      <c r="G690" s="96" t="s">
        <v>94</v>
      </c>
      <c r="H690" s="101">
        <v>1413.54</v>
      </c>
      <c r="I690" s="99"/>
      <c r="J690" s="97"/>
      <c r="K690" s="99"/>
      <c r="L690" s="97"/>
      <c r="M690" s="97"/>
      <c r="N690" s="100">
        <v>45917.0</v>
      </c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>
      <c r="A691" s="96" t="s">
        <v>10894</v>
      </c>
      <c r="B691" s="96">
        <v>2.1964663581E10</v>
      </c>
      <c r="C691" s="97"/>
      <c r="D691" s="97"/>
      <c r="E691" s="96" t="s">
        <v>655</v>
      </c>
      <c r="F691" s="96" t="s">
        <v>436</v>
      </c>
      <c r="G691" s="96" t="s">
        <v>94</v>
      </c>
      <c r="H691" s="101">
        <v>1269.11</v>
      </c>
      <c r="I691" s="99"/>
      <c r="J691" s="97"/>
      <c r="K691" s="99"/>
      <c r="L691" s="97"/>
      <c r="M691" s="97"/>
      <c r="N691" s="100">
        <v>45917.0</v>
      </c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>
      <c r="A692" s="96" t="s">
        <v>4575</v>
      </c>
      <c r="B692" s="96">
        <v>2.1974584013E10</v>
      </c>
      <c r="C692" s="97"/>
      <c r="D692" s="97"/>
      <c r="E692" s="96" t="s">
        <v>85</v>
      </c>
      <c r="F692" s="97"/>
      <c r="G692" s="96" t="s">
        <v>86</v>
      </c>
      <c r="H692" s="98"/>
      <c r="I692" s="99"/>
      <c r="J692" s="97"/>
      <c r="K692" s="99"/>
      <c r="L692" s="97"/>
      <c r="M692" s="97"/>
      <c r="N692" s="100">
        <v>45917.0</v>
      </c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>
      <c r="A693" s="96" t="s">
        <v>4245</v>
      </c>
      <c r="B693" s="96">
        <v>2.1998765467E10</v>
      </c>
      <c r="C693" s="97"/>
      <c r="D693" s="97"/>
      <c r="E693" s="96" t="s">
        <v>85</v>
      </c>
      <c r="F693" s="97"/>
      <c r="G693" s="96" t="s">
        <v>86</v>
      </c>
      <c r="H693" s="98"/>
      <c r="I693" s="99"/>
      <c r="J693" s="97"/>
      <c r="K693" s="99"/>
      <c r="L693" s="97"/>
      <c r="M693" s="97"/>
      <c r="N693" s="100">
        <v>45917.0</v>
      </c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>
      <c r="A694" s="96" t="s">
        <v>4071</v>
      </c>
      <c r="B694" s="96">
        <v>2.2998833306E10</v>
      </c>
      <c r="C694" s="97"/>
      <c r="D694" s="97"/>
      <c r="E694" s="96" t="s">
        <v>85</v>
      </c>
      <c r="F694" s="97"/>
      <c r="G694" s="96" t="s">
        <v>86</v>
      </c>
      <c r="H694" s="98"/>
      <c r="I694" s="99"/>
      <c r="J694" s="97"/>
      <c r="K694" s="99"/>
      <c r="L694" s="97"/>
      <c r="M694" s="97"/>
      <c r="N694" s="100">
        <v>45917.0</v>
      </c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>
      <c r="A695" s="96" t="s">
        <v>5</v>
      </c>
      <c r="B695" s="96">
        <v>2.1971728942E10</v>
      </c>
      <c r="C695" s="97"/>
      <c r="D695" s="97"/>
      <c r="E695" s="96" t="s">
        <v>85</v>
      </c>
      <c r="F695" s="97"/>
      <c r="G695" s="96" t="s">
        <v>86</v>
      </c>
      <c r="H695" s="98"/>
      <c r="I695" s="99"/>
      <c r="J695" s="97"/>
      <c r="K695" s="99"/>
      <c r="L695" s="97"/>
      <c r="M695" s="97"/>
      <c r="N695" s="100">
        <v>45917.0</v>
      </c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>
      <c r="A696" s="96" t="s">
        <v>4985</v>
      </c>
      <c r="B696" s="96">
        <v>2.1965000688E10</v>
      </c>
      <c r="C696" s="97"/>
      <c r="D696" s="97"/>
      <c r="E696" s="96" t="s">
        <v>85</v>
      </c>
      <c r="F696" s="97"/>
      <c r="G696" s="96" t="s">
        <v>86</v>
      </c>
      <c r="H696" s="98"/>
      <c r="I696" s="99"/>
      <c r="J696" s="97"/>
      <c r="K696" s="99"/>
      <c r="L696" s="97"/>
      <c r="M696" s="97"/>
      <c r="N696" s="100">
        <v>45917.0</v>
      </c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>
      <c r="A697" s="96" t="s">
        <v>11221</v>
      </c>
      <c r="B697" s="96">
        <v>2.2981008258E10</v>
      </c>
      <c r="C697" s="97"/>
      <c r="D697" s="97"/>
      <c r="E697" s="96" t="s">
        <v>85</v>
      </c>
      <c r="F697" s="97"/>
      <c r="G697" s="96" t="s">
        <v>86</v>
      </c>
      <c r="H697" s="98"/>
      <c r="I697" s="99"/>
      <c r="J697" s="97"/>
      <c r="K697" s="99"/>
      <c r="L697" s="97"/>
      <c r="M697" s="97"/>
      <c r="N697" s="100">
        <v>45917.0</v>
      </c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>
      <c r="A698" s="96" t="s">
        <v>3982</v>
      </c>
      <c r="B698" s="96">
        <v>2.1987745295E10</v>
      </c>
      <c r="C698" s="97"/>
      <c r="D698" s="97"/>
      <c r="E698" s="96" t="s">
        <v>85</v>
      </c>
      <c r="F698" s="97"/>
      <c r="G698" s="96" t="s">
        <v>86</v>
      </c>
      <c r="H698" s="98"/>
      <c r="I698" s="99"/>
      <c r="J698" s="97"/>
      <c r="K698" s="99"/>
      <c r="L698" s="97"/>
      <c r="M698" s="97"/>
      <c r="N698" s="100">
        <v>45917.0</v>
      </c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>
      <c r="A699" s="96" t="s">
        <v>4837</v>
      </c>
      <c r="B699" s="96">
        <v>2.1973239995E10</v>
      </c>
      <c r="C699" s="97"/>
      <c r="D699" s="97"/>
      <c r="E699" s="96" t="s">
        <v>85</v>
      </c>
      <c r="F699" s="97"/>
      <c r="G699" s="96" t="s">
        <v>86</v>
      </c>
      <c r="H699" s="98"/>
      <c r="I699" s="99"/>
      <c r="J699" s="97"/>
      <c r="K699" s="99"/>
      <c r="L699" s="97"/>
      <c r="M699" s="97"/>
      <c r="N699" s="100">
        <v>45917.0</v>
      </c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>
      <c r="A700" s="96" t="s">
        <v>11222</v>
      </c>
      <c r="B700" s="96">
        <v>2.1993415027E10</v>
      </c>
      <c r="C700" s="97"/>
      <c r="D700" s="97"/>
      <c r="E700" s="96" t="s">
        <v>655</v>
      </c>
      <c r="F700" s="97"/>
      <c r="G700" s="96" t="s">
        <v>86</v>
      </c>
      <c r="H700" s="98"/>
      <c r="I700" s="99"/>
      <c r="J700" s="97"/>
      <c r="K700" s="99"/>
      <c r="L700" s="97"/>
      <c r="M700" s="97"/>
      <c r="N700" s="100">
        <v>45917.0</v>
      </c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>
      <c r="A701" s="96" t="s">
        <v>11223</v>
      </c>
      <c r="B701" s="96">
        <v>2.1980570464E10</v>
      </c>
      <c r="C701" s="97"/>
      <c r="D701" s="97"/>
      <c r="E701" s="96" t="s">
        <v>655</v>
      </c>
      <c r="F701" s="97"/>
      <c r="G701" s="96" t="s">
        <v>86</v>
      </c>
      <c r="H701" s="98"/>
      <c r="I701" s="99"/>
      <c r="J701" s="97"/>
      <c r="K701" s="99"/>
      <c r="L701" s="97"/>
      <c r="M701" s="97"/>
      <c r="N701" s="100">
        <v>45917.0</v>
      </c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>
      <c r="A702" s="96" t="s">
        <v>11224</v>
      </c>
      <c r="B702" s="96">
        <v>2.299282359E9</v>
      </c>
      <c r="C702" s="97"/>
      <c r="D702" s="97"/>
      <c r="E702" s="96" t="s">
        <v>655</v>
      </c>
      <c r="F702" s="97"/>
      <c r="G702" s="96" t="s">
        <v>86</v>
      </c>
      <c r="H702" s="98"/>
      <c r="I702" s="99"/>
      <c r="J702" s="97"/>
      <c r="K702" s="99"/>
      <c r="L702" s="97"/>
      <c r="M702" s="97"/>
      <c r="N702" s="100">
        <v>45917.0</v>
      </c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>
      <c r="A703" s="96" t="s">
        <v>4022</v>
      </c>
      <c r="B703" s="96">
        <v>2.1971335815E10</v>
      </c>
      <c r="C703" s="97"/>
      <c r="D703" s="97"/>
      <c r="E703" s="96" t="s">
        <v>85</v>
      </c>
      <c r="F703" s="96" t="s">
        <v>93</v>
      </c>
      <c r="G703" s="96" t="s">
        <v>94</v>
      </c>
      <c r="H703" s="101">
        <v>1413.54</v>
      </c>
      <c r="I703" s="99"/>
      <c r="J703" s="97"/>
      <c r="K703" s="99"/>
      <c r="L703" s="97"/>
      <c r="M703" s="97"/>
      <c r="N703" s="100">
        <v>45918.0</v>
      </c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>
      <c r="A704" s="96" t="s">
        <v>7029</v>
      </c>
      <c r="B704" s="96">
        <v>2.1964297844E10</v>
      </c>
      <c r="C704" s="97"/>
      <c r="D704" s="97"/>
      <c r="E704" s="96" t="s">
        <v>85</v>
      </c>
      <c r="F704" s="96" t="s">
        <v>289</v>
      </c>
      <c r="G704" s="96" t="s">
        <v>94</v>
      </c>
      <c r="H704" s="101">
        <v>2057.32</v>
      </c>
      <c r="I704" s="99"/>
      <c r="J704" s="97"/>
      <c r="K704" s="99"/>
      <c r="L704" s="97"/>
      <c r="M704" s="97"/>
      <c r="N704" s="100">
        <v>45918.0</v>
      </c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>
      <c r="A705" s="96" t="s">
        <v>4087</v>
      </c>
      <c r="B705" s="96">
        <v>2.2981779677E10</v>
      </c>
      <c r="C705" s="97"/>
      <c r="D705" s="97"/>
      <c r="E705" s="96" t="s">
        <v>85</v>
      </c>
      <c r="F705" s="96" t="s">
        <v>93</v>
      </c>
      <c r="G705" s="96" t="s">
        <v>94</v>
      </c>
      <c r="H705" s="101">
        <v>3061.79</v>
      </c>
      <c r="I705" s="99"/>
      <c r="J705" s="97"/>
      <c r="K705" s="99"/>
      <c r="L705" s="97"/>
      <c r="M705" s="97"/>
      <c r="N705" s="100">
        <v>45918.0</v>
      </c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>
      <c r="A706" s="96" t="s">
        <v>4636</v>
      </c>
      <c r="B706" s="96">
        <v>2.1993665725E10</v>
      </c>
      <c r="C706" s="97"/>
      <c r="D706" s="97"/>
      <c r="E706" s="96" t="s">
        <v>85</v>
      </c>
      <c r="F706" s="96" t="s">
        <v>420</v>
      </c>
      <c r="G706" s="96" t="s">
        <v>94</v>
      </c>
      <c r="H706" s="101">
        <v>648.77</v>
      </c>
      <c r="I706" s="99"/>
      <c r="J706" s="97"/>
      <c r="K706" s="99"/>
      <c r="L706" s="97"/>
      <c r="M706" s="97"/>
      <c r="N706" s="100">
        <v>45918.0</v>
      </c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>
      <c r="A707" s="96" t="s">
        <v>4022</v>
      </c>
      <c r="B707" s="96">
        <v>2.1993120143E10</v>
      </c>
      <c r="C707" s="97"/>
      <c r="D707" s="97"/>
      <c r="E707" s="96" t="s">
        <v>85</v>
      </c>
      <c r="F707" s="96" t="s">
        <v>140</v>
      </c>
      <c r="G707" s="96" t="s">
        <v>94</v>
      </c>
      <c r="H707" s="101">
        <v>1184.08</v>
      </c>
      <c r="I707" s="99"/>
      <c r="J707" s="97"/>
      <c r="K707" s="99"/>
      <c r="L707" s="97"/>
      <c r="M707" s="97"/>
      <c r="N707" s="100">
        <v>45918.0</v>
      </c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>
      <c r="A708" s="96" t="s">
        <v>11225</v>
      </c>
      <c r="B708" s="96">
        <v>2.1988803858E10</v>
      </c>
      <c r="C708" s="97"/>
      <c r="D708" s="97"/>
      <c r="E708" s="96" t="s">
        <v>85</v>
      </c>
      <c r="F708" s="96" t="s">
        <v>137</v>
      </c>
      <c r="G708" s="96" t="s">
        <v>94</v>
      </c>
      <c r="H708" s="101">
        <v>10718.8</v>
      </c>
      <c r="I708" s="99"/>
      <c r="J708" s="97"/>
      <c r="K708" s="99"/>
      <c r="L708" s="97"/>
      <c r="M708" s="97"/>
      <c r="N708" s="100">
        <v>45918.0</v>
      </c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>
      <c r="A709" s="96" t="s">
        <v>11226</v>
      </c>
      <c r="B709" s="96">
        <v>2.1981885559E10</v>
      </c>
      <c r="C709" s="97"/>
      <c r="D709" s="97"/>
      <c r="E709" s="96" t="s">
        <v>85</v>
      </c>
      <c r="F709" s="96" t="s">
        <v>93</v>
      </c>
      <c r="G709" s="96" t="s">
        <v>94</v>
      </c>
      <c r="H709" s="101">
        <v>656.5</v>
      </c>
      <c r="I709" s="99"/>
      <c r="J709" s="97"/>
      <c r="K709" s="99"/>
      <c r="L709" s="97"/>
      <c r="M709" s="97"/>
      <c r="N709" s="100">
        <v>45918.0</v>
      </c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>
      <c r="A710" s="96" t="s">
        <v>5162</v>
      </c>
      <c r="B710" s="96">
        <v>2.299227176E10</v>
      </c>
      <c r="C710" s="97"/>
      <c r="D710" s="97"/>
      <c r="E710" s="96" t="s">
        <v>85</v>
      </c>
      <c r="F710" s="96" t="s">
        <v>93</v>
      </c>
      <c r="G710" s="96" t="s">
        <v>94</v>
      </c>
      <c r="H710" s="101">
        <v>647.78</v>
      </c>
      <c r="I710" s="99"/>
      <c r="J710" s="97"/>
      <c r="K710" s="99"/>
      <c r="L710" s="97"/>
      <c r="M710" s="97"/>
      <c r="N710" s="100">
        <v>45918.0</v>
      </c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>
      <c r="A711" s="96" t="s">
        <v>30</v>
      </c>
      <c r="B711" s="96">
        <v>2.199998923E10</v>
      </c>
      <c r="C711" s="97"/>
      <c r="D711" s="97"/>
      <c r="E711" s="96" t="s">
        <v>85</v>
      </c>
      <c r="F711" s="96" t="s">
        <v>93</v>
      </c>
      <c r="G711" s="96" t="s">
        <v>94</v>
      </c>
      <c r="H711" s="101">
        <v>1926.17</v>
      </c>
      <c r="I711" s="99"/>
      <c r="J711" s="97"/>
      <c r="K711" s="99"/>
      <c r="L711" s="97"/>
      <c r="M711" s="97"/>
      <c r="N711" s="100">
        <v>45918.0</v>
      </c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>
      <c r="A712" s="96" t="s">
        <v>4949</v>
      </c>
      <c r="B712" s="96">
        <v>2.2998292327E10</v>
      </c>
      <c r="C712" s="97"/>
      <c r="D712" s="97"/>
      <c r="E712" s="96" t="s">
        <v>655</v>
      </c>
      <c r="F712" s="96" t="s">
        <v>970</v>
      </c>
      <c r="G712" s="96" t="s">
        <v>94</v>
      </c>
      <c r="H712" s="101">
        <v>615.94</v>
      </c>
      <c r="I712" s="99"/>
      <c r="J712" s="97"/>
      <c r="K712" s="99"/>
      <c r="L712" s="97"/>
      <c r="M712" s="97"/>
      <c r="N712" s="100">
        <v>45918.0</v>
      </c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>
      <c r="A713" s="96" t="s">
        <v>5153</v>
      </c>
      <c r="B713" s="96">
        <v>2.1980078301E10</v>
      </c>
      <c r="C713" s="97"/>
      <c r="D713" s="97"/>
      <c r="E713" s="96" t="s">
        <v>655</v>
      </c>
      <c r="F713" s="96" t="s">
        <v>103</v>
      </c>
      <c r="G713" s="96" t="s">
        <v>94</v>
      </c>
      <c r="H713" s="101">
        <v>208.21</v>
      </c>
      <c r="I713" s="99"/>
      <c r="J713" s="97"/>
      <c r="K713" s="99"/>
      <c r="L713" s="97"/>
      <c r="M713" s="97"/>
      <c r="N713" s="100">
        <v>45918.0</v>
      </c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>
      <c r="A714" s="96" t="s">
        <v>5166</v>
      </c>
      <c r="B714" s="96">
        <v>2.1978925198E10</v>
      </c>
      <c r="C714" s="97"/>
      <c r="D714" s="97"/>
      <c r="E714" s="96" t="s">
        <v>85</v>
      </c>
      <c r="F714" s="97"/>
      <c r="G714" s="96" t="s">
        <v>86</v>
      </c>
      <c r="H714" s="98"/>
      <c r="I714" s="99"/>
      <c r="J714" s="97"/>
      <c r="K714" s="99"/>
      <c r="L714" s="97"/>
      <c r="M714" s="97"/>
      <c r="N714" s="100">
        <v>45919.0</v>
      </c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>
      <c r="A715" s="96" t="s">
        <v>4818</v>
      </c>
      <c r="B715" s="96">
        <v>2.1998768294E10</v>
      </c>
      <c r="C715" s="97"/>
      <c r="D715" s="97"/>
      <c r="E715" s="96" t="s">
        <v>85</v>
      </c>
      <c r="F715" s="97"/>
      <c r="G715" s="96" t="s">
        <v>86</v>
      </c>
      <c r="H715" s="98"/>
      <c r="I715" s="99"/>
      <c r="J715" s="97"/>
      <c r="K715" s="99"/>
      <c r="L715" s="97"/>
      <c r="M715" s="97"/>
      <c r="N715" s="100">
        <v>45919.0</v>
      </c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>
      <c r="A716" s="96" t="s">
        <v>5440</v>
      </c>
      <c r="B716" s="96">
        <v>2.2988442517E10</v>
      </c>
      <c r="C716" s="97"/>
      <c r="D716" s="97"/>
      <c r="E716" s="96" t="s">
        <v>85</v>
      </c>
      <c r="F716" s="97"/>
      <c r="G716" s="96" t="s">
        <v>86</v>
      </c>
      <c r="H716" s="98"/>
      <c r="I716" s="99"/>
      <c r="J716" s="97"/>
      <c r="K716" s="99"/>
      <c r="L716" s="97"/>
      <c r="M716" s="97"/>
      <c r="N716" s="100">
        <v>45919.0</v>
      </c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>
      <c r="A717" s="96" t="s">
        <v>11227</v>
      </c>
      <c r="B717" s="96">
        <v>2.1994966707E10</v>
      </c>
      <c r="C717" s="97"/>
      <c r="D717" s="97"/>
      <c r="E717" s="96" t="s">
        <v>85</v>
      </c>
      <c r="F717" s="97"/>
      <c r="G717" s="96" t="s">
        <v>86</v>
      </c>
      <c r="H717" s="98"/>
      <c r="I717" s="99"/>
      <c r="J717" s="97"/>
      <c r="K717" s="99"/>
      <c r="L717" s="97"/>
      <c r="M717" s="97"/>
      <c r="N717" s="100">
        <v>45919.0</v>
      </c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>
      <c r="A718" s="96" t="s">
        <v>4378</v>
      </c>
      <c r="B718" s="96">
        <v>2.299810668E9</v>
      </c>
      <c r="C718" s="97"/>
      <c r="D718" s="97"/>
      <c r="E718" s="96" t="s">
        <v>85</v>
      </c>
      <c r="F718" s="97"/>
      <c r="G718" s="96" t="s">
        <v>86</v>
      </c>
      <c r="H718" s="98"/>
      <c r="I718" s="99"/>
      <c r="J718" s="97"/>
      <c r="K718" s="99"/>
      <c r="L718" s="97"/>
      <c r="M718" s="97"/>
      <c r="N718" s="100">
        <v>45919.0</v>
      </c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>
      <c r="A719" s="96" t="s">
        <v>4547</v>
      </c>
      <c r="B719" s="96">
        <v>2.4988257049E10</v>
      </c>
      <c r="C719" s="97"/>
      <c r="D719" s="97"/>
      <c r="E719" s="96" t="s">
        <v>85</v>
      </c>
      <c r="F719" s="97"/>
      <c r="G719" s="96" t="s">
        <v>86</v>
      </c>
      <c r="H719" s="98"/>
      <c r="I719" s="99"/>
      <c r="J719" s="97"/>
      <c r="K719" s="99"/>
      <c r="L719" s="97"/>
      <c r="M719" s="97"/>
      <c r="N719" s="100">
        <v>45919.0</v>
      </c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>
      <c r="A720" s="96" t="s">
        <v>11228</v>
      </c>
      <c r="B720" s="96">
        <v>2.4999494673E10</v>
      </c>
      <c r="C720" s="97"/>
      <c r="D720" s="97"/>
      <c r="E720" s="96" t="s">
        <v>85</v>
      </c>
      <c r="F720" s="97"/>
      <c r="G720" s="96" t="s">
        <v>86</v>
      </c>
      <c r="H720" s="98"/>
      <c r="I720" s="99"/>
      <c r="J720" s="97"/>
      <c r="K720" s="99"/>
      <c r="L720" s="97"/>
      <c r="M720" s="97"/>
      <c r="N720" s="100">
        <v>45919.0</v>
      </c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>
      <c r="A721" s="96" t="s">
        <v>5103</v>
      </c>
      <c r="B721" s="96">
        <v>2.1964498609E10</v>
      </c>
      <c r="C721" s="97"/>
      <c r="D721" s="97"/>
      <c r="E721" s="96" t="s">
        <v>85</v>
      </c>
      <c r="F721" s="97"/>
      <c r="G721" s="96" t="s">
        <v>86</v>
      </c>
      <c r="H721" s="98"/>
      <c r="I721" s="99"/>
      <c r="J721" s="97"/>
      <c r="K721" s="99"/>
      <c r="L721" s="97"/>
      <c r="M721" s="97"/>
      <c r="N721" s="100">
        <v>45919.0</v>
      </c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>
      <c r="A722" s="96" t="s">
        <v>7735</v>
      </c>
      <c r="B722" s="96">
        <v>2.1990789869E10</v>
      </c>
      <c r="C722" s="97"/>
      <c r="D722" s="97"/>
      <c r="E722" s="96" t="s">
        <v>85</v>
      </c>
      <c r="F722" s="97"/>
      <c r="G722" s="96" t="s">
        <v>86</v>
      </c>
      <c r="H722" s="98"/>
      <c r="I722" s="99"/>
      <c r="J722" s="97"/>
      <c r="K722" s="99"/>
      <c r="L722" s="97"/>
      <c r="M722" s="97"/>
      <c r="N722" s="100">
        <v>45919.0</v>
      </c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>
      <c r="A723" s="96" t="s">
        <v>4178</v>
      </c>
      <c r="B723" s="96">
        <v>2.4999512539E10</v>
      </c>
      <c r="C723" s="97"/>
      <c r="D723" s="97"/>
      <c r="E723" s="96" t="s">
        <v>85</v>
      </c>
      <c r="F723" s="97"/>
      <c r="G723" s="96" t="s">
        <v>86</v>
      </c>
      <c r="H723" s="98"/>
      <c r="I723" s="99"/>
      <c r="J723" s="97"/>
      <c r="K723" s="99"/>
      <c r="L723" s="97"/>
      <c r="M723" s="97"/>
      <c r="N723" s="100">
        <v>45919.0</v>
      </c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>
      <c r="A724" s="96" t="s">
        <v>4245</v>
      </c>
      <c r="B724" s="96">
        <v>2.1974984429E10</v>
      </c>
      <c r="C724" s="97"/>
      <c r="D724" s="97"/>
      <c r="E724" s="96" t="s">
        <v>85</v>
      </c>
      <c r="F724" s="97"/>
      <c r="G724" s="96" t="s">
        <v>86</v>
      </c>
      <c r="H724" s="98"/>
      <c r="I724" s="99"/>
      <c r="J724" s="97"/>
      <c r="K724" s="99"/>
      <c r="L724" s="97"/>
      <c r="M724" s="97"/>
      <c r="N724" s="100">
        <v>45919.0</v>
      </c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>
      <c r="A725" s="96" t="s">
        <v>9242</v>
      </c>
      <c r="B725" s="96">
        <v>2.1992678951E10</v>
      </c>
      <c r="C725" s="97"/>
      <c r="D725" s="97"/>
      <c r="E725" s="96" t="s">
        <v>85</v>
      </c>
      <c r="F725" s="96" t="s">
        <v>93</v>
      </c>
      <c r="G725" s="96" t="s">
        <v>94</v>
      </c>
      <c r="H725" s="101">
        <v>467.39</v>
      </c>
      <c r="I725" s="99"/>
      <c r="J725" s="97"/>
      <c r="K725" s="99"/>
      <c r="L725" s="97"/>
      <c r="M725" s="97"/>
      <c r="N725" s="100">
        <v>45919.0</v>
      </c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>
      <c r="A726" s="96" t="s">
        <v>7075</v>
      </c>
      <c r="B726" s="96">
        <v>2.1979815591E10</v>
      </c>
      <c r="C726" s="97"/>
      <c r="D726" s="97"/>
      <c r="E726" s="96" t="s">
        <v>85</v>
      </c>
      <c r="F726" s="96" t="s">
        <v>93</v>
      </c>
      <c r="G726" s="96" t="s">
        <v>94</v>
      </c>
      <c r="H726" s="101">
        <v>383.1</v>
      </c>
      <c r="I726" s="99"/>
      <c r="J726" s="97"/>
      <c r="K726" s="99"/>
      <c r="L726" s="97"/>
      <c r="M726" s="97"/>
      <c r="N726" s="100">
        <v>45919.0</v>
      </c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>
      <c r="A727" s="96" t="s">
        <v>4245</v>
      </c>
      <c r="B727" s="96">
        <v>2.1965127705E10</v>
      </c>
      <c r="C727" s="97"/>
      <c r="D727" s="97"/>
      <c r="E727" s="96" t="s">
        <v>85</v>
      </c>
      <c r="F727" s="96" t="s">
        <v>895</v>
      </c>
      <c r="G727" s="96" t="s">
        <v>94</v>
      </c>
      <c r="H727" s="101">
        <v>360.18</v>
      </c>
      <c r="I727" s="99"/>
      <c r="J727" s="97"/>
      <c r="K727" s="99"/>
      <c r="L727" s="97"/>
      <c r="M727" s="97"/>
      <c r="N727" s="100">
        <v>45919.0</v>
      </c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>
      <c r="A728" s="96" t="s">
        <v>4427</v>
      </c>
      <c r="B728" s="96">
        <v>2.196782693E10</v>
      </c>
      <c r="C728" s="97"/>
      <c r="D728" s="97"/>
      <c r="E728" s="96" t="s">
        <v>85</v>
      </c>
      <c r="F728" s="96" t="s">
        <v>93</v>
      </c>
      <c r="G728" s="96" t="s">
        <v>94</v>
      </c>
      <c r="H728" s="101">
        <v>988.83</v>
      </c>
      <c r="I728" s="99"/>
      <c r="J728" s="97"/>
      <c r="K728" s="99"/>
      <c r="L728" s="97"/>
      <c r="M728" s="97"/>
      <c r="N728" s="100">
        <v>45919.0</v>
      </c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>
      <c r="A729" s="96" t="s">
        <v>11229</v>
      </c>
      <c r="B729" s="96">
        <v>2.1995540254E10</v>
      </c>
      <c r="C729" s="97"/>
      <c r="D729" s="97"/>
      <c r="E729" s="96" t="s">
        <v>85</v>
      </c>
      <c r="F729" s="96" t="s">
        <v>93</v>
      </c>
      <c r="G729" s="96" t="s">
        <v>94</v>
      </c>
      <c r="H729" s="101">
        <v>383.1</v>
      </c>
      <c r="I729" s="99"/>
      <c r="J729" s="97"/>
      <c r="K729" s="99"/>
      <c r="L729" s="97"/>
      <c r="M729" s="97"/>
      <c r="N729" s="100">
        <v>45922.0</v>
      </c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>
      <c r="A730" s="96" t="s">
        <v>4420</v>
      </c>
      <c r="B730" s="96">
        <v>2.1998156166E10</v>
      </c>
      <c r="C730" s="97"/>
      <c r="D730" s="97"/>
      <c r="E730" s="96" t="s">
        <v>85</v>
      </c>
      <c r="F730" s="96" t="s">
        <v>2141</v>
      </c>
      <c r="G730" s="96" t="s">
        <v>94</v>
      </c>
      <c r="H730" s="101">
        <v>636.94</v>
      </c>
      <c r="I730" s="99"/>
      <c r="J730" s="97"/>
      <c r="K730" s="99"/>
      <c r="L730" s="97"/>
      <c r="M730" s="97"/>
      <c r="N730" s="100">
        <v>45922.0</v>
      </c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>
      <c r="A731" s="96" t="s">
        <v>4328</v>
      </c>
      <c r="B731" s="96">
        <v>2.1979557736E10</v>
      </c>
      <c r="C731" s="97"/>
      <c r="D731" s="97"/>
      <c r="E731" s="96" t="s">
        <v>85</v>
      </c>
      <c r="F731" s="96" t="s">
        <v>137</v>
      </c>
      <c r="G731" s="96" t="s">
        <v>94</v>
      </c>
      <c r="H731" s="101">
        <v>1493.98</v>
      </c>
      <c r="I731" s="99"/>
      <c r="J731" s="97"/>
      <c r="K731" s="99"/>
      <c r="L731" s="97"/>
      <c r="M731" s="97"/>
      <c r="N731" s="100">
        <v>45922.0</v>
      </c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>
      <c r="A732" s="96" t="s">
        <v>11230</v>
      </c>
      <c r="B732" s="96">
        <v>2.1992701545E10</v>
      </c>
      <c r="C732" s="97"/>
      <c r="D732" s="97"/>
      <c r="E732" s="96" t="s">
        <v>85</v>
      </c>
      <c r="F732" s="96" t="s">
        <v>1146</v>
      </c>
      <c r="G732" s="96" t="s">
        <v>94</v>
      </c>
      <c r="H732" s="101">
        <v>1294.69</v>
      </c>
      <c r="I732" s="99"/>
      <c r="J732" s="97"/>
      <c r="K732" s="99"/>
      <c r="L732" s="97"/>
      <c r="M732" s="97"/>
      <c r="N732" s="100">
        <v>45922.0</v>
      </c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>
      <c r="A733" s="96" t="s">
        <v>3990</v>
      </c>
      <c r="B733" s="96">
        <v>2.1999366397E10</v>
      </c>
      <c r="C733" s="97"/>
      <c r="D733" s="97"/>
      <c r="E733" s="96" t="s">
        <v>85</v>
      </c>
      <c r="F733" s="97"/>
      <c r="G733" s="96" t="s">
        <v>86</v>
      </c>
      <c r="H733" s="98"/>
      <c r="I733" s="99"/>
      <c r="J733" s="97"/>
      <c r="K733" s="99"/>
      <c r="L733" s="97"/>
      <c r="M733" s="97"/>
      <c r="N733" s="100">
        <v>45922.0</v>
      </c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>
      <c r="A734" s="96" t="s">
        <v>5303</v>
      </c>
      <c r="B734" s="96">
        <v>2.1987782676E10</v>
      </c>
      <c r="C734" s="97"/>
      <c r="D734" s="97"/>
      <c r="E734" s="96" t="s">
        <v>85</v>
      </c>
      <c r="F734" s="97"/>
      <c r="G734" s="96" t="s">
        <v>86</v>
      </c>
      <c r="H734" s="98"/>
      <c r="I734" s="99"/>
      <c r="J734" s="97"/>
      <c r="K734" s="99"/>
      <c r="L734" s="97"/>
      <c r="M734" s="97"/>
      <c r="N734" s="100">
        <v>45922.0</v>
      </c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>
      <c r="A735" s="96" t="s">
        <v>5525</v>
      </c>
      <c r="B735" s="96">
        <v>2.1982992223E10</v>
      </c>
      <c r="C735" s="97"/>
      <c r="D735" s="97"/>
      <c r="E735" s="96" t="s">
        <v>85</v>
      </c>
      <c r="F735" s="97"/>
      <c r="G735" s="96" t="s">
        <v>86</v>
      </c>
      <c r="H735" s="98"/>
      <c r="I735" s="99"/>
      <c r="J735" s="97"/>
      <c r="K735" s="99"/>
      <c r="L735" s="97"/>
      <c r="M735" s="97"/>
      <c r="N735" s="100">
        <v>45922.0</v>
      </c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>
      <c r="A736" s="96" t="s">
        <v>11231</v>
      </c>
      <c r="B736" s="96">
        <v>2.196848041E10</v>
      </c>
      <c r="C736" s="97"/>
      <c r="D736" s="97"/>
      <c r="E736" s="96" t="s">
        <v>85</v>
      </c>
      <c r="F736" s="97"/>
      <c r="G736" s="96" t="s">
        <v>86</v>
      </c>
      <c r="H736" s="98"/>
      <c r="I736" s="99"/>
      <c r="J736" s="97"/>
      <c r="K736" s="99"/>
      <c r="L736" s="97"/>
      <c r="M736" s="97"/>
      <c r="N736" s="100">
        <v>45922.0</v>
      </c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>
      <c r="A737" s="96" t="s">
        <v>7813</v>
      </c>
      <c r="B737" s="96">
        <v>2.1986069752E10</v>
      </c>
      <c r="C737" s="97"/>
      <c r="D737" s="97"/>
      <c r="E737" s="96" t="s">
        <v>85</v>
      </c>
      <c r="F737" s="97"/>
      <c r="G737" s="96" t="s">
        <v>86</v>
      </c>
      <c r="H737" s="98"/>
      <c r="I737" s="99"/>
      <c r="J737" s="97"/>
      <c r="K737" s="99"/>
      <c r="L737" s="97"/>
      <c r="M737" s="97"/>
      <c r="N737" s="100">
        <v>45922.0</v>
      </c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>
      <c r="A738" s="96" t="s">
        <v>5200</v>
      </c>
      <c r="B738" s="96">
        <v>2.2981217179E10</v>
      </c>
      <c r="C738" s="97"/>
      <c r="D738" s="97"/>
      <c r="E738" s="96" t="s">
        <v>85</v>
      </c>
      <c r="F738" s="97"/>
      <c r="G738" s="96" t="s">
        <v>86</v>
      </c>
      <c r="H738" s="98"/>
      <c r="I738" s="99"/>
      <c r="J738" s="97"/>
      <c r="K738" s="99"/>
      <c r="L738" s="97"/>
      <c r="M738" s="97"/>
      <c r="N738" s="100">
        <v>45922.0</v>
      </c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>
      <c r="A739" s="96" t="s">
        <v>4168</v>
      </c>
      <c r="B739" s="96">
        <v>2.4992523815E10</v>
      </c>
      <c r="C739" s="97"/>
      <c r="D739" s="97"/>
      <c r="E739" s="96" t="s">
        <v>85</v>
      </c>
      <c r="F739" s="97"/>
      <c r="G739" s="96" t="s">
        <v>86</v>
      </c>
      <c r="H739" s="98"/>
      <c r="I739" s="99"/>
      <c r="J739" s="97"/>
      <c r="K739" s="99"/>
      <c r="L739" s="97"/>
      <c r="M739" s="97"/>
      <c r="N739" s="100">
        <v>45922.0</v>
      </c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>
      <c r="A740" s="96" t="s">
        <v>11232</v>
      </c>
      <c r="B740" s="96">
        <v>2.29989156E9</v>
      </c>
      <c r="C740" s="97"/>
      <c r="D740" s="97"/>
      <c r="E740" s="96" t="s">
        <v>85</v>
      </c>
      <c r="F740" s="97"/>
      <c r="G740" s="96" t="s">
        <v>86</v>
      </c>
      <c r="H740" s="98"/>
      <c r="I740" s="99"/>
      <c r="J740" s="97"/>
      <c r="K740" s="99"/>
      <c r="L740" s="97"/>
      <c r="M740" s="97"/>
      <c r="N740" s="100">
        <v>45922.0</v>
      </c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>
      <c r="A741" s="96" t="s">
        <v>4245</v>
      </c>
      <c r="B741" s="96">
        <v>2.1988904863E10</v>
      </c>
      <c r="C741" s="97"/>
      <c r="D741" s="97"/>
      <c r="E741" s="96" t="s">
        <v>85</v>
      </c>
      <c r="F741" s="96" t="s">
        <v>93</v>
      </c>
      <c r="G741" s="96" t="s">
        <v>94</v>
      </c>
      <c r="H741" s="101">
        <v>560.86</v>
      </c>
      <c r="I741" s="99"/>
      <c r="J741" s="97"/>
      <c r="K741" s="99"/>
      <c r="L741" s="97"/>
      <c r="M741" s="97"/>
      <c r="N741" s="100">
        <v>45922.0</v>
      </c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>
      <c r="A742" s="96" t="s">
        <v>7075</v>
      </c>
      <c r="B742" s="96">
        <v>2.1969652407E10</v>
      </c>
      <c r="C742" s="97"/>
      <c r="D742" s="97"/>
      <c r="E742" s="96" t="s">
        <v>85</v>
      </c>
      <c r="F742" s="96" t="s">
        <v>93</v>
      </c>
      <c r="G742" s="96" t="s">
        <v>94</v>
      </c>
      <c r="H742" s="101">
        <v>467.39</v>
      </c>
      <c r="I742" s="99"/>
      <c r="J742" s="97"/>
      <c r="K742" s="99"/>
      <c r="L742" s="97"/>
      <c r="M742" s="97"/>
      <c r="N742" s="100">
        <v>45922.0</v>
      </c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>
      <c r="A743" s="96" t="s">
        <v>4549</v>
      </c>
      <c r="B743" s="96">
        <v>2.1967582903E10</v>
      </c>
      <c r="C743" s="97"/>
      <c r="D743" s="97"/>
      <c r="E743" s="96" t="s">
        <v>85</v>
      </c>
      <c r="F743" s="96" t="s">
        <v>93</v>
      </c>
      <c r="G743" s="96" t="s">
        <v>94</v>
      </c>
      <c r="H743" s="101">
        <v>732.13</v>
      </c>
      <c r="I743" s="99"/>
      <c r="J743" s="97"/>
      <c r="K743" s="99"/>
      <c r="L743" s="97"/>
      <c r="M743" s="97"/>
      <c r="N743" s="100">
        <v>45922.0</v>
      </c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>
      <c r="A744" s="96" t="s">
        <v>5270</v>
      </c>
      <c r="B744" s="96">
        <v>2.1976707926E10</v>
      </c>
      <c r="C744" s="97"/>
      <c r="D744" s="97"/>
      <c r="E744" s="96" t="s">
        <v>85</v>
      </c>
      <c r="F744" s="96" t="s">
        <v>2141</v>
      </c>
      <c r="G744" s="96" t="s">
        <v>94</v>
      </c>
      <c r="H744" s="101">
        <v>318.47</v>
      </c>
      <c r="I744" s="99"/>
      <c r="J744" s="97"/>
      <c r="K744" s="99"/>
      <c r="L744" s="97"/>
      <c r="M744" s="97"/>
      <c r="N744" s="100">
        <v>45922.0</v>
      </c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>
      <c r="A745" s="96" t="s">
        <v>4535</v>
      </c>
      <c r="B745" s="96">
        <v>2.1999658495E10</v>
      </c>
      <c r="C745" s="97"/>
      <c r="D745" s="97"/>
      <c r="E745" s="96" t="s">
        <v>85</v>
      </c>
      <c r="F745" s="96" t="s">
        <v>137</v>
      </c>
      <c r="G745" s="96" t="s">
        <v>94</v>
      </c>
      <c r="H745" s="101">
        <v>1896.03</v>
      </c>
      <c r="I745" s="99"/>
      <c r="J745" s="97"/>
      <c r="K745" s="99"/>
      <c r="L745" s="97"/>
      <c r="M745" s="97"/>
      <c r="N745" s="100">
        <v>45922.0</v>
      </c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>
      <c r="A746" s="96" t="s">
        <v>4059</v>
      </c>
      <c r="B746" s="96">
        <v>2.1986167098E10</v>
      </c>
      <c r="C746" s="97"/>
      <c r="D746" s="97"/>
      <c r="E746" s="96" t="s">
        <v>85</v>
      </c>
      <c r="F746" s="96" t="s">
        <v>93</v>
      </c>
      <c r="G746" s="96" t="s">
        <v>94</v>
      </c>
      <c r="H746" s="101">
        <v>1399.1</v>
      </c>
      <c r="I746" s="99"/>
      <c r="J746" s="97"/>
      <c r="K746" s="99"/>
      <c r="L746" s="97"/>
      <c r="M746" s="97"/>
      <c r="N746" s="100">
        <v>45922.0</v>
      </c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>
      <c r="A747" s="96" t="s">
        <v>4353</v>
      </c>
      <c r="B747" s="96">
        <v>2.1997160988E10</v>
      </c>
      <c r="C747" s="97"/>
      <c r="D747" s="97"/>
      <c r="E747" s="96" t="s">
        <v>85</v>
      </c>
      <c r="F747" s="96" t="s">
        <v>1088</v>
      </c>
      <c r="G747" s="96" t="s">
        <v>94</v>
      </c>
      <c r="H747" s="101">
        <v>2779.0</v>
      </c>
      <c r="I747" s="99"/>
      <c r="J747" s="97"/>
      <c r="K747" s="99"/>
      <c r="L747" s="97"/>
      <c r="M747" s="97"/>
      <c r="N747" s="100">
        <v>45922.0</v>
      </c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>
      <c r="A748" s="96" t="s">
        <v>4959</v>
      </c>
      <c r="B748" s="96">
        <v>2.1987282191E10</v>
      </c>
      <c r="C748" s="97"/>
      <c r="D748" s="97"/>
      <c r="E748" s="96" t="s">
        <v>85</v>
      </c>
      <c r="F748" s="96" t="s">
        <v>93</v>
      </c>
      <c r="G748" s="96" t="s">
        <v>94</v>
      </c>
      <c r="H748" s="101">
        <v>2387.07</v>
      </c>
      <c r="I748" s="99"/>
      <c r="J748" s="97"/>
      <c r="K748" s="99"/>
      <c r="L748" s="97"/>
      <c r="M748" s="97"/>
      <c r="N748" s="100">
        <v>45922.0</v>
      </c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>
      <c r="A749" s="96" t="s">
        <v>4382</v>
      </c>
      <c r="B749" s="96">
        <v>2.1964774236E10</v>
      </c>
      <c r="C749" s="97"/>
      <c r="D749" s="97"/>
      <c r="E749" s="96" t="s">
        <v>85</v>
      </c>
      <c r="F749" s="96" t="s">
        <v>182</v>
      </c>
      <c r="G749" s="96" t="s">
        <v>94</v>
      </c>
      <c r="H749" s="101">
        <v>408.32</v>
      </c>
      <c r="I749" s="99"/>
      <c r="J749" s="97"/>
      <c r="K749" s="99"/>
      <c r="L749" s="97"/>
      <c r="M749" s="97"/>
      <c r="N749" s="100">
        <v>45922.0</v>
      </c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>
      <c r="A750" s="96" t="s">
        <v>4897</v>
      </c>
      <c r="B750" s="96">
        <v>2.1991531484E10</v>
      </c>
      <c r="C750" s="96" t="s">
        <v>11233</v>
      </c>
      <c r="D750" s="96" t="s">
        <v>9865</v>
      </c>
      <c r="E750" s="96" t="s">
        <v>85</v>
      </c>
      <c r="F750" s="96" t="s">
        <v>1088</v>
      </c>
      <c r="G750" s="96" t="s">
        <v>53</v>
      </c>
      <c r="H750" s="101">
        <v>1828.43</v>
      </c>
      <c r="I750" s="100">
        <v>45922.0</v>
      </c>
      <c r="J750" s="96">
        <v>1994833.0</v>
      </c>
      <c r="K750" s="100">
        <v>45945.0</v>
      </c>
      <c r="L750" s="96">
        <v>10.0</v>
      </c>
      <c r="M750" s="96" t="s">
        <v>11234</v>
      </c>
      <c r="N750" s="100">
        <v>45933.0</v>
      </c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>
      <c r="A751" s="96" t="s">
        <v>4985</v>
      </c>
      <c r="B751" s="96">
        <v>2.2992168953E10</v>
      </c>
      <c r="C751" s="97"/>
      <c r="D751" s="97"/>
      <c r="E751" s="96" t="s">
        <v>85</v>
      </c>
      <c r="F751" s="97"/>
      <c r="G751" s="96" t="s">
        <v>86</v>
      </c>
      <c r="H751" s="98"/>
      <c r="I751" s="99"/>
      <c r="J751" s="97"/>
      <c r="K751" s="99"/>
      <c r="L751" s="97"/>
      <c r="M751" s="97"/>
      <c r="N751" s="100">
        <v>45923.0</v>
      </c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>
      <c r="A752" s="96" t="s">
        <v>4016</v>
      </c>
      <c r="B752" s="96">
        <v>2.1981647104E10</v>
      </c>
      <c r="C752" s="97"/>
      <c r="D752" s="97"/>
      <c r="E752" s="96" t="s">
        <v>85</v>
      </c>
      <c r="F752" s="97"/>
      <c r="G752" s="96" t="s">
        <v>86</v>
      </c>
      <c r="H752" s="98"/>
      <c r="I752" s="99"/>
      <c r="J752" s="97"/>
      <c r="K752" s="99"/>
      <c r="L752" s="97"/>
      <c r="M752" s="97"/>
      <c r="N752" s="100">
        <v>45923.0</v>
      </c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>
      <c r="A753" s="96" t="s">
        <v>11235</v>
      </c>
      <c r="B753" s="96">
        <v>2.1999647973E10</v>
      </c>
      <c r="C753" s="97"/>
      <c r="D753" s="97"/>
      <c r="E753" s="96" t="s">
        <v>85</v>
      </c>
      <c r="F753" s="97"/>
      <c r="G753" s="96" t="s">
        <v>86</v>
      </c>
      <c r="H753" s="98"/>
      <c r="I753" s="99"/>
      <c r="J753" s="97"/>
      <c r="K753" s="99"/>
      <c r="L753" s="97"/>
      <c r="M753" s="97"/>
      <c r="N753" s="100">
        <v>45923.0</v>
      </c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>
      <c r="A754" s="96" t="s">
        <v>4955</v>
      </c>
      <c r="B754" s="96">
        <v>2.1982849184E10</v>
      </c>
      <c r="C754" s="97"/>
      <c r="D754" s="97"/>
      <c r="E754" s="96" t="s">
        <v>85</v>
      </c>
      <c r="F754" s="97"/>
      <c r="G754" s="96" t="s">
        <v>86</v>
      </c>
      <c r="H754" s="98"/>
      <c r="I754" s="99"/>
      <c r="J754" s="97"/>
      <c r="K754" s="99"/>
      <c r="L754" s="97"/>
      <c r="M754" s="97"/>
      <c r="N754" s="100">
        <v>45923.0</v>
      </c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>
      <c r="A755" s="96" t="s">
        <v>11236</v>
      </c>
      <c r="B755" s="96">
        <v>2.1986740243E10</v>
      </c>
      <c r="C755" s="97"/>
      <c r="D755" s="97"/>
      <c r="E755" s="96" t="s">
        <v>85</v>
      </c>
      <c r="F755" s="97"/>
      <c r="G755" s="96" t="s">
        <v>86</v>
      </c>
      <c r="H755" s="98"/>
      <c r="I755" s="99"/>
      <c r="J755" s="97"/>
      <c r="K755" s="99"/>
      <c r="L755" s="97"/>
      <c r="M755" s="97"/>
      <c r="N755" s="100">
        <v>45923.0</v>
      </c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>
      <c r="A756" s="96" t="s">
        <v>4306</v>
      </c>
      <c r="B756" s="96">
        <v>2.1219746694E10</v>
      </c>
      <c r="C756" s="97"/>
      <c r="D756" s="97"/>
      <c r="E756" s="96" t="s">
        <v>85</v>
      </c>
      <c r="F756" s="97"/>
      <c r="G756" s="96" t="s">
        <v>86</v>
      </c>
      <c r="H756" s="98"/>
      <c r="I756" s="99"/>
      <c r="J756" s="97"/>
      <c r="K756" s="99"/>
      <c r="L756" s="97"/>
      <c r="M756" s="97"/>
      <c r="N756" s="100">
        <v>45923.0</v>
      </c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>
      <c r="A757" s="96" t="s">
        <v>11237</v>
      </c>
      <c r="B757" s="96">
        <v>2.1992069599E10</v>
      </c>
      <c r="C757" s="97"/>
      <c r="D757" s="97"/>
      <c r="E757" s="96" t="s">
        <v>85</v>
      </c>
      <c r="F757" s="96" t="s">
        <v>93</v>
      </c>
      <c r="G757" s="96" t="s">
        <v>94</v>
      </c>
      <c r="H757" s="101">
        <v>975.21</v>
      </c>
      <c r="I757" s="99"/>
      <c r="J757" s="97"/>
      <c r="K757" s="99"/>
      <c r="L757" s="97"/>
      <c r="M757" s="97"/>
      <c r="N757" s="100">
        <v>45923.0</v>
      </c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>
      <c r="A758" s="96" t="s">
        <v>4245</v>
      </c>
      <c r="B758" s="96">
        <v>2.19887527E10</v>
      </c>
      <c r="C758" s="97"/>
      <c r="D758" s="97"/>
      <c r="E758" s="96" t="s">
        <v>85</v>
      </c>
      <c r="F758" s="96" t="s">
        <v>137</v>
      </c>
      <c r="G758" s="96" t="s">
        <v>94</v>
      </c>
      <c r="H758" s="101">
        <v>1769.89</v>
      </c>
      <c r="I758" s="99"/>
      <c r="J758" s="97"/>
      <c r="K758" s="99"/>
      <c r="L758" s="97"/>
      <c r="M758" s="97"/>
      <c r="N758" s="100">
        <v>45923.0</v>
      </c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>
      <c r="A759" s="96" t="s">
        <v>11238</v>
      </c>
      <c r="B759" s="96">
        <v>2.2992317533E10</v>
      </c>
      <c r="C759" s="97"/>
      <c r="D759" s="97"/>
      <c r="E759" s="96" t="s">
        <v>85</v>
      </c>
      <c r="F759" s="96" t="s">
        <v>153</v>
      </c>
      <c r="G759" s="96" t="s">
        <v>94</v>
      </c>
      <c r="H759" s="101">
        <v>583.26</v>
      </c>
      <c r="I759" s="99"/>
      <c r="J759" s="97"/>
      <c r="K759" s="99"/>
      <c r="L759" s="97"/>
      <c r="M759" s="97"/>
      <c r="N759" s="100">
        <v>45923.0</v>
      </c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>
      <c r="A760" s="96" t="s">
        <v>5134</v>
      </c>
      <c r="B760" s="96">
        <v>2.1981288663E10</v>
      </c>
      <c r="C760" s="97"/>
      <c r="D760" s="97"/>
      <c r="E760" s="96" t="s">
        <v>85</v>
      </c>
      <c r="F760" s="96" t="s">
        <v>289</v>
      </c>
      <c r="G760" s="96" t="s">
        <v>94</v>
      </c>
      <c r="H760" s="101">
        <v>998.59</v>
      </c>
      <c r="I760" s="99"/>
      <c r="J760" s="97"/>
      <c r="K760" s="99"/>
      <c r="L760" s="97"/>
      <c r="M760" s="97"/>
      <c r="N760" s="100">
        <v>45923.0</v>
      </c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>
      <c r="A761" s="96" t="s">
        <v>4549</v>
      </c>
      <c r="B761" s="96">
        <v>2.29813726E10</v>
      </c>
      <c r="C761" s="97"/>
      <c r="D761" s="97"/>
      <c r="E761" s="96" t="s">
        <v>85</v>
      </c>
      <c r="F761" s="96" t="s">
        <v>137</v>
      </c>
      <c r="G761" s="96" t="s">
        <v>94</v>
      </c>
      <c r="H761" s="101">
        <v>4643.28</v>
      </c>
      <c r="I761" s="99"/>
      <c r="J761" s="97"/>
      <c r="K761" s="99"/>
      <c r="L761" s="97"/>
      <c r="M761" s="97"/>
      <c r="N761" s="100">
        <v>45923.0</v>
      </c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>
      <c r="A762" s="96" t="s">
        <v>4245</v>
      </c>
      <c r="B762" s="96">
        <v>2.1999662627E10</v>
      </c>
      <c r="C762" s="97"/>
      <c r="D762" s="97"/>
      <c r="E762" s="96" t="s">
        <v>85</v>
      </c>
      <c r="F762" s="96" t="s">
        <v>1088</v>
      </c>
      <c r="G762" s="96" t="s">
        <v>94</v>
      </c>
      <c r="H762" s="101">
        <v>4222.1</v>
      </c>
      <c r="I762" s="99"/>
      <c r="J762" s="97"/>
      <c r="K762" s="99"/>
      <c r="L762" s="97"/>
      <c r="M762" s="97"/>
      <c r="N762" s="100">
        <v>45923.0</v>
      </c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>
      <c r="A763" s="96" t="s">
        <v>4685</v>
      </c>
      <c r="B763" s="96">
        <v>2.1965343283E10</v>
      </c>
      <c r="C763" s="97"/>
      <c r="D763" s="97"/>
      <c r="E763" s="96" t="s">
        <v>85</v>
      </c>
      <c r="F763" s="96" t="s">
        <v>153</v>
      </c>
      <c r="G763" s="96" t="s">
        <v>94</v>
      </c>
      <c r="H763" s="101">
        <v>1560.11</v>
      </c>
      <c r="I763" s="99"/>
      <c r="J763" s="97"/>
      <c r="K763" s="99"/>
      <c r="L763" s="97"/>
      <c r="M763" s="97"/>
      <c r="N763" s="100">
        <v>45923.0</v>
      </c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>
      <c r="A764" s="96" t="s">
        <v>4184</v>
      </c>
      <c r="B764" s="96">
        <v>2.19718888352E11</v>
      </c>
      <c r="C764" s="97"/>
      <c r="D764" s="97"/>
      <c r="E764" s="96" t="s">
        <v>85</v>
      </c>
      <c r="F764" s="96" t="s">
        <v>596</v>
      </c>
      <c r="G764" s="96" t="s">
        <v>94</v>
      </c>
      <c r="H764" s="101">
        <v>1650.31</v>
      </c>
      <c r="I764" s="99"/>
      <c r="J764" s="97"/>
      <c r="K764" s="99"/>
      <c r="L764" s="97"/>
      <c r="M764" s="97"/>
      <c r="N764" s="100">
        <v>45923.0</v>
      </c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>
      <c r="A765" s="96" t="s">
        <v>11239</v>
      </c>
      <c r="B765" s="96">
        <v>2.1982078205E10</v>
      </c>
      <c r="C765" s="97"/>
      <c r="D765" s="97"/>
      <c r="E765" s="96" t="s">
        <v>85</v>
      </c>
      <c r="F765" s="96" t="s">
        <v>93</v>
      </c>
      <c r="G765" s="96" t="s">
        <v>94</v>
      </c>
      <c r="H765" s="101">
        <v>1464.6</v>
      </c>
      <c r="I765" s="99"/>
      <c r="J765" s="97"/>
      <c r="K765" s="99"/>
      <c r="L765" s="97"/>
      <c r="M765" s="97"/>
      <c r="N765" s="100">
        <v>45923.0</v>
      </c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>
      <c r="A766" s="96" t="s">
        <v>4949</v>
      </c>
      <c r="B766" s="96">
        <v>2.1970842171E10</v>
      </c>
      <c r="C766" s="97"/>
      <c r="D766" s="97"/>
      <c r="E766" s="96" t="s">
        <v>655</v>
      </c>
      <c r="F766" s="96" t="s">
        <v>93</v>
      </c>
      <c r="G766" s="96" t="s">
        <v>94</v>
      </c>
      <c r="H766" s="101">
        <v>580.58</v>
      </c>
      <c r="I766" s="99"/>
      <c r="J766" s="97"/>
      <c r="K766" s="99"/>
      <c r="L766" s="97"/>
      <c r="M766" s="97"/>
      <c r="N766" s="100">
        <v>45923.0</v>
      </c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>
      <c r="A767" s="96" t="s">
        <v>4393</v>
      </c>
      <c r="B767" s="96">
        <v>2.1995819968E10</v>
      </c>
      <c r="C767" s="96" t="s">
        <v>11240</v>
      </c>
      <c r="D767" s="96" t="s">
        <v>11241</v>
      </c>
      <c r="E767" s="96" t="s">
        <v>803</v>
      </c>
      <c r="F767" s="96" t="s">
        <v>1066</v>
      </c>
      <c r="G767" s="96" t="s">
        <v>53</v>
      </c>
      <c r="H767" s="101">
        <v>445.1</v>
      </c>
      <c r="I767" s="100">
        <v>45923.0</v>
      </c>
      <c r="J767" s="96">
        <v>1.7586618054387E13</v>
      </c>
      <c r="K767" s="99"/>
      <c r="L767" s="96">
        <v>10.0</v>
      </c>
      <c r="M767" s="97"/>
      <c r="N767" s="100">
        <v>45933.0</v>
      </c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>
      <c r="A768" s="96" t="s">
        <v>4210</v>
      </c>
      <c r="B768" s="96">
        <v>2.1981063057E10</v>
      </c>
      <c r="C768" s="97"/>
      <c r="D768" s="97"/>
      <c r="E768" s="96" t="s">
        <v>85</v>
      </c>
      <c r="F768" s="97"/>
      <c r="G768" s="96" t="s">
        <v>86</v>
      </c>
      <c r="H768" s="98"/>
      <c r="I768" s="99"/>
      <c r="J768" s="97"/>
      <c r="K768" s="99"/>
      <c r="L768" s="97"/>
      <c r="M768" s="97"/>
      <c r="N768" s="100">
        <v>45924.0</v>
      </c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>
      <c r="A769" s="96" t="s">
        <v>11242</v>
      </c>
      <c r="B769" s="96">
        <v>2.1974968668E10</v>
      </c>
      <c r="C769" s="97"/>
      <c r="D769" s="97"/>
      <c r="E769" s="96" t="s">
        <v>85</v>
      </c>
      <c r="F769" s="97"/>
      <c r="G769" s="96" t="s">
        <v>86</v>
      </c>
      <c r="H769" s="98"/>
      <c r="I769" s="99"/>
      <c r="J769" s="97"/>
      <c r="K769" s="99"/>
      <c r="L769" s="97"/>
      <c r="M769" s="97"/>
      <c r="N769" s="100">
        <v>45924.0</v>
      </c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>
      <c r="A770" s="96" t="s">
        <v>4245</v>
      </c>
      <c r="B770" s="96">
        <v>2.1993023188E10</v>
      </c>
      <c r="C770" s="97"/>
      <c r="D770" s="97"/>
      <c r="E770" s="96" t="s">
        <v>671</v>
      </c>
      <c r="F770" s="97"/>
      <c r="G770" s="96" t="s">
        <v>86</v>
      </c>
      <c r="H770" s="98"/>
      <c r="I770" s="99"/>
      <c r="J770" s="97"/>
      <c r="K770" s="99"/>
      <c r="L770" s="97"/>
      <c r="M770" s="97"/>
      <c r="N770" s="100">
        <v>45924.0</v>
      </c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>
      <c r="A771" s="96" t="s">
        <v>4245</v>
      </c>
      <c r="B771" s="96">
        <v>2.1974984429E10</v>
      </c>
      <c r="C771" s="97"/>
      <c r="D771" s="97"/>
      <c r="E771" s="96" t="s">
        <v>671</v>
      </c>
      <c r="F771" s="97"/>
      <c r="G771" s="96" t="s">
        <v>86</v>
      </c>
      <c r="H771" s="98"/>
      <c r="I771" s="99"/>
      <c r="J771" s="97"/>
      <c r="K771" s="99"/>
      <c r="L771" s="97"/>
      <c r="M771" s="97"/>
      <c r="N771" s="100">
        <v>45924.0</v>
      </c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>
      <c r="A772" s="96" t="s">
        <v>4549</v>
      </c>
      <c r="B772" s="96">
        <v>2.1969180286E10</v>
      </c>
      <c r="C772" s="97"/>
      <c r="D772" s="97"/>
      <c r="E772" s="96" t="s">
        <v>85</v>
      </c>
      <c r="F772" s="96" t="s">
        <v>93</v>
      </c>
      <c r="G772" s="96" t="s">
        <v>94</v>
      </c>
      <c r="H772" s="101">
        <v>1461.01</v>
      </c>
      <c r="I772" s="99"/>
      <c r="J772" s="97"/>
      <c r="K772" s="99"/>
      <c r="L772" s="97"/>
      <c r="M772" s="97"/>
      <c r="N772" s="100">
        <v>45924.0</v>
      </c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>
      <c r="A773" s="96" t="s">
        <v>4286</v>
      </c>
      <c r="B773" s="96">
        <v>2.1988006974E10</v>
      </c>
      <c r="C773" s="97"/>
      <c r="D773" s="97"/>
      <c r="E773" s="96" t="s">
        <v>85</v>
      </c>
      <c r="F773" s="96" t="s">
        <v>93</v>
      </c>
      <c r="G773" s="96" t="s">
        <v>94</v>
      </c>
      <c r="H773" s="101">
        <v>920.88</v>
      </c>
      <c r="I773" s="99"/>
      <c r="J773" s="97"/>
      <c r="K773" s="99"/>
      <c r="L773" s="97"/>
      <c r="M773" s="97"/>
      <c r="N773" s="100">
        <v>45924.0</v>
      </c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>
      <c r="A774" s="96" t="s">
        <v>7712</v>
      </c>
      <c r="B774" s="96">
        <v>2.1985200032E10</v>
      </c>
      <c r="C774" s="97"/>
      <c r="D774" s="97"/>
      <c r="E774" s="96" t="s">
        <v>85</v>
      </c>
      <c r="F774" s="96" t="s">
        <v>93</v>
      </c>
      <c r="G774" s="96" t="s">
        <v>94</v>
      </c>
      <c r="H774" s="101">
        <v>914.2</v>
      </c>
      <c r="I774" s="99"/>
      <c r="J774" s="97"/>
      <c r="K774" s="99"/>
      <c r="L774" s="97"/>
      <c r="M774" s="97"/>
      <c r="N774" s="100">
        <v>45924.0</v>
      </c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>
      <c r="A775" s="96" t="s">
        <v>11242</v>
      </c>
      <c r="B775" s="96">
        <v>2.1966095035E10</v>
      </c>
      <c r="C775" s="97"/>
      <c r="D775" s="97"/>
      <c r="E775" s="96" t="s">
        <v>649</v>
      </c>
      <c r="F775" s="97"/>
      <c r="G775" s="96" t="s">
        <v>86</v>
      </c>
      <c r="H775" s="98"/>
      <c r="I775" s="99"/>
      <c r="J775" s="97"/>
      <c r="K775" s="99"/>
      <c r="L775" s="97"/>
      <c r="M775" s="97"/>
      <c r="N775" s="100">
        <v>45924.0</v>
      </c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>
      <c r="A776" s="96" t="s">
        <v>4057</v>
      </c>
      <c r="B776" s="96">
        <v>2.1983162194E10</v>
      </c>
      <c r="C776" s="97"/>
      <c r="D776" s="97"/>
      <c r="E776" s="96" t="s">
        <v>85</v>
      </c>
      <c r="F776" s="96" t="s">
        <v>1066</v>
      </c>
      <c r="G776" s="96" t="s">
        <v>94</v>
      </c>
      <c r="H776" s="101">
        <v>1289.69</v>
      </c>
      <c r="I776" s="99"/>
      <c r="J776" s="97"/>
      <c r="K776" s="99"/>
      <c r="L776" s="97"/>
      <c r="M776" s="97"/>
      <c r="N776" s="100">
        <v>45924.0</v>
      </c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>
      <c r="A777" s="96" t="s">
        <v>5140</v>
      </c>
      <c r="B777" s="96">
        <v>2.2981605597E10</v>
      </c>
      <c r="C777" s="97"/>
      <c r="D777" s="97"/>
      <c r="E777" s="96" t="s">
        <v>85</v>
      </c>
      <c r="F777" s="97"/>
      <c r="G777" s="96" t="s">
        <v>86</v>
      </c>
      <c r="H777" s="98"/>
      <c r="I777" s="99"/>
      <c r="J777" s="97"/>
      <c r="K777" s="99"/>
      <c r="L777" s="97"/>
      <c r="M777" s="97"/>
      <c r="N777" s="100">
        <v>45925.0</v>
      </c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>
      <c r="A778" s="96" t="s">
        <v>11243</v>
      </c>
      <c r="B778" s="96">
        <v>2.2988276917E10</v>
      </c>
      <c r="C778" s="97"/>
      <c r="D778" s="97"/>
      <c r="E778" s="96" t="s">
        <v>85</v>
      </c>
      <c r="F778" s="97"/>
      <c r="G778" s="96" t="s">
        <v>86</v>
      </c>
      <c r="H778" s="98"/>
      <c r="I778" s="99"/>
      <c r="J778" s="97"/>
      <c r="K778" s="99"/>
      <c r="L778" s="97"/>
      <c r="M778" s="97"/>
      <c r="N778" s="100">
        <v>45925.0</v>
      </c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>
      <c r="A779" s="96" t="s">
        <v>4245</v>
      </c>
      <c r="B779" s="96">
        <v>2.1977001948E10</v>
      </c>
      <c r="C779" s="97"/>
      <c r="D779" s="97"/>
      <c r="E779" s="96" t="s">
        <v>85</v>
      </c>
      <c r="F779" s="97"/>
      <c r="G779" s="96" t="s">
        <v>86</v>
      </c>
      <c r="H779" s="98"/>
      <c r="I779" s="99"/>
      <c r="J779" s="97"/>
      <c r="K779" s="99"/>
      <c r="L779" s="97"/>
      <c r="M779" s="97"/>
      <c r="N779" s="100">
        <v>45925.0</v>
      </c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>
      <c r="A780" s="96" t="s">
        <v>4016</v>
      </c>
      <c r="B780" s="96">
        <v>2.1981884798E10</v>
      </c>
      <c r="C780" s="97"/>
      <c r="D780" s="97"/>
      <c r="E780" s="96" t="s">
        <v>85</v>
      </c>
      <c r="F780" s="97"/>
      <c r="G780" s="96" t="s">
        <v>86</v>
      </c>
      <c r="H780" s="98"/>
      <c r="I780" s="99"/>
      <c r="J780" s="97"/>
      <c r="K780" s="99"/>
      <c r="L780" s="97"/>
      <c r="M780" s="97"/>
      <c r="N780" s="100">
        <v>45925.0</v>
      </c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>
      <c r="A781" s="96" t="s">
        <v>4077</v>
      </c>
      <c r="B781" s="96">
        <v>2.2988466774E10</v>
      </c>
      <c r="C781" s="97"/>
      <c r="D781" s="97"/>
      <c r="E781" s="96" t="s">
        <v>85</v>
      </c>
      <c r="F781" s="97"/>
      <c r="G781" s="96" t="s">
        <v>86</v>
      </c>
      <c r="H781" s="98"/>
      <c r="I781" s="99"/>
      <c r="J781" s="97"/>
      <c r="K781" s="99"/>
      <c r="L781" s="97"/>
      <c r="M781" s="97"/>
      <c r="N781" s="100">
        <v>45925.0</v>
      </c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>
      <c r="A782" s="96" t="s">
        <v>5162</v>
      </c>
      <c r="B782" s="96">
        <v>2.299997751E10</v>
      </c>
      <c r="C782" s="97"/>
      <c r="D782" s="97"/>
      <c r="E782" s="96" t="s">
        <v>85</v>
      </c>
      <c r="F782" s="96" t="s">
        <v>93</v>
      </c>
      <c r="G782" s="96" t="s">
        <v>94</v>
      </c>
      <c r="H782" s="101">
        <v>647.78</v>
      </c>
      <c r="I782" s="99"/>
      <c r="J782" s="97"/>
      <c r="K782" s="99"/>
      <c r="L782" s="97"/>
      <c r="M782" s="97"/>
      <c r="N782" s="100">
        <v>45925.0</v>
      </c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>
      <c r="A783" s="96" t="s">
        <v>7130</v>
      </c>
      <c r="B783" s="96">
        <v>2.1964819593E10</v>
      </c>
      <c r="C783" s="97"/>
      <c r="D783" s="97"/>
      <c r="E783" s="96" t="s">
        <v>85</v>
      </c>
      <c r="F783" s="96" t="s">
        <v>93</v>
      </c>
      <c r="G783" s="96" t="s">
        <v>94</v>
      </c>
      <c r="H783" s="101">
        <v>784.21</v>
      </c>
      <c r="I783" s="99"/>
      <c r="J783" s="97"/>
      <c r="K783" s="99"/>
      <c r="L783" s="97"/>
      <c r="M783" s="97"/>
      <c r="N783" s="100">
        <v>45925.0</v>
      </c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>
      <c r="A784" s="96" t="s">
        <v>4245</v>
      </c>
      <c r="B784" s="96">
        <v>2.4999406653E10</v>
      </c>
      <c r="C784" s="97"/>
      <c r="D784" s="97"/>
      <c r="E784" s="96" t="s">
        <v>85</v>
      </c>
      <c r="F784" s="96" t="s">
        <v>137</v>
      </c>
      <c r="G784" s="96" t="s">
        <v>94</v>
      </c>
      <c r="H784" s="101">
        <v>1439.96</v>
      </c>
      <c r="I784" s="99"/>
      <c r="J784" s="97"/>
      <c r="K784" s="99"/>
      <c r="L784" s="97"/>
      <c r="M784" s="97"/>
      <c r="N784" s="100">
        <v>45925.0</v>
      </c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>
      <c r="A785" s="96" t="s">
        <v>10524</v>
      </c>
      <c r="B785" s="96">
        <v>2.1967478075E10</v>
      </c>
      <c r="C785" s="97"/>
      <c r="D785" s="97"/>
      <c r="E785" s="96" t="s">
        <v>85</v>
      </c>
      <c r="F785" s="96" t="s">
        <v>137</v>
      </c>
      <c r="G785" s="96" t="s">
        <v>94</v>
      </c>
      <c r="H785" s="101">
        <v>987.2</v>
      </c>
      <c r="I785" s="99"/>
      <c r="J785" s="97"/>
      <c r="K785" s="99"/>
      <c r="L785" s="97"/>
      <c r="M785" s="97"/>
      <c r="N785" s="100">
        <v>45925.0</v>
      </c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>
      <c r="A786" s="96" t="s">
        <v>4132</v>
      </c>
      <c r="B786" s="96">
        <v>2.1986347575E10</v>
      </c>
      <c r="C786" s="97"/>
      <c r="D786" s="97"/>
      <c r="E786" s="96" t="s">
        <v>85</v>
      </c>
      <c r="F786" s="96" t="s">
        <v>93</v>
      </c>
      <c r="G786" s="96" t="s">
        <v>94</v>
      </c>
      <c r="H786" s="101">
        <v>580.58</v>
      </c>
      <c r="I786" s="99"/>
      <c r="J786" s="97"/>
      <c r="K786" s="99"/>
      <c r="L786" s="97"/>
      <c r="M786" s="97"/>
      <c r="N786" s="100">
        <v>45925.0</v>
      </c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>
      <c r="A787" s="96" t="s">
        <v>4837</v>
      </c>
      <c r="B787" s="96">
        <v>2.1995547389E10</v>
      </c>
      <c r="C787" s="97"/>
      <c r="D787" s="97"/>
      <c r="E787" s="96" t="s">
        <v>85</v>
      </c>
      <c r="F787" s="96" t="s">
        <v>93</v>
      </c>
      <c r="G787" s="96" t="s">
        <v>94</v>
      </c>
      <c r="H787" s="101">
        <v>697.27</v>
      </c>
      <c r="I787" s="99"/>
      <c r="J787" s="97"/>
      <c r="K787" s="99"/>
      <c r="L787" s="97"/>
      <c r="M787" s="97"/>
      <c r="N787" s="100">
        <v>45925.0</v>
      </c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>
      <c r="A788" s="96" t="s">
        <v>11244</v>
      </c>
      <c r="B788" s="96">
        <v>2.1974634473E10</v>
      </c>
      <c r="C788" s="97"/>
      <c r="D788" s="97"/>
      <c r="E788" s="96" t="s">
        <v>85</v>
      </c>
      <c r="F788" s="96" t="s">
        <v>1088</v>
      </c>
      <c r="G788" s="96" t="s">
        <v>94</v>
      </c>
      <c r="H788" s="101">
        <v>883.53</v>
      </c>
      <c r="I788" s="99"/>
      <c r="J788" s="97"/>
      <c r="K788" s="99"/>
      <c r="L788" s="97"/>
      <c r="M788" s="97"/>
      <c r="N788" s="100">
        <v>45925.0</v>
      </c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>
      <c r="A789" s="96" t="s">
        <v>11245</v>
      </c>
      <c r="B789" s="96">
        <v>2.2997738164E10</v>
      </c>
      <c r="C789" s="97"/>
      <c r="D789" s="97"/>
      <c r="E789" s="96" t="s">
        <v>85</v>
      </c>
      <c r="F789" s="96" t="s">
        <v>93</v>
      </c>
      <c r="G789" s="96" t="s">
        <v>94</v>
      </c>
      <c r="H789" s="101">
        <v>467.39</v>
      </c>
      <c r="I789" s="99"/>
      <c r="J789" s="97"/>
      <c r="K789" s="99"/>
      <c r="L789" s="97"/>
      <c r="M789" s="97"/>
      <c r="N789" s="100">
        <v>45925.0</v>
      </c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>
      <c r="A790" s="96" t="s">
        <v>11050</v>
      </c>
      <c r="B790" s="96">
        <v>2.499663388E9</v>
      </c>
      <c r="C790" s="97"/>
      <c r="D790" s="97"/>
      <c r="E790" s="96" t="s">
        <v>85</v>
      </c>
      <c r="F790" s="96" t="s">
        <v>278</v>
      </c>
      <c r="G790" s="96" t="s">
        <v>94</v>
      </c>
      <c r="H790" s="101">
        <v>1585.18</v>
      </c>
      <c r="I790" s="99"/>
      <c r="J790" s="97"/>
      <c r="K790" s="99"/>
      <c r="L790" s="97"/>
      <c r="M790" s="97"/>
      <c r="N790" s="100">
        <v>45925.0</v>
      </c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>
      <c r="A791" s="96" t="s">
        <v>4667</v>
      </c>
      <c r="B791" s="96">
        <v>2.4998232489E10</v>
      </c>
      <c r="C791" s="97"/>
      <c r="D791" s="97"/>
      <c r="E791" s="96" t="s">
        <v>655</v>
      </c>
      <c r="F791" s="96" t="s">
        <v>137</v>
      </c>
      <c r="G791" s="96" t="s">
        <v>94</v>
      </c>
      <c r="H791" s="101">
        <v>2056.13</v>
      </c>
      <c r="I791" s="99"/>
      <c r="J791" s="97"/>
      <c r="K791" s="99"/>
      <c r="L791" s="97"/>
      <c r="M791" s="97"/>
      <c r="N791" s="100">
        <v>45925.0</v>
      </c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>
      <c r="A792" s="96" t="s">
        <v>3974</v>
      </c>
      <c r="B792" s="96">
        <v>2.1995436793E10</v>
      </c>
      <c r="C792" s="97"/>
      <c r="D792" s="97"/>
      <c r="E792" s="96" t="s">
        <v>655</v>
      </c>
      <c r="F792" s="96" t="s">
        <v>93</v>
      </c>
      <c r="G792" s="96" t="s">
        <v>94</v>
      </c>
      <c r="H792" s="101">
        <v>809.74</v>
      </c>
      <c r="I792" s="99"/>
      <c r="J792" s="97"/>
      <c r="K792" s="99"/>
      <c r="L792" s="97"/>
      <c r="M792" s="97"/>
      <c r="N792" s="100">
        <v>45925.0</v>
      </c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>
      <c r="A793" s="96" t="s">
        <v>11246</v>
      </c>
      <c r="B793" s="96">
        <v>2.1997390631E10</v>
      </c>
      <c r="C793" s="97"/>
      <c r="D793" s="97"/>
      <c r="E793" s="96" t="s">
        <v>655</v>
      </c>
      <c r="F793" s="96" t="s">
        <v>1088</v>
      </c>
      <c r="G793" s="96" t="s">
        <v>94</v>
      </c>
      <c r="H793" s="101">
        <v>1162.6</v>
      </c>
      <c r="I793" s="99"/>
      <c r="J793" s="97"/>
      <c r="K793" s="99"/>
      <c r="L793" s="97"/>
      <c r="M793" s="97"/>
      <c r="N793" s="100">
        <v>45925.0</v>
      </c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>
      <c r="A794" s="96" t="s">
        <v>7963</v>
      </c>
      <c r="B794" s="96">
        <v>2.1991180628E10</v>
      </c>
      <c r="C794" s="97"/>
      <c r="D794" s="97"/>
      <c r="E794" s="96" t="s">
        <v>671</v>
      </c>
      <c r="F794" s="97"/>
      <c r="G794" s="96" t="s">
        <v>86</v>
      </c>
      <c r="H794" s="98"/>
      <c r="I794" s="99"/>
      <c r="J794" s="97"/>
      <c r="K794" s="99"/>
      <c r="L794" s="97"/>
      <c r="M794" s="97"/>
      <c r="N794" s="100">
        <v>45925.0</v>
      </c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>
      <c r="A795" s="96" t="s">
        <v>10872</v>
      </c>
      <c r="B795" s="96">
        <v>2.1976359641E10</v>
      </c>
      <c r="C795" s="97"/>
      <c r="D795" s="97"/>
      <c r="E795" s="96" t="s">
        <v>671</v>
      </c>
      <c r="F795" s="97"/>
      <c r="G795" s="96" t="s">
        <v>86</v>
      </c>
      <c r="H795" s="98"/>
      <c r="I795" s="99"/>
      <c r="J795" s="97"/>
      <c r="K795" s="99"/>
      <c r="L795" s="97"/>
      <c r="M795" s="97"/>
      <c r="N795" s="100">
        <v>45925.0</v>
      </c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>
      <c r="A796" s="96" t="s">
        <v>7710</v>
      </c>
      <c r="B796" s="96">
        <v>2.2996052763E10</v>
      </c>
      <c r="C796" s="97"/>
      <c r="D796" s="97"/>
      <c r="E796" s="96" t="s">
        <v>85</v>
      </c>
      <c r="F796" s="97"/>
      <c r="G796" s="96" t="s">
        <v>86</v>
      </c>
      <c r="H796" s="98"/>
      <c r="I796" s="99"/>
      <c r="J796" s="97"/>
      <c r="K796" s="99"/>
      <c r="L796" s="97"/>
      <c r="M796" s="97"/>
      <c r="N796" s="99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>
      <c r="A797" s="96" t="s">
        <v>4378</v>
      </c>
      <c r="B797" s="96">
        <v>2.1983523228E10</v>
      </c>
      <c r="C797" s="97"/>
      <c r="D797" s="97"/>
      <c r="E797" s="96" t="s">
        <v>85</v>
      </c>
      <c r="F797" s="97"/>
      <c r="G797" s="96" t="s">
        <v>86</v>
      </c>
      <c r="H797" s="98"/>
      <c r="I797" s="99"/>
      <c r="J797" s="97"/>
      <c r="K797" s="99"/>
      <c r="L797" s="97"/>
      <c r="M797" s="97"/>
      <c r="N797" s="100">
        <v>45926.0</v>
      </c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>
      <c r="A798" s="96" t="s">
        <v>11247</v>
      </c>
      <c r="B798" s="96">
        <v>2.1976672268E10</v>
      </c>
      <c r="C798" s="97"/>
      <c r="D798" s="97"/>
      <c r="E798" s="96" t="s">
        <v>85</v>
      </c>
      <c r="F798" s="97"/>
      <c r="G798" s="96" t="s">
        <v>86</v>
      </c>
      <c r="H798" s="98"/>
      <c r="I798" s="99"/>
      <c r="J798" s="97"/>
      <c r="K798" s="99"/>
      <c r="L798" s="97"/>
      <c r="M798" s="97"/>
      <c r="N798" s="100">
        <v>45926.0</v>
      </c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>
      <c r="A799" s="96" t="s">
        <v>10608</v>
      </c>
      <c r="B799" s="96">
        <v>2.1990182904E10</v>
      </c>
      <c r="C799" s="97"/>
      <c r="D799" s="97"/>
      <c r="E799" s="96" t="s">
        <v>85</v>
      </c>
      <c r="F799" s="97"/>
      <c r="G799" s="96" t="s">
        <v>86</v>
      </c>
      <c r="H799" s="98"/>
      <c r="I799" s="99"/>
      <c r="J799" s="97"/>
      <c r="K799" s="99"/>
      <c r="L799" s="97"/>
      <c r="M799" s="97"/>
      <c r="N799" s="100">
        <v>45930.0</v>
      </c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>
      <c r="A800" s="96" t="s">
        <v>11248</v>
      </c>
      <c r="B800" s="96">
        <v>2.1997897649E10</v>
      </c>
      <c r="C800" s="97"/>
      <c r="D800" s="97"/>
      <c r="E800" s="96" t="s">
        <v>85</v>
      </c>
      <c r="F800" s="97"/>
      <c r="G800" s="96" t="s">
        <v>86</v>
      </c>
      <c r="H800" s="98"/>
      <c r="I800" s="99"/>
      <c r="J800" s="97"/>
      <c r="K800" s="99"/>
      <c r="L800" s="97"/>
      <c r="M800" s="97"/>
      <c r="N800" s="100">
        <v>45930.0</v>
      </c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>
      <c r="A801" s="96" t="s">
        <v>4231</v>
      </c>
      <c r="B801" s="96">
        <v>2.1996153545E10</v>
      </c>
      <c r="C801" s="97"/>
      <c r="D801" s="97"/>
      <c r="E801" s="96" t="s">
        <v>85</v>
      </c>
      <c r="F801" s="97"/>
      <c r="G801" s="96" t="s">
        <v>86</v>
      </c>
      <c r="H801" s="98"/>
      <c r="I801" s="99"/>
      <c r="J801" s="97"/>
      <c r="K801" s="99"/>
      <c r="L801" s="97"/>
      <c r="M801" s="97"/>
      <c r="N801" s="100">
        <v>45930.0</v>
      </c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>
      <c r="A802" s="96" t="s">
        <v>4937</v>
      </c>
      <c r="B802" s="96">
        <v>2.1969431512E10</v>
      </c>
      <c r="C802" s="97"/>
      <c r="D802" s="97"/>
      <c r="E802" s="96" t="s">
        <v>85</v>
      </c>
      <c r="F802" s="97"/>
      <c r="G802" s="96" t="s">
        <v>86</v>
      </c>
      <c r="H802" s="98"/>
      <c r="I802" s="99"/>
      <c r="J802" s="97"/>
      <c r="K802" s="99"/>
      <c r="L802" s="97"/>
      <c r="M802" s="97"/>
      <c r="N802" s="100">
        <v>45930.0</v>
      </c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>
      <c r="A803" s="96" t="s">
        <v>4951</v>
      </c>
      <c r="B803" s="96">
        <v>2.1996082276E10</v>
      </c>
      <c r="C803" s="97"/>
      <c r="D803" s="97"/>
      <c r="E803" s="96" t="s">
        <v>85</v>
      </c>
      <c r="F803" s="97"/>
      <c r="G803" s="96" t="s">
        <v>86</v>
      </c>
      <c r="H803" s="98"/>
      <c r="I803" s="99"/>
      <c r="J803" s="97"/>
      <c r="K803" s="99"/>
      <c r="L803" s="97"/>
      <c r="M803" s="97"/>
      <c r="N803" s="100">
        <v>45930.0</v>
      </c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>
      <c r="A804" s="96" t="s">
        <v>11249</v>
      </c>
      <c r="B804" s="96">
        <v>2.4998715182E10</v>
      </c>
      <c r="C804" s="97"/>
      <c r="D804" s="97"/>
      <c r="E804" s="96" t="s">
        <v>85</v>
      </c>
      <c r="F804" s="97"/>
      <c r="G804" s="96" t="s">
        <v>86</v>
      </c>
      <c r="H804" s="98"/>
      <c r="I804" s="99"/>
      <c r="J804" s="97"/>
      <c r="K804" s="99"/>
      <c r="L804" s="97"/>
      <c r="M804" s="97"/>
      <c r="N804" s="100">
        <v>45930.0</v>
      </c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>
      <c r="A805" s="96" t="s">
        <v>4132</v>
      </c>
      <c r="B805" s="96">
        <v>2.1979128075E10</v>
      </c>
      <c r="C805" s="97"/>
      <c r="D805" s="97"/>
      <c r="E805" s="96" t="s">
        <v>85</v>
      </c>
      <c r="F805" s="97"/>
      <c r="G805" s="96" t="s">
        <v>86</v>
      </c>
      <c r="H805" s="98"/>
      <c r="I805" s="99"/>
      <c r="J805" s="97"/>
      <c r="K805" s="99"/>
      <c r="L805" s="97"/>
      <c r="M805" s="97"/>
      <c r="N805" s="100">
        <v>45930.0</v>
      </c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>
      <c r="A806" s="96" t="s">
        <v>5091</v>
      </c>
      <c r="B806" s="96">
        <v>2.1988546041E10</v>
      </c>
      <c r="C806" s="97"/>
      <c r="D806" s="97"/>
      <c r="E806" s="96" t="s">
        <v>85</v>
      </c>
      <c r="F806" s="97"/>
      <c r="G806" s="96" t="s">
        <v>86</v>
      </c>
      <c r="H806" s="98"/>
      <c r="I806" s="99"/>
      <c r="J806" s="97"/>
      <c r="K806" s="99"/>
      <c r="L806" s="97"/>
      <c r="M806" s="97"/>
      <c r="N806" s="100">
        <v>45930.0</v>
      </c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>
      <c r="A807" s="96" t="s">
        <v>7595</v>
      </c>
      <c r="B807" s="96">
        <v>2.1996227447E10</v>
      </c>
      <c r="C807" s="97"/>
      <c r="D807" s="97"/>
      <c r="E807" s="96" t="s">
        <v>85</v>
      </c>
      <c r="F807" s="97"/>
      <c r="G807" s="96" t="s">
        <v>86</v>
      </c>
      <c r="H807" s="98"/>
      <c r="I807" s="99"/>
      <c r="J807" s="97"/>
      <c r="K807" s="99"/>
      <c r="L807" s="97"/>
      <c r="M807" s="97"/>
      <c r="N807" s="100">
        <v>45930.0</v>
      </c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>
      <c r="A808" s="96" t="s">
        <v>4600</v>
      </c>
      <c r="B808" s="96">
        <v>2.1978823914E10</v>
      </c>
      <c r="C808" s="97"/>
      <c r="D808" s="97"/>
      <c r="E808" s="96" t="s">
        <v>655</v>
      </c>
      <c r="F808" s="97"/>
      <c r="G808" s="96" t="s">
        <v>86</v>
      </c>
      <c r="H808" s="98"/>
      <c r="I808" s="99"/>
      <c r="J808" s="97"/>
      <c r="K808" s="99"/>
      <c r="L808" s="97"/>
      <c r="M808" s="97"/>
      <c r="N808" s="100">
        <v>45930.0</v>
      </c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>
      <c r="A809" s="96" t="s">
        <v>7963</v>
      </c>
      <c r="B809" s="96">
        <v>2.2997738742E10</v>
      </c>
      <c r="C809" s="97"/>
      <c r="D809" s="97"/>
      <c r="E809" s="96" t="s">
        <v>85</v>
      </c>
      <c r="F809" s="97"/>
      <c r="G809" s="96" t="s">
        <v>86</v>
      </c>
      <c r="H809" s="98"/>
      <c r="I809" s="99"/>
      <c r="J809" s="97"/>
      <c r="K809" s="99"/>
      <c r="L809" s="97"/>
      <c r="M809" s="97"/>
      <c r="N809" s="100">
        <v>45930.0</v>
      </c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>
      <c r="A810" s="96" t="s">
        <v>10608</v>
      </c>
      <c r="B810" s="96">
        <v>2.1987967892E10</v>
      </c>
      <c r="C810" s="97"/>
      <c r="D810" s="97"/>
      <c r="E810" s="96" t="s">
        <v>655</v>
      </c>
      <c r="F810" s="97"/>
      <c r="G810" s="96" t="s">
        <v>86</v>
      </c>
      <c r="H810" s="98"/>
      <c r="I810" s="99"/>
      <c r="J810" s="97"/>
      <c r="K810" s="99"/>
      <c r="L810" s="97"/>
      <c r="M810" s="97"/>
      <c r="N810" s="100">
        <v>45930.0</v>
      </c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>
      <c r="A811" s="96" t="s">
        <v>4121</v>
      </c>
      <c r="B811" s="96">
        <v>2.1989720792E10</v>
      </c>
      <c r="C811" s="97"/>
      <c r="D811" s="97"/>
      <c r="E811" s="96" t="s">
        <v>85</v>
      </c>
      <c r="F811" s="97"/>
      <c r="G811" s="96" t="s">
        <v>86</v>
      </c>
      <c r="H811" s="98"/>
      <c r="I811" s="99"/>
      <c r="J811" s="97"/>
      <c r="K811" s="99"/>
      <c r="L811" s="97"/>
      <c r="M811" s="97"/>
      <c r="N811" s="100">
        <v>45930.0</v>
      </c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>
      <c r="A812" s="96" t="s">
        <v>4061</v>
      </c>
      <c r="B812" s="96">
        <v>2.1965810757E10</v>
      </c>
      <c r="C812" s="97"/>
      <c r="D812" s="97"/>
      <c r="E812" s="96" t="s">
        <v>85</v>
      </c>
      <c r="F812" s="97"/>
      <c r="G812" s="96" t="s">
        <v>86</v>
      </c>
      <c r="H812" s="98"/>
      <c r="I812" s="99"/>
      <c r="J812" s="97"/>
      <c r="K812" s="99"/>
      <c r="L812" s="97"/>
      <c r="M812" s="97"/>
      <c r="N812" s="100">
        <v>45930.0</v>
      </c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>
      <c r="A813" s="96" t="s">
        <v>4258</v>
      </c>
      <c r="B813" s="96">
        <v>2.1989133446E10</v>
      </c>
      <c r="C813" s="97"/>
      <c r="D813" s="97"/>
      <c r="E813" s="96" t="s">
        <v>85</v>
      </c>
      <c r="F813" s="96" t="s">
        <v>93</v>
      </c>
      <c r="G813" s="96" t="s">
        <v>94</v>
      </c>
      <c r="H813" s="101">
        <v>1413.54</v>
      </c>
      <c r="I813" s="99"/>
      <c r="J813" s="97"/>
      <c r="K813" s="99"/>
      <c r="L813" s="97"/>
      <c r="M813" s="97"/>
      <c r="N813" s="100">
        <v>45930.0</v>
      </c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>
      <c r="A814" s="96" t="s">
        <v>9755</v>
      </c>
      <c r="B814" s="96">
        <v>2.1965346539E10</v>
      </c>
      <c r="C814" s="97"/>
      <c r="D814" s="97"/>
      <c r="E814" s="96" t="s">
        <v>671</v>
      </c>
      <c r="F814" s="96" t="s">
        <v>718</v>
      </c>
      <c r="G814" s="96" t="s">
        <v>94</v>
      </c>
      <c r="H814" s="101">
        <v>1156.29</v>
      </c>
      <c r="I814" s="99"/>
      <c r="J814" s="97"/>
      <c r="K814" s="99"/>
      <c r="L814" s="97"/>
      <c r="M814" s="97"/>
      <c r="N814" s="100">
        <v>45930.0</v>
      </c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>
      <c r="A815" s="96" t="s">
        <v>3984</v>
      </c>
      <c r="B815" s="96">
        <v>2.1999775242E10</v>
      </c>
      <c r="C815" s="97"/>
      <c r="D815" s="97"/>
      <c r="E815" s="96" t="s">
        <v>85</v>
      </c>
      <c r="F815" s="96" t="s">
        <v>140</v>
      </c>
      <c r="G815" s="96" t="s">
        <v>94</v>
      </c>
      <c r="H815" s="101">
        <v>1895.71</v>
      </c>
      <c r="I815" s="99"/>
      <c r="J815" s="97"/>
      <c r="K815" s="99"/>
      <c r="L815" s="97"/>
      <c r="M815" s="97"/>
      <c r="N815" s="100">
        <v>45930.0</v>
      </c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>
      <c r="A816" s="96" t="s">
        <v>20</v>
      </c>
      <c r="B816" s="96">
        <v>2.1984736123E10</v>
      </c>
      <c r="C816" s="97"/>
      <c r="D816" s="97"/>
      <c r="E816" s="96" t="s">
        <v>85</v>
      </c>
      <c r="F816" s="96" t="s">
        <v>153</v>
      </c>
      <c r="G816" s="96" t="s">
        <v>94</v>
      </c>
      <c r="H816" s="101">
        <v>1193.61</v>
      </c>
      <c r="I816" s="99"/>
      <c r="J816" s="97"/>
      <c r="K816" s="99"/>
      <c r="L816" s="97"/>
      <c r="M816" s="97"/>
      <c r="N816" s="100">
        <v>45930.0</v>
      </c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>
      <c r="A817" s="96" t="s">
        <v>4579</v>
      </c>
      <c r="B817" s="96">
        <v>2.1983536062E10</v>
      </c>
      <c r="C817" s="97"/>
      <c r="D817" s="97"/>
      <c r="E817" s="96" t="s">
        <v>85</v>
      </c>
      <c r="F817" s="96" t="s">
        <v>93</v>
      </c>
      <c r="G817" s="96" t="s">
        <v>94</v>
      </c>
      <c r="H817" s="101">
        <v>1185.73</v>
      </c>
      <c r="I817" s="99"/>
      <c r="J817" s="97"/>
      <c r="K817" s="99"/>
      <c r="L817" s="97"/>
      <c r="M817" s="97"/>
      <c r="N817" s="100">
        <v>45930.0</v>
      </c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>
      <c r="A818" s="96" t="s">
        <v>11250</v>
      </c>
      <c r="B818" s="96">
        <v>2.1999663262E10</v>
      </c>
      <c r="C818" s="97"/>
      <c r="D818" s="97"/>
      <c r="E818" s="96" t="s">
        <v>85</v>
      </c>
      <c r="F818" s="96" t="s">
        <v>93</v>
      </c>
      <c r="G818" s="96" t="s">
        <v>94</v>
      </c>
      <c r="H818" s="101">
        <v>376.37</v>
      </c>
      <c r="I818" s="99"/>
      <c r="J818" s="97"/>
      <c r="K818" s="99"/>
      <c r="L818" s="97"/>
      <c r="M818" s="97"/>
      <c r="N818" s="100">
        <v>45930.0</v>
      </c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>
      <c r="A819" s="96" t="s">
        <v>11251</v>
      </c>
      <c r="B819" s="96">
        <v>2.19854423E10</v>
      </c>
      <c r="C819" s="97"/>
      <c r="D819" s="97"/>
      <c r="E819" s="96" t="s">
        <v>85</v>
      </c>
      <c r="F819" s="96" t="s">
        <v>278</v>
      </c>
      <c r="G819" s="96" t="s">
        <v>94</v>
      </c>
      <c r="H819" s="101">
        <v>527.47</v>
      </c>
      <c r="I819" s="99"/>
      <c r="J819" s="97"/>
      <c r="K819" s="99"/>
      <c r="L819" s="97"/>
      <c r="M819" s="97"/>
      <c r="N819" s="100">
        <v>45930.0</v>
      </c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>
      <c r="A820" s="96" t="s">
        <v>11252</v>
      </c>
      <c r="B820" s="96">
        <v>2.1996122367E10</v>
      </c>
      <c r="C820" s="97"/>
      <c r="D820" s="97"/>
      <c r="E820" s="96" t="s">
        <v>85</v>
      </c>
      <c r="F820" s="96" t="s">
        <v>1146</v>
      </c>
      <c r="G820" s="96" t="s">
        <v>94</v>
      </c>
      <c r="H820" s="101">
        <v>1869.34</v>
      </c>
      <c r="I820" s="99"/>
      <c r="J820" s="97"/>
      <c r="K820" s="99"/>
      <c r="L820" s="97"/>
      <c r="M820" s="97"/>
      <c r="N820" s="100">
        <v>45930.0</v>
      </c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>
      <c r="A821" s="96" t="s">
        <v>11253</v>
      </c>
      <c r="B821" s="96">
        <v>2.29993122969E11</v>
      </c>
      <c r="C821" s="97"/>
      <c r="D821" s="97"/>
      <c r="E821" s="96" t="s">
        <v>85</v>
      </c>
      <c r="F821" s="96" t="s">
        <v>153</v>
      </c>
      <c r="G821" s="96" t="s">
        <v>94</v>
      </c>
      <c r="H821" s="101">
        <v>1339.27</v>
      </c>
      <c r="I821" s="99"/>
      <c r="J821" s="97"/>
      <c r="K821" s="99"/>
      <c r="L821" s="97"/>
      <c r="M821" s="97"/>
      <c r="N821" s="100">
        <v>45930.0</v>
      </c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>
      <c r="A822" s="96" t="s">
        <v>9556</v>
      </c>
      <c r="B822" s="96">
        <v>2.19644621E10</v>
      </c>
      <c r="C822" s="97"/>
      <c r="D822" s="97"/>
      <c r="E822" s="96" t="s">
        <v>85</v>
      </c>
      <c r="F822" s="96" t="s">
        <v>93</v>
      </c>
      <c r="G822" s="96" t="s">
        <v>94</v>
      </c>
      <c r="H822" s="101">
        <v>1413.54</v>
      </c>
      <c r="I822" s="99"/>
      <c r="J822" s="97"/>
      <c r="K822" s="99"/>
      <c r="L822" s="97"/>
      <c r="M822" s="97"/>
      <c r="N822" s="100">
        <v>45930.0</v>
      </c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>
      <c r="A823" s="96" t="s">
        <v>11254</v>
      </c>
      <c r="B823" s="96">
        <v>2.1986137189E10</v>
      </c>
      <c r="C823" s="97"/>
      <c r="D823" s="97"/>
      <c r="E823" s="96" t="s">
        <v>85</v>
      </c>
      <c r="F823" s="96" t="s">
        <v>153</v>
      </c>
      <c r="G823" s="96" t="s">
        <v>94</v>
      </c>
      <c r="H823" s="101">
        <v>1273.03</v>
      </c>
      <c r="I823" s="99"/>
      <c r="J823" s="97"/>
      <c r="K823" s="99"/>
      <c r="L823" s="97"/>
      <c r="M823" s="97"/>
      <c r="N823" s="100">
        <v>45930.0</v>
      </c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>
      <c r="A824" s="96" t="s">
        <v>9830</v>
      </c>
      <c r="B824" s="96">
        <v>2.499810786E9</v>
      </c>
      <c r="C824" s="97"/>
      <c r="D824" s="97"/>
      <c r="E824" s="96" t="s">
        <v>85</v>
      </c>
      <c r="F824" s="96" t="s">
        <v>93</v>
      </c>
      <c r="G824" s="96" t="s">
        <v>94</v>
      </c>
      <c r="H824" s="101">
        <v>327.43</v>
      </c>
      <c r="I824" s="99"/>
      <c r="J824" s="97"/>
      <c r="K824" s="99"/>
      <c r="L824" s="97"/>
      <c r="M824" s="97"/>
      <c r="N824" s="100">
        <v>45930.0</v>
      </c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>
      <c r="A825" s="96" t="s">
        <v>4168</v>
      </c>
      <c r="B825" s="96">
        <v>2.1992890381E10</v>
      </c>
      <c r="C825" s="97"/>
      <c r="D825" s="97"/>
      <c r="E825" s="96" t="s">
        <v>85</v>
      </c>
      <c r="F825" s="96" t="s">
        <v>289</v>
      </c>
      <c r="G825" s="96" t="s">
        <v>94</v>
      </c>
      <c r="H825" s="101">
        <v>457.03</v>
      </c>
      <c r="I825" s="99"/>
      <c r="J825" s="97"/>
      <c r="K825" s="99"/>
      <c r="L825" s="97"/>
      <c r="M825" s="97"/>
      <c r="N825" s="100">
        <v>45930.0</v>
      </c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>
      <c r="A826" s="96" t="s">
        <v>11255</v>
      </c>
      <c r="B826" s="96">
        <v>2.1996170888E10</v>
      </c>
      <c r="C826" s="97"/>
      <c r="D826" s="97"/>
      <c r="E826" s="96" t="s">
        <v>85</v>
      </c>
      <c r="F826" s="96" t="s">
        <v>93</v>
      </c>
      <c r="G826" s="96" t="s">
        <v>94</v>
      </c>
      <c r="H826" s="101">
        <v>3391.7</v>
      </c>
      <c r="I826" s="99"/>
      <c r="J826" s="97"/>
      <c r="K826" s="99"/>
      <c r="L826" s="97"/>
      <c r="M826" s="97"/>
      <c r="N826" s="100">
        <v>45930.0</v>
      </c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>
      <c r="A827" s="96" t="s">
        <v>11256</v>
      </c>
      <c r="B827" s="96">
        <v>2.1998146899E10</v>
      </c>
      <c r="C827" s="97"/>
      <c r="D827" s="97"/>
      <c r="E827" s="96" t="s">
        <v>85</v>
      </c>
      <c r="F827" s="96" t="s">
        <v>289</v>
      </c>
      <c r="G827" s="96" t="s">
        <v>94</v>
      </c>
      <c r="H827" s="101">
        <v>457.04</v>
      </c>
      <c r="I827" s="99"/>
      <c r="J827" s="97"/>
      <c r="K827" s="99"/>
      <c r="L827" s="97"/>
      <c r="M827" s="97"/>
      <c r="N827" s="100">
        <v>45930.0</v>
      </c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>
      <c r="A828" s="96" t="s">
        <v>4427</v>
      </c>
      <c r="B828" s="96">
        <v>2.1984063854E10</v>
      </c>
      <c r="C828" s="97"/>
      <c r="D828" s="97"/>
      <c r="E828" s="96" t="s">
        <v>85</v>
      </c>
      <c r="F828" s="96" t="s">
        <v>93</v>
      </c>
      <c r="G828" s="96" t="s">
        <v>94</v>
      </c>
      <c r="H828" s="101">
        <v>752.74</v>
      </c>
      <c r="I828" s="99"/>
      <c r="J828" s="97"/>
      <c r="K828" s="99"/>
      <c r="L828" s="97"/>
      <c r="M828" s="97"/>
      <c r="N828" s="100">
        <v>45930.0</v>
      </c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>
      <c r="A829" s="96" t="s">
        <v>4059</v>
      </c>
      <c r="B829" s="96">
        <v>2.1987150683E10</v>
      </c>
      <c r="C829" s="97"/>
      <c r="D829" s="97"/>
      <c r="E829" s="96" t="s">
        <v>85</v>
      </c>
      <c r="F829" s="96" t="s">
        <v>93</v>
      </c>
      <c r="G829" s="96" t="s">
        <v>94</v>
      </c>
      <c r="H829" s="101">
        <v>693.23</v>
      </c>
      <c r="I829" s="99"/>
      <c r="J829" s="97"/>
      <c r="K829" s="99"/>
      <c r="L829" s="97"/>
      <c r="M829" s="97"/>
      <c r="N829" s="100">
        <v>45930.0</v>
      </c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>
      <c r="A830" s="96" t="s">
        <v>5162</v>
      </c>
      <c r="B830" s="96">
        <v>2.2992462885E10</v>
      </c>
      <c r="C830" s="97"/>
      <c r="D830" s="97"/>
      <c r="E830" s="96" t="s">
        <v>85</v>
      </c>
      <c r="F830" s="96" t="s">
        <v>153</v>
      </c>
      <c r="G830" s="96" t="s">
        <v>94</v>
      </c>
      <c r="H830" s="101">
        <v>589.56</v>
      </c>
      <c r="I830" s="99"/>
      <c r="J830" s="97"/>
      <c r="K830" s="99"/>
      <c r="L830" s="97"/>
      <c r="M830" s="97"/>
      <c r="N830" s="100">
        <v>45930.0</v>
      </c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>
      <c r="A831" s="96" t="s">
        <v>4837</v>
      </c>
      <c r="B831" s="96">
        <v>2.2981459851E10</v>
      </c>
      <c r="C831" s="97"/>
      <c r="D831" s="97"/>
      <c r="E831" s="96" t="s">
        <v>85</v>
      </c>
      <c r="F831" s="96" t="s">
        <v>278</v>
      </c>
      <c r="G831" s="96" t="s">
        <v>94</v>
      </c>
      <c r="H831" s="101">
        <v>429.28</v>
      </c>
      <c r="I831" s="99"/>
      <c r="J831" s="97"/>
      <c r="K831" s="99"/>
      <c r="L831" s="97"/>
      <c r="M831" s="97"/>
      <c r="N831" s="100">
        <v>45930.0</v>
      </c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>
      <c r="A832" s="96" t="s">
        <v>4549</v>
      </c>
      <c r="B832" s="96">
        <v>2.196477671E10</v>
      </c>
      <c r="C832" s="97"/>
      <c r="D832" s="97"/>
      <c r="E832" s="96" t="s">
        <v>85</v>
      </c>
      <c r="F832" s="96" t="s">
        <v>289</v>
      </c>
      <c r="G832" s="96" t="s">
        <v>94</v>
      </c>
      <c r="H832" s="101">
        <v>465.54</v>
      </c>
      <c r="I832" s="99"/>
      <c r="J832" s="97"/>
      <c r="K832" s="99"/>
      <c r="L832" s="97"/>
      <c r="M832" s="97"/>
      <c r="N832" s="100">
        <v>45930.0</v>
      </c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>
      <c r="A833" s="96" t="s">
        <v>11257</v>
      </c>
      <c r="B833" s="96">
        <v>2.1964297908E10</v>
      </c>
      <c r="C833" s="97"/>
      <c r="D833" s="97"/>
      <c r="E833" s="96" t="s">
        <v>85</v>
      </c>
      <c r="F833" s="96" t="s">
        <v>103</v>
      </c>
      <c r="G833" s="96" t="s">
        <v>94</v>
      </c>
      <c r="H833" s="101">
        <v>518.1</v>
      </c>
      <c r="I833" s="99"/>
      <c r="J833" s="97"/>
      <c r="K833" s="99"/>
      <c r="L833" s="97"/>
      <c r="M833" s="97"/>
      <c r="N833" s="100">
        <v>45930.0</v>
      </c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>
      <c r="A834" s="96" t="s">
        <v>4168</v>
      </c>
      <c r="B834" s="96">
        <v>2.1967756004E10</v>
      </c>
      <c r="C834" s="97"/>
      <c r="D834" s="97"/>
      <c r="E834" s="96" t="s">
        <v>85</v>
      </c>
      <c r="F834" s="96" t="s">
        <v>289</v>
      </c>
      <c r="G834" s="96" t="s">
        <v>94</v>
      </c>
      <c r="H834" s="101">
        <v>1382.89</v>
      </c>
      <c r="I834" s="99"/>
      <c r="J834" s="97"/>
      <c r="K834" s="99"/>
      <c r="L834" s="97"/>
      <c r="M834" s="97"/>
      <c r="N834" s="100">
        <v>45930.0</v>
      </c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>
      <c r="A835" s="96" t="s">
        <v>5150</v>
      </c>
      <c r="B835" s="96">
        <v>2.1996641865E10</v>
      </c>
      <c r="C835" s="97"/>
      <c r="D835" s="97"/>
      <c r="E835" s="96" t="s">
        <v>85</v>
      </c>
      <c r="F835" s="96" t="s">
        <v>140</v>
      </c>
      <c r="G835" s="96" t="s">
        <v>94</v>
      </c>
      <c r="H835" s="101">
        <v>2368.16</v>
      </c>
      <c r="I835" s="99"/>
      <c r="J835" s="97"/>
      <c r="K835" s="99"/>
      <c r="L835" s="97"/>
      <c r="M835" s="97"/>
      <c r="N835" s="100">
        <v>45930.0</v>
      </c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>
      <c r="A836" s="96" t="s">
        <v>5076</v>
      </c>
      <c r="B836" s="96">
        <v>2.1996047943E10</v>
      </c>
      <c r="C836" s="97"/>
      <c r="D836" s="97"/>
      <c r="E836" s="96" t="s">
        <v>85</v>
      </c>
      <c r="F836" s="96" t="s">
        <v>93</v>
      </c>
      <c r="G836" s="96" t="s">
        <v>94</v>
      </c>
      <c r="H836" s="101">
        <v>1224.01</v>
      </c>
      <c r="I836" s="99"/>
      <c r="J836" s="97"/>
      <c r="K836" s="99"/>
      <c r="L836" s="97"/>
      <c r="M836" s="97"/>
      <c r="N836" s="100">
        <v>45930.0</v>
      </c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>
      <c r="A837" s="96" t="s">
        <v>4245</v>
      </c>
      <c r="B837" s="96">
        <v>2.196430396E10</v>
      </c>
      <c r="C837" s="97"/>
      <c r="D837" s="97"/>
      <c r="E837" s="96" t="s">
        <v>85</v>
      </c>
      <c r="F837" s="96" t="s">
        <v>93</v>
      </c>
      <c r="G837" s="96" t="s">
        <v>94</v>
      </c>
      <c r="H837" s="101">
        <v>383.1</v>
      </c>
      <c r="I837" s="99"/>
      <c r="J837" s="97"/>
      <c r="K837" s="99"/>
      <c r="L837" s="97"/>
      <c r="M837" s="97"/>
      <c r="N837" s="100">
        <v>45930.0</v>
      </c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>
      <c r="A838" s="96" t="s">
        <v>4132</v>
      </c>
      <c r="B838" s="96">
        <v>2.2997396038E10</v>
      </c>
      <c r="C838" s="97"/>
      <c r="D838" s="97"/>
      <c r="E838" s="96" t="s">
        <v>85</v>
      </c>
      <c r="F838" s="96" t="s">
        <v>93</v>
      </c>
      <c r="G838" s="96" t="s">
        <v>94</v>
      </c>
      <c r="H838" s="101">
        <v>581.05</v>
      </c>
      <c r="I838" s="99"/>
      <c r="J838" s="97"/>
      <c r="K838" s="99"/>
      <c r="L838" s="97"/>
      <c r="M838" s="97"/>
      <c r="N838" s="100">
        <v>45930.0</v>
      </c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>
      <c r="A839" s="96" t="s">
        <v>5191</v>
      </c>
      <c r="B839" s="96">
        <v>2.1991999038E10</v>
      </c>
      <c r="C839" s="97"/>
      <c r="D839" s="97"/>
      <c r="E839" s="96" t="s">
        <v>85</v>
      </c>
      <c r="F839" s="96" t="s">
        <v>103</v>
      </c>
      <c r="G839" s="96" t="s">
        <v>94</v>
      </c>
      <c r="H839" s="101">
        <v>495.45</v>
      </c>
      <c r="I839" s="99"/>
      <c r="J839" s="97"/>
      <c r="K839" s="99"/>
      <c r="L839" s="97"/>
      <c r="M839" s="97"/>
      <c r="N839" s="100">
        <v>45930.0</v>
      </c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>
      <c r="A840" s="96" t="s">
        <v>4477</v>
      </c>
      <c r="B840" s="96">
        <v>2.19856462E10</v>
      </c>
      <c r="C840" s="97"/>
      <c r="D840" s="96" t="s">
        <v>11241</v>
      </c>
      <c r="E840" s="96" t="s">
        <v>803</v>
      </c>
      <c r="F840" s="96" t="s">
        <v>3117</v>
      </c>
      <c r="G840" s="96" t="s">
        <v>53</v>
      </c>
      <c r="H840" s="101">
        <v>164.0</v>
      </c>
      <c r="I840" s="100">
        <v>45929.0</v>
      </c>
      <c r="J840" s="96">
        <v>9.6679977E7</v>
      </c>
      <c r="K840" s="99"/>
      <c r="L840" s="96">
        <v>9.0</v>
      </c>
      <c r="M840" s="97"/>
      <c r="N840" s="100">
        <v>45930.0</v>
      </c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>
      <c r="A841" s="96" t="s">
        <v>8127</v>
      </c>
      <c r="B841" s="96">
        <v>2.1985124896E10</v>
      </c>
      <c r="C841" s="97"/>
      <c r="D841" s="97"/>
      <c r="E841" s="96" t="s">
        <v>655</v>
      </c>
      <c r="F841" s="97"/>
      <c r="G841" s="96" t="s">
        <v>86</v>
      </c>
      <c r="H841" s="98"/>
      <c r="I841" s="99"/>
      <c r="J841" s="97"/>
      <c r="K841" s="99"/>
      <c r="L841" s="97"/>
      <c r="M841" s="97"/>
      <c r="N841" s="100">
        <v>45932.0</v>
      </c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>
      <c r="A842" s="96" t="s">
        <v>4859</v>
      </c>
      <c r="B842" s="96">
        <v>2.4992282324E10</v>
      </c>
      <c r="C842" s="97"/>
      <c r="D842" s="97"/>
      <c r="E842" s="96" t="s">
        <v>655</v>
      </c>
      <c r="F842" s="97"/>
      <c r="G842" s="96" t="s">
        <v>86</v>
      </c>
      <c r="H842" s="98"/>
      <c r="I842" s="99"/>
      <c r="J842" s="97"/>
      <c r="K842" s="99"/>
      <c r="L842" s="97"/>
      <c r="M842" s="97"/>
      <c r="N842" s="100">
        <v>45932.0</v>
      </c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>
      <c r="A843" s="96" t="s">
        <v>5284</v>
      </c>
      <c r="B843" s="96">
        <v>2.1998397722E10</v>
      </c>
      <c r="C843" s="97"/>
      <c r="D843" s="97"/>
      <c r="E843" s="96" t="s">
        <v>655</v>
      </c>
      <c r="F843" s="96" t="s">
        <v>278</v>
      </c>
      <c r="G843" s="96" t="s">
        <v>94</v>
      </c>
      <c r="H843" s="101">
        <v>429.88</v>
      </c>
      <c r="I843" s="99"/>
      <c r="J843" s="97"/>
      <c r="K843" s="99"/>
      <c r="L843" s="97"/>
      <c r="M843" s="97"/>
      <c r="N843" s="100">
        <v>45932.0</v>
      </c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>
      <c r="A844" s="96" t="s">
        <v>5077</v>
      </c>
      <c r="B844" s="96">
        <v>2.1974377195E10</v>
      </c>
      <c r="C844" s="97"/>
      <c r="D844" s="97"/>
      <c r="E844" s="96" t="s">
        <v>655</v>
      </c>
      <c r="F844" s="97"/>
      <c r="G844" s="96" t="s">
        <v>86</v>
      </c>
      <c r="H844" s="98"/>
      <c r="I844" s="99"/>
      <c r="J844" s="97"/>
      <c r="K844" s="99"/>
      <c r="L844" s="97"/>
      <c r="M844" s="97"/>
      <c r="N844" s="100">
        <v>45932.0</v>
      </c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>
      <c r="A845" s="96" t="s">
        <v>4881</v>
      </c>
      <c r="B845" s="96">
        <v>2.1983449914E10</v>
      </c>
      <c r="C845" s="97"/>
      <c r="D845" s="97"/>
      <c r="E845" s="96" t="s">
        <v>655</v>
      </c>
      <c r="F845" s="97"/>
      <c r="G845" s="96" t="s">
        <v>86</v>
      </c>
      <c r="H845" s="98"/>
      <c r="I845" s="99"/>
      <c r="J845" s="97"/>
      <c r="K845" s="99"/>
      <c r="L845" s="97"/>
      <c r="M845" s="97"/>
      <c r="N845" s="100">
        <v>45932.0</v>
      </c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>
      <c r="A846" s="96" t="s">
        <v>10019</v>
      </c>
      <c r="B846" s="96">
        <v>2.1988415264E10</v>
      </c>
      <c r="C846" s="97"/>
      <c r="D846" s="97"/>
      <c r="E846" s="96" t="s">
        <v>655</v>
      </c>
      <c r="F846" s="97"/>
      <c r="G846" s="96" t="s">
        <v>86</v>
      </c>
      <c r="H846" s="98"/>
      <c r="I846" s="99"/>
      <c r="J846" s="97"/>
      <c r="K846" s="99"/>
      <c r="L846" s="97"/>
      <c r="M846" s="97"/>
      <c r="N846" s="100">
        <v>45932.0</v>
      </c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>
      <c r="A847" s="96" t="s">
        <v>7963</v>
      </c>
      <c r="B847" s="96">
        <v>2.1994473875E10</v>
      </c>
      <c r="C847" s="97"/>
      <c r="D847" s="97"/>
      <c r="E847" s="96" t="s">
        <v>655</v>
      </c>
      <c r="F847" s="97"/>
      <c r="G847" s="96" t="s">
        <v>86</v>
      </c>
      <c r="H847" s="98"/>
      <c r="I847" s="99"/>
      <c r="J847" s="97"/>
      <c r="K847" s="99"/>
      <c r="L847" s="97"/>
      <c r="M847" s="97"/>
      <c r="N847" s="100">
        <v>45932.0</v>
      </c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>
      <c r="A848" s="96" t="s">
        <v>11258</v>
      </c>
      <c r="B848" s="96">
        <v>2.1997911208E10</v>
      </c>
      <c r="C848" s="97"/>
      <c r="D848" s="97"/>
      <c r="E848" s="96" t="s">
        <v>85</v>
      </c>
      <c r="F848" s="97"/>
      <c r="G848" s="96" t="s">
        <v>86</v>
      </c>
      <c r="H848" s="98"/>
      <c r="I848" s="99"/>
      <c r="J848" s="97"/>
      <c r="K848" s="99"/>
      <c r="L848" s="97"/>
      <c r="M848" s="97"/>
      <c r="N848" s="100">
        <v>45932.0</v>
      </c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>
      <c r="A849" s="96" t="s">
        <v>8977</v>
      </c>
      <c r="B849" s="96">
        <v>2.197285625E10</v>
      </c>
      <c r="C849" s="97"/>
      <c r="D849" s="97"/>
      <c r="E849" s="96" t="s">
        <v>655</v>
      </c>
      <c r="F849" s="97"/>
      <c r="G849" s="96" t="s">
        <v>86</v>
      </c>
      <c r="H849" s="98"/>
      <c r="I849" s="99"/>
      <c r="J849" s="97"/>
      <c r="K849" s="99"/>
      <c r="L849" s="97"/>
      <c r="M849" s="97"/>
      <c r="N849" s="100">
        <v>45932.0</v>
      </c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>
      <c r="A850" s="96" t="s">
        <v>11259</v>
      </c>
      <c r="B850" s="96">
        <v>2.1996763649E10</v>
      </c>
      <c r="C850" s="97"/>
      <c r="D850" s="97"/>
      <c r="E850" s="96" t="s">
        <v>85</v>
      </c>
      <c r="F850" s="97"/>
      <c r="G850" s="96" t="s">
        <v>86</v>
      </c>
      <c r="H850" s="98"/>
      <c r="I850" s="99"/>
      <c r="J850" s="97"/>
      <c r="K850" s="99"/>
      <c r="L850" s="97"/>
      <c r="M850" s="97"/>
      <c r="N850" s="100">
        <v>45932.0</v>
      </c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>
      <c r="A851" s="96" t="s">
        <v>4458</v>
      </c>
      <c r="B851" s="96">
        <v>2.197065515E10</v>
      </c>
      <c r="C851" s="97"/>
      <c r="D851" s="97"/>
      <c r="E851" s="96" t="s">
        <v>85</v>
      </c>
      <c r="F851" s="97"/>
      <c r="G851" s="96" t="s">
        <v>86</v>
      </c>
      <c r="H851" s="98"/>
      <c r="I851" s="99"/>
      <c r="J851" s="97"/>
      <c r="K851" s="99"/>
      <c r="L851" s="97"/>
      <c r="M851" s="97"/>
      <c r="N851" s="100">
        <v>45932.0</v>
      </c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>
      <c r="A852" s="96" t="s">
        <v>11260</v>
      </c>
      <c r="B852" s="96">
        <v>2.1973397074E10</v>
      </c>
      <c r="C852" s="97"/>
      <c r="D852" s="97"/>
      <c r="E852" s="96" t="s">
        <v>85</v>
      </c>
      <c r="F852" s="97"/>
      <c r="G852" s="96" t="s">
        <v>86</v>
      </c>
      <c r="H852" s="98"/>
      <c r="I852" s="99"/>
      <c r="J852" s="97"/>
      <c r="K852" s="99"/>
      <c r="L852" s="97"/>
      <c r="M852" s="97"/>
      <c r="N852" s="100">
        <v>45932.0</v>
      </c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>
      <c r="A853" s="96" t="s">
        <v>11261</v>
      </c>
      <c r="B853" s="96">
        <v>2.4992912171E10</v>
      </c>
      <c r="C853" s="97"/>
      <c r="D853" s="97"/>
      <c r="E853" s="96" t="s">
        <v>85</v>
      </c>
      <c r="F853" s="97"/>
      <c r="G853" s="96" t="s">
        <v>86</v>
      </c>
      <c r="H853" s="98"/>
      <c r="I853" s="99"/>
      <c r="J853" s="97"/>
      <c r="K853" s="99"/>
      <c r="L853" s="97"/>
      <c r="M853" s="97"/>
      <c r="N853" s="100">
        <v>45932.0</v>
      </c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>
      <c r="A854" s="96" t="s">
        <v>11262</v>
      </c>
      <c r="B854" s="96">
        <v>2.1981001688E10</v>
      </c>
      <c r="C854" s="97"/>
      <c r="D854" s="97"/>
      <c r="E854" s="96" t="s">
        <v>85</v>
      </c>
      <c r="F854" s="96" t="s">
        <v>93</v>
      </c>
      <c r="G854" s="96" t="s">
        <v>94</v>
      </c>
      <c r="H854" s="101">
        <v>560.86</v>
      </c>
      <c r="I854" s="99"/>
      <c r="J854" s="97"/>
      <c r="K854" s="99"/>
      <c r="L854" s="97"/>
      <c r="M854" s="97"/>
      <c r="N854" s="100">
        <v>45932.0</v>
      </c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>
      <c r="A855" s="96" t="s">
        <v>4057</v>
      </c>
      <c r="B855" s="96">
        <v>2.1967268952E10</v>
      </c>
      <c r="C855" s="97"/>
      <c r="D855" s="97"/>
      <c r="E855" s="96" t="s">
        <v>85</v>
      </c>
      <c r="F855" s="96" t="s">
        <v>182</v>
      </c>
      <c r="G855" s="96" t="s">
        <v>94</v>
      </c>
      <c r="H855" s="101">
        <v>996.53</v>
      </c>
      <c r="I855" s="99"/>
      <c r="J855" s="97"/>
      <c r="K855" s="99"/>
      <c r="L855" s="97"/>
      <c r="M855" s="97"/>
      <c r="N855" s="100">
        <v>45932.0</v>
      </c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>
      <c r="A856" s="96" t="s">
        <v>7252</v>
      </c>
      <c r="B856" s="96">
        <v>2.2998199301E10</v>
      </c>
      <c r="C856" s="97"/>
      <c r="D856" s="97"/>
      <c r="E856" s="96" t="s">
        <v>85</v>
      </c>
      <c r="F856" s="96" t="s">
        <v>93</v>
      </c>
      <c r="G856" s="96" t="s">
        <v>94</v>
      </c>
      <c r="H856" s="101">
        <v>1891.53</v>
      </c>
      <c r="I856" s="99"/>
      <c r="J856" s="97"/>
      <c r="K856" s="99"/>
      <c r="L856" s="97"/>
      <c r="M856" s="97"/>
      <c r="N856" s="100">
        <v>45932.0</v>
      </c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>
      <c r="A857" s="96" t="s">
        <v>4189</v>
      </c>
      <c r="B857" s="96">
        <v>2.1982914239E10</v>
      </c>
      <c r="C857" s="97"/>
      <c r="D857" s="97"/>
      <c r="E857" s="96" t="s">
        <v>85</v>
      </c>
      <c r="F857" s="96" t="s">
        <v>93</v>
      </c>
      <c r="G857" s="96" t="s">
        <v>94</v>
      </c>
      <c r="H857" s="101">
        <v>630.86</v>
      </c>
      <c r="I857" s="99"/>
      <c r="J857" s="97"/>
      <c r="K857" s="99"/>
      <c r="L857" s="97"/>
      <c r="M857" s="97"/>
      <c r="N857" s="100">
        <v>45932.0</v>
      </c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>
      <c r="A858" s="96" t="s">
        <v>11263</v>
      </c>
      <c r="B858" s="96">
        <v>2.1981646753E10</v>
      </c>
      <c r="C858" s="97"/>
      <c r="D858" s="97"/>
      <c r="E858" s="96" t="s">
        <v>85</v>
      </c>
      <c r="F858" s="96" t="s">
        <v>93</v>
      </c>
      <c r="G858" s="96" t="s">
        <v>94</v>
      </c>
      <c r="H858" s="101">
        <v>1215.72</v>
      </c>
      <c r="I858" s="99"/>
      <c r="J858" s="97"/>
      <c r="K858" s="99"/>
      <c r="L858" s="97"/>
      <c r="M858" s="97"/>
      <c r="N858" s="100">
        <v>45932.0</v>
      </c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>
      <c r="A859" s="96" t="s">
        <v>11264</v>
      </c>
      <c r="B859" s="96">
        <v>2.1999944769E10</v>
      </c>
      <c r="C859" s="97"/>
      <c r="D859" s="97"/>
      <c r="E859" s="96" t="s">
        <v>85</v>
      </c>
      <c r="F859" s="96" t="s">
        <v>153</v>
      </c>
      <c r="G859" s="96" t="s">
        <v>94</v>
      </c>
      <c r="H859" s="101">
        <v>365.68</v>
      </c>
      <c r="I859" s="99"/>
      <c r="J859" s="97"/>
      <c r="K859" s="99"/>
      <c r="L859" s="97"/>
      <c r="M859" s="97"/>
      <c r="N859" s="100">
        <v>45932.0</v>
      </c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>
      <c r="A860" s="96" t="s">
        <v>11265</v>
      </c>
      <c r="B860" s="96">
        <v>2.1967704039E10</v>
      </c>
      <c r="C860" s="97"/>
      <c r="D860" s="97"/>
      <c r="E860" s="96" t="s">
        <v>85</v>
      </c>
      <c r="F860" s="96" t="s">
        <v>182</v>
      </c>
      <c r="G860" s="96" t="s">
        <v>94</v>
      </c>
      <c r="H860" s="101">
        <v>408.32</v>
      </c>
      <c r="I860" s="99"/>
      <c r="J860" s="97"/>
      <c r="K860" s="99"/>
      <c r="L860" s="97"/>
      <c r="M860" s="97"/>
      <c r="N860" s="100">
        <v>45932.0</v>
      </c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>
      <c r="A861" s="96" t="s">
        <v>4427</v>
      </c>
      <c r="B861" s="96">
        <v>2.2988098223E10</v>
      </c>
      <c r="C861" s="97"/>
      <c r="D861" s="97"/>
      <c r="E861" s="96" t="s">
        <v>85</v>
      </c>
      <c r="F861" s="97"/>
      <c r="G861" s="96" t="s">
        <v>86</v>
      </c>
      <c r="H861" s="98"/>
      <c r="I861" s="99"/>
      <c r="J861" s="97"/>
      <c r="K861" s="99"/>
      <c r="L861" s="97"/>
      <c r="M861" s="97"/>
      <c r="N861" s="100">
        <v>45932.0</v>
      </c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>
      <c r="A862" s="96" t="s">
        <v>4441</v>
      </c>
      <c r="B862" s="96">
        <v>2.1980057712E10</v>
      </c>
      <c r="C862" s="97"/>
      <c r="D862" s="97"/>
      <c r="E862" s="96" t="s">
        <v>85</v>
      </c>
      <c r="F862" s="96" t="s">
        <v>93</v>
      </c>
      <c r="G862" s="96" t="s">
        <v>94</v>
      </c>
      <c r="H862" s="101">
        <v>588.89</v>
      </c>
      <c r="I862" s="99"/>
      <c r="J862" s="97"/>
      <c r="K862" s="99"/>
      <c r="L862" s="97"/>
      <c r="M862" s="97"/>
      <c r="N862" s="100">
        <v>45932.0</v>
      </c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>
      <c r="A863" s="96" t="s">
        <v>4022</v>
      </c>
      <c r="B863" s="96">
        <v>2.198856723E9</v>
      </c>
      <c r="C863" s="97"/>
      <c r="D863" s="97"/>
      <c r="E863" s="96" t="s">
        <v>85</v>
      </c>
      <c r="F863" s="96" t="s">
        <v>93</v>
      </c>
      <c r="G863" s="96" t="s">
        <v>94</v>
      </c>
      <c r="H863" s="101">
        <v>420.41</v>
      </c>
      <c r="I863" s="99"/>
      <c r="J863" s="97"/>
      <c r="K863" s="99"/>
      <c r="L863" s="97"/>
      <c r="M863" s="97"/>
      <c r="N863" s="100">
        <v>45932.0</v>
      </c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>
      <c r="A864" s="96" t="s">
        <v>11011</v>
      </c>
      <c r="B864" s="96">
        <v>2.4992228603E10</v>
      </c>
      <c r="C864" s="97"/>
      <c r="D864" s="97"/>
      <c r="E864" s="96" t="s">
        <v>85</v>
      </c>
      <c r="F864" s="96" t="s">
        <v>278</v>
      </c>
      <c r="G864" s="96" t="s">
        <v>94</v>
      </c>
      <c r="H864" s="101">
        <v>678.7</v>
      </c>
      <c r="I864" s="99"/>
      <c r="J864" s="97"/>
      <c r="K864" s="99"/>
      <c r="L864" s="97"/>
      <c r="M864" s="97"/>
      <c r="N864" s="100">
        <v>45932.0</v>
      </c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>
      <c r="A865" s="96" t="s">
        <v>5174</v>
      </c>
      <c r="B865" s="96">
        <v>2.1988837645E10</v>
      </c>
      <c r="C865" s="97"/>
      <c r="D865" s="97"/>
      <c r="E865" s="96" t="s">
        <v>85</v>
      </c>
      <c r="F865" s="96" t="s">
        <v>93</v>
      </c>
      <c r="G865" s="96" t="s">
        <v>94</v>
      </c>
      <c r="H865" s="101">
        <v>1417.26</v>
      </c>
      <c r="I865" s="99"/>
      <c r="J865" s="97"/>
      <c r="K865" s="99"/>
      <c r="L865" s="97"/>
      <c r="M865" s="97"/>
      <c r="N865" s="100">
        <v>45932.0</v>
      </c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>
      <c r="A866" s="96" t="s">
        <v>4518</v>
      </c>
      <c r="B866" s="96">
        <v>2.2999111703E10</v>
      </c>
      <c r="C866" s="97"/>
      <c r="D866" s="97"/>
      <c r="E866" s="96" t="s">
        <v>85</v>
      </c>
      <c r="F866" s="96" t="s">
        <v>93</v>
      </c>
      <c r="G866" s="96" t="s">
        <v>94</v>
      </c>
      <c r="H866" s="101">
        <v>588.89</v>
      </c>
      <c r="I866" s="99"/>
      <c r="J866" s="97"/>
      <c r="K866" s="99"/>
      <c r="L866" s="97"/>
      <c r="M866" s="97"/>
      <c r="N866" s="100">
        <v>45932.0</v>
      </c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>
      <c r="A867" s="96" t="s">
        <v>4229</v>
      </c>
      <c r="B867" s="96">
        <v>2.1992161482E10</v>
      </c>
      <c r="C867" s="97"/>
      <c r="D867" s="97"/>
      <c r="E867" s="96" t="s">
        <v>85</v>
      </c>
      <c r="F867" s="97"/>
      <c r="G867" s="96" t="s">
        <v>94</v>
      </c>
      <c r="H867" s="98"/>
      <c r="I867" s="99"/>
      <c r="J867" s="97"/>
      <c r="K867" s="99"/>
      <c r="L867" s="97"/>
      <c r="M867" s="97"/>
      <c r="N867" s="100">
        <v>45932.0</v>
      </c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>
      <c r="A868" s="96" t="s">
        <v>4005</v>
      </c>
      <c r="B868" s="96">
        <v>2.198426965E10</v>
      </c>
      <c r="C868" s="97"/>
      <c r="D868" s="97"/>
      <c r="E868" s="96" t="s">
        <v>85</v>
      </c>
      <c r="F868" s="97"/>
      <c r="G868" s="96" t="s">
        <v>86</v>
      </c>
      <c r="H868" s="98"/>
      <c r="I868" s="99"/>
      <c r="J868" s="97"/>
      <c r="K868" s="99"/>
      <c r="L868" s="97"/>
      <c r="M868" s="97"/>
      <c r="N868" s="100">
        <v>45936.0</v>
      </c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>
      <c r="A869" s="96" t="s">
        <v>4922</v>
      </c>
      <c r="B869" s="96">
        <v>2.4999993876E10</v>
      </c>
      <c r="C869" s="97"/>
      <c r="D869" s="97"/>
      <c r="E869" s="96" t="s">
        <v>85</v>
      </c>
      <c r="F869" s="97"/>
      <c r="G869" s="96" t="s">
        <v>86</v>
      </c>
      <c r="H869" s="98"/>
      <c r="I869" s="99"/>
      <c r="J869" s="97"/>
      <c r="K869" s="99"/>
      <c r="L869" s="97"/>
      <c r="M869" s="97"/>
      <c r="N869" s="100">
        <v>45936.0</v>
      </c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>
      <c r="A870" s="96" t="s">
        <v>11266</v>
      </c>
      <c r="B870" s="96">
        <v>2.1992008338E10</v>
      </c>
      <c r="C870" s="97"/>
      <c r="D870" s="97"/>
      <c r="E870" s="96" t="s">
        <v>85</v>
      </c>
      <c r="F870" s="97"/>
      <c r="G870" s="96" t="s">
        <v>86</v>
      </c>
      <c r="H870" s="98"/>
      <c r="I870" s="99"/>
      <c r="J870" s="97"/>
      <c r="K870" s="99"/>
      <c r="L870" s="97"/>
      <c r="M870" s="97"/>
      <c r="N870" s="100">
        <v>45936.0</v>
      </c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>
      <c r="A871" s="96" t="s">
        <v>4441</v>
      </c>
      <c r="B871" s="96">
        <v>2.1971580957E10</v>
      </c>
      <c r="C871" s="97"/>
      <c r="D871" s="97"/>
      <c r="E871" s="96" t="s">
        <v>85</v>
      </c>
      <c r="F871" s="97"/>
      <c r="G871" s="96" t="s">
        <v>86</v>
      </c>
      <c r="H871" s="98"/>
      <c r="I871" s="99"/>
      <c r="J871" s="97"/>
      <c r="K871" s="99"/>
      <c r="L871" s="97"/>
      <c r="M871" s="97"/>
      <c r="N871" s="100">
        <v>45936.0</v>
      </c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>
      <c r="A872" s="96" t="s">
        <v>4602</v>
      </c>
      <c r="B872" s="96">
        <v>2.1966059725E10</v>
      </c>
      <c r="C872" s="97"/>
      <c r="D872" s="97"/>
      <c r="E872" s="96" t="s">
        <v>85</v>
      </c>
      <c r="F872" s="97"/>
      <c r="G872" s="96" t="s">
        <v>86</v>
      </c>
      <c r="H872" s="98"/>
      <c r="I872" s="99"/>
      <c r="J872" s="97"/>
      <c r="K872" s="99"/>
      <c r="L872" s="97"/>
      <c r="M872" s="97"/>
      <c r="N872" s="100">
        <v>45936.0</v>
      </c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>
      <c r="A873" s="96" t="s">
        <v>3996</v>
      </c>
      <c r="B873" s="96">
        <v>2.1979857948E10</v>
      </c>
      <c r="C873" s="97"/>
      <c r="D873" s="97"/>
      <c r="E873" s="96" t="s">
        <v>655</v>
      </c>
      <c r="F873" s="96" t="s">
        <v>93</v>
      </c>
      <c r="G873" s="96" t="s">
        <v>94</v>
      </c>
      <c r="H873" s="101">
        <v>376.37</v>
      </c>
      <c r="I873" s="99"/>
      <c r="J873" s="97"/>
      <c r="K873" s="99"/>
      <c r="L873" s="97"/>
      <c r="M873" s="97"/>
      <c r="N873" s="100">
        <v>45936.0</v>
      </c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>
      <c r="A874" s="96" t="s">
        <v>4306</v>
      </c>
      <c r="B874" s="96">
        <v>2.1983495381E10</v>
      </c>
      <c r="C874" s="97"/>
      <c r="D874" s="97"/>
      <c r="E874" s="96" t="s">
        <v>655</v>
      </c>
      <c r="F874" s="96" t="s">
        <v>278</v>
      </c>
      <c r="G874" s="96" t="s">
        <v>94</v>
      </c>
      <c r="H874" s="101">
        <v>388.55</v>
      </c>
      <c r="I874" s="99"/>
      <c r="J874" s="97"/>
      <c r="K874" s="99"/>
      <c r="L874" s="97"/>
      <c r="M874" s="97"/>
      <c r="N874" s="100">
        <v>45936.0</v>
      </c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>
      <c r="A875" s="96" t="s">
        <v>9755</v>
      </c>
      <c r="B875" s="96">
        <v>2.1979807378E10</v>
      </c>
      <c r="C875" s="97"/>
      <c r="D875" s="97"/>
      <c r="E875" s="96" t="s">
        <v>655</v>
      </c>
      <c r="F875" s="96" t="s">
        <v>137</v>
      </c>
      <c r="G875" s="96" t="s">
        <v>94</v>
      </c>
      <c r="H875" s="101">
        <v>2466.48</v>
      </c>
      <c r="I875" s="99"/>
      <c r="J875" s="97"/>
      <c r="K875" s="99"/>
      <c r="L875" s="97"/>
      <c r="M875" s="97"/>
      <c r="N875" s="100">
        <v>45936.0</v>
      </c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>
      <c r="A876" s="96" t="s">
        <v>5017</v>
      </c>
      <c r="B876" s="96">
        <v>2.1964985858E10</v>
      </c>
      <c r="C876" s="97"/>
      <c r="D876" s="97"/>
      <c r="E876" s="96" t="s">
        <v>85</v>
      </c>
      <c r="F876" s="96" t="s">
        <v>137</v>
      </c>
      <c r="G876" s="96" t="s">
        <v>94</v>
      </c>
      <c r="H876" s="101">
        <v>542.45</v>
      </c>
      <c r="I876" s="99"/>
      <c r="J876" s="97"/>
      <c r="K876" s="99"/>
      <c r="L876" s="97"/>
      <c r="M876" s="97"/>
      <c r="N876" s="100">
        <v>45936.0</v>
      </c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>
      <c r="A877" s="96" t="s">
        <v>4245</v>
      </c>
      <c r="B877" s="96">
        <v>2.299921678E10</v>
      </c>
      <c r="C877" s="97"/>
      <c r="D877" s="97"/>
      <c r="E877" s="96" t="s">
        <v>85</v>
      </c>
      <c r="F877" s="96" t="s">
        <v>93</v>
      </c>
      <c r="G877" s="96" t="s">
        <v>94</v>
      </c>
      <c r="H877" s="101">
        <v>1113.37</v>
      </c>
      <c r="I877" s="99"/>
      <c r="J877" s="97"/>
      <c r="K877" s="99"/>
      <c r="L877" s="97"/>
      <c r="M877" s="97"/>
      <c r="N877" s="100">
        <v>45936.0</v>
      </c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>
      <c r="A878" s="96" t="s">
        <v>4418</v>
      </c>
      <c r="B878" s="96">
        <v>2.196915266E10</v>
      </c>
      <c r="C878" s="97"/>
      <c r="D878" s="97"/>
      <c r="E878" s="96" t="s">
        <v>85</v>
      </c>
      <c r="F878" s="96" t="s">
        <v>93</v>
      </c>
      <c r="G878" s="96" t="s">
        <v>94</v>
      </c>
      <c r="H878" s="101">
        <v>383.1</v>
      </c>
      <c r="I878" s="99"/>
      <c r="J878" s="97"/>
      <c r="K878" s="99"/>
      <c r="L878" s="97"/>
      <c r="M878" s="97"/>
      <c r="N878" s="100">
        <v>45936.0</v>
      </c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>
      <c r="A879" s="96" t="s">
        <v>4607</v>
      </c>
      <c r="B879" s="96">
        <v>2.1991535445E10</v>
      </c>
      <c r="C879" s="97"/>
      <c r="D879" s="97"/>
      <c r="E879" s="96" t="s">
        <v>85</v>
      </c>
      <c r="F879" s="96" t="s">
        <v>289</v>
      </c>
      <c r="G879" s="96" t="s">
        <v>94</v>
      </c>
      <c r="H879" s="101">
        <v>2576.95</v>
      </c>
      <c r="I879" s="99"/>
      <c r="J879" s="97"/>
      <c r="K879" s="99"/>
      <c r="L879" s="97"/>
      <c r="M879" s="97"/>
      <c r="N879" s="100">
        <v>45936.0</v>
      </c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>
      <c r="A880" s="96" t="s">
        <v>4818</v>
      </c>
      <c r="B880" s="96">
        <v>2.1977648461E10</v>
      </c>
      <c r="C880" s="97"/>
      <c r="D880" s="97"/>
      <c r="E880" s="96" t="s">
        <v>85</v>
      </c>
      <c r="F880" s="97"/>
      <c r="G880" s="96" t="s">
        <v>86</v>
      </c>
      <c r="H880" s="98"/>
      <c r="I880" s="99"/>
      <c r="J880" s="97"/>
      <c r="K880" s="99"/>
      <c r="L880" s="97"/>
      <c r="M880" s="97"/>
      <c r="N880" s="100">
        <v>45936.0</v>
      </c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>
      <c r="A881" s="96" t="s">
        <v>4022</v>
      </c>
      <c r="B881" s="96">
        <v>2.197023574E10</v>
      </c>
      <c r="C881" s="97"/>
      <c r="D881" s="97"/>
      <c r="E881" s="96" t="s">
        <v>85</v>
      </c>
      <c r="F881" s="96" t="s">
        <v>103</v>
      </c>
      <c r="G881" s="96" t="s">
        <v>94</v>
      </c>
      <c r="H881" s="101">
        <v>514.34</v>
      </c>
      <c r="I881" s="99"/>
      <c r="J881" s="97"/>
      <c r="K881" s="99"/>
      <c r="L881" s="97"/>
      <c r="M881" s="97"/>
      <c r="N881" s="100">
        <v>45936.0</v>
      </c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>
      <c r="A882" s="96" t="s">
        <v>4701</v>
      </c>
      <c r="B882" s="96">
        <v>2.4981285225E10</v>
      </c>
      <c r="C882" s="97"/>
      <c r="D882" s="97"/>
      <c r="E882" s="96" t="s">
        <v>85</v>
      </c>
      <c r="F882" s="96" t="s">
        <v>93</v>
      </c>
      <c r="G882" s="96" t="s">
        <v>94</v>
      </c>
      <c r="H882" s="101">
        <v>1703.96</v>
      </c>
      <c r="I882" s="99"/>
      <c r="J882" s="97"/>
      <c r="K882" s="99"/>
      <c r="L882" s="97"/>
      <c r="M882" s="97"/>
      <c r="N882" s="100">
        <v>45936.0</v>
      </c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>
      <c r="A883" s="96" t="s">
        <v>4713</v>
      </c>
      <c r="B883" s="96">
        <v>2.1985453925E10</v>
      </c>
      <c r="C883" s="97"/>
      <c r="D883" s="97"/>
      <c r="E883" s="96" t="s">
        <v>85</v>
      </c>
      <c r="F883" s="96" t="s">
        <v>93</v>
      </c>
      <c r="G883" s="96" t="s">
        <v>94</v>
      </c>
      <c r="H883" s="101">
        <v>890.7</v>
      </c>
      <c r="I883" s="99"/>
      <c r="J883" s="97"/>
      <c r="K883" s="99"/>
      <c r="L883" s="97"/>
      <c r="M883" s="97"/>
      <c r="N883" s="100">
        <v>45936.0</v>
      </c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>
      <c r="A884" s="96" t="s">
        <v>5068</v>
      </c>
      <c r="B884" s="96">
        <v>2.4992666886E10</v>
      </c>
      <c r="C884" s="97"/>
      <c r="D884" s="97"/>
      <c r="E884" s="96" t="s">
        <v>655</v>
      </c>
      <c r="F884" s="97"/>
      <c r="G884" s="96" t="s">
        <v>86</v>
      </c>
      <c r="H884" s="98"/>
      <c r="I884" s="99"/>
      <c r="J884" s="97"/>
      <c r="K884" s="99"/>
      <c r="L884" s="97"/>
      <c r="M884" s="97"/>
      <c r="N884" s="100">
        <v>45936.0</v>
      </c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>
      <c r="A885" s="96" t="s">
        <v>11267</v>
      </c>
      <c r="B885" s="96">
        <v>2.1979370938E10</v>
      </c>
      <c r="C885" s="97"/>
      <c r="D885" s="97"/>
      <c r="E885" s="96" t="s">
        <v>85</v>
      </c>
      <c r="F885" s="97"/>
      <c r="G885" s="96" t="s">
        <v>86</v>
      </c>
      <c r="H885" s="98"/>
      <c r="I885" s="99"/>
      <c r="J885" s="97"/>
      <c r="K885" s="99"/>
      <c r="L885" s="97"/>
      <c r="M885" s="97"/>
      <c r="N885" s="100">
        <v>45936.0</v>
      </c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>
      <c r="A886" s="96" t="s">
        <v>4775</v>
      </c>
      <c r="B886" s="96">
        <v>2.1982897332E10</v>
      </c>
      <c r="C886" s="97"/>
      <c r="D886" s="97"/>
      <c r="E886" s="96" t="s">
        <v>85</v>
      </c>
      <c r="F886" s="97"/>
      <c r="G886" s="96" t="s">
        <v>86</v>
      </c>
      <c r="H886" s="98"/>
      <c r="I886" s="99"/>
      <c r="J886" s="97"/>
      <c r="K886" s="99"/>
      <c r="L886" s="97"/>
      <c r="M886" s="97"/>
      <c r="N886" s="100">
        <v>45936.0</v>
      </c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>
      <c r="A887" s="96" t="s">
        <v>5586</v>
      </c>
      <c r="B887" s="96">
        <v>2.19640918E10</v>
      </c>
      <c r="C887" s="97"/>
      <c r="D887" s="97"/>
      <c r="E887" s="96" t="s">
        <v>85</v>
      </c>
      <c r="F887" s="97"/>
      <c r="G887" s="96" t="s">
        <v>86</v>
      </c>
      <c r="H887" s="98"/>
      <c r="I887" s="99"/>
      <c r="J887" s="97"/>
      <c r="K887" s="99"/>
      <c r="L887" s="97"/>
      <c r="M887" s="97"/>
      <c r="N887" s="100">
        <v>45936.0</v>
      </c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>
      <c r="A888" s="96" t="s">
        <v>4347</v>
      </c>
      <c r="B888" s="96">
        <v>2.1977426078E10</v>
      </c>
      <c r="C888" s="97"/>
      <c r="D888" s="97"/>
      <c r="E888" s="96" t="s">
        <v>85</v>
      </c>
      <c r="F888" s="97"/>
      <c r="G888" s="96" t="s">
        <v>86</v>
      </c>
      <c r="H888" s="98"/>
      <c r="I888" s="99"/>
      <c r="J888" s="97"/>
      <c r="K888" s="99"/>
      <c r="L888" s="97"/>
      <c r="M888" s="97"/>
      <c r="N888" s="100">
        <v>45936.0</v>
      </c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>
      <c r="A889" s="96" t="s">
        <v>4607</v>
      </c>
      <c r="B889" s="96">
        <v>2.2974031878E10</v>
      </c>
      <c r="C889" s="97"/>
      <c r="D889" s="97"/>
      <c r="E889" s="96" t="s">
        <v>85</v>
      </c>
      <c r="F889" s="97"/>
      <c r="G889" s="96" t="s">
        <v>86</v>
      </c>
      <c r="H889" s="98"/>
      <c r="I889" s="99"/>
      <c r="J889" s="97"/>
      <c r="K889" s="99"/>
      <c r="L889" s="97"/>
      <c r="M889" s="97"/>
      <c r="N889" s="100">
        <v>45936.0</v>
      </c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>
      <c r="A890" s="96" t="s">
        <v>11268</v>
      </c>
      <c r="B890" s="96">
        <v>2.2992273999E10</v>
      </c>
      <c r="C890" s="97"/>
      <c r="D890" s="97"/>
      <c r="E890" s="96" t="s">
        <v>85</v>
      </c>
      <c r="F890" s="97"/>
      <c r="G890" s="96" t="s">
        <v>86</v>
      </c>
      <c r="H890" s="98"/>
      <c r="I890" s="99"/>
      <c r="J890" s="97"/>
      <c r="K890" s="99"/>
      <c r="L890" s="97"/>
      <c r="M890" s="97"/>
      <c r="N890" s="100">
        <v>45936.0</v>
      </c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>
      <c r="A891" s="96" t="s">
        <v>4019</v>
      </c>
      <c r="B891" s="96">
        <v>2.1976037315E10</v>
      </c>
      <c r="C891" s="97"/>
      <c r="D891" s="97"/>
      <c r="E891" s="96" t="s">
        <v>85</v>
      </c>
      <c r="F891" s="96" t="s">
        <v>1088</v>
      </c>
      <c r="G891" s="96" t="s">
        <v>94</v>
      </c>
      <c r="H891" s="101">
        <v>1529.75</v>
      </c>
      <c r="I891" s="99"/>
      <c r="J891" s="97"/>
      <c r="K891" s="99"/>
      <c r="L891" s="97"/>
      <c r="M891" s="97"/>
      <c r="N891" s="100">
        <v>45937.0</v>
      </c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>
      <c r="A892" s="96" t="s">
        <v>4701</v>
      </c>
      <c r="B892" s="96">
        <v>2.1988314478E10</v>
      </c>
      <c r="C892" s="97"/>
      <c r="D892" s="97"/>
      <c r="E892" s="96" t="s">
        <v>85</v>
      </c>
      <c r="F892" s="96" t="s">
        <v>278</v>
      </c>
      <c r="G892" s="96" t="s">
        <v>94</v>
      </c>
      <c r="H892" s="101">
        <v>1061.73</v>
      </c>
      <c r="I892" s="99"/>
      <c r="J892" s="97"/>
      <c r="K892" s="99"/>
      <c r="L892" s="97"/>
      <c r="M892" s="97"/>
      <c r="N892" s="100">
        <v>45937.0</v>
      </c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>
      <c r="A893" s="96" t="s">
        <v>4053</v>
      </c>
      <c r="B893" s="96">
        <v>2.1996125338E10</v>
      </c>
      <c r="C893" s="97"/>
      <c r="D893" s="97"/>
      <c r="E893" s="96" t="s">
        <v>85</v>
      </c>
      <c r="F893" s="96" t="s">
        <v>1088</v>
      </c>
      <c r="G893" s="96" t="s">
        <v>94</v>
      </c>
      <c r="H893" s="101">
        <v>883.54</v>
      </c>
      <c r="I893" s="99"/>
      <c r="J893" s="97"/>
      <c r="K893" s="99"/>
      <c r="L893" s="97"/>
      <c r="M893" s="97"/>
      <c r="N893" s="100">
        <v>45937.0</v>
      </c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>
      <c r="A894" s="96" t="s">
        <v>4104</v>
      </c>
      <c r="B894" s="96">
        <v>2.196433521E10</v>
      </c>
      <c r="C894" s="97"/>
      <c r="D894" s="97"/>
      <c r="E894" s="96" t="s">
        <v>85</v>
      </c>
      <c r="F894" s="96" t="s">
        <v>93</v>
      </c>
      <c r="G894" s="96" t="s">
        <v>94</v>
      </c>
      <c r="H894" s="101">
        <v>467.39</v>
      </c>
      <c r="I894" s="99"/>
      <c r="J894" s="97"/>
      <c r="K894" s="99"/>
      <c r="L894" s="97"/>
      <c r="M894" s="97"/>
      <c r="N894" s="100">
        <v>45937.0</v>
      </c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>
      <c r="A895" s="96" t="s">
        <v>9243</v>
      </c>
      <c r="B895" s="96">
        <v>2.1997459559E10</v>
      </c>
      <c r="C895" s="97"/>
      <c r="D895" s="97"/>
      <c r="E895" s="96" t="s">
        <v>85</v>
      </c>
      <c r="F895" s="96" t="s">
        <v>93</v>
      </c>
      <c r="G895" s="96" t="s">
        <v>94</v>
      </c>
      <c r="H895" s="101">
        <v>376.37</v>
      </c>
      <c r="I895" s="99"/>
      <c r="J895" s="97"/>
      <c r="K895" s="99"/>
      <c r="L895" s="97"/>
      <c r="M895" s="97"/>
      <c r="N895" s="100">
        <v>45937.0</v>
      </c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>
      <c r="A896" s="96" t="s">
        <v>11269</v>
      </c>
      <c r="B896" s="96">
        <v>2.2992454565E10</v>
      </c>
      <c r="C896" s="97"/>
      <c r="D896" s="97"/>
      <c r="E896" s="96" t="s">
        <v>85</v>
      </c>
      <c r="F896" s="96" t="s">
        <v>137</v>
      </c>
      <c r="G896" s="96" t="s">
        <v>94</v>
      </c>
      <c r="H896" s="101">
        <v>1448.91</v>
      </c>
      <c r="I896" s="99"/>
      <c r="J896" s="97"/>
      <c r="K896" s="99"/>
      <c r="L896" s="97"/>
      <c r="M896" s="97"/>
      <c r="N896" s="100">
        <v>45937.0</v>
      </c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>
      <c r="A897" s="96" t="s">
        <v>4176</v>
      </c>
      <c r="B897" s="96">
        <v>2.1988390688E10</v>
      </c>
      <c r="C897" s="97"/>
      <c r="D897" s="97"/>
      <c r="E897" s="96" t="s">
        <v>85</v>
      </c>
      <c r="F897" s="96" t="s">
        <v>137</v>
      </c>
      <c r="G897" s="96" t="s">
        <v>94</v>
      </c>
      <c r="H897" s="101">
        <v>1188.86</v>
      </c>
      <c r="I897" s="99"/>
      <c r="J897" s="97"/>
      <c r="K897" s="99"/>
      <c r="L897" s="97"/>
      <c r="M897" s="97"/>
      <c r="N897" s="100">
        <v>45937.0</v>
      </c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>
      <c r="A898" s="96" t="s">
        <v>11155</v>
      </c>
      <c r="B898" s="96">
        <v>2.1998105871E10</v>
      </c>
      <c r="C898" s="97"/>
      <c r="D898" s="97"/>
      <c r="E898" s="96" t="s">
        <v>85</v>
      </c>
      <c r="F898" s="96" t="s">
        <v>289</v>
      </c>
      <c r="G898" s="96" t="s">
        <v>94</v>
      </c>
      <c r="H898" s="101">
        <v>1089.15</v>
      </c>
      <c r="I898" s="99"/>
      <c r="J898" s="97"/>
      <c r="K898" s="99"/>
      <c r="L898" s="97"/>
      <c r="M898" s="97"/>
      <c r="N898" s="100">
        <v>45939.0</v>
      </c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>
      <c r="A899" s="96" t="s">
        <v>4728</v>
      </c>
      <c r="B899" s="96">
        <v>2.197920285E10</v>
      </c>
      <c r="C899" s="97"/>
      <c r="D899" s="97"/>
      <c r="E899" s="96" t="s">
        <v>85</v>
      </c>
      <c r="F899" s="96" t="s">
        <v>1146</v>
      </c>
      <c r="G899" s="96" t="s">
        <v>94</v>
      </c>
      <c r="H899" s="101">
        <v>896.84</v>
      </c>
      <c r="I899" s="99"/>
      <c r="J899" s="97"/>
      <c r="K899" s="99"/>
      <c r="L899" s="97"/>
      <c r="M899" s="97"/>
      <c r="N899" s="100">
        <v>45939.0</v>
      </c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>
      <c r="A900" s="96" t="s">
        <v>11270</v>
      </c>
      <c r="B900" s="96">
        <v>2.199999256E9</v>
      </c>
      <c r="C900" s="97"/>
      <c r="D900" s="97"/>
      <c r="E900" s="96" t="s">
        <v>85</v>
      </c>
      <c r="F900" s="97"/>
      <c r="G900" s="96" t="s">
        <v>86</v>
      </c>
      <c r="H900" s="98"/>
      <c r="I900" s="99"/>
      <c r="J900" s="97"/>
      <c r="K900" s="99"/>
      <c r="L900" s="97"/>
      <c r="M900" s="97"/>
      <c r="N900" s="100">
        <v>45939.0</v>
      </c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>
      <c r="A901" s="96" t="s">
        <v>4949</v>
      </c>
      <c r="B901" s="96">
        <v>2.1988736801E10</v>
      </c>
      <c r="C901" s="97"/>
      <c r="D901" s="97"/>
      <c r="E901" s="96" t="s">
        <v>85</v>
      </c>
      <c r="F901" s="97"/>
      <c r="G901" s="96" t="s">
        <v>86</v>
      </c>
      <c r="H901" s="98"/>
      <c r="I901" s="99"/>
      <c r="J901" s="97"/>
      <c r="K901" s="99"/>
      <c r="L901" s="97"/>
      <c r="M901" s="97"/>
      <c r="N901" s="100">
        <v>45939.0</v>
      </c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>
      <c r="A902" s="96" t="s">
        <v>4112</v>
      </c>
      <c r="B902" s="96">
        <v>2.1979695898E10</v>
      </c>
      <c r="C902" s="97"/>
      <c r="D902" s="97"/>
      <c r="E902" s="96" t="s">
        <v>85</v>
      </c>
      <c r="F902" s="97"/>
      <c r="G902" s="96" t="s">
        <v>86</v>
      </c>
      <c r="H902" s="98"/>
      <c r="I902" s="99"/>
      <c r="J902" s="97"/>
      <c r="K902" s="99"/>
      <c r="L902" s="97"/>
      <c r="M902" s="97"/>
      <c r="N902" s="100">
        <v>45939.0</v>
      </c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>
      <c r="A903" s="96" t="s">
        <v>4245</v>
      </c>
      <c r="B903" s="96">
        <v>2.1985992132E10</v>
      </c>
      <c r="C903" s="97"/>
      <c r="D903" s="97"/>
      <c r="E903" s="96" t="s">
        <v>85</v>
      </c>
      <c r="F903" s="97"/>
      <c r="G903" s="96" t="s">
        <v>86</v>
      </c>
      <c r="H903" s="98"/>
      <c r="I903" s="99"/>
      <c r="J903" s="97"/>
      <c r="K903" s="99"/>
      <c r="L903" s="97"/>
      <c r="M903" s="97"/>
      <c r="N903" s="100">
        <v>45939.0</v>
      </c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>
      <c r="A904" s="96" t="s">
        <v>4587</v>
      </c>
      <c r="B904" s="96">
        <v>2.2998663703E10</v>
      </c>
      <c r="C904" s="97"/>
      <c r="D904" s="97"/>
      <c r="E904" s="96" t="s">
        <v>85</v>
      </c>
      <c r="F904" s="97"/>
      <c r="G904" s="96" t="s">
        <v>86</v>
      </c>
      <c r="H904" s="98"/>
      <c r="I904" s="99"/>
      <c r="J904" s="97"/>
      <c r="K904" s="99"/>
      <c r="L904" s="97"/>
      <c r="M904" s="97"/>
      <c r="N904" s="100">
        <v>45939.0</v>
      </c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>
      <c r="A905" s="96" t="s">
        <v>5439</v>
      </c>
      <c r="B905" s="96">
        <v>2.1984658972E10</v>
      </c>
      <c r="C905" s="97"/>
      <c r="D905" s="97"/>
      <c r="E905" s="96" t="s">
        <v>85</v>
      </c>
      <c r="F905" s="97"/>
      <c r="G905" s="96" t="s">
        <v>86</v>
      </c>
      <c r="H905" s="98"/>
      <c r="I905" s="99"/>
      <c r="J905" s="97"/>
      <c r="K905" s="99"/>
      <c r="L905" s="97"/>
      <c r="M905" s="97"/>
      <c r="N905" s="100">
        <v>45939.0</v>
      </c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>
      <c r="A906" s="96" t="s">
        <v>7504</v>
      </c>
      <c r="B906" s="96">
        <v>2.4992892232E10</v>
      </c>
      <c r="C906" s="97"/>
      <c r="D906" s="97"/>
      <c r="E906" s="96" t="s">
        <v>85</v>
      </c>
      <c r="F906" s="97"/>
      <c r="G906" s="96" t="s">
        <v>86</v>
      </c>
      <c r="H906" s="98"/>
      <c r="I906" s="99"/>
      <c r="J906" s="97"/>
      <c r="K906" s="99"/>
      <c r="L906" s="97"/>
      <c r="M906" s="97"/>
      <c r="N906" s="100">
        <v>45939.0</v>
      </c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>
      <c r="A907" s="96" t="s">
        <v>4937</v>
      </c>
      <c r="B907" s="96">
        <v>2.1996932545E10</v>
      </c>
      <c r="C907" s="97"/>
      <c r="D907" s="96" t="s">
        <v>11271</v>
      </c>
      <c r="E907" s="96" t="s">
        <v>803</v>
      </c>
      <c r="F907" s="96" t="s">
        <v>596</v>
      </c>
      <c r="G907" s="96" t="s">
        <v>55</v>
      </c>
      <c r="H907" s="101">
        <v>3947.49</v>
      </c>
      <c r="I907" s="100">
        <v>45938.0</v>
      </c>
      <c r="J907" s="96">
        <v>6.5102701E7</v>
      </c>
      <c r="K907" s="100">
        <v>45999.0</v>
      </c>
      <c r="L907" s="96">
        <v>10.0</v>
      </c>
      <c r="M907" s="96" t="s">
        <v>11272</v>
      </c>
      <c r="N907" s="100">
        <v>45939.0</v>
      </c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>
      <c r="A908" s="96" t="s">
        <v>4464</v>
      </c>
      <c r="B908" s="96">
        <v>2.1985474114E10</v>
      </c>
      <c r="C908" s="97"/>
      <c r="D908" s="97"/>
      <c r="E908" s="96" t="s">
        <v>85</v>
      </c>
      <c r="F908" s="97"/>
      <c r="G908" s="96" t="s">
        <v>86</v>
      </c>
      <c r="H908" s="98"/>
      <c r="I908" s="99"/>
      <c r="J908" s="97"/>
      <c r="K908" s="99"/>
      <c r="L908" s="97"/>
      <c r="M908" s="97"/>
      <c r="N908" s="100">
        <v>45943.0</v>
      </c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>
      <c r="A909" s="96" t="s">
        <v>11273</v>
      </c>
      <c r="B909" s="96">
        <v>2.4999475769E10</v>
      </c>
      <c r="C909" s="97"/>
      <c r="D909" s="97"/>
      <c r="E909" s="96" t="s">
        <v>85</v>
      </c>
      <c r="F909" s="97"/>
      <c r="G909" s="96" t="s">
        <v>86</v>
      </c>
      <c r="H909" s="98"/>
      <c r="I909" s="99"/>
      <c r="J909" s="97"/>
      <c r="K909" s="99"/>
      <c r="L909" s="97"/>
      <c r="M909" s="97"/>
      <c r="N909" s="100">
        <v>45943.0</v>
      </c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>
      <c r="A910" s="96" t="s">
        <v>4159</v>
      </c>
      <c r="B910" s="96">
        <v>2.1996098228E10</v>
      </c>
      <c r="C910" s="97"/>
      <c r="D910" s="97"/>
      <c r="E910" s="96" t="s">
        <v>85</v>
      </c>
      <c r="F910" s="97"/>
      <c r="G910" s="96" t="s">
        <v>86</v>
      </c>
      <c r="H910" s="98"/>
      <c r="I910" s="99"/>
      <c r="J910" s="97"/>
      <c r="K910" s="99"/>
      <c r="L910" s="97"/>
      <c r="M910" s="97"/>
      <c r="N910" s="100">
        <v>45943.0</v>
      </c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>
      <c r="A911" s="96" t="s">
        <v>4171</v>
      </c>
      <c r="B911" s="96">
        <v>2.1968669233E10</v>
      </c>
      <c r="C911" s="97"/>
      <c r="D911" s="97"/>
      <c r="E911" s="96" t="s">
        <v>85</v>
      </c>
      <c r="F911" s="97"/>
      <c r="G911" s="96" t="s">
        <v>86</v>
      </c>
      <c r="H911" s="98"/>
      <c r="I911" s="99"/>
      <c r="J911" s="97"/>
      <c r="K911" s="99"/>
      <c r="L911" s="97"/>
      <c r="M911" s="97"/>
      <c r="N911" s="100">
        <v>45943.0</v>
      </c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>
      <c r="A912" s="96" t="s">
        <v>4713</v>
      </c>
      <c r="B912" s="96">
        <v>2.1985474114E10</v>
      </c>
      <c r="C912" s="97"/>
      <c r="D912" s="97"/>
      <c r="E912" s="96" t="s">
        <v>85</v>
      </c>
      <c r="F912" s="97"/>
      <c r="G912" s="96" t="s">
        <v>86</v>
      </c>
      <c r="H912" s="98"/>
      <c r="I912" s="99"/>
      <c r="J912" s="97"/>
      <c r="K912" s="99"/>
      <c r="L912" s="97"/>
      <c r="M912" s="97"/>
      <c r="N912" s="99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>
      <c r="A913" s="96" t="s">
        <v>5959</v>
      </c>
      <c r="B913" s="96">
        <v>2.198693335E10</v>
      </c>
      <c r="C913" s="97"/>
      <c r="D913" s="97"/>
      <c r="E913" s="96" t="s">
        <v>655</v>
      </c>
      <c r="F913" s="97"/>
      <c r="G913" s="96" t="s">
        <v>86</v>
      </c>
      <c r="H913" s="98"/>
      <c r="I913" s="99"/>
      <c r="J913" s="97"/>
      <c r="K913" s="99"/>
      <c r="L913" s="97"/>
      <c r="M913" s="97"/>
      <c r="N913" s="100">
        <v>45944.0</v>
      </c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>
      <c r="A914" s="96" t="s">
        <v>4019</v>
      </c>
      <c r="B914" s="96">
        <v>2.1992954087E10</v>
      </c>
      <c r="C914" s="97"/>
      <c r="D914" s="97"/>
      <c r="E914" s="96" t="s">
        <v>655</v>
      </c>
      <c r="F914" s="97"/>
      <c r="G914" s="96" t="s">
        <v>86</v>
      </c>
      <c r="H914" s="98"/>
      <c r="I914" s="99"/>
      <c r="J914" s="97"/>
      <c r="K914" s="99"/>
      <c r="L914" s="97"/>
      <c r="M914" s="97"/>
      <c r="N914" s="100">
        <v>45944.0</v>
      </c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>
      <c r="A915" s="96" t="s">
        <v>4955</v>
      </c>
      <c r="B915" s="96">
        <v>2.1994509032E10</v>
      </c>
      <c r="C915" s="97"/>
      <c r="D915" s="97"/>
      <c r="E915" s="96" t="s">
        <v>655</v>
      </c>
      <c r="F915" s="97"/>
      <c r="G915" s="96" t="s">
        <v>86</v>
      </c>
      <c r="H915" s="98"/>
      <c r="I915" s="99"/>
      <c r="J915" s="97"/>
      <c r="K915" s="99"/>
      <c r="L915" s="97"/>
      <c r="M915" s="97"/>
      <c r="N915" s="100">
        <v>45944.0</v>
      </c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>
      <c r="A916" s="96" t="s">
        <v>11274</v>
      </c>
      <c r="B916" s="96">
        <v>2.1997885202E10</v>
      </c>
      <c r="C916" s="97"/>
      <c r="D916" s="97"/>
      <c r="E916" s="96" t="s">
        <v>655</v>
      </c>
      <c r="F916" s="97"/>
      <c r="G916" s="96" t="s">
        <v>86</v>
      </c>
      <c r="H916" s="98"/>
      <c r="I916" s="99"/>
      <c r="J916" s="97"/>
      <c r="K916" s="99"/>
      <c r="L916" s="97"/>
      <c r="M916" s="97"/>
      <c r="N916" s="100">
        <v>45944.0</v>
      </c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>
      <c r="A917" s="96" t="s">
        <v>11165</v>
      </c>
      <c r="B917" s="96">
        <v>2.2981351782E10</v>
      </c>
      <c r="C917" s="97"/>
      <c r="D917" s="97"/>
      <c r="E917" s="96" t="s">
        <v>85</v>
      </c>
      <c r="F917" s="96" t="s">
        <v>93</v>
      </c>
      <c r="G917" s="96" t="s">
        <v>94</v>
      </c>
      <c r="H917" s="101">
        <v>1104.35</v>
      </c>
      <c r="I917" s="99"/>
      <c r="J917" s="97"/>
      <c r="K917" s="99"/>
      <c r="L917" s="97"/>
      <c r="M917" s="97"/>
      <c r="N917" s="100">
        <v>45944.0</v>
      </c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>
      <c r="A918" s="96" t="s">
        <v>4282</v>
      </c>
      <c r="B918" s="96">
        <v>2.1987907984E10</v>
      </c>
      <c r="C918" s="97"/>
      <c r="D918" s="97"/>
      <c r="E918" s="96" t="s">
        <v>85</v>
      </c>
      <c r="F918" s="96" t="s">
        <v>93</v>
      </c>
      <c r="G918" s="96" t="s">
        <v>94</v>
      </c>
      <c r="H918" s="101">
        <v>560.86</v>
      </c>
      <c r="I918" s="99"/>
      <c r="J918" s="97"/>
      <c r="K918" s="99"/>
      <c r="L918" s="97"/>
      <c r="M918" s="97"/>
      <c r="N918" s="100">
        <v>45944.0</v>
      </c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>
      <c r="A919" s="96" t="s">
        <v>9888</v>
      </c>
      <c r="B919" s="96">
        <v>2.19939556E10</v>
      </c>
      <c r="C919" s="97"/>
      <c r="D919" s="97"/>
      <c r="E919" s="96" t="s">
        <v>85</v>
      </c>
      <c r="F919" s="96" t="s">
        <v>93</v>
      </c>
      <c r="G919" s="96" t="s">
        <v>94</v>
      </c>
      <c r="H919" s="101">
        <v>460.08</v>
      </c>
      <c r="I919" s="99"/>
      <c r="J919" s="97"/>
      <c r="K919" s="99"/>
      <c r="L919" s="97"/>
      <c r="M919" s="97"/>
      <c r="N919" s="100">
        <v>45944.0</v>
      </c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>
      <c r="A920" s="96" t="s">
        <v>4799</v>
      </c>
      <c r="B920" s="96">
        <v>2.1964020372E10</v>
      </c>
      <c r="C920" s="97"/>
      <c r="D920" s="97"/>
      <c r="E920" s="96" t="s">
        <v>85</v>
      </c>
      <c r="F920" s="96" t="s">
        <v>1146</v>
      </c>
      <c r="G920" s="96" t="s">
        <v>94</v>
      </c>
      <c r="H920" s="101">
        <v>834.92</v>
      </c>
      <c r="I920" s="99"/>
      <c r="J920" s="97"/>
      <c r="K920" s="99"/>
      <c r="L920" s="97"/>
      <c r="M920" s="97"/>
      <c r="N920" s="100">
        <v>45944.0</v>
      </c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>
      <c r="A921" s="96" t="s">
        <v>11275</v>
      </c>
      <c r="B921" s="96">
        <v>2.4974032984E10</v>
      </c>
      <c r="C921" s="97"/>
      <c r="D921" s="97"/>
      <c r="E921" s="96" t="s">
        <v>655</v>
      </c>
      <c r="F921" s="96" t="s">
        <v>278</v>
      </c>
      <c r="G921" s="96" t="s">
        <v>94</v>
      </c>
      <c r="H921" s="101">
        <v>694.08</v>
      </c>
      <c r="I921" s="99"/>
      <c r="J921" s="97"/>
      <c r="K921" s="99"/>
      <c r="L921" s="97"/>
      <c r="M921" s="96" t="s">
        <v>11276</v>
      </c>
      <c r="N921" s="100">
        <v>45945.0</v>
      </c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>
      <c r="A922" s="96" t="s">
        <v>11277</v>
      </c>
      <c r="B922" s="96">
        <v>2.1965681414E10</v>
      </c>
      <c r="C922" s="97"/>
      <c r="D922" s="97"/>
      <c r="E922" s="96" t="s">
        <v>85</v>
      </c>
      <c r="F922" s="96" t="s">
        <v>93</v>
      </c>
      <c r="G922" s="96" t="s">
        <v>94</v>
      </c>
      <c r="H922" s="101">
        <v>420.41</v>
      </c>
      <c r="I922" s="99"/>
      <c r="J922" s="97"/>
      <c r="K922" s="99"/>
      <c r="L922" s="97"/>
      <c r="M922" s="96" t="s">
        <v>11278</v>
      </c>
      <c r="N922" s="99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>
      <c r="A923" s="96" t="s">
        <v>4347</v>
      </c>
      <c r="B923" s="96">
        <v>2.298824431E10</v>
      </c>
      <c r="C923" s="97"/>
      <c r="D923" s="97"/>
      <c r="E923" s="96" t="s">
        <v>85</v>
      </c>
      <c r="F923" s="97"/>
      <c r="G923" s="96" t="s">
        <v>86</v>
      </c>
      <c r="H923" s="98"/>
      <c r="I923" s="99"/>
      <c r="J923" s="97"/>
      <c r="K923" s="99"/>
      <c r="L923" s="97"/>
      <c r="M923" s="97"/>
      <c r="N923" s="100">
        <v>45945.0</v>
      </c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>
      <c r="A924" s="96" t="s">
        <v>4518</v>
      </c>
      <c r="B924" s="96">
        <v>2.164596689E9</v>
      </c>
      <c r="C924" s="97"/>
      <c r="D924" s="97"/>
      <c r="E924" s="96" t="s">
        <v>85</v>
      </c>
      <c r="F924" s="97"/>
      <c r="G924" s="96" t="s">
        <v>86</v>
      </c>
      <c r="H924" s="98"/>
      <c r="I924" s="99"/>
      <c r="J924" s="97"/>
      <c r="K924" s="99"/>
      <c r="L924" s="97"/>
      <c r="M924" s="97"/>
      <c r="N924" s="100">
        <v>45945.0</v>
      </c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>
      <c r="A925" s="96" t="s">
        <v>4355</v>
      </c>
      <c r="B925" s="96">
        <v>2.1969541324E10</v>
      </c>
      <c r="C925" s="97"/>
      <c r="D925" s="97"/>
      <c r="E925" s="96" t="s">
        <v>655</v>
      </c>
      <c r="F925" s="97"/>
      <c r="G925" s="96" t="s">
        <v>86</v>
      </c>
      <c r="H925" s="98"/>
      <c r="I925" s="99"/>
      <c r="J925" s="97"/>
      <c r="K925" s="99"/>
      <c r="L925" s="97"/>
      <c r="M925" s="97"/>
      <c r="N925" s="100">
        <v>45945.0</v>
      </c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>
      <c r="A926" s="96" t="s">
        <v>4065</v>
      </c>
      <c r="B926" s="96">
        <v>2.1981613211E10</v>
      </c>
      <c r="C926" s="97"/>
      <c r="D926" s="97"/>
      <c r="E926" s="96" t="s">
        <v>655</v>
      </c>
      <c r="F926" s="96" t="s">
        <v>153</v>
      </c>
      <c r="G926" s="96" t="s">
        <v>94</v>
      </c>
      <c r="H926" s="101">
        <v>749.24</v>
      </c>
      <c r="I926" s="99"/>
      <c r="J926" s="97"/>
      <c r="K926" s="99"/>
      <c r="L926" s="97"/>
      <c r="M926" s="96" t="s">
        <v>11279</v>
      </c>
      <c r="N926" s="100">
        <v>45945.0</v>
      </c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>
      <c r="A927" s="96" t="s">
        <v>4547</v>
      </c>
      <c r="B927" s="96">
        <v>2.4969541324E10</v>
      </c>
      <c r="C927" s="97"/>
      <c r="D927" s="97"/>
      <c r="E927" s="96" t="s">
        <v>655</v>
      </c>
      <c r="F927" s="96" t="s">
        <v>137</v>
      </c>
      <c r="G927" s="96" t="s">
        <v>94</v>
      </c>
      <c r="H927" s="101">
        <v>727.31</v>
      </c>
      <c r="I927" s="99"/>
      <c r="J927" s="97"/>
      <c r="K927" s="99"/>
      <c r="L927" s="97"/>
      <c r="M927" s="96" t="s">
        <v>11279</v>
      </c>
      <c r="N927" s="100">
        <v>45945.0</v>
      </c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>
      <c r="A928" s="96" t="s">
        <v>9149</v>
      </c>
      <c r="B928" s="96">
        <v>2.1972859829E10</v>
      </c>
      <c r="C928" s="97"/>
      <c r="D928" s="97"/>
      <c r="E928" s="96" t="s">
        <v>85</v>
      </c>
      <c r="F928" s="97"/>
      <c r="G928" s="96" t="s">
        <v>86</v>
      </c>
      <c r="H928" s="98"/>
      <c r="I928" s="99"/>
      <c r="J928" s="97"/>
      <c r="K928" s="99"/>
      <c r="L928" s="97"/>
      <c r="M928" s="97"/>
      <c r="N928" s="100">
        <v>45947.0</v>
      </c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>
      <c r="A929" s="96" t="s">
        <v>11280</v>
      </c>
      <c r="B929" s="96">
        <v>2.1985386002E10</v>
      </c>
      <c r="C929" s="97"/>
      <c r="D929" s="97"/>
      <c r="E929" s="96" t="s">
        <v>671</v>
      </c>
      <c r="F929" s="97"/>
      <c r="G929" s="96" t="s">
        <v>86</v>
      </c>
      <c r="H929" s="98"/>
      <c r="I929" s="99"/>
      <c r="J929" s="97"/>
      <c r="K929" s="99"/>
      <c r="L929" s="97"/>
      <c r="M929" s="97"/>
      <c r="N929" s="100">
        <v>45947.0</v>
      </c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>
      <c r="A930" s="96" t="s">
        <v>4494</v>
      </c>
      <c r="B930" s="96">
        <v>2.1968178808E10</v>
      </c>
      <c r="C930" s="97"/>
      <c r="D930" s="97"/>
      <c r="E930" s="96" t="s">
        <v>671</v>
      </c>
      <c r="F930" s="97"/>
      <c r="G930" s="96" t="s">
        <v>86</v>
      </c>
      <c r="H930" s="98"/>
      <c r="I930" s="99"/>
      <c r="J930" s="97"/>
      <c r="K930" s="99"/>
      <c r="L930" s="97"/>
      <c r="M930" s="97"/>
      <c r="N930" s="100">
        <v>45947.0</v>
      </c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>
      <c r="A931" s="96" t="s">
        <v>4059</v>
      </c>
      <c r="B931" s="96">
        <v>2.198929909E10</v>
      </c>
      <c r="C931" s="97"/>
      <c r="D931" s="97"/>
      <c r="E931" s="96" t="s">
        <v>85</v>
      </c>
      <c r="F931" s="97"/>
      <c r="G931" s="96" t="s">
        <v>86</v>
      </c>
      <c r="H931" s="98"/>
      <c r="I931" s="99"/>
      <c r="J931" s="97"/>
      <c r="K931" s="99"/>
      <c r="L931" s="97"/>
      <c r="M931" s="96" t="s">
        <v>11281</v>
      </c>
      <c r="N931" s="100">
        <v>45947.0</v>
      </c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>
      <c r="A932" s="96" t="s">
        <v>4795</v>
      </c>
      <c r="B932" s="96">
        <v>2.199400659E10</v>
      </c>
      <c r="C932" s="97"/>
      <c r="D932" s="97"/>
      <c r="E932" s="96" t="s">
        <v>655</v>
      </c>
      <c r="F932" s="96" t="s">
        <v>137</v>
      </c>
      <c r="G932" s="96" t="s">
        <v>94</v>
      </c>
      <c r="H932" s="101">
        <v>1388.75</v>
      </c>
      <c r="I932" s="99"/>
      <c r="J932" s="97"/>
      <c r="K932" s="99"/>
      <c r="L932" s="97"/>
      <c r="M932" s="96" t="s">
        <v>11282</v>
      </c>
      <c r="N932" s="100">
        <v>45947.0</v>
      </c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>
      <c r="A933" s="96" t="s">
        <v>4418</v>
      </c>
      <c r="B933" s="96">
        <v>2.4993227675E10</v>
      </c>
      <c r="C933" s="97"/>
      <c r="D933" s="97"/>
      <c r="E933" s="96" t="s">
        <v>85</v>
      </c>
      <c r="F933" s="96" t="s">
        <v>93</v>
      </c>
      <c r="G933" s="96" t="s">
        <v>94</v>
      </c>
      <c r="H933" s="101">
        <v>588.89</v>
      </c>
      <c r="I933" s="99"/>
      <c r="J933" s="97"/>
      <c r="K933" s="99"/>
      <c r="L933" s="97"/>
      <c r="M933" s="96" t="s">
        <v>11283</v>
      </c>
      <c r="N933" s="100">
        <v>45947.0</v>
      </c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>
      <c r="A934" s="96" t="s">
        <v>4868</v>
      </c>
      <c r="B934" s="96">
        <v>2.1983670651E10</v>
      </c>
      <c r="C934" s="97"/>
      <c r="D934" s="96" t="s">
        <v>11284</v>
      </c>
      <c r="E934" s="96" t="s">
        <v>85</v>
      </c>
      <c r="F934" s="96" t="s">
        <v>137</v>
      </c>
      <c r="G934" s="96" t="s">
        <v>94</v>
      </c>
      <c r="H934" s="101">
        <v>972.3</v>
      </c>
      <c r="I934" s="99"/>
      <c r="J934" s="97"/>
      <c r="K934" s="99"/>
      <c r="L934" s="97"/>
      <c r="M934" s="96" t="s">
        <v>11285</v>
      </c>
      <c r="N934" s="100">
        <v>45947.0</v>
      </c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>
      <c r="A935" s="96" t="s">
        <v>4022</v>
      </c>
      <c r="B935" s="96">
        <v>2.1999526676E10</v>
      </c>
      <c r="C935" s="97"/>
      <c r="D935" s="97"/>
      <c r="E935" s="96" t="s">
        <v>85</v>
      </c>
      <c r="F935" s="97"/>
      <c r="G935" s="96" t="s">
        <v>86</v>
      </c>
      <c r="H935" s="98"/>
      <c r="I935" s="99"/>
      <c r="J935" s="97"/>
      <c r="K935" s="99"/>
      <c r="L935" s="97"/>
      <c r="M935" s="97"/>
      <c r="N935" s="100">
        <v>45947.0</v>
      </c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>
      <c r="A936" s="96" t="s">
        <v>11286</v>
      </c>
      <c r="B936" s="96">
        <v>2.1979371862E10</v>
      </c>
      <c r="C936" s="97"/>
      <c r="D936" s="97"/>
      <c r="E936" s="96" t="s">
        <v>85</v>
      </c>
      <c r="F936" s="96" t="s">
        <v>1146</v>
      </c>
      <c r="G936" s="96" t="s">
        <v>94</v>
      </c>
      <c r="H936" s="101">
        <v>1456.4</v>
      </c>
      <c r="I936" s="99"/>
      <c r="J936" s="97"/>
      <c r="K936" s="99"/>
      <c r="L936" s="97"/>
      <c r="M936" s="96" t="s">
        <v>11287</v>
      </c>
      <c r="N936" s="100">
        <v>45947.0</v>
      </c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>
      <c r="A937" s="96" t="s">
        <v>11288</v>
      </c>
      <c r="B937" s="96">
        <v>2.198688677E10</v>
      </c>
      <c r="C937" s="97"/>
      <c r="D937" s="97"/>
      <c r="E937" s="96" t="s">
        <v>655</v>
      </c>
      <c r="F937" s="97"/>
      <c r="G937" s="96" t="s">
        <v>86</v>
      </c>
      <c r="H937" s="98"/>
      <c r="I937" s="99"/>
      <c r="J937" s="97"/>
      <c r="K937" s="99"/>
      <c r="L937" s="97"/>
      <c r="M937" s="97"/>
      <c r="N937" s="100">
        <v>45947.0</v>
      </c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>
      <c r="A938" s="96" t="s">
        <v>11289</v>
      </c>
      <c r="B938" s="96">
        <v>2.1984600916E10</v>
      </c>
      <c r="C938" s="97"/>
      <c r="D938" s="97"/>
      <c r="E938" s="96" t="s">
        <v>655</v>
      </c>
      <c r="F938" s="97"/>
      <c r="G938" s="96" t="s">
        <v>86</v>
      </c>
      <c r="H938" s="98"/>
      <c r="I938" s="99"/>
      <c r="J938" s="97"/>
      <c r="K938" s="99"/>
      <c r="L938" s="97"/>
      <c r="M938" s="97"/>
      <c r="N938" s="100">
        <v>45947.0</v>
      </c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>
      <c r="A939" s="96" t="s">
        <v>11127</v>
      </c>
      <c r="B939" s="96">
        <v>2.2996035023E10</v>
      </c>
      <c r="C939" s="97"/>
      <c r="D939" s="97"/>
      <c r="E939" s="96" t="s">
        <v>85</v>
      </c>
      <c r="F939" s="97"/>
      <c r="G939" s="96" t="s">
        <v>86</v>
      </c>
      <c r="H939" s="98"/>
      <c r="I939" s="99"/>
      <c r="J939" s="97"/>
      <c r="K939" s="99"/>
      <c r="L939" s="97"/>
      <c r="M939" s="97"/>
      <c r="N939" s="100">
        <v>45950.480300069445</v>
      </c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>
      <c r="A940" s="96" t="s">
        <v>11290</v>
      </c>
      <c r="B940" s="96">
        <v>2.1981724955E10</v>
      </c>
      <c r="C940" s="97"/>
      <c r="D940" s="97"/>
      <c r="E940" s="96" t="s">
        <v>85</v>
      </c>
      <c r="F940" s="97"/>
      <c r="G940" s="96" t="s">
        <v>86</v>
      </c>
      <c r="H940" s="98"/>
      <c r="I940" s="99"/>
      <c r="J940" s="97"/>
      <c r="K940" s="99"/>
      <c r="L940" s="97"/>
      <c r="M940" s="97"/>
      <c r="N940" s="100">
        <v>45950.48094702546</v>
      </c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>
      <c r="A941" s="96" t="s">
        <v>11291</v>
      </c>
      <c r="B941" s="96">
        <v>2.1988192808E10</v>
      </c>
      <c r="C941" s="97"/>
      <c r="D941" s="97"/>
      <c r="E941" s="96" t="s">
        <v>85</v>
      </c>
      <c r="F941" s="97"/>
      <c r="G941" s="96" t="s">
        <v>86</v>
      </c>
      <c r="H941" s="98"/>
      <c r="I941" s="99"/>
      <c r="J941" s="97"/>
      <c r="K941" s="99"/>
      <c r="L941" s="97"/>
      <c r="M941" s="97"/>
      <c r="N941" s="100">
        <v>45950.48140012732</v>
      </c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>
      <c r="A942" s="96" t="s">
        <v>11292</v>
      </c>
      <c r="B942" s="96">
        <v>2.1993408248E10</v>
      </c>
      <c r="C942" s="97"/>
      <c r="D942" s="97"/>
      <c r="E942" s="96" t="s">
        <v>85</v>
      </c>
      <c r="F942" s="97"/>
      <c r="G942" s="96" t="s">
        <v>86</v>
      </c>
      <c r="H942" s="98"/>
      <c r="I942" s="99"/>
      <c r="J942" s="97"/>
      <c r="K942" s="99"/>
      <c r="L942" s="97"/>
      <c r="M942" s="97"/>
      <c r="N942" s="100">
        <v>45950.48187398148</v>
      </c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>
      <c r="A943" s="96" t="s">
        <v>5104</v>
      </c>
      <c r="B943" s="96">
        <v>2.1973052606E10</v>
      </c>
      <c r="C943" s="97"/>
      <c r="D943" s="97"/>
      <c r="E943" s="96" t="s">
        <v>671</v>
      </c>
      <c r="F943" s="97"/>
      <c r="G943" s="96" t="s">
        <v>86</v>
      </c>
      <c r="H943" s="98"/>
      <c r="I943" s="99"/>
      <c r="J943" s="97"/>
      <c r="K943" s="99"/>
      <c r="L943" s="97"/>
      <c r="M943" s="97"/>
      <c r="N943" s="100">
        <v>45950.482341689814</v>
      </c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>
      <c r="A944" s="96" t="s">
        <v>4206</v>
      </c>
      <c r="B944" s="96">
        <v>2.1977512757E10</v>
      </c>
      <c r="C944" s="97"/>
      <c r="D944" s="97"/>
      <c r="E944" s="96" t="s">
        <v>671</v>
      </c>
      <c r="F944" s="97"/>
      <c r="G944" s="96" t="s">
        <v>86</v>
      </c>
      <c r="H944" s="98"/>
      <c r="I944" s="99"/>
      <c r="J944" s="97"/>
      <c r="K944" s="99"/>
      <c r="L944" s="97"/>
      <c r="M944" s="97"/>
      <c r="N944" s="100">
        <v>45950.482790740745</v>
      </c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>
      <c r="A945" s="96" t="s">
        <v>4587</v>
      </c>
      <c r="B945" s="96">
        <v>2.199109735E10</v>
      </c>
      <c r="C945" s="97"/>
      <c r="D945" s="97"/>
      <c r="E945" s="96" t="s">
        <v>671</v>
      </c>
      <c r="F945" s="97"/>
      <c r="G945" s="96" t="s">
        <v>86</v>
      </c>
      <c r="H945" s="98"/>
      <c r="I945" s="99"/>
      <c r="J945" s="97"/>
      <c r="K945" s="99"/>
      <c r="L945" s="97"/>
      <c r="M945" s="97"/>
      <c r="N945" s="100">
        <v>45950.48320916666</v>
      </c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>
      <c r="A946" s="96" t="s">
        <v>7712</v>
      </c>
      <c r="B946" s="96">
        <v>2.198799945E10</v>
      </c>
      <c r="C946" s="97"/>
      <c r="D946" s="97"/>
      <c r="E946" s="96" t="s">
        <v>671</v>
      </c>
      <c r="F946" s="97"/>
      <c r="G946" s="96" t="s">
        <v>86</v>
      </c>
      <c r="H946" s="98"/>
      <c r="I946" s="99"/>
      <c r="J946" s="97"/>
      <c r="K946" s="99"/>
      <c r="L946" s="97"/>
      <c r="M946" s="97"/>
      <c r="N946" s="100">
        <v>45950.48354210648</v>
      </c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>
      <c r="A947" s="96" t="s">
        <v>4022</v>
      </c>
      <c r="B947" s="96">
        <v>2.196623161E10</v>
      </c>
      <c r="C947" s="97"/>
      <c r="D947" s="97"/>
      <c r="E947" s="96" t="s">
        <v>671</v>
      </c>
      <c r="F947" s="97"/>
      <c r="G947" s="96" t="s">
        <v>86</v>
      </c>
      <c r="H947" s="98"/>
      <c r="I947" s="99"/>
      <c r="J947" s="97"/>
      <c r="K947" s="99"/>
      <c r="L947" s="97"/>
      <c r="M947" s="97"/>
      <c r="N947" s="100">
        <v>45950.48393847222</v>
      </c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>
      <c r="A948" s="96" t="s">
        <v>11293</v>
      </c>
      <c r="B948" s="96">
        <v>2.1988099693E10</v>
      </c>
      <c r="C948" s="97"/>
      <c r="D948" s="97"/>
      <c r="E948" s="96" t="s">
        <v>671</v>
      </c>
      <c r="F948" s="97"/>
      <c r="G948" s="96" t="s">
        <v>86</v>
      </c>
      <c r="H948" s="98"/>
      <c r="I948" s="99"/>
      <c r="J948" s="97"/>
      <c r="K948" s="99"/>
      <c r="L948" s="97"/>
      <c r="M948" s="97"/>
      <c r="N948" s="100">
        <v>45950.4843628588</v>
      </c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>
      <c r="A949" s="96" t="s">
        <v>11294</v>
      </c>
      <c r="B949" s="96">
        <v>2.2992448633E10</v>
      </c>
      <c r="C949" s="97"/>
      <c r="D949" s="97"/>
      <c r="E949" s="96" t="s">
        <v>85</v>
      </c>
      <c r="F949" s="96" t="s">
        <v>93</v>
      </c>
      <c r="G949" s="96" t="s">
        <v>94</v>
      </c>
      <c r="H949" s="101">
        <v>2691.0</v>
      </c>
      <c r="I949" s="99"/>
      <c r="J949" s="97"/>
      <c r="K949" s="99"/>
      <c r="L949" s="97"/>
      <c r="M949" s="96" t="s">
        <v>11295</v>
      </c>
      <c r="N949" s="100">
        <v>45950.48480855324</v>
      </c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>
      <c r="A950" s="96" t="s">
        <v>11296</v>
      </c>
      <c r="B950" s="96">
        <v>2.1981081639E10</v>
      </c>
      <c r="C950" s="97"/>
      <c r="D950" s="97"/>
      <c r="E950" s="96" t="s">
        <v>85</v>
      </c>
      <c r="F950" s="96" t="s">
        <v>93</v>
      </c>
      <c r="G950" s="96" t="s">
        <v>94</v>
      </c>
      <c r="H950" s="101">
        <v>467.39</v>
      </c>
      <c r="I950" s="99"/>
      <c r="J950" s="97"/>
      <c r="K950" s="99"/>
      <c r="L950" s="97"/>
      <c r="M950" s="96" t="s">
        <v>11295</v>
      </c>
      <c r="N950" s="100">
        <v>45950.49734760416</v>
      </c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>
      <c r="A951" s="96" t="s">
        <v>11297</v>
      </c>
      <c r="B951" s="96">
        <v>2.1965533294E10</v>
      </c>
      <c r="C951" s="97"/>
      <c r="D951" s="97"/>
      <c r="E951" s="96" t="s">
        <v>85</v>
      </c>
      <c r="F951" s="96" t="s">
        <v>93</v>
      </c>
      <c r="G951" s="96" t="s">
        <v>94</v>
      </c>
      <c r="H951" s="101">
        <v>809.74</v>
      </c>
      <c r="I951" s="99"/>
      <c r="J951" s="97"/>
      <c r="K951" s="99"/>
      <c r="L951" s="97"/>
      <c r="M951" s="96" t="s">
        <v>11295</v>
      </c>
      <c r="N951" s="100">
        <v>45950.49836517361</v>
      </c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>
      <c r="A952" s="96" t="s">
        <v>10238</v>
      </c>
      <c r="B952" s="96">
        <v>2.198076015E9</v>
      </c>
      <c r="C952" s="97"/>
      <c r="D952" s="97"/>
      <c r="E952" s="96" t="s">
        <v>85</v>
      </c>
      <c r="F952" s="96" t="s">
        <v>103</v>
      </c>
      <c r="G952" s="96" t="s">
        <v>94</v>
      </c>
      <c r="H952" s="101">
        <v>296.1</v>
      </c>
      <c r="I952" s="99"/>
      <c r="J952" s="97"/>
      <c r="K952" s="99"/>
      <c r="L952" s="97"/>
      <c r="M952" s="96" t="s">
        <v>11295</v>
      </c>
      <c r="N952" s="100">
        <v>45950.499389097226</v>
      </c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>
      <c r="A953" s="96" t="s">
        <v>7266</v>
      </c>
      <c r="B953" s="96">
        <v>2.1982497E10</v>
      </c>
      <c r="C953" s="97"/>
      <c r="D953" s="97"/>
      <c r="E953" s="96" t="s">
        <v>85</v>
      </c>
      <c r="F953" s="96" t="s">
        <v>93</v>
      </c>
      <c r="G953" s="96" t="s">
        <v>94</v>
      </c>
      <c r="H953" s="101">
        <v>890.7</v>
      </c>
      <c r="I953" s="99"/>
      <c r="J953" s="97"/>
      <c r="K953" s="99"/>
      <c r="L953" s="97"/>
      <c r="M953" s="96" t="s">
        <v>11295</v>
      </c>
      <c r="N953" s="100">
        <v>45950.50063032407</v>
      </c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>
      <c r="A954" s="96" t="s">
        <v>4009</v>
      </c>
      <c r="B954" s="96">
        <v>2.1975885728E10</v>
      </c>
      <c r="C954" s="97"/>
      <c r="D954" s="97"/>
      <c r="E954" s="96" t="s">
        <v>671</v>
      </c>
      <c r="F954" s="96" t="s">
        <v>137</v>
      </c>
      <c r="G954" s="96" t="s">
        <v>94</v>
      </c>
      <c r="H954" s="101">
        <v>705.05</v>
      </c>
      <c r="I954" s="99"/>
      <c r="J954" s="97"/>
      <c r="K954" s="99"/>
      <c r="L954" s="97"/>
      <c r="M954" s="96" t="s">
        <v>11295</v>
      </c>
      <c r="N954" s="100">
        <v>45950.52141177084</v>
      </c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>
      <c r="A955" s="96" t="s">
        <v>8983</v>
      </c>
      <c r="B955" s="96">
        <v>2.2997809417E10</v>
      </c>
      <c r="C955" s="97"/>
      <c r="D955" s="97"/>
      <c r="E955" s="96" t="s">
        <v>85</v>
      </c>
      <c r="F955" s="97"/>
      <c r="G955" s="96" t="s">
        <v>86</v>
      </c>
      <c r="H955" s="98"/>
      <c r="I955" s="99"/>
      <c r="J955" s="97"/>
      <c r="K955" s="99"/>
      <c r="L955" s="97"/>
      <c r="M955" s="97"/>
      <c r="N955" s="100">
        <v>45950.52384760417</v>
      </c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>
      <c r="A956" s="96" t="s">
        <v>9883</v>
      </c>
      <c r="B956" s="96">
        <v>2.1920024265E10</v>
      </c>
      <c r="C956" s="97"/>
      <c r="D956" s="97"/>
      <c r="E956" s="96" t="s">
        <v>85</v>
      </c>
      <c r="F956" s="97"/>
      <c r="G956" s="96" t="s">
        <v>86</v>
      </c>
      <c r="H956" s="98"/>
      <c r="I956" s="99"/>
      <c r="J956" s="97"/>
      <c r="K956" s="99"/>
      <c r="L956" s="97"/>
      <c r="M956" s="97"/>
      <c r="N956" s="100">
        <v>45953.605241516205</v>
      </c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>
      <c r="A957" s="96" t="s">
        <v>9562</v>
      </c>
      <c r="B957" s="96">
        <v>2.1985207047E10</v>
      </c>
      <c r="C957" s="97"/>
      <c r="D957" s="97"/>
      <c r="E957" s="96" t="s">
        <v>85</v>
      </c>
      <c r="F957" s="97"/>
      <c r="G957" s="96" t="s">
        <v>86</v>
      </c>
      <c r="H957" s="98"/>
      <c r="I957" s="99"/>
      <c r="J957" s="97"/>
      <c r="K957" s="99"/>
      <c r="L957" s="97"/>
      <c r="M957" s="97"/>
      <c r="N957" s="100">
        <v>45953.60594833334</v>
      </c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>
      <c r="A958" s="96" t="s">
        <v>11006</v>
      </c>
      <c r="B958" s="96">
        <v>2.1971436291E10</v>
      </c>
      <c r="C958" s="97"/>
      <c r="D958" s="97"/>
      <c r="E958" s="96" t="s">
        <v>649</v>
      </c>
      <c r="F958" s="97"/>
      <c r="G958" s="96" t="s">
        <v>86</v>
      </c>
      <c r="H958" s="98"/>
      <c r="I958" s="99"/>
      <c r="J958" s="97"/>
      <c r="K958" s="99"/>
      <c r="L958" s="97"/>
      <c r="M958" s="97"/>
      <c r="N958" s="100">
        <v>45953.606351423616</v>
      </c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>
      <c r="A959" s="96" t="s">
        <v>4458</v>
      </c>
      <c r="B959" s="96">
        <v>2.1964011593E10</v>
      </c>
      <c r="C959" s="97"/>
      <c r="D959" s="97"/>
      <c r="E959" s="96" t="s">
        <v>85</v>
      </c>
      <c r="F959" s="97"/>
      <c r="G959" s="96" t="s">
        <v>86</v>
      </c>
      <c r="H959" s="98"/>
      <c r="I959" s="99"/>
      <c r="J959" s="97"/>
      <c r="K959" s="99"/>
      <c r="L959" s="97"/>
      <c r="M959" s="97"/>
      <c r="N959" s="100">
        <v>45953.606919039354</v>
      </c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>
      <c r="A960" s="96" t="s">
        <v>7049</v>
      </c>
      <c r="B960" s="96">
        <v>2.19687393E10</v>
      </c>
      <c r="C960" s="97"/>
      <c r="D960" s="97"/>
      <c r="E960" s="96" t="s">
        <v>85</v>
      </c>
      <c r="F960" s="97"/>
      <c r="G960" s="96" t="s">
        <v>86</v>
      </c>
      <c r="H960" s="98"/>
      <c r="I960" s="99"/>
      <c r="J960" s="97"/>
      <c r="K960" s="99"/>
      <c r="L960" s="97"/>
      <c r="M960" s="97"/>
      <c r="N960" s="100">
        <v>45953.60731420139</v>
      </c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>
      <c r="A961" s="96" t="s">
        <v>11298</v>
      </c>
      <c r="B961" s="96">
        <v>2.1993889145E10</v>
      </c>
      <c r="C961" s="97"/>
      <c r="D961" s="97"/>
      <c r="E961" s="96" t="s">
        <v>85</v>
      </c>
      <c r="F961" s="96" t="s">
        <v>137</v>
      </c>
      <c r="G961" s="96" t="s">
        <v>94</v>
      </c>
      <c r="H961" s="101">
        <v>1717.4</v>
      </c>
      <c r="I961" s="99"/>
      <c r="J961" s="97"/>
      <c r="K961" s="99"/>
      <c r="L961" s="97"/>
      <c r="M961" s="96" t="s">
        <v>11299</v>
      </c>
      <c r="N961" s="100">
        <v>45953.60919336806</v>
      </c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>
      <c r="A962" s="96" t="s">
        <v>11146</v>
      </c>
      <c r="B962" s="96">
        <v>2.1984134469E10</v>
      </c>
      <c r="C962" s="97"/>
      <c r="D962" s="97"/>
      <c r="E962" s="96" t="s">
        <v>85</v>
      </c>
      <c r="F962" s="96" t="s">
        <v>420</v>
      </c>
      <c r="G962" s="96" t="s">
        <v>94</v>
      </c>
      <c r="H962" s="101">
        <v>800.45</v>
      </c>
      <c r="I962" s="99"/>
      <c r="J962" s="97"/>
      <c r="K962" s="99"/>
      <c r="L962" s="97"/>
      <c r="M962" s="96" t="s">
        <v>11299</v>
      </c>
      <c r="N962" s="100">
        <v>45953.612424756946</v>
      </c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>
      <c r="A963" s="96" t="s">
        <v>11300</v>
      </c>
      <c r="B963" s="96">
        <v>2.1980556058E10</v>
      </c>
      <c r="C963" s="97"/>
      <c r="D963" s="97"/>
      <c r="E963" s="96" t="s">
        <v>649</v>
      </c>
      <c r="F963" s="96" t="s">
        <v>93</v>
      </c>
      <c r="G963" s="96" t="s">
        <v>94</v>
      </c>
      <c r="H963" s="101">
        <v>893.94</v>
      </c>
      <c r="I963" s="99"/>
      <c r="J963" s="97"/>
      <c r="K963" s="99"/>
      <c r="L963" s="97"/>
      <c r="M963" s="96" t="s">
        <v>11299</v>
      </c>
      <c r="N963" s="100">
        <v>45953.613998483794</v>
      </c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>
      <c r="A964" s="96" t="s">
        <v>4189</v>
      </c>
      <c r="B964" s="96">
        <v>2.198719806E10</v>
      </c>
      <c r="C964" s="97"/>
      <c r="D964" s="97"/>
      <c r="E964" s="96" t="s">
        <v>85</v>
      </c>
      <c r="F964" s="96" t="s">
        <v>93</v>
      </c>
      <c r="G964" s="96" t="s">
        <v>94</v>
      </c>
      <c r="H964" s="101">
        <v>420.41</v>
      </c>
      <c r="I964" s="99"/>
      <c r="J964" s="97"/>
      <c r="K964" s="99"/>
      <c r="L964" s="97"/>
      <c r="M964" s="96" t="s">
        <v>11299</v>
      </c>
      <c r="N964" s="100">
        <v>45953.61593759259</v>
      </c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>
      <c r="A965" s="96" t="s">
        <v>4497</v>
      </c>
      <c r="B965" s="96">
        <v>2.1996839519E10</v>
      </c>
      <c r="C965" s="97"/>
      <c r="D965" s="97"/>
      <c r="E965" s="96" t="s">
        <v>85</v>
      </c>
      <c r="F965" s="96" t="s">
        <v>289</v>
      </c>
      <c r="G965" s="96" t="s">
        <v>94</v>
      </c>
      <c r="H965" s="101">
        <v>416.1</v>
      </c>
      <c r="I965" s="99"/>
      <c r="J965" s="97"/>
      <c r="K965" s="99"/>
      <c r="L965" s="97"/>
      <c r="M965" s="96" t="s">
        <v>11299</v>
      </c>
      <c r="N965" s="100">
        <v>45953.622021585645</v>
      </c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>
      <c r="A966" s="96" t="s">
        <v>5153</v>
      </c>
      <c r="B966" s="96">
        <v>2.19703447E10</v>
      </c>
      <c r="C966" s="97"/>
      <c r="D966" s="97"/>
      <c r="E966" s="96" t="s">
        <v>85</v>
      </c>
      <c r="F966" s="96" t="s">
        <v>93</v>
      </c>
      <c r="G966" s="96" t="s">
        <v>94</v>
      </c>
      <c r="H966" s="101">
        <v>467.39</v>
      </c>
      <c r="I966" s="99"/>
      <c r="J966" s="97"/>
      <c r="K966" s="99"/>
      <c r="L966" s="97"/>
      <c r="M966" s="96" t="s">
        <v>11301</v>
      </c>
      <c r="N966" s="100">
        <v>45953.62500479167</v>
      </c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>
      <c r="A967" s="96" t="s">
        <v>11257</v>
      </c>
      <c r="B967" s="96">
        <v>2.1986294383E10</v>
      </c>
      <c r="C967" s="97"/>
      <c r="D967" s="97"/>
      <c r="E967" s="96" t="s">
        <v>85</v>
      </c>
      <c r="F967" s="96" t="s">
        <v>137</v>
      </c>
      <c r="G967" s="96" t="s">
        <v>94</v>
      </c>
      <c r="H967" s="101">
        <v>1573.85</v>
      </c>
      <c r="I967" s="99"/>
      <c r="J967" s="97"/>
      <c r="K967" s="99"/>
      <c r="L967" s="97"/>
      <c r="M967" s="96" t="s">
        <v>11302</v>
      </c>
      <c r="N967" s="100">
        <v>45953.627732974535</v>
      </c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>
      <c r="A968" s="96" t="s">
        <v>9652</v>
      </c>
      <c r="B968" s="96">
        <v>2.4999635633E10</v>
      </c>
      <c r="C968" s="97"/>
      <c r="D968" s="97"/>
      <c r="E968" s="96" t="s">
        <v>803</v>
      </c>
      <c r="F968" s="96" t="s">
        <v>278</v>
      </c>
      <c r="G968" s="96" t="s">
        <v>4976</v>
      </c>
      <c r="H968" s="101">
        <v>414.5</v>
      </c>
      <c r="I968" s="100">
        <v>45957.0</v>
      </c>
      <c r="J968" s="97"/>
      <c r="K968" s="100">
        <v>45971.0</v>
      </c>
      <c r="L968" s="96">
        <v>11.0</v>
      </c>
      <c r="M968" s="97"/>
      <c r="N968" s="100">
        <v>45964.0</v>
      </c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>
      <c r="A969" s="96" t="s">
        <v>11303</v>
      </c>
      <c r="B969" s="96">
        <v>2.1964118011E10</v>
      </c>
      <c r="C969" s="96" t="s">
        <v>11304</v>
      </c>
      <c r="D969" s="96" t="s">
        <v>11241</v>
      </c>
      <c r="E969" s="96" t="s">
        <v>803</v>
      </c>
      <c r="F969" s="96" t="s">
        <v>703</v>
      </c>
      <c r="G969" s="96" t="s">
        <v>54</v>
      </c>
      <c r="H969" s="101">
        <v>3512.49</v>
      </c>
      <c r="I969" s="100">
        <v>45954.0</v>
      </c>
      <c r="J969" s="96">
        <v>1.4165331E7</v>
      </c>
      <c r="K969" s="100">
        <v>45986.0</v>
      </c>
      <c r="L969" s="96">
        <v>11.0</v>
      </c>
      <c r="M969" s="97"/>
      <c r="N969" s="100">
        <v>45964.0</v>
      </c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>
      <c r="A970" s="97"/>
      <c r="B970" s="97"/>
      <c r="C970" s="97"/>
      <c r="D970" s="97"/>
      <c r="E970" s="97"/>
      <c r="F970" s="97"/>
      <c r="G970" s="97"/>
      <c r="H970" s="98"/>
      <c r="I970" s="99"/>
      <c r="J970" s="97"/>
      <c r="K970" s="99"/>
      <c r="L970" s="97"/>
      <c r="M970" s="97"/>
      <c r="N970" s="99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>
      <c r="A971" s="97"/>
      <c r="B971" s="97"/>
      <c r="C971" s="97"/>
      <c r="D971" s="97"/>
      <c r="E971" s="97"/>
      <c r="F971" s="97"/>
      <c r="G971" s="97"/>
      <c r="H971" s="98"/>
      <c r="I971" s="99"/>
      <c r="J971" s="97"/>
      <c r="K971" s="99"/>
      <c r="L971" s="97"/>
      <c r="M971" s="97"/>
      <c r="N971" s="99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>
      <c r="A972" s="97"/>
      <c r="B972" s="97"/>
      <c r="C972" s="97"/>
      <c r="D972" s="97"/>
      <c r="E972" s="97"/>
      <c r="F972" s="97"/>
      <c r="G972" s="97"/>
      <c r="H972" s="98"/>
      <c r="I972" s="99"/>
      <c r="J972" s="97"/>
      <c r="K972" s="99"/>
      <c r="L972" s="97"/>
      <c r="M972" s="97"/>
      <c r="N972" s="99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>
      <c r="A973" s="97"/>
      <c r="B973" s="97"/>
      <c r="C973" s="97"/>
      <c r="D973" s="97"/>
      <c r="E973" s="97"/>
      <c r="F973" s="97"/>
      <c r="G973" s="97"/>
      <c r="H973" s="98"/>
      <c r="I973" s="99"/>
      <c r="J973" s="97"/>
      <c r="K973" s="99"/>
      <c r="L973" s="97"/>
      <c r="M973" s="97"/>
      <c r="N973" s="99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>
      <c r="A974" s="97"/>
      <c r="B974" s="97"/>
      <c r="C974" s="97"/>
      <c r="D974" s="97"/>
      <c r="E974" s="97"/>
      <c r="F974" s="97"/>
      <c r="G974" s="97"/>
      <c r="H974" s="98"/>
      <c r="I974" s="99"/>
      <c r="J974" s="97"/>
      <c r="K974" s="99"/>
      <c r="L974" s="97"/>
      <c r="M974" s="97"/>
      <c r="N974" s="99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>
      <c r="A975" s="97"/>
      <c r="B975" s="97"/>
      <c r="C975" s="97"/>
      <c r="D975" s="97"/>
      <c r="E975" s="97"/>
      <c r="F975" s="97"/>
      <c r="G975" s="97"/>
      <c r="H975" s="98"/>
      <c r="I975" s="99"/>
      <c r="J975" s="97"/>
      <c r="K975" s="99"/>
      <c r="L975" s="97"/>
      <c r="M975" s="97"/>
      <c r="N975" s="99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>
      <c r="A976" s="97"/>
      <c r="B976" s="97"/>
      <c r="C976" s="97"/>
      <c r="D976" s="97"/>
      <c r="E976" s="97"/>
      <c r="F976" s="97"/>
      <c r="G976" s="97"/>
      <c r="H976" s="98"/>
      <c r="I976" s="99"/>
      <c r="J976" s="97"/>
      <c r="K976" s="99"/>
      <c r="L976" s="97"/>
      <c r="M976" s="97"/>
      <c r="N976" s="99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>
      <c r="A977" s="97"/>
      <c r="B977" s="97"/>
      <c r="C977" s="97"/>
      <c r="D977" s="97"/>
      <c r="E977" s="97"/>
      <c r="F977" s="97"/>
      <c r="G977" s="97"/>
      <c r="H977" s="98"/>
      <c r="I977" s="99"/>
      <c r="J977" s="97"/>
      <c r="K977" s="99"/>
      <c r="L977" s="97"/>
      <c r="M977" s="97"/>
      <c r="N977" s="99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>
      <c r="A978" s="97"/>
      <c r="B978" s="97"/>
      <c r="C978" s="97"/>
      <c r="D978" s="97"/>
      <c r="E978" s="97"/>
      <c r="F978" s="97"/>
      <c r="G978" s="97"/>
      <c r="H978" s="98"/>
      <c r="I978" s="99"/>
      <c r="J978" s="97"/>
      <c r="K978" s="99"/>
      <c r="L978" s="97"/>
      <c r="M978" s="97"/>
      <c r="N978" s="99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>
      <c r="A979" s="97"/>
      <c r="B979" s="97"/>
      <c r="C979" s="97"/>
      <c r="D979" s="97"/>
      <c r="E979" s="97"/>
      <c r="F979" s="97"/>
      <c r="G979" s="97"/>
      <c r="H979" s="98"/>
      <c r="I979" s="99"/>
      <c r="J979" s="97"/>
      <c r="K979" s="99"/>
      <c r="L979" s="97"/>
      <c r="M979" s="97"/>
      <c r="N979" s="99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>
      <c r="A980" s="97"/>
      <c r="B980" s="97"/>
      <c r="C980" s="97"/>
      <c r="D980" s="97"/>
      <c r="E980" s="97"/>
      <c r="F980" s="97"/>
      <c r="G980" s="97"/>
      <c r="H980" s="98"/>
      <c r="I980" s="99"/>
      <c r="J980" s="97"/>
      <c r="K980" s="99"/>
      <c r="L980" s="97"/>
      <c r="M980" s="97"/>
      <c r="N980" s="99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>
      <c r="A981" s="97"/>
      <c r="B981" s="97"/>
      <c r="C981" s="97"/>
      <c r="D981" s="97"/>
      <c r="E981" s="97"/>
      <c r="F981" s="97"/>
      <c r="G981" s="97"/>
      <c r="H981" s="98"/>
      <c r="I981" s="99"/>
      <c r="J981" s="97"/>
      <c r="K981" s="99"/>
      <c r="L981" s="97"/>
      <c r="M981" s="97"/>
      <c r="N981" s="99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>
      <c r="A982" s="97"/>
      <c r="B982" s="97"/>
      <c r="C982" s="97"/>
      <c r="D982" s="97"/>
      <c r="E982" s="97"/>
      <c r="F982" s="97"/>
      <c r="G982" s="97"/>
      <c r="H982" s="98"/>
      <c r="I982" s="99"/>
      <c r="J982" s="97"/>
      <c r="K982" s="99"/>
      <c r="L982" s="97"/>
      <c r="M982" s="97"/>
      <c r="N982" s="99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>
      <c r="A983" s="97"/>
      <c r="B983" s="97"/>
      <c r="C983" s="97"/>
      <c r="D983" s="97"/>
      <c r="E983" s="97"/>
      <c r="F983" s="97"/>
      <c r="G983" s="97"/>
      <c r="H983" s="98"/>
      <c r="I983" s="99"/>
      <c r="J983" s="97"/>
      <c r="K983" s="99"/>
      <c r="L983" s="97"/>
      <c r="M983" s="97"/>
      <c r="N983" s="99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>
      <c r="A984" s="97"/>
      <c r="B984" s="97"/>
      <c r="C984" s="97"/>
      <c r="D984" s="97"/>
      <c r="E984" s="97"/>
      <c r="F984" s="97"/>
      <c r="G984" s="97"/>
      <c r="H984" s="98"/>
      <c r="I984" s="99"/>
      <c r="J984" s="97"/>
      <c r="K984" s="99"/>
      <c r="L984" s="97"/>
      <c r="M984" s="97"/>
      <c r="N984" s="99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>
      <c r="A985" s="97"/>
      <c r="B985" s="97"/>
      <c r="C985" s="97"/>
      <c r="D985" s="97"/>
      <c r="E985" s="97"/>
      <c r="F985" s="97"/>
      <c r="G985" s="97"/>
      <c r="H985" s="98"/>
      <c r="I985" s="99"/>
      <c r="J985" s="97"/>
      <c r="K985" s="99"/>
      <c r="L985" s="97"/>
      <c r="M985" s="97"/>
      <c r="N985" s="99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>
      <c r="A986" s="97"/>
      <c r="B986" s="97"/>
      <c r="C986" s="97"/>
      <c r="D986" s="97"/>
      <c r="E986" s="97"/>
      <c r="F986" s="97"/>
      <c r="G986" s="97"/>
      <c r="H986" s="98"/>
      <c r="I986" s="99"/>
      <c r="J986" s="97"/>
      <c r="K986" s="99"/>
      <c r="L986" s="97"/>
      <c r="M986" s="97"/>
      <c r="N986" s="99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>
      <c r="A987" s="97"/>
      <c r="B987" s="97"/>
      <c r="C987" s="97"/>
      <c r="D987" s="97"/>
      <c r="E987" s="97"/>
      <c r="F987" s="97"/>
      <c r="G987" s="97"/>
      <c r="H987" s="98"/>
      <c r="I987" s="99"/>
      <c r="J987" s="97"/>
      <c r="K987" s="99"/>
      <c r="L987" s="97"/>
      <c r="M987" s="97"/>
      <c r="N987" s="99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>
      <c r="A988" s="97"/>
      <c r="B988" s="97"/>
      <c r="C988" s="97"/>
      <c r="D988" s="97"/>
      <c r="E988" s="97"/>
      <c r="F988" s="97"/>
      <c r="G988" s="97"/>
      <c r="H988" s="98"/>
      <c r="I988" s="99"/>
      <c r="J988" s="97"/>
      <c r="K988" s="99"/>
      <c r="L988" s="97"/>
      <c r="M988" s="97"/>
      <c r="N988" s="99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>
      <c r="A989" s="97"/>
      <c r="B989" s="97"/>
      <c r="C989" s="97"/>
      <c r="D989" s="97"/>
      <c r="E989" s="97"/>
      <c r="F989" s="97"/>
      <c r="G989" s="97"/>
      <c r="H989" s="98"/>
      <c r="I989" s="99"/>
      <c r="J989" s="97"/>
      <c r="K989" s="99"/>
      <c r="L989" s="97"/>
      <c r="M989" s="97"/>
      <c r="N989" s="99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>
      <c r="A990" s="97"/>
      <c r="B990" s="97"/>
      <c r="C990" s="97"/>
      <c r="D990" s="97"/>
      <c r="E990" s="97"/>
      <c r="F990" s="97"/>
      <c r="G990" s="97"/>
      <c r="H990" s="98"/>
      <c r="I990" s="99"/>
      <c r="J990" s="97"/>
      <c r="K990" s="99"/>
      <c r="L990" s="97"/>
      <c r="M990" s="97"/>
      <c r="N990" s="99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>
      <c r="A991" s="97"/>
      <c r="B991" s="97"/>
      <c r="C991" s="97"/>
      <c r="D991" s="97"/>
      <c r="E991" s="97"/>
      <c r="F991" s="97"/>
      <c r="G991" s="97"/>
      <c r="H991" s="98"/>
      <c r="I991" s="99"/>
      <c r="J991" s="97"/>
      <c r="K991" s="99"/>
      <c r="L991" s="97"/>
      <c r="M991" s="97"/>
      <c r="N991" s="99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>
      <c r="A992" s="97"/>
      <c r="B992" s="97"/>
      <c r="C992" s="97"/>
      <c r="D992" s="97"/>
      <c r="E992" s="97"/>
      <c r="F992" s="97"/>
      <c r="G992" s="97"/>
      <c r="H992" s="98"/>
      <c r="I992" s="99"/>
      <c r="J992" s="97"/>
      <c r="K992" s="99"/>
      <c r="L992" s="97"/>
      <c r="M992" s="97"/>
      <c r="N992" s="99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>
      <c r="A993" s="97"/>
      <c r="B993" s="97"/>
      <c r="C993" s="97"/>
      <c r="D993" s="97"/>
      <c r="E993" s="97"/>
      <c r="F993" s="97"/>
      <c r="G993" s="97"/>
      <c r="H993" s="98"/>
      <c r="I993" s="99"/>
      <c r="J993" s="97"/>
      <c r="K993" s="99"/>
      <c r="L993" s="97"/>
      <c r="M993" s="97"/>
      <c r="N993" s="99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>
      <c r="A994" s="97"/>
      <c r="B994" s="97"/>
      <c r="C994" s="97"/>
      <c r="D994" s="97"/>
      <c r="E994" s="97"/>
      <c r="F994" s="97"/>
      <c r="G994" s="97"/>
      <c r="H994" s="98"/>
      <c r="I994" s="99"/>
      <c r="J994" s="97"/>
      <c r="K994" s="99"/>
      <c r="L994" s="97"/>
      <c r="M994" s="97"/>
      <c r="N994" s="99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>
      <c r="A995" s="97"/>
      <c r="B995" s="97"/>
      <c r="C995" s="97"/>
      <c r="D995" s="97"/>
      <c r="E995" s="97"/>
      <c r="F995" s="97"/>
      <c r="G995" s="97"/>
      <c r="H995" s="98"/>
      <c r="I995" s="99"/>
      <c r="J995" s="97"/>
      <c r="K995" s="99"/>
      <c r="L995" s="97"/>
      <c r="M995" s="97"/>
      <c r="N995" s="99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>
      <c r="A996" s="97"/>
      <c r="B996" s="97"/>
      <c r="C996" s="97"/>
      <c r="D996" s="97"/>
      <c r="E996" s="97"/>
      <c r="F996" s="97"/>
      <c r="G996" s="97"/>
      <c r="H996" s="98"/>
      <c r="I996" s="99"/>
      <c r="J996" s="97"/>
      <c r="K996" s="99"/>
      <c r="L996" s="97"/>
      <c r="M996" s="97"/>
      <c r="N996" s="99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>
      <c r="A997" s="97"/>
      <c r="B997" s="97"/>
      <c r="C997" s="97"/>
      <c r="D997" s="97"/>
      <c r="E997" s="97"/>
      <c r="F997" s="97"/>
      <c r="G997" s="97"/>
      <c r="H997" s="98"/>
      <c r="I997" s="99"/>
      <c r="J997" s="97"/>
      <c r="K997" s="99"/>
      <c r="L997" s="97"/>
      <c r="M997" s="97"/>
      <c r="N997" s="99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>
      <c r="A998" s="97"/>
      <c r="B998" s="97"/>
      <c r="C998" s="97"/>
      <c r="D998" s="97"/>
      <c r="E998" s="97"/>
      <c r="F998" s="97"/>
      <c r="G998" s="97"/>
      <c r="H998" s="98"/>
      <c r="I998" s="99"/>
      <c r="J998" s="97"/>
      <c r="K998" s="99"/>
      <c r="L998" s="97"/>
      <c r="M998" s="97"/>
      <c r="N998" s="99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>
      <c r="A999" s="97"/>
      <c r="B999" s="97"/>
      <c r="C999" s="97"/>
      <c r="D999" s="97"/>
      <c r="E999" s="97"/>
      <c r="F999" s="97"/>
      <c r="G999" s="97"/>
      <c r="H999" s="98"/>
      <c r="I999" s="99"/>
      <c r="J999" s="97"/>
      <c r="K999" s="99"/>
      <c r="L999" s="97"/>
      <c r="M999" s="97"/>
      <c r="N999" s="99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>
      <c r="A1000" s="97"/>
      <c r="B1000" s="97"/>
      <c r="C1000" s="97"/>
      <c r="D1000" s="97"/>
      <c r="E1000" s="97"/>
      <c r="F1000" s="97"/>
      <c r="G1000" s="97"/>
      <c r="H1000" s="98"/>
      <c r="I1000" s="99"/>
      <c r="J1000" s="97"/>
      <c r="K1000" s="99"/>
      <c r="L1000" s="97"/>
      <c r="M1000" s="97"/>
      <c r="N1000" s="99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autoFilter ref="$A$1:$N$1000"/>
  <dataValidations>
    <dataValidation type="list" allowBlank="1" showErrorMessage="1" sqref="E2:E990">
      <formula1>ValidacaoDados!$C$2:$C$25</formula1>
    </dataValidation>
    <dataValidation type="list" allowBlank="1" showErrorMessage="1" sqref="L2:L990">
      <formula1>ValidacaoDados!$D$2:$D$13</formula1>
    </dataValidation>
    <dataValidation type="list" allowBlank="1" showErrorMessage="1" sqref="F2:F990">
      <formula1>ValidacaoDados!$A$2:$A$36</formula1>
    </dataValidation>
    <dataValidation type="list" allowBlank="1" showErrorMessage="1" sqref="G2:G990">
      <formula1>ValidacaoDados!$B$2:$B$11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4.63"/>
    <col customWidth="1" min="3" max="3" width="23.5"/>
    <col customWidth="1" min="4" max="4" width="25.88"/>
    <col customWidth="1" min="5" max="5" width="20.13"/>
    <col customWidth="1" min="6" max="6" width="27.88"/>
    <col customWidth="1" min="7" max="7" width="22.38"/>
    <col customWidth="1" min="8" max="8" width="26.0"/>
    <col customWidth="1" min="9" max="9" width="25.75"/>
    <col customWidth="1" min="10" max="10" width="18.75"/>
    <col customWidth="1" min="11" max="11" width="24.13"/>
    <col customWidth="1" min="12" max="12" width="15.0"/>
    <col customWidth="1" min="13" max="13" width="178.38"/>
    <col customWidth="1" min="14" max="14" width="21.38"/>
    <col customWidth="1" min="15" max="15" width="23.0"/>
    <col customWidth="1" min="16" max="16" width="9.75"/>
    <col customWidth="1" min="19" max="19" width="18.63"/>
    <col customWidth="1" min="20" max="20" width="17.63"/>
    <col customWidth="1" min="21" max="21" width="9.63"/>
  </cols>
  <sheetData>
    <row r="1">
      <c r="A1" s="89" t="s">
        <v>69</v>
      </c>
      <c r="B1" s="90" t="s">
        <v>70</v>
      </c>
      <c r="C1" s="90" t="s">
        <v>71</v>
      </c>
      <c r="D1" s="90" t="s">
        <v>72</v>
      </c>
      <c r="E1" s="90" t="s">
        <v>73</v>
      </c>
      <c r="F1" s="90" t="s">
        <v>74</v>
      </c>
      <c r="G1" s="90" t="s">
        <v>75</v>
      </c>
      <c r="H1" s="91" t="s">
        <v>76</v>
      </c>
      <c r="I1" s="92" t="s">
        <v>77</v>
      </c>
      <c r="J1" s="90" t="s">
        <v>78</v>
      </c>
      <c r="K1" s="92" t="s">
        <v>79</v>
      </c>
      <c r="L1" s="89" t="s">
        <v>80</v>
      </c>
      <c r="M1" s="90" t="s">
        <v>81</v>
      </c>
      <c r="N1" s="92" t="s">
        <v>82</v>
      </c>
      <c r="Q1" s="94"/>
      <c r="R1" s="94"/>
      <c r="S1" s="83"/>
      <c r="T1" s="83"/>
      <c r="U1" s="94"/>
    </row>
    <row r="2">
      <c r="A2" s="96" t="s">
        <v>5091</v>
      </c>
      <c r="B2" s="96">
        <v>2.1964297672E10</v>
      </c>
      <c r="C2" s="96" t="s">
        <v>11305</v>
      </c>
      <c r="D2" s="97"/>
      <c r="E2" s="96" t="s">
        <v>9254</v>
      </c>
      <c r="F2" s="97"/>
      <c r="G2" s="96" t="s">
        <v>150</v>
      </c>
      <c r="H2" s="98"/>
      <c r="I2" s="99"/>
      <c r="J2" s="97"/>
      <c r="K2" s="99"/>
      <c r="L2" s="97"/>
      <c r="M2" s="97"/>
      <c r="N2" s="100">
        <v>45839.0</v>
      </c>
    </row>
    <row r="3">
      <c r="A3" s="96" t="s">
        <v>4016</v>
      </c>
      <c r="B3" s="96">
        <v>2.1994078745E10</v>
      </c>
      <c r="C3" s="96" t="s">
        <v>11306</v>
      </c>
      <c r="D3" s="97"/>
      <c r="E3" s="96" t="s">
        <v>9254</v>
      </c>
      <c r="F3" s="97"/>
      <c r="G3" s="96" t="s">
        <v>150</v>
      </c>
      <c r="H3" s="98"/>
      <c r="I3" s="99"/>
      <c r="J3" s="97"/>
      <c r="K3" s="99"/>
      <c r="L3" s="97"/>
      <c r="M3" s="96" t="s">
        <v>11307</v>
      </c>
      <c r="N3" s="100">
        <v>45840.0</v>
      </c>
    </row>
    <row r="4" ht="18.75" customHeight="1">
      <c r="A4" s="96" t="s">
        <v>11308</v>
      </c>
      <c r="B4" s="96">
        <v>2.1974724834E10</v>
      </c>
      <c r="C4" s="96" t="s">
        <v>11309</v>
      </c>
      <c r="D4" s="96" t="s">
        <v>11310</v>
      </c>
      <c r="E4" s="96" t="s">
        <v>85</v>
      </c>
      <c r="F4" s="96" t="s">
        <v>436</v>
      </c>
      <c r="G4" s="96" t="s">
        <v>150</v>
      </c>
      <c r="H4" s="101">
        <v>445.07</v>
      </c>
      <c r="I4" s="99"/>
      <c r="J4" s="97"/>
      <c r="K4" s="99"/>
      <c r="L4" s="97"/>
      <c r="M4" s="96" t="s">
        <v>11311</v>
      </c>
      <c r="N4" s="100">
        <v>45840.0</v>
      </c>
    </row>
    <row r="5">
      <c r="A5" s="96" t="s">
        <v>4881</v>
      </c>
      <c r="B5" s="96">
        <v>2.1999318697E10</v>
      </c>
      <c r="C5" s="96" t="s">
        <v>11312</v>
      </c>
      <c r="D5" s="97"/>
      <c r="E5" s="96" t="s">
        <v>9254</v>
      </c>
      <c r="F5" s="97"/>
      <c r="G5" s="96" t="s">
        <v>150</v>
      </c>
      <c r="H5" s="98"/>
      <c r="I5" s="99"/>
      <c r="J5" s="97"/>
      <c r="K5" s="99"/>
      <c r="L5" s="97"/>
      <c r="M5" s="96" t="s">
        <v>11307</v>
      </c>
      <c r="N5" s="105">
        <v>45840.0</v>
      </c>
    </row>
    <row r="6">
      <c r="A6" s="96" t="s">
        <v>7075</v>
      </c>
      <c r="B6" s="96">
        <v>2.1998739885E10</v>
      </c>
      <c r="C6" s="96" t="s">
        <v>11313</v>
      </c>
      <c r="D6" s="97"/>
      <c r="E6" s="96" t="s">
        <v>9254</v>
      </c>
      <c r="F6" s="97"/>
      <c r="G6" s="96" t="s">
        <v>150</v>
      </c>
      <c r="H6" s="98"/>
      <c r="I6" s="99"/>
      <c r="J6" s="97"/>
      <c r="K6" s="99"/>
      <c r="L6" s="97"/>
      <c r="M6" s="96" t="s">
        <v>11307</v>
      </c>
      <c r="N6" s="105">
        <v>45840.0</v>
      </c>
    </row>
    <row r="7">
      <c r="A7" s="96" t="s">
        <v>11314</v>
      </c>
      <c r="B7" s="96">
        <v>2.1980152395E10</v>
      </c>
      <c r="C7" s="96" t="s">
        <v>11315</v>
      </c>
      <c r="D7" s="97"/>
      <c r="E7" s="96" t="s">
        <v>9254</v>
      </c>
      <c r="F7" s="97"/>
      <c r="G7" s="96" t="s">
        <v>150</v>
      </c>
      <c r="H7" s="98"/>
      <c r="I7" s="99"/>
      <c r="J7" s="97"/>
      <c r="K7" s="99"/>
      <c r="L7" s="97"/>
      <c r="M7" s="96" t="s">
        <v>11307</v>
      </c>
      <c r="N7" s="105">
        <v>45840.0</v>
      </c>
    </row>
    <row r="8">
      <c r="A8" s="96" t="s">
        <v>4931</v>
      </c>
      <c r="B8" s="96">
        <v>2.1997456539E10</v>
      </c>
      <c r="C8" s="96" t="s">
        <v>11316</v>
      </c>
      <c r="D8" s="97"/>
      <c r="E8" s="96" t="s">
        <v>85</v>
      </c>
      <c r="F8" s="97"/>
      <c r="G8" s="96" t="s">
        <v>131</v>
      </c>
      <c r="H8" s="98"/>
      <c r="I8" s="99"/>
      <c r="J8" s="97"/>
      <c r="K8" s="99"/>
      <c r="L8" s="97"/>
      <c r="M8" s="97"/>
      <c r="N8" s="100">
        <v>45840.0</v>
      </c>
    </row>
    <row r="9">
      <c r="A9" s="96" t="s">
        <v>11317</v>
      </c>
      <c r="B9" s="96">
        <v>2.2992111356E10</v>
      </c>
      <c r="C9" s="96" t="s">
        <v>11318</v>
      </c>
      <c r="D9" s="97"/>
      <c r="E9" s="96" t="s">
        <v>9254</v>
      </c>
      <c r="F9" s="97"/>
      <c r="G9" s="96" t="s">
        <v>150</v>
      </c>
      <c r="H9" s="98"/>
      <c r="I9" s="99"/>
      <c r="J9" s="97"/>
      <c r="K9" s="99"/>
      <c r="L9" s="97"/>
      <c r="M9" s="96" t="s">
        <v>11307</v>
      </c>
      <c r="N9" s="105">
        <v>45840.0</v>
      </c>
    </row>
    <row r="10">
      <c r="A10" s="96" t="s">
        <v>5047</v>
      </c>
      <c r="B10" s="96">
        <v>2.1973443122E10</v>
      </c>
      <c r="C10" s="96" t="s">
        <v>11319</v>
      </c>
      <c r="D10" s="97"/>
      <c r="E10" s="96" t="s">
        <v>9254</v>
      </c>
      <c r="F10" s="97"/>
      <c r="G10" s="96" t="s">
        <v>150</v>
      </c>
      <c r="H10" s="98"/>
      <c r="I10" s="99"/>
      <c r="J10" s="97"/>
      <c r="K10" s="99"/>
      <c r="L10" s="97"/>
      <c r="M10" s="96" t="s">
        <v>11307</v>
      </c>
      <c r="N10" s="105">
        <v>45840.0</v>
      </c>
    </row>
    <row r="11">
      <c r="A11" s="96" t="s">
        <v>4571</v>
      </c>
      <c r="B11" s="96">
        <v>2.1993360269E10</v>
      </c>
      <c r="C11" s="97"/>
      <c r="D11" s="97"/>
      <c r="E11" s="96" t="s">
        <v>9254</v>
      </c>
      <c r="F11" s="97"/>
      <c r="G11" s="96" t="s">
        <v>150</v>
      </c>
      <c r="H11" s="98"/>
      <c r="I11" s="99"/>
      <c r="J11" s="97"/>
      <c r="K11" s="99"/>
      <c r="L11" s="97"/>
      <c r="M11" s="96" t="s">
        <v>11307</v>
      </c>
      <c r="N11" s="105">
        <v>45840.0</v>
      </c>
    </row>
    <row r="12">
      <c r="A12" s="96" t="s">
        <v>5144</v>
      </c>
      <c r="B12" s="96" t="s">
        <v>11320</v>
      </c>
      <c r="C12" s="97"/>
      <c r="D12" s="97"/>
      <c r="E12" s="96" t="s">
        <v>9254</v>
      </c>
      <c r="F12" s="97"/>
      <c r="G12" s="96" t="s">
        <v>150</v>
      </c>
      <c r="H12" s="98"/>
      <c r="I12" s="99"/>
      <c r="J12" s="97"/>
      <c r="K12" s="99"/>
      <c r="L12" s="97"/>
      <c r="M12" s="96" t="s">
        <v>11307</v>
      </c>
      <c r="N12" s="105">
        <v>45840.0</v>
      </c>
    </row>
    <row r="13">
      <c r="A13" s="96" t="s">
        <v>4132</v>
      </c>
      <c r="B13" s="96">
        <v>2.1999205249E10</v>
      </c>
      <c r="C13" s="97"/>
      <c r="D13" s="97"/>
      <c r="E13" s="96" t="s">
        <v>9254</v>
      </c>
      <c r="F13" s="97"/>
      <c r="G13" s="96" t="s">
        <v>150</v>
      </c>
      <c r="H13" s="98"/>
      <c r="I13" s="99"/>
      <c r="J13" s="97"/>
      <c r="K13" s="99"/>
      <c r="L13" s="97"/>
      <c r="M13" s="96" t="s">
        <v>11307</v>
      </c>
      <c r="N13" s="105">
        <v>45840.0</v>
      </c>
    </row>
    <row r="14">
      <c r="A14" s="96" t="s">
        <v>11321</v>
      </c>
      <c r="B14" s="96">
        <v>2.1973889174E10</v>
      </c>
      <c r="C14" s="97"/>
      <c r="D14" s="97"/>
      <c r="E14" s="96" t="s">
        <v>9254</v>
      </c>
      <c r="F14" s="97"/>
      <c r="G14" s="96" t="s">
        <v>150</v>
      </c>
      <c r="H14" s="98"/>
      <c r="I14" s="99"/>
      <c r="J14" s="97"/>
      <c r="K14" s="99"/>
      <c r="L14" s="97"/>
      <c r="M14" s="96" t="s">
        <v>11307</v>
      </c>
      <c r="N14" s="105">
        <v>45840.0</v>
      </c>
    </row>
    <row r="15">
      <c r="A15" s="96" t="s">
        <v>11322</v>
      </c>
      <c r="B15" s="96">
        <v>2.1991029945E10</v>
      </c>
      <c r="C15" s="96" t="s">
        <v>11323</v>
      </c>
      <c r="D15" s="97"/>
      <c r="E15" s="96" t="s">
        <v>9254</v>
      </c>
      <c r="F15" s="97"/>
      <c r="G15" s="96" t="s">
        <v>150</v>
      </c>
      <c r="H15" s="98"/>
      <c r="I15" s="99"/>
      <c r="J15" s="97"/>
      <c r="K15" s="99"/>
      <c r="L15" s="97"/>
      <c r="M15" s="96" t="s">
        <v>11307</v>
      </c>
      <c r="N15" s="105">
        <v>45840.0</v>
      </c>
    </row>
    <row r="16">
      <c r="A16" s="96" t="s">
        <v>11324</v>
      </c>
      <c r="B16" s="96">
        <v>2.2988203509E10</v>
      </c>
      <c r="C16" s="97"/>
      <c r="D16" s="97"/>
      <c r="E16" s="96" t="s">
        <v>9254</v>
      </c>
      <c r="F16" s="97"/>
      <c r="G16" s="96" t="s">
        <v>150</v>
      </c>
      <c r="H16" s="98"/>
      <c r="I16" s="99"/>
      <c r="J16" s="97"/>
      <c r="K16" s="99"/>
      <c r="L16" s="97"/>
      <c r="M16" s="96" t="s">
        <v>11307</v>
      </c>
      <c r="N16" s="105">
        <v>45840.0</v>
      </c>
    </row>
    <row r="17">
      <c r="A17" s="96" t="s">
        <v>4571</v>
      </c>
      <c r="B17" s="96">
        <v>2.2998064868E10</v>
      </c>
      <c r="C17" s="97"/>
      <c r="D17" s="97"/>
      <c r="E17" s="96" t="s">
        <v>9254</v>
      </c>
      <c r="F17" s="97"/>
      <c r="G17" s="96" t="s">
        <v>150</v>
      </c>
      <c r="H17" s="98"/>
      <c r="I17" s="99"/>
      <c r="J17" s="97"/>
      <c r="K17" s="99"/>
      <c r="L17" s="97"/>
      <c r="M17" s="96" t="s">
        <v>11307</v>
      </c>
      <c r="N17" s="105">
        <v>45840.0</v>
      </c>
    </row>
    <row r="18">
      <c r="A18" s="96" t="s">
        <v>4016</v>
      </c>
      <c r="B18" s="96">
        <v>2.1994078745E10</v>
      </c>
      <c r="C18" s="96" t="s">
        <v>11306</v>
      </c>
      <c r="D18" s="97"/>
      <c r="E18" s="96" t="s">
        <v>9254</v>
      </c>
      <c r="F18" s="97"/>
      <c r="G18" s="96" t="s">
        <v>150</v>
      </c>
      <c r="H18" s="98"/>
      <c r="I18" s="99"/>
      <c r="J18" s="97"/>
      <c r="K18" s="99"/>
      <c r="L18" s="97"/>
      <c r="M18" s="96" t="s">
        <v>11307</v>
      </c>
      <c r="N18" s="105">
        <v>45840.0</v>
      </c>
    </row>
    <row r="19">
      <c r="A19" s="96" t="s">
        <v>11325</v>
      </c>
      <c r="B19" s="96">
        <v>2.2997088289E10</v>
      </c>
      <c r="C19" s="96" t="s">
        <v>11326</v>
      </c>
      <c r="D19" s="97"/>
      <c r="E19" s="96" t="s">
        <v>85</v>
      </c>
      <c r="F19" s="97"/>
      <c r="G19" s="96" t="s">
        <v>150</v>
      </c>
      <c r="H19" s="98"/>
      <c r="I19" s="99"/>
      <c r="J19" s="97"/>
      <c r="K19" s="99"/>
      <c r="L19" s="97"/>
      <c r="M19" s="96" t="s">
        <v>11327</v>
      </c>
      <c r="N19" s="105">
        <v>45840.0</v>
      </c>
    </row>
    <row r="20">
      <c r="A20" s="96" t="s">
        <v>11328</v>
      </c>
      <c r="B20" s="96">
        <v>2.4999256914E10</v>
      </c>
      <c r="C20" s="96" t="s">
        <v>11329</v>
      </c>
      <c r="D20" s="96" t="s">
        <v>4722</v>
      </c>
      <c r="E20" s="96" t="s">
        <v>85</v>
      </c>
      <c r="F20" s="97"/>
      <c r="G20" s="96" t="s">
        <v>150</v>
      </c>
      <c r="H20" s="98"/>
      <c r="I20" s="99"/>
      <c r="J20" s="97"/>
      <c r="K20" s="99"/>
      <c r="L20" s="97"/>
      <c r="M20" s="96" t="s">
        <v>11330</v>
      </c>
      <c r="N20" s="100">
        <v>45840.0</v>
      </c>
    </row>
    <row r="21">
      <c r="A21" s="96" t="s">
        <v>4087</v>
      </c>
      <c r="B21" s="96">
        <v>2.2999414712E10</v>
      </c>
      <c r="C21" s="96" t="s">
        <v>11331</v>
      </c>
      <c r="D21" s="97"/>
      <c r="E21" s="96" t="s">
        <v>85</v>
      </c>
      <c r="F21" s="97"/>
      <c r="G21" s="96" t="s">
        <v>150</v>
      </c>
      <c r="H21" s="98"/>
      <c r="I21" s="99"/>
      <c r="J21" s="97"/>
      <c r="K21" s="99"/>
      <c r="L21" s="97"/>
      <c r="M21" s="96" t="s">
        <v>11332</v>
      </c>
      <c r="N21" s="105">
        <v>45840.0</v>
      </c>
    </row>
    <row r="22">
      <c r="A22" s="96" t="s">
        <v>4931</v>
      </c>
      <c r="B22" s="96">
        <v>2.1997456539E10</v>
      </c>
      <c r="C22" s="96" t="s">
        <v>11316</v>
      </c>
      <c r="D22" s="96" t="s">
        <v>11333</v>
      </c>
      <c r="E22" s="96" t="s">
        <v>85</v>
      </c>
      <c r="F22" s="96" t="s">
        <v>93</v>
      </c>
      <c r="G22" s="96" t="s">
        <v>150</v>
      </c>
      <c r="H22" s="101">
        <v>1568.0</v>
      </c>
      <c r="I22" s="99"/>
      <c r="J22" s="97"/>
      <c r="K22" s="99"/>
      <c r="L22" s="97"/>
      <c r="M22" s="96" t="s">
        <v>11334</v>
      </c>
      <c r="N22" s="100">
        <v>45840.0</v>
      </c>
    </row>
    <row r="23">
      <c r="A23" s="96" t="s">
        <v>11335</v>
      </c>
      <c r="B23" s="97"/>
      <c r="C23" s="96" t="s">
        <v>11336</v>
      </c>
      <c r="D23" s="96" t="s">
        <v>4632</v>
      </c>
      <c r="E23" s="96" t="s">
        <v>134</v>
      </c>
      <c r="F23" s="97"/>
      <c r="G23" s="96" t="s">
        <v>131</v>
      </c>
      <c r="H23" s="98"/>
      <c r="I23" s="99"/>
      <c r="J23" s="97"/>
      <c r="K23" s="99"/>
      <c r="L23" s="97"/>
      <c r="M23" s="96" t="s">
        <v>11337</v>
      </c>
      <c r="N23" s="100">
        <v>45842.0</v>
      </c>
    </row>
    <row r="24">
      <c r="A24" s="96" t="s">
        <v>3990</v>
      </c>
      <c r="B24" s="97"/>
      <c r="C24" s="96" t="s">
        <v>11338</v>
      </c>
      <c r="D24" s="96" t="s">
        <v>11081</v>
      </c>
      <c r="E24" s="96" t="s">
        <v>803</v>
      </c>
      <c r="F24" s="97"/>
      <c r="G24" s="96" t="s">
        <v>131</v>
      </c>
      <c r="H24" s="98"/>
      <c r="I24" s="99"/>
      <c r="J24" s="97"/>
      <c r="K24" s="99"/>
      <c r="L24" s="97"/>
      <c r="M24" s="96" t="s">
        <v>11337</v>
      </c>
      <c r="N24" s="100">
        <v>45842.0</v>
      </c>
    </row>
    <row r="25">
      <c r="A25" s="96" t="s">
        <v>4395</v>
      </c>
      <c r="B25" s="96">
        <v>2.1999562138E10</v>
      </c>
      <c r="C25" s="96" t="s">
        <v>11008</v>
      </c>
      <c r="D25" s="97"/>
      <c r="E25" s="96" t="s">
        <v>85</v>
      </c>
      <c r="F25" s="97"/>
      <c r="G25" s="96" t="s">
        <v>131</v>
      </c>
      <c r="H25" s="98"/>
      <c r="I25" s="99"/>
      <c r="J25" s="97"/>
      <c r="K25" s="99"/>
      <c r="L25" s="97"/>
      <c r="M25" s="96" t="s">
        <v>11339</v>
      </c>
      <c r="N25" s="100">
        <v>45842.0</v>
      </c>
    </row>
    <row r="26">
      <c r="A26" s="96" t="s">
        <v>5075</v>
      </c>
      <c r="B26" s="96">
        <v>2.1985976553E10</v>
      </c>
      <c r="C26" s="96" t="s">
        <v>11340</v>
      </c>
      <c r="D26" s="96" t="s">
        <v>10178</v>
      </c>
      <c r="E26" s="96" t="s">
        <v>85</v>
      </c>
      <c r="F26" s="96" t="s">
        <v>153</v>
      </c>
      <c r="G26" s="96" t="s">
        <v>150</v>
      </c>
      <c r="H26" s="101">
        <v>332.0</v>
      </c>
      <c r="I26" s="99"/>
      <c r="J26" s="97"/>
      <c r="K26" s="99"/>
      <c r="L26" s="97"/>
      <c r="M26" s="96" t="s">
        <v>11341</v>
      </c>
      <c r="N26" s="100">
        <v>45842.0</v>
      </c>
    </row>
    <row r="27">
      <c r="A27" s="96" t="s">
        <v>11342</v>
      </c>
      <c r="B27" s="96">
        <v>2.1991668004E10</v>
      </c>
      <c r="C27" s="96" t="s">
        <v>11343</v>
      </c>
      <c r="D27" s="97"/>
      <c r="E27" s="96" t="s">
        <v>85</v>
      </c>
      <c r="F27" s="97"/>
      <c r="G27" s="96" t="s">
        <v>131</v>
      </c>
      <c r="H27" s="98"/>
      <c r="I27" s="99"/>
      <c r="J27" s="97"/>
      <c r="K27" s="99"/>
      <c r="L27" s="97"/>
      <c r="M27" s="96" t="s">
        <v>11339</v>
      </c>
      <c r="N27" s="100">
        <v>45842.0</v>
      </c>
    </row>
    <row r="28">
      <c r="A28" s="96" t="s">
        <v>4280</v>
      </c>
      <c r="B28" s="96">
        <v>2.1991579138E10</v>
      </c>
      <c r="C28" s="96" t="s">
        <v>11344</v>
      </c>
      <c r="D28" s="97"/>
      <c r="E28" s="96" t="s">
        <v>85</v>
      </c>
      <c r="F28" s="97"/>
      <c r="G28" s="96" t="s">
        <v>150</v>
      </c>
      <c r="H28" s="98"/>
      <c r="I28" s="99"/>
      <c r="J28" s="97"/>
      <c r="K28" s="99"/>
      <c r="L28" s="97"/>
      <c r="M28" s="97"/>
      <c r="N28" s="105">
        <v>45842.0</v>
      </c>
    </row>
    <row r="29">
      <c r="A29" s="96" t="s">
        <v>4485</v>
      </c>
      <c r="B29" s="96">
        <v>2.2998447502E10</v>
      </c>
      <c r="C29" s="97"/>
      <c r="D29" s="96" t="s">
        <v>11345</v>
      </c>
      <c r="E29" s="96" t="s">
        <v>655</v>
      </c>
      <c r="F29" s="96" t="s">
        <v>436</v>
      </c>
      <c r="G29" s="96" t="s">
        <v>150</v>
      </c>
      <c r="H29" s="101">
        <v>1521.0</v>
      </c>
      <c r="I29" s="99"/>
      <c r="J29" s="97"/>
      <c r="K29" s="99"/>
      <c r="L29" s="97"/>
      <c r="M29" s="96" t="s">
        <v>11346</v>
      </c>
      <c r="N29" s="100">
        <v>45842.0</v>
      </c>
    </row>
    <row r="30">
      <c r="A30" s="96" t="s">
        <v>5234</v>
      </c>
      <c r="B30" s="96">
        <v>2.1986901445E10</v>
      </c>
      <c r="C30" s="97"/>
      <c r="D30" s="96" t="s">
        <v>10286</v>
      </c>
      <c r="E30" s="96" t="s">
        <v>655</v>
      </c>
      <c r="F30" s="97"/>
      <c r="G30" s="96" t="s">
        <v>150</v>
      </c>
      <c r="H30" s="98"/>
      <c r="I30" s="99"/>
      <c r="J30" s="97"/>
      <c r="K30" s="99"/>
      <c r="L30" s="97"/>
      <c r="M30" s="97"/>
      <c r="N30" s="105">
        <v>45842.0</v>
      </c>
    </row>
    <row r="31">
      <c r="A31" s="96" t="s">
        <v>4229</v>
      </c>
      <c r="B31" s="96">
        <v>2.1988317042E10</v>
      </c>
      <c r="C31" s="96" t="s">
        <v>11347</v>
      </c>
      <c r="D31" s="97"/>
      <c r="E31" s="96" t="s">
        <v>85</v>
      </c>
      <c r="F31" s="97"/>
      <c r="G31" s="96" t="s">
        <v>150</v>
      </c>
      <c r="H31" s="98"/>
      <c r="I31" s="99"/>
      <c r="J31" s="97"/>
      <c r="K31" s="99"/>
      <c r="L31" s="97"/>
      <c r="M31" s="96" t="s">
        <v>11348</v>
      </c>
      <c r="N31" s="105">
        <v>45842.0</v>
      </c>
    </row>
    <row r="32" ht="19.5" customHeight="1">
      <c r="A32" s="96" t="s">
        <v>11349</v>
      </c>
      <c r="B32" s="96">
        <v>2.198110777E10</v>
      </c>
      <c r="C32" s="96" t="s">
        <v>11350</v>
      </c>
      <c r="D32" s="96" t="s">
        <v>11351</v>
      </c>
      <c r="E32" s="96" t="s">
        <v>85</v>
      </c>
      <c r="F32" s="96" t="s">
        <v>289</v>
      </c>
      <c r="G32" s="96" t="s">
        <v>150</v>
      </c>
      <c r="H32" s="101">
        <v>3395.96</v>
      </c>
      <c r="I32" s="99"/>
      <c r="J32" s="97"/>
      <c r="K32" s="99"/>
      <c r="L32" s="97"/>
      <c r="M32" s="96" t="s">
        <v>11352</v>
      </c>
      <c r="N32" s="100">
        <v>45845.0</v>
      </c>
    </row>
    <row r="33">
      <c r="A33" s="96" t="s">
        <v>11213</v>
      </c>
      <c r="B33" s="96">
        <v>2.1998555901E10</v>
      </c>
      <c r="C33" s="96" t="s">
        <v>11353</v>
      </c>
      <c r="D33" s="97"/>
      <c r="E33" s="96" t="s">
        <v>85</v>
      </c>
      <c r="F33" s="97"/>
      <c r="G33" s="96" t="s">
        <v>150</v>
      </c>
      <c r="H33" s="98"/>
      <c r="I33" s="99"/>
      <c r="J33" s="97"/>
      <c r="K33" s="99"/>
      <c r="L33" s="97"/>
      <c r="M33" s="97"/>
      <c r="N33" s="105">
        <v>45845.0</v>
      </c>
    </row>
    <row r="34">
      <c r="A34" s="96" t="s">
        <v>5118</v>
      </c>
      <c r="B34" s="96">
        <v>2.1982715062E10</v>
      </c>
      <c r="C34" s="96" t="s">
        <v>11354</v>
      </c>
      <c r="D34" s="97"/>
      <c r="E34" s="96" t="s">
        <v>85</v>
      </c>
      <c r="F34" s="96" t="s">
        <v>140</v>
      </c>
      <c r="G34" s="96" t="s">
        <v>150</v>
      </c>
      <c r="H34" s="101">
        <v>1895.71</v>
      </c>
      <c r="I34" s="99"/>
      <c r="J34" s="97"/>
      <c r="K34" s="99"/>
      <c r="L34" s="97"/>
      <c r="M34" s="96" t="s">
        <v>11355</v>
      </c>
      <c r="N34" s="100">
        <v>45845.0</v>
      </c>
    </row>
    <row r="35">
      <c r="A35" s="96" t="s">
        <v>11356</v>
      </c>
      <c r="B35" s="96">
        <v>2.1975553492E10</v>
      </c>
      <c r="C35" s="96" t="s">
        <v>11357</v>
      </c>
      <c r="D35" s="96" t="s">
        <v>11358</v>
      </c>
      <c r="E35" s="96" t="s">
        <v>85</v>
      </c>
      <c r="F35" s="96" t="s">
        <v>93</v>
      </c>
      <c r="G35" s="96" t="s">
        <v>53</v>
      </c>
      <c r="H35" s="101">
        <v>327.43</v>
      </c>
      <c r="I35" s="100">
        <v>45846.0</v>
      </c>
      <c r="J35" s="96">
        <v>9.6523927E7</v>
      </c>
      <c r="K35" s="100">
        <v>45879.0</v>
      </c>
      <c r="L35" s="97"/>
      <c r="M35" s="96" t="s">
        <v>11359</v>
      </c>
      <c r="N35" s="100">
        <v>45845.0</v>
      </c>
    </row>
    <row r="36">
      <c r="A36" s="96" t="s">
        <v>4409</v>
      </c>
      <c r="B36" s="96">
        <v>2.197975714E10</v>
      </c>
      <c r="C36" s="96" t="s">
        <v>11360</v>
      </c>
      <c r="D36" s="97"/>
      <c r="E36" s="96" t="s">
        <v>85</v>
      </c>
      <c r="F36" s="97"/>
      <c r="G36" s="96" t="s">
        <v>150</v>
      </c>
      <c r="H36" s="98"/>
      <c r="I36" s="99"/>
      <c r="J36" s="97"/>
      <c r="K36" s="99"/>
      <c r="L36" s="97"/>
      <c r="M36" s="97"/>
      <c r="N36" s="105">
        <v>45845.0</v>
      </c>
    </row>
    <row r="37">
      <c r="A37" s="96" t="s">
        <v>4079</v>
      </c>
      <c r="B37" s="96">
        <v>2.1980793932E10</v>
      </c>
      <c r="C37" s="97"/>
      <c r="D37" s="97"/>
      <c r="E37" s="96" t="s">
        <v>655</v>
      </c>
      <c r="F37" s="97"/>
      <c r="G37" s="96" t="s">
        <v>150</v>
      </c>
      <c r="H37" s="98"/>
      <c r="I37" s="99"/>
      <c r="J37" s="97"/>
      <c r="K37" s="99"/>
      <c r="L37" s="97"/>
      <c r="M37" s="97"/>
      <c r="N37" s="105">
        <v>45845.0</v>
      </c>
    </row>
    <row r="38">
      <c r="A38" s="96" t="s">
        <v>3982</v>
      </c>
      <c r="B38" s="96">
        <v>2.1981379708E10</v>
      </c>
      <c r="C38" s="97"/>
      <c r="D38" s="97"/>
      <c r="E38" s="96" t="s">
        <v>655</v>
      </c>
      <c r="F38" s="97"/>
      <c r="G38" s="96" t="s">
        <v>150</v>
      </c>
      <c r="H38" s="98"/>
      <c r="I38" s="99"/>
      <c r="J38" s="97"/>
      <c r="K38" s="99"/>
      <c r="L38" s="97"/>
      <c r="M38" s="96" t="s">
        <v>11361</v>
      </c>
      <c r="N38" s="100">
        <v>45845.0</v>
      </c>
    </row>
    <row r="39">
      <c r="A39" s="96" t="s">
        <v>4206</v>
      </c>
      <c r="B39" s="96">
        <v>2.198082666E10</v>
      </c>
      <c r="C39" s="97"/>
      <c r="D39" s="97"/>
      <c r="E39" s="96" t="s">
        <v>655</v>
      </c>
      <c r="F39" s="97"/>
      <c r="G39" s="96" t="s">
        <v>150</v>
      </c>
      <c r="H39" s="98"/>
      <c r="I39" s="99"/>
      <c r="J39" s="97"/>
      <c r="K39" s="99"/>
      <c r="L39" s="97"/>
      <c r="M39" s="97"/>
      <c r="N39" s="105">
        <v>45849.0</v>
      </c>
    </row>
    <row r="40">
      <c r="A40" s="96" t="s">
        <v>4754</v>
      </c>
      <c r="B40" s="96">
        <v>2.1981099312E10</v>
      </c>
      <c r="C40" s="96" t="s">
        <v>11362</v>
      </c>
      <c r="D40" s="97"/>
      <c r="E40" s="96" t="s">
        <v>85</v>
      </c>
      <c r="F40" s="97"/>
      <c r="G40" s="96" t="s">
        <v>150</v>
      </c>
      <c r="H40" s="98"/>
      <c r="I40" s="99"/>
      <c r="J40" s="97"/>
      <c r="K40" s="99"/>
      <c r="L40" s="97"/>
      <c r="M40" s="97"/>
      <c r="N40" s="105">
        <v>45849.0</v>
      </c>
    </row>
    <row r="41">
      <c r="A41" s="96" t="s">
        <v>10263</v>
      </c>
      <c r="B41" s="96">
        <v>2.199795854E10</v>
      </c>
      <c r="C41" s="97"/>
      <c r="D41" s="96" t="s">
        <v>10220</v>
      </c>
      <c r="E41" s="96" t="s">
        <v>85</v>
      </c>
      <c r="F41" s="96" t="s">
        <v>289</v>
      </c>
      <c r="G41" s="96" t="s">
        <v>150</v>
      </c>
      <c r="H41" s="101">
        <v>3395.0</v>
      </c>
      <c r="I41" s="99"/>
      <c r="J41" s="97"/>
      <c r="K41" s="99"/>
      <c r="L41" s="97"/>
      <c r="M41" s="97"/>
      <c r="N41" s="100">
        <v>45849.0</v>
      </c>
    </row>
    <row r="42">
      <c r="A42" s="96" t="s">
        <v>5270</v>
      </c>
      <c r="B42" s="96">
        <v>2.196773115E10</v>
      </c>
      <c r="C42" s="97"/>
      <c r="D42" s="96" t="s">
        <v>11358</v>
      </c>
      <c r="E42" s="96" t="s">
        <v>655</v>
      </c>
      <c r="F42" s="96" t="s">
        <v>153</v>
      </c>
      <c r="G42" s="96" t="s">
        <v>150</v>
      </c>
      <c r="H42" s="101">
        <v>2797.98</v>
      </c>
      <c r="I42" s="99"/>
      <c r="J42" s="97"/>
      <c r="K42" s="99"/>
      <c r="L42" s="97"/>
      <c r="M42" s="97"/>
      <c r="N42" s="100">
        <v>45849.0</v>
      </c>
    </row>
    <row r="43">
      <c r="A43" s="96" t="s">
        <v>11363</v>
      </c>
      <c r="B43" s="96" t="s">
        <v>11364</v>
      </c>
      <c r="C43" s="96" t="s">
        <v>11365</v>
      </c>
      <c r="D43" s="96" t="s">
        <v>11358</v>
      </c>
      <c r="E43" s="96" t="s">
        <v>85</v>
      </c>
      <c r="F43" s="96" t="s">
        <v>140</v>
      </c>
      <c r="G43" s="96" t="s">
        <v>150</v>
      </c>
      <c r="H43" s="101">
        <v>1895.0</v>
      </c>
      <c r="I43" s="99"/>
      <c r="J43" s="97"/>
      <c r="K43" s="99"/>
      <c r="L43" s="97"/>
      <c r="M43" s="97"/>
      <c r="N43" s="100">
        <v>45851.0</v>
      </c>
    </row>
    <row r="44">
      <c r="A44" s="96" t="s">
        <v>4297</v>
      </c>
      <c r="B44" s="96">
        <v>2.299291421E10</v>
      </c>
      <c r="C44" s="96" t="s">
        <v>11366</v>
      </c>
      <c r="D44" s="96" t="s">
        <v>11367</v>
      </c>
      <c r="E44" s="96" t="s">
        <v>85</v>
      </c>
      <c r="F44" s="96" t="s">
        <v>93</v>
      </c>
      <c r="G44" s="96" t="s">
        <v>150</v>
      </c>
      <c r="H44" s="101">
        <v>1107.36</v>
      </c>
      <c r="I44" s="99"/>
      <c r="J44" s="97"/>
      <c r="K44" s="99"/>
      <c r="L44" s="97"/>
      <c r="M44" s="97"/>
      <c r="N44" s="100">
        <v>45851.0</v>
      </c>
    </row>
    <row r="45">
      <c r="A45" s="96" t="s">
        <v>4955</v>
      </c>
      <c r="B45" s="96">
        <v>2.1982685825E10</v>
      </c>
      <c r="C45" s="96" t="s">
        <v>11368</v>
      </c>
      <c r="D45" s="96" t="s">
        <v>11358</v>
      </c>
      <c r="E45" s="96" t="s">
        <v>85</v>
      </c>
      <c r="F45" s="96" t="s">
        <v>93</v>
      </c>
      <c r="G45" s="96" t="s">
        <v>150</v>
      </c>
      <c r="H45" s="101">
        <v>560.86</v>
      </c>
      <c r="I45" s="99"/>
      <c r="J45" s="97"/>
      <c r="K45" s="99"/>
      <c r="L45" s="97"/>
      <c r="M45" s="97"/>
      <c r="N45" s="100">
        <v>45851.0</v>
      </c>
    </row>
    <row r="46">
      <c r="A46" s="96" t="s">
        <v>11369</v>
      </c>
      <c r="B46" s="96">
        <v>2.1983524129E10</v>
      </c>
      <c r="C46" s="96" t="s">
        <v>11370</v>
      </c>
      <c r="D46" s="96" t="s">
        <v>11358</v>
      </c>
      <c r="E46" s="96" t="s">
        <v>85</v>
      </c>
      <c r="F46" s="96" t="s">
        <v>93</v>
      </c>
      <c r="G46" s="96" t="s">
        <v>150</v>
      </c>
      <c r="H46" s="101">
        <v>2632.0</v>
      </c>
      <c r="I46" s="99"/>
      <c r="J46" s="97"/>
      <c r="K46" s="99"/>
      <c r="L46" s="97"/>
      <c r="M46" s="96" t="s">
        <v>11371</v>
      </c>
      <c r="N46" s="100">
        <v>45851.0</v>
      </c>
    </row>
    <row r="47">
      <c r="A47" s="96" t="s">
        <v>11372</v>
      </c>
      <c r="B47" s="96">
        <v>2.2999146276E10</v>
      </c>
      <c r="C47" s="96" t="s">
        <v>11373</v>
      </c>
      <c r="D47" s="96" t="s">
        <v>11358</v>
      </c>
      <c r="E47" s="96" t="s">
        <v>85</v>
      </c>
      <c r="F47" s="96" t="s">
        <v>153</v>
      </c>
      <c r="G47" s="96" t="s">
        <v>150</v>
      </c>
      <c r="H47" s="101">
        <v>840.55</v>
      </c>
      <c r="I47" s="99"/>
      <c r="J47" s="97"/>
      <c r="K47" s="99"/>
      <c r="L47" s="97"/>
      <c r="M47" s="97"/>
      <c r="N47" s="100">
        <v>45851.0</v>
      </c>
    </row>
    <row r="48">
      <c r="A48" s="96" t="s">
        <v>4402</v>
      </c>
      <c r="B48" s="96">
        <v>2.2998352773E10</v>
      </c>
      <c r="C48" s="96" t="s">
        <v>11374</v>
      </c>
      <c r="D48" s="96" t="s">
        <v>11358</v>
      </c>
      <c r="E48" s="96" t="s">
        <v>85</v>
      </c>
      <c r="F48" s="97"/>
      <c r="G48" s="96" t="s">
        <v>150</v>
      </c>
      <c r="H48" s="98"/>
      <c r="I48" s="99"/>
      <c r="J48" s="97"/>
      <c r="K48" s="99"/>
      <c r="L48" s="97"/>
      <c r="M48" s="97"/>
      <c r="N48" s="105">
        <v>45851.0</v>
      </c>
    </row>
    <row r="49">
      <c r="A49" s="96" t="s">
        <v>4418</v>
      </c>
      <c r="B49" s="96">
        <v>2.196778992E10</v>
      </c>
      <c r="C49" s="96" t="s">
        <v>11375</v>
      </c>
      <c r="D49" s="96" t="s">
        <v>11358</v>
      </c>
      <c r="E49" s="96" t="s">
        <v>85</v>
      </c>
      <c r="F49" s="96" t="s">
        <v>153</v>
      </c>
      <c r="G49" s="96" t="s">
        <v>150</v>
      </c>
      <c r="H49" s="101">
        <v>426.76</v>
      </c>
      <c r="I49" s="99"/>
      <c r="J49" s="97"/>
      <c r="K49" s="99"/>
      <c r="L49" s="97"/>
      <c r="M49" s="96" t="s">
        <v>11376</v>
      </c>
      <c r="N49" s="100">
        <v>45851.0</v>
      </c>
    </row>
    <row r="50">
      <c r="A50" s="96" t="s">
        <v>22</v>
      </c>
      <c r="B50" s="96">
        <v>2.1996313854E10</v>
      </c>
      <c r="C50" s="96" t="s">
        <v>11377</v>
      </c>
      <c r="D50" s="96" t="s">
        <v>11358</v>
      </c>
      <c r="E50" s="96" t="s">
        <v>85</v>
      </c>
      <c r="F50" s="97"/>
      <c r="G50" s="96" t="s">
        <v>150</v>
      </c>
      <c r="H50" s="98"/>
      <c r="I50" s="99"/>
      <c r="J50" s="97"/>
      <c r="K50" s="99"/>
      <c r="L50" s="97"/>
      <c r="M50" s="97"/>
      <c r="N50" s="105">
        <v>45851.0</v>
      </c>
    </row>
    <row r="51">
      <c r="A51" s="96" t="s">
        <v>4189</v>
      </c>
      <c r="B51" s="96">
        <v>2.1985207888E10</v>
      </c>
      <c r="C51" s="96" t="s">
        <v>11378</v>
      </c>
      <c r="D51" s="96" t="s">
        <v>11358</v>
      </c>
      <c r="E51" s="96" t="s">
        <v>85</v>
      </c>
      <c r="F51" s="96" t="s">
        <v>93</v>
      </c>
      <c r="G51" s="96" t="s">
        <v>150</v>
      </c>
      <c r="H51" s="101">
        <v>376.37</v>
      </c>
      <c r="I51" s="99"/>
      <c r="J51" s="97"/>
      <c r="K51" s="99"/>
      <c r="L51" s="97"/>
      <c r="M51" s="97"/>
      <c r="N51" s="100">
        <v>45853.0</v>
      </c>
    </row>
    <row r="52">
      <c r="A52" s="96" t="s">
        <v>11379</v>
      </c>
      <c r="B52" s="96">
        <v>2.1973453778E10</v>
      </c>
      <c r="C52" s="96" t="s">
        <v>11380</v>
      </c>
      <c r="D52" s="96" t="s">
        <v>11358</v>
      </c>
      <c r="E52" s="96" t="s">
        <v>85</v>
      </c>
      <c r="F52" s="97"/>
      <c r="G52" s="96" t="s">
        <v>150</v>
      </c>
      <c r="H52" s="98"/>
      <c r="I52" s="99"/>
      <c r="J52" s="97"/>
      <c r="K52" s="99"/>
      <c r="L52" s="97"/>
      <c r="M52" s="97"/>
      <c r="N52" s="105">
        <v>45853.0</v>
      </c>
    </row>
    <row r="53">
      <c r="A53" s="96" t="s">
        <v>4397</v>
      </c>
      <c r="B53" s="96">
        <v>2.4988331022E10</v>
      </c>
      <c r="C53" s="96" t="s">
        <v>11381</v>
      </c>
      <c r="D53" s="96" t="s">
        <v>11358</v>
      </c>
      <c r="E53" s="96" t="s">
        <v>85</v>
      </c>
      <c r="F53" s="97"/>
      <c r="G53" s="96" t="s">
        <v>150</v>
      </c>
      <c r="H53" s="98"/>
      <c r="I53" s="99"/>
      <c r="J53" s="97"/>
      <c r="K53" s="99"/>
      <c r="L53" s="97"/>
      <c r="M53" s="96" t="s">
        <v>11382</v>
      </c>
      <c r="N53" s="100">
        <v>45853.0</v>
      </c>
    </row>
    <row r="54">
      <c r="A54" s="96" t="s">
        <v>4245</v>
      </c>
      <c r="B54" s="96">
        <v>2.1996233383E10</v>
      </c>
      <c r="C54" s="96" t="s">
        <v>11383</v>
      </c>
      <c r="D54" s="96" t="s">
        <v>11358</v>
      </c>
      <c r="E54" s="96" t="s">
        <v>85</v>
      </c>
      <c r="F54" s="96" t="s">
        <v>289</v>
      </c>
      <c r="G54" s="96" t="s">
        <v>150</v>
      </c>
      <c r="H54" s="101">
        <v>1005.43</v>
      </c>
      <c r="I54" s="99"/>
      <c r="J54" s="97"/>
      <c r="K54" s="99"/>
      <c r="L54" s="97"/>
      <c r="M54" s="97"/>
      <c r="N54" s="100">
        <v>45853.0</v>
      </c>
    </row>
    <row r="55">
      <c r="A55" s="96" t="s">
        <v>4685</v>
      </c>
      <c r="B55" s="96">
        <v>5.521975649541E12</v>
      </c>
      <c r="C55" s="97"/>
      <c r="D55" s="96" t="s">
        <v>10219</v>
      </c>
      <c r="E55" s="96" t="s">
        <v>655</v>
      </c>
      <c r="F55" s="97"/>
      <c r="G55" s="96" t="s">
        <v>150</v>
      </c>
      <c r="H55" s="98"/>
      <c r="I55" s="99"/>
      <c r="J55" s="97"/>
      <c r="K55" s="99"/>
      <c r="L55" s="97"/>
      <c r="M55" s="96" t="s">
        <v>11384</v>
      </c>
      <c r="N55" s="105">
        <v>45853.0</v>
      </c>
    </row>
    <row r="56">
      <c r="A56" s="96" t="s">
        <v>4507</v>
      </c>
      <c r="B56" s="96">
        <v>2.2992599555E10</v>
      </c>
      <c r="C56" s="96" t="s">
        <v>11385</v>
      </c>
      <c r="D56" s="96" t="s">
        <v>11386</v>
      </c>
      <c r="E56" s="96" t="s">
        <v>85</v>
      </c>
      <c r="F56" s="97"/>
      <c r="G56" s="96" t="s">
        <v>150</v>
      </c>
      <c r="H56" s="98"/>
      <c r="I56" s="99"/>
      <c r="J56" s="97"/>
      <c r="K56" s="99"/>
      <c r="L56" s="97"/>
      <c r="M56" s="96" t="s">
        <v>11387</v>
      </c>
      <c r="N56" s="100">
        <v>45853.0</v>
      </c>
    </row>
    <row r="57">
      <c r="A57" s="96" t="s">
        <v>3</v>
      </c>
      <c r="B57" s="96">
        <v>2.1972032755E10</v>
      </c>
      <c r="C57" s="96" t="s">
        <v>11388</v>
      </c>
      <c r="D57" s="96" t="s">
        <v>11358</v>
      </c>
      <c r="E57" s="96" t="s">
        <v>85</v>
      </c>
      <c r="F57" s="97"/>
      <c r="G57" s="96" t="s">
        <v>150</v>
      </c>
      <c r="H57" s="98"/>
      <c r="I57" s="99"/>
      <c r="J57" s="97"/>
      <c r="K57" s="99"/>
      <c r="L57" s="97"/>
      <c r="M57" s="97"/>
      <c r="N57" s="105">
        <v>45853.0</v>
      </c>
    </row>
    <row r="58">
      <c r="A58" s="96" t="s">
        <v>4198</v>
      </c>
      <c r="B58" s="96">
        <v>2.1976877191E10</v>
      </c>
      <c r="C58" s="96" t="s">
        <v>11389</v>
      </c>
      <c r="D58" s="96" t="s">
        <v>11358</v>
      </c>
      <c r="E58" s="96" t="s">
        <v>85</v>
      </c>
      <c r="F58" s="97"/>
      <c r="G58" s="96" t="s">
        <v>150</v>
      </c>
      <c r="H58" s="98"/>
      <c r="I58" s="99"/>
      <c r="J58" s="97"/>
      <c r="K58" s="99"/>
      <c r="L58" s="97"/>
      <c r="M58" s="97"/>
      <c r="N58" s="105">
        <v>45854.0</v>
      </c>
    </row>
    <row r="59">
      <c r="A59" s="96" t="s">
        <v>3990</v>
      </c>
      <c r="B59" s="96">
        <v>2.1977517047E10</v>
      </c>
      <c r="C59" s="97"/>
      <c r="D59" s="96" t="s">
        <v>11390</v>
      </c>
      <c r="E59" s="96" t="s">
        <v>655</v>
      </c>
      <c r="F59" s="96" t="s">
        <v>93</v>
      </c>
      <c r="G59" s="96" t="s">
        <v>150</v>
      </c>
      <c r="H59" s="101">
        <v>1107.36</v>
      </c>
      <c r="I59" s="99"/>
      <c r="J59" s="97"/>
      <c r="K59" s="99"/>
      <c r="L59" s="97"/>
      <c r="M59" s="97"/>
      <c r="N59" s="100">
        <v>45854.0</v>
      </c>
    </row>
    <row r="60">
      <c r="A60" s="96" t="s">
        <v>11391</v>
      </c>
      <c r="B60" s="96">
        <v>2.4998427168E10</v>
      </c>
      <c r="C60" s="96" t="s">
        <v>11392</v>
      </c>
      <c r="D60" s="96" t="s">
        <v>11065</v>
      </c>
      <c r="E60" s="96" t="s">
        <v>85</v>
      </c>
      <c r="F60" s="97"/>
      <c r="G60" s="96" t="s">
        <v>150</v>
      </c>
      <c r="H60" s="98"/>
      <c r="I60" s="99"/>
      <c r="J60" s="97"/>
      <c r="K60" s="99"/>
      <c r="L60" s="97"/>
      <c r="M60" s="97"/>
      <c r="N60" s="105">
        <v>45854.0</v>
      </c>
    </row>
    <row r="61">
      <c r="A61" s="96" t="s">
        <v>11393</v>
      </c>
      <c r="B61" s="96">
        <v>2.1971345456E10</v>
      </c>
      <c r="C61" s="96" t="s">
        <v>11394</v>
      </c>
      <c r="D61" s="96" t="s">
        <v>11358</v>
      </c>
      <c r="E61" s="96" t="s">
        <v>85</v>
      </c>
      <c r="F61" s="97"/>
      <c r="G61" s="96" t="s">
        <v>150</v>
      </c>
      <c r="H61" s="98"/>
      <c r="I61" s="99"/>
      <c r="J61" s="97"/>
      <c r="K61" s="99"/>
      <c r="L61" s="97"/>
      <c r="M61" s="97"/>
      <c r="N61" s="105">
        <v>45854.0</v>
      </c>
    </row>
    <row r="62">
      <c r="A62" s="96" t="s">
        <v>4683</v>
      </c>
      <c r="B62" s="96">
        <v>2.1996260819E10</v>
      </c>
      <c r="C62" s="96" t="s">
        <v>11395</v>
      </c>
      <c r="D62" s="96" t="s">
        <v>11358</v>
      </c>
      <c r="E62" s="96" t="s">
        <v>85</v>
      </c>
      <c r="F62" s="97"/>
      <c r="G62" s="96" t="s">
        <v>150</v>
      </c>
      <c r="H62" s="98"/>
      <c r="I62" s="99"/>
      <c r="J62" s="97"/>
      <c r="K62" s="99"/>
      <c r="L62" s="97"/>
      <c r="M62" s="97"/>
      <c r="N62" s="105">
        <v>45854.0</v>
      </c>
    </row>
    <row r="63">
      <c r="A63" s="96" t="s">
        <v>4057</v>
      </c>
      <c r="B63" s="96">
        <v>2.196943861E10</v>
      </c>
      <c r="C63" s="96" t="s">
        <v>11396</v>
      </c>
      <c r="D63" s="96" t="s">
        <v>11358</v>
      </c>
      <c r="E63" s="96" t="s">
        <v>85</v>
      </c>
      <c r="F63" s="97"/>
      <c r="G63" s="96" t="s">
        <v>150</v>
      </c>
      <c r="H63" s="98"/>
      <c r="I63" s="99"/>
      <c r="J63" s="97"/>
      <c r="K63" s="99"/>
      <c r="L63" s="97"/>
      <c r="M63" s="97"/>
      <c r="N63" s="105">
        <v>45950.47584068287</v>
      </c>
    </row>
    <row r="64">
      <c r="A64" s="96" t="s">
        <v>11397</v>
      </c>
      <c r="B64" s="97"/>
      <c r="C64" s="96" t="s">
        <v>11398</v>
      </c>
      <c r="D64" s="96" t="s">
        <v>11358</v>
      </c>
      <c r="E64" s="96" t="s">
        <v>803</v>
      </c>
      <c r="F64" s="97"/>
      <c r="G64" s="96" t="s">
        <v>131</v>
      </c>
      <c r="H64" s="98"/>
      <c r="I64" s="99"/>
      <c r="J64" s="97"/>
      <c r="K64" s="99"/>
      <c r="L64" s="97"/>
      <c r="M64" s="96" t="s">
        <v>11399</v>
      </c>
      <c r="N64" s="100">
        <v>45854.0</v>
      </c>
    </row>
    <row r="65">
      <c r="A65" s="96" t="s">
        <v>4456</v>
      </c>
      <c r="B65" s="96">
        <v>2.1993488601E10</v>
      </c>
      <c r="C65" s="96" t="s">
        <v>11400</v>
      </c>
      <c r="D65" s="96" t="s">
        <v>10219</v>
      </c>
      <c r="E65" s="96" t="s">
        <v>85</v>
      </c>
      <c r="F65" s="96" t="s">
        <v>278</v>
      </c>
      <c r="G65" s="96" t="s">
        <v>150</v>
      </c>
      <c r="H65" s="101">
        <v>505.69</v>
      </c>
      <c r="I65" s="99"/>
      <c r="J65" s="97"/>
      <c r="K65" s="99"/>
      <c r="L65" s="97"/>
      <c r="M65" s="97"/>
      <c r="N65" s="100">
        <v>45856.0</v>
      </c>
    </row>
    <row r="66">
      <c r="A66" s="96" t="s">
        <v>7075</v>
      </c>
      <c r="B66" s="96">
        <v>2.1987219565E10</v>
      </c>
      <c r="C66" s="96" t="s">
        <v>11401</v>
      </c>
      <c r="D66" s="96" t="s">
        <v>11358</v>
      </c>
      <c r="E66" s="96" t="s">
        <v>85</v>
      </c>
      <c r="F66" s="97"/>
      <c r="G66" s="96" t="s">
        <v>150</v>
      </c>
      <c r="H66" s="98"/>
      <c r="I66" s="99"/>
      <c r="J66" s="97"/>
      <c r="K66" s="99"/>
      <c r="L66" s="97"/>
      <c r="M66" s="97"/>
      <c r="N66" s="105">
        <v>45856.0</v>
      </c>
    </row>
    <row r="67">
      <c r="A67" s="96" t="s">
        <v>11402</v>
      </c>
      <c r="B67" s="96" t="s">
        <v>11403</v>
      </c>
      <c r="C67" s="97"/>
      <c r="D67" s="96" t="s">
        <v>11404</v>
      </c>
      <c r="E67" s="96" t="s">
        <v>10939</v>
      </c>
      <c r="F67" s="96" t="s">
        <v>137</v>
      </c>
      <c r="G67" s="96" t="s">
        <v>150</v>
      </c>
      <c r="H67" s="101">
        <v>1864.92</v>
      </c>
      <c r="I67" s="99"/>
      <c r="J67" s="97"/>
      <c r="K67" s="99"/>
      <c r="L67" s="97"/>
      <c r="M67" s="96" t="s">
        <v>11405</v>
      </c>
      <c r="N67" s="100">
        <v>45860.0</v>
      </c>
    </row>
    <row r="68">
      <c r="A68" s="96" t="s">
        <v>4969</v>
      </c>
      <c r="B68" s="96" t="s">
        <v>11406</v>
      </c>
      <c r="C68" s="97"/>
      <c r="D68" s="97"/>
      <c r="E68" s="96" t="s">
        <v>85</v>
      </c>
      <c r="F68" s="97"/>
      <c r="G68" s="96" t="s">
        <v>150</v>
      </c>
      <c r="H68" s="98"/>
      <c r="I68" s="99"/>
      <c r="J68" s="97"/>
      <c r="K68" s="99"/>
      <c r="L68" s="97"/>
      <c r="M68" s="97"/>
      <c r="N68" s="100">
        <v>45860.0</v>
      </c>
    </row>
    <row r="69">
      <c r="A69" s="96" t="s">
        <v>3978</v>
      </c>
      <c r="B69" s="96">
        <v>2.1977322424E10</v>
      </c>
      <c r="C69" s="96" t="s">
        <v>11407</v>
      </c>
      <c r="D69" s="96" t="s">
        <v>11358</v>
      </c>
      <c r="E69" s="96" t="s">
        <v>85</v>
      </c>
      <c r="F69" s="97"/>
      <c r="G69" s="96" t="s">
        <v>150</v>
      </c>
      <c r="H69" s="98"/>
      <c r="I69" s="99"/>
      <c r="J69" s="97"/>
      <c r="K69" s="99"/>
      <c r="L69" s="97"/>
      <c r="M69" s="97"/>
      <c r="N69" s="105">
        <v>45860.0</v>
      </c>
    </row>
    <row r="70">
      <c r="A70" s="96" t="s">
        <v>10928</v>
      </c>
      <c r="B70" s="96" t="s">
        <v>11408</v>
      </c>
      <c r="C70" s="113" t="s">
        <v>11409</v>
      </c>
      <c r="D70" s="96" t="s">
        <v>11358</v>
      </c>
      <c r="E70" s="96" t="s">
        <v>85</v>
      </c>
      <c r="F70" s="97"/>
      <c r="G70" s="96" t="s">
        <v>150</v>
      </c>
      <c r="H70" s="98"/>
      <c r="I70" s="99"/>
      <c r="J70" s="97"/>
      <c r="K70" s="99"/>
      <c r="L70" s="97"/>
      <c r="M70" s="97"/>
      <c r="N70" s="105">
        <v>45860.0</v>
      </c>
    </row>
    <row r="71">
      <c r="A71" s="96" t="s">
        <v>4456</v>
      </c>
      <c r="B71" s="96" t="s">
        <v>11410</v>
      </c>
      <c r="C71" s="96" t="s">
        <v>11400</v>
      </c>
      <c r="D71" s="96" t="s">
        <v>11358</v>
      </c>
      <c r="E71" s="96" t="s">
        <v>85</v>
      </c>
      <c r="F71" s="96" t="s">
        <v>137</v>
      </c>
      <c r="G71" s="96" t="s">
        <v>150</v>
      </c>
      <c r="H71" s="101">
        <v>486.15</v>
      </c>
      <c r="I71" s="99"/>
      <c r="J71" s="97"/>
      <c r="K71" s="99"/>
      <c r="L71" s="97"/>
      <c r="M71" s="97"/>
      <c r="N71" s="100">
        <v>45860.0</v>
      </c>
    </row>
    <row r="72">
      <c r="A72" s="96" t="s">
        <v>9003</v>
      </c>
      <c r="B72" s="96">
        <v>2.4981227559E10</v>
      </c>
      <c r="C72" s="96" t="s">
        <v>9004</v>
      </c>
      <c r="D72" s="97"/>
      <c r="E72" s="96" t="s">
        <v>85</v>
      </c>
      <c r="F72" s="97"/>
      <c r="G72" s="96" t="s">
        <v>150</v>
      </c>
      <c r="H72" s="98"/>
      <c r="I72" s="99"/>
      <c r="J72" s="97"/>
      <c r="K72" s="99"/>
      <c r="L72" s="97"/>
      <c r="M72" s="97"/>
      <c r="N72" s="105">
        <v>45860.0</v>
      </c>
    </row>
    <row r="73">
      <c r="A73" s="96" t="s">
        <v>5284</v>
      </c>
      <c r="B73" s="96">
        <v>2.1971441434E10</v>
      </c>
      <c r="C73" s="96" t="s">
        <v>11411</v>
      </c>
      <c r="D73" s="96" t="s">
        <v>11358</v>
      </c>
      <c r="E73" s="96" t="s">
        <v>85</v>
      </c>
      <c r="F73" s="97"/>
      <c r="G73" s="96" t="s">
        <v>150</v>
      </c>
      <c r="H73" s="98"/>
      <c r="I73" s="99"/>
      <c r="J73" s="97"/>
      <c r="K73" s="99"/>
      <c r="L73" s="97"/>
      <c r="M73" s="97"/>
      <c r="N73" s="105">
        <v>45860.0</v>
      </c>
    </row>
    <row r="74">
      <c r="A74" s="96" t="s">
        <v>4669</v>
      </c>
      <c r="B74" s="96">
        <v>2.1991314544E10</v>
      </c>
      <c r="C74" s="96" t="s">
        <v>11412</v>
      </c>
      <c r="D74" s="96" t="s">
        <v>10286</v>
      </c>
      <c r="E74" s="96" t="s">
        <v>85</v>
      </c>
      <c r="F74" s="96" t="s">
        <v>278</v>
      </c>
      <c r="G74" s="96" t="s">
        <v>150</v>
      </c>
      <c r="H74" s="101">
        <v>334.0</v>
      </c>
      <c r="I74" s="99"/>
      <c r="J74" s="97"/>
      <c r="K74" s="99"/>
      <c r="L74" s="97"/>
      <c r="M74" s="96" t="s">
        <v>11413</v>
      </c>
      <c r="N74" s="100">
        <v>45860.0</v>
      </c>
    </row>
    <row r="75">
      <c r="A75" s="96" t="s">
        <v>5153</v>
      </c>
      <c r="B75" s="96">
        <v>2.1974033252E10</v>
      </c>
      <c r="C75" s="97"/>
      <c r="D75" s="96" t="s">
        <v>11358</v>
      </c>
      <c r="E75" s="96" t="s">
        <v>4944</v>
      </c>
      <c r="F75" s="97"/>
      <c r="G75" s="96" t="s">
        <v>150</v>
      </c>
      <c r="H75" s="98"/>
      <c r="I75" s="99"/>
      <c r="J75" s="97"/>
      <c r="K75" s="99"/>
      <c r="L75" s="97"/>
      <c r="M75" s="97"/>
      <c r="N75" s="105">
        <v>45860.0</v>
      </c>
    </row>
    <row r="76">
      <c r="A76" s="96" t="s">
        <v>4441</v>
      </c>
      <c r="B76" s="96">
        <v>2.1965315249E10</v>
      </c>
      <c r="C76" s="96" t="s">
        <v>11414</v>
      </c>
      <c r="D76" s="96" t="s">
        <v>11358</v>
      </c>
      <c r="E76" s="96" t="s">
        <v>85</v>
      </c>
      <c r="F76" s="96" t="s">
        <v>93</v>
      </c>
      <c r="G76" s="96" t="s">
        <v>150</v>
      </c>
      <c r="H76" s="101">
        <v>581.0</v>
      </c>
      <c r="I76" s="99"/>
      <c r="J76" s="97"/>
      <c r="K76" s="99"/>
      <c r="L76" s="97"/>
      <c r="M76" s="96" t="s">
        <v>11415</v>
      </c>
      <c r="N76" s="100">
        <v>45860.0</v>
      </c>
    </row>
    <row r="77">
      <c r="A77" s="96" t="s">
        <v>4571</v>
      </c>
      <c r="B77" s="96">
        <v>2.1999296072E10</v>
      </c>
      <c r="C77" s="96" t="s">
        <v>11416</v>
      </c>
      <c r="D77" s="96" t="s">
        <v>9867</v>
      </c>
      <c r="E77" s="96" t="s">
        <v>85</v>
      </c>
      <c r="F77" s="97"/>
      <c r="G77" s="96" t="s">
        <v>150</v>
      </c>
      <c r="H77" s="98"/>
      <c r="I77" s="99"/>
      <c r="J77" s="97"/>
      <c r="K77" s="99"/>
      <c r="L77" s="97"/>
      <c r="M77" s="97"/>
      <c r="N77" s="105">
        <v>45860.0</v>
      </c>
    </row>
    <row r="78">
      <c r="A78" s="96" t="s">
        <v>11417</v>
      </c>
      <c r="B78" s="96">
        <v>2.199749727E10</v>
      </c>
      <c r="C78" s="96" t="s">
        <v>11418</v>
      </c>
      <c r="D78" s="96" t="s">
        <v>11358</v>
      </c>
      <c r="E78" s="96" t="s">
        <v>85</v>
      </c>
      <c r="F78" s="97"/>
      <c r="G78" s="96" t="s">
        <v>150</v>
      </c>
      <c r="H78" s="98"/>
      <c r="I78" s="99"/>
      <c r="J78" s="97"/>
      <c r="K78" s="99"/>
      <c r="L78" s="97"/>
      <c r="M78" s="97"/>
      <c r="N78" s="105">
        <v>45860.0</v>
      </c>
    </row>
    <row r="79">
      <c r="A79" s="96" t="s">
        <v>5162</v>
      </c>
      <c r="B79" s="96" t="s">
        <v>11419</v>
      </c>
      <c r="C79" s="97"/>
      <c r="D79" s="96" t="s">
        <v>11358</v>
      </c>
      <c r="E79" s="96" t="s">
        <v>649</v>
      </c>
      <c r="F79" s="97"/>
      <c r="G79" s="96" t="s">
        <v>150</v>
      </c>
      <c r="H79" s="98"/>
      <c r="I79" s="99"/>
      <c r="J79" s="97"/>
      <c r="K79" s="99"/>
      <c r="L79" s="97"/>
      <c r="M79" s="97"/>
      <c r="N79" s="105">
        <v>45861.0</v>
      </c>
    </row>
    <row r="80">
      <c r="A80" s="96" t="s">
        <v>11420</v>
      </c>
      <c r="B80" s="96" t="s">
        <v>11421</v>
      </c>
      <c r="C80" s="97"/>
      <c r="D80" s="97"/>
      <c r="E80" s="96" t="s">
        <v>4944</v>
      </c>
      <c r="F80" s="97"/>
      <c r="G80" s="96" t="s">
        <v>150</v>
      </c>
      <c r="H80" s="98"/>
      <c r="I80" s="99"/>
      <c r="J80" s="97"/>
      <c r="K80" s="99"/>
      <c r="L80" s="97"/>
      <c r="M80" s="96" t="s">
        <v>11422</v>
      </c>
      <c r="N80" s="100">
        <v>45861.0</v>
      </c>
    </row>
    <row r="81">
      <c r="A81" s="96" t="s">
        <v>4189</v>
      </c>
      <c r="B81" s="96" t="s">
        <v>11423</v>
      </c>
      <c r="C81" s="97"/>
      <c r="D81" s="97"/>
      <c r="E81" s="96" t="s">
        <v>4944</v>
      </c>
      <c r="F81" s="97"/>
      <c r="G81" s="96" t="s">
        <v>150</v>
      </c>
      <c r="H81" s="98"/>
      <c r="I81" s="99"/>
      <c r="J81" s="97"/>
      <c r="K81" s="99"/>
      <c r="L81" s="97"/>
      <c r="M81" s="97"/>
      <c r="N81" s="105">
        <v>45861.0</v>
      </c>
    </row>
    <row r="82">
      <c r="A82" s="96" t="s">
        <v>11424</v>
      </c>
      <c r="B82" s="96" t="s">
        <v>11425</v>
      </c>
      <c r="C82" s="97"/>
      <c r="D82" s="97"/>
      <c r="E82" s="96" t="s">
        <v>4944</v>
      </c>
      <c r="F82" s="97"/>
      <c r="G82" s="96" t="s">
        <v>150</v>
      </c>
      <c r="H82" s="98"/>
      <c r="I82" s="99"/>
      <c r="J82" s="97"/>
      <c r="K82" s="99"/>
      <c r="L82" s="97"/>
      <c r="M82" s="97"/>
      <c r="N82" s="105">
        <v>45861.0</v>
      </c>
    </row>
    <row r="83">
      <c r="A83" s="96" t="s">
        <v>7530</v>
      </c>
      <c r="B83" s="96">
        <v>2.197477638E10</v>
      </c>
      <c r="C83" s="97"/>
      <c r="D83" s="97"/>
      <c r="E83" s="96" t="s">
        <v>4944</v>
      </c>
      <c r="F83" s="97"/>
      <c r="G83" s="96" t="s">
        <v>150</v>
      </c>
      <c r="H83" s="98"/>
      <c r="I83" s="99"/>
      <c r="J83" s="97"/>
      <c r="K83" s="99"/>
      <c r="L83" s="97"/>
      <c r="M83" s="97"/>
      <c r="N83" s="105">
        <v>45861.0</v>
      </c>
    </row>
    <row r="84">
      <c r="A84" s="96" t="s">
        <v>4919</v>
      </c>
      <c r="B84" s="96" t="s">
        <v>11426</v>
      </c>
      <c r="C84" s="97"/>
      <c r="D84" s="97"/>
      <c r="E84" s="96" t="s">
        <v>4944</v>
      </c>
      <c r="F84" s="97"/>
      <c r="G84" s="96" t="s">
        <v>150</v>
      </c>
      <c r="H84" s="98"/>
      <c r="I84" s="99"/>
      <c r="J84" s="97"/>
      <c r="K84" s="99"/>
      <c r="L84" s="97"/>
      <c r="M84" s="97"/>
      <c r="N84" s="105">
        <v>45861.0</v>
      </c>
    </row>
    <row r="85">
      <c r="A85" s="96" t="s">
        <v>11427</v>
      </c>
      <c r="B85" s="96" t="s">
        <v>11428</v>
      </c>
      <c r="C85" s="96" t="s">
        <v>11429</v>
      </c>
      <c r="D85" s="97"/>
      <c r="E85" s="96" t="s">
        <v>85</v>
      </c>
      <c r="F85" s="97"/>
      <c r="G85" s="96" t="s">
        <v>150</v>
      </c>
      <c r="H85" s="98"/>
      <c r="I85" s="99"/>
      <c r="J85" s="97"/>
      <c r="K85" s="99"/>
      <c r="L85" s="97"/>
      <c r="M85" s="97"/>
      <c r="N85" s="105">
        <v>45861.0</v>
      </c>
    </row>
    <row r="86">
      <c r="A86" s="96" t="s">
        <v>11427</v>
      </c>
      <c r="B86" s="96" t="s">
        <v>11430</v>
      </c>
      <c r="C86" s="97"/>
      <c r="D86" s="97"/>
      <c r="E86" s="96" t="s">
        <v>4944</v>
      </c>
      <c r="F86" s="96" t="s">
        <v>420</v>
      </c>
      <c r="G86" s="96" t="s">
        <v>150</v>
      </c>
      <c r="H86" s="101">
        <v>318.0</v>
      </c>
      <c r="I86" s="99"/>
      <c r="J86" s="97"/>
      <c r="K86" s="99"/>
      <c r="L86" s="97"/>
      <c r="M86" s="96" t="s">
        <v>11431</v>
      </c>
      <c r="N86" s="100">
        <v>45861.0</v>
      </c>
    </row>
    <row r="87">
      <c r="A87" s="96" t="s">
        <v>11432</v>
      </c>
      <c r="B87" s="96">
        <v>2.1965770722E10</v>
      </c>
      <c r="C87" s="97"/>
      <c r="D87" s="97"/>
      <c r="E87" s="96" t="s">
        <v>4944</v>
      </c>
      <c r="F87" s="97"/>
      <c r="G87" s="96" t="s">
        <v>150</v>
      </c>
      <c r="H87" s="98"/>
      <c r="I87" s="99"/>
      <c r="J87" s="97"/>
      <c r="K87" s="99"/>
      <c r="L87" s="97"/>
      <c r="M87" s="97"/>
      <c r="N87" s="105">
        <v>45861.0</v>
      </c>
    </row>
    <row r="88">
      <c r="A88" s="96" t="s">
        <v>11433</v>
      </c>
      <c r="B88" s="96">
        <v>2.1995808376E10</v>
      </c>
      <c r="C88" s="97"/>
      <c r="D88" s="97"/>
      <c r="E88" s="96" t="s">
        <v>4944</v>
      </c>
      <c r="F88" s="97"/>
      <c r="G88" s="96" t="s">
        <v>150</v>
      </c>
      <c r="H88" s="98"/>
      <c r="I88" s="99"/>
      <c r="J88" s="97"/>
      <c r="K88" s="99"/>
      <c r="L88" s="97"/>
      <c r="M88" s="97"/>
      <c r="N88" s="105">
        <v>45861.0</v>
      </c>
    </row>
    <row r="89">
      <c r="A89" s="96" t="s">
        <v>10005</v>
      </c>
      <c r="B89" s="96">
        <v>2.1969789063E10</v>
      </c>
      <c r="C89" s="97"/>
      <c r="D89" s="97"/>
      <c r="E89" s="96" t="s">
        <v>4944</v>
      </c>
      <c r="F89" s="97"/>
      <c r="G89" s="96" t="s">
        <v>150</v>
      </c>
      <c r="H89" s="98"/>
      <c r="I89" s="99"/>
      <c r="J89" s="97"/>
      <c r="K89" s="99"/>
      <c r="L89" s="97"/>
      <c r="M89" s="97"/>
      <c r="N89" s="105">
        <v>45861.0</v>
      </c>
    </row>
    <row r="90">
      <c r="A90" s="96" t="s">
        <v>11434</v>
      </c>
      <c r="B90" s="96">
        <v>2.1974874265E10</v>
      </c>
      <c r="C90" s="97"/>
      <c r="D90" s="97"/>
      <c r="E90" s="96" t="s">
        <v>4944</v>
      </c>
      <c r="F90" s="97"/>
      <c r="G90" s="96" t="s">
        <v>150</v>
      </c>
      <c r="H90" s="98"/>
      <c r="I90" s="99"/>
      <c r="J90" s="97"/>
      <c r="K90" s="99"/>
      <c r="L90" s="97"/>
      <c r="M90" s="97"/>
      <c r="N90" s="105">
        <v>45861.0</v>
      </c>
    </row>
    <row r="91">
      <c r="A91" s="96" t="s">
        <v>4065</v>
      </c>
      <c r="B91" s="96">
        <v>2.1964708288E10</v>
      </c>
      <c r="C91" s="97"/>
      <c r="D91" s="97"/>
      <c r="E91" s="96" t="s">
        <v>4944</v>
      </c>
      <c r="F91" s="97"/>
      <c r="G91" s="96" t="s">
        <v>150</v>
      </c>
      <c r="H91" s="98"/>
      <c r="I91" s="99"/>
      <c r="J91" s="97"/>
      <c r="K91" s="99"/>
      <c r="L91" s="97"/>
      <c r="M91" s="97"/>
      <c r="N91" s="105">
        <v>45861.0</v>
      </c>
    </row>
    <row r="92">
      <c r="A92" s="96" t="s">
        <v>4245</v>
      </c>
      <c r="B92" s="96">
        <v>2.197664346E10</v>
      </c>
      <c r="C92" s="97"/>
      <c r="D92" s="97"/>
      <c r="E92" s="96" t="s">
        <v>4944</v>
      </c>
      <c r="F92" s="97"/>
      <c r="G92" s="96" t="s">
        <v>150</v>
      </c>
      <c r="H92" s="98"/>
      <c r="I92" s="99"/>
      <c r="J92" s="97"/>
      <c r="K92" s="99"/>
      <c r="L92" s="97"/>
      <c r="M92" s="96" t="s">
        <v>11435</v>
      </c>
      <c r="N92" s="100">
        <v>45861.0</v>
      </c>
    </row>
    <row r="93">
      <c r="A93" s="96" t="s">
        <v>4931</v>
      </c>
      <c r="B93" s="96">
        <v>2.1990095408E10</v>
      </c>
      <c r="C93" s="97"/>
      <c r="D93" s="97"/>
      <c r="E93" s="96" t="s">
        <v>4944</v>
      </c>
      <c r="F93" s="97"/>
      <c r="G93" s="96" t="s">
        <v>150</v>
      </c>
      <c r="H93" s="98"/>
      <c r="I93" s="99"/>
      <c r="J93" s="97"/>
      <c r="K93" s="99"/>
      <c r="L93" s="97"/>
      <c r="M93" s="97"/>
      <c r="N93" s="100">
        <v>45861.0</v>
      </c>
    </row>
    <row r="94">
      <c r="A94" s="96" t="s">
        <v>3974</v>
      </c>
      <c r="B94" s="96">
        <v>2.1989480606E10</v>
      </c>
      <c r="C94" s="97"/>
      <c r="D94" s="97"/>
      <c r="E94" s="96" t="s">
        <v>4944</v>
      </c>
      <c r="F94" s="97"/>
      <c r="G94" s="96" t="s">
        <v>150</v>
      </c>
      <c r="H94" s="98"/>
      <c r="I94" s="99"/>
      <c r="J94" s="97"/>
      <c r="K94" s="99"/>
      <c r="L94" s="97"/>
      <c r="M94" s="97"/>
      <c r="N94" s="105">
        <v>45861.0</v>
      </c>
    </row>
    <row r="95">
      <c r="A95" s="96" t="s">
        <v>24</v>
      </c>
      <c r="B95" s="96" t="s">
        <v>11436</v>
      </c>
      <c r="C95" s="97"/>
      <c r="D95" s="97"/>
      <c r="E95" s="96" t="s">
        <v>4944</v>
      </c>
      <c r="F95" s="97"/>
      <c r="G95" s="96" t="s">
        <v>150</v>
      </c>
      <c r="H95" s="98"/>
      <c r="I95" s="99"/>
      <c r="J95" s="97"/>
      <c r="K95" s="99"/>
      <c r="L95" s="97"/>
      <c r="M95" s="97"/>
      <c r="N95" s="105">
        <v>45861.0</v>
      </c>
    </row>
    <row r="96">
      <c r="A96" s="96" t="s">
        <v>4458</v>
      </c>
      <c r="B96" s="96">
        <v>2.1969453874E10</v>
      </c>
      <c r="C96" s="97"/>
      <c r="D96" s="97"/>
      <c r="E96" s="96" t="s">
        <v>4944</v>
      </c>
      <c r="F96" s="97"/>
      <c r="G96" s="96" t="s">
        <v>150</v>
      </c>
      <c r="H96" s="98"/>
      <c r="I96" s="99"/>
      <c r="J96" s="97"/>
      <c r="K96" s="99"/>
      <c r="L96" s="97"/>
      <c r="M96" s="97"/>
      <c r="N96" s="105">
        <v>45861.0</v>
      </c>
    </row>
    <row r="97">
      <c r="A97" s="96" t="s">
        <v>4082</v>
      </c>
      <c r="B97" s="96" t="s">
        <v>11437</v>
      </c>
      <c r="C97" s="96" t="s">
        <v>11438</v>
      </c>
      <c r="D97" s="96" t="s">
        <v>8713</v>
      </c>
      <c r="E97" s="96" t="s">
        <v>85</v>
      </c>
      <c r="F97" s="96" t="s">
        <v>93</v>
      </c>
      <c r="G97" s="96" t="s">
        <v>150</v>
      </c>
      <c r="H97" s="101">
        <v>2053.49</v>
      </c>
      <c r="I97" s="99"/>
      <c r="J97" s="97"/>
      <c r="K97" s="99"/>
      <c r="L97" s="97"/>
      <c r="M97" s="96" t="s">
        <v>11439</v>
      </c>
      <c r="N97" s="100">
        <v>45861.0</v>
      </c>
    </row>
    <row r="98">
      <c r="A98" s="96" t="s">
        <v>4229</v>
      </c>
      <c r="B98" s="96" t="s">
        <v>11440</v>
      </c>
      <c r="C98" s="97"/>
      <c r="D98" s="97"/>
      <c r="E98" s="96" t="s">
        <v>655</v>
      </c>
      <c r="F98" s="97"/>
      <c r="G98" s="96" t="s">
        <v>150</v>
      </c>
      <c r="H98" s="98"/>
      <c r="I98" s="99"/>
      <c r="J98" s="97"/>
      <c r="K98" s="99"/>
      <c r="L98" s="97"/>
      <c r="M98" s="97"/>
      <c r="N98" s="105">
        <v>45861.0</v>
      </c>
    </row>
    <row r="99">
      <c r="A99" s="96" t="s">
        <v>7381</v>
      </c>
      <c r="B99" s="96" t="s">
        <v>11441</v>
      </c>
      <c r="C99" s="97"/>
      <c r="D99" s="97"/>
      <c r="E99" s="96" t="s">
        <v>4944</v>
      </c>
      <c r="F99" s="97"/>
      <c r="G99" s="96" t="s">
        <v>150</v>
      </c>
      <c r="H99" s="98"/>
      <c r="I99" s="99"/>
      <c r="J99" s="97"/>
      <c r="K99" s="99"/>
      <c r="L99" s="97"/>
      <c r="M99" s="97"/>
      <c r="N99" s="105">
        <v>45861.0</v>
      </c>
    </row>
    <row r="100">
      <c r="A100" s="96" t="s">
        <v>5238</v>
      </c>
      <c r="B100" s="96" t="s">
        <v>11442</v>
      </c>
      <c r="C100" s="97"/>
      <c r="D100" s="97"/>
      <c r="E100" s="96" t="s">
        <v>4944</v>
      </c>
      <c r="F100" s="97"/>
      <c r="G100" s="96" t="s">
        <v>150</v>
      </c>
      <c r="H100" s="98"/>
      <c r="I100" s="99"/>
      <c r="J100" s="97"/>
      <c r="K100" s="99"/>
      <c r="L100" s="97"/>
      <c r="M100" s="97"/>
      <c r="N100" s="105">
        <v>45861.0</v>
      </c>
    </row>
    <row r="101">
      <c r="A101" s="96" t="s">
        <v>11443</v>
      </c>
      <c r="B101" s="96">
        <v>2.1972519212E10</v>
      </c>
      <c r="C101" s="97"/>
      <c r="D101" s="97"/>
      <c r="E101" s="96" t="s">
        <v>4944</v>
      </c>
      <c r="F101" s="97"/>
      <c r="G101" s="96" t="s">
        <v>150</v>
      </c>
      <c r="H101" s="98"/>
      <c r="I101" s="99"/>
      <c r="J101" s="97"/>
      <c r="K101" s="99"/>
      <c r="L101" s="97"/>
      <c r="M101" s="97"/>
      <c r="N101" s="105">
        <v>45861.0</v>
      </c>
    </row>
    <row r="102">
      <c r="A102" s="96" t="s">
        <v>5137</v>
      </c>
      <c r="B102" s="96">
        <v>2.2998020334E10</v>
      </c>
      <c r="C102" s="97"/>
      <c r="D102" s="97"/>
      <c r="E102" s="96" t="s">
        <v>4944</v>
      </c>
      <c r="F102" s="97"/>
      <c r="G102" s="96" t="s">
        <v>150</v>
      </c>
      <c r="H102" s="98"/>
      <c r="I102" s="99"/>
      <c r="J102" s="97"/>
      <c r="K102" s="99"/>
      <c r="L102" s="97"/>
      <c r="M102" s="97"/>
      <c r="N102" s="105">
        <v>45861.0</v>
      </c>
    </row>
    <row r="103">
      <c r="A103" s="96" t="s">
        <v>11444</v>
      </c>
      <c r="B103" s="96">
        <v>2.1965545649E10</v>
      </c>
      <c r="C103" s="97"/>
      <c r="D103" s="97"/>
      <c r="E103" s="96" t="s">
        <v>4944</v>
      </c>
      <c r="F103" s="97"/>
      <c r="G103" s="96" t="s">
        <v>150</v>
      </c>
      <c r="H103" s="98"/>
      <c r="I103" s="99"/>
      <c r="J103" s="97"/>
      <c r="K103" s="99"/>
      <c r="L103" s="97"/>
      <c r="M103" s="97"/>
      <c r="N103" s="105">
        <v>45861.0</v>
      </c>
    </row>
    <row r="104">
      <c r="A104" s="96" t="s">
        <v>24</v>
      </c>
      <c r="B104" s="96">
        <v>2.198386436E10</v>
      </c>
      <c r="C104" s="97"/>
      <c r="D104" s="97"/>
      <c r="E104" s="96" t="s">
        <v>4944</v>
      </c>
      <c r="F104" s="97"/>
      <c r="G104" s="96" t="s">
        <v>150</v>
      </c>
      <c r="H104" s="98"/>
      <c r="I104" s="99"/>
      <c r="J104" s="97"/>
      <c r="K104" s="99"/>
      <c r="L104" s="97"/>
      <c r="M104" s="97"/>
      <c r="N104" s="105">
        <v>45861.0</v>
      </c>
    </row>
    <row r="105">
      <c r="A105" s="96" t="s">
        <v>10814</v>
      </c>
      <c r="B105" s="96">
        <v>2.1992186578E10</v>
      </c>
      <c r="C105" s="97"/>
      <c r="D105" s="97"/>
      <c r="E105" s="96" t="s">
        <v>4944</v>
      </c>
      <c r="F105" s="97"/>
      <c r="G105" s="96" t="s">
        <v>150</v>
      </c>
      <c r="H105" s="98"/>
      <c r="I105" s="99"/>
      <c r="J105" s="97"/>
      <c r="K105" s="99"/>
      <c r="L105" s="97"/>
      <c r="M105" s="97"/>
      <c r="N105" s="105">
        <v>45861.0</v>
      </c>
    </row>
    <row r="106">
      <c r="A106" s="96" t="s">
        <v>11445</v>
      </c>
      <c r="B106" s="96">
        <v>2.1987844652E10</v>
      </c>
      <c r="C106" s="97"/>
      <c r="D106" s="97"/>
      <c r="E106" s="96" t="s">
        <v>4944</v>
      </c>
      <c r="F106" s="97"/>
      <c r="G106" s="96" t="s">
        <v>150</v>
      </c>
      <c r="H106" s="98"/>
      <c r="I106" s="99"/>
      <c r="J106" s="97"/>
      <c r="K106" s="99"/>
      <c r="L106" s="97"/>
      <c r="M106" s="97"/>
      <c r="N106" s="105">
        <v>45861.0</v>
      </c>
    </row>
    <row r="107">
      <c r="A107" s="96" t="s">
        <v>4378</v>
      </c>
      <c r="B107" s="96">
        <v>2.1966185309E10</v>
      </c>
      <c r="C107" s="97"/>
      <c r="D107" s="97"/>
      <c r="E107" s="96" t="s">
        <v>4944</v>
      </c>
      <c r="F107" s="97"/>
      <c r="G107" s="96" t="s">
        <v>150</v>
      </c>
      <c r="H107" s="98"/>
      <c r="I107" s="99"/>
      <c r="J107" s="97"/>
      <c r="K107" s="99"/>
      <c r="L107" s="97"/>
      <c r="M107" s="97"/>
      <c r="N107" s="105">
        <v>45861.0</v>
      </c>
    </row>
    <row r="108">
      <c r="A108" s="96" t="s">
        <v>4112</v>
      </c>
      <c r="B108" s="96">
        <v>2.1966456068E10</v>
      </c>
      <c r="C108" s="97"/>
      <c r="D108" s="97"/>
      <c r="E108" s="96" t="s">
        <v>4944</v>
      </c>
      <c r="F108" s="97"/>
      <c r="G108" s="96" t="s">
        <v>150</v>
      </c>
      <c r="H108" s="98"/>
      <c r="I108" s="99"/>
      <c r="J108" s="97"/>
      <c r="K108" s="99"/>
      <c r="L108" s="97"/>
      <c r="M108" s="97"/>
      <c r="N108" s="105">
        <v>45861.0</v>
      </c>
    </row>
    <row r="109">
      <c r="A109" s="96" t="s">
        <v>4997</v>
      </c>
      <c r="B109" s="96">
        <v>2.1982654566E10</v>
      </c>
      <c r="C109" s="97"/>
      <c r="D109" s="97"/>
      <c r="E109" s="96" t="s">
        <v>4944</v>
      </c>
      <c r="F109" s="97"/>
      <c r="G109" s="96" t="s">
        <v>150</v>
      </c>
      <c r="H109" s="98"/>
      <c r="I109" s="99"/>
      <c r="J109" s="97"/>
      <c r="K109" s="99"/>
      <c r="L109" s="97"/>
      <c r="M109" s="97"/>
      <c r="N109" s="105">
        <v>45861.0</v>
      </c>
    </row>
    <row r="110">
      <c r="A110" s="96" t="s">
        <v>24</v>
      </c>
      <c r="B110" s="96">
        <v>2.1969331989E10</v>
      </c>
      <c r="C110" s="97"/>
      <c r="D110" s="97"/>
      <c r="E110" s="96" t="s">
        <v>4944</v>
      </c>
      <c r="F110" s="97"/>
      <c r="G110" s="96" t="s">
        <v>150</v>
      </c>
      <c r="H110" s="98"/>
      <c r="I110" s="99"/>
      <c r="J110" s="97"/>
      <c r="K110" s="99"/>
      <c r="L110" s="97"/>
      <c r="M110" s="97"/>
      <c r="N110" s="105">
        <v>45861.0</v>
      </c>
    </row>
    <row r="111">
      <c r="A111" s="96" t="s">
        <v>11446</v>
      </c>
      <c r="B111" s="96">
        <v>2.1964648069E10</v>
      </c>
      <c r="C111" s="97"/>
      <c r="D111" s="97"/>
      <c r="E111" s="96" t="s">
        <v>4944</v>
      </c>
      <c r="F111" s="97"/>
      <c r="G111" s="96" t="s">
        <v>150</v>
      </c>
      <c r="H111" s="98"/>
      <c r="I111" s="99"/>
      <c r="J111" s="97"/>
      <c r="K111" s="99"/>
      <c r="L111" s="97"/>
      <c r="M111" s="97"/>
      <c r="N111" s="105">
        <v>45861.0</v>
      </c>
    </row>
    <row r="112">
      <c r="A112" s="96" t="s">
        <v>11447</v>
      </c>
      <c r="B112" s="96" t="s">
        <v>11448</v>
      </c>
      <c r="C112" s="97"/>
      <c r="D112" s="97"/>
      <c r="E112" s="96" t="s">
        <v>4944</v>
      </c>
      <c r="F112" s="97"/>
      <c r="G112" s="96" t="s">
        <v>150</v>
      </c>
      <c r="H112" s="98"/>
      <c r="I112" s="99"/>
      <c r="J112" s="97"/>
      <c r="K112" s="99"/>
      <c r="L112" s="97"/>
      <c r="M112" s="97"/>
      <c r="N112" s="105">
        <v>45861.0</v>
      </c>
    </row>
    <row r="113">
      <c r="A113" s="96" t="s">
        <v>4639</v>
      </c>
      <c r="B113" s="96" t="s">
        <v>11449</v>
      </c>
      <c r="C113" s="97"/>
      <c r="D113" s="97"/>
      <c r="E113" s="96" t="s">
        <v>4944</v>
      </c>
      <c r="F113" s="97"/>
      <c r="G113" s="96" t="s">
        <v>150</v>
      </c>
      <c r="H113" s="98"/>
      <c r="I113" s="99"/>
      <c r="J113" s="97"/>
      <c r="K113" s="99"/>
      <c r="L113" s="97"/>
      <c r="M113" s="97"/>
      <c r="N113" s="105">
        <v>45861.0</v>
      </c>
    </row>
    <row r="114">
      <c r="A114" s="96" t="s">
        <v>4895</v>
      </c>
      <c r="B114" s="96">
        <v>2.1970329339E10</v>
      </c>
      <c r="C114" s="97"/>
      <c r="D114" s="97"/>
      <c r="E114" s="96" t="s">
        <v>4944</v>
      </c>
      <c r="F114" s="97"/>
      <c r="G114" s="96" t="s">
        <v>150</v>
      </c>
      <c r="H114" s="98"/>
      <c r="I114" s="99"/>
      <c r="J114" s="97"/>
      <c r="K114" s="99"/>
      <c r="L114" s="97"/>
      <c r="M114" s="97"/>
      <c r="N114" s="105">
        <v>45861.0</v>
      </c>
    </row>
    <row r="115">
      <c r="A115" s="96" t="s">
        <v>9263</v>
      </c>
      <c r="B115" s="96">
        <v>2.1980961153E10</v>
      </c>
      <c r="C115" s="97"/>
      <c r="D115" s="97"/>
      <c r="E115" s="96" t="s">
        <v>4944</v>
      </c>
      <c r="F115" s="97"/>
      <c r="G115" s="96" t="s">
        <v>150</v>
      </c>
      <c r="H115" s="98"/>
      <c r="I115" s="99"/>
      <c r="J115" s="97"/>
      <c r="K115" s="99"/>
      <c r="L115" s="97"/>
      <c r="M115" s="97"/>
      <c r="N115" s="105">
        <v>45861.0</v>
      </c>
    </row>
    <row r="116">
      <c r="A116" s="96" t="s">
        <v>8006</v>
      </c>
      <c r="B116" s="96" t="s">
        <v>11450</v>
      </c>
      <c r="C116" s="97"/>
      <c r="D116" s="97"/>
      <c r="E116" s="96" t="s">
        <v>4944</v>
      </c>
      <c r="F116" s="97"/>
      <c r="G116" s="96" t="s">
        <v>150</v>
      </c>
      <c r="H116" s="98"/>
      <c r="I116" s="99"/>
      <c r="J116" s="97"/>
      <c r="K116" s="99"/>
      <c r="L116" s="97"/>
      <c r="M116" s="97"/>
      <c r="N116" s="105">
        <v>45861.0</v>
      </c>
    </row>
    <row r="117">
      <c r="A117" s="96" t="s">
        <v>3</v>
      </c>
      <c r="B117" s="96" t="s">
        <v>11451</v>
      </c>
      <c r="C117" s="97"/>
      <c r="D117" s="97"/>
      <c r="E117" s="96" t="s">
        <v>4944</v>
      </c>
      <c r="F117" s="97"/>
      <c r="G117" s="96" t="s">
        <v>150</v>
      </c>
      <c r="H117" s="98"/>
      <c r="I117" s="99"/>
      <c r="J117" s="97"/>
      <c r="K117" s="99"/>
      <c r="L117" s="97"/>
      <c r="M117" s="97"/>
      <c r="N117" s="100">
        <v>45861.0</v>
      </c>
    </row>
    <row r="118">
      <c r="A118" s="96" t="s">
        <v>11452</v>
      </c>
      <c r="B118" s="96">
        <v>2.1969857229E10</v>
      </c>
      <c r="C118" s="97"/>
      <c r="D118" s="97"/>
      <c r="E118" s="96" t="s">
        <v>4944</v>
      </c>
      <c r="F118" s="97"/>
      <c r="G118" s="96" t="s">
        <v>150</v>
      </c>
      <c r="H118" s="98"/>
      <c r="I118" s="99"/>
      <c r="J118" s="97"/>
      <c r="K118" s="99"/>
      <c r="L118" s="97"/>
      <c r="M118" s="97"/>
      <c r="N118" s="105">
        <v>45861.0</v>
      </c>
    </row>
    <row r="119">
      <c r="A119" s="96" t="s">
        <v>10841</v>
      </c>
      <c r="B119" s="96">
        <v>2.1997626328E10</v>
      </c>
      <c r="C119" s="97"/>
      <c r="D119" s="97"/>
      <c r="E119" s="96" t="s">
        <v>4944</v>
      </c>
      <c r="F119" s="97"/>
      <c r="G119" s="96" t="s">
        <v>150</v>
      </c>
      <c r="H119" s="98"/>
      <c r="I119" s="99"/>
      <c r="J119" s="97"/>
      <c r="K119" s="99"/>
      <c r="L119" s="97"/>
      <c r="M119" s="97"/>
      <c r="N119" s="105">
        <v>45861.0</v>
      </c>
    </row>
    <row r="120">
      <c r="A120" s="96" t="s">
        <v>11453</v>
      </c>
      <c r="B120" s="96">
        <v>2.1980679389E10</v>
      </c>
      <c r="C120" s="97"/>
      <c r="D120" s="97"/>
      <c r="E120" s="96" t="s">
        <v>4944</v>
      </c>
      <c r="F120" s="97"/>
      <c r="G120" s="96" t="s">
        <v>150</v>
      </c>
      <c r="H120" s="98"/>
      <c r="I120" s="99"/>
      <c r="J120" s="97"/>
      <c r="K120" s="99"/>
      <c r="L120" s="97"/>
      <c r="M120" s="97"/>
      <c r="N120" s="105">
        <v>45861.0</v>
      </c>
    </row>
    <row r="121">
      <c r="A121" s="96" t="s">
        <v>5153</v>
      </c>
      <c r="B121" s="96">
        <v>2.1970825928E10</v>
      </c>
      <c r="C121" s="97"/>
      <c r="D121" s="97"/>
      <c r="E121" s="96" t="s">
        <v>4944</v>
      </c>
      <c r="F121" s="97"/>
      <c r="G121" s="96" t="s">
        <v>150</v>
      </c>
      <c r="H121" s="98"/>
      <c r="I121" s="99"/>
      <c r="J121" s="97"/>
      <c r="K121" s="99"/>
      <c r="L121" s="97"/>
      <c r="M121" s="97"/>
      <c r="N121" s="105">
        <v>45861.0</v>
      </c>
    </row>
    <row r="122">
      <c r="A122" s="96" t="s">
        <v>11454</v>
      </c>
      <c r="B122" s="96">
        <v>2.1965400629E10</v>
      </c>
      <c r="C122" s="97"/>
      <c r="D122" s="97"/>
      <c r="E122" s="96" t="s">
        <v>4944</v>
      </c>
      <c r="F122" s="97"/>
      <c r="G122" s="96" t="s">
        <v>150</v>
      </c>
      <c r="H122" s="98"/>
      <c r="I122" s="99"/>
      <c r="J122" s="97"/>
      <c r="K122" s="99"/>
      <c r="L122" s="97"/>
      <c r="M122" s="97"/>
      <c r="N122" s="105">
        <v>45861.0</v>
      </c>
    </row>
    <row r="123">
      <c r="A123" s="96" t="s">
        <v>5200</v>
      </c>
      <c r="B123" s="96">
        <v>2.1976996584E10</v>
      </c>
      <c r="C123" s="97"/>
      <c r="D123" s="97"/>
      <c r="E123" s="96" t="s">
        <v>4944</v>
      </c>
      <c r="F123" s="97"/>
      <c r="G123" s="96" t="s">
        <v>150</v>
      </c>
      <c r="H123" s="98"/>
      <c r="I123" s="99"/>
      <c r="J123" s="97"/>
      <c r="K123" s="99"/>
      <c r="L123" s="97"/>
      <c r="M123" s="97"/>
      <c r="N123" s="105">
        <v>45861.0</v>
      </c>
    </row>
    <row r="124">
      <c r="A124" s="96" t="s">
        <v>4409</v>
      </c>
      <c r="B124" s="96">
        <v>2.1986873735E10</v>
      </c>
      <c r="C124" s="97"/>
      <c r="D124" s="97"/>
      <c r="E124" s="96" t="s">
        <v>4944</v>
      </c>
      <c r="F124" s="97"/>
      <c r="G124" s="96" t="s">
        <v>150</v>
      </c>
      <c r="H124" s="98"/>
      <c r="I124" s="99"/>
      <c r="J124" s="97"/>
      <c r="K124" s="99"/>
      <c r="L124" s="97"/>
      <c r="M124" s="97"/>
      <c r="N124" s="105">
        <v>45861.0</v>
      </c>
    </row>
    <row r="125">
      <c r="A125" s="96" t="s">
        <v>7438</v>
      </c>
      <c r="B125" s="96">
        <v>2.196860084E10</v>
      </c>
      <c r="C125" s="97"/>
      <c r="D125" s="97"/>
      <c r="E125" s="96" t="s">
        <v>4944</v>
      </c>
      <c r="F125" s="97"/>
      <c r="G125" s="96" t="s">
        <v>150</v>
      </c>
      <c r="H125" s="98"/>
      <c r="I125" s="99"/>
      <c r="J125" s="97"/>
      <c r="K125" s="99"/>
      <c r="L125" s="97"/>
      <c r="M125" s="97"/>
      <c r="N125" s="105">
        <v>45861.0</v>
      </c>
    </row>
    <row r="126">
      <c r="A126" s="96" t="s">
        <v>5298</v>
      </c>
      <c r="B126" s="96">
        <v>2.1983723876E10</v>
      </c>
      <c r="C126" s="97"/>
      <c r="D126" s="97"/>
      <c r="E126" s="96" t="s">
        <v>4944</v>
      </c>
      <c r="F126" s="97"/>
      <c r="G126" s="96" t="s">
        <v>150</v>
      </c>
      <c r="H126" s="98"/>
      <c r="I126" s="99"/>
      <c r="J126" s="97"/>
      <c r="K126" s="99"/>
      <c r="L126" s="97"/>
      <c r="M126" s="97"/>
      <c r="N126" s="105">
        <v>45861.0</v>
      </c>
    </row>
    <row r="127">
      <c r="A127" s="96" t="s">
        <v>4937</v>
      </c>
      <c r="B127" s="96">
        <v>2.1972312675E10</v>
      </c>
      <c r="C127" s="97"/>
      <c r="D127" s="97"/>
      <c r="E127" s="96" t="s">
        <v>4944</v>
      </c>
      <c r="F127" s="97"/>
      <c r="G127" s="96" t="s">
        <v>150</v>
      </c>
      <c r="H127" s="98"/>
      <c r="I127" s="99"/>
      <c r="J127" s="97"/>
      <c r="K127" s="99"/>
      <c r="L127" s="97"/>
      <c r="M127" s="97"/>
      <c r="N127" s="105">
        <v>45861.0</v>
      </c>
    </row>
    <row r="128">
      <c r="A128" s="96" t="s">
        <v>5181</v>
      </c>
      <c r="B128" s="96">
        <v>2.1983779483E10</v>
      </c>
      <c r="C128" s="97"/>
      <c r="D128" s="97"/>
      <c r="E128" s="96" t="s">
        <v>4944</v>
      </c>
      <c r="F128" s="97"/>
      <c r="G128" s="96" t="s">
        <v>150</v>
      </c>
      <c r="H128" s="98"/>
      <c r="I128" s="99"/>
      <c r="J128" s="97"/>
      <c r="K128" s="99"/>
      <c r="L128" s="97"/>
      <c r="M128" s="96" t="s">
        <v>11455</v>
      </c>
      <c r="N128" s="100">
        <v>45861.0</v>
      </c>
    </row>
    <row r="129">
      <c r="A129" s="96" t="s">
        <v>4547</v>
      </c>
      <c r="B129" s="96">
        <v>2.1991741049E10</v>
      </c>
      <c r="C129" s="97"/>
      <c r="D129" s="97"/>
      <c r="E129" s="96" t="s">
        <v>4944</v>
      </c>
      <c r="F129" s="97"/>
      <c r="G129" s="96" t="s">
        <v>150</v>
      </c>
      <c r="H129" s="98"/>
      <c r="I129" s="99"/>
      <c r="J129" s="97"/>
      <c r="K129" s="99"/>
      <c r="L129" s="97"/>
      <c r="M129" s="97"/>
      <c r="N129" s="105">
        <v>45861.0</v>
      </c>
    </row>
    <row r="130">
      <c r="A130" s="96" t="s">
        <v>8327</v>
      </c>
      <c r="B130" s="96">
        <v>2.1964724558E10</v>
      </c>
      <c r="C130" s="97"/>
      <c r="D130" s="97"/>
      <c r="E130" s="96" t="s">
        <v>4944</v>
      </c>
      <c r="F130" s="97"/>
      <c r="G130" s="96" t="s">
        <v>150</v>
      </c>
      <c r="H130" s="98"/>
      <c r="I130" s="99"/>
      <c r="J130" s="97"/>
      <c r="K130" s="99"/>
      <c r="L130" s="97"/>
      <c r="M130" s="97"/>
      <c r="N130" s="105">
        <v>45861.0</v>
      </c>
    </row>
    <row r="131">
      <c r="A131" s="96" t="s">
        <v>4206</v>
      </c>
      <c r="B131" s="96">
        <v>2.1974360773E10</v>
      </c>
      <c r="C131" s="97"/>
      <c r="D131" s="97"/>
      <c r="E131" s="96" t="s">
        <v>4944</v>
      </c>
      <c r="F131" s="97"/>
      <c r="G131" s="96" t="s">
        <v>150</v>
      </c>
      <c r="H131" s="98"/>
      <c r="I131" s="99"/>
      <c r="J131" s="97"/>
      <c r="K131" s="99"/>
      <c r="L131" s="97"/>
      <c r="M131" s="97"/>
      <c r="N131" s="105">
        <v>45861.0</v>
      </c>
    </row>
    <row r="132">
      <c r="A132" s="96" t="s">
        <v>11456</v>
      </c>
      <c r="B132" s="96">
        <v>2.1965227682E10</v>
      </c>
      <c r="C132" s="97"/>
      <c r="D132" s="97"/>
      <c r="E132" s="96" t="s">
        <v>4944</v>
      </c>
      <c r="F132" s="97"/>
      <c r="G132" s="96" t="s">
        <v>150</v>
      </c>
      <c r="H132" s="98"/>
      <c r="I132" s="99"/>
      <c r="J132" s="97"/>
      <c r="K132" s="99"/>
      <c r="L132" s="97"/>
      <c r="M132" s="97"/>
      <c r="N132" s="105">
        <v>45861.0</v>
      </c>
    </row>
    <row r="133">
      <c r="A133" s="96" t="s">
        <v>11457</v>
      </c>
      <c r="B133" s="96">
        <v>2.1976752235E10</v>
      </c>
      <c r="C133" s="97"/>
      <c r="D133" s="97"/>
      <c r="E133" s="96" t="s">
        <v>4944</v>
      </c>
      <c r="F133" s="97"/>
      <c r="G133" s="96" t="s">
        <v>150</v>
      </c>
      <c r="H133" s="98"/>
      <c r="I133" s="99"/>
      <c r="J133" s="97"/>
      <c r="K133" s="99"/>
      <c r="L133" s="97"/>
      <c r="M133" s="97"/>
      <c r="N133" s="105">
        <v>45861.0</v>
      </c>
    </row>
    <row r="134">
      <c r="A134" s="96" t="s">
        <v>11458</v>
      </c>
      <c r="B134" s="96">
        <v>2.1971526805E10</v>
      </c>
      <c r="C134" s="97"/>
      <c r="D134" s="97"/>
      <c r="E134" s="96" t="s">
        <v>4944</v>
      </c>
      <c r="F134" s="97"/>
      <c r="G134" s="96" t="s">
        <v>150</v>
      </c>
      <c r="H134" s="98"/>
      <c r="I134" s="99"/>
      <c r="J134" s="97"/>
      <c r="K134" s="99"/>
      <c r="L134" s="97"/>
      <c r="M134" s="97"/>
      <c r="N134" s="105">
        <v>45861.0</v>
      </c>
    </row>
    <row r="135">
      <c r="A135" s="96" t="s">
        <v>4440</v>
      </c>
      <c r="B135" s="96">
        <v>2.1996439989E10</v>
      </c>
      <c r="C135" s="97"/>
      <c r="D135" s="97"/>
      <c r="E135" s="96" t="s">
        <v>4944</v>
      </c>
      <c r="F135" s="97"/>
      <c r="G135" s="96" t="s">
        <v>150</v>
      </c>
      <c r="H135" s="98"/>
      <c r="I135" s="99"/>
      <c r="J135" s="97"/>
      <c r="K135" s="99"/>
      <c r="L135" s="97"/>
      <c r="M135" s="97"/>
      <c r="N135" s="105">
        <v>45861.0</v>
      </c>
    </row>
    <row r="136">
      <c r="A136" s="96" t="s">
        <v>4418</v>
      </c>
      <c r="B136" s="96">
        <v>2.1990607641E10</v>
      </c>
      <c r="C136" s="97"/>
      <c r="D136" s="97"/>
      <c r="E136" s="96" t="s">
        <v>4944</v>
      </c>
      <c r="F136" s="97"/>
      <c r="G136" s="96" t="s">
        <v>150</v>
      </c>
      <c r="H136" s="98"/>
      <c r="I136" s="99"/>
      <c r="J136" s="97"/>
      <c r="K136" s="99"/>
      <c r="L136" s="97"/>
      <c r="M136" s="97"/>
      <c r="N136" s="105">
        <v>45861.0</v>
      </c>
    </row>
    <row r="137">
      <c r="A137" s="96" t="s">
        <v>4168</v>
      </c>
      <c r="B137" s="96">
        <v>2.199280996E10</v>
      </c>
      <c r="C137" s="97"/>
      <c r="D137" s="97"/>
      <c r="E137" s="96" t="s">
        <v>4944</v>
      </c>
      <c r="F137" s="97"/>
      <c r="G137" s="96" t="s">
        <v>150</v>
      </c>
      <c r="H137" s="98"/>
      <c r="I137" s="99"/>
      <c r="J137" s="97"/>
      <c r="K137" s="99"/>
      <c r="L137" s="97"/>
      <c r="M137" s="97"/>
      <c r="N137" s="105">
        <v>45861.0</v>
      </c>
    </row>
    <row r="138">
      <c r="A138" s="96" t="s">
        <v>7623</v>
      </c>
      <c r="B138" s="96">
        <v>2.1980660581E10</v>
      </c>
      <c r="C138" s="97"/>
      <c r="D138" s="97"/>
      <c r="E138" s="96" t="s">
        <v>4944</v>
      </c>
      <c r="F138" s="97"/>
      <c r="G138" s="96" t="s">
        <v>150</v>
      </c>
      <c r="H138" s="98"/>
      <c r="I138" s="99"/>
      <c r="J138" s="97"/>
      <c r="K138" s="99"/>
      <c r="L138" s="97"/>
      <c r="M138" s="97"/>
      <c r="N138" s="105">
        <v>45861.0</v>
      </c>
    </row>
    <row r="139">
      <c r="A139" s="96" t="s">
        <v>4895</v>
      </c>
      <c r="B139" s="96">
        <v>2.1976466428E10</v>
      </c>
      <c r="C139" s="97"/>
      <c r="D139" s="97"/>
      <c r="E139" s="96" t="s">
        <v>4944</v>
      </c>
      <c r="F139" s="97"/>
      <c r="G139" s="96" t="s">
        <v>150</v>
      </c>
      <c r="H139" s="98"/>
      <c r="I139" s="99"/>
      <c r="J139" s="97"/>
      <c r="K139" s="99"/>
      <c r="L139" s="97"/>
      <c r="M139" s="97"/>
      <c r="N139" s="105">
        <v>45861.0</v>
      </c>
    </row>
    <row r="140">
      <c r="A140" s="96" t="s">
        <v>8127</v>
      </c>
      <c r="B140" s="96">
        <v>2.1988353403E10</v>
      </c>
      <c r="C140" s="97"/>
      <c r="D140" s="97"/>
      <c r="E140" s="96" t="s">
        <v>4944</v>
      </c>
      <c r="F140" s="97"/>
      <c r="G140" s="96" t="s">
        <v>150</v>
      </c>
      <c r="H140" s="98"/>
      <c r="I140" s="99"/>
      <c r="J140" s="97"/>
      <c r="K140" s="99"/>
      <c r="L140" s="97"/>
      <c r="M140" s="97"/>
      <c r="N140" s="105">
        <v>45861.0</v>
      </c>
    </row>
    <row r="141">
      <c r="A141" s="96" t="s">
        <v>11459</v>
      </c>
      <c r="B141" s="96">
        <v>2.199126708E10</v>
      </c>
      <c r="C141" s="97"/>
      <c r="D141" s="97"/>
      <c r="E141" s="96" t="s">
        <v>4944</v>
      </c>
      <c r="F141" s="97"/>
      <c r="G141" s="96" t="s">
        <v>150</v>
      </c>
      <c r="H141" s="98"/>
      <c r="I141" s="99"/>
      <c r="J141" s="97"/>
      <c r="K141" s="99"/>
      <c r="L141" s="97"/>
      <c r="M141" s="97"/>
      <c r="N141" s="100">
        <v>45861.0</v>
      </c>
    </row>
    <row r="142">
      <c r="A142" s="96" t="s">
        <v>4258</v>
      </c>
      <c r="B142" s="96">
        <v>2.1982280329E10</v>
      </c>
      <c r="C142" s="97"/>
      <c r="D142" s="97"/>
      <c r="E142" s="96" t="s">
        <v>4944</v>
      </c>
      <c r="F142" s="97"/>
      <c r="G142" s="96" t="s">
        <v>150</v>
      </c>
      <c r="H142" s="98"/>
      <c r="I142" s="99"/>
      <c r="J142" s="97"/>
      <c r="K142" s="99"/>
      <c r="L142" s="97"/>
      <c r="M142" s="97"/>
      <c r="N142" s="105">
        <v>45861.0</v>
      </c>
    </row>
    <row r="143">
      <c r="A143" s="96" t="s">
        <v>8346</v>
      </c>
      <c r="B143" s="96" t="s">
        <v>11460</v>
      </c>
      <c r="C143" s="97"/>
      <c r="D143" s="97"/>
      <c r="E143" s="96" t="s">
        <v>4944</v>
      </c>
      <c r="F143" s="97"/>
      <c r="G143" s="96" t="s">
        <v>150</v>
      </c>
      <c r="H143" s="98"/>
      <c r="I143" s="99"/>
      <c r="J143" s="97"/>
      <c r="K143" s="99"/>
      <c r="L143" s="97"/>
      <c r="M143" s="97"/>
      <c r="N143" s="105">
        <v>45861.0</v>
      </c>
    </row>
    <row r="144">
      <c r="A144" s="96" t="s">
        <v>11461</v>
      </c>
      <c r="B144" s="96">
        <v>2.1964728962E10</v>
      </c>
      <c r="C144" s="97"/>
      <c r="D144" s="97"/>
      <c r="E144" s="96" t="s">
        <v>4944</v>
      </c>
      <c r="F144" s="97"/>
      <c r="G144" s="96" t="s">
        <v>150</v>
      </c>
      <c r="H144" s="98"/>
      <c r="I144" s="99"/>
      <c r="J144" s="97"/>
      <c r="K144" s="99"/>
      <c r="L144" s="97"/>
      <c r="M144" s="97"/>
      <c r="N144" s="105">
        <v>45861.0</v>
      </c>
    </row>
    <row r="145">
      <c r="A145" s="96" t="s">
        <v>4245</v>
      </c>
      <c r="B145" s="96">
        <v>4.6984010038E10</v>
      </c>
      <c r="C145" s="97"/>
      <c r="D145" s="97"/>
      <c r="E145" s="96" t="s">
        <v>4944</v>
      </c>
      <c r="F145" s="97"/>
      <c r="G145" s="96" t="s">
        <v>150</v>
      </c>
      <c r="H145" s="98"/>
      <c r="I145" s="99"/>
      <c r="J145" s="97"/>
      <c r="K145" s="99"/>
      <c r="L145" s="97"/>
      <c r="M145" s="97"/>
      <c r="N145" s="105">
        <v>45861.0</v>
      </c>
    </row>
    <row r="146">
      <c r="A146" s="96" t="s">
        <v>11462</v>
      </c>
      <c r="B146" s="96">
        <v>2.198233798E10</v>
      </c>
      <c r="C146" s="97"/>
      <c r="D146" s="97"/>
      <c r="E146" s="96" t="s">
        <v>4944</v>
      </c>
      <c r="F146" s="97"/>
      <c r="G146" s="96" t="s">
        <v>150</v>
      </c>
      <c r="H146" s="98"/>
      <c r="I146" s="99"/>
      <c r="J146" s="97"/>
      <c r="K146" s="99"/>
      <c r="L146" s="97"/>
      <c r="M146" s="97"/>
      <c r="N146" s="105">
        <v>45861.0</v>
      </c>
    </row>
    <row r="147">
      <c r="A147" s="96" t="s">
        <v>4347</v>
      </c>
      <c r="B147" s="96">
        <v>2.1965391744E10</v>
      </c>
      <c r="C147" s="97"/>
      <c r="D147" s="97"/>
      <c r="E147" s="96" t="s">
        <v>4944</v>
      </c>
      <c r="F147" s="97"/>
      <c r="G147" s="96" t="s">
        <v>150</v>
      </c>
      <c r="H147" s="98"/>
      <c r="I147" s="99"/>
      <c r="J147" s="97"/>
      <c r="K147" s="99"/>
      <c r="L147" s="97"/>
      <c r="M147" s="97"/>
      <c r="N147" s="105">
        <v>45861.0</v>
      </c>
    </row>
    <row r="148">
      <c r="A148" s="96" t="s">
        <v>4922</v>
      </c>
      <c r="B148" s="96">
        <v>2.1979349743E10</v>
      </c>
      <c r="C148" s="97"/>
      <c r="D148" s="97"/>
      <c r="E148" s="96" t="s">
        <v>4944</v>
      </c>
      <c r="F148" s="97"/>
      <c r="G148" s="96" t="s">
        <v>150</v>
      </c>
      <c r="H148" s="98"/>
      <c r="I148" s="99"/>
      <c r="J148" s="97"/>
      <c r="K148" s="99"/>
      <c r="L148" s="97"/>
      <c r="M148" s="97"/>
      <c r="N148" s="105">
        <v>45861.0</v>
      </c>
    </row>
    <row r="149">
      <c r="A149" s="96" t="s">
        <v>11463</v>
      </c>
      <c r="B149" s="96">
        <v>2.1976137479E10</v>
      </c>
      <c r="C149" s="97"/>
      <c r="D149" s="97"/>
      <c r="E149" s="96" t="s">
        <v>4944</v>
      </c>
      <c r="F149" s="97"/>
      <c r="G149" s="96" t="s">
        <v>150</v>
      </c>
      <c r="H149" s="98"/>
      <c r="I149" s="99"/>
      <c r="J149" s="97"/>
      <c r="K149" s="99"/>
      <c r="L149" s="97"/>
      <c r="M149" s="97"/>
      <c r="N149" s="105">
        <v>45861.0</v>
      </c>
    </row>
    <row r="150">
      <c r="A150" s="96" t="s">
        <v>5154</v>
      </c>
      <c r="B150" s="96">
        <v>2.1984460097E10</v>
      </c>
      <c r="C150" s="97"/>
      <c r="D150" s="97"/>
      <c r="E150" s="96" t="s">
        <v>4944</v>
      </c>
      <c r="F150" s="97"/>
      <c r="G150" s="96" t="s">
        <v>150</v>
      </c>
      <c r="H150" s="98"/>
      <c r="I150" s="99"/>
      <c r="J150" s="97"/>
      <c r="K150" s="99"/>
      <c r="L150" s="97"/>
      <c r="M150" s="97"/>
      <c r="N150" s="105">
        <v>45861.0</v>
      </c>
    </row>
    <row r="151">
      <c r="A151" s="96" t="s">
        <v>4282</v>
      </c>
      <c r="B151" s="96">
        <v>2.1968589166E10</v>
      </c>
      <c r="C151" s="97"/>
      <c r="D151" s="97"/>
      <c r="E151" s="96" t="s">
        <v>4944</v>
      </c>
      <c r="F151" s="97"/>
      <c r="G151" s="96" t="s">
        <v>150</v>
      </c>
      <c r="H151" s="98"/>
      <c r="I151" s="99"/>
      <c r="J151" s="97"/>
      <c r="K151" s="99"/>
      <c r="L151" s="97"/>
      <c r="M151" s="97"/>
      <c r="N151" s="105">
        <v>45861.0</v>
      </c>
    </row>
    <row r="152">
      <c r="A152" s="96" t="s">
        <v>4016</v>
      </c>
      <c r="B152" s="96">
        <v>2.1986031285E10</v>
      </c>
      <c r="C152" s="97"/>
      <c r="D152" s="97"/>
      <c r="E152" s="96" t="s">
        <v>4944</v>
      </c>
      <c r="F152" s="97"/>
      <c r="G152" s="96" t="s">
        <v>150</v>
      </c>
      <c r="H152" s="98"/>
      <c r="I152" s="99"/>
      <c r="J152" s="97"/>
      <c r="K152" s="99"/>
      <c r="L152" s="97"/>
      <c r="M152" s="97"/>
      <c r="N152" s="105">
        <v>45861.0</v>
      </c>
    </row>
    <row r="153">
      <c r="A153" s="96" t="s">
        <v>4063</v>
      </c>
      <c r="B153" s="96">
        <v>2.1979881181E10</v>
      </c>
      <c r="C153" s="97"/>
      <c r="D153" s="97"/>
      <c r="E153" s="96" t="s">
        <v>4944</v>
      </c>
      <c r="F153" s="97"/>
      <c r="G153" s="96" t="s">
        <v>150</v>
      </c>
      <c r="H153" s="98"/>
      <c r="I153" s="99"/>
      <c r="J153" s="97"/>
      <c r="K153" s="99"/>
      <c r="L153" s="97"/>
      <c r="M153" s="97"/>
      <c r="N153" s="105">
        <v>45861.0</v>
      </c>
    </row>
    <row r="154">
      <c r="A154" s="96" t="s">
        <v>9629</v>
      </c>
      <c r="B154" s="96">
        <v>2.1993464342E10</v>
      </c>
      <c r="C154" s="97"/>
      <c r="D154" s="97"/>
      <c r="E154" s="96" t="s">
        <v>4944</v>
      </c>
      <c r="F154" s="97"/>
      <c r="G154" s="96" t="s">
        <v>150</v>
      </c>
      <c r="H154" s="98"/>
      <c r="I154" s="99"/>
      <c r="J154" s="97"/>
      <c r="K154" s="99"/>
      <c r="L154" s="97"/>
      <c r="M154" s="97"/>
      <c r="N154" s="100">
        <v>45861.0</v>
      </c>
    </row>
    <row r="155">
      <c r="A155" s="96" t="s">
        <v>5077</v>
      </c>
      <c r="B155" s="96">
        <v>2.1971051846E10</v>
      </c>
      <c r="C155" s="97"/>
      <c r="D155" s="97"/>
      <c r="E155" s="96" t="s">
        <v>4944</v>
      </c>
      <c r="F155" s="97"/>
      <c r="G155" s="96" t="s">
        <v>150</v>
      </c>
      <c r="H155" s="98"/>
      <c r="I155" s="99"/>
      <c r="J155" s="97"/>
      <c r="K155" s="99"/>
      <c r="L155" s="97"/>
      <c r="M155" s="97"/>
      <c r="N155" s="105">
        <v>45861.0</v>
      </c>
    </row>
    <row r="156">
      <c r="A156" s="96" t="s">
        <v>5153</v>
      </c>
      <c r="B156" s="96">
        <v>2.1968438871E10</v>
      </c>
      <c r="C156" s="97"/>
      <c r="D156" s="97"/>
      <c r="E156" s="96" t="s">
        <v>4944</v>
      </c>
      <c r="F156" s="97"/>
      <c r="G156" s="96" t="s">
        <v>150</v>
      </c>
      <c r="H156" s="98"/>
      <c r="I156" s="99"/>
      <c r="J156" s="97"/>
      <c r="K156" s="99"/>
      <c r="L156" s="97"/>
      <c r="M156" s="97"/>
      <c r="N156" s="105">
        <v>45861.0</v>
      </c>
    </row>
    <row r="157">
      <c r="A157" s="96" t="s">
        <v>7504</v>
      </c>
      <c r="B157" s="96">
        <v>2.1990422184E10</v>
      </c>
      <c r="C157" s="97"/>
      <c r="D157" s="97"/>
      <c r="E157" s="96" t="s">
        <v>4944</v>
      </c>
      <c r="F157" s="97"/>
      <c r="G157" s="96" t="s">
        <v>150</v>
      </c>
      <c r="H157" s="98"/>
      <c r="I157" s="99"/>
      <c r="J157" s="97"/>
      <c r="K157" s="99"/>
      <c r="L157" s="97"/>
      <c r="M157" s="97"/>
      <c r="N157" s="105">
        <v>45861.0</v>
      </c>
    </row>
    <row r="158">
      <c r="A158" s="96" t="s">
        <v>4159</v>
      </c>
      <c r="B158" s="96">
        <v>2.1984185689E10</v>
      </c>
      <c r="C158" s="97"/>
      <c r="D158" s="97"/>
      <c r="E158" s="96" t="s">
        <v>4944</v>
      </c>
      <c r="F158" s="97"/>
      <c r="G158" s="96" t="s">
        <v>150</v>
      </c>
      <c r="H158" s="98"/>
      <c r="I158" s="99"/>
      <c r="J158" s="97"/>
      <c r="K158" s="99"/>
      <c r="L158" s="97"/>
      <c r="M158" s="97"/>
      <c r="N158" s="105">
        <v>45861.0</v>
      </c>
    </row>
    <row r="159">
      <c r="A159" s="96" t="s">
        <v>3974</v>
      </c>
      <c r="B159" s="96">
        <v>2.1991912446E10</v>
      </c>
      <c r="C159" s="97"/>
      <c r="D159" s="97"/>
      <c r="E159" s="96" t="s">
        <v>4944</v>
      </c>
      <c r="F159" s="97"/>
      <c r="G159" s="96" t="s">
        <v>150</v>
      </c>
      <c r="H159" s="98"/>
      <c r="I159" s="99"/>
      <c r="J159" s="97"/>
      <c r="K159" s="99"/>
      <c r="L159" s="97"/>
      <c r="M159" s="97"/>
      <c r="N159" s="105">
        <v>45861.0</v>
      </c>
    </row>
    <row r="160">
      <c r="A160" s="96" t="s">
        <v>11464</v>
      </c>
      <c r="B160" s="96">
        <v>2.1996933964E10</v>
      </c>
      <c r="C160" s="97"/>
      <c r="D160" s="97"/>
      <c r="E160" s="96" t="s">
        <v>4944</v>
      </c>
      <c r="F160" s="97"/>
      <c r="G160" s="96" t="s">
        <v>150</v>
      </c>
      <c r="H160" s="98"/>
      <c r="I160" s="99"/>
      <c r="J160" s="97"/>
      <c r="K160" s="99"/>
      <c r="L160" s="97"/>
      <c r="M160" s="97"/>
      <c r="N160" s="105">
        <v>45861.0</v>
      </c>
    </row>
    <row r="161">
      <c r="A161" s="96" t="s">
        <v>10951</v>
      </c>
      <c r="B161" s="96">
        <v>2.1964083163E10</v>
      </c>
      <c r="C161" s="97"/>
      <c r="D161" s="97"/>
      <c r="E161" s="96" t="s">
        <v>4944</v>
      </c>
      <c r="F161" s="97"/>
      <c r="G161" s="96" t="s">
        <v>150</v>
      </c>
      <c r="H161" s="98"/>
      <c r="I161" s="99"/>
      <c r="J161" s="97"/>
      <c r="K161" s="99"/>
      <c r="L161" s="97"/>
      <c r="M161" s="97"/>
      <c r="N161" s="105">
        <v>45861.0</v>
      </c>
    </row>
    <row r="162">
      <c r="A162" s="96" t="s">
        <v>10554</v>
      </c>
      <c r="B162" s="96">
        <v>2.1974887369E10</v>
      </c>
      <c r="C162" s="97"/>
      <c r="D162" s="97"/>
      <c r="E162" s="96" t="s">
        <v>4944</v>
      </c>
      <c r="F162" s="97"/>
      <c r="G162" s="96" t="s">
        <v>150</v>
      </c>
      <c r="H162" s="98"/>
      <c r="I162" s="99"/>
      <c r="J162" s="97"/>
      <c r="K162" s="99"/>
      <c r="L162" s="97"/>
      <c r="M162" s="97"/>
      <c r="N162" s="105">
        <v>45861.0</v>
      </c>
    </row>
    <row r="163">
      <c r="A163" s="96" t="s">
        <v>4378</v>
      </c>
      <c r="B163" s="96">
        <v>2.1974272425E10</v>
      </c>
      <c r="C163" s="97"/>
      <c r="D163" s="97"/>
      <c r="E163" s="96" t="s">
        <v>4944</v>
      </c>
      <c r="F163" s="97"/>
      <c r="G163" s="96" t="s">
        <v>150</v>
      </c>
      <c r="H163" s="98"/>
      <c r="I163" s="99"/>
      <c r="J163" s="97"/>
      <c r="K163" s="99"/>
      <c r="L163" s="97"/>
      <c r="M163" s="97"/>
      <c r="N163" s="105">
        <v>45861.0</v>
      </c>
    </row>
    <row r="164">
      <c r="A164" s="96" t="s">
        <v>5551</v>
      </c>
      <c r="B164" s="96">
        <v>2.1975866895E10</v>
      </c>
      <c r="C164" s="97"/>
      <c r="D164" s="97"/>
      <c r="E164" s="96" t="s">
        <v>4944</v>
      </c>
      <c r="F164" s="97"/>
      <c r="G164" s="96" t="s">
        <v>150</v>
      </c>
      <c r="H164" s="98"/>
      <c r="I164" s="99"/>
      <c r="J164" s="97"/>
      <c r="K164" s="99"/>
      <c r="L164" s="97"/>
      <c r="M164" s="97"/>
      <c r="N164" s="105">
        <v>45861.0</v>
      </c>
    </row>
    <row r="165">
      <c r="A165" s="96" t="s">
        <v>3982</v>
      </c>
      <c r="B165" s="96">
        <v>2.1999965119E10</v>
      </c>
      <c r="C165" s="97"/>
      <c r="D165" s="97"/>
      <c r="E165" s="96" t="s">
        <v>4944</v>
      </c>
      <c r="F165" s="97"/>
      <c r="G165" s="96" t="s">
        <v>150</v>
      </c>
      <c r="H165" s="98"/>
      <c r="I165" s="99"/>
      <c r="J165" s="97"/>
      <c r="K165" s="99"/>
      <c r="L165" s="97"/>
      <c r="M165" s="97"/>
      <c r="N165" s="105">
        <v>45861.0</v>
      </c>
    </row>
    <row r="166">
      <c r="A166" s="96" t="s">
        <v>4206</v>
      </c>
      <c r="B166" s="96">
        <v>2.1973501978E10</v>
      </c>
      <c r="C166" s="97"/>
      <c r="D166" s="97"/>
      <c r="E166" s="96" t="s">
        <v>4944</v>
      </c>
      <c r="F166" s="97"/>
      <c r="G166" s="96" t="s">
        <v>150</v>
      </c>
      <c r="H166" s="98"/>
      <c r="I166" s="99"/>
      <c r="J166" s="97"/>
      <c r="K166" s="99"/>
      <c r="L166" s="97"/>
      <c r="M166" s="97"/>
      <c r="N166" s="105">
        <v>45861.0</v>
      </c>
    </row>
    <row r="167">
      <c r="A167" s="96" t="s">
        <v>4579</v>
      </c>
      <c r="B167" s="96">
        <v>2.198328292E10</v>
      </c>
      <c r="C167" s="97"/>
      <c r="D167" s="97"/>
      <c r="E167" s="96" t="s">
        <v>4944</v>
      </c>
      <c r="F167" s="97"/>
      <c r="G167" s="96" t="s">
        <v>150</v>
      </c>
      <c r="H167" s="98"/>
      <c r="I167" s="99"/>
      <c r="J167" s="97"/>
      <c r="K167" s="99"/>
      <c r="L167" s="97"/>
      <c r="M167" s="97"/>
      <c r="N167" s="105">
        <v>45861.0</v>
      </c>
    </row>
    <row r="168">
      <c r="A168" s="96" t="s">
        <v>5270</v>
      </c>
      <c r="B168" s="96">
        <v>2.1995580658E10</v>
      </c>
      <c r="C168" s="97"/>
      <c r="D168" s="97"/>
      <c r="E168" s="96" t="s">
        <v>4944</v>
      </c>
      <c r="F168" s="97"/>
      <c r="G168" s="96" t="s">
        <v>150</v>
      </c>
      <c r="H168" s="98"/>
      <c r="I168" s="99"/>
      <c r="J168" s="97"/>
      <c r="K168" s="99"/>
      <c r="L168" s="97"/>
      <c r="M168" s="97"/>
      <c r="N168" s="105">
        <v>45861.0</v>
      </c>
    </row>
    <row r="169">
      <c r="A169" s="96" t="s">
        <v>4104</v>
      </c>
      <c r="B169" s="96">
        <v>2.199555257E10</v>
      </c>
      <c r="C169" s="97"/>
      <c r="D169" s="97"/>
      <c r="E169" s="96" t="s">
        <v>4944</v>
      </c>
      <c r="F169" s="97"/>
      <c r="G169" s="96" t="s">
        <v>150</v>
      </c>
      <c r="H169" s="98"/>
      <c r="I169" s="99"/>
      <c r="J169" s="97"/>
      <c r="K169" s="99"/>
      <c r="L169" s="97"/>
      <c r="M169" s="97"/>
      <c r="N169" s="105">
        <v>45861.0</v>
      </c>
    </row>
    <row r="170">
      <c r="A170" s="96" t="s">
        <v>4286</v>
      </c>
      <c r="B170" s="96">
        <v>2.1974934493E10</v>
      </c>
      <c r="C170" s="97"/>
      <c r="D170" s="97"/>
      <c r="E170" s="96" t="s">
        <v>4944</v>
      </c>
      <c r="F170" s="97"/>
      <c r="G170" s="96" t="s">
        <v>150</v>
      </c>
      <c r="H170" s="98"/>
      <c r="I170" s="99"/>
      <c r="J170" s="97"/>
      <c r="K170" s="99"/>
      <c r="L170" s="97"/>
      <c r="M170" s="97"/>
      <c r="N170" s="105">
        <v>45861.0</v>
      </c>
    </row>
    <row r="171">
      <c r="A171" s="96" t="s">
        <v>4077</v>
      </c>
      <c r="B171" s="96">
        <v>2.1975127495E10</v>
      </c>
      <c r="C171" s="97"/>
      <c r="D171" s="97"/>
      <c r="E171" s="96" t="s">
        <v>4944</v>
      </c>
      <c r="F171" s="97"/>
      <c r="G171" s="96" t="s">
        <v>150</v>
      </c>
      <c r="H171" s="98"/>
      <c r="I171" s="99"/>
      <c r="J171" s="97"/>
      <c r="K171" s="99"/>
      <c r="L171" s="97"/>
      <c r="M171" s="97"/>
      <c r="N171" s="105">
        <v>45861.0</v>
      </c>
    </row>
    <row r="172">
      <c r="A172" s="96" t="s">
        <v>11465</v>
      </c>
      <c r="B172" s="96">
        <v>2.1974435878E10</v>
      </c>
      <c r="C172" s="97"/>
      <c r="D172" s="97"/>
      <c r="E172" s="96" t="s">
        <v>4944</v>
      </c>
      <c r="F172" s="97"/>
      <c r="G172" s="96" t="s">
        <v>150</v>
      </c>
      <c r="H172" s="98"/>
      <c r="I172" s="99"/>
      <c r="J172" s="97"/>
      <c r="K172" s="99"/>
      <c r="L172" s="97"/>
      <c r="M172" s="97"/>
      <c r="N172" s="105">
        <v>45861.0</v>
      </c>
    </row>
    <row r="173">
      <c r="A173" s="96" t="s">
        <v>11466</v>
      </c>
      <c r="B173" s="96">
        <v>2.1996503822E10</v>
      </c>
      <c r="C173" s="96" t="s">
        <v>11467</v>
      </c>
      <c r="D173" s="97"/>
      <c r="E173" s="96" t="s">
        <v>85</v>
      </c>
      <c r="F173" s="96" t="s">
        <v>278</v>
      </c>
      <c r="G173" s="96" t="s">
        <v>150</v>
      </c>
      <c r="H173" s="101">
        <v>386.0</v>
      </c>
      <c r="I173" s="99"/>
      <c r="J173" s="97"/>
      <c r="K173" s="99"/>
      <c r="L173" s="97"/>
      <c r="M173" s="96" t="s">
        <v>11468</v>
      </c>
      <c r="N173" s="100">
        <v>45861.0</v>
      </c>
    </row>
    <row r="174">
      <c r="A174" s="96" t="s">
        <v>4306</v>
      </c>
      <c r="B174" s="96">
        <v>2.4999784338E10</v>
      </c>
      <c r="C174" s="96" t="s">
        <v>11469</v>
      </c>
      <c r="D174" s="97"/>
      <c r="E174" s="96" t="s">
        <v>4944</v>
      </c>
      <c r="F174" s="97"/>
      <c r="G174" s="96" t="s">
        <v>150</v>
      </c>
      <c r="H174" s="98"/>
      <c r="I174" s="99"/>
      <c r="J174" s="97"/>
      <c r="K174" s="99"/>
      <c r="L174" s="97"/>
      <c r="M174" s="97"/>
      <c r="N174" s="105">
        <v>45861.0</v>
      </c>
    </row>
    <row r="175">
      <c r="A175" s="96" t="s">
        <v>5166</v>
      </c>
      <c r="B175" s="96">
        <v>2.1975036575E10</v>
      </c>
      <c r="C175" s="97"/>
      <c r="D175" s="97"/>
      <c r="E175" s="96" t="s">
        <v>4944</v>
      </c>
      <c r="F175" s="97"/>
      <c r="G175" s="96" t="s">
        <v>150</v>
      </c>
      <c r="H175" s="98"/>
      <c r="I175" s="99"/>
      <c r="J175" s="97"/>
      <c r="K175" s="99"/>
      <c r="L175" s="97"/>
      <c r="M175" s="97"/>
      <c r="N175" s="105">
        <v>45861.0</v>
      </c>
    </row>
    <row r="176">
      <c r="A176" s="96" t="s">
        <v>4053</v>
      </c>
      <c r="B176" s="96">
        <v>1.993155509E9</v>
      </c>
      <c r="C176" s="96" t="s">
        <v>11470</v>
      </c>
      <c r="D176" s="97"/>
      <c r="E176" s="96" t="s">
        <v>85</v>
      </c>
      <c r="F176" s="97"/>
      <c r="G176" s="96" t="s">
        <v>150</v>
      </c>
      <c r="H176" s="98"/>
      <c r="I176" s="99"/>
      <c r="J176" s="97"/>
      <c r="K176" s="99"/>
      <c r="L176" s="97"/>
      <c r="M176" s="97"/>
      <c r="N176" s="105">
        <v>45861.0</v>
      </c>
    </row>
    <row r="177">
      <c r="A177" s="96" t="s">
        <v>5303</v>
      </c>
      <c r="B177" s="96">
        <v>2.1988254457E10</v>
      </c>
      <c r="C177" s="96" t="s">
        <v>11471</v>
      </c>
      <c r="D177" s="97"/>
      <c r="E177" s="96" t="s">
        <v>85</v>
      </c>
      <c r="F177" s="97"/>
      <c r="G177" s="97"/>
      <c r="H177" s="98"/>
      <c r="I177" s="99"/>
      <c r="J177" s="97"/>
      <c r="K177" s="99"/>
      <c r="L177" s="97"/>
      <c r="M177" s="97"/>
      <c r="N177" s="100">
        <v>45861.0</v>
      </c>
    </row>
    <row r="178">
      <c r="A178" s="96" t="s">
        <v>4274</v>
      </c>
      <c r="B178" s="96">
        <v>2.1987557218E10</v>
      </c>
      <c r="C178" s="96" t="s">
        <v>11472</v>
      </c>
      <c r="D178" s="97"/>
      <c r="E178" s="96" t="s">
        <v>85</v>
      </c>
      <c r="F178" s="97"/>
      <c r="G178" s="96" t="s">
        <v>150</v>
      </c>
      <c r="H178" s="98"/>
      <c r="I178" s="99"/>
      <c r="J178" s="97"/>
      <c r="K178" s="99"/>
      <c r="L178" s="97"/>
      <c r="M178" s="97"/>
      <c r="N178" s="105">
        <v>45861.0</v>
      </c>
    </row>
    <row r="179">
      <c r="A179" s="96" t="s">
        <v>11473</v>
      </c>
      <c r="B179" s="96">
        <v>2.1980352812E10</v>
      </c>
      <c r="C179" s="96" t="s">
        <v>11474</v>
      </c>
      <c r="D179" s="97"/>
      <c r="E179" s="96" t="s">
        <v>85</v>
      </c>
      <c r="F179" s="96" t="s">
        <v>278</v>
      </c>
      <c r="G179" s="96" t="s">
        <v>150</v>
      </c>
      <c r="H179" s="101">
        <v>322.14</v>
      </c>
      <c r="I179" s="99"/>
      <c r="J179" s="97"/>
      <c r="K179" s="99"/>
      <c r="L179" s="97"/>
      <c r="M179" s="97"/>
      <c r="N179" s="100">
        <v>45861.0</v>
      </c>
    </row>
    <row r="180">
      <c r="A180" s="96" t="s">
        <v>4409</v>
      </c>
      <c r="B180" s="96">
        <v>2.499885872E10</v>
      </c>
      <c r="C180" s="96" t="s">
        <v>11475</v>
      </c>
      <c r="D180" s="97"/>
      <c r="E180" s="96" t="s">
        <v>85</v>
      </c>
      <c r="F180" s="97"/>
      <c r="G180" s="96" t="s">
        <v>150</v>
      </c>
      <c r="H180" s="98"/>
      <c r="I180" s="99"/>
      <c r="J180" s="97"/>
      <c r="K180" s="99"/>
      <c r="L180" s="97"/>
      <c r="M180" s="97"/>
      <c r="N180" s="105">
        <v>45861.0</v>
      </c>
    </row>
    <row r="181">
      <c r="A181" s="96" t="s">
        <v>4258</v>
      </c>
      <c r="B181" s="96">
        <v>2.1965475453E10</v>
      </c>
      <c r="C181" s="96" t="s">
        <v>11476</v>
      </c>
      <c r="D181" s="97"/>
      <c r="E181" s="96" t="s">
        <v>85</v>
      </c>
      <c r="F181" s="97"/>
      <c r="G181" s="96" t="s">
        <v>150</v>
      </c>
      <c r="H181" s="98"/>
      <c r="I181" s="99"/>
      <c r="J181" s="97"/>
      <c r="K181" s="99"/>
      <c r="L181" s="97"/>
      <c r="M181" s="97"/>
      <c r="N181" s="105">
        <v>45861.0</v>
      </c>
    </row>
    <row r="182">
      <c r="A182" s="96" t="s">
        <v>11477</v>
      </c>
      <c r="B182" s="96" t="s">
        <v>11478</v>
      </c>
      <c r="C182" s="97"/>
      <c r="D182" s="96" t="s">
        <v>10220</v>
      </c>
      <c r="E182" s="96" t="s">
        <v>134</v>
      </c>
      <c r="F182" s="96" t="s">
        <v>278</v>
      </c>
      <c r="G182" s="96" t="s">
        <v>150</v>
      </c>
      <c r="H182" s="101">
        <v>388.55</v>
      </c>
      <c r="I182" s="99"/>
      <c r="J182" s="97"/>
      <c r="K182" s="99"/>
      <c r="L182" s="97"/>
      <c r="M182" s="96" t="s">
        <v>11479</v>
      </c>
      <c r="N182" s="100">
        <v>45862.0</v>
      </c>
    </row>
    <row r="183">
      <c r="A183" s="96" t="s">
        <v>11480</v>
      </c>
      <c r="B183" s="96">
        <v>2.1991717325E10</v>
      </c>
      <c r="C183" s="96" t="s">
        <v>11481</v>
      </c>
      <c r="D183" s="97"/>
      <c r="E183" s="96" t="s">
        <v>85</v>
      </c>
      <c r="F183" s="97"/>
      <c r="G183" s="96" t="s">
        <v>150</v>
      </c>
      <c r="H183" s="98"/>
      <c r="I183" s="99"/>
      <c r="J183" s="97"/>
      <c r="K183" s="99"/>
      <c r="L183" s="97"/>
      <c r="M183" s="97"/>
      <c r="N183" s="105">
        <v>45862.0</v>
      </c>
    </row>
    <row r="184">
      <c r="A184" s="96" t="s">
        <v>4881</v>
      </c>
      <c r="B184" s="96">
        <v>2.1988644948E10</v>
      </c>
      <c r="C184" s="96" t="s">
        <v>11482</v>
      </c>
      <c r="D184" s="96" t="s">
        <v>11358</v>
      </c>
      <c r="E184" s="96" t="s">
        <v>85</v>
      </c>
      <c r="F184" s="97"/>
      <c r="G184" s="96" t="s">
        <v>150</v>
      </c>
      <c r="H184" s="98"/>
      <c r="I184" s="99"/>
      <c r="J184" s="97"/>
      <c r="K184" s="99"/>
      <c r="L184" s="97"/>
      <c r="M184" s="97"/>
      <c r="N184" s="105">
        <v>45862.0</v>
      </c>
    </row>
    <row r="185">
      <c r="A185" s="96" t="s">
        <v>5077</v>
      </c>
      <c r="B185" s="96">
        <v>2.1989910454E10</v>
      </c>
      <c r="C185" s="96" t="s">
        <v>11483</v>
      </c>
      <c r="D185" s="97"/>
      <c r="E185" s="96" t="s">
        <v>85</v>
      </c>
      <c r="F185" s="96" t="s">
        <v>140</v>
      </c>
      <c r="G185" s="96" t="s">
        <v>94</v>
      </c>
      <c r="H185" s="101">
        <v>1416.08</v>
      </c>
      <c r="I185" s="99"/>
      <c r="J185" s="97"/>
      <c r="K185" s="99"/>
      <c r="L185" s="97"/>
      <c r="M185" s="97"/>
      <c r="N185" s="100">
        <v>45862.0</v>
      </c>
    </row>
    <row r="186">
      <c r="A186" s="96" t="s">
        <v>11484</v>
      </c>
      <c r="B186" s="96">
        <v>2.197410025E10</v>
      </c>
      <c r="C186" s="96" t="s">
        <v>11485</v>
      </c>
      <c r="D186" s="96" t="s">
        <v>11358</v>
      </c>
      <c r="E186" s="96" t="s">
        <v>85</v>
      </c>
      <c r="F186" s="96" t="s">
        <v>93</v>
      </c>
      <c r="G186" s="96" t="s">
        <v>94</v>
      </c>
      <c r="H186" s="101">
        <v>916.0</v>
      </c>
      <c r="I186" s="99"/>
      <c r="J186" s="97"/>
      <c r="K186" s="99"/>
      <c r="L186" s="97"/>
      <c r="M186" s="96" t="s">
        <v>11486</v>
      </c>
      <c r="N186" s="100">
        <v>45862.0</v>
      </c>
    </row>
    <row r="187">
      <c r="A187" s="96" t="s">
        <v>11487</v>
      </c>
      <c r="B187" s="96">
        <v>2.1975523682E10</v>
      </c>
      <c r="C187" s="96" t="s">
        <v>11488</v>
      </c>
      <c r="D187" s="96" t="s">
        <v>11358</v>
      </c>
      <c r="E187" s="96" t="s">
        <v>85</v>
      </c>
      <c r="F187" s="96" t="s">
        <v>278</v>
      </c>
      <c r="G187" s="96" t="s">
        <v>94</v>
      </c>
      <c r="H187" s="101">
        <v>634.45</v>
      </c>
      <c r="I187" s="99"/>
      <c r="J187" s="97"/>
      <c r="K187" s="99"/>
      <c r="L187" s="97"/>
      <c r="M187" s="96" t="s">
        <v>11489</v>
      </c>
      <c r="N187" s="100">
        <v>45862.0</v>
      </c>
    </row>
    <row r="188">
      <c r="A188" s="96" t="s">
        <v>4176</v>
      </c>
      <c r="B188" s="96">
        <v>2.1964844096E10</v>
      </c>
      <c r="C188" s="96" t="s">
        <v>11490</v>
      </c>
      <c r="D188" s="96" t="s">
        <v>11358</v>
      </c>
      <c r="E188" s="96" t="s">
        <v>85</v>
      </c>
      <c r="F188" s="96" t="s">
        <v>278</v>
      </c>
      <c r="G188" s="96" t="s">
        <v>94</v>
      </c>
      <c r="H188" s="101">
        <v>351.03</v>
      </c>
      <c r="I188" s="99"/>
      <c r="J188" s="97"/>
      <c r="K188" s="99"/>
      <c r="L188" s="97"/>
      <c r="M188" s="96" t="s">
        <v>11491</v>
      </c>
      <c r="N188" s="100">
        <v>45862.0</v>
      </c>
    </row>
    <row r="189">
      <c r="A189" s="96" t="s">
        <v>4904</v>
      </c>
      <c r="B189" s="96">
        <v>2.1987749559E10</v>
      </c>
      <c r="C189" s="96" t="s">
        <v>11492</v>
      </c>
      <c r="D189" s="96" t="s">
        <v>11358</v>
      </c>
      <c r="E189" s="96" t="s">
        <v>85</v>
      </c>
      <c r="F189" s="96" t="s">
        <v>140</v>
      </c>
      <c r="G189" s="96" t="s">
        <v>94</v>
      </c>
      <c r="H189" s="101">
        <v>1699.0</v>
      </c>
      <c r="I189" s="99"/>
      <c r="J189" s="97"/>
      <c r="K189" s="99"/>
      <c r="L189" s="97"/>
      <c r="M189" s="97"/>
      <c r="N189" s="100">
        <v>45862.0</v>
      </c>
    </row>
    <row r="190">
      <c r="A190" s="96" t="s">
        <v>5069</v>
      </c>
      <c r="B190" s="96">
        <v>2.196726559E10</v>
      </c>
      <c r="C190" s="97"/>
      <c r="D190" s="97"/>
      <c r="E190" s="96" t="s">
        <v>85</v>
      </c>
      <c r="F190" s="97"/>
      <c r="G190" s="96" t="s">
        <v>150</v>
      </c>
      <c r="H190" s="98"/>
      <c r="I190" s="99"/>
      <c r="J190" s="97"/>
      <c r="K190" s="99"/>
      <c r="L190" s="97"/>
      <c r="M190" s="97"/>
      <c r="N190" s="105">
        <v>45862.0</v>
      </c>
    </row>
    <row r="191">
      <c r="A191" s="96" t="s">
        <v>18</v>
      </c>
      <c r="B191" s="96">
        <v>2.1968443628E10</v>
      </c>
      <c r="C191" s="96" t="s">
        <v>11493</v>
      </c>
      <c r="D191" s="97"/>
      <c r="E191" s="96" t="s">
        <v>85</v>
      </c>
      <c r="F191" s="97"/>
      <c r="G191" s="96" t="s">
        <v>150</v>
      </c>
      <c r="H191" s="98"/>
      <c r="I191" s="99"/>
      <c r="J191" s="97"/>
      <c r="K191" s="99"/>
      <c r="L191" s="97"/>
      <c r="M191" s="97"/>
      <c r="N191" s="105">
        <v>45862.0</v>
      </c>
    </row>
    <row r="192">
      <c r="A192" s="96" t="s">
        <v>9929</v>
      </c>
      <c r="B192" s="96">
        <v>2.4981109251E10</v>
      </c>
      <c r="C192" s="96" t="s">
        <v>11494</v>
      </c>
      <c r="D192" s="96" t="s">
        <v>11495</v>
      </c>
      <c r="E192" s="96" t="s">
        <v>85</v>
      </c>
      <c r="F192" s="96" t="s">
        <v>93</v>
      </c>
      <c r="G192" s="96" t="s">
        <v>150</v>
      </c>
      <c r="H192" s="101">
        <v>1818.0</v>
      </c>
      <c r="I192" s="99"/>
      <c r="J192" s="97"/>
      <c r="K192" s="99"/>
      <c r="L192" s="97"/>
      <c r="M192" s="97"/>
      <c r="N192" s="100">
        <v>45863.0</v>
      </c>
    </row>
    <row r="193">
      <c r="A193" s="96" t="s">
        <v>4639</v>
      </c>
      <c r="B193" s="96">
        <v>2.1999621222E10</v>
      </c>
      <c r="C193" s="96" t="s">
        <v>11496</v>
      </c>
      <c r="D193" s="96" t="s">
        <v>11358</v>
      </c>
      <c r="E193" s="96" t="s">
        <v>85</v>
      </c>
      <c r="F193" s="97"/>
      <c r="G193" s="96" t="s">
        <v>150</v>
      </c>
      <c r="H193" s="98"/>
      <c r="I193" s="99"/>
      <c r="J193" s="97"/>
      <c r="K193" s="99"/>
      <c r="L193" s="97"/>
      <c r="M193" s="97"/>
      <c r="N193" s="105">
        <v>45863.0</v>
      </c>
    </row>
    <row r="194">
      <c r="A194" s="96" t="s">
        <v>11497</v>
      </c>
      <c r="B194" s="96">
        <v>2.199660082E9</v>
      </c>
      <c r="C194" s="96" t="s">
        <v>11498</v>
      </c>
      <c r="D194" s="97"/>
      <c r="E194" s="96" t="s">
        <v>85</v>
      </c>
      <c r="F194" s="97"/>
      <c r="G194" s="96" t="s">
        <v>150</v>
      </c>
      <c r="H194" s="98"/>
      <c r="I194" s="99"/>
      <c r="J194" s="97"/>
      <c r="K194" s="99"/>
      <c r="L194" s="97"/>
      <c r="M194" s="97"/>
      <c r="N194" s="105">
        <v>45863.0</v>
      </c>
    </row>
    <row r="195">
      <c r="A195" s="96" t="s">
        <v>4931</v>
      </c>
      <c r="B195" s="96">
        <v>2.1994610933E10</v>
      </c>
      <c r="C195" s="96" t="s">
        <v>11499</v>
      </c>
      <c r="D195" s="97"/>
      <c r="E195" s="96" t="s">
        <v>85</v>
      </c>
      <c r="F195" s="97"/>
      <c r="G195" s="96" t="s">
        <v>150</v>
      </c>
      <c r="H195" s="98"/>
      <c r="I195" s="99"/>
      <c r="J195" s="97"/>
      <c r="K195" s="99"/>
      <c r="L195" s="97"/>
      <c r="M195" s="97"/>
      <c r="N195" s="105">
        <v>45863.0</v>
      </c>
    </row>
    <row r="196">
      <c r="A196" s="96" t="s">
        <v>11500</v>
      </c>
      <c r="B196" s="96">
        <v>2.1982653143E10</v>
      </c>
      <c r="C196" s="96" t="s">
        <v>11501</v>
      </c>
      <c r="D196" s="97"/>
      <c r="E196" s="96" t="s">
        <v>85</v>
      </c>
      <c r="F196" s="97"/>
      <c r="G196" s="96" t="s">
        <v>150</v>
      </c>
      <c r="H196" s="98"/>
      <c r="I196" s="99"/>
      <c r="J196" s="97"/>
      <c r="K196" s="99"/>
      <c r="L196" s="97"/>
      <c r="M196" s="97"/>
      <c r="N196" s="105">
        <v>45863.0</v>
      </c>
    </row>
    <row r="197">
      <c r="A197" s="96" t="s">
        <v>9629</v>
      </c>
      <c r="B197" s="96">
        <v>2.1964414067E10</v>
      </c>
      <c r="C197" s="96" t="s">
        <v>11502</v>
      </c>
      <c r="D197" s="96" t="s">
        <v>11358</v>
      </c>
      <c r="E197" s="96" t="s">
        <v>85</v>
      </c>
      <c r="F197" s="96" t="s">
        <v>93</v>
      </c>
      <c r="G197" s="96" t="s">
        <v>150</v>
      </c>
      <c r="H197" s="101">
        <v>581.0</v>
      </c>
      <c r="I197" s="99"/>
      <c r="J197" s="97"/>
      <c r="K197" s="99"/>
      <c r="L197" s="97"/>
      <c r="M197" s="97"/>
      <c r="N197" s="100">
        <v>45874.0</v>
      </c>
    </row>
    <row r="198">
      <c r="A198" s="96" t="s">
        <v>11503</v>
      </c>
      <c r="B198" s="96">
        <v>2.1990877655E10</v>
      </c>
      <c r="C198" s="96" t="s">
        <v>11504</v>
      </c>
      <c r="D198" s="96" t="s">
        <v>11358</v>
      </c>
      <c r="E198" s="96" t="s">
        <v>85</v>
      </c>
      <c r="F198" s="96" t="s">
        <v>278</v>
      </c>
      <c r="G198" s="96" t="s">
        <v>150</v>
      </c>
      <c r="H198" s="101">
        <v>386.49</v>
      </c>
      <c r="I198" s="99"/>
      <c r="J198" s="97"/>
      <c r="K198" s="99"/>
      <c r="L198" s="97"/>
      <c r="M198" s="97"/>
      <c r="N198" s="100">
        <v>45874.0</v>
      </c>
    </row>
    <row r="199">
      <c r="A199" s="96" t="s">
        <v>11505</v>
      </c>
      <c r="B199" s="96">
        <v>2.1991977304E10</v>
      </c>
      <c r="C199" s="96" t="s">
        <v>11506</v>
      </c>
      <c r="D199" s="97"/>
      <c r="E199" s="96" t="s">
        <v>85</v>
      </c>
      <c r="F199" s="97"/>
      <c r="G199" s="96" t="s">
        <v>150</v>
      </c>
      <c r="H199" s="98"/>
      <c r="I199" s="99"/>
      <c r="J199" s="97"/>
      <c r="K199" s="99"/>
      <c r="L199" s="97"/>
      <c r="M199" s="97"/>
      <c r="N199" s="105">
        <v>45874.0</v>
      </c>
    </row>
    <row r="200">
      <c r="A200" s="96" t="s">
        <v>7245</v>
      </c>
      <c r="B200" s="96">
        <v>2.1984702146E10</v>
      </c>
      <c r="C200" s="97"/>
      <c r="D200" s="96" t="s">
        <v>11358</v>
      </c>
      <c r="E200" s="96" t="s">
        <v>4944</v>
      </c>
      <c r="F200" s="97"/>
      <c r="G200" s="96" t="s">
        <v>150</v>
      </c>
      <c r="H200" s="98"/>
      <c r="I200" s="99"/>
      <c r="J200" s="97"/>
      <c r="K200" s="99"/>
      <c r="L200" s="97"/>
      <c r="M200" s="97"/>
      <c r="N200" s="105">
        <v>45874.0</v>
      </c>
    </row>
    <row r="201">
      <c r="A201" s="96" t="s">
        <v>5040</v>
      </c>
      <c r="B201" s="96">
        <v>2.4988395519E10</v>
      </c>
      <c r="C201" s="96" t="s">
        <v>11507</v>
      </c>
      <c r="D201" s="96" t="s">
        <v>11495</v>
      </c>
      <c r="E201" s="96" t="s">
        <v>85</v>
      </c>
      <c r="F201" s="96" t="s">
        <v>93</v>
      </c>
      <c r="G201" s="96" t="s">
        <v>53</v>
      </c>
      <c r="H201" s="101">
        <v>327.43</v>
      </c>
      <c r="I201" s="100">
        <v>45877.0</v>
      </c>
      <c r="J201" s="96">
        <v>9.6581078E7</v>
      </c>
      <c r="K201" s="100">
        <v>45920.0</v>
      </c>
      <c r="L201" s="97"/>
      <c r="M201" s="96" t="s">
        <v>11508</v>
      </c>
      <c r="N201" s="100">
        <v>45900.0</v>
      </c>
    </row>
    <row r="202">
      <c r="A202" s="96" t="s">
        <v>11509</v>
      </c>
      <c r="B202" s="96">
        <v>2.1999673309E10</v>
      </c>
      <c r="C202" s="96" t="s">
        <v>11510</v>
      </c>
      <c r="D202" s="97"/>
      <c r="E202" s="96" t="s">
        <v>85</v>
      </c>
      <c r="F202" s="97"/>
      <c r="G202" s="96" t="s">
        <v>150</v>
      </c>
      <c r="H202" s="98"/>
      <c r="I202" s="99"/>
      <c r="J202" s="97"/>
      <c r="K202" s="99"/>
      <c r="L202" s="97"/>
      <c r="M202" s="97"/>
      <c r="N202" s="105">
        <v>45874.0</v>
      </c>
    </row>
    <row r="203">
      <c r="A203" s="96" t="s">
        <v>11420</v>
      </c>
      <c r="B203" s="96">
        <v>2.1982924669E10</v>
      </c>
      <c r="C203" s="96" t="s">
        <v>11511</v>
      </c>
      <c r="D203" s="96" t="s">
        <v>11358</v>
      </c>
      <c r="E203" s="96" t="s">
        <v>85</v>
      </c>
      <c r="F203" s="97"/>
      <c r="G203" s="96" t="s">
        <v>150</v>
      </c>
      <c r="H203" s="98"/>
      <c r="I203" s="99"/>
      <c r="J203" s="97"/>
      <c r="K203" s="99"/>
      <c r="L203" s="97"/>
      <c r="M203" s="97"/>
      <c r="N203" s="105">
        <v>45876.0</v>
      </c>
    </row>
    <row r="204">
      <c r="A204" s="96" t="s">
        <v>4159</v>
      </c>
      <c r="B204" s="96">
        <v>2.1964702691E10</v>
      </c>
      <c r="C204" s="96" t="s">
        <v>11512</v>
      </c>
      <c r="D204" s="96" t="s">
        <v>11358</v>
      </c>
      <c r="E204" s="96" t="s">
        <v>85</v>
      </c>
      <c r="F204" s="97"/>
      <c r="G204" s="96" t="s">
        <v>150</v>
      </c>
      <c r="H204" s="98"/>
      <c r="I204" s="99"/>
      <c r="J204" s="97"/>
      <c r="K204" s="99"/>
      <c r="L204" s="97"/>
      <c r="M204" s="97"/>
      <c r="N204" s="105">
        <v>45876.0</v>
      </c>
    </row>
    <row r="205">
      <c r="A205" s="96" t="s">
        <v>4919</v>
      </c>
      <c r="B205" s="96">
        <v>2.1971377198E10</v>
      </c>
      <c r="C205" s="96" t="s">
        <v>11513</v>
      </c>
      <c r="D205" s="97"/>
      <c r="E205" s="96" t="s">
        <v>85</v>
      </c>
      <c r="F205" s="97"/>
      <c r="G205" s="96" t="s">
        <v>150</v>
      </c>
      <c r="H205" s="98"/>
      <c r="I205" s="99"/>
      <c r="J205" s="97"/>
      <c r="K205" s="99"/>
      <c r="L205" s="97"/>
      <c r="M205" s="97"/>
      <c r="N205" s="105">
        <v>45876.0</v>
      </c>
    </row>
    <row r="206">
      <c r="A206" s="96" t="s">
        <v>5331</v>
      </c>
      <c r="B206" s="96">
        <v>2.1966353431E10</v>
      </c>
      <c r="C206" s="97"/>
      <c r="D206" s="97"/>
      <c r="E206" s="96" t="s">
        <v>85</v>
      </c>
      <c r="F206" s="97"/>
      <c r="G206" s="96" t="s">
        <v>150</v>
      </c>
      <c r="H206" s="98"/>
      <c r="I206" s="99"/>
      <c r="J206" s="97"/>
      <c r="K206" s="99"/>
      <c r="L206" s="97"/>
      <c r="M206" s="97"/>
      <c r="N206" s="105">
        <v>45876.0</v>
      </c>
    </row>
    <row r="207">
      <c r="A207" s="96" t="s">
        <v>5270</v>
      </c>
      <c r="B207" s="96">
        <v>2.1969901711E10</v>
      </c>
      <c r="C207" s="97"/>
      <c r="D207" s="97"/>
      <c r="E207" s="96" t="s">
        <v>85</v>
      </c>
      <c r="F207" s="97"/>
      <c r="G207" s="96" t="s">
        <v>150</v>
      </c>
      <c r="H207" s="98"/>
      <c r="I207" s="99"/>
      <c r="J207" s="97"/>
      <c r="K207" s="99"/>
      <c r="L207" s="97"/>
      <c r="M207" s="97"/>
      <c r="N207" s="105">
        <v>45877.0</v>
      </c>
    </row>
    <row r="208">
      <c r="A208" s="96" t="s">
        <v>4458</v>
      </c>
      <c r="B208" s="96">
        <v>2.1966351773E10</v>
      </c>
      <c r="C208" s="97"/>
      <c r="D208" s="97"/>
      <c r="E208" s="96" t="s">
        <v>85</v>
      </c>
      <c r="F208" s="97"/>
      <c r="G208" s="96" t="s">
        <v>150</v>
      </c>
      <c r="H208" s="98"/>
      <c r="I208" s="99"/>
      <c r="J208" s="97"/>
      <c r="K208" s="99"/>
      <c r="L208" s="97"/>
      <c r="M208" s="97"/>
      <c r="N208" s="105">
        <v>45877.0</v>
      </c>
    </row>
    <row r="209">
      <c r="A209" s="96" t="s">
        <v>11514</v>
      </c>
      <c r="B209" s="96">
        <v>2.1984488819E10</v>
      </c>
      <c r="C209" s="97"/>
      <c r="D209" s="97"/>
      <c r="E209" s="96" t="s">
        <v>85</v>
      </c>
      <c r="F209" s="97"/>
      <c r="G209" s="96" t="s">
        <v>150</v>
      </c>
      <c r="H209" s="98"/>
      <c r="I209" s="99"/>
      <c r="J209" s="97"/>
      <c r="K209" s="99"/>
      <c r="L209" s="97"/>
      <c r="M209" s="96" t="s">
        <v>11515</v>
      </c>
      <c r="N209" s="100">
        <v>45877.0</v>
      </c>
    </row>
    <row r="210">
      <c r="A210" s="96" t="s">
        <v>11516</v>
      </c>
      <c r="B210" s="96" t="s">
        <v>11517</v>
      </c>
      <c r="C210" s="96" t="s">
        <v>11518</v>
      </c>
      <c r="D210" s="96" t="s">
        <v>10219</v>
      </c>
      <c r="E210" s="96" t="s">
        <v>671</v>
      </c>
      <c r="F210" s="96" t="s">
        <v>1146</v>
      </c>
      <c r="G210" s="96" t="s">
        <v>53</v>
      </c>
      <c r="H210" s="101">
        <v>747.33</v>
      </c>
      <c r="I210" s="100">
        <v>45883.0</v>
      </c>
      <c r="J210" s="96">
        <v>1.7552104736384E13</v>
      </c>
      <c r="K210" s="100">
        <v>45883.0</v>
      </c>
      <c r="L210" s="97"/>
      <c r="M210" s="96" t="s">
        <v>11519</v>
      </c>
      <c r="N210" s="100">
        <v>45881.0</v>
      </c>
    </row>
    <row r="211">
      <c r="A211" s="96" t="s">
        <v>4919</v>
      </c>
      <c r="B211" s="96">
        <v>2.1970622106E10</v>
      </c>
      <c r="C211" s="96" t="s">
        <v>11520</v>
      </c>
      <c r="D211" s="96" t="s">
        <v>11358</v>
      </c>
      <c r="E211" s="96" t="s">
        <v>85</v>
      </c>
      <c r="F211" s="96" t="s">
        <v>278</v>
      </c>
      <c r="G211" s="96" t="s">
        <v>150</v>
      </c>
      <c r="H211" s="101">
        <v>708.0</v>
      </c>
      <c r="I211" s="99"/>
      <c r="J211" s="97"/>
      <c r="K211" s="99"/>
      <c r="L211" s="97"/>
      <c r="M211" s="97"/>
      <c r="N211" s="100">
        <v>45881.0</v>
      </c>
    </row>
    <row r="212">
      <c r="A212" s="96" t="s">
        <v>11521</v>
      </c>
      <c r="B212" s="96" t="s">
        <v>11522</v>
      </c>
      <c r="C212" s="97"/>
      <c r="D212" s="97"/>
      <c r="E212" s="96" t="s">
        <v>85</v>
      </c>
      <c r="F212" s="96" t="s">
        <v>718</v>
      </c>
      <c r="G212" s="96" t="s">
        <v>150</v>
      </c>
      <c r="H212" s="101">
        <v>448.97</v>
      </c>
      <c r="I212" s="99"/>
      <c r="J212" s="97"/>
      <c r="K212" s="99"/>
      <c r="L212" s="97"/>
      <c r="M212" s="97"/>
      <c r="N212" s="100">
        <v>45881.0</v>
      </c>
    </row>
    <row r="213">
      <c r="A213" s="96" t="s">
        <v>11523</v>
      </c>
      <c r="B213" s="96">
        <v>2.299890976E10</v>
      </c>
      <c r="C213" s="96" t="s">
        <v>11524</v>
      </c>
      <c r="D213" s="96" t="s">
        <v>4849</v>
      </c>
      <c r="E213" s="96" t="s">
        <v>85</v>
      </c>
      <c r="F213" s="97"/>
      <c r="G213" s="96" t="s">
        <v>150</v>
      </c>
      <c r="H213" s="98"/>
      <c r="I213" s="99"/>
      <c r="J213" s="97"/>
      <c r="K213" s="99"/>
      <c r="L213" s="97"/>
      <c r="M213" s="97"/>
      <c r="N213" s="100">
        <v>45881.0</v>
      </c>
    </row>
    <row r="214">
      <c r="A214" s="96" t="s">
        <v>11525</v>
      </c>
      <c r="B214" s="96">
        <v>2.1974254056E10</v>
      </c>
      <c r="C214" s="96" t="s">
        <v>11526</v>
      </c>
      <c r="D214" s="97"/>
      <c r="E214" s="96" t="s">
        <v>85</v>
      </c>
      <c r="F214" s="97"/>
      <c r="G214" s="96" t="s">
        <v>150</v>
      </c>
      <c r="H214" s="98"/>
      <c r="I214" s="99"/>
      <c r="J214" s="97"/>
      <c r="K214" s="99"/>
      <c r="L214" s="97"/>
      <c r="M214" s="97"/>
      <c r="N214" s="105">
        <v>45881.0</v>
      </c>
    </row>
    <row r="215">
      <c r="A215" s="96" t="s">
        <v>7907</v>
      </c>
      <c r="B215" s="96">
        <v>2.1966843796E10</v>
      </c>
      <c r="C215" s="96" t="s">
        <v>7908</v>
      </c>
      <c r="D215" s="97"/>
      <c r="E215" s="96" t="s">
        <v>85</v>
      </c>
      <c r="F215" s="97"/>
      <c r="G215" s="96" t="s">
        <v>150</v>
      </c>
      <c r="H215" s="98"/>
      <c r="I215" s="99"/>
      <c r="J215" s="97"/>
      <c r="K215" s="99"/>
      <c r="L215" s="97"/>
      <c r="M215" s="97"/>
      <c r="N215" s="105">
        <v>45881.0</v>
      </c>
    </row>
    <row r="216">
      <c r="A216" s="96" t="s">
        <v>10438</v>
      </c>
      <c r="B216" s="96">
        <v>2.1981525388E10</v>
      </c>
      <c r="C216" s="97"/>
      <c r="D216" s="96" t="s">
        <v>9613</v>
      </c>
      <c r="E216" s="96" t="s">
        <v>85</v>
      </c>
      <c r="F216" s="97"/>
      <c r="G216" s="96" t="s">
        <v>150</v>
      </c>
      <c r="H216" s="98"/>
      <c r="I216" s="99"/>
      <c r="J216" s="97"/>
      <c r="K216" s="99"/>
      <c r="L216" s="97"/>
      <c r="M216" s="97"/>
      <c r="N216" s="105">
        <v>45881.0</v>
      </c>
    </row>
    <row r="217">
      <c r="A217" s="96" t="s">
        <v>11527</v>
      </c>
      <c r="B217" s="96">
        <v>2.1967514636E10</v>
      </c>
      <c r="C217" s="97"/>
      <c r="D217" s="97"/>
      <c r="E217" s="96" t="s">
        <v>134</v>
      </c>
      <c r="F217" s="97"/>
      <c r="G217" s="96" t="s">
        <v>150</v>
      </c>
      <c r="H217" s="98"/>
      <c r="I217" s="99"/>
      <c r="J217" s="97"/>
      <c r="K217" s="99"/>
      <c r="L217" s="97"/>
      <c r="M217" s="97"/>
      <c r="N217" s="105">
        <v>45887.0</v>
      </c>
    </row>
    <row r="218">
      <c r="A218" s="96" t="s">
        <v>11528</v>
      </c>
      <c r="B218" s="96">
        <v>2.2998617881E10</v>
      </c>
      <c r="C218" s="96" t="s">
        <v>11529</v>
      </c>
      <c r="D218" s="97"/>
      <c r="E218" s="96" t="s">
        <v>85</v>
      </c>
      <c r="F218" s="97"/>
      <c r="G218" s="96" t="s">
        <v>150</v>
      </c>
      <c r="H218" s="98"/>
      <c r="I218" s="99"/>
      <c r="J218" s="97"/>
      <c r="K218" s="99"/>
      <c r="L218" s="97"/>
      <c r="M218" s="97"/>
      <c r="N218" s="105">
        <v>45888.0</v>
      </c>
    </row>
    <row r="219">
      <c r="A219" s="96" t="s">
        <v>4968</v>
      </c>
      <c r="B219" s="96">
        <v>2.1975636119E10</v>
      </c>
      <c r="C219" s="96" t="s">
        <v>11530</v>
      </c>
      <c r="D219" s="96" t="s">
        <v>11531</v>
      </c>
      <c r="E219" s="96" t="s">
        <v>85</v>
      </c>
      <c r="F219" s="96" t="s">
        <v>2141</v>
      </c>
      <c r="G219" s="96" t="s">
        <v>150</v>
      </c>
      <c r="H219" s="101">
        <v>615.0</v>
      </c>
      <c r="I219" s="99"/>
      <c r="J219" s="97"/>
      <c r="K219" s="99"/>
      <c r="L219" s="97"/>
      <c r="M219" s="97"/>
      <c r="N219" s="100">
        <v>45888.0</v>
      </c>
    </row>
    <row r="220">
      <c r="A220" s="96" t="s">
        <v>4531</v>
      </c>
      <c r="B220" s="96">
        <v>2.2998112618E10</v>
      </c>
      <c r="C220" s="96" t="s">
        <v>11532</v>
      </c>
      <c r="D220" s="97"/>
      <c r="E220" s="96" t="s">
        <v>85</v>
      </c>
      <c r="F220" s="96" t="s">
        <v>93</v>
      </c>
      <c r="G220" s="96" t="s">
        <v>150</v>
      </c>
      <c r="H220" s="101">
        <v>809.17</v>
      </c>
      <c r="I220" s="99"/>
      <c r="J220" s="97"/>
      <c r="K220" s="99"/>
      <c r="L220" s="97"/>
      <c r="M220" s="97"/>
      <c r="N220" s="100">
        <v>45888.0</v>
      </c>
    </row>
    <row r="221">
      <c r="A221" s="96" t="s">
        <v>11533</v>
      </c>
      <c r="B221" s="96">
        <v>2.1964596374E10</v>
      </c>
      <c r="C221" s="96" t="s">
        <v>11534</v>
      </c>
      <c r="D221" s="97"/>
      <c r="E221" s="96" t="s">
        <v>85</v>
      </c>
      <c r="F221" s="97"/>
      <c r="G221" s="96" t="s">
        <v>150</v>
      </c>
      <c r="H221" s="98"/>
      <c r="I221" s="99"/>
      <c r="J221" s="97"/>
      <c r="K221" s="99"/>
      <c r="L221" s="97"/>
      <c r="M221" s="97"/>
      <c r="N221" s="105">
        <v>45888.0</v>
      </c>
    </row>
    <row r="222">
      <c r="A222" s="96" t="s">
        <v>4</v>
      </c>
      <c r="B222" s="96">
        <v>2.1959388965E10</v>
      </c>
      <c r="C222" s="96" t="s">
        <v>11535</v>
      </c>
      <c r="D222" s="97"/>
      <c r="E222" s="96" t="s">
        <v>85</v>
      </c>
      <c r="F222" s="97"/>
      <c r="G222" s="96" t="s">
        <v>150</v>
      </c>
      <c r="H222" s="98"/>
      <c r="I222" s="99"/>
      <c r="J222" s="97"/>
      <c r="K222" s="99"/>
      <c r="L222" s="97"/>
      <c r="M222" s="97"/>
      <c r="N222" s="105">
        <v>45888.0</v>
      </c>
    </row>
    <row r="223">
      <c r="A223" s="96" t="s">
        <v>3978</v>
      </c>
      <c r="B223" s="96">
        <v>2.1973465166E10</v>
      </c>
      <c r="C223" s="96" t="s">
        <v>11536</v>
      </c>
      <c r="D223" s="97"/>
      <c r="E223" s="96" t="s">
        <v>85</v>
      </c>
      <c r="F223" s="97"/>
      <c r="G223" s="96" t="s">
        <v>150</v>
      </c>
      <c r="H223" s="98"/>
      <c r="I223" s="99"/>
      <c r="J223" s="97"/>
      <c r="K223" s="99"/>
      <c r="L223" s="97"/>
      <c r="M223" s="97"/>
      <c r="N223" s="105">
        <v>45889.0</v>
      </c>
    </row>
    <row r="224">
      <c r="A224" s="96" t="s">
        <v>3</v>
      </c>
      <c r="B224" s="96">
        <v>2.1983638323E10</v>
      </c>
      <c r="C224" s="96" t="s">
        <v>11537</v>
      </c>
      <c r="D224" s="97"/>
      <c r="E224" s="96" t="s">
        <v>85</v>
      </c>
      <c r="F224" s="97"/>
      <c r="G224" s="96" t="s">
        <v>150</v>
      </c>
      <c r="H224" s="98"/>
      <c r="I224" s="99"/>
      <c r="J224" s="97"/>
      <c r="K224" s="99"/>
      <c r="L224" s="97"/>
      <c r="M224" s="97"/>
      <c r="N224" s="105">
        <v>45889.0</v>
      </c>
    </row>
    <row r="225">
      <c r="A225" s="96" t="s">
        <v>9051</v>
      </c>
      <c r="B225" s="96">
        <v>2.1965561402E10</v>
      </c>
      <c r="C225" s="96" t="s">
        <v>11538</v>
      </c>
      <c r="D225" s="97"/>
      <c r="E225" s="96" t="s">
        <v>85</v>
      </c>
      <c r="F225" s="97"/>
      <c r="G225" s="96" t="s">
        <v>150</v>
      </c>
      <c r="H225" s="98"/>
      <c r="I225" s="99"/>
      <c r="J225" s="97"/>
      <c r="K225" s="99"/>
      <c r="L225" s="97"/>
      <c r="M225" s="97"/>
      <c r="N225" s="105">
        <v>45889.0</v>
      </c>
    </row>
    <row r="226">
      <c r="A226" s="96" t="s">
        <v>4795</v>
      </c>
      <c r="B226" s="96">
        <v>2.197077073E10</v>
      </c>
      <c r="C226" s="96" t="s">
        <v>11539</v>
      </c>
      <c r="D226" s="97"/>
      <c r="E226" s="96" t="s">
        <v>85</v>
      </c>
      <c r="F226" s="97"/>
      <c r="G226" s="96" t="s">
        <v>150</v>
      </c>
      <c r="H226" s="98"/>
      <c r="I226" s="99"/>
      <c r="J226" s="97"/>
      <c r="K226" s="99"/>
      <c r="L226" s="97"/>
      <c r="M226" s="97"/>
      <c r="N226" s="105">
        <v>45889.0</v>
      </c>
    </row>
    <row r="227">
      <c r="A227" s="96" t="s">
        <v>4713</v>
      </c>
      <c r="B227" s="96">
        <v>2.1972902666E10</v>
      </c>
      <c r="C227" s="96" t="s">
        <v>11540</v>
      </c>
      <c r="D227" s="97"/>
      <c r="E227" s="96" t="s">
        <v>85</v>
      </c>
      <c r="F227" s="97"/>
      <c r="G227" s="96" t="s">
        <v>150</v>
      </c>
      <c r="H227" s="98"/>
      <c r="I227" s="99"/>
      <c r="J227" s="97"/>
      <c r="K227" s="99"/>
      <c r="L227" s="97"/>
      <c r="M227" s="97"/>
      <c r="N227" s="105">
        <v>45889.0</v>
      </c>
    </row>
    <row r="228">
      <c r="A228" s="96" t="s">
        <v>4159</v>
      </c>
      <c r="B228" s="96" t="s">
        <v>11541</v>
      </c>
      <c r="C228" s="97"/>
      <c r="D228" s="96" t="s">
        <v>11141</v>
      </c>
      <c r="E228" s="96" t="s">
        <v>4734</v>
      </c>
      <c r="F228" s="96" t="s">
        <v>103</v>
      </c>
      <c r="G228" s="96" t="s">
        <v>94</v>
      </c>
      <c r="H228" s="101">
        <v>208.21</v>
      </c>
      <c r="I228" s="99"/>
      <c r="J228" s="97"/>
      <c r="K228" s="99"/>
      <c r="L228" s="97"/>
      <c r="M228" s="97"/>
      <c r="N228" s="100">
        <v>45889.0</v>
      </c>
    </row>
    <row r="229">
      <c r="A229" s="96" t="s">
        <v>4799</v>
      </c>
      <c r="B229" s="96" t="s">
        <v>11542</v>
      </c>
      <c r="C229" s="97"/>
      <c r="D229" s="97"/>
      <c r="E229" s="96" t="s">
        <v>4944</v>
      </c>
      <c r="F229" s="97"/>
      <c r="G229" s="96" t="s">
        <v>150</v>
      </c>
      <c r="H229" s="98"/>
      <c r="I229" s="99"/>
      <c r="J229" s="97"/>
      <c r="K229" s="99"/>
      <c r="L229" s="97"/>
      <c r="M229" s="96" t="s">
        <v>11543</v>
      </c>
      <c r="N229" s="100">
        <v>45889.0</v>
      </c>
    </row>
    <row r="230">
      <c r="A230" s="96" t="s">
        <v>5075</v>
      </c>
      <c r="B230" s="96" t="s">
        <v>11544</v>
      </c>
      <c r="C230" s="97"/>
      <c r="D230" s="96" t="s">
        <v>4632</v>
      </c>
      <c r="E230" s="96" t="s">
        <v>4944</v>
      </c>
      <c r="F230" s="96" t="s">
        <v>137</v>
      </c>
      <c r="G230" s="96" t="s">
        <v>94</v>
      </c>
      <c r="H230" s="101">
        <v>764.23</v>
      </c>
      <c r="I230" s="99"/>
      <c r="J230" s="97"/>
      <c r="K230" s="99"/>
      <c r="L230" s="97"/>
      <c r="M230" s="97"/>
      <c r="N230" s="100">
        <v>45889.0</v>
      </c>
    </row>
    <row r="231">
      <c r="A231" s="96" t="s">
        <v>4286</v>
      </c>
      <c r="B231" s="96" t="s">
        <v>11545</v>
      </c>
      <c r="C231" s="97"/>
      <c r="D231" s="97"/>
      <c r="E231" s="96" t="s">
        <v>4734</v>
      </c>
      <c r="F231" s="97"/>
      <c r="G231" s="96" t="s">
        <v>150</v>
      </c>
      <c r="H231" s="98"/>
      <c r="I231" s="99"/>
      <c r="J231" s="97"/>
      <c r="K231" s="99"/>
      <c r="L231" s="97"/>
      <c r="M231" s="97"/>
      <c r="N231" s="100">
        <v>45889.0</v>
      </c>
    </row>
    <row r="232">
      <c r="A232" s="96" t="s">
        <v>4269</v>
      </c>
      <c r="B232" s="96">
        <v>2.19983808E10</v>
      </c>
      <c r="C232" s="97"/>
      <c r="D232" s="96" t="s">
        <v>9865</v>
      </c>
      <c r="E232" s="96" t="s">
        <v>649</v>
      </c>
      <c r="F232" s="96" t="s">
        <v>289</v>
      </c>
      <c r="G232" s="96" t="s">
        <v>94</v>
      </c>
      <c r="H232" s="101">
        <v>902.95</v>
      </c>
      <c r="I232" s="99"/>
      <c r="J232" s="97"/>
      <c r="K232" s="99"/>
      <c r="L232" s="97"/>
      <c r="M232" s="96" t="s">
        <v>11546</v>
      </c>
      <c r="N232" s="100">
        <v>45890.0</v>
      </c>
    </row>
    <row r="233">
      <c r="A233" s="96" t="s">
        <v>5234</v>
      </c>
      <c r="B233" s="96">
        <v>2.4981474742E10</v>
      </c>
      <c r="C233" s="97"/>
      <c r="D233" s="96" t="s">
        <v>11547</v>
      </c>
      <c r="E233" s="96" t="s">
        <v>649</v>
      </c>
      <c r="F233" s="96" t="s">
        <v>278</v>
      </c>
      <c r="G233" s="96" t="s">
        <v>150</v>
      </c>
      <c r="H233" s="101">
        <v>1585.18</v>
      </c>
      <c r="I233" s="99"/>
      <c r="J233" s="97"/>
      <c r="K233" s="99"/>
      <c r="L233" s="97"/>
      <c r="M233" s="97"/>
      <c r="N233" s="100">
        <v>45890.0</v>
      </c>
    </row>
    <row r="234">
      <c r="A234" s="96" t="s">
        <v>5154</v>
      </c>
      <c r="B234" s="96">
        <v>2.1964231917E10</v>
      </c>
      <c r="C234" s="97"/>
      <c r="D234" s="97"/>
      <c r="E234" s="96" t="s">
        <v>649</v>
      </c>
      <c r="F234" s="97"/>
      <c r="G234" s="96" t="s">
        <v>150</v>
      </c>
      <c r="H234" s="98"/>
      <c r="I234" s="99"/>
      <c r="J234" s="97"/>
      <c r="K234" s="99"/>
      <c r="L234" s="97"/>
      <c r="M234" s="97"/>
      <c r="N234" s="105">
        <v>45890.0</v>
      </c>
    </row>
    <row r="235">
      <c r="A235" s="96" t="s">
        <v>11548</v>
      </c>
      <c r="B235" s="96">
        <v>2.2981523307E10</v>
      </c>
      <c r="C235" s="96" t="s">
        <v>11549</v>
      </c>
      <c r="D235" s="97"/>
      <c r="E235" s="96" t="s">
        <v>85</v>
      </c>
      <c r="F235" s="97"/>
      <c r="G235" s="96" t="s">
        <v>150</v>
      </c>
      <c r="H235" s="98"/>
      <c r="I235" s="99"/>
      <c r="J235" s="97"/>
      <c r="K235" s="99"/>
      <c r="L235" s="97"/>
      <c r="M235" s="97"/>
      <c r="N235" s="105">
        <v>45891.0</v>
      </c>
    </row>
    <row r="236">
      <c r="A236" s="96" t="s">
        <v>11550</v>
      </c>
      <c r="B236" s="96">
        <v>2.1983610622E10</v>
      </c>
      <c r="C236" s="96" t="s">
        <v>11551</v>
      </c>
      <c r="D236" s="96" t="s">
        <v>4885</v>
      </c>
      <c r="E236" s="96" t="s">
        <v>85</v>
      </c>
      <c r="F236" s="96" t="s">
        <v>103</v>
      </c>
      <c r="G236" s="96" t="s">
        <v>150</v>
      </c>
      <c r="H236" s="101">
        <v>171.41</v>
      </c>
      <c r="I236" s="99"/>
      <c r="J236" s="97"/>
      <c r="K236" s="99"/>
      <c r="L236" s="97"/>
      <c r="M236" s="97"/>
      <c r="N236" s="100">
        <v>45891.0</v>
      </c>
    </row>
    <row r="237">
      <c r="A237" s="96" t="s">
        <v>7114</v>
      </c>
      <c r="B237" s="96">
        <v>2.4992759463E10</v>
      </c>
      <c r="C237" s="96" t="s">
        <v>11552</v>
      </c>
      <c r="D237" s="96" t="s">
        <v>11553</v>
      </c>
      <c r="E237" s="96" t="s">
        <v>85</v>
      </c>
      <c r="F237" s="96" t="s">
        <v>93</v>
      </c>
      <c r="G237" s="96" t="s">
        <v>53</v>
      </c>
      <c r="H237" s="101">
        <v>476.28</v>
      </c>
      <c r="I237" s="100">
        <v>45909.0</v>
      </c>
      <c r="J237" s="96">
        <v>9.6642017E7</v>
      </c>
      <c r="K237" s="100">
        <v>45931.0</v>
      </c>
      <c r="L237" s="97"/>
      <c r="M237" s="96" t="s">
        <v>11554</v>
      </c>
      <c r="N237" s="100">
        <v>45916.0</v>
      </c>
    </row>
    <row r="238">
      <c r="A238" s="96" t="s">
        <v>3990</v>
      </c>
      <c r="B238" s="96">
        <v>2.2999176684E10</v>
      </c>
      <c r="C238" s="97"/>
      <c r="D238" s="97"/>
      <c r="E238" s="96" t="s">
        <v>85</v>
      </c>
      <c r="F238" s="97"/>
      <c r="G238" s="96" t="s">
        <v>150</v>
      </c>
      <c r="H238" s="98"/>
      <c r="I238" s="99"/>
      <c r="J238" s="97"/>
      <c r="K238" s="99"/>
      <c r="L238" s="97"/>
      <c r="M238" s="97"/>
      <c r="N238" s="105">
        <v>45891.0</v>
      </c>
    </row>
    <row r="239">
      <c r="A239" s="96" t="s">
        <v>4897</v>
      </c>
      <c r="B239" s="96">
        <v>2.1985327167E10</v>
      </c>
      <c r="C239" s="97"/>
      <c r="D239" s="97"/>
      <c r="E239" s="96" t="s">
        <v>85</v>
      </c>
      <c r="F239" s="97"/>
      <c r="G239" s="96" t="s">
        <v>150</v>
      </c>
      <c r="H239" s="98"/>
      <c r="I239" s="99"/>
      <c r="J239" s="97"/>
      <c r="K239" s="99"/>
      <c r="L239" s="97"/>
      <c r="M239" s="97"/>
      <c r="N239" s="105">
        <v>45891.0</v>
      </c>
    </row>
    <row r="240">
      <c r="A240" s="96" t="s">
        <v>3978</v>
      </c>
      <c r="B240" s="96">
        <v>2.1992921379E10</v>
      </c>
      <c r="C240" s="96" t="s">
        <v>11555</v>
      </c>
      <c r="D240" s="97"/>
      <c r="E240" s="96" t="s">
        <v>85</v>
      </c>
      <c r="F240" s="97"/>
      <c r="G240" s="96" t="s">
        <v>150</v>
      </c>
      <c r="H240" s="98"/>
      <c r="I240" s="99"/>
      <c r="J240" s="97"/>
      <c r="K240" s="99"/>
      <c r="L240" s="97"/>
      <c r="M240" s="97"/>
      <c r="N240" s="105">
        <v>45895.0</v>
      </c>
    </row>
    <row r="241">
      <c r="A241" s="96" t="s">
        <v>10441</v>
      </c>
      <c r="B241" s="96">
        <v>2.1979952772E10</v>
      </c>
      <c r="C241" s="96" t="s">
        <v>11556</v>
      </c>
      <c r="D241" s="97"/>
      <c r="E241" s="96" t="s">
        <v>85</v>
      </c>
      <c r="F241" s="97"/>
      <c r="G241" s="96" t="s">
        <v>150</v>
      </c>
      <c r="H241" s="98"/>
      <c r="I241" s="99"/>
      <c r="J241" s="97"/>
      <c r="K241" s="99"/>
      <c r="L241" s="97"/>
      <c r="M241" s="97"/>
      <c r="N241" s="105">
        <v>45895.0</v>
      </c>
    </row>
    <row r="242">
      <c r="A242" s="96" t="s">
        <v>4009</v>
      </c>
      <c r="B242" s="96">
        <v>2.1998373868E10</v>
      </c>
      <c r="C242" s="96" t="s">
        <v>11557</v>
      </c>
      <c r="D242" s="97"/>
      <c r="E242" s="96" t="s">
        <v>85</v>
      </c>
      <c r="F242" s="97"/>
      <c r="G242" s="96" t="s">
        <v>150</v>
      </c>
      <c r="H242" s="98"/>
      <c r="I242" s="99"/>
      <c r="J242" s="97"/>
      <c r="K242" s="99"/>
      <c r="L242" s="97"/>
      <c r="M242" s="97"/>
      <c r="N242" s="105">
        <v>45895.0</v>
      </c>
    </row>
    <row r="243">
      <c r="A243" s="96" t="s">
        <v>4022</v>
      </c>
      <c r="B243" s="96">
        <v>2.1982578496E10</v>
      </c>
      <c r="C243" s="96" t="s">
        <v>11558</v>
      </c>
      <c r="D243" s="97"/>
      <c r="E243" s="96" t="s">
        <v>85</v>
      </c>
      <c r="F243" s="97"/>
      <c r="G243" s="96" t="s">
        <v>150</v>
      </c>
      <c r="H243" s="98"/>
      <c r="I243" s="99"/>
      <c r="J243" s="97"/>
      <c r="K243" s="99"/>
      <c r="L243" s="97"/>
      <c r="M243" s="97"/>
      <c r="N243" s="105">
        <v>45895.0</v>
      </c>
    </row>
    <row r="244">
      <c r="A244" s="96" t="s">
        <v>11559</v>
      </c>
      <c r="B244" s="96">
        <v>2.1964109214E10</v>
      </c>
      <c r="C244" s="96" t="s">
        <v>11560</v>
      </c>
      <c r="D244" s="97"/>
      <c r="E244" s="96" t="s">
        <v>85</v>
      </c>
      <c r="F244" s="97"/>
      <c r="G244" s="96" t="s">
        <v>150</v>
      </c>
      <c r="H244" s="98"/>
      <c r="I244" s="99"/>
      <c r="J244" s="97"/>
      <c r="K244" s="99"/>
      <c r="L244" s="97"/>
      <c r="M244" s="97"/>
      <c r="N244" s="105">
        <v>45895.0</v>
      </c>
    </row>
    <row r="245">
      <c r="A245" s="96" t="s">
        <v>11561</v>
      </c>
      <c r="B245" s="96" t="s">
        <v>11562</v>
      </c>
      <c r="C245" s="97"/>
      <c r="D245" s="96" t="s">
        <v>9783</v>
      </c>
      <c r="E245" s="96" t="s">
        <v>4944</v>
      </c>
      <c r="F245" s="96" t="s">
        <v>137</v>
      </c>
      <c r="G245" s="96" t="s">
        <v>94</v>
      </c>
      <c r="H245" s="101">
        <v>1595.79</v>
      </c>
      <c r="I245" s="99"/>
      <c r="J245" s="97"/>
      <c r="K245" s="99"/>
      <c r="L245" s="97"/>
      <c r="M245" s="96" t="s">
        <v>11563</v>
      </c>
      <c r="N245" s="100">
        <v>45895.0</v>
      </c>
    </row>
    <row r="246">
      <c r="A246" s="96" t="s">
        <v>9400</v>
      </c>
      <c r="B246" s="96" t="s">
        <v>11564</v>
      </c>
      <c r="C246" s="97"/>
      <c r="D246" s="97"/>
      <c r="E246" s="96" t="s">
        <v>4944</v>
      </c>
      <c r="F246" s="97"/>
      <c r="G246" s="96" t="s">
        <v>150</v>
      </c>
      <c r="H246" s="98"/>
      <c r="I246" s="99"/>
      <c r="J246" s="97"/>
      <c r="K246" s="99"/>
      <c r="L246" s="97"/>
      <c r="M246" s="97"/>
      <c r="N246" s="100">
        <v>45895.0</v>
      </c>
    </row>
    <row r="247">
      <c r="A247" s="96" t="s">
        <v>4206</v>
      </c>
      <c r="B247" s="96" t="s">
        <v>11565</v>
      </c>
      <c r="C247" s="97"/>
      <c r="D247" s="97"/>
      <c r="E247" s="96" t="s">
        <v>4944</v>
      </c>
      <c r="F247" s="97"/>
      <c r="G247" s="96" t="s">
        <v>150</v>
      </c>
      <c r="H247" s="98"/>
      <c r="I247" s="99"/>
      <c r="J247" s="97"/>
      <c r="K247" s="99"/>
      <c r="L247" s="97"/>
      <c r="M247" s="97"/>
      <c r="N247" s="105">
        <v>45895.0</v>
      </c>
    </row>
    <row r="248">
      <c r="A248" s="96" t="s">
        <v>11566</v>
      </c>
      <c r="B248" s="96" t="s">
        <v>11567</v>
      </c>
      <c r="C248" s="97"/>
      <c r="D248" s="97"/>
      <c r="E248" s="96" t="s">
        <v>4944</v>
      </c>
      <c r="F248" s="96" t="s">
        <v>278</v>
      </c>
      <c r="G248" s="96" t="s">
        <v>94</v>
      </c>
      <c r="H248" s="101">
        <v>499.94</v>
      </c>
      <c r="I248" s="99"/>
      <c r="J248" s="97"/>
      <c r="K248" s="99"/>
      <c r="L248" s="97"/>
      <c r="M248" s="97"/>
      <c r="N248" s="100">
        <v>45895.0</v>
      </c>
    </row>
    <row r="249">
      <c r="A249" s="96" t="s">
        <v>5161</v>
      </c>
      <c r="B249" s="96">
        <v>2.197550132E10</v>
      </c>
      <c r="C249" s="97"/>
      <c r="D249" s="97"/>
      <c r="E249" s="96" t="s">
        <v>4944</v>
      </c>
      <c r="F249" s="97"/>
      <c r="G249" s="96" t="s">
        <v>150</v>
      </c>
      <c r="H249" s="98"/>
      <c r="I249" s="99"/>
      <c r="J249" s="97"/>
      <c r="K249" s="99"/>
      <c r="L249" s="97"/>
      <c r="M249" s="97"/>
      <c r="N249" s="105">
        <v>45895.0</v>
      </c>
    </row>
    <row r="250">
      <c r="A250" s="96" t="s">
        <v>4031</v>
      </c>
      <c r="B250" s="96">
        <v>2.1989417793E10</v>
      </c>
      <c r="C250" s="97"/>
      <c r="D250" s="97"/>
      <c r="E250" s="96" t="s">
        <v>4944</v>
      </c>
      <c r="F250" s="97"/>
      <c r="G250" s="96" t="s">
        <v>150</v>
      </c>
      <c r="H250" s="98"/>
      <c r="I250" s="99"/>
      <c r="J250" s="97"/>
      <c r="K250" s="99"/>
      <c r="L250" s="97"/>
      <c r="M250" s="97"/>
      <c r="N250" s="105">
        <v>45895.0</v>
      </c>
    </row>
    <row r="251">
      <c r="A251" s="96" t="s">
        <v>4549</v>
      </c>
      <c r="B251" s="96" t="s">
        <v>11568</v>
      </c>
      <c r="C251" s="97"/>
      <c r="D251" s="97"/>
      <c r="E251" s="96" t="s">
        <v>4944</v>
      </c>
      <c r="F251" s="97"/>
      <c r="G251" s="96" t="s">
        <v>150</v>
      </c>
      <c r="H251" s="98"/>
      <c r="I251" s="99"/>
      <c r="J251" s="97"/>
      <c r="K251" s="99"/>
      <c r="L251" s="97"/>
      <c r="M251" s="97"/>
      <c r="N251" s="105">
        <v>45895.0</v>
      </c>
    </row>
    <row r="252">
      <c r="A252" s="96" t="s">
        <v>11569</v>
      </c>
      <c r="B252" s="96">
        <v>2.1987512716E10</v>
      </c>
      <c r="C252" s="97"/>
      <c r="D252" s="97"/>
      <c r="E252" s="96" t="s">
        <v>4944</v>
      </c>
      <c r="F252" s="97"/>
      <c r="G252" s="96" t="s">
        <v>150</v>
      </c>
      <c r="H252" s="98"/>
      <c r="I252" s="99"/>
      <c r="J252" s="97"/>
      <c r="K252" s="99"/>
      <c r="L252" s="97"/>
      <c r="M252" s="97"/>
      <c r="N252" s="105">
        <v>45895.0</v>
      </c>
    </row>
    <row r="253">
      <c r="A253" s="96" t="s">
        <v>11570</v>
      </c>
      <c r="B253" s="96">
        <v>2.299255364E9</v>
      </c>
      <c r="C253" s="97"/>
      <c r="D253" s="97"/>
      <c r="E253" s="96" t="s">
        <v>4944</v>
      </c>
      <c r="F253" s="97"/>
      <c r="G253" s="96" t="s">
        <v>150</v>
      </c>
      <c r="H253" s="98"/>
      <c r="I253" s="99"/>
      <c r="J253" s="97"/>
      <c r="K253" s="99"/>
      <c r="L253" s="97"/>
      <c r="M253" s="96" t="s">
        <v>9761</v>
      </c>
      <c r="N253" s="105">
        <v>45895.0</v>
      </c>
    </row>
    <row r="254">
      <c r="A254" s="96" t="s">
        <v>4022</v>
      </c>
      <c r="B254" s="96" t="s">
        <v>11571</v>
      </c>
      <c r="C254" s="97"/>
      <c r="D254" s="97"/>
      <c r="E254" s="96" t="s">
        <v>4944</v>
      </c>
      <c r="F254" s="97"/>
      <c r="G254" s="96" t="s">
        <v>150</v>
      </c>
      <c r="H254" s="98"/>
      <c r="I254" s="99"/>
      <c r="J254" s="97"/>
      <c r="K254" s="99"/>
      <c r="L254" s="97"/>
      <c r="M254" s="97"/>
      <c r="N254" s="105">
        <v>45895.0</v>
      </c>
    </row>
    <row r="255">
      <c r="A255" s="96" t="s">
        <v>4132</v>
      </c>
      <c r="B255" s="96" t="s">
        <v>11572</v>
      </c>
      <c r="C255" s="97"/>
      <c r="D255" s="97"/>
      <c r="E255" s="96" t="s">
        <v>4944</v>
      </c>
      <c r="F255" s="97"/>
      <c r="G255" s="96" t="s">
        <v>150</v>
      </c>
      <c r="H255" s="98"/>
      <c r="I255" s="99"/>
      <c r="J255" s="97"/>
      <c r="K255" s="99"/>
      <c r="L255" s="97"/>
      <c r="M255" s="97"/>
      <c r="N255" s="105">
        <v>45895.0</v>
      </c>
    </row>
    <row r="256">
      <c r="A256" s="96" t="s">
        <v>8327</v>
      </c>
      <c r="B256" s="96">
        <v>2.1972951955E10</v>
      </c>
      <c r="C256" s="97"/>
      <c r="D256" s="97"/>
      <c r="E256" s="96" t="s">
        <v>4944</v>
      </c>
      <c r="F256" s="97"/>
      <c r="G256" s="96" t="s">
        <v>150</v>
      </c>
      <c r="H256" s="98"/>
      <c r="I256" s="99"/>
      <c r="J256" s="97"/>
      <c r="K256" s="99"/>
      <c r="L256" s="97"/>
      <c r="M256" s="97"/>
      <c r="N256" s="105">
        <v>45895.0</v>
      </c>
    </row>
    <row r="257">
      <c r="A257" s="96" t="s">
        <v>11573</v>
      </c>
      <c r="B257" s="96" t="s">
        <v>11574</v>
      </c>
      <c r="C257" s="97"/>
      <c r="D257" s="97"/>
      <c r="E257" s="96" t="s">
        <v>4944</v>
      </c>
      <c r="F257" s="97"/>
      <c r="G257" s="96" t="s">
        <v>150</v>
      </c>
      <c r="H257" s="98"/>
      <c r="I257" s="99"/>
      <c r="J257" s="97"/>
      <c r="K257" s="99"/>
      <c r="L257" s="97"/>
      <c r="M257" s="97"/>
      <c r="N257" s="105">
        <v>45895.0</v>
      </c>
    </row>
    <row r="258">
      <c r="A258" s="96" t="s">
        <v>4518</v>
      </c>
      <c r="B258" s="96" t="s">
        <v>11575</v>
      </c>
      <c r="C258" s="97"/>
      <c r="D258" s="97"/>
      <c r="E258" s="96" t="s">
        <v>4944</v>
      </c>
      <c r="F258" s="97"/>
      <c r="G258" s="96" t="s">
        <v>150</v>
      </c>
      <c r="H258" s="98"/>
      <c r="I258" s="99"/>
      <c r="J258" s="97"/>
      <c r="K258" s="99"/>
      <c r="L258" s="97"/>
      <c r="M258" s="96" t="s">
        <v>11576</v>
      </c>
      <c r="N258" s="100">
        <v>45895.0</v>
      </c>
    </row>
    <row r="259">
      <c r="A259" s="96" t="s">
        <v>11236</v>
      </c>
      <c r="B259" s="96" t="s">
        <v>11577</v>
      </c>
      <c r="C259" s="97"/>
      <c r="D259" s="97"/>
      <c r="E259" s="96" t="s">
        <v>4944</v>
      </c>
      <c r="F259" s="97"/>
      <c r="G259" s="96" t="s">
        <v>150</v>
      </c>
      <c r="H259" s="98"/>
      <c r="I259" s="99"/>
      <c r="J259" s="97"/>
      <c r="K259" s="99"/>
      <c r="L259" s="97"/>
      <c r="M259" s="97"/>
      <c r="N259" s="105">
        <v>45895.0</v>
      </c>
    </row>
    <row r="260">
      <c r="A260" s="96" t="s">
        <v>5053</v>
      </c>
      <c r="B260" s="96">
        <v>2.1998716818E10</v>
      </c>
      <c r="C260" s="97"/>
      <c r="D260" s="97"/>
      <c r="E260" s="96" t="s">
        <v>4944</v>
      </c>
      <c r="F260" s="97"/>
      <c r="G260" s="96" t="s">
        <v>150</v>
      </c>
      <c r="H260" s="98"/>
      <c r="I260" s="99"/>
      <c r="J260" s="97"/>
      <c r="K260" s="99"/>
      <c r="L260" s="97"/>
      <c r="M260" s="97"/>
      <c r="N260" s="105">
        <v>45895.0</v>
      </c>
    </row>
    <row r="261">
      <c r="A261" s="96" t="s">
        <v>4079</v>
      </c>
      <c r="B261" s="96">
        <v>2.1986625825E10</v>
      </c>
      <c r="C261" s="97"/>
      <c r="D261" s="97"/>
      <c r="E261" s="96" t="s">
        <v>4944</v>
      </c>
      <c r="F261" s="97"/>
      <c r="G261" s="96" t="s">
        <v>150</v>
      </c>
      <c r="H261" s="98"/>
      <c r="I261" s="99"/>
      <c r="J261" s="97"/>
      <c r="K261" s="99"/>
      <c r="L261" s="97"/>
      <c r="M261" s="97"/>
      <c r="N261" s="105">
        <v>45895.0</v>
      </c>
    </row>
    <row r="262">
      <c r="A262" s="96" t="s">
        <v>11578</v>
      </c>
      <c r="B262" s="96">
        <v>2.1987373067E10</v>
      </c>
      <c r="C262" s="97"/>
      <c r="D262" s="97"/>
      <c r="E262" s="96" t="s">
        <v>4944</v>
      </c>
      <c r="F262" s="97"/>
      <c r="G262" s="96" t="s">
        <v>150</v>
      </c>
      <c r="H262" s="98"/>
      <c r="I262" s="99"/>
      <c r="J262" s="97"/>
      <c r="K262" s="99"/>
      <c r="L262" s="97"/>
      <c r="M262" s="97"/>
      <c r="N262" s="105">
        <v>45895.0</v>
      </c>
    </row>
    <row r="263">
      <c r="A263" s="96" t="s">
        <v>8127</v>
      </c>
      <c r="B263" s="96">
        <v>2.4999468497E10</v>
      </c>
      <c r="C263" s="97"/>
      <c r="D263" s="97"/>
      <c r="E263" s="96" t="s">
        <v>4944</v>
      </c>
      <c r="F263" s="97"/>
      <c r="G263" s="96" t="s">
        <v>150</v>
      </c>
      <c r="H263" s="98"/>
      <c r="I263" s="99"/>
      <c r="J263" s="97"/>
      <c r="K263" s="99"/>
      <c r="L263" s="97"/>
      <c r="M263" s="97"/>
      <c r="N263" s="105">
        <v>45895.0</v>
      </c>
    </row>
    <row r="264">
      <c r="A264" s="96" t="s">
        <v>9629</v>
      </c>
      <c r="B264" s="96">
        <v>2.1967350697E10</v>
      </c>
      <c r="C264" s="97"/>
      <c r="D264" s="97"/>
      <c r="E264" s="96" t="s">
        <v>4944</v>
      </c>
      <c r="F264" s="97"/>
      <c r="G264" s="96" t="s">
        <v>150</v>
      </c>
      <c r="H264" s="98"/>
      <c r="I264" s="99"/>
      <c r="J264" s="97"/>
      <c r="K264" s="99"/>
      <c r="L264" s="97"/>
      <c r="M264" s="97"/>
      <c r="N264" s="105">
        <v>45895.0</v>
      </c>
    </row>
    <row r="265">
      <c r="A265" s="96" t="s">
        <v>9991</v>
      </c>
      <c r="B265" s="96">
        <v>2.2999918891E10</v>
      </c>
      <c r="C265" s="97"/>
      <c r="D265" s="97"/>
      <c r="E265" s="96" t="s">
        <v>4944</v>
      </c>
      <c r="F265" s="97"/>
      <c r="G265" s="96" t="s">
        <v>150</v>
      </c>
      <c r="H265" s="98"/>
      <c r="I265" s="99"/>
      <c r="J265" s="97"/>
      <c r="K265" s="99"/>
      <c r="L265" s="97"/>
      <c r="M265" s="97"/>
      <c r="N265" s="105">
        <v>45895.0</v>
      </c>
    </row>
    <row r="266">
      <c r="A266" s="96" t="s">
        <v>9629</v>
      </c>
      <c r="B266" s="96">
        <v>2.1964721177E10</v>
      </c>
      <c r="C266" s="97"/>
      <c r="D266" s="97"/>
      <c r="E266" s="96" t="s">
        <v>4944</v>
      </c>
      <c r="F266" s="97"/>
      <c r="G266" s="96" t="s">
        <v>150</v>
      </c>
      <c r="H266" s="98"/>
      <c r="I266" s="99"/>
      <c r="J266" s="97"/>
      <c r="K266" s="99"/>
      <c r="L266" s="97"/>
      <c r="M266" s="97"/>
      <c r="N266" s="105">
        <v>45895.0</v>
      </c>
    </row>
    <row r="267">
      <c r="A267" s="96" t="s">
        <v>7245</v>
      </c>
      <c r="B267" s="96">
        <v>2.196654913E10</v>
      </c>
      <c r="C267" s="97"/>
      <c r="D267" s="97"/>
      <c r="E267" s="96" t="s">
        <v>4944</v>
      </c>
      <c r="F267" s="97"/>
      <c r="G267" s="96" t="s">
        <v>150</v>
      </c>
      <c r="H267" s="98"/>
      <c r="I267" s="99"/>
      <c r="J267" s="97"/>
      <c r="K267" s="99"/>
      <c r="L267" s="97"/>
      <c r="M267" s="97"/>
      <c r="N267" s="105">
        <v>45895.0</v>
      </c>
    </row>
    <row r="268">
      <c r="A268" s="96" t="s">
        <v>4935</v>
      </c>
      <c r="B268" s="96">
        <v>2.2998343265E10</v>
      </c>
      <c r="C268" s="97"/>
      <c r="D268" s="97"/>
      <c r="E268" s="96" t="s">
        <v>4944</v>
      </c>
      <c r="F268" s="97"/>
      <c r="G268" s="96" t="s">
        <v>150</v>
      </c>
      <c r="H268" s="98"/>
      <c r="I268" s="99"/>
      <c r="J268" s="97"/>
      <c r="K268" s="99"/>
      <c r="L268" s="97"/>
      <c r="M268" s="97"/>
      <c r="N268" s="105">
        <v>45895.0</v>
      </c>
    </row>
    <row r="269">
      <c r="A269" s="96" t="s">
        <v>4098</v>
      </c>
      <c r="B269" s="96">
        <v>2.4999187748E10</v>
      </c>
      <c r="C269" s="97"/>
      <c r="D269" s="97"/>
      <c r="E269" s="96" t="s">
        <v>4944</v>
      </c>
      <c r="F269" s="97"/>
      <c r="G269" s="96" t="s">
        <v>150</v>
      </c>
      <c r="H269" s="98"/>
      <c r="I269" s="99"/>
      <c r="J269" s="97"/>
      <c r="K269" s="99"/>
      <c r="L269" s="97"/>
      <c r="M269" s="96" t="s">
        <v>11579</v>
      </c>
      <c r="N269" s="105">
        <v>45895.0</v>
      </c>
    </row>
    <row r="270">
      <c r="A270" s="96" t="s">
        <v>11580</v>
      </c>
      <c r="B270" s="96">
        <v>2.1964883188E10</v>
      </c>
      <c r="C270" s="97"/>
      <c r="D270" s="97"/>
      <c r="E270" s="96" t="s">
        <v>4944</v>
      </c>
      <c r="F270" s="97"/>
      <c r="G270" s="96" t="s">
        <v>150</v>
      </c>
      <c r="H270" s="98"/>
      <c r="I270" s="99"/>
      <c r="J270" s="97"/>
      <c r="K270" s="99"/>
      <c r="L270" s="97"/>
      <c r="M270" s="97"/>
      <c r="N270" s="105">
        <v>45895.0</v>
      </c>
    </row>
    <row r="271">
      <c r="A271" s="96" t="s">
        <v>4997</v>
      </c>
      <c r="B271" s="96">
        <v>2.1994968071E10</v>
      </c>
      <c r="C271" s="97"/>
      <c r="D271" s="97"/>
      <c r="E271" s="96" t="s">
        <v>4944</v>
      </c>
      <c r="F271" s="97"/>
      <c r="G271" s="96" t="s">
        <v>150</v>
      </c>
      <c r="H271" s="98"/>
      <c r="I271" s="99"/>
      <c r="J271" s="97"/>
      <c r="K271" s="99"/>
      <c r="L271" s="97"/>
      <c r="M271" s="97"/>
      <c r="N271" s="105">
        <v>45895.0</v>
      </c>
    </row>
    <row r="272">
      <c r="A272" s="96" t="s">
        <v>11581</v>
      </c>
      <c r="B272" s="96">
        <v>2.1997270076E10</v>
      </c>
      <c r="C272" s="97"/>
      <c r="D272" s="97"/>
      <c r="E272" s="96" t="s">
        <v>4944</v>
      </c>
      <c r="F272" s="96" t="s">
        <v>137</v>
      </c>
      <c r="G272" s="96" t="s">
        <v>94</v>
      </c>
      <c r="H272" s="101">
        <v>979.21</v>
      </c>
      <c r="I272" s="99"/>
      <c r="J272" s="97"/>
      <c r="K272" s="99"/>
      <c r="L272" s="97"/>
      <c r="M272" s="97"/>
      <c r="N272" s="100">
        <v>45895.0</v>
      </c>
    </row>
    <row r="273">
      <c r="A273" s="96" t="s">
        <v>10755</v>
      </c>
      <c r="B273" s="96">
        <v>2.2999978951E10</v>
      </c>
      <c r="C273" s="97"/>
      <c r="D273" s="97"/>
      <c r="E273" s="96" t="s">
        <v>4944</v>
      </c>
      <c r="F273" s="97"/>
      <c r="G273" s="96" t="s">
        <v>150</v>
      </c>
      <c r="H273" s="98"/>
      <c r="I273" s="99"/>
      <c r="J273" s="97"/>
      <c r="K273" s="99"/>
      <c r="L273" s="97"/>
      <c r="M273" s="97"/>
      <c r="N273" s="105">
        <v>45895.0</v>
      </c>
    </row>
    <row r="274">
      <c r="A274" s="96" t="s">
        <v>11582</v>
      </c>
      <c r="B274" s="96">
        <v>2.1997095001E10</v>
      </c>
      <c r="C274" s="97"/>
      <c r="D274" s="97"/>
      <c r="E274" s="96" t="s">
        <v>4944</v>
      </c>
      <c r="F274" s="97"/>
      <c r="G274" s="96" t="s">
        <v>150</v>
      </c>
      <c r="H274" s="98"/>
      <c r="I274" s="99"/>
      <c r="J274" s="97"/>
      <c r="K274" s="99"/>
      <c r="L274" s="97"/>
      <c r="M274" s="97"/>
      <c r="N274" s="105">
        <v>45895.0</v>
      </c>
    </row>
    <row r="275">
      <c r="A275" s="96" t="s">
        <v>4245</v>
      </c>
      <c r="B275" s="96">
        <v>2.1987479765E10</v>
      </c>
      <c r="C275" s="97"/>
      <c r="D275" s="97"/>
      <c r="E275" s="96" t="s">
        <v>4944</v>
      </c>
      <c r="F275" s="97"/>
      <c r="G275" s="96" t="s">
        <v>150</v>
      </c>
      <c r="H275" s="98"/>
      <c r="I275" s="99"/>
      <c r="J275" s="97"/>
      <c r="K275" s="99"/>
      <c r="L275" s="97"/>
      <c r="M275" s="97"/>
      <c r="N275" s="100">
        <v>45895.0</v>
      </c>
    </row>
    <row r="276">
      <c r="A276" s="96" t="s">
        <v>4022</v>
      </c>
      <c r="B276" s="96">
        <v>2.1994166286E10</v>
      </c>
      <c r="C276" s="97"/>
      <c r="D276" s="97"/>
      <c r="E276" s="96" t="s">
        <v>4944</v>
      </c>
      <c r="F276" s="97"/>
      <c r="G276" s="96" t="s">
        <v>150</v>
      </c>
      <c r="H276" s="98"/>
      <c r="I276" s="99"/>
      <c r="J276" s="97"/>
      <c r="K276" s="99"/>
      <c r="L276" s="97"/>
      <c r="M276" s="97"/>
      <c r="N276" s="105">
        <v>45895.0</v>
      </c>
    </row>
    <row r="277">
      <c r="A277" s="96" t="s">
        <v>11583</v>
      </c>
      <c r="B277" s="96">
        <v>2.1971886491E10</v>
      </c>
      <c r="C277" s="97"/>
      <c r="D277" s="97"/>
      <c r="E277" s="96" t="s">
        <v>4944</v>
      </c>
      <c r="F277" s="97"/>
      <c r="G277" s="96" t="s">
        <v>150</v>
      </c>
      <c r="H277" s="98"/>
      <c r="I277" s="99"/>
      <c r="J277" s="97"/>
      <c r="K277" s="99"/>
      <c r="L277" s="97"/>
      <c r="M277" s="97"/>
      <c r="N277" s="105">
        <v>45895.0</v>
      </c>
    </row>
    <row r="278">
      <c r="A278" s="96" t="s">
        <v>8977</v>
      </c>
      <c r="B278" s="96" t="s">
        <v>11584</v>
      </c>
      <c r="C278" s="97"/>
      <c r="D278" s="97"/>
      <c r="E278" s="96" t="s">
        <v>4944</v>
      </c>
      <c r="F278" s="97"/>
      <c r="G278" s="96" t="s">
        <v>150</v>
      </c>
      <c r="H278" s="98"/>
      <c r="I278" s="99"/>
      <c r="J278" s="97"/>
      <c r="K278" s="99"/>
      <c r="L278" s="97"/>
      <c r="M278" s="97"/>
      <c r="N278" s="105">
        <v>45895.0</v>
      </c>
    </row>
    <row r="279">
      <c r="A279" s="96" t="s">
        <v>4535</v>
      </c>
      <c r="B279" s="96">
        <v>2.1964812942E10</v>
      </c>
      <c r="C279" s="97"/>
      <c r="D279" s="97"/>
      <c r="E279" s="96" t="s">
        <v>4944</v>
      </c>
      <c r="F279" s="97"/>
      <c r="G279" s="96" t="s">
        <v>150</v>
      </c>
      <c r="H279" s="98"/>
      <c r="I279" s="99"/>
      <c r="J279" s="97"/>
      <c r="K279" s="99"/>
      <c r="L279" s="97"/>
      <c r="M279" s="97"/>
      <c r="N279" s="100">
        <v>45895.0</v>
      </c>
    </row>
    <row r="280">
      <c r="A280" s="96" t="s">
        <v>11585</v>
      </c>
      <c r="B280" s="96">
        <v>2.1991090396E10</v>
      </c>
      <c r="C280" s="97"/>
      <c r="D280" s="97"/>
      <c r="E280" s="96" t="s">
        <v>4944</v>
      </c>
      <c r="F280" s="97"/>
      <c r="G280" s="96" t="s">
        <v>150</v>
      </c>
      <c r="H280" s="98"/>
      <c r="I280" s="99"/>
      <c r="J280" s="97"/>
      <c r="K280" s="99"/>
      <c r="L280" s="97"/>
      <c r="M280" s="97"/>
      <c r="N280" s="100">
        <v>45895.0</v>
      </c>
    </row>
    <row r="281">
      <c r="A281" s="96" t="s">
        <v>11586</v>
      </c>
      <c r="B281" s="96">
        <v>2.1966037095E10</v>
      </c>
      <c r="C281" s="97"/>
      <c r="D281" s="97"/>
      <c r="E281" s="96" t="s">
        <v>4944</v>
      </c>
      <c r="F281" s="97"/>
      <c r="G281" s="96" t="s">
        <v>150</v>
      </c>
      <c r="H281" s="98"/>
      <c r="I281" s="99"/>
      <c r="J281" s="97"/>
      <c r="K281" s="99"/>
      <c r="L281" s="97"/>
      <c r="M281" s="97"/>
      <c r="N281" s="105">
        <v>45895.0</v>
      </c>
    </row>
    <row r="282">
      <c r="A282" s="96" t="s">
        <v>5173</v>
      </c>
      <c r="B282" s="96">
        <v>2.1972055255E10</v>
      </c>
      <c r="C282" s="97"/>
      <c r="D282" s="97"/>
      <c r="E282" s="96" t="s">
        <v>4944</v>
      </c>
      <c r="F282" s="97"/>
      <c r="G282" s="96" t="s">
        <v>150</v>
      </c>
      <c r="H282" s="98"/>
      <c r="I282" s="99"/>
      <c r="J282" s="97"/>
      <c r="K282" s="99"/>
      <c r="L282" s="97"/>
      <c r="M282" s="96" t="s">
        <v>11587</v>
      </c>
      <c r="N282" s="105">
        <v>45895.0</v>
      </c>
    </row>
    <row r="283">
      <c r="A283" s="96" t="s">
        <v>5541</v>
      </c>
      <c r="B283" s="96">
        <v>2.4998807701E10</v>
      </c>
      <c r="C283" s="97"/>
      <c r="D283" s="97"/>
      <c r="E283" s="96" t="s">
        <v>4944</v>
      </c>
      <c r="F283" s="97"/>
      <c r="G283" s="96" t="s">
        <v>150</v>
      </c>
      <c r="H283" s="98"/>
      <c r="I283" s="99"/>
      <c r="J283" s="97"/>
      <c r="K283" s="99"/>
      <c r="L283" s="97"/>
      <c r="M283" s="97"/>
      <c r="N283" s="105">
        <v>45895.0</v>
      </c>
    </row>
    <row r="284">
      <c r="A284" s="96" t="s">
        <v>11588</v>
      </c>
      <c r="B284" s="96" t="s">
        <v>11589</v>
      </c>
      <c r="C284" s="97"/>
      <c r="D284" s="97"/>
      <c r="E284" s="96" t="s">
        <v>4944</v>
      </c>
      <c r="F284" s="97"/>
      <c r="G284" s="96" t="s">
        <v>150</v>
      </c>
      <c r="H284" s="98"/>
      <c r="I284" s="99"/>
      <c r="J284" s="97"/>
      <c r="K284" s="99"/>
      <c r="L284" s="97"/>
      <c r="M284" s="97"/>
      <c r="N284" s="105">
        <v>45895.0</v>
      </c>
    </row>
    <row r="285">
      <c r="A285" s="96" t="s">
        <v>5166</v>
      </c>
      <c r="B285" s="96">
        <v>2.199871489E10</v>
      </c>
      <c r="C285" s="97"/>
      <c r="D285" s="97"/>
      <c r="E285" s="96" t="s">
        <v>4944</v>
      </c>
      <c r="F285" s="97"/>
      <c r="G285" s="96" t="s">
        <v>150</v>
      </c>
      <c r="H285" s="98"/>
      <c r="I285" s="99"/>
      <c r="J285" s="97"/>
      <c r="K285" s="99"/>
      <c r="L285" s="97"/>
      <c r="M285" s="97"/>
      <c r="N285" s="100">
        <v>45895.0</v>
      </c>
    </row>
    <row r="286">
      <c r="A286" s="96" t="s">
        <v>5185</v>
      </c>
      <c r="B286" s="96">
        <v>2.1998671265E10</v>
      </c>
      <c r="C286" s="97"/>
      <c r="D286" s="97"/>
      <c r="E286" s="96" t="s">
        <v>4944</v>
      </c>
      <c r="F286" s="97"/>
      <c r="G286" s="96" t="s">
        <v>150</v>
      </c>
      <c r="H286" s="98"/>
      <c r="I286" s="99"/>
      <c r="J286" s="97"/>
      <c r="K286" s="99"/>
      <c r="L286" s="97"/>
      <c r="M286" s="97"/>
      <c r="N286" s="105">
        <v>45895.0</v>
      </c>
    </row>
    <row r="287">
      <c r="A287" s="96" t="s">
        <v>11590</v>
      </c>
      <c r="B287" s="96">
        <v>2.19648187E10</v>
      </c>
      <c r="C287" s="97"/>
      <c r="D287" s="97"/>
      <c r="E287" s="96" t="s">
        <v>4944</v>
      </c>
      <c r="F287" s="97"/>
      <c r="G287" s="96" t="s">
        <v>150</v>
      </c>
      <c r="H287" s="98"/>
      <c r="I287" s="99"/>
      <c r="J287" s="97"/>
      <c r="K287" s="99"/>
      <c r="L287" s="97"/>
      <c r="M287" s="97"/>
      <c r="N287" s="105">
        <v>45895.0</v>
      </c>
    </row>
    <row r="288">
      <c r="A288" s="96" t="s">
        <v>11591</v>
      </c>
      <c r="B288" s="96">
        <v>2.1992998813E10</v>
      </c>
      <c r="C288" s="97"/>
      <c r="D288" s="97"/>
      <c r="E288" s="96" t="s">
        <v>4944</v>
      </c>
      <c r="F288" s="97"/>
      <c r="G288" s="96" t="s">
        <v>150</v>
      </c>
      <c r="H288" s="98"/>
      <c r="I288" s="99"/>
      <c r="J288" s="97"/>
      <c r="K288" s="99"/>
      <c r="L288" s="97"/>
      <c r="M288" s="97"/>
      <c r="N288" s="105">
        <v>45895.0</v>
      </c>
    </row>
    <row r="289">
      <c r="A289" s="96" t="s">
        <v>8969</v>
      </c>
      <c r="B289" s="96">
        <v>2.1974266014E10</v>
      </c>
      <c r="C289" s="97"/>
      <c r="D289" s="97"/>
      <c r="E289" s="96" t="s">
        <v>4944</v>
      </c>
      <c r="F289" s="97"/>
      <c r="G289" s="96" t="s">
        <v>150</v>
      </c>
      <c r="H289" s="98"/>
      <c r="I289" s="99"/>
      <c r="J289" s="97"/>
      <c r="K289" s="99"/>
      <c r="L289" s="97"/>
      <c r="M289" s="97"/>
      <c r="N289" s="105">
        <v>45895.0</v>
      </c>
    </row>
    <row r="290">
      <c r="A290" s="96" t="s">
        <v>11145</v>
      </c>
      <c r="B290" s="96">
        <v>2.1987134222E10</v>
      </c>
      <c r="C290" s="97"/>
      <c r="D290" s="97"/>
      <c r="E290" s="96" t="s">
        <v>4944</v>
      </c>
      <c r="F290" s="97"/>
      <c r="G290" s="96" t="s">
        <v>150</v>
      </c>
      <c r="H290" s="98"/>
      <c r="I290" s="99"/>
      <c r="J290" s="97"/>
      <c r="K290" s="99"/>
      <c r="L290" s="97"/>
      <c r="M290" s="97"/>
      <c r="N290" s="105">
        <v>45895.0</v>
      </c>
    </row>
    <row r="291">
      <c r="A291" s="96" t="s">
        <v>11592</v>
      </c>
      <c r="B291" s="96" t="s">
        <v>11593</v>
      </c>
      <c r="C291" s="97"/>
      <c r="D291" s="97"/>
      <c r="E291" s="96" t="s">
        <v>4944</v>
      </c>
      <c r="F291" s="97"/>
      <c r="G291" s="96" t="s">
        <v>150</v>
      </c>
      <c r="H291" s="98"/>
      <c r="I291" s="99"/>
      <c r="J291" s="97"/>
      <c r="K291" s="99"/>
      <c r="L291" s="97"/>
      <c r="M291" s="96" t="s">
        <v>11594</v>
      </c>
      <c r="N291" s="100">
        <v>45895.0</v>
      </c>
    </row>
    <row r="292">
      <c r="A292" s="96" t="s">
        <v>5541</v>
      </c>
      <c r="B292" s="96">
        <v>2.1982285156E10</v>
      </c>
      <c r="C292" s="97"/>
      <c r="D292" s="97"/>
      <c r="E292" s="96" t="s">
        <v>4944</v>
      </c>
      <c r="F292" s="97"/>
      <c r="G292" s="96" t="s">
        <v>150</v>
      </c>
      <c r="H292" s="98"/>
      <c r="I292" s="99"/>
      <c r="J292" s="97"/>
      <c r="K292" s="99"/>
      <c r="L292" s="97"/>
      <c r="M292" s="97"/>
      <c r="N292" s="105">
        <v>45895.0</v>
      </c>
    </row>
    <row r="293">
      <c r="A293" s="96" t="s">
        <v>4400</v>
      </c>
      <c r="B293" s="96">
        <v>2.1991090386E10</v>
      </c>
      <c r="C293" s="97"/>
      <c r="D293" s="97"/>
      <c r="E293" s="96" t="s">
        <v>4944</v>
      </c>
      <c r="F293" s="97"/>
      <c r="G293" s="96" t="s">
        <v>150</v>
      </c>
      <c r="H293" s="98"/>
      <c r="I293" s="99"/>
      <c r="J293" s="97"/>
      <c r="K293" s="99"/>
      <c r="L293" s="97"/>
      <c r="M293" s="97"/>
      <c r="N293" s="105">
        <v>45895.0</v>
      </c>
    </row>
    <row r="294">
      <c r="A294" s="96" t="s">
        <v>4214</v>
      </c>
      <c r="B294" s="96">
        <v>2.1993958028E10</v>
      </c>
      <c r="C294" s="97"/>
      <c r="D294" s="97"/>
      <c r="E294" s="96" t="s">
        <v>4944</v>
      </c>
      <c r="F294" s="97"/>
      <c r="G294" s="96" t="s">
        <v>150</v>
      </c>
      <c r="H294" s="98"/>
      <c r="I294" s="99"/>
      <c r="J294" s="97"/>
      <c r="K294" s="99"/>
      <c r="L294" s="97"/>
      <c r="M294" s="97"/>
      <c r="N294" s="105">
        <v>45895.0</v>
      </c>
    </row>
    <row r="295">
      <c r="A295" s="96" t="s">
        <v>11595</v>
      </c>
      <c r="B295" s="96">
        <v>2.198757836E10</v>
      </c>
      <c r="C295" s="97"/>
      <c r="D295" s="97"/>
      <c r="E295" s="96" t="s">
        <v>4944</v>
      </c>
      <c r="F295" s="96" t="s">
        <v>137</v>
      </c>
      <c r="G295" s="96" t="s">
        <v>94</v>
      </c>
      <c r="H295" s="101">
        <v>1647.66</v>
      </c>
      <c r="I295" s="99"/>
      <c r="J295" s="97"/>
      <c r="K295" s="99"/>
      <c r="L295" s="97"/>
      <c r="M295" s="96" t="s">
        <v>11596</v>
      </c>
      <c r="N295" s="100">
        <v>45895.0</v>
      </c>
    </row>
    <row r="296">
      <c r="A296" s="96" t="s">
        <v>11597</v>
      </c>
      <c r="B296" s="96">
        <v>2.199930904E10</v>
      </c>
      <c r="C296" s="97"/>
      <c r="D296" s="97"/>
      <c r="E296" s="96" t="s">
        <v>4944</v>
      </c>
      <c r="F296" s="97"/>
      <c r="G296" s="96" t="s">
        <v>150</v>
      </c>
      <c r="H296" s="98"/>
      <c r="I296" s="99"/>
      <c r="J296" s="97"/>
      <c r="K296" s="99"/>
      <c r="L296" s="97"/>
      <c r="M296" s="97"/>
      <c r="N296" s="105">
        <v>45895.0</v>
      </c>
    </row>
    <row r="297">
      <c r="A297" s="96" t="s">
        <v>9263</v>
      </c>
      <c r="B297" s="96">
        <v>2.1986618299E10</v>
      </c>
      <c r="C297" s="97"/>
      <c r="D297" s="97"/>
      <c r="E297" s="96" t="s">
        <v>4944</v>
      </c>
      <c r="F297" s="97"/>
      <c r="G297" s="96" t="s">
        <v>150</v>
      </c>
      <c r="H297" s="98"/>
      <c r="I297" s="99"/>
      <c r="J297" s="97"/>
      <c r="K297" s="99"/>
      <c r="L297" s="97"/>
      <c r="M297" s="97"/>
      <c r="N297" s="105">
        <v>45895.0</v>
      </c>
    </row>
    <row r="298">
      <c r="A298" s="96" t="s">
        <v>9982</v>
      </c>
      <c r="B298" s="96">
        <v>2.199955812E10</v>
      </c>
      <c r="C298" s="97"/>
      <c r="D298" s="97"/>
      <c r="E298" s="96" t="s">
        <v>85</v>
      </c>
      <c r="F298" s="97"/>
      <c r="G298" s="96" t="s">
        <v>150</v>
      </c>
      <c r="H298" s="98"/>
      <c r="I298" s="99"/>
      <c r="J298" s="97"/>
      <c r="K298" s="99"/>
      <c r="L298" s="97"/>
      <c r="M298" s="97"/>
      <c r="N298" s="105">
        <v>45896.0</v>
      </c>
    </row>
    <row r="299">
      <c r="A299" s="96" t="s">
        <v>11598</v>
      </c>
      <c r="B299" s="96" t="s">
        <v>11599</v>
      </c>
      <c r="C299" s="97"/>
      <c r="D299" s="97"/>
      <c r="E299" s="96" t="s">
        <v>4944</v>
      </c>
      <c r="F299" s="97"/>
      <c r="G299" s="96" t="s">
        <v>150</v>
      </c>
      <c r="H299" s="98"/>
      <c r="I299" s="99"/>
      <c r="J299" s="97"/>
      <c r="K299" s="99"/>
      <c r="L299" s="97"/>
      <c r="M299" s="96" t="s">
        <v>11600</v>
      </c>
      <c r="N299" s="100">
        <v>45896.0</v>
      </c>
    </row>
    <row r="300">
      <c r="A300" s="96" t="s">
        <v>11372</v>
      </c>
      <c r="B300" s="96">
        <v>2.1994992708E10</v>
      </c>
      <c r="C300" s="97"/>
      <c r="D300" s="97"/>
      <c r="E300" s="96" t="s">
        <v>85</v>
      </c>
      <c r="F300" s="96" t="s">
        <v>278</v>
      </c>
      <c r="G300" s="96" t="s">
        <v>94</v>
      </c>
      <c r="H300" s="101">
        <v>386.49</v>
      </c>
      <c r="I300" s="99"/>
      <c r="J300" s="97"/>
      <c r="K300" s="99"/>
      <c r="L300" s="97"/>
      <c r="M300" s="97"/>
      <c r="N300" s="100">
        <v>45896.0</v>
      </c>
    </row>
    <row r="301">
      <c r="A301" s="96" t="s">
        <v>4108</v>
      </c>
      <c r="B301" s="96">
        <v>2.2997169008E10</v>
      </c>
      <c r="C301" s="97"/>
      <c r="D301" s="97"/>
      <c r="E301" s="96" t="s">
        <v>4944</v>
      </c>
      <c r="F301" s="97"/>
      <c r="G301" s="96" t="s">
        <v>150</v>
      </c>
      <c r="H301" s="98"/>
      <c r="I301" s="99"/>
      <c r="J301" s="97"/>
      <c r="K301" s="99"/>
      <c r="L301" s="97"/>
      <c r="M301" s="97"/>
      <c r="N301" s="105">
        <v>45896.0</v>
      </c>
    </row>
    <row r="302">
      <c r="A302" s="96" t="s">
        <v>5133</v>
      </c>
      <c r="B302" s="96">
        <v>2.1987276385E10</v>
      </c>
      <c r="C302" s="97"/>
      <c r="D302" s="97"/>
      <c r="E302" s="96" t="s">
        <v>4944</v>
      </c>
      <c r="F302" s="97"/>
      <c r="G302" s="96" t="s">
        <v>150</v>
      </c>
      <c r="H302" s="98"/>
      <c r="I302" s="99"/>
      <c r="J302" s="97"/>
      <c r="K302" s="99"/>
      <c r="L302" s="97"/>
      <c r="M302" s="97"/>
      <c r="N302" s="100">
        <v>45896.0</v>
      </c>
    </row>
    <row r="303">
      <c r="A303" s="96" t="s">
        <v>4985</v>
      </c>
      <c r="B303" s="96" t="s">
        <v>11601</v>
      </c>
      <c r="C303" s="97"/>
      <c r="D303" s="97"/>
      <c r="E303" s="96" t="s">
        <v>4944</v>
      </c>
      <c r="F303" s="97"/>
      <c r="G303" s="96" t="s">
        <v>150</v>
      </c>
      <c r="H303" s="98"/>
      <c r="I303" s="99"/>
      <c r="J303" s="97"/>
      <c r="K303" s="99"/>
      <c r="L303" s="97"/>
      <c r="M303" s="97"/>
      <c r="N303" s="105">
        <v>45896.0</v>
      </c>
    </row>
    <row r="304">
      <c r="A304" s="96" t="s">
        <v>11602</v>
      </c>
      <c r="B304" s="96">
        <v>2.2988149756E10</v>
      </c>
      <c r="C304" s="97"/>
      <c r="D304" s="97"/>
      <c r="E304" s="96" t="s">
        <v>4944</v>
      </c>
      <c r="F304" s="97"/>
      <c r="G304" s="96" t="s">
        <v>150</v>
      </c>
      <c r="H304" s="98"/>
      <c r="I304" s="99"/>
      <c r="J304" s="97"/>
      <c r="K304" s="99"/>
      <c r="L304" s="97"/>
      <c r="M304" s="97"/>
      <c r="N304" s="105">
        <v>45896.0</v>
      </c>
    </row>
    <row r="305">
      <c r="A305" s="96" t="s">
        <v>11603</v>
      </c>
      <c r="B305" s="96">
        <v>2.1985446701E10</v>
      </c>
      <c r="C305" s="97"/>
      <c r="D305" s="97"/>
      <c r="E305" s="96" t="s">
        <v>4944</v>
      </c>
      <c r="F305" s="97"/>
      <c r="G305" s="96" t="s">
        <v>150</v>
      </c>
      <c r="H305" s="98"/>
      <c r="I305" s="99"/>
      <c r="J305" s="97"/>
      <c r="K305" s="99"/>
      <c r="L305" s="97"/>
      <c r="M305" s="97"/>
      <c r="N305" s="105">
        <v>45896.0</v>
      </c>
    </row>
    <row r="306">
      <c r="A306" s="96" t="s">
        <v>5310</v>
      </c>
      <c r="B306" s="96">
        <v>2.1974723399E10</v>
      </c>
      <c r="C306" s="97"/>
      <c r="D306" s="97"/>
      <c r="E306" s="96" t="s">
        <v>4944</v>
      </c>
      <c r="F306" s="97"/>
      <c r="G306" s="96" t="s">
        <v>150</v>
      </c>
      <c r="H306" s="98"/>
      <c r="I306" s="99"/>
      <c r="J306" s="97"/>
      <c r="K306" s="99"/>
      <c r="L306" s="97"/>
      <c r="M306" s="96" t="s">
        <v>11604</v>
      </c>
      <c r="N306" s="105">
        <v>45896.0</v>
      </c>
    </row>
    <row r="307">
      <c r="A307" s="96" t="s">
        <v>4799</v>
      </c>
      <c r="B307" s="96">
        <v>2.1981679831E10</v>
      </c>
      <c r="C307" s="97"/>
      <c r="D307" s="97"/>
      <c r="E307" s="96" t="s">
        <v>4944</v>
      </c>
      <c r="F307" s="97"/>
      <c r="G307" s="96" t="s">
        <v>150</v>
      </c>
      <c r="H307" s="98"/>
      <c r="I307" s="99"/>
      <c r="J307" s="97"/>
      <c r="K307" s="99"/>
      <c r="L307" s="97"/>
      <c r="M307" s="97"/>
      <c r="N307" s="105">
        <v>45896.0</v>
      </c>
    </row>
    <row r="308">
      <c r="A308" s="96" t="s">
        <v>11605</v>
      </c>
      <c r="B308" s="96">
        <v>2.2999667611E10</v>
      </c>
      <c r="C308" s="97"/>
      <c r="D308" s="97"/>
      <c r="E308" s="96" t="s">
        <v>4944</v>
      </c>
      <c r="F308" s="97"/>
      <c r="G308" s="96" t="s">
        <v>150</v>
      </c>
      <c r="H308" s="98"/>
      <c r="I308" s="99"/>
      <c r="J308" s="97"/>
      <c r="K308" s="99"/>
      <c r="L308" s="97"/>
      <c r="M308" s="96" t="s">
        <v>11604</v>
      </c>
      <c r="N308" s="105">
        <v>45896.0</v>
      </c>
    </row>
    <row r="309">
      <c r="A309" s="96" t="s">
        <v>7124</v>
      </c>
      <c r="B309" s="96">
        <v>2.1970862301E10</v>
      </c>
      <c r="C309" s="97"/>
      <c r="D309" s="97"/>
      <c r="E309" s="96" t="s">
        <v>4944</v>
      </c>
      <c r="F309" s="97"/>
      <c r="G309" s="96" t="s">
        <v>150</v>
      </c>
      <c r="H309" s="98"/>
      <c r="I309" s="99"/>
      <c r="J309" s="97"/>
      <c r="K309" s="99"/>
      <c r="L309" s="97"/>
      <c r="M309" s="97"/>
      <c r="N309" s="105">
        <v>45896.0</v>
      </c>
    </row>
    <row r="310">
      <c r="A310" s="96" t="s">
        <v>4837</v>
      </c>
      <c r="B310" s="96">
        <v>2.1993524527E10</v>
      </c>
      <c r="C310" s="96" t="s">
        <v>11606</v>
      </c>
      <c r="D310" s="97"/>
      <c r="E310" s="96" t="s">
        <v>85</v>
      </c>
      <c r="F310" s="96" t="s">
        <v>93</v>
      </c>
      <c r="G310" s="96" t="s">
        <v>94</v>
      </c>
      <c r="H310" s="101">
        <v>1477.18</v>
      </c>
      <c r="I310" s="99"/>
      <c r="J310" s="97"/>
      <c r="K310" s="99"/>
      <c r="L310" s="97"/>
      <c r="M310" s="96" t="s">
        <v>11607</v>
      </c>
      <c r="N310" s="100">
        <v>45896.0</v>
      </c>
    </row>
    <row r="311">
      <c r="A311" s="96" t="s">
        <v>4447</v>
      </c>
      <c r="B311" s="96">
        <v>2.1997579848E10</v>
      </c>
      <c r="C311" s="97"/>
      <c r="D311" s="97"/>
      <c r="E311" s="96" t="s">
        <v>4944</v>
      </c>
      <c r="F311" s="97"/>
      <c r="G311" s="96" t="s">
        <v>150</v>
      </c>
      <c r="H311" s="98"/>
      <c r="I311" s="99"/>
      <c r="J311" s="97"/>
      <c r="K311" s="99"/>
      <c r="L311" s="97"/>
      <c r="M311" s="97"/>
      <c r="N311" s="105">
        <v>45896.0</v>
      </c>
    </row>
    <row r="312">
      <c r="A312" s="96" t="s">
        <v>5298</v>
      </c>
      <c r="B312" s="96">
        <v>2.199442315E9</v>
      </c>
      <c r="C312" s="97"/>
      <c r="D312" s="97"/>
      <c r="E312" s="96" t="s">
        <v>4944</v>
      </c>
      <c r="F312" s="97"/>
      <c r="G312" s="96" t="s">
        <v>150</v>
      </c>
      <c r="H312" s="98"/>
      <c r="I312" s="99"/>
      <c r="J312" s="97"/>
      <c r="K312" s="99"/>
      <c r="L312" s="97"/>
      <c r="M312" s="96" t="s">
        <v>9761</v>
      </c>
      <c r="N312" s="105">
        <v>45896.0</v>
      </c>
    </row>
    <row r="313">
      <c r="A313" s="96" t="s">
        <v>11608</v>
      </c>
      <c r="B313" s="96">
        <v>2.1999456181E10</v>
      </c>
      <c r="C313" s="97"/>
      <c r="D313" s="97"/>
      <c r="E313" s="96" t="s">
        <v>4944</v>
      </c>
      <c r="F313" s="97"/>
      <c r="G313" s="96" t="s">
        <v>150</v>
      </c>
      <c r="H313" s="98"/>
      <c r="I313" s="99"/>
      <c r="J313" s="97"/>
      <c r="K313" s="99"/>
      <c r="L313" s="97"/>
      <c r="M313" s="97"/>
      <c r="N313" s="105">
        <v>45896.0</v>
      </c>
    </row>
    <row r="314">
      <c r="A314" s="96" t="s">
        <v>4679</v>
      </c>
      <c r="B314" s="96">
        <v>2.4998655918E10</v>
      </c>
      <c r="C314" s="97"/>
      <c r="D314" s="97"/>
      <c r="E314" s="96" t="s">
        <v>4944</v>
      </c>
      <c r="F314" s="97"/>
      <c r="G314" s="96" t="s">
        <v>150</v>
      </c>
      <c r="H314" s="98"/>
      <c r="I314" s="99"/>
      <c r="J314" s="97"/>
      <c r="K314" s="99"/>
      <c r="L314" s="97"/>
      <c r="M314" s="97"/>
      <c r="N314" s="105">
        <v>45896.0</v>
      </c>
    </row>
    <row r="315">
      <c r="A315" s="96" t="s">
        <v>5034</v>
      </c>
      <c r="B315" s="96">
        <v>2.1999634004E10</v>
      </c>
      <c r="C315" s="97"/>
      <c r="D315" s="97"/>
      <c r="E315" s="96" t="s">
        <v>4944</v>
      </c>
      <c r="F315" s="97"/>
      <c r="G315" s="96" t="s">
        <v>150</v>
      </c>
      <c r="H315" s="98"/>
      <c r="I315" s="99"/>
      <c r="J315" s="97"/>
      <c r="K315" s="99"/>
      <c r="L315" s="97"/>
      <c r="M315" s="97"/>
      <c r="N315" s="105">
        <v>45896.0</v>
      </c>
    </row>
    <row r="316">
      <c r="A316" s="96" t="s">
        <v>4189</v>
      </c>
      <c r="B316" s="96">
        <v>2.1999138849E10</v>
      </c>
      <c r="C316" s="97"/>
      <c r="D316" s="97"/>
      <c r="E316" s="96" t="s">
        <v>4944</v>
      </c>
      <c r="F316" s="97"/>
      <c r="G316" s="96" t="s">
        <v>150</v>
      </c>
      <c r="H316" s="98"/>
      <c r="I316" s="99"/>
      <c r="J316" s="97"/>
      <c r="K316" s="99"/>
      <c r="L316" s="97"/>
      <c r="M316" s="97"/>
      <c r="N316" s="105">
        <v>45896.0</v>
      </c>
    </row>
    <row r="317">
      <c r="A317" s="96" t="s">
        <v>4061</v>
      </c>
      <c r="B317" s="96">
        <v>2.1951114312E10</v>
      </c>
      <c r="C317" s="97"/>
      <c r="D317" s="97"/>
      <c r="E317" s="96" t="s">
        <v>4944</v>
      </c>
      <c r="F317" s="97"/>
      <c r="G317" s="96" t="s">
        <v>150</v>
      </c>
      <c r="H317" s="98"/>
      <c r="I317" s="99"/>
      <c r="J317" s="97"/>
      <c r="K317" s="99"/>
      <c r="L317" s="97"/>
      <c r="M317" s="97"/>
      <c r="N317" s="105">
        <v>45896.0</v>
      </c>
    </row>
    <row r="318">
      <c r="A318" s="96" t="s">
        <v>4026</v>
      </c>
      <c r="B318" s="96">
        <v>2.2999935028E10</v>
      </c>
      <c r="C318" s="96" t="s">
        <v>11609</v>
      </c>
      <c r="D318" s="97"/>
      <c r="E318" s="96" t="s">
        <v>85</v>
      </c>
      <c r="F318" s="96" t="s">
        <v>93</v>
      </c>
      <c r="G318" s="96" t="s">
        <v>94</v>
      </c>
      <c r="H318" s="101">
        <v>647.78</v>
      </c>
      <c r="I318" s="99"/>
      <c r="J318" s="97"/>
      <c r="K318" s="99"/>
      <c r="L318" s="97"/>
      <c r="M318" s="97"/>
      <c r="N318" s="100">
        <v>45896.0</v>
      </c>
    </row>
    <row r="319">
      <c r="A319" s="96" t="s">
        <v>11610</v>
      </c>
      <c r="B319" s="96">
        <v>2.1988086729E10</v>
      </c>
      <c r="C319" s="97"/>
      <c r="D319" s="97"/>
      <c r="E319" s="96" t="s">
        <v>4944</v>
      </c>
      <c r="F319" s="97"/>
      <c r="G319" s="96" t="s">
        <v>150</v>
      </c>
      <c r="H319" s="98"/>
      <c r="I319" s="99"/>
      <c r="J319" s="97"/>
      <c r="K319" s="99"/>
      <c r="L319" s="97"/>
      <c r="M319" s="97"/>
      <c r="N319" s="105">
        <v>45896.0</v>
      </c>
    </row>
    <row r="320">
      <c r="A320" s="96" t="s">
        <v>11611</v>
      </c>
      <c r="B320" s="96">
        <v>2.1972005044E10</v>
      </c>
      <c r="C320" s="97"/>
      <c r="D320" s="97"/>
      <c r="E320" s="96" t="s">
        <v>85</v>
      </c>
      <c r="F320" s="97"/>
      <c r="G320" s="96" t="s">
        <v>150</v>
      </c>
      <c r="H320" s="98"/>
      <c r="I320" s="99"/>
      <c r="J320" s="97"/>
      <c r="K320" s="99"/>
      <c r="L320" s="97"/>
      <c r="M320" s="97"/>
      <c r="N320" s="105">
        <v>45896.0</v>
      </c>
    </row>
    <row r="321">
      <c r="A321" s="96" t="s">
        <v>11612</v>
      </c>
      <c r="B321" s="96">
        <v>2.1995272722E10</v>
      </c>
      <c r="C321" s="97"/>
      <c r="D321" s="97"/>
      <c r="E321" s="96" t="s">
        <v>4944</v>
      </c>
      <c r="F321" s="97"/>
      <c r="G321" s="96" t="s">
        <v>150</v>
      </c>
      <c r="H321" s="98"/>
      <c r="I321" s="99"/>
      <c r="J321" s="97"/>
      <c r="K321" s="99"/>
      <c r="L321" s="97"/>
      <c r="M321" s="97"/>
      <c r="N321" s="105">
        <v>45896.0</v>
      </c>
    </row>
    <row r="322">
      <c r="A322" s="96" t="s">
        <v>10998</v>
      </c>
      <c r="B322" s="96">
        <v>2.299803727E10</v>
      </c>
      <c r="C322" s="97"/>
      <c r="D322" s="97"/>
      <c r="E322" s="96" t="s">
        <v>4944</v>
      </c>
      <c r="F322" s="97"/>
      <c r="G322" s="96" t="s">
        <v>150</v>
      </c>
      <c r="H322" s="98"/>
      <c r="I322" s="99"/>
      <c r="J322" s="97"/>
      <c r="K322" s="99"/>
      <c r="L322" s="97"/>
      <c r="M322" s="97"/>
      <c r="N322" s="105">
        <v>45896.0</v>
      </c>
    </row>
    <row r="323">
      <c r="A323" s="96" t="s">
        <v>4022</v>
      </c>
      <c r="B323" s="96">
        <v>2.1976283033E10</v>
      </c>
      <c r="C323" s="97"/>
      <c r="D323" s="97"/>
      <c r="E323" s="96" t="s">
        <v>4944</v>
      </c>
      <c r="F323" s="97"/>
      <c r="G323" s="96" t="s">
        <v>150</v>
      </c>
      <c r="H323" s="98"/>
      <c r="I323" s="99"/>
      <c r="J323" s="97"/>
      <c r="K323" s="99"/>
      <c r="L323" s="97"/>
      <c r="M323" s="97"/>
      <c r="N323" s="105">
        <v>45896.0</v>
      </c>
    </row>
    <row r="324">
      <c r="A324" s="96" t="s">
        <v>11613</v>
      </c>
      <c r="B324" s="96">
        <v>2.1999446464E10</v>
      </c>
      <c r="C324" s="97"/>
      <c r="D324" s="97"/>
      <c r="E324" s="96" t="s">
        <v>4944</v>
      </c>
      <c r="F324" s="97"/>
      <c r="G324" s="96" t="s">
        <v>150</v>
      </c>
      <c r="H324" s="98"/>
      <c r="I324" s="99"/>
      <c r="J324" s="97"/>
      <c r="K324" s="99"/>
      <c r="L324" s="97"/>
      <c r="M324" s="97"/>
      <c r="N324" s="105">
        <v>45896.0</v>
      </c>
    </row>
    <row r="325">
      <c r="A325" s="96" t="s">
        <v>10922</v>
      </c>
      <c r="B325" s="96">
        <v>2.1978886554E10</v>
      </c>
      <c r="C325" s="97"/>
      <c r="D325" s="97"/>
      <c r="E325" s="96" t="s">
        <v>4944</v>
      </c>
      <c r="F325" s="97"/>
      <c r="G325" s="96" t="s">
        <v>150</v>
      </c>
      <c r="H325" s="98"/>
      <c r="I325" s="99"/>
      <c r="J325" s="97"/>
      <c r="K325" s="99"/>
      <c r="L325" s="97"/>
      <c r="M325" s="97"/>
      <c r="N325" s="105">
        <v>45896.0</v>
      </c>
    </row>
    <row r="326">
      <c r="A326" s="96" t="s">
        <v>7252</v>
      </c>
      <c r="B326" s="96">
        <v>2.1964676143E10</v>
      </c>
      <c r="C326" s="97"/>
      <c r="D326" s="97"/>
      <c r="E326" s="96" t="s">
        <v>4944</v>
      </c>
      <c r="F326" s="97"/>
      <c r="G326" s="96" t="s">
        <v>150</v>
      </c>
      <c r="H326" s="98"/>
      <c r="I326" s="99"/>
      <c r="J326" s="97"/>
      <c r="K326" s="99"/>
      <c r="L326" s="97"/>
      <c r="M326" s="97"/>
      <c r="N326" s="105">
        <v>45896.0</v>
      </c>
    </row>
    <row r="327">
      <c r="A327" s="96" t="s">
        <v>4411</v>
      </c>
      <c r="B327" s="96">
        <v>2.4998601684E10</v>
      </c>
      <c r="C327" s="97"/>
      <c r="D327" s="97"/>
      <c r="E327" s="96" t="s">
        <v>4944</v>
      </c>
      <c r="F327" s="97"/>
      <c r="G327" s="96" t="s">
        <v>150</v>
      </c>
      <c r="H327" s="98"/>
      <c r="I327" s="99"/>
      <c r="J327" s="97"/>
      <c r="K327" s="99"/>
      <c r="L327" s="97"/>
      <c r="M327" s="97"/>
      <c r="N327" s="105">
        <v>45896.0</v>
      </c>
    </row>
    <row r="328">
      <c r="A328" s="96" t="s">
        <v>11614</v>
      </c>
      <c r="B328" s="96">
        <v>2.1986946584E10</v>
      </c>
      <c r="C328" s="97"/>
      <c r="D328" s="97"/>
      <c r="E328" s="96" t="s">
        <v>4944</v>
      </c>
      <c r="F328" s="97"/>
      <c r="G328" s="96" t="s">
        <v>150</v>
      </c>
      <c r="H328" s="98"/>
      <c r="I328" s="99"/>
      <c r="J328" s="97"/>
      <c r="K328" s="99"/>
      <c r="L328" s="97"/>
      <c r="M328" s="97"/>
      <c r="N328" s="105">
        <v>45896.0</v>
      </c>
    </row>
    <row r="329">
      <c r="A329" s="96" t="s">
        <v>5209</v>
      </c>
      <c r="B329" s="96">
        <v>2.1983272806E10</v>
      </c>
      <c r="C329" s="97"/>
      <c r="D329" s="97"/>
      <c r="E329" s="96" t="s">
        <v>4944</v>
      </c>
      <c r="F329" s="97"/>
      <c r="G329" s="96" t="s">
        <v>150</v>
      </c>
      <c r="H329" s="98"/>
      <c r="I329" s="99"/>
      <c r="J329" s="97"/>
      <c r="K329" s="99"/>
      <c r="L329" s="97"/>
      <c r="M329" s="97"/>
      <c r="N329" s="105">
        <v>45896.0</v>
      </c>
    </row>
    <row r="330">
      <c r="A330" s="96" t="s">
        <v>11615</v>
      </c>
      <c r="B330" s="96">
        <v>2.197915785E10</v>
      </c>
      <c r="C330" s="97"/>
      <c r="D330" s="97"/>
      <c r="E330" s="96" t="s">
        <v>4944</v>
      </c>
      <c r="F330" s="97"/>
      <c r="G330" s="96" t="s">
        <v>150</v>
      </c>
      <c r="H330" s="98"/>
      <c r="I330" s="99"/>
      <c r="J330" s="97"/>
      <c r="K330" s="99"/>
      <c r="L330" s="97"/>
      <c r="M330" s="97"/>
      <c r="N330" s="105">
        <v>45896.0</v>
      </c>
    </row>
    <row r="331">
      <c r="A331" s="96" t="s">
        <v>10070</v>
      </c>
      <c r="B331" s="96">
        <v>2.1968679162E10</v>
      </c>
      <c r="C331" s="97"/>
      <c r="D331" s="97"/>
      <c r="E331" s="96" t="s">
        <v>4944</v>
      </c>
      <c r="F331" s="97"/>
      <c r="G331" s="96" t="s">
        <v>150</v>
      </c>
      <c r="H331" s="98"/>
      <c r="I331" s="99"/>
      <c r="J331" s="97"/>
      <c r="K331" s="99"/>
      <c r="L331" s="97"/>
      <c r="M331" s="97"/>
      <c r="N331" s="105">
        <v>45896.0</v>
      </c>
    </row>
    <row r="332">
      <c r="A332" s="96" t="s">
        <v>4547</v>
      </c>
      <c r="B332" s="96">
        <v>2.1981885089E10</v>
      </c>
      <c r="C332" s="97"/>
      <c r="D332" s="97"/>
      <c r="E332" s="96" t="s">
        <v>4944</v>
      </c>
      <c r="F332" s="97"/>
      <c r="G332" s="96" t="s">
        <v>150</v>
      </c>
      <c r="H332" s="98"/>
      <c r="I332" s="99"/>
      <c r="J332" s="97"/>
      <c r="K332" s="99"/>
      <c r="L332" s="97"/>
      <c r="M332" s="97"/>
      <c r="N332" s="105">
        <v>45896.0</v>
      </c>
    </row>
    <row r="333">
      <c r="A333" s="96" t="s">
        <v>7587</v>
      </c>
      <c r="B333" s="96">
        <v>2.1992328181E10</v>
      </c>
      <c r="C333" s="97"/>
      <c r="D333" s="97"/>
      <c r="E333" s="96" t="s">
        <v>4944</v>
      </c>
      <c r="F333" s="97"/>
      <c r="G333" s="96" t="s">
        <v>150</v>
      </c>
      <c r="H333" s="98"/>
      <c r="I333" s="99"/>
      <c r="J333" s="97"/>
      <c r="K333" s="99"/>
      <c r="L333" s="97"/>
      <c r="M333" s="97"/>
      <c r="N333" s="105">
        <v>45896.0</v>
      </c>
    </row>
    <row r="334">
      <c r="A334" s="96" t="s">
        <v>5439</v>
      </c>
      <c r="B334" s="96">
        <v>2.1993321446E10</v>
      </c>
      <c r="C334" s="97"/>
      <c r="D334" s="97"/>
      <c r="E334" s="96" t="s">
        <v>4944</v>
      </c>
      <c r="F334" s="97"/>
      <c r="G334" s="96" t="s">
        <v>150</v>
      </c>
      <c r="H334" s="98"/>
      <c r="I334" s="99"/>
      <c r="J334" s="97"/>
      <c r="K334" s="99"/>
      <c r="L334" s="97"/>
      <c r="M334" s="97"/>
      <c r="N334" s="105">
        <v>45896.0</v>
      </c>
    </row>
    <row r="335">
      <c r="A335" s="96" t="s">
        <v>5186</v>
      </c>
      <c r="B335" s="96">
        <v>2.1964191198E10</v>
      </c>
      <c r="C335" s="97"/>
      <c r="D335" s="97"/>
      <c r="E335" s="96" t="s">
        <v>4944</v>
      </c>
      <c r="F335" s="97"/>
      <c r="G335" s="96" t="s">
        <v>150</v>
      </c>
      <c r="H335" s="98"/>
      <c r="I335" s="99"/>
      <c r="J335" s="97"/>
      <c r="K335" s="99"/>
      <c r="L335" s="97"/>
      <c r="M335" s="97"/>
      <c r="N335" s="105">
        <v>45896.0</v>
      </c>
    </row>
    <row r="336">
      <c r="A336" s="96" t="s">
        <v>7504</v>
      </c>
      <c r="B336" s="96">
        <v>2.1995909231E10</v>
      </c>
      <c r="C336" s="97"/>
      <c r="D336" s="97"/>
      <c r="E336" s="96" t="s">
        <v>4944</v>
      </c>
      <c r="F336" s="97"/>
      <c r="G336" s="96" t="s">
        <v>150</v>
      </c>
      <c r="H336" s="98"/>
      <c r="I336" s="99"/>
      <c r="J336" s="97"/>
      <c r="K336" s="99"/>
      <c r="L336" s="97"/>
      <c r="M336" s="97"/>
      <c r="N336" s="105">
        <v>45896.0</v>
      </c>
    </row>
    <row r="337">
      <c r="A337" s="96" t="s">
        <v>4844</v>
      </c>
      <c r="B337" s="96" t="s">
        <v>11616</v>
      </c>
      <c r="C337" s="97"/>
      <c r="D337" s="97"/>
      <c r="E337" s="96" t="s">
        <v>4944</v>
      </c>
      <c r="F337" s="97"/>
      <c r="G337" s="96" t="s">
        <v>150</v>
      </c>
      <c r="H337" s="98"/>
      <c r="I337" s="99"/>
      <c r="J337" s="97"/>
      <c r="K337" s="99"/>
      <c r="L337" s="97"/>
      <c r="M337" s="97"/>
      <c r="N337" s="105">
        <v>45896.0</v>
      </c>
    </row>
    <row r="338">
      <c r="A338" s="96" t="s">
        <v>4245</v>
      </c>
      <c r="B338" s="96">
        <v>2.1970296463E10</v>
      </c>
      <c r="C338" s="97"/>
      <c r="D338" s="97"/>
      <c r="E338" s="96" t="s">
        <v>4944</v>
      </c>
      <c r="F338" s="97"/>
      <c r="G338" s="96" t="s">
        <v>150</v>
      </c>
      <c r="H338" s="98"/>
      <c r="I338" s="99"/>
      <c r="J338" s="97"/>
      <c r="K338" s="99"/>
      <c r="L338" s="97"/>
      <c r="M338" s="97"/>
      <c r="N338" s="105">
        <v>45896.0</v>
      </c>
    </row>
    <row r="339">
      <c r="A339" s="96" t="s">
        <v>9243</v>
      </c>
      <c r="B339" s="96">
        <v>2.1971613964E10</v>
      </c>
      <c r="C339" s="97"/>
      <c r="D339" s="97"/>
      <c r="E339" s="96" t="s">
        <v>4944</v>
      </c>
      <c r="F339" s="97"/>
      <c r="G339" s="96" t="s">
        <v>150</v>
      </c>
      <c r="H339" s="98"/>
      <c r="I339" s="99"/>
      <c r="J339" s="97"/>
      <c r="K339" s="99"/>
      <c r="L339" s="97"/>
      <c r="M339" s="97"/>
      <c r="N339" s="105">
        <v>45896.0</v>
      </c>
    </row>
    <row r="340">
      <c r="A340" s="96" t="s">
        <v>11196</v>
      </c>
      <c r="B340" s="96">
        <v>2.1974597374E10</v>
      </c>
      <c r="C340" s="97"/>
      <c r="D340" s="97"/>
      <c r="E340" s="96" t="s">
        <v>4944</v>
      </c>
      <c r="F340" s="97"/>
      <c r="G340" s="96" t="s">
        <v>150</v>
      </c>
      <c r="H340" s="98"/>
      <c r="I340" s="99"/>
      <c r="J340" s="97"/>
      <c r="K340" s="99"/>
      <c r="L340" s="97"/>
      <c r="M340" s="97"/>
      <c r="N340" s="105">
        <v>45896.0</v>
      </c>
    </row>
    <row r="341">
      <c r="A341" s="96" t="s">
        <v>7963</v>
      </c>
      <c r="B341" s="96">
        <v>2.1987873165E10</v>
      </c>
      <c r="C341" s="97"/>
      <c r="D341" s="97"/>
      <c r="E341" s="96" t="s">
        <v>85</v>
      </c>
      <c r="F341" s="97"/>
      <c r="G341" s="96" t="s">
        <v>150</v>
      </c>
      <c r="H341" s="98"/>
      <c r="I341" s="99"/>
      <c r="J341" s="97"/>
      <c r="K341" s="99"/>
      <c r="L341" s="97"/>
      <c r="M341" s="97"/>
      <c r="N341" s="105">
        <v>45898.0</v>
      </c>
    </row>
    <row r="342">
      <c r="A342" s="96" t="s">
        <v>11617</v>
      </c>
      <c r="B342" s="96">
        <v>2.2998966657E10</v>
      </c>
      <c r="C342" s="96" t="s">
        <v>11618</v>
      </c>
      <c r="D342" s="97"/>
      <c r="E342" s="96" t="s">
        <v>85</v>
      </c>
      <c r="F342" s="97"/>
      <c r="G342" s="96" t="s">
        <v>150</v>
      </c>
      <c r="H342" s="98"/>
      <c r="I342" s="99"/>
      <c r="J342" s="97"/>
      <c r="K342" s="99"/>
      <c r="L342" s="97"/>
      <c r="M342" s="97"/>
      <c r="N342" s="105">
        <v>45898.0</v>
      </c>
    </row>
    <row r="343">
      <c r="A343" s="96" t="s">
        <v>11619</v>
      </c>
      <c r="B343" s="96" t="s">
        <v>11620</v>
      </c>
      <c r="C343" s="97"/>
      <c r="D343" s="97"/>
      <c r="E343" s="96" t="s">
        <v>4944</v>
      </c>
      <c r="F343" s="97"/>
      <c r="G343" s="96" t="s">
        <v>94</v>
      </c>
      <c r="H343" s="101">
        <v>414.5</v>
      </c>
      <c r="I343" s="99"/>
      <c r="J343" s="97"/>
      <c r="K343" s="99"/>
      <c r="L343" s="97"/>
      <c r="M343" s="97"/>
      <c r="N343" s="100">
        <v>45898.0</v>
      </c>
    </row>
    <row r="344">
      <c r="A344" s="96" t="s">
        <v>8969</v>
      </c>
      <c r="B344" s="96">
        <v>2.4992133874E10</v>
      </c>
      <c r="C344" s="97"/>
      <c r="D344" s="97"/>
      <c r="E344" s="96" t="s">
        <v>85</v>
      </c>
      <c r="F344" s="97"/>
      <c r="G344" s="96" t="s">
        <v>150</v>
      </c>
      <c r="H344" s="98"/>
      <c r="I344" s="99"/>
      <c r="J344" s="97"/>
      <c r="K344" s="99"/>
      <c r="L344" s="97"/>
      <c r="M344" s="97"/>
      <c r="N344" s="105">
        <v>45898.0</v>
      </c>
    </row>
    <row r="345">
      <c r="A345" s="96" t="s">
        <v>11621</v>
      </c>
      <c r="B345" s="96">
        <v>2.4998323615E10</v>
      </c>
      <c r="C345" s="97"/>
      <c r="D345" s="97"/>
      <c r="E345" s="96" t="s">
        <v>85</v>
      </c>
      <c r="F345" s="97"/>
      <c r="G345" s="96" t="s">
        <v>150</v>
      </c>
      <c r="H345" s="98"/>
      <c r="I345" s="99"/>
      <c r="J345" s="97"/>
      <c r="K345" s="99"/>
      <c r="L345" s="97"/>
      <c r="M345" s="97"/>
      <c r="N345" s="105">
        <v>45898.0</v>
      </c>
    </row>
    <row r="346">
      <c r="A346" s="96" t="s">
        <v>4198</v>
      </c>
      <c r="B346" s="96">
        <v>2.49982675E10</v>
      </c>
      <c r="C346" s="97"/>
      <c r="D346" s="97"/>
      <c r="E346" s="96" t="s">
        <v>85</v>
      </c>
      <c r="F346" s="97"/>
      <c r="G346" s="96" t="s">
        <v>150</v>
      </c>
      <c r="H346" s="98"/>
      <c r="I346" s="99"/>
      <c r="J346" s="97"/>
      <c r="K346" s="99"/>
      <c r="L346" s="97"/>
      <c r="M346" s="97"/>
      <c r="N346" s="105">
        <v>45898.0</v>
      </c>
    </row>
    <row r="347">
      <c r="A347" s="96" t="s">
        <v>4949</v>
      </c>
      <c r="B347" s="96" t="s">
        <v>11622</v>
      </c>
      <c r="C347" s="97"/>
      <c r="D347" s="97"/>
      <c r="E347" s="96" t="s">
        <v>4944</v>
      </c>
      <c r="F347" s="97"/>
      <c r="G347" s="96" t="s">
        <v>150</v>
      </c>
      <c r="H347" s="98"/>
      <c r="I347" s="99"/>
      <c r="J347" s="97"/>
      <c r="K347" s="99"/>
      <c r="L347" s="97"/>
      <c r="M347" s="97"/>
      <c r="N347" s="105">
        <v>45898.0</v>
      </c>
    </row>
    <row r="348">
      <c r="A348" s="96" t="s">
        <v>4919</v>
      </c>
      <c r="B348" s="96">
        <v>2.1995141203E10</v>
      </c>
      <c r="C348" s="97"/>
      <c r="D348" s="97"/>
      <c r="E348" s="96" t="s">
        <v>4944</v>
      </c>
      <c r="F348" s="97"/>
      <c r="G348" s="96" t="s">
        <v>150</v>
      </c>
      <c r="H348" s="98"/>
      <c r="I348" s="99"/>
      <c r="J348" s="97"/>
      <c r="K348" s="99"/>
      <c r="L348" s="97"/>
      <c r="M348" s="97"/>
      <c r="N348" s="105">
        <v>45898.0</v>
      </c>
    </row>
    <row r="349">
      <c r="A349" s="96" t="s">
        <v>11623</v>
      </c>
      <c r="B349" s="96">
        <v>2.1982631084E10</v>
      </c>
      <c r="C349" s="97"/>
      <c r="D349" s="97"/>
      <c r="E349" s="96" t="s">
        <v>4944</v>
      </c>
      <c r="F349" s="97"/>
      <c r="G349" s="96" t="s">
        <v>150</v>
      </c>
      <c r="H349" s="98"/>
      <c r="I349" s="99"/>
      <c r="J349" s="97"/>
      <c r="K349" s="99"/>
      <c r="L349" s="97"/>
      <c r="M349" s="97"/>
      <c r="N349" s="105">
        <v>45898.0</v>
      </c>
    </row>
    <row r="350">
      <c r="A350" s="96" t="s">
        <v>4245</v>
      </c>
      <c r="B350" s="96">
        <v>2.197011602E10</v>
      </c>
      <c r="C350" s="97"/>
      <c r="D350" s="97"/>
      <c r="E350" s="96" t="s">
        <v>4944</v>
      </c>
      <c r="F350" s="97"/>
      <c r="G350" s="96" t="s">
        <v>150</v>
      </c>
      <c r="H350" s="98"/>
      <c r="I350" s="99"/>
      <c r="J350" s="97"/>
      <c r="K350" s="99"/>
      <c r="L350" s="97"/>
      <c r="M350" s="97"/>
      <c r="N350" s="105">
        <v>45898.0</v>
      </c>
    </row>
    <row r="351">
      <c r="A351" s="96" t="s">
        <v>4059</v>
      </c>
      <c r="B351" s="96">
        <v>2.197270948E10</v>
      </c>
      <c r="C351" s="97"/>
      <c r="D351" s="97"/>
      <c r="E351" s="96" t="s">
        <v>4944</v>
      </c>
      <c r="F351" s="97"/>
      <c r="G351" s="96" t="s">
        <v>150</v>
      </c>
      <c r="H351" s="98"/>
      <c r="I351" s="99"/>
      <c r="J351" s="97"/>
      <c r="K351" s="99"/>
      <c r="L351" s="97"/>
      <c r="M351" s="97"/>
      <c r="N351" s="105">
        <v>45898.0</v>
      </c>
    </row>
    <row r="352">
      <c r="A352" s="96" t="s">
        <v>5008</v>
      </c>
      <c r="B352" s="96">
        <v>2.197090895E10</v>
      </c>
      <c r="C352" s="97"/>
      <c r="D352" s="97"/>
      <c r="E352" s="96" t="s">
        <v>4944</v>
      </c>
      <c r="F352" s="96" t="s">
        <v>596</v>
      </c>
      <c r="G352" s="96" t="s">
        <v>94</v>
      </c>
      <c r="H352" s="101">
        <v>1135.87</v>
      </c>
      <c r="I352" s="99"/>
      <c r="J352" s="97"/>
      <c r="K352" s="99"/>
      <c r="L352" s="97"/>
      <c r="M352" s="97"/>
      <c r="N352" s="100">
        <v>45898.0</v>
      </c>
    </row>
    <row r="353">
      <c r="A353" s="96" t="s">
        <v>4245</v>
      </c>
      <c r="B353" s="96">
        <v>2.1977400743E10</v>
      </c>
      <c r="C353" s="97"/>
      <c r="D353" s="97"/>
      <c r="E353" s="96" t="s">
        <v>4944</v>
      </c>
      <c r="F353" s="97"/>
      <c r="G353" s="96" t="s">
        <v>150</v>
      </c>
      <c r="H353" s="98"/>
      <c r="I353" s="99"/>
      <c r="J353" s="97"/>
      <c r="K353" s="99"/>
      <c r="L353" s="97"/>
      <c r="M353" s="97"/>
      <c r="N353" s="100">
        <v>45898.0</v>
      </c>
    </row>
    <row r="354">
      <c r="A354" s="96" t="s">
        <v>5127</v>
      </c>
      <c r="B354" s="96">
        <v>2.1993254899E10</v>
      </c>
      <c r="C354" s="97"/>
      <c r="D354" s="97"/>
      <c r="E354" s="96" t="s">
        <v>4944</v>
      </c>
      <c r="F354" s="97"/>
      <c r="G354" s="96" t="s">
        <v>150</v>
      </c>
      <c r="H354" s="98"/>
      <c r="I354" s="99"/>
      <c r="J354" s="97"/>
      <c r="K354" s="99"/>
      <c r="L354" s="97"/>
      <c r="M354" s="97"/>
      <c r="N354" s="105">
        <v>45898.0</v>
      </c>
    </row>
    <row r="355">
      <c r="A355" s="96" t="s">
        <v>4418</v>
      </c>
      <c r="B355" s="96">
        <v>2.1970955251E10</v>
      </c>
      <c r="C355" s="97"/>
      <c r="D355" s="97"/>
      <c r="E355" s="96" t="s">
        <v>4944</v>
      </c>
      <c r="F355" s="97"/>
      <c r="G355" s="96" t="s">
        <v>150</v>
      </c>
      <c r="H355" s="98"/>
      <c r="I355" s="99"/>
      <c r="J355" s="97"/>
      <c r="K355" s="99"/>
      <c r="L355" s="97"/>
      <c r="M355" s="97"/>
      <c r="N355" s="105">
        <v>45898.0</v>
      </c>
    </row>
    <row r="356">
      <c r="A356" s="96" t="s">
        <v>4919</v>
      </c>
      <c r="B356" s="96">
        <v>2.1983991978E10</v>
      </c>
      <c r="C356" s="97"/>
      <c r="D356" s="97"/>
      <c r="E356" s="96" t="s">
        <v>4944</v>
      </c>
      <c r="F356" s="97"/>
      <c r="G356" s="96" t="s">
        <v>150</v>
      </c>
      <c r="H356" s="98"/>
      <c r="I356" s="99"/>
      <c r="J356" s="97"/>
      <c r="K356" s="99"/>
      <c r="L356" s="97"/>
      <c r="M356" s="97"/>
      <c r="N356" s="105">
        <v>45898.0</v>
      </c>
    </row>
    <row r="357">
      <c r="A357" s="96" t="s">
        <v>4547</v>
      </c>
      <c r="B357" s="96">
        <v>2.19746388E10</v>
      </c>
      <c r="C357" s="97"/>
      <c r="D357" s="97"/>
      <c r="E357" s="96" t="s">
        <v>4944</v>
      </c>
      <c r="F357" s="97"/>
      <c r="G357" s="96" t="s">
        <v>150</v>
      </c>
      <c r="H357" s="98"/>
      <c r="I357" s="99"/>
      <c r="J357" s="97"/>
      <c r="K357" s="99"/>
      <c r="L357" s="97"/>
      <c r="M357" s="97"/>
      <c r="N357" s="105">
        <v>45898.0</v>
      </c>
    </row>
    <row r="358">
      <c r="A358" s="96" t="s">
        <v>4985</v>
      </c>
      <c r="B358" s="96">
        <v>2.1970033757E10</v>
      </c>
      <c r="C358" s="97"/>
      <c r="D358" s="97"/>
      <c r="E358" s="96" t="s">
        <v>4944</v>
      </c>
      <c r="F358" s="97"/>
      <c r="G358" s="96" t="s">
        <v>150</v>
      </c>
      <c r="H358" s="98"/>
      <c r="I358" s="99"/>
      <c r="J358" s="97"/>
      <c r="K358" s="99"/>
      <c r="L358" s="97"/>
      <c r="M358" s="97"/>
      <c r="N358" s="105">
        <v>45898.0</v>
      </c>
    </row>
    <row r="359">
      <c r="A359" s="96" t="s">
        <v>4245</v>
      </c>
      <c r="B359" s="96">
        <v>2.1986637311E10</v>
      </c>
      <c r="C359" s="97"/>
      <c r="D359" s="97"/>
      <c r="E359" s="96" t="s">
        <v>4944</v>
      </c>
      <c r="F359" s="97"/>
      <c r="G359" s="96" t="s">
        <v>150</v>
      </c>
      <c r="H359" s="98"/>
      <c r="I359" s="99"/>
      <c r="J359" s="97"/>
      <c r="K359" s="99"/>
      <c r="L359" s="97"/>
      <c r="M359" s="97"/>
      <c r="N359" s="105">
        <v>45898.0</v>
      </c>
    </row>
    <row r="360">
      <c r="A360" s="96" t="s">
        <v>4458</v>
      </c>
      <c r="B360" s="96">
        <v>2.1988990712E10</v>
      </c>
      <c r="C360" s="96" t="s">
        <v>11624</v>
      </c>
      <c r="D360" s="96" t="s">
        <v>10835</v>
      </c>
      <c r="E360" s="96" t="s">
        <v>4944</v>
      </c>
      <c r="F360" s="96" t="s">
        <v>289</v>
      </c>
      <c r="G360" s="96" t="s">
        <v>53</v>
      </c>
      <c r="H360" s="101">
        <v>1517.23</v>
      </c>
      <c r="I360" s="100">
        <v>45897.0</v>
      </c>
      <c r="J360" s="96">
        <v>1.7575136489115E13</v>
      </c>
      <c r="K360" s="100">
        <v>45911.0</v>
      </c>
      <c r="L360" s="97"/>
      <c r="M360" s="97"/>
      <c r="N360" s="100">
        <v>45916.0</v>
      </c>
    </row>
    <row r="361">
      <c r="A361" s="96" t="s">
        <v>11625</v>
      </c>
      <c r="B361" s="96">
        <v>2.1985857206E10</v>
      </c>
      <c r="C361" s="96" t="s">
        <v>11626</v>
      </c>
      <c r="D361" s="97"/>
      <c r="E361" s="96" t="s">
        <v>85</v>
      </c>
      <c r="F361" s="97"/>
      <c r="G361" s="96" t="s">
        <v>150</v>
      </c>
      <c r="H361" s="98"/>
      <c r="I361" s="99"/>
      <c r="J361" s="97"/>
      <c r="K361" s="99"/>
      <c r="L361" s="97"/>
      <c r="M361" s="97"/>
      <c r="N361" s="105">
        <v>45905.0</v>
      </c>
    </row>
    <row r="362">
      <c r="A362" s="96" t="s">
        <v>11627</v>
      </c>
      <c r="B362" s="96" t="s">
        <v>11628</v>
      </c>
      <c r="C362" s="97"/>
      <c r="D362" s="97"/>
      <c r="E362" s="96" t="s">
        <v>85</v>
      </c>
      <c r="F362" s="97"/>
      <c r="G362" s="96" t="s">
        <v>150</v>
      </c>
      <c r="H362" s="98"/>
      <c r="I362" s="99"/>
      <c r="J362" s="97"/>
      <c r="K362" s="99"/>
      <c r="L362" s="97"/>
      <c r="M362" s="96" t="s">
        <v>11629</v>
      </c>
      <c r="N362" s="100">
        <v>45905.0</v>
      </c>
    </row>
    <row r="363">
      <c r="A363" s="96" t="s">
        <v>11630</v>
      </c>
      <c r="B363" s="96">
        <v>2.1999181095E10</v>
      </c>
      <c r="C363" s="96" t="s">
        <v>11631</v>
      </c>
      <c r="D363" s="97"/>
      <c r="E363" s="96" t="s">
        <v>85</v>
      </c>
      <c r="F363" s="97"/>
      <c r="G363" s="96" t="s">
        <v>150</v>
      </c>
      <c r="H363" s="98"/>
      <c r="I363" s="99"/>
      <c r="J363" s="97"/>
      <c r="K363" s="99"/>
      <c r="L363" s="97"/>
      <c r="M363" s="97"/>
      <c r="N363" s="105">
        <v>45905.0</v>
      </c>
    </row>
    <row r="364">
      <c r="A364" s="96" t="s">
        <v>4184</v>
      </c>
      <c r="B364" s="96">
        <v>2.1989527101E10</v>
      </c>
      <c r="C364" s="96" t="s">
        <v>11632</v>
      </c>
      <c r="D364" s="97"/>
      <c r="E364" s="96" t="s">
        <v>85</v>
      </c>
      <c r="F364" s="97"/>
      <c r="G364" s="96" t="s">
        <v>150</v>
      </c>
      <c r="H364" s="98"/>
      <c r="I364" s="99"/>
      <c r="J364" s="97"/>
      <c r="K364" s="99"/>
      <c r="L364" s="97"/>
      <c r="M364" s="97"/>
      <c r="N364" s="105">
        <v>45905.0</v>
      </c>
    </row>
    <row r="365">
      <c r="A365" s="96" t="s">
        <v>11625</v>
      </c>
      <c r="B365" s="96">
        <v>2.1985857206E10</v>
      </c>
      <c r="C365" s="97"/>
      <c r="D365" s="97"/>
      <c r="E365" s="96" t="s">
        <v>85</v>
      </c>
      <c r="F365" s="97"/>
      <c r="G365" s="96" t="s">
        <v>150</v>
      </c>
      <c r="H365" s="98"/>
      <c r="I365" s="99"/>
      <c r="J365" s="97"/>
      <c r="K365" s="99"/>
      <c r="L365" s="97"/>
      <c r="M365" s="97"/>
      <c r="N365" s="105">
        <v>45905.0</v>
      </c>
    </row>
    <row r="366">
      <c r="A366" s="96" t="s">
        <v>4799</v>
      </c>
      <c r="B366" s="96">
        <v>2.1999211383E10</v>
      </c>
      <c r="C366" s="97"/>
      <c r="D366" s="96" t="s">
        <v>11358</v>
      </c>
      <c r="E366" s="96" t="s">
        <v>85</v>
      </c>
      <c r="F366" s="96" t="s">
        <v>93</v>
      </c>
      <c r="G366" s="96" t="s">
        <v>150</v>
      </c>
      <c r="H366" s="101">
        <v>656.5</v>
      </c>
      <c r="I366" s="99"/>
      <c r="J366" s="97"/>
      <c r="K366" s="99"/>
      <c r="L366" s="97"/>
      <c r="M366" s="97"/>
      <c r="N366" s="100">
        <v>45905.0</v>
      </c>
    </row>
    <row r="367">
      <c r="A367" s="96" t="s">
        <v>4245</v>
      </c>
      <c r="B367" s="96">
        <v>2.4992920929E10</v>
      </c>
      <c r="C367" s="97"/>
      <c r="D367" s="96" t="s">
        <v>11547</v>
      </c>
      <c r="E367" s="96" t="s">
        <v>85</v>
      </c>
      <c r="F367" s="97"/>
      <c r="G367" s="96" t="s">
        <v>150</v>
      </c>
      <c r="H367" s="98"/>
      <c r="I367" s="99"/>
      <c r="J367" s="97"/>
      <c r="K367" s="99"/>
      <c r="L367" s="97"/>
      <c r="M367" s="97"/>
      <c r="N367" s="105">
        <v>45905.0</v>
      </c>
    </row>
    <row r="368">
      <c r="A368" s="96" t="s">
        <v>4303</v>
      </c>
      <c r="B368" s="96">
        <v>2.1965810882E10</v>
      </c>
      <c r="C368" s="96" t="s">
        <v>11633</v>
      </c>
      <c r="D368" s="96" t="s">
        <v>11358</v>
      </c>
      <c r="E368" s="96" t="s">
        <v>85</v>
      </c>
      <c r="F368" s="96" t="s">
        <v>93</v>
      </c>
      <c r="G368" s="96" t="s">
        <v>150</v>
      </c>
      <c r="H368" s="101">
        <v>1180.73</v>
      </c>
      <c r="I368" s="99"/>
      <c r="J368" s="97"/>
      <c r="K368" s="99"/>
      <c r="L368" s="97"/>
      <c r="M368" s="96" t="s">
        <v>11634</v>
      </c>
      <c r="N368" s="100">
        <v>45909.0</v>
      </c>
    </row>
    <row r="369">
      <c r="A369" s="96" t="s">
        <v>10712</v>
      </c>
      <c r="B369" s="96" t="s">
        <v>11635</v>
      </c>
      <c r="C369" s="97"/>
      <c r="D369" s="96" t="s">
        <v>11358</v>
      </c>
      <c r="E369" s="96" t="s">
        <v>85</v>
      </c>
      <c r="F369" s="96" t="s">
        <v>718</v>
      </c>
      <c r="G369" s="96" t="s">
        <v>150</v>
      </c>
      <c r="H369" s="101">
        <v>3694.86</v>
      </c>
      <c r="I369" s="99"/>
      <c r="J369" s="97"/>
      <c r="K369" s="99"/>
      <c r="L369" s="97"/>
      <c r="M369" s="96" t="s">
        <v>11636</v>
      </c>
      <c r="N369" s="100">
        <v>45909.0</v>
      </c>
    </row>
    <row r="370">
      <c r="A370" s="96" t="s">
        <v>4258</v>
      </c>
      <c r="B370" s="96" t="s">
        <v>11637</v>
      </c>
      <c r="C370" s="97"/>
      <c r="D370" s="96" t="s">
        <v>9865</v>
      </c>
      <c r="E370" s="96" t="s">
        <v>85</v>
      </c>
      <c r="F370" s="96" t="s">
        <v>103</v>
      </c>
      <c r="G370" s="96" t="s">
        <v>150</v>
      </c>
      <c r="H370" s="101">
        <v>292.26</v>
      </c>
      <c r="I370" s="100">
        <v>45909.0</v>
      </c>
      <c r="J370" s="96">
        <v>4.4132591E7</v>
      </c>
      <c r="K370" s="100">
        <v>45929.0</v>
      </c>
      <c r="L370" s="97"/>
      <c r="M370" s="97"/>
      <c r="N370" s="100">
        <v>45909.0</v>
      </c>
    </row>
    <row r="371">
      <c r="A371" s="96" t="s">
        <v>18</v>
      </c>
      <c r="B371" s="96" t="s">
        <v>11638</v>
      </c>
      <c r="C371" s="96" t="s">
        <v>11639</v>
      </c>
      <c r="D371" s="96" t="s">
        <v>11640</v>
      </c>
      <c r="E371" s="96" t="s">
        <v>85</v>
      </c>
      <c r="F371" s="96" t="s">
        <v>153</v>
      </c>
      <c r="G371" s="96" t="s">
        <v>53</v>
      </c>
      <c r="H371" s="101">
        <v>1569.28</v>
      </c>
      <c r="I371" s="100">
        <v>45912.0</v>
      </c>
      <c r="J371" s="96">
        <v>9.6650586E7</v>
      </c>
      <c r="K371" s="100">
        <v>45931.0</v>
      </c>
      <c r="L371" s="97"/>
      <c r="M371" s="96" t="s">
        <v>11641</v>
      </c>
      <c r="N371" s="100">
        <v>45909.0</v>
      </c>
    </row>
    <row r="372">
      <c r="A372" s="96" t="s">
        <v>9515</v>
      </c>
      <c r="B372" s="96" t="s">
        <v>11642</v>
      </c>
      <c r="C372" s="97"/>
      <c r="D372" s="96" t="s">
        <v>11358</v>
      </c>
      <c r="E372" s="96" t="s">
        <v>85</v>
      </c>
      <c r="F372" s="96" t="s">
        <v>93</v>
      </c>
      <c r="G372" s="96" t="s">
        <v>94</v>
      </c>
      <c r="H372" s="101">
        <v>805.34</v>
      </c>
      <c r="I372" s="99"/>
      <c r="J372" s="97"/>
      <c r="K372" s="99"/>
      <c r="L372" s="97"/>
      <c r="M372" s="97"/>
      <c r="N372" s="100">
        <v>45909.0</v>
      </c>
    </row>
    <row r="373">
      <c r="A373" s="96" t="s">
        <v>5008</v>
      </c>
      <c r="B373" s="96" t="s">
        <v>11643</v>
      </c>
      <c r="C373" s="97"/>
      <c r="D373" s="96" t="s">
        <v>10219</v>
      </c>
      <c r="E373" s="96" t="s">
        <v>85</v>
      </c>
      <c r="F373" s="96" t="s">
        <v>278</v>
      </c>
      <c r="G373" s="96" t="s">
        <v>94</v>
      </c>
      <c r="H373" s="101">
        <v>386.49</v>
      </c>
      <c r="I373" s="99"/>
      <c r="J373" s="97"/>
      <c r="K373" s="99"/>
      <c r="L373" s="97"/>
      <c r="M373" s="97"/>
      <c r="N373" s="100">
        <v>45909.0</v>
      </c>
    </row>
    <row r="374">
      <c r="A374" s="96" t="s">
        <v>11644</v>
      </c>
      <c r="B374" s="96">
        <v>2.1989610229E10</v>
      </c>
      <c r="C374" s="97"/>
      <c r="D374" s="96" t="s">
        <v>11358</v>
      </c>
      <c r="E374" s="96" t="s">
        <v>85</v>
      </c>
      <c r="F374" s="97"/>
      <c r="G374" s="96" t="s">
        <v>150</v>
      </c>
      <c r="H374" s="98"/>
      <c r="I374" s="99"/>
      <c r="J374" s="97"/>
      <c r="K374" s="99"/>
      <c r="L374" s="97"/>
      <c r="M374" s="97"/>
      <c r="N374" s="105">
        <v>45910.0</v>
      </c>
    </row>
    <row r="375">
      <c r="A375" s="96" t="s">
        <v>5126</v>
      </c>
      <c r="B375" s="96">
        <v>2.499317646E10</v>
      </c>
      <c r="C375" s="96" t="s">
        <v>11645</v>
      </c>
      <c r="D375" s="97"/>
      <c r="E375" s="96" t="s">
        <v>85</v>
      </c>
      <c r="F375" s="97"/>
      <c r="G375" s="96" t="s">
        <v>150</v>
      </c>
      <c r="H375" s="98"/>
      <c r="I375" s="99"/>
      <c r="J375" s="97"/>
      <c r="K375" s="99"/>
      <c r="L375" s="97"/>
      <c r="M375" s="97"/>
      <c r="N375" s="105">
        <v>45910.0</v>
      </c>
    </row>
    <row r="376">
      <c r="A376" s="96" t="s">
        <v>11646</v>
      </c>
      <c r="B376" s="96">
        <v>2.1999456511E10</v>
      </c>
      <c r="C376" s="96" t="s">
        <v>11647</v>
      </c>
      <c r="D376" s="97"/>
      <c r="E376" s="96" t="s">
        <v>85</v>
      </c>
      <c r="F376" s="97"/>
      <c r="G376" s="96" t="s">
        <v>150</v>
      </c>
      <c r="H376" s="98"/>
      <c r="I376" s="99"/>
      <c r="J376" s="97"/>
      <c r="K376" s="99"/>
      <c r="L376" s="97"/>
      <c r="M376" s="97"/>
      <c r="N376" s="105">
        <v>45912.0</v>
      </c>
    </row>
    <row r="377">
      <c r="A377" s="96" t="s">
        <v>11648</v>
      </c>
      <c r="B377" s="96">
        <v>2.1982957406E10</v>
      </c>
      <c r="C377" s="96" t="s">
        <v>11649</v>
      </c>
      <c r="D377" s="97"/>
      <c r="E377" s="96" t="s">
        <v>85</v>
      </c>
      <c r="F377" s="97"/>
      <c r="G377" s="96" t="s">
        <v>150</v>
      </c>
      <c r="H377" s="98"/>
      <c r="I377" s="99"/>
      <c r="J377" s="97"/>
      <c r="K377" s="99"/>
      <c r="L377" s="97"/>
      <c r="M377" s="97"/>
      <c r="N377" s="105">
        <v>45910.0</v>
      </c>
    </row>
    <row r="378">
      <c r="A378" s="96" t="s">
        <v>4959</v>
      </c>
      <c r="B378" s="96">
        <v>2.1987102384E10</v>
      </c>
      <c r="C378" s="97"/>
      <c r="D378" s="97"/>
      <c r="E378" s="96" t="s">
        <v>85</v>
      </c>
      <c r="F378" s="97"/>
      <c r="G378" s="96" t="s">
        <v>150</v>
      </c>
      <c r="H378" s="98"/>
      <c r="I378" s="99"/>
      <c r="J378" s="97"/>
      <c r="K378" s="99"/>
      <c r="L378" s="97"/>
      <c r="M378" s="97"/>
      <c r="N378" s="105">
        <v>45912.0</v>
      </c>
    </row>
    <row r="379">
      <c r="A379" s="96" t="s">
        <v>11650</v>
      </c>
      <c r="B379" s="96">
        <v>2.1975625225E10</v>
      </c>
      <c r="C379" s="97"/>
      <c r="D379" s="96" t="s">
        <v>10286</v>
      </c>
      <c r="E379" s="96" t="s">
        <v>85</v>
      </c>
      <c r="F379" s="96" t="s">
        <v>93</v>
      </c>
      <c r="G379" s="96" t="s">
        <v>94</v>
      </c>
      <c r="H379" s="101">
        <v>988.13</v>
      </c>
      <c r="I379" s="99"/>
      <c r="J379" s="97"/>
      <c r="K379" s="99"/>
      <c r="L379" s="97"/>
      <c r="M379" s="96" t="s">
        <v>11651</v>
      </c>
      <c r="N379" s="100">
        <v>45910.0</v>
      </c>
    </row>
    <row r="380">
      <c r="A380" s="96" t="s">
        <v>5126</v>
      </c>
      <c r="B380" s="96">
        <v>2.499317646E10</v>
      </c>
      <c r="C380" s="97"/>
      <c r="D380" s="97"/>
      <c r="E380" s="96" t="s">
        <v>85</v>
      </c>
      <c r="F380" s="97"/>
      <c r="G380" s="96" t="s">
        <v>150</v>
      </c>
      <c r="H380" s="98"/>
      <c r="I380" s="99"/>
      <c r="J380" s="97"/>
      <c r="K380" s="99"/>
      <c r="L380" s="97"/>
      <c r="M380" s="97"/>
      <c r="N380" s="105">
        <v>45910.0</v>
      </c>
    </row>
    <row r="381">
      <c r="A381" s="96" t="s">
        <v>11644</v>
      </c>
      <c r="B381" s="96">
        <v>2.1989610229E10</v>
      </c>
      <c r="C381" s="96" t="s">
        <v>11652</v>
      </c>
      <c r="D381" s="97"/>
      <c r="E381" s="96" t="s">
        <v>85</v>
      </c>
      <c r="F381" s="97"/>
      <c r="G381" s="96" t="s">
        <v>150</v>
      </c>
      <c r="H381" s="98"/>
      <c r="I381" s="99"/>
      <c r="J381" s="97"/>
      <c r="K381" s="99"/>
      <c r="L381" s="97"/>
      <c r="M381" s="97"/>
      <c r="N381" s="105">
        <v>45910.0</v>
      </c>
    </row>
    <row r="382">
      <c r="A382" s="96" t="s">
        <v>4959</v>
      </c>
      <c r="B382" s="96">
        <v>2.1997448666E10</v>
      </c>
      <c r="C382" s="97"/>
      <c r="D382" s="97"/>
      <c r="E382" s="96" t="s">
        <v>85</v>
      </c>
      <c r="F382" s="97"/>
      <c r="G382" s="96" t="s">
        <v>150</v>
      </c>
      <c r="H382" s="98"/>
      <c r="I382" s="99"/>
      <c r="J382" s="97"/>
      <c r="K382" s="99"/>
      <c r="L382" s="97"/>
      <c r="M382" s="97"/>
      <c r="N382" s="105">
        <v>45912.0</v>
      </c>
    </row>
    <row r="383">
      <c r="A383" s="96" t="s">
        <v>4079</v>
      </c>
      <c r="B383" s="96">
        <v>2.1964126845E10</v>
      </c>
      <c r="C383" s="96" t="s">
        <v>11653</v>
      </c>
      <c r="D383" s="97"/>
      <c r="E383" s="96" t="s">
        <v>85</v>
      </c>
      <c r="F383" s="96" t="s">
        <v>93</v>
      </c>
      <c r="G383" s="96" t="s">
        <v>131</v>
      </c>
      <c r="H383" s="101">
        <v>2190.93</v>
      </c>
      <c r="I383" s="99"/>
      <c r="J383" s="97"/>
      <c r="K383" s="99"/>
      <c r="L383" s="97"/>
      <c r="M383" s="96" t="s">
        <v>11654</v>
      </c>
      <c r="N383" s="100">
        <v>45912.0</v>
      </c>
    </row>
    <row r="384">
      <c r="A384" s="96" t="s">
        <v>5162</v>
      </c>
      <c r="B384" s="96" t="s">
        <v>11655</v>
      </c>
      <c r="C384" s="97"/>
      <c r="D384" s="96" t="s">
        <v>9783</v>
      </c>
      <c r="E384" s="96" t="s">
        <v>85</v>
      </c>
      <c r="F384" s="96" t="s">
        <v>93</v>
      </c>
      <c r="G384" s="96" t="s">
        <v>150</v>
      </c>
      <c r="H384" s="101">
        <v>588.89</v>
      </c>
      <c r="I384" s="99"/>
      <c r="J384" s="97"/>
      <c r="K384" s="99"/>
      <c r="L384" s="97"/>
      <c r="M384" s="97"/>
      <c r="N384" s="100">
        <v>45912.0</v>
      </c>
    </row>
    <row r="385">
      <c r="A385" s="96" t="s">
        <v>4132</v>
      </c>
      <c r="B385" s="96">
        <v>2.1993389668E10</v>
      </c>
      <c r="C385" s="96" t="s">
        <v>11656</v>
      </c>
      <c r="D385" s="96" t="s">
        <v>10178</v>
      </c>
      <c r="E385" s="96" t="s">
        <v>85</v>
      </c>
      <c r="F385" s="96" t="s">
        <v>278</v>
      </c>
      <c r="G385" s="96" t="s">
        <v>150</v>
      </c>
      <c r="H385" s="101">
        <v>429.88</v>
      </c>
      <c r="I385" s="99"/>
      <c r="J385" s="97"/>
      <c r="K385" s="99"/>
      <c r="L385" s="97"/>
      <c r="M385" s="97"/>
      <c r="N385" s="100">
        <v>45912.0</v>
      </c>
    </row>
    <row r="386">
      <c r="A386" s="96" t="s">
        <v>11657</v>
      </c>
      <c r="B386" s="96" t="s">
        <v>11658</v>
      </c>
      <c r="C386" s="97"/>
      <c r="D386" s="97"/>
      <c r="E386" s="96" t="s">
        <v>3142</v>
      </c>
      <c r="F386" s="97"/>
      <c r="G386" s="96" t="s">
        <v>150</v>
      </c>
      <c r="H386" s="98"/>
      <c r="I386" s="99"/>
      <c r="J386" s="97"/>
      <c r="K386" s="99"/>
      <c r="L386" s="97"/>
      <c r="M386" s="96" t="s">
        <v>11659</v>
      </c>
      <c r="N386" s="105">
        <v>45915.0</v>
      </c>
    </row>
    <row r="387">
      <c r="A387" s="96" t="s">
        <v>5077</v>
      </c>
      <c r="B387" s="96" t="s">
        <v>11660</v>
      </c>
      <c r="C387" s="97"/>
      <c r="D387" s="97"/>
      <c r="E387" s="96" t="s">
        <v>3142</v>
      </c>
      <c r="F387" s="97"/>
      <c r="G387" s="96" t="s">
        <v>150</v>
      </c>
      <c r="H387" s="98"/>
      <c r="I387" s="99"/>
      <c r="J387" s="97"/>
      <c r="K387" s="99"/>
      <c r="L387" s="97"/>
      <c r="M387" s="96" t="s">
        <v>11659</v>
      </c>
      <c r="N387" s="105">
        <v>45915.0</v>
      </c>
    </row>
    <row r="388">
      <c r="A388" s="96" t="s">
        <v>4137</v>
      </c>
      <c r="B388" s="96" t="s">
        <v>11661</v>
      </c>
      <c r="C388" s="97"/>
      <c r="D388" s="97"/>
      <c r="E388" s="96" t="s">
        <v>3142</v>
      </c>
      <c r="F388" s="97"/>
      <c r="G388" s="96" t="s">
        <v>150</v>
      </c>
      <c r="H388" s="98"/>
      <c r="I388" s="99"/>
      <c r="J388" s="97"/>
      <c r="K388" s="99"/>
      <c r="L388" s="97"/>
      <c r="M388" s="96" t="s">
        <v>11659</v>
      </c>
      <c r="N388" s="105">
        <v>45915.0</v>
      </c>
    </row>
    <row r="389">
      <c r="A389" s="96" t="s">
        <v>11662</v>
      </c>
      <c r="B389" s="96">
        <v>2.1979060143E10</v>
      </c>
      <c r="C389" s="97"/>
      <c r="D389" s="97"/>
      <c r="E389" s="96" t="s">
        <v>3142</v>
      </c>
      <c r="F389" s="97"/>
      <c r="G389" s="96" t="s">
        <v>150</v>
      </c>
      <c r="H389" s="98"/>
      <c r="I389" s="99"/>
      <c r="J389" s="97"/>
      <c r="K389" s="99"/>
      <c r="L389" s="97"/>
      <c r="M389" s="96" t="s">
        <v>11659</v>
      </c>
      <c r="N389" s="105">
        <v>45915.0</v>
      </c>
    </row>
    <row r="390">
      <c r="A390" s="96" t="s">
        <v>11663</v>
      </c>
      <c r="B390" s="96">
        <v>2.1964770635E10</v>
      </c>
      <c r="C390" s="97"/>
      <c r="D390" s="97"/>
      <c r="E390" s="96" t="s">
        <v>3142</v>
      </c>
      <c r="F390" s="97"/>
      <c r="G390" s="96" t="s">
        <v>150</v>
      </c>
      <c r="H390" s="98"/>
      <c r="I390" s="99"/>
      <c r="J390" s="97"/>
      <c r="K390" s="99"/>
      <c r="L390" s="97"/>
      <c r="M390" s="96" t="s">
        <v>11659</v>
      </c>
      <c r="N390" s="105">
        <v>45915.0</v>
      </c>
    </row>
    <row r="391">
      <c r="A391" s="96" t="s">
        <v>5039</v>
      </c>
      <c r="B391" s="96">
        <v>2.1996190543E10</v>
      </c>
      <c r="C391" s="97"/>
      <c r="D391" s="97"/>
      <c r="E391" s="96" t="s">
        <v>3142</v>
      </c>
      <c r="F391" s="97"/>
      <c r="G391" s="96" t="s">
        <v>150</v>
      </c>
      <c r="H391" s="98"/>
      <c r="I391" s="99"/>
      <c r="J391" s="97"/>
      <c r="K391" s="99"/>
      <c r="L391" s="97"/>
      <c r="M391" s="96" t="s">
        <v>11659</v>
      </c>
      <c r="N391" s="105">
        <v>45915.0</v>
      </c>
    </row>
    <row r="392">
      <c r="A392" s="96" t="s">
        <v>4458</v>
      </c>
      <c r="B392" s="96" t="s">
        <v>11664</v>
      </c>
      <c r="C392" s="97"/>
      <c r="D392" s="97"/>
      <c r="E392" s="96" t="s">
        <v>3142</v>
      </c>
      <c r="F392" s="97"/>
      <c r="G392" s="96" t="s">
        <v>150</v>
      </c>
      <c r="H392" s="98"/>
      <c r="I392" s="99"/>
      <c r="J392" s="97"/>
      <c r="K392" s="99"/>
      <c r="L392" s="97"/>
      <c r="M392" s="96" t="s">
        <v>11659</v>
      </c>
      <c r="N392" s="105">
        <v>45915.0</v>
      </c>
    </row>
    <row r="393">
      <c r="A393" s="96" t="s">
        <v>4571</v>
      </c>
      <c r="B393" s="96" t="s">
        <v>11665</v>
      </c>
      <c r="C393" s="97"/>
      <c r="D393" s="97"/>
      <c r="E393" s="96" t="s">
        <v>3142</v>
      </c>
      <c r="F393" s="97"/>
      <c r="G393" s="96" t="s">
        <v>150</v>
      </c>
      <c r="H393" s="98"/>
      <c r="I393" s="99"/>
      <c r="J393" s="97"/>
      <c r="K393" s="99"/>
      <c r="L393" s="97"/>
      <c r="M393" s="96" t="s">
        <v>11659</v>
      </c>
      <c r="N393" s="105">
        <v>45915.0</v>
      </c>
    </row>
    <row r="394">
      <c r="A394" s="96" t="s">
        <v>5018</v>
      </c>
      <c r="B394" s="96">
        <v>2.197160086E10</v>
      </c>
      <c r="C394" s="97"/>
      <c r="D394" s="97"/>
      <c r="E394" s="96" t="s">
        <v>3142</v>
      </c>
      <c r="F394" s="97"/>
      <c r="G394" s="96" t="s">
        <v>150</v>
      </c>
      <c r="H394" s="98"/>
      <c r="I394" s="99"/>
      <c r="J394" s="97"/>
      <c r="K394" s="99"/>
      <c r="L394" s="97"/>
      <c r="M394" s="96" t="s">
        <v>11659</v>
      </c>
      <c r="N394" s="105">
        <v>45915.0</v>
      </c>
    </row>
    <row r="395">
      <c r="A395" s="96" t="s">
        <v>4378</v>
      </c>
      <c r="B395" s="96">
        <v>2.1966628602E10</v>
      </c>
      <c r="C395" s="97"/>
      <c r="D395" s="97"/>
      <c r="E395" s="96" t="s">
        <v>3142</v>
      </c>
      <c r="F395" s="97"/>
      <c r="G395" s="96" t="s">
        <v>150</v>
      </c>
      <c r="H395" s="98"/>
      <c r="I395" s="99"/>
      <c r="J395" s="97"/>
      <c r="K395" s="99"/>
      <c r="L395" s="97"/>
      <c r="M395" s="96" t="s">
        <v>11659</v>
      </c>
      <c r="N395" s="105">
        <v>45915.0</v>
      </c>
    </row>
    <row r="396">
      <c r="A396" s="96" t="s">
        <v>11666</v>
      </c>
      <c r="B396" s="96">
        <v>2.4988663471E10</v>
      </c>
      <c r="C396" s="97"/>
      <c r="D396" s="97"/>
      <c r="E396" s="96" t="s">
        <v>3142</v>
      </c>
      <c r="F396" s="97"/>
      <c r="G396" s="96" t="s">
        <v>150</v>
      </c>
      <c r="H396" s="98"/>
      <c r="I396" s="99"/>
      <c r="J396" s="97"/>
      <c r="K396" s="99"/>
      <c r="L396" s="97"/>
      <c r="M396" s="96" t="s">
        <v>11667</v>
      </c>
      <c r="N396" s="105">
        <v>45915.0</v>
      </c>
    </row>
    <row r="397">
      <c r="A397" s="96" t="s">
        <v>4949</v>
      </c>
      <c r="B397" s="96">
        <v>2.1968108621E10</v>
      </c>
      <c r="C397" s="97"/>
      <c r="D397" s="97"/>
      <c r="E397" s="96" t="s">
        <v>3142</v>
      </c>
      <c r="F397" s="97"/>
      <c r="G397" s="96" t="s">
        <v>150</v>
      </c>
      <c r="H397" s="98"/>
      <c r="I397" s="99"/>
      <c r="J397" s="97"/>
      <c r="K397" s="99"/>
      <c r="L397" s="97"/>
      <c r="M397" s="96" t="s">
        <v>11667</v>
      </c>
      <c r="N397" s="105">
        <v>45915.0</v>
      </c>
    </row>
    <row r="398">
      <c r="A398" s="96" t="s">
        <v>5153</v>
      </c>
      <c r="B398" s="96">
        <v>2.2998112181E10</v>
      </c>
      <c r="C398" s="97"/>
      <c r="D398" s="97"/>
      <c r="E398" s="96" t="s">
        <v>3142</v>
      </c>
      <c r="F398" s="97"/>
      <c r="G398" s="96" t="s">
        <v>150</v>
      </c>
      <c r="H398" s="98"/>
      <c r="I398" s="99"/>
      <c r="J398" s="97"/>
      <c r="K398" s="99"/>
      <c r="L398" s="97"/>
      <c r="M398" s="97"/>
      <c r="N398" s="105">
        <v>45915.0</v>
      </c>
    </row>
    <row r="399">
      <c r="A399" s="96" t="s">
        <v>11668</v>
      </c>
      <c r="B399" s="96">
        <v>2.1964130588E10</v>
      </c>
      <c r="C399" s="97"/>
      <c r="D399" s="97"/>
      <c r="E399" s="96" t="s">
        <v>3142</v>
      </c>
      <c r="F399" s="97"/>
      <c r="G399" s="96" t="s">
        <v>150</v>
      </c>
      <c r="H399" s="98"/>
      <c r="I399" s="99"/>
      <c r="J399" s="97"/>
      <c r="K399" s="99"/>
      <c r="L399" s="97"/>
      <c r="M399" s="96" t="s">
        <v>11669</v>
      </c>
      <c r="N399" s="100">
        <v>45915.0</v>
      </c>
    </row>
    <row r="400">
      <c r="A400" s="96" t="s">
        <v>5040</v>
      </c>
      <c r="B400" s="96">
        <v>2.1972594745E10</v>
      </c>
      <c r="C400" s="97"/>
      <c r="D400" s="97"/>
      <c r="E400" s="96" t="s">
        <v>3142</v>
      </c>
      <c r="F400" s="97"/>
      <c r="G400" s="96" t="s">
        <v>150</v>
      </c>
      <c r="H400" s="98"/>
      <c r="I400" s="99"/>
      <c r="J400" s="97"/>
      <c r="K400" s="99"/>
      <c r="L400" s="97"/>
      <c r="M400" s="96" t="s">
        <v>11670</v>
      </c>
      <c r="N400" s="105">
        <v>45915.0</v>
      </c>
    </row>
    <row r="401">
      <c r="A401" s="96" t="s">
        <v>4547</v>
      </c>
      <c r="B401" s="96">
        <v>2.1988579426E10</v>
      </c>
      <c r="C401" s="97"/>
      <c r="D401" s="97"/>
      <c r="E401" s="96" t="s">
        <v>3142</v>
      </c>
      <c r="F401" s="97"/>
      <c r="G401" s="96" t="s">
        <v>150</v>
      </c>
      <c r="H401" s="98"/>
      <c r="I401" s="99"/>
      <c r="J401" s="97"/>
      <c r="K401" s="99"/>
      <c r="L401" s="97"/>
      <c r="M401" s="97"/>
      <c r="N401" s="105">
        <v>45915.0</v>
      </c>
    </row>
    <row r="402">
      <c r="A402" s="96" t="s">
        <v>5198</v>
      </c>
      <c r="B402" s="96">
        <v>4.8998248254E10</v>
      </c>
      <c r="C402" s="97"/>
      <c r="D402" s="97"/>
      <c r="E402" s="96" t="s">
        <v>3142</v>
      </c>
      <c r="F402" s="97"/>
      <c r="G402" s="96" t="s">
        <v>150</v>
      </c>
      <c r="H402" s="98"/>
      <c r="I402" s="99"/>
      <c r="J402" s="97"/>
      <c r="K402" s="99"/>
      <c r="L402" s="97"/>
      <c r="M402" s="97"/>
      <c r="N402" s="105">
        <v>45915.0</v>
      </c>
    </row>
    <row r="403">
      <c r="A403" s="96" t="s">
        <v>4458</v>
      </c>
      <c r="B403" s="96">
        <v>1.7991801E10</v>
      </c>
      <c r="C403" s="97"/>
      <c r="D403" s="97"/>
      <c r="E403" s="96" t="s">
        <v>3142</v>
      </c>
      <c r="F403" s="97"/>
      <c r="G403" s="96" t="s">
        <v>150</v>
      </c>
      <c r="H403" s="98"/>
      <c r="I403" s="99"/>
      <c r="J403" s="97"/>
      <c r="K403" s="99"/>
      <c r="L403" s="97"/>
      <c r="M403" s="97"/>
      <c r="N403" s="105">
        <v>45915.0</v>
      </c>
    </row>
    <row r="404">
      <c r="A404" s="96" t="s">
        <v>5192</v>
      </c>
      <c r="B404" s="96">
        <v>2.2997897647E10</v>
      </c>
      <c r="C404" s="97"/>
      <c r="D404" s="97"/>
      <c r="E404" s="96" t="s">
        <v>3142</v>
      </c>
      <c r="F404" s="97"/>
      <c r="G404" s="96" t="s">
        <v>150</v>
      </c>
      <c r="H404" s="98"/>
      <c r="I404" s="99"/>
      <c r="J404" s="97"/>
      <c r="K404" s="99"/>
      <c r="L404" s="97"/>
      <c r="M404" s="97"/>
      <c r="N404" s="105">
        <v>45915.0</v>
      </c>
    </row>
    <row r="405">
      <c r="A405" s="96" t="s">
        <v>7289</v>
      </c>
      <c r="B405" s="96">
        <v>2.1992965035E10</v>
      </c>
      <c r="C405" s="97"/>
      <c r="D405" s="97"/>
      <c r="E405" s="96" t="s">
        <v>3142</v>
      </c>
      <c r="F405" s="97"/>
      <c r="G405" s="96" t="s">
        <v>150</v>
      </c>
      <c r="H405" s="98"/>
      <c r="I405" s="99"/>
      <c r="J405" s="97"/>
      <c r="K405" s="99"/>
      <c r="L405" s="97"/>
      <c r="M405" s="97"/>
      <c r="N405" s="105">
        <v>45915.0</v>
      </c>
    </row>
    <row r="406">
      <c r="A406" s="96" t="s">
        <v>5456</v>
      </c>
      <c r="B406" s="96">
        <v>2.1964573565E10</v>
      </c>
      <c r="C406" s="97"/>
      <c r="D406" s="97"/>
      <c r="E406" s="96" t="s">
        <v>3142</v>
      </c>
      <c r="F406" s="97"/>
      <c r="G406" s="96" t="s">
        <v>150</v>
      </c>
      <c r="H406" s="98"/>
      <c r="I406" s="99"/>
      <c r="J406" s="97"/>
      <c r="K406" s="99"/>
      <c r="L406" s="97"/>
      <c r="M406" s="97"/>
      <c r="N406" s="105">
        <v>45915.0</v>
      </c>
    </row>
    <row r="407">
      <c r="A407" s="96" t="s">
        <v>11671</v>
      </c>
      <c r="B407" s="96">
        <v>2.1964134915E10</v>
      </c>
      <c r="C407" s="97"/>
      <c r="D407" s="97"/>
      <c r="E407" s="96" t="s">
        <v>3142</v>
      </c>
      <c r="F407" s="97"/>
      <c r="G407" s="96" t="s">
        <v>150</v>
      </c>
      <c r="H407" s="98"/>
      <c r="I407" s="99"/>
      <c r="J407" s="97"/>
      <c r="K407" s="99"/>
      <c r="L407" s="97"/>
      <c r="M407" s="97"/>
      <c r="N407" s="105">
        <v>45915.0</v>
      </c>
    </row>
    <row r="408">
      <c r="A408" s="96" t="s">
        <v>4799</v>
      </c>
      <c r="B408" s="96">
        <v>2.2988764265E10</v>
      </c>
      <c r="C408" s="97"/>
      <c r="D408" s="97"/>
      <c r="E408" s="96" t="s">
        <v>3142</v>
      </c>
      <c r="F408" s="97"/>
      <c r="G408" s="96" t="s">
        <v>150</v>
      </c>
      <c r="H408" s="98"/>
      <c r="I408" s="99"/>
      <c r="J408" s="97"/>
      <c r="K408" s="99"/>
      <c r="L408" s="97"/>
      <c r="M408" s="97"/>
      <c r="N408" s="105">
        <v>45915.0</v>
      </c>
    </row>
    <row r="409">
      <c r="A409" s="96" t="s">
        <v>9556</v>
      </c>
      <c r="B409" s="96">
        <v>2.1969191236E10</v>
      </c>
      <c r="C409" s="97"/>
      <c r="D409" s="97"/>
      <c r="E409" s="96" t="s">
        <v>3142</v>
      </c>
      <c r="F409" s="97"/>
      <c r="G409" s="96" t="s">
        <v>150</v>
      </c>
      <c r="H409" s="98"/>
      <c r="I409" s="99"/>
      <c r="J409" s="97"/>
      <c r="K409" s="99"/>
      <c r="L409" s="97"/>
      <c r="M409" s="97"/>
      <c r="N409" s="105">
        <v>45915.0</v>
      </c>
    </row>
    <row r="410">
      <c r="A410" s="96" t="s">
        <v>4022</v>
      </c>
      <c r="B410" s="96">
        <v>2.1964729727E10</v>
      </c>
      <c r="C410" s="97"/>
      <c r="D410" s="97"/>
      <c r="E410" s="96" t="s">
        <v>3142</v>
      </c>
      <c r="F410" s="97"/>
      <c r="G410" s="96" t="s">
        <v>150</v>
      </c>
      <c r="H410" s="98"/>
      <c r="I410" s="99"/>
      <c r="J410" s="97"/>
      <c r="K410" s="99"/>
      <c r="L410" s="97"/>
      <c r="M410" s="96" t="s">
        <v>11670</v>
      </c>
      <c r="N410" s="105">
        <v>45915.0</v>
      </c>
    </row>
    <row r="411">
      <c r="A411" s="96" t="s">
        <v>4332</v>
      </c>
      <c r="B411" s="96">
        <v>2.1999126621E10</v>
      </c>
      <c r="C411" s="97"/>
      <c r="D411" s="97"/>
      <c r="E411" s="96" t="s">
        <v>3142</v>
      </c>
      <c r="F411" s="97"/>
      <c r="G411" s="97"/>
      <c r="H411" s="98"/>
      <c r="I411" s="99"/>
      <c r="J411" s="97"/>
      <c r="K411" s="99"/>
      <c r="L411" s="97"/>
      <c r="M411" s="96" t="s">
        <v>11670</v>
      </c>
      <c r="N411" s="100">
        <v>45915.0</v>
      </c>
    </row>
    <row r="412">
      <c r="A412" s="96" t="s">
        <v>5199</v>
      </c>
      <c r="B412" s="96">
        <v>2.1994716336E10</v>
      </c>
      <c r="C412" s="97"/>
      <c r="D412" s="97"/>
      <c r="E412" s="96" t="s">
        <v>3142</v>
      </c>
      <c r="F412" s="97"/>
      <c r="G412" s="97"/>
      <c r="H412" s="98"/>
      <c r="I412" s="99"/>
      <c r="J412" s="97"/>
      <c r="K412" s="99"/>
      <c r="L412" s="97"/>
      <c r="M412" s="97"/>
      <c r="N412" s="100">
        <v>45915.0</v>
      </c>
    </row>
    <row r="413">
      <c r="A413" s="96" t="s">
        <v>11672</v>
      </c>
      <c r="B413" s="96">
        <v>2.2981431915E10</v>
      </c>
      <c r="C413" s="97"/>
      <c r="D413" s="97"/>
      <c r="E413" s="96" t="s">
        <v>3142</v>
      </c>
      <c r="F413" s="96" t="s">
        <v>596</v>
      </c>
      <c r="G413" s="96" t="s">
        <v>150</v>
      </c>
      <c r="H413" s="101">
        <v>1135.87</v>
      </c>
      <c r="I413" s="99"/>
      <c r="J413" s="97"/>
      <c r="K413" s="99"/>
      <c r="L413" s="97"/>
      <c r="M413" s="96" t="s">
        <v>11673</v>
      </c>
      <c r="N413" s="100">
        <v>45915.0</v>
      </c>
    </row>
    <row r="414">
      <c r="A414" s="96" t="s">
        <v>11674</v>
      </c>
      <c r="B414" s="96">
        <v>2.1973201356E10</v>
      </c>
      <c r="C414" s="96" t="s">
        <v>11675</v>
      </c>
      <c r="D414" s="97"/>
      <c r="E414" s="96" t="s">
        <v>85</v>
      </c>
      <c r="F414" s="97"/>
      <c r="G414" s="96" t="s">
        <v>150</v>
      </c>
      <c r="H414" s="98"/>
      <c r="I414" s="99"/>
      <c r="J414" s="97"/>
      <c r="K414" s="99"/>
      <c r="L414" s="97"/>
      <c r="M414" s="97"/>
      <c r="N414" s="105">
        <v>45916.0</v>
      </c>
    </row>
    <row r="415">
      <c r="A415" s="96" t="s">
        <v>5040</v>
      </c>
      <c r="B415" s="96">
        <v>2.1997347673E10</v>
      </c>
      <c r="C415" s="96" t="s">
        <v>11676</v>
      </c>
      <c r="D415" s="97"/>
      <c r="E415" s="96" t="s">
        <v>85</v>
      </c>
      <c r="F415" s="97"/>
      <c r="G415" s="96" t="s">
        <v>150</v>
      </c>
      <c r="H415" s="98"/>
      <c r="I415" s="99"/>
      <c r="J415" s="97"/>
      <c r="K415" s="99"/>
      <c r="L415" s="97"/>
      <c r="M415" s="97"/>
      <c r="N415" s="105">
        <v>45916.0</v>
      </c>
    </row>
    <row r="416">
      <c r="A416" s="96" t="s">
        <v>11677</v>
      </c>
      <c r="B416" s="96">
        <v>2.2998499091E10</v>
      </c>
      <c r="C416" s="96" t="s">
        <v>11678</v>
      </c>
      <c r="D416" s="96" t="s">
        <v>11679</v>
      </c>
      <c r="E416" s="96" t="s">
        <v>85</v>
      </c>
      <c r="F416" s="96" t="s">
        <v>278</v>
      </c>
      <c r="G416" s="96" t="s">
        <v>150</v>
      </c>
      <c r="H416" s="101">
        <v>942.9</v>
      </c>
      <c r="I416" s="99"/>
      <c r="J416" s="97"/>
      <c r="K416" s="99"/>
      <c r="L416" s="97"/>
      <c r="M416" s="96" t="s">
        <v>11680</v>
      </c>
      <c r="N416" s="100">
        <v>45916.0</v>
      </c>
    </row>
    <row r="417">
      <c r="A417" s="96" t="s">
        <v>4420</v>
      </c>
      <c r="B417" s="96">
        <v>2.197924449E10</v>
      </c>
      <c r="C417" s="96" t="s">
        <v>11681</v>
      </c>
      <c r="D417" s="97"/>
      <c r="E417" s="96" t="s">
        <v>85</v>
      </c>
      <c r="F417" s="97"/>
      <c r="G417" s="96" t="s">
        <v>150</v>
      </c>
      <c r="H417" s="98"/>
      <c r="I417" s="99"/>
      <c r="J417" s="97"/>
      <c r="K417" s="99"/>
      <c r="L417" s="97"/>
      <c r="M417" s="97"/>
      <c r="N417" s="105">
        <v>45916.0</v>
      </c>
    </row>
    <row r="418">
      <c r="A418" s="96" t="s">
        <v>4547</v>
      </c>
      <c r="B418" s="96">
        <v>2.1981422374E10</v>
      </c>
      <c r="C418" s="96" t="s">
        <v>11682</v>
      </c>
      <c r="D418" s="97"/>
      <c r="E418" s="96" t="s">
        <v>85</v>
      </c>
      <c r="F418" s="97"/>
      <c r="G418" s="96" t="s">
        <v>150</v>
      </c>
      <c r="H418" s="98"/>
      <c r="I418" s="99"/>
      <c r="J418" s="97"/>
      <c r="K418" s="99"/>
      <c r="L418" s="97"/>
      <c r="M418" s="97"/>
      <c r="N418" s="105">
        <v>45916.0</v>
      </c>
    </row>
    <row r="419">
      <c r="A419" s="96" t="s">
        <v>11683</v>
      </c>
      <c r="B419" s="96" t="s">
        <v>11684</v>
      </c>
      <c r="C419" s="97"/>
      <c r="D419" s="97"/>
      <c r="E419" s="96" t="s">
        <v>3142</v>
      </c>
      <c r="F419" s="97"/>
      <c r="G419" s="96" t="s">
        <v>150</v>
      </c>
      <c r="H419" s="98"/>
      <c r="I419" s="99"/>
      <c r="J419" s="97"/>
      <c r="K419" s="99"/>
      <c r="L419" s="97"/>
      <c r="M419" s="97"/>
      <c r="N419" s="105">
        <v>45916.0</v>
      </c>
    </row>
    <row r="420">
      <c r="A420" s="96" t="s">
        <v>4535</v>
      </c>
      <c r="B420" s="96">
        <v>2.1964594445E10</v>
      </c>
      <c r="C420" s="97"/>
      <c r="D420" s="97"/>
      <c r="E420" s="96" t="s">
        <v>3142</v>
      </c>
      <c r="F420" s="97"/>
      <c r="G420" s="96" t="s">
        <v>150</v>
      </c>
      <c r="H420" s="98"/>
      <c r="I420" s="99"/>
      <c r="J420" s="97"/>
      <c r="K420" s="99"/>
      <c r="L420" s="97"/>
      <c r="M420" s="97"/>
      <c r="N420" s="105">
        <v>45916.0</v>
      </c>
    </row>
    <row r="421">
      <c r="A421" s="96" t="s">
        <v>10204</v>
      </c>
      <c r="B421" s="96">
        <v>2.1996017226E10</v>
      </c>
      <c r="C421" s="97"/>
      <c r="D421" s="97"/>
      <c r="E421" s="96" t="s">
        <v>3142</v>
      </c>
      <c r="F421" s="97"/>
      <c r="G421" s="96" t="s">
        <v>150</v>
      </c>
      <c r="H421" s="98"/>
      <c r="I421" s="99"/>
      <c r="J421" s="97"/>
      <c r="K421" s="99"/>
      <c r="L421" s="97"/>
      <c r="M421" s="96" t="s">
        <v>11685</v>
      </c>
      <c r="N421" s="105">
        <v>45916.0</v>
      </c>
    </row>
    <row r="422">
      <c r="A422" s="96" t="s">
        <v>8977</v>
      </c>
      <c r="B422" s="96">
        <v>2.1967587822E10</v>
      </c>
      <c r="C422" s="97"/>
      <c r="D422" s="97"/>
      <c r="E422" s="96" t="s">
        <v>3142</v>
      </c>
      <c r="F422" s="97"/>
      <c r="G422" s="96" t="s">
        <v>150</v>
      </c>
      <c r="H422" s="98"/>
      <c r="I422" s="99"/>
      <c r="J422" s="97"/>
      <c r="K422" s="99"/>
      <c r="L422" s="97"/>
      <c r="M422" s="97"/>
      <c r="N422" s="105">
        <v>45916.0</v>
      </c>
    </row>
    <row r="423">
      <c r="A423" s="96" t="s">
        <v>4489</v>
      </c>
      <c r="B423" s="96">
        <v>2.4974019303E10</v>
      </c>
      <c r="C423" s="97"/>
      <c r="D423" s="97"/>
      <c r="E423" s="96" t="s">
        <v>3142</v>
      </c>
      <c r="F423" s="97"/>
      <c r="G423" s="96" t="s">
        <v>150</v>
      </c>
      <c r="H423" s="98"/>
      <c r="I423" s="99"/>
      <c r="J423" s="97"/>
      <c r="K423" s="99"/>
      <c r="L423" s="97"/>
      <c r="M423" s="97"/>
      <c r="N423" s="105">
        <v>45916.0</v>
      </c>
    </row>
    <row r="424">
      <c r="A424" s="96" t="s">
        <v>4286</v>
      </c>
      <c r="B424" s="96">
        <v>2.1965262757E10</v>
      </c>
      <c r="C424" s="97"/>
      <c r="D424" s="97"/>
      <c r="E424" s="96" t="s">
        <v>3142</v>
      </c>
      <c r="F424" s="97"/>
      <c r="G424" s="96" t="s">
        <v>150</v>
      </c>
      <c r="H424" s="98"/>
      <c r="I424" s="99"/>
      <c r="J424" s="97"/>
      <c r="K424" s="99"/>
      <c r="L424" s="97"/>
      <c r="M424" s="97"/>
      <c r="N424" s="105">
        <v>45916.0</v>
      </c>
    </row>
    <row r="425">
      <c r="A425" s="96" t="s">
        <v>5144</v>
      </c>
      <c r="B425" s="96">
        <v>2.1964770982E10</v>
      </c>
      <c r="C425" s="97"/>
      <c r="D425" s="97"/>
      <c r="E425" s="96" t="s">
        <v>3142</v>
      </c>
      <c r="F425" s="97"/>
      <c r="G425" s="96" t="s">
        <v>150</v>
      </c>
      <c r="H425" s="98"/>
      <c r="I425" s="99"/>
      <c r="J425" s="97"/>
      <c r="K425" s="99"/>
      <c r="L425" s="97"/>
      <c r="M425" s="97"/>
      <c r="N425" s="105">
        <v>45916.0</v>
      </c>
    </row>
    <row r="426">
      <c r="A426" s="96" t="s">
        <v>11686</v>
      </c>
      <c r="B426" s="96">
        <v>2.1993581785E10</v>
      </c>
      <c r="C426" s="97"/>
      <c r="D426" s="97"/>
      <c r="E426" s="96" t="s">
        <v>3142</v>
      </c>
      <c r="F426" s="97"/>
      <c r="G426" s="96" t="s">
        <v>150</v>
      </c>
      <c r="H426" s="98"/>
      <c r="I426" s="99"/>
      <c r="J426" s="97"/>
      <c r="K426" s="99"/>
      <c r="L426" s="97"/>
      <c r="M426" s="96" t="s">
        <v>11687</v>
      </c>
      <c r="N426" s="105">
        <v>45916.0</v>
      </c>
    </row>
    <row r="427">
      <c r="A427" s="96" t="s">
        <v>4282</v>
      </c>
      <c r="B427" s="96">
        <v>2.4992702926E10</v>
      </c>
      <c r="C427" s="97"/>
      <c r="D427" s="97"/>
      <c r="E427" s="96" t="s">
        <v>3142</v>
      </c>
      <c r="F427" s="97"/>
      <c r="G427" s="96" t="s">
        <v>150</v>
      </c>
      <c r="H427" s="98"/>
      <c r="I427" s="99"/>
      <c r="J427" s="97"/>
      <c r="K427" s="99"/>
      <c r="L427" s="97"/>
      <c r="M427" s="97"/>
      <c r="N427" s="105">
        <v>45916.0</v>
      </c>
    </row>
    <row r="428">
      <c r="A428" s="96" t="s">
        <v>3970</v>
      </c>
      <c r="B428" s="96">
        <v>2.1965084701E10</v>
      </c>
      <c r="C428" s="97"/>
      <c r="D428" s="97"/>
      <c r="E428" s="96" t="s">
        <v>3142</v>
      </c>
      <c r="F428" s="97"/>
      <c r="G428" s="96" t="s">
        <v>150</v>
      </c>
      <c r="H428" s="98"/>
      <c r="I428" s="99"/>
      <c r="J428" s="97"/>
      <c r="K428" s="99"/>
      <c r="L428" s="97"/>
      <c r="M428" s="96" t="s">
        <v>11688</v>
      </c>
      <c r="N428" s="105">
        <v>45916.0</v>
      </c>
    </row>
    <row r="429">
      <c r="A429" s="96" t="s">
        <v>8992</v>
      </c>
      <c r="B429" s="96">
        <v>2.1995488481E10</v>
      </c>
      <c r="C429" s="97"/>
      <c r="D429" s="97"/>
      <c r="E429" s="96" t="s">
        <v>3142</v>
      </c>
      <c r="F429" s="97"/>
      <c r="G429" s="96" t="s">
        <v>150</v>
      </c>
      <c r="H429" s="98"/>
      <c r="I429" s="99"/>
      <c r="J429" s="97"/>
      <c r="K429" s="99"/>
      <c r="L429" s="97"/>
      <c r="M429" s="97"/>
      <c r="N429" s="105">
        <v>45916.0</v>
      </c>
    </row>
    <row r="430">
      <c r="A430" s="96" t="s">
        <v>11689</v>
      </c>
      <c r="B430" s="96">
        <v>2.1986798378E10</v>
      </c>
      <c r="C430" s="97"/>
      <c r="D430" s="97"/>
      <c r="E430" s="96" t="s">
        <v>3142</v>
      </c>
      <c r="F430" s="97"/>
      <c r="G430" s="96" t="s">
        <v>150</v>
      </c>
      <c r="H430" s="98"/>
      <c r="I430" s="99"/>
      <c r="J430" s="97"/>
      <c r="K430" s="99"/>
      <c r="L430" s="97"/>
      <c r="M430" s="97"/>
      <c r="N430" s="105">
        <v>45916.0</v>
      </c>
    </row>
    <row r="431">
      <c r="A431" s="96" t="s">
        <v>11690</v>
      </c>
      <c r="B431" s="96">
        <v>2.1990521585E10</v>
      </c>
      <c r="C431" s="97"/>
      <c r="D431" s="97"/>
      <c r="E431" s="96" t="s">
        <v>3142</v>
      </c>
      <c r="F431" s="97"/>
      <c r="G431" s="96" t="s">
        <v>150</v>
      </c>
      <c r="H431" s="98"/>
      <c r="I431" s="99"/>
      <c r="J431" s="97"/>
      <c r="K431" s="99"/>
      <c r="L431" s="97"/>
      <c r="M431" s="96" t="s">
        <v>11688</v>
      </c>
      <c r="N431" s="100">
        <v>45916.0</v>
      </c>
    </row>
    <row r="432">
      <c r="A432" s="96" t="s">
        <v>4189</v>
      </c>
      <c r="B432" s="96">
        <v>2.4981120481E10</v>
      </c>
      <c r="C432" s="97"/>
      <c r="D432" s="97"/>
      <c r="E432" s="96" t="s">
        <v>3142</v>
      </c>
      <c r="F432" s="97"/>
      <c r="G432" s="96" t="s">
        <v>150</v>
      </c>
      <c r="H432" s="98"/>
      <c r="I432" s="99"/>
      <c r="J432" s="97"/>
      <c r="K432" s="99"/>
      <c r="L432" s="97"/>
      <c r="M432" s="97"/>
      <c r="N432" s="105">
        <v>45916.0</v>
      </c>
    </row>
    <row r="433">
      <c r="A433" s="96" t="s">
        <v>10509</v>
      </c>
      <c r="B433" s="96">
        <v>2.2999169905E10</v>
      </c>
      <c r="C433" s="97"/>
      <c r="D433" s="97"/>
      <c r="E433" s="96" t="s">
        <v>3142</v>
      </c>
      <c r="F433" s="97"/>
      <c r="G433" s="96" t="s">
        <v>150</v>
      </c>
      <c r="H433" s="98"/>
      <c r="I433" s="99"/>
      <c r="J433" s="97"/>
      <c r="K433" s="99"/>
      <c r="L433" s="97"/>
      <c r="M433" s="97"/>
      <c r="N433" s="105">
        <v>45916.0</v>
      </c>
    </row>
    <row r="434">
      <c r="A434" s="96" t="s">
        <v>4906</v>
      </c>
      <c r="B434" s="96">
        <v>2.1992431326E10</v>
      </c>
      <c r="C434" s="97"/>
      <c r="D434" s="97"/>
      <c r="E434" s="96" t="s">
        <v>3142</v>
      </c>
      <c r="F434" s="97"/>
      <c r="G434" s="96" t="s">
        <v>150</v>
      </c>
      <c r="H434" s="98"/>
      <c r="I434" s="99"/>
      <c r="J434" s="97"/>
      <c r="K434" s="99"/>
      <c r="L434" s="97"/>
      <c r="M434" s="97"/>
      <c r="N434" s="105">
        <v>45916.0</v>
      </c>
    </row>
    <row r="435">
      <c r="A435" s="96" t="s">
        <v>9263</v>
      </c>
      <c r="B435" s="96">
        <v>2.1969856487E10</v>
      </c>
      <c r="C435" s="97"/>
      <c r="D435" s="97"/>
      <c r="E435" s="96" t="s">
        <v>3142</v>
      </c>
      <c r="F435" s="97"/>
      <c r="G435" s="96" t="s">
        <v>150</v>
      </c>
      <c r="H435" s="98"/>
      <c r="I435" s="99"/>
      <c r="J435" s="97"/>
      <c r="K435" s="99"/>
      <c r="L435" s="97"/>
      <c r="M435" s="97"/>
      <c r="N435" s="105">
        <v>45916.0</v>
      </c>
    </row>
    <row r="436">
      <c r="A436" s="96" t="s">
        <v>5</v>
      </c>
      <c r="B436" s="96">
        <v>2.4999991703E10</v>
      </c>
      <c r="C436" s="97"/>
      <c r="D436" s="97"/>
      <c r="E436" s="96" t="s">
        <v>3142</v>
      </c>
      <c r="F436" s="97"/>
      <c r="G436" s="96" t="s">
        <v>150</v>
      </c>
      <c r="H436" s="98"/>
      <c r="I436" s="99"/>
      <c r="J436" s="97"/>
      <c r="K436" s="99"/>
      <c r="L436" s="97"/>
      <c r="M436" s="97"/>
      <c r="N436" s="105">
        <v>45916.0</v>
      </c>
    </row>
    <row r="437">
      <c r="A437" s="96" t="s">
        <v>4427</v>
      </c>
      <c r="B437" s="96">
        <v>2.1975696496E10</v>
      </c>
      <c r="C437" s="97"/>
      <c r="D437" s="97"/>
      <c r="E437" s="96" t="s">
        <v>3142</v>
      </c>
      <c r="F437" s="97"/>
      <c r="G437" s="96" t="s">
        <v>150</v>
      </c>
      <c r="H437" s="98"/>
      <c r="I437" s="99"/>
      <c r="J437" s="97"/>
      <c r="K437" s="99"/>
      <c r="L437" s="97"/>
      <c r="M437" s="97"/>
      <c r="N437" s="105">
        <v>45916.0</v>
      </c>
    </row>
    <row r="438">
      <c r="A438" s="96" t="s">
        <v>4535</v>
      </c>
      <c r="B438" s="96">
        <v>2.1965769737E10</v>
      </c>
      <c r="C438" s="97"/>
      <c r="D438" s="97"/>
      <c r="E438" s="96" t="s">
        <v>3142</v>
      </c>
      <c r="F438" s="97"/>
      <c r="G438" s="96" t="s">
        <v>150</v>
      </c>
      <c r="H438" s="98"/>
      <c r="I438" s="99"/>
      <c r="J438" s="97"/>
      <c r="K438" s="99"/>
      <c r="L438" s="97"/>
      <c r="M438" s="97"/>
      <c r="N438" s="105">
        <v>45916.0</v>
      </c>
    </row>
    <row r="439">
      <c r="A439" s="96" t="s">
        <v>11691</v>
      </c>
      <c r="B439" s="96">
        <v>2.1987711479E10</v>
      </c>
      <c r="C439" s="97"/>
      <c r="D439" s="97"/>
      <c r="E439" s="96" t="s">
        <v>3142</v>
      </c>
      <c r="F439" s="97"/>
      <c r="G439" s="96" t="s">
        <v>150</v>
      </c>
      <c r="H439" s="98"/>
      <c r="I439" s="99"/>
      <c r="J439" s="97"/>
      <c r="K439" s="99"/>
      <c r="L439" s="97"/>
      <c r="M439" s="97"/>
      <c r="N439" s="105">
        <v>45916.0</v>
      </c>
    </row>
    <row r="440">
      <c r="A440" s="96" t="s">
        <v>4031</v>
      </c>
      <c r="B440" s="96">
        <v>2.2992581081E10</v>
      </c>
      <c r="C440" s="97"/>
      <c r="D440" s="97"/>
      <c r="E440" s="96" t="s">
        <v>3142</v>
      </c>
      <c r="F440" s="97"/>
      <c r="G440" s="96" t="s">
        <v>150</v>
      </c>
      <c r="H440" s="98"/>
      <c r="I440" s="99"/>
      <c r="J440" s="97"/>
      <c r="K440" s="99"/>
      <c r="L440" s="97"/>
      <c r="M440" s="97"/>
      <c r="N440" s="105">
        <v>45916.0</v>
      </c>
    </row>
    <row r="441">
      <c r="A441" s="96" t="s">
        <v>9708</v>
      </c>
      <c r="B441" s="96">
        <v>2.1981896741E10</v>
      </c>
      <c r="C441" s="97"/>
      <c r="D441" s="97"/>
      <c r="E441" s="96" t="s">
        <v>3142</v>
      </c>
      <c r="F441" s="97"/>
      <c r="G441" s="96" t="s">
        <v>150</v>
      </c>
      <c r="H441" s="98"/>
      <c r="I441" s="99"/>
      <c r="J441" s="97"/>
      <c r="K441" s="99"/>
      <c r="L441" s="97"/>
      <c r="M441" s="97"/>
      <c r="N441" s="105">
        <v>45916.0</v>
      </c>
    </row>
    <row r="442">
      <c r="A442" s="96" t="s">
        <v>4683</v>
      </c>
      <c r="B442" s="96">
        <v>2.197634969E10</v>
      </c>
      <c r="C442" s="97"/>
      <c r="D442" s="97"/>
      <c r="E442" s="96" t="s">
        <v>3142</v>
      </c>
      <c r="F442" s="97"/>
      <c r="G442" s="96" t="s">
        <v>150</v>
      </c>
      <c r="H442" s="98"/>
      <c r="I442" s="99"/>
      <c r="J442" s="97"/>
      <c r="K442" s="99"/>
      <c r="L442" s="97"/>
      <c r="M442" s="97"/>
      <c r="N442" s="105">
        <v>45916.0</v>
      </c>
    </row>
    <row r="443">
      <c r="A443" s="96" t="s">
        <v>11692</v>
      </c>
      <c r="B443" s="96">
        <v>2.1980885891E10</v>
      </c>
      <c r="C443" s="97"/>
      <c r="D443" s="97"/>
      <c r="E443" s="96" t="s">
        <v>3142</v>
      </c>
      <c r="F443" s="97"/>
      <c r="G443" s="96" t="s">
        <v>150</v>
      </c>
      <c r="H443" s="98"/>
      <c r="I443" s="99"/>
      <c r="J443" s="97"/>
      <c r="K443" s="99"/>
      <c r="L443" s="97"/>
      <c r="M443" s="97"/>
      <c r="N443" s="105">
        <v>45916.0</v>
      </c>
    </row>
    <row r="444">
      <c r="A444" s="96" t="s">
        <v>4754</v>
      </c>
      <c r="B444" s="96">
        <v>2.199617938E10</v>
      </c>
      <c r="C444" s="97"/>
      <c r="D444" s="97"/>
      <c r="E444" s="96" t="s">
        <v>3142</v>
      </c>
      <c r="F444" s="97"/>
      <c r="G444" s="96" t="s">
        <v>150</v>
      </c>
      <c r="H444" s="98"/>
      <c r="I444" s="99"/>
      <c r="J444" s="97"/>
      <c r="K444" s="99"/>
      <c r="L444" s="97"/>
      <c r="M444" s="97"/>
      <c r="N444" s="105">
        <v>45950.47584068287</v>
      </c>
    </row>
    <row r="445">
      <c r="A445" s="96" t="s">
        <v>4985</v>
      </c>
      <c r="B445" s="96">
        <v>2.1983896521E10</v>
      </c>
      <c r="C445" s="97"/>
      <c r="D445" s="97"/>
      <c r="E445" s="96" t="s">
        <v>3142</v>
      </c>
      <c r="F445" s="97"/>
      <c r="G445" s="96" t="s">
        <v>150</v>
      </c>
      <c r="H445" s="98"/>
      <c r="I445" s="99"/>
      <c r="J445" s="97"/>
      <c r="K445" s="99"/>
      <c r="L445" s="97"/>
      <c r="M445" s="97"/>
      <c r="N445" s="105">
        <v>45916.0</v>
      </c>
    </row>
    <row r="446">
      <c r="A446" s="96" t="s">
        <v>4427</v>
      </c>
      <c r="B446" s="96">
        <v>2.1995936326E10</v>
      </c>
      <c r="C446" s="97"/>
      <c r="D446" s="97"/>
      <c r="E446" s="96" t="s">
        <v>3142</v>
      </c>
      <c r="F446" s="97"/>
      <c r="G446" s="96" t="s">
        <v>150</v>
      </c>
      <c r="H446" s="98"/>
      <c r="I446" s="99"/>
      <c r="J446" s="97"/>
      <c r="K446" s="99"/>
      <c r="L446" s="97"/>
      <c r="M446" s="97"/>
      <c r="N446" s="105">
        <v>45916.0</v>
      </c>
    </row>
    <row r="447">
      <c r="A447" s="96" t="s">
        <v>11693</v>
      </c>
      <c r="B447" s="96">
        <v>2.1965209646E10</v>
      </c>
      <c r="C447" s="97"/>
      <c r="D447" s="97"/>
      <c r="E447" s="96" t="s">
        <v>3142</v>
      </c>
      <c r="F447" s="97"/>
      <c r="G447" s="96" t="s">
        <v>150</v>
      </c>
      <c r="H447" s="98"/>
      <c r="I447" s="99"/>
      <c r="J447" s="97"/>
      <c r="K447" s="99"/>
      <c r="L447" s="97"/>
      <c r="M447" s="96" t="s">
        <v>11694</v>
      </c>
      <c r="N447" s="105">
        <v>45916.0</v>
      </c>
    </row>
    <row r="448">
      <c r="A448" s="96" t="s">
        <v>4919</v>
      </c>
      <c r="B448" s="96">
        <v>2.1983455639E10</v>
      </c>
      <c r="C448" s="97"/>
      <c r="D448" s="97"/>
      <c r="E448" s="96" t="s">
        <v>4944</v>
      </c>
      <c r="F448" s="97"/>
      <c r="G448" s="96" t="s">
        <v>150</v>
      </c>
      <c r="H448" s="98"/>
      <c r="I448" s="99"/>
      <c r="J448" s="97"/>
      <c r="K448" s="99"/>
      <c r="L448" s="97"/>
      <c r="M448" s="97"/>
      <c r="N448" s="105">
        <v>45916.0</v>
      </c>
    </row>
    <row r="449">
      <c r="A449" s="96" t="s">
        <v>4643</v>
      </c>
      <c r="B449" s="96">
        <v>2.1981366106E10</v>
      </c>
      <c r="C449" s="96" t="s">
        <v>11695</v>
      </c>
      <c r="D449" s="97"/>
      <c r="E449" s="96" t="s">
        <v>85</v>
      </c>
      <c r="F449" s="97"/>
      <c r="G449" s="96" t="s">
        <v>150</v>
      </c>
      <c r="H449" s="98"/>
      <c r="I449" s="99"/>
      <c r="J449" s="97"/>
      <c r="K449" s="99"/>
      <c r="L449" s="97"/>
      <c r="M449" s="97"/>
      <c r="N449" s="105">
        <v>45917.0</v>
      </c>
    </row>
    <row r="450">
      <c r="A450" s="96" t="s">
        <v>4016</v>
      </c>
      <c r="B450" s="96">
        <v>2.1999776184E10</v>
      </c>
      <c r="C450" s="96" t="s">
        <v>11696</v>
      </c>
      <c r="D450" s="97"/>
      <c r="E450" s="96" t="s">
        <v>85</v>
      </c>
      <c r="F450" s="97"/>
      <c r="G450" s="96" t="s">
        <v>150</v>
      </c>
      <c r="H450" s="98"/>
      <c r="I450" s="99"/>
      <c r="J450" s="97"/>
      <c r="K450" s="99"/>
      <c r="L450" s="97"/>
      <c r="M450" s="97"/>
      <c r="N450" s="105">
        <v>45917.0</v>
      </c>
    </row>
    <row r="451">
      <c r="A451" s="96" t="s">
        <v>11697</v>
      </c>
      <c r="B451" s="96">
        <v>2.4998699438E10</v>
      </c>
      <c r="C451" s="96" t="s">
        <v>11698</v>
      </c>
      <c r="D451" s="97"/>
      <c r="E451" s="96" t="s">
        <v>85</v>
      </c>
      <c r="F451" s="96" t="s">
        <v>278</v>
      </c>
      <c r="G451" s="96" t="s">
        <v>150</v>
      </c>
      <c r="H451" s="101">
        <v>702.96</v>
      </c>
      <c r="I451" s="99"/>
      <c r="J451" s="97"/>
      <c r="K451" s="99"/>
      <c r="L451" s="97"/>
      <c r="M451" s="97"/>
      <c r="N451" s="100">
        <v>45917.0</v>
      </c>
    </row>
    <row r="452">
      <c r="A452" s="96" t="s">
        <v>3</v>
      </c>
      <c r="B452" s="96">
        <v>2.2981023806E10</v>
      </c>
      <c r="C452" s="97"/>
      <c r="D452" s="97"/>
      <c r="E452" s="96" t="s">
        <v>85</v>
      </c>
      <c r="F452" s="97"/>
      <c r="G452" s="96" t="s">
        <v>150</v>
      </c>
      <c r="H452" s="98"/>
      <c r="I452" s="99"/>
      <c r="J452" s="97"/>
      <c r="K452" s="99"/>
      <c r="L452" s="97"/>
      <c r="M452" s="97"/>
      <c r="N452" s="105">
        <v>45917.0</v>
      </c>
    </row>
    <row r="453">
      <c r="A453" s="96" t="s">
        <v>11167</v>
      </c>
      <c r="B453" s="96">
        <v>2.1995248629E10</v>
      </c>
      <c r="C453" s="97"/>
      <c r="D453" s="97"/>
      <c r="E453" s="96" t="s">
        <v>85</v>
      </c>
      <c r="F453" s="97"/>
      <c r="G453" s="96" t="s">
        <v>150</v>
      </c>
      <c r="H453" s="98"/>
      <c r="I453" s="99"/>
      <c r="J453" s="97"/>
      <c r="K453" s="99"/>
      <c r="L453" s="97"/>
      <c r="M453" s="97"/>
      <c r="N453" s="105">
        <v>45917.0</v>
      </c>
    </row>
    <row r="454">
      <c r="A454" s="96" t="s">
        <v>11699</v>
      </c>
      <c r="B454" s="96">
        <v>2.1966100536E10</v>
      </c>
      <c r="C454" s="96" t="s">
        <v>11700</v>
      </c>
      <c r="D454" s="97"/>
      <c r="E454" s="96" t="s">
        <v>85</v>
      </c>
      <c r="F454" s="97"/>
      <c r="G454" s="96" t="s">
        <v>150</v>
      </c>
      <c r="H454" s="98"/>
      <c r="I454" s="99"/>
      <c r="J454" s="97"/>
      <c r="K454" s="99"/>
      <c r="L454" s="97"/>
      <c r="M454" s="97"/>
      <c r="N454" s="105">
        <v>45919.0</v>
      </c>
    </row>
    <row r="455">
      <c r="A455" s="96" t="s">
        <v>4118</v>
      </c>
      <c r="B455" s="96">
        <v>2.2981605033E10</v>
      </c>
      <c r="C455" s="96" t="s">
        <v>11701</v>
      </c>
      <c r="D455" s="97"/>
      <c r="E455" s="96" t="s">
        <v>85</v>
      </c>
      <c r="F455" s="97"/>
      <c r="G455" s="96" t="s">
        <v>150</v>
      </c>
      <c r="H455" s="98"/>
      <c r="I455" s="99"/>
      <c r="J455" s="97"/>
      <c r="K455" s="99"/>
      <c r="L455" s="97"/>
      <c r="M455" s="97"/>
      <c r="N455" s="105">
        <v>45919.0</v>
      </c>
    </row>
    <row r="456">
      <c r="A456" s="96" t="s">
        <v>11702</v>
      </c>
      <c r="B456" s="96">
        <v>2.1998740903E10</v>
      </c>
      <c r="C456" s="97"/>
      <c r="D456" s="97"/>
      <c r="E456" s="96" t="s">
        <v>85</v>
      </c>
      <c r="F456" s="97"/>
      <c r="G456" s="96" t="s">
        <v>150</v>
      </c>
      <c r="H456" s="98"/>
      <c r="I456" s="99"/>
      <c r="J456" s="97"/>
      <c r="K456" s="99"/>
      <c r="L456" s="97"/>
      <c r="M456" s="97"/>
      <c r="N456" s="105">
        <v>45919.0</v>
      </c>
    </row>
    <row r="457">
      <c r="A457" s="96" t="s">
        <v>11703</v>
      </c>
      <c r="B457" s="96">
        <v>2.4999742859E10</v>
      </c>
      <c r="C457" s="97"/>
      <c r="D457" s="97"/>
      <c r="E457" s="96" t="s">
        <v>85</v>
      </c>
      <c r="F457" s="96" t="s">
        <v>278</v>
      </c>
      <c r="G457" s="96" t="s">
        <v>150</v>
      </c>
      <c r="H457" s="101">
        <v>1585.18</v>
      </c>
      <c r="I457" s="99"/>
      <c r="J457" s="97"/>
      <c r="K457" s="99"/>
      <c r="L457" s="97"/>
      <c r="M457" s="96" t="s">
        <v>11704</v>
      </c>
      <c r="N457" s="100">
        <v>45919.0</v>
      </c>
    </row>
    <row r="458">
      <c r="A458" s="96" t="s">
        <v>4031</v>
      </c>
      <c r="B458" s="96">
        <v>2.196661135E10</v>
      </c>
      <c r="C458" s="97"/>
      <c r="D458" s="97"/>
      <c r="E458" s="96" t="s">
        <v>85</v>
      </c>
      <c r="F458" s="97"/>
      <c r="G458" s="96" t="s">
        <v>150</v>
      </c>
      <c r="H458" s="98"/>
      <c r="I458" s="99"/>
      <c r="J458" s="97"/>
      <c r="K458" s="99"/>
      <c r="L458" s="97"/>
      <c r="M458" s="97"/>
      <c r="N458" s="105">
        <v>45919.0</v>
      </c>
    </row>
    <row r="459">
      <c r="A459" s="96" t="s">
        <v>4206</v>
      </c>
      <c r="B459" s="96" t="s">
        <v>11705</v>
      </c>
      <c r="C459" s="97"/>
      <c r="D459" s="96" t="s">
        <v>4632</v>
      </c>
      <c r="E459" s="96" t="s">
        <v>671</v>
      </c>
      <c r="F459" s="96" t="s">
        <v>93</v>
      </c>
      <c r="G459" s="96" t="s">
        <v>150</v>
      </c>
      <c r="H459" s="101">
        <v>2898.25</v>
      </c>
      <c r="I459" s="99"/>
      <c r="J459" s="97"/>
      <c r="K459" s="99"/>
      <c r="L459" s="97"/>
      <c r="M459" s="96" t="s">
        <v>11706</v>
      </c>
      <c r="N459" s="100">
        <v>45922.0</v>
      </c>
    </row>
    <row r="460">
      <c r="A460" s="96" t="s">
        <v>11707</v>
      </c>
      <c r="B460" s="96" t="s">
        <v>11708</v>
      </c>
      <c r="C460" s="97"/>
      <c r="D460" s="97"/>
      <c r="E460" s="96" t="s">
        <v>671</v>
      </c>
      <c r="F460" s="97"/>
      <c r="G460" s="96" t="s">
        <v>150</v>
      </c>
      <c r="H460" s="98"/>
      <c r="I460" s="99"/>
      <c r="J460" s="97"/>
      <c r="K460" s="99"/>
      <c r="L460" s="97"/>
      <c r="M460" s="97"/>
      <c r="N460" s="105">
        <v>45922.0</v>
      </c>
    </row>
    <row r="461">
      <c r="A461" s="96" t="s">
        <v>4440</v>
      </c>
      <c r="B461" s="96" t="s">
        <v>11709</v>
      </c>
      <c r="C461" s="97"/>
      <c r="D461" s="97"/>
      <c r="E461" s="96" t="s">
        <v>671</v>
      </c>
      <c r="F461" s="97"/>
      <c r="G461" s="96" t="s">
        <v>150</v>
      </c>
      <c r="H461" s="98"/>
      <c r="I461" s="99"/>
      <c r="J461" s="97"/>
      <c r="K461" s="99"/>
      <c r="L461" s="97"/>
      <c r="M461" s="97"/>
      <c r="N461" s="105">
        <v>45922.0</v>
      </c>
    </row>
    <row r="462">
      <c r="A462" s="96" t="s">
        <v>11220</v>
      </c>
      <c r="B462" s="96" t="s">
        <v>11710</v>
      </c>
      <c r="C462" s="97"/>
      <c r="D462" s="97"/>
      <c r="E462" s="96" t="s">
        <v>671</v>
      </c>
      <c r="F462" s="97"/>
      <c r="G462" s="96" t="s">
        <v>150</v>
      </c>
      <c r="H462" s="98"/>
      <c r="I462" s="99"/>
      <c r="J462" s="97"/>
      <c r="K462" s="99"/>
      <c r="L462" s="97"/>
      <c r="M462" s="97"/>
      <c r="N462" s="105">
        <v>45922.0</v>
      </c>
    </row>
    <row r="463">
      <c r="A463" s="96" t="s">
        <v>4906</v>
      </c>
      <c r="B463" s="96" t="s">
        <v>11711</v>
      </c>
      <c r="C463" s="97"/>
      <c r="D463" s="97"/>
      <c r="E463" s="96" t="s">
        <v>671</v>
      </c>
      <c r="F463" s="97"/>
      <c r="G463" s="96" t="s">
        <v>150</v>
      </c>
      <c r="H463" s="98"/>
      <c r="I463" s="99"/>
      <c r="J463" s="97"/>
      <c r="K463" s="99"/>
      <c r="L463" s="97"/>
      <c r="M463" s="97"/>
      <c r="N463" s="105">
        <v>45922.0</v>
      </c>
    </row>
    <row r="464">
      <c r="A464" s="96" t="s">
        <v>8667</v>
      </c>
      <c r="B464" s="96" t="s">
        <v>11712</v>
      </c>
      <c r="C464" s="97"/>
      <c r="D464" s="97"/>
      <c r="E464" s="96" t="s">
        <v>671</v>
      </c>
      <c r="F464" s="96" t="s">
        <v>289</v>
      </c>
      <c r="G464" s="96" t="s">
        <v>94</v>
      </c>
      <c r="H464" s="101">
        <v>934.58</v>
      </c>
      <c r="I464" s="99"/>
      <c r="J464" s="97"/>
      <c r="K464" s="99"/>
      <c r="L464" s="97"/>
      <c r="M464" s="97"/>
      <c r="N464" s="100">
        <v>45922.0</v>
      </c>
    </row>
    <row r="465">
      <c r="A465" s="96" t="s">
        <v>7921</v>
      </c>
      <c r="B465" s="96" t="s">
        <v>11713</v>
      </c>
      <c r="C465" s="97"/>
      <c r="D465" s="97"/>
      <c r="E465" s="96" t="s">
        <v>671</v>
      </c>
      <c r="F465" s="97"/>
      <c r="G465" s="96" t="s">
        <v>150</v>
      </c>
      <c r="H465" s="98"/>
      <c r="I465" s="99"/>
      <c r="J465" s="97"/>
      <c r="K465" s="99"/>
      <c r="L465" s="97"/>
      <c r="M465" s="97"/>
      <c r="N465" s="105">
        <v>45922.0</v>
      </c>
    </row>
    <row r="466">
      <c r="A466" s="96" t="s">
        <v>4286</v>
      </c>
      <c r="B466" s="96" t="s">
        <v>11714</v>
      </c>
      <c r="C466" s="97"/>
      <c r="D466" s="97"/>
      <c r="E466" s="96" t="s">
        <v>671</v>
      </c>
      <c r="F466" s="97"/>
      <c r="G466" s="96" t="s">
        <v>150</v>
      </c>
      <c r="H466" s="98"/>
      <c r="I466" s="99"/>
      <c r="J466" s="97"/>
      <c r="K466" s="99"/>
      <c r="L466" s="97"/>
      <c r="M466" s="97"/>
      <c r="N466" s="105">
        <v>45922.0</v>
      </c>
    </row>
    <row r="467">
      <c r="A467" s="96" t="s">
        <v>5161</v>
      </c>
      <c r="B467" s="96" t="s">
        <v>11715</v>
      </c>
      <c r="C467" s="97"/>
      <c r="D467" s="97"/>
      <c r="E467" s="96" t="s">
        <v>671</v>
      </c>
      <c r="F467" s="97"/>
      <c r="G467" s="96" t="s">
        <v>150</v>
      </c>
      <c r="H467" s="98"/>
      <c r="I467" s="99"/>
      <c r="J467" s="97"/>
      <c r="K467" s="99"/>
      <c r="L467" s="97"/>
      <c r="M467" s="97"/>
      <c r="N467" s="105">
        <v>45922.0</v>
      </c>
    </row>
    <row r="468">
      <c r="A468" s="96" t="s">
        <v>4274</v>
      </c>
      <c r="B468" s="96" t="s">
        <v>11716</v>
      </c>
      <c r="C468" s="97"/>
      <c r="D468" s="97"/>
      <c r="E468" s="96" t="s">
        <v>671</v>
      </c>
      <c r="F468" s="97"/>
      <c r="G468" s="96" t="s">
        <v>150</v>
      </c>
      <c r="H468" s="98"/>
      <c r="I468" s="99"/>
      <c r="J468" s="97"/>
      <c r="K468" s="99"/>
      <c r="L468" s="97"/>
      <c r="M468" s="97"/>
      <c r="N468" s="105">
        <v>45922.0</v>
      </c>
    </row>
    <row r="469">
      <c r="A469" s="96" t="s">
        <v>9724</v>
      </c>
      <c r="B469" s="96">
        <v>2.1987162082E10</v>
      </c>
      <c r="C469" s="96" t="s">
        <v>11717</v>
      </c>
      <c r="D469" s="97"/>
      <c r="E469" s="96" t="s">
        <v>85</v>
      </c>
      <c r="F469" s="97"/>
      <c r="G469" s="96" t="s">
        <v>150</v>
      </c>
      <c r="H469" s="98"/>
      <c r="I469" s="99"/>
      <c r="J469" s="97"/>
      <c r="K469" s="99"/>
      <c r="L469" s="97"/>
      <c r="M469" s="97"/>
      <c r="N469" s="105">
        <v>45924.0</v>
      </c>
    </row>
    <row r="470">
      <c r="A470" s="96" t="s">
        <v>4952</v>
      </c>
      <c r="B470" s="96" t="s">
        <v>11718</v>
      </c>
      <c r="C470" s="97"/>
      <c r="D470" s="97"/>
      <c r="E470" s="96" t="s">
        <v>1167</v>
      </c>
      <c r="F470" s="97"/>
      <c r="G470" s="96" t="s">
        <v>150</v>
      </c>
      <c r="H470" s="98"/>
      <c r="I470" s="99"/>
      <c r="J470" s="97"/>
      <c r="K470" s="99"/>
      <c r="L470" s="97"/>
      <c r="M470" s="97"/>
      <c r="N470" s="105">
        <v>45924.0</v>
      </c>
    </row>
    <row r="471">
      <c r="A471" s="96" t="s">
        <v>7475</v>
      </c>
      <c r="B471" s="96" t="s">
        <v>11719</v>
      </c>
      <c r="C471" s="97"/>
      <c r="D471" s="97"/>
      <c r="E471" s="96" t="s">
        <v>4944</v>
      </c>
      <c r="F471" s="97"/>
      <c r="G471" s="96" t="s">
        <v>150</v>
      </c>
      <c r="H471" s="98"/>
      <c r="I471" s="99"/>
      <c r="J471" s="97"/>
      <c r="K471" s="99"/>
      <c r="L471" s="97"/>
      <c r="M471" s="97"/>
      <c r="N471" s="105">
        <v>45924.0</v>
      </c>
    </row>
    <row r="472">
      <c r="A472" s="96" t="s">
        <v>4959</v>
      </c>
      <c r="B472" s="96">
        <v>2.1982049912E10</v>
      </c>
      <c r="C472" s="97"/>
      <c r="D472" s="97"/>
      <c r="E472" s="96" t="s">
        <v>4944</v>
      </c>
      <c r="F472" s="97"/>
      <c r="G472" s="96" t="s">
        <v>150</v>
      </c>
      <c r="H472" s="98"/>
      <c r="I472" s="99"/>
      <c r="J472" s="97"/>
      <c r="K472" s="99"/>
      <c r="L472" s="97"/>
      <c r="M472" s="97"/>
      <c r="N472" s="105">
        <v>45924.0</v>
      </c>
    </row>
    <row r="473">
      <c r="A473" s="96" t="s">
        <v>11720</v>
      </c>
      <c r="B473" s="96">
        <v>2.1988928817E10</v>
      </c>
      <c r="C473" s="97"/>
      <c r="D473" s="97"/>
      <c r="E473" s="96" t="s">
        <v>4944</v>
      </c>
      <c r="F473" s="97"/>
      <c r="G473" s="96" t="s">
        <v>150</v>
      </c>
      <c r="H473" s="98"/>
      <c r="I473" s="99"/>
      <c r="J473" s="97"/>
      <c r="K473" s="99"/>
      <c r="L473" s="97"/>
      <c r="M473" s="97"/>
      <c r="N473" s="105">
        <v>45924.0</v>
      </c>
    </row>
    <row r="474">
      <c r="A474" s="96" t="s">
        <v>4079</v>
      </c>
      <c r="B474" s="96" t="s">
        <v>11721</v>
      </c>
      <c r="C474" s="97"/>
      <c r="D474" s="97"/>
      <c r="E474" s="96" t="s">
        <v>4944</v>
      </c>
      <c r="F474" s="97"/>
      <c r="G474" s="96" t="s">
        <v>150</v>
      </c>
      <c r="H474" s="98"/>
      <c r="I474" s="99"/>
      <c r="J474" s="97"/>
      <c r="K474" s="99"/>
      <c r="L474" s="97"/>
      <c r="M474" s="97"/>
      <c r="N474" s="105">
        <v>45924.0</v>
      </c>
    </row>
    <row r="475">
      <c r="A475" s="96" t="s">
        <v>4667</v>
      </c>
      <c r="B475" s="96">
        <v>2.1976696202E10</v>
      </c>
      <c r="C475" s="97"/>
      <c r="D475" s="97"/>
      <c r="E475" s="96" t="s">
        <v>4944</v>
      </c>
      <c r="F475" s="97"/>
      <c r="G475" s="96" t="s">
        <v>150</v>
      </c>
      <c r="H475" s="98"/>
      <c r="I475" s="99"/>
      <c r="J475" s="97"/>
      <c r="K475" s="99"/>
      <c r="L475" s="97"/>
      <c r="M475" s="96" t="s">
        <v>11722</v>
      </c>
      <c r="N475" s="105">
        <v>45924.0</v>
      </c>
    </row>
    <row r="476">
      <c r="A476" s="96" t="s">
        <v>11723</v>
      </c>
      <c r="B476" s="96">
        <v>2.2988761332E10</v>
      </c>
      <c r="C476" s="97"/>
      <c r="D476" s="97"/>
      <c r="E476" s="96" t="s">
        <v>4944</v>
      </c>
      <c r="F476" s="97"/>
      <c r="G476" s="96" t="s">
        <v>150</v>
      </c>
      <c r="H476" s="98"/>
      <c r="I476" s="99"/>
      <c r="J476" s="97"/>
      <c r="K476" s="99"/>
      <c r="L476" s="97"/>
      <c r="M476" s="97"/>
      <c r="N476" s="105">
        <v>45924.0</v>
      </c>
    </row>
    <row r="477">
      <c r="A477" s="96" t="s">
        <v>10088</v>
      </c>
      <c r="B477" s="96">
        <v>2.1981720772E10</v>
      </c>
      <c r="C477" s="97"/>
      <c r="D477" s="97"/>
      <c r="E477" s="96" t="s">
        <v>4944</v>
      </c>
      <c r="F477" s="97"/>
      <c r="G477" s="96" t="s">
        <v>150</v>
      </c>
      <c r="H477" s="98"/>
      <c r="I477" s="99"/>
      <c r="J477" s="97"/>
      <c r="K477" s="99"/>
      <c r="L477" s="97"/>
      <c r="M477" s="97"/>
      <c r="N477" s="105">
        <v>45924.0</v>
      </c>
    </row>
    <row r="478">
      <c r="A478" s="96" t="s">
        <v>4339</v>
      </c>
      <c r="B478" s="96">
        <v>2.1995814163E10</v>
      </c>
      <c r="C478" s="97"/>
      <c r="D478" s="97"/>
      <c r="E478" s="96" t="s">
        <v>4944</v>
      </c>
      <c r="F478" s="97"/>
      <c r="G478" s="96" t="s">
        <v>150</v>
      </c>
      <c r="H478" s="98"/>
      <c r="I478" s="99"/>
      <c r="J478" s="97"/>
      <c r="K478" s="99"/>
      <c r="L478" s="97"/>
      <c r="M478" s="97"/>
      <c r="N478" s="105">
        <v>45924.0</v>
      </c>
    </row>
    <row r="479">
      <c r="A479" s="96" t="s">
        <v>10962</v>
      </c>
      <c r="B479" s="96">
        <v>2.1993859566E10</v>
      </c>
      <c r="C479" s="97"/>
      <c r="D479" s="97"/>
      <c r="E479" s="96" t="s">
        <v>4944</v>
      </c>
      <c r="F479" s="97"/>
      <c r="G479" s="96" t="s">
        <v>150</v>
      </c>
      <c r="H479" s="98"/>
      <c r="I479" s="99"/>
      <c r="J479" s="97"/>
      <c r="K479" s="99"/>
      <c r="L479" s="97"/>
      <c r="M479" s="97"/>
      <c r="N479" s="105">
        <v>45924.0</v>
      </c>
    </row>
    <row r="480">
      <c r="A480" s="96" t="s">
        <v>9237</v>
      </c>
      <c r="B480" s="96">
        <v>2.1994646803E10</v>
      </c>
      <c r="C480" s="97"/>
      <c r="D480" s="97"/>
      <c r="E480" s="96" t="s">
        <v>4944</v>
      </c>
      <c r="F480" s="97"/>
      <c r="G480" s="96" t="s">
        <v>150</v>
      </c>
      <c r="H480" s="98"/>
      <c r="I480" s="99"/>
      <c r="J480" s="97"/>
      <c r="K480" s="99"/>
      <c r="L480" s="97"/>
      <c r="M480" s="97"/>
      <c r="N480" s="105">
        <v>45924.0</v>
      </c>
    </row>
    <row r="481">
      <c r="A481" s="96" t="s">
        <v>4713</v>
      </c>
      <c r="B481" s="96">
        <v>2.1973848191E10</v>
      </c>
      <c r="C481" s="97"/>
      <c r="D481" s="97"/>
      <c r="E481" s="96" t="s">
        <v>4944</v>
      </c>
      <c r="F481" s="97"/>
      <c r="G481" s="96" t="s">
        <v>150</v>
      </c>
      <c r="H481" s="98"/>
      <c r="I481" s="99"/>
      <c r="J481" s="97"/>
      <c r="K481" s="99"/>
      <c r="L481" s="97"/>
      <c r="M481" s="97"/>
      <c r="N481" s="105">
        <v>45924.0</v>
      </c>
    </row>
    <row r="482">
      <c r="A482" s="96" t="s">
        <v>4</v>
      </c>
      <c r="B482" s="96">
        <v>2.1977662552E10</v>
      </c>
      <c r="C482" s="97"/>
      <c r="D482" s="97"/>
      <c r="E482" s="96" t="s">
        <v>4944</v>
      </c>
      <c r="F482" s="97"/>
      <c r="G482" s="96" t="s">
        <v>150</v>
      </c>
      <c r="H482" s="98"/>
      <c r="I482" s="99"/>
      <c r="J482" s="97"/>
      <c r="K482" s="99"/>
      <c r="L482" s="97"/>
      <c r="M482" s="97"/>
      <c r="N482" s="105">
        <v>45924.0</v>
      </c>
    </row>
    <row r="483">
      <c r="A483" s="96" t="s">
        <v>4157</v>
      </c>
      <c r="B483" s="96">
        <v>2.1979459252E10</v>
      </c>
      <c r="C483" s="97"/>
      <c r="D483" s="97"/>
      <c r="E483" s="96" t="s">
        <v>4944</v>
      </c>
      <c r="F483" s="97"/>
      <c r="G483" s="96" t="s">
        <v>150</v>
      </c>
      <c r="H483" s="98"/>
      <c r="I483" s="99"/>
      <c r="J483" s="97"/>
      <c r="K483" s="99"/>
      <c r="L483" s="97"/>
      <c r="M483" s="97"/>
      <c r="N483" s="105">
        <v>45924.0</v>
      </c>
    </row>
    <row r="484">
      <c r="A484" s="96" t="s">
        <v>10350</v>
      </c>
      <c r="B484" s="96">
        <v>2.1975239253E10</v>
      </c>
      <c r="C484" s="97"/>
      <c r="D484" s="97"/>
      <c r="E484" s="96" t="s">
        <v>4944</v>
      </c>
      <c r="F484" s="97"/>
      <c r="G484" s="96" t="s">
        <v>150</v>
      </c>
      <c r="H484" s="98"/>
      <c r="I484" s="99"/>
      <c r="J484" s="97"/>
      <c r="K484" s="99"/>
      <c r="L484" s="97"/>
      <c r="M484" s="97"/>
      <c r="N484" s="105">
        <v>45924.0</v>
      </c>
    </row>
    <row r="485">
      <c r="A485" s="96" t="s">
        <v>4059</v>
      </c>
      <c r="B485" s="96">
        <v>2.1981875008E10</v>
      </c>
      <c r="C485" s="97"/>
      <c r="D485" s="97"/>
      <c r="E485" s="96" t="s">
        <v>4944</v>
      </c>
      <c r="F485" s="97"/>
      <c r="G485" s="96" t="s">
        <v>150</v>
      </c>
      <c r="H485" s="98"/>
      <c r="I485" s="99"/>
      <c r="J485" s="97"/>
      <c r="K485" s="99"/>
      <c r="L485" s="97"/>
      <c r="M485" s="97"/>
      <c r="N485" s="105">
        <v>45924.0</v>
      </c>
    </row>
    <row r="486">
      <c r="A486" s="96" t="s">
        <v>4535</v>
      </c>
      <c r="B486" s="96">
        <v>2.1996325794E10</v>
      </c>
      <c r="C486" s="97"/>
      <c r="D486" s="97"/>
      <c r="E486" s="96" t="s">
        <v>4944</v>
      </c>
      <c r="F486" s="97"/>
      <c r="G486" s="96" t="s">
        <v>150</v>
      </c>
      <c r="H486" s="98"/>
      <c r="I486" s="99"/>
      <c r="J486" s="97"/>
      <c r="K486" s="99"/>
      <c r="L486" s="97"/>
      <c r="M486" s="97"/>
      <c r="N486" s="105">
        <v>45924.0</v>
      </c>
    </row>
    <row r="487">
      <c r="A487" s="96" t="s">
        <v>4643</v>
      </c>
      <c r="B487" s="96">
        <v>2.1995262126E10</v>
      </c>
      <c r="C487" s="97"/>
      <c r="D487" s="97"/>
      <c r="E487" s="96" t="s">
        <v>4944</v>
      </c>
      <c r="F487" s="97"/>
      <c r="G487" s="96" t="s">
        <v>150</v>
      </c>
      <c r="H487" s="98"/>
      <c r="I487" s="99"/>
      <c r="J487" s="97"/>
      <c r="K487" s="99"/>
      <c r="L487" s="97"/>
      <c r="M487" s="97"/>
      <c r="N487" s="105">
        <v>45924.0</v>
      </c>
    </row>
    <row r="488">
      <c r="A488" s="96" t="s">
        <v>4409</v>
      </c>
      <c r="B488" s="96">
        <v>2.1981245895E10</v>
      </c>
      <c r="C488" s="96" t="s">
        <v>11724</v>
      </c>
      <c r="D488" s="97"/>
      <c r="E488" s="96" t="s">
        <v>85</v>
      </c>
      <c r="F488" s="97"/>
      <c r="G488" s="96" t="s">
        <v>150</v>
      </c>
      <c r="H488" s="98"/>
      <c r="I488" s="99"/>
      <c r="J488" s="97"/>
      <c r="K488" s="99"/>
      <c r="L488" s="97"/>
      <c r="M488" s="97"/>
      <c r="N488" s="105">
        <v>45924.0</v>
      </c>
    </row>
    <row r="489">
      <c r="A489" s="96" t="s">
        <v>4411</v>
      </c>
      <c r="B489" s="96">
        <v>2.1982203648E10</v>
      </c>
      <c r="C489" s="97"/>
      <c r="D489" s="97"/>
      <c r="E489" s="96" t="s">
        <v>85</v>
      </c>
      <c r="F489" s="97"/>
      <c r="G489" s="96" t="s">
        <v>150</v>
      </c>
      <c r="H489" s="98"/>
      <c r="I489" s="99"/>
      <c r="J489" s="97"/>
      <c r="K489" s="99"/>
      <c r="L489" s="97"/>
      <c r="M489" s="97"/>
      <c r="N489" s="105">
        <v>45924.0</v>
      </c>
    </row>
    <row r="490">
      <c r="A490" s="96" t="s">
        <v>4402</v>
      </c>
      <c r="B490" s="96">
        <v>2.2974017737E10</v>
      </c>
      <c r="C490" s="97"/>
      <c r="D490" s="97"/>
      <c r="E490" s="96" t="s">
        <v>85</v>
      </c>
      <c r="F490" s="97"/>
      <c r="G490" s="96" t="s">
        <v>150</v>
      </c>
      <c r="H490" s="98"/>
      <c r="I490" s="99"/>
      <c r="J490" s="97"/>
      <c r="K490" s="99"/>
      <c r="L490" s="97"/>
      <c r="M490" s="97"/>
      <c r="N490" s="105">
        <v>45924.0</v>
      </c>
    </row>
    <row r="491">
      <c r="A491" s="96" t="s">
        <v>9263</v>
      </c>
      <c r="B491" s="96">
        <v>2.1972757394E10</v>
      </c>
      <c r="C491" s="97"/>
      <c r="D491" s="97"/>
      <c r="E491" s="96" t="s">
        <v>85</v>
      </c>
      <c r="F491" s="97"/>
      <c r="G491" s="96" t="s">
        <v>150</v>
      </c>
      <c r="H491" s="98"/>
      <c r="I491" s="99"/>
      <c r="J491" s="97"/>
      <c r="K491" s="99"/>
      <c r="L491" s="97"/>
      <c r="M491" s="97"/>
      <c r="N491" s="105">
        <v>45924.0</v>
      </c>
    </row>
    <row r="492">
      <c r="A492" s="96" t="s">
        <v>9696</v>
      </c>
      <c r="B492" s="96">
        <v>2.2998223294E10</v>
      </c>
      <c r="C492" s="97"/>
      <c r="D492" s="97"/>
      <c r="E492" s="96" t="s">
        <v>85</v>
      </c>
      <c r="F492" s="97"/>
      <c r="G492" s="96" t="s">
        <v>150</v>
      </c>
      <c r="H492" s="98"/>
      <c r="I492" s="99"/>
      <c r="J492" s="97"/>
      <c r="K492" s="99"/>
      <c r="L492" s="97"/>
      <c r="M492" s="97"/>
      <c r="N492" s="105">
        <v>45924.0</v>
      </c>
    </row>
    <row r="493">
      <c r="A493" s="96" t="s">
        <v>11725</v>
      </c>
      <c r="B493" s="96">
        <v>2.1973020095E10</v>
      </c>
      <c r="C493" s="97"/>
      <c r="D493" s="97"/>
      <c r="E493" s="96" t="s">
        <v>85</v>
      </c>
      <c r="F493" s="97"/>
      <c r="G493" s="96" t="s">
        <v>150</v>
      </c>
      <c r="H493" s="98"/>
      <c r="I493" s="99"/>
      <c r="J493" s="97"/>
      <c r="K493" s="99"/>
      <c r="L493" s="97"/>
      <c r="M493" s="97"/>
      <c r="N493" s="105">
        <v>45925.0</v>
      </c>
    </row>
    <row r="494">
      <c r="A494" s="96" t="s">
        <v>11726</v>
      </c>
      <c r="B494" s="96" t="s">
        <v>11727</v>
      </c>
      <c r="C494" s="97"/>
      <c r="D494" s="97"/>
      <c r="E494" s="96" t="s">
        <v>649</v>
      </c>
      <c r="F494" s="97"/>
      <c r="G494" s="96" t="s">
        <v>150</v>
      </c>
      <c r="H494" s="98"/>
      <c r="I494" s="99"/>
      <c r="J494" s="97"/>
      <c r="K494" s="99"/>
      <c r="L494" s="97"/>
      <c r="M494" s="97"/>
      <c r="N494" s="105">
        <v>45925.0</v>
      </c>
    </row>
    <row r="495">
      <c r="A495" s="96" t="s">
        <v>10033</v>
      </c>
      <c r="B495" s="96" t="s">
        <v>11728</v>
      </c>
      <c r="C495" s="97"/>
      <c r="D495" s="97"/>
      <c r="E495" s="96" t="s">
        <v>649</v>
      </c>
      <c r="F495" s="97"/>
      <c r="G495" s="96" t="s">
        <v>150</v>
      </c>
      <c r="H495" s="98"/>
      <c r="I495" s="99"/>
      <c r="J495" s="97"/>
      <c r="K495" s="99"/>
      <c r="L495" s="97"/>
      <c r="M495" s="97"/>
      <c r="N495" s="105">
        <v>45925.0</v>
      </c>
    </row>
    <row r="496">
      <c r="A496" s="96" t="s">
        <v>4390</v>
      </c>
      <c r="B496" s="96" t="s">
        <v>11729</v>
      </c>
      <c r="C496" s="97"/>
      <c r="D496" s="97"/>
      <c r="E496" s="96" t="s">
        <v>649</v>
      </c>
      <c r="F496" s="97"/>
      <c r="G496" s="96" t="s">
        <v>150</v>
      </c>
      <c r="H496" s="98"/>
      <c r="I496" s="99"/>
      <c r="J496" s="97"/>
      <c r="K496" s="99"/>
      <c r="L496" s="97"/>
      <c r="M496" s="97"/>
      <c r="N496" s="105">
        <v>45925.0</v>
      </c>
    </row>
    <row r="497">
      <c r="A497" s="96" t="s">
        <v>8520</v>
      </c>
      <c r="B497" s="96" t="s">
        <v>11730</v>
      </c>
      <c r="C497" s="97"/>
      <c r="D497" s="97"/>
      <c r="E497" s="96" t="s">
        <v>649</v>
      </c>
      <c r="F497" s="97"/>
      <c r="G497" s="96" t="s">
        <v>150</v>
      </c>
      <c r="H497" s="98"/>
      <c r="I497" s="99"/>
      <c r="J497" s="97"/>
      <c r="K497" s="99"/>
      <c r="L497" s="97"/>
      <c r="M497" s="97"/>
      <c r="N497" s="105">
        <v>45925.0</v>
      </c>
    </row>
    <row r="498">
      <c r="A498" s="96" t="s">
        <v>11731</v>
      </c>
      <c r="B498" s="96" t="s">
        <v>8201</v>
      </c>
      <c r="C498" s="97"/>
      <c r="D498" s="97"/>
      <c r="E498" s="96" t="s">
        <v>649</v>
      </c>
      <c r="F498" s="97"/>
      <c r="G498" s="96" t="s">
        <v>150</v>
      </c>
      <c r="H498" s="98"/>
      <c r="I498" s="99"/>
      <c r="J498" s="97"/>
      <c r="K498" s="99"/>
      <c r="L498" s="97"/>
      <c r="M498" s="97"/>
      <c r="N498" s="105">
        <v>45950.47584068287</v>
      </c>
    </row>
    <row r="499">
      <c r="A499" s="96" t="s">
        <v>4074</v>
      </c>
      <c r="B499" s="96" t="s">
        <v>11732</v>
      </c>
      <c r="C499" s="97"/>
      <c r="D499" s="97"/>
      <c r="E499" s="96" t="s">
        <v>649</v>
      </c>
      <c r="F499" s="97"/>
      <c r="G499" s="96" t="s">
        <v>150</v>
      </c>
      <c r="H499" s="98"/>
      <c r="I499" s="99"/>
      <c r="J499" s="97"/>
      <c r="K499" s="99"/>
      <c r="L499" s="97"/>
      <c r="M499" s="97"/>
      <c r="N499" s="105">
        <v>45925.0</v>
      </c>
    </row>
    <row r="500">
      <c r="A500" s="96" t="s">
        <v>5551</v>
      </c>
      <c r="B500" s="96" t="s">
        <v>11733</v>
      </c>
      <c r="C500" s="97"/>
      <c r="D500" s="97"/>
      <c r="E500" s="96" t="s">
        <v>649</v>
      </c>
      <c r="F500" s="97"/>
      <c r="G500" s="96" t="s">
        <v>150</v>
      </c>
      <c r="H500" s="98"/>
      <c r="I500" s="99"/>
      <c r="J500" s="97"/>
      <c r="K500" s="99"/>
      <c r="L500" s="97"/>
      <c r="M500" s="97"/>
      <c r="N500" s="105">
        <v>45925.0</v>
      </c>
    </row>
    <row r="501">
      <c r="A501" s="96" t="s">
        <v>5077</v>
      </c>
      <c r="B501" s="96" t="s">
        <v>11734</v>
      </c>
      <c r="C501" s="97"/>
      <c r="D501" s="97"/>
      <c r="E501" s="96" t="s">
        <v>649</v>
      </c>
      <c r="F501" s="97"/>
      <c r="G501" s="96" t="s">
        <v>150</v>
      </c>
      <c r="H501" s="98"/>
      <c r="I501" s="99"/>
      <c r="J501" s="97"/>
      <c r="K501" s="99"/>
      <c r="L501" s="97"/>
      <c r="M501" s="97"/>
      <c r="N501" s="105">
        <v>45925.0</v>
      </c>
    </row>
    <row r="502">
      <c r="A502" s="96" t="s">
        <v>11735</v>
      </c>
      <c r="B502" s="96" t="s">
        <v>11736</v>
      </c>
      <c r="C502" s="97"/>
      <c r="D502" s="97"/>
      <c r="E502" s="96" t="s">
        <v>649</v>
      </c>
      <c r="F502" s="97"/>
      <c r="G502" s="96" t="s">
        <v>150</v>
      </c>
      <c r="H502" s="98"/>
      <c r="I502" s="99"/>
      <c r="J502" s="97"/>
      <c r="K502" s="99"/>
      <c r="L502" s="97"/>
      <c r="M502" s="97"/>
      <c r="N502" s="105">
        <v>45950.47584068287</v>
      </c>
    </row>
    <row r="503">
      <c r="A503" s="96" t="s">
        <v>9844</v>
      </c>
      <c r="B503" s="96" t="s">
        <v>11737</v>
      </c>
      <c r="C503" s="97"/>
      <c r="D503" s="97"/>
      <c r="E503" s="96" t="s">
        <v>649</v>
      </c>
      <c r="F503" s="97"/>
      <c r="G503" s="96" t="s">
        <v>150</v>
      </c>
      <c r="H503" s="98"/>
      <c r="I503" s="99"/>
      <c r="J503" s="97"/>
      <c r="K503" s="99"/>
      <c r="L503" s="97"/>
      <c r="M503" s="97"/>
      <c r="N503" s="105">
        <v>45950.47584068287</v>
      </c>
    </row>
    <row r="504">
      <c r="A504" s="96" t="s">
        <v>7593</v>
      </c>
      <c r="B504" s="96">
        <v>2.1997144848E10</v>
      </c>
      <c r="C504" s="96" t="s">
        <v>11738</v>
      </c>
      <c r="D504" s="96" t="s">
        <v>9865</v>
      </c>
      <c r="E504" s="96" t="s">
        <v>85</v>
      </c>
      <c r="F504" s="96" t="s">
        <v>1088</v>
      </c>
      <c r="G504" s="96" t="s">
        <v>54</v>
      </c>
      <c r="H504" s="101">
        <v>1389.0</v>
      </c>
      <c r="I504" s="100">
        <v>45931.0</v>
      </c>
      <c r="J504" s="97"/>
      <c r="K504" s="99"/>
      <c r="L504" s="97"/>
      <c r="M504" s="96" t="s">
        <v>11739</v>
      </c>
      <c r="N504" s="100">
        <v>45925.0</v>
      </c>
    </row>
    <row r="505">
      <c r="A505" s="96" t="s">
        <v>11740</v>
      </c>
      <c r="B505" s="96">
        <v>2.1981506818E10</v>
      </c>
      <c r="C505" s="96" t="s">
        <v>11741</v>
      </c>
      <c r="D505" s="97"/>
      <c r="E505" s="96" t="s">
        <v>85</v>
      </c>
      <c r="F505" s="97"/>
      <c r="G505" s="96" t="s">
        <v>150</v>
      </c>
      <c r="H505" s="98"/>
      <c r="I505" s="99"/>
      <c r="J505" s="97"/>
      <c r="K505" s="99"/>
      <c r="L505" s="97"/>
      <c r="M505" s="97"/>
      <c r="N505" s="105">
        <v>45925.0</v>
      </c>
    </row>
    <row r="506">
      <c r="A506" s="96" t="s">
        <v>4552</v>
      </c>
      <c r="B506" s="96">
        <v>2.1980792239E10</v>
      </c>
      <c r="C506" s="96" t="s">
        <v>11742</v>
      </c>
      <c r="D506" s="97"/>
      <c r="E506" s="96" t="s">
        <v>85</v>
      </c>
      <c r="F506" s="97"/>
      <c r="G506" s="96" t="s">
        <v>150</v>
      </c>
      <c r="H506" s="98"/>
      <c r="I506" s="99"/>
      <c r="J506" s="97"/>
      <c r="K506" s="99"/>
      <c r="L506" s="97"/>
      <c r="M506" s="97"/>
      <c r="N506" s="105">
        <v>45925.0</v>
      </c>
    </row>
    <row r="507">
      <c r="A507" s="96" t="s">
        <v>5150</v>
      </c>
      <c r="B507" s="96">
        <v>2.1983242398E10</v>
      </c>
      <c r="C507" s="97"/>
      <c r="D507" s="97"/>
      <c r="E507" s="96" t="s">
        <v>85</v>
      </c>
      <c r="F507" s="97"/>
      <c r="G507" s="96" t="s">
        <v>150</v>
      </c>
      <c r="H507" s="98"/>
      <c r="I507" s="99"/>
      <c r="J507" s="97"/>
      <c r="K507" s="99"/>
      <c r="L507" s="97"/>
      <c r="M507" s="97"/>
      <c r="N507" s="105">
        <v>45925.0</v>
      </c>
    </row>
    <row r="508">
      <c r="A508" s="96" t="s">
        <v>5234</v>
      </c>
      <c r="B508" s="96" t="s">
        <v>11743</v>
      </c>
      <c r="C508" s="97"/>
      <c r="D508" s="97"/>
      <c r="E508" s="96" t="s">
        <v>649</v>
      </c>
      <c r="F508" s="97"/>
      <c r="G508" s="96" t="s">
        <v>150</v>
      </c>
      <c r="H508" s="98"/>
      <c r="I508" s="99"/>
      <c r="J508" s="97"/>
      <c r="K508" s="99"/>
      <c r="L508" s="97"/>
      <c r="M508" s="97"/>
      <c r="N508" s="105">
        <v>45950.47584068287</v>
      </c>
    </row>
    <row r="509">
      <c r="A509" s="96" t="s">
        <v>4552</v>
      </c>
      <c r="B509" s="96" t="s">
        <v>11744</v>
      </c>
      <c r="C509" s="97"/>
      <c r="D509" s="97"/>
      <c r="E509" s="96" t="s">
        <v>649</v>
      </c>
      <c r="F509" s="97"/>
      <c r="G509" s="96" t="s">
        <v>150</v>
      </c>
      <c r="H509" s="98"/>
      <c r="I509" s="99"/>
      <c r="J509" s="97"/>
      <c r="K509" s="99"/>
      <c r="L509" s="97"/>
      <c r="M509" s="97"/>
      <c r="N509" s="105">
        <v>45925.0</v>
      </c>
    </row>
    <row r="510">
      <c r="A510" s="96" t="s">
        <v>11745</v>
      </c>
      <c r="B510" s="96" t="s">
        <v>11746</v>
      </c>
      <c r="C510" s="97"/>
      <c r="D510" s="97"/>
      <c r="E510" s="96" t="s">
        <v>649</v>
      </c>
      <c r="F510" s="97"/>
      <c r="G510" s="96" t="s">
        <v>150</v>
      </c>
      <c r="H510" s="98"/>
      <c r="I510" s="99"/>
      <c r="J510" s="97"/>
      <c r="K510" s="99"/>
      <c r="L510" s="97"/>
      <c r="M510" s="97"/>
      <c r="N510" s="105">
        <v>45925.0</v>
      </c>
    </row>
    <row r="511">
      <c r="A511" s="96" t="s">
        <v>4683</v>
      </c>
      <c r="B511" s="96" t="s">
        <v>11747</v>
      </c>
      <c r="C511" s="97"/>
      <c r="D511" s="97"/>
      <c r="E511" s="96" t="s">
        <v>649</v>
      </c>
      <c r="F511" s="97"/>
      <c r="G511" s="96" t="s">
        <v>150</v>
      </c>
      <c r="H511" s="98"/>
      <c r="I511" s="99"/>
      <c r="J511" s="97"/>
      <c r="K511" s="99"/>
      <c r="L511" s="97"/>
      <c r="M511" s="97"/>
      <c r="N511" s="105">
        <v>45925.0</v>
      </c>
    </row>
    <row r="512">
      <c r="A512" s="96" t="s">
        <v>11748</v>
      </c>
      <c r="B512" s="96" t="s">
        <v>11749</v>
      </c>
      <c r="C512" s="97"/>
      <c r="D512" s="97"/>
      <c r="E512" s="96" t="s">
        <v>649</v>
      </c>
      <c r="F512" s="97"/>
      <c r="G512" s="96" t="s">
        <v>150</v>
      </c>
      <c r="H512" s="98"/>
      <c r="I512" s="99"/>
      <c r="J512" s="97"/>
      <c r="K512" s="99"/>
      <c r="L512" s="97"/>
      <c r="M512" s="97"/>
      <c r="N512" s="105">
        <v>45925.0</v>
      </c>
    </row>
    <row r="513">
      <c r="A513" s="96" t="s">
        <v>9847</v>
      </c>
      <c r="B513" s="96" t="s">
        <v>11750</v>
      </c>
      <c r="C513" s="97"/>
      <c r="D513" s="97"/>
      <c r="E513" s="96" t="s">
        <v>649</v>
      </c>
      <c r="F513" s="97"/>
      <c r="G513" s="96" t="s">
        <v>150</v>
      </c>
      <c r="H513" s="98"/>
      <c r="I513" s="99"/>
      <c r="J513" s="97"/>
      <c r="K513" s="99"/>
      <c r="L513" s="97"/>
      <c r="M513" s="97"/>
      <c r="N513" s="105">
        <v>45925.0</v>
      </c>
    </row>
    <row r="514">
      <c r="A514" s="96" t="s">
        <v>5134</v>
      </c>
      <c r="B514" s="96" t="s">
        <v>11751</v>
      </c>
      <c r="C514" s="97"/>
      <c r="D514" s="97"/>
      <c r="E514" s="96" t="s">
        <v>649</v>
      </c>
      <c r="F514" s="97"/>
      <c r="G514" s="96" t="s">
        <v>150</v>
      </c>
      <c r="H514" s="98"/>
      <c r="I514" s="99"/>
      <c r="J514" s="97"/>
      <c r="K514" s="99"/>
      <c r="L514" s="97"/>
      <c r="M514" s="97"/>
      <c r="N514" s="105">
        <v>45925.0</v>
      </c>
    </row>
    <row r="515">
      <c r="A515" s="96" t="s">
        <v>4067</v>
      </c>
      <c r="B515" s="96" t="s">
        <v>11752</v>
      </c>
      <c r="C515" s="97"/>
      <c r="D515" s="97"/>
      <c r="E515" s="96" t="s">
        <v>649</v>
      </c>
      <c r="F515" s="97"/>
      <c r="G515" s="96" t="s">
        <v>150</v>
      </c>
      <c r="H515" s="98"/>
      <c r="I515" s="99"/>
      <c r="J515" s="97"/>
      <c r="K515" s="99"/>
      <c r="L515" s="97"/>
      <c r="M515" s="97"/>
      <c r="N515" s="105">
        <v>45925.0</v>
      </c>
    </row>
    <row r="516">
      <c r="A516" s="96" t="s">
        <v>4132</v>
      </c>
      <c r="B516" s="96" t="s">
        <v>11753</v>
      </c>
      <c r="C516" s="97"/>
      <c r="D516" s="97"/>
      <c r="E516" s="96" t="s">
        <v>649</v>
      </c>
      <c r="F516" s="97"/>
      <c r="G516" s="96" t="s">
        <v>150</v>
      </c>
      <c r="H516" s="98"/>
      <c r="I516" s="99"/>
      <c r="J516" s="97"/>
      <c r="K516" s="99"/>
      <c r="L516" s="97"/>
      <c r="M516" s="97"/>
      <c r="N516" s="105">
        <v>45925.0</v>
      </c>
    </row>
    <row r="517">
      <c r="A517" s="96" t="s">
        <v>4382</v>
      </c>
      <c r="B517" s="96" t="s">
        <v>11754</v>
      </c>
      <c r="C517" s="97"/>
      <c r="D517" s="97"/>
      <c r="E517" s="96" t="s">
        <v>649</v>
      </c>
      <c r="F517" s="97"/>
      <c r="G517" s="96" t="s">
        <v>150</v>
      </c>
      <c r="H517" s="98"/>
      <c r="I517" s="99"/>
      <c r="J517" s="97"/>
      <c r="K517" s="99"/>
      <c r="L517" s="97"/>
      <c r="M517" s="97"/>
      <c r="N517" s="105">
        <v>45925.0</v>
      </c>
    </row>
    <row r="518">
      <c r="A518" s="96" t="s">
        <v>5270</v>
      </c>
      <c r="B518" s="96" t="s">
        <v>11755</v>
      </c>
      <c r="C518" s="97"/>
      <c r="D518" s="97"/>
      <c r="E518" s="96" t="s">
        <v>649</v>
      </c>
      <c r="F518" s="97"/>
      <c r="G518" s="96" t="s">
        <v>150</v>
      </c>
      <c r="H518" s="98"/>
      <c r="I518" s="99"/>
      <c r="J518" s="97"/>
      <c r="K518" s="99"/>
      <c r="L518" s="97"/>
      <c r="M518" s="97"/>
      <c r="N518" s="105">
        <v>45925.0</v>
      </c>
    </row>
    <row r="519">
      <c r="A519" s="96" t="s">
        <v>11756</v>
      </c>
      <c r="B519" s="96" t="s">
        <v>11757</v>
      </c>
      <c r="C519" s="97"/>
      <c r="D519" s="97"/>
      <c r="E519" s="97"/>
      <c r="F519" s="97"/>
      <c r="G519" s="96" t="s">
        <v>150</v>
      </c>
      <c r="H519" s="98"/>
      <c r="I519" s="99"/>
      <c r="J519" s="97"/>
      <c r="K519" s="99"/>
      <c r="L519" s="97"/>
      <c r="M519" s="97"/>
      <c r="N519" s="105">
        <v>45929.0</v>
      </c>
    </row>
    <row r="520">
      <c r="A520" s="96" t="s">
        <v>4189</v>
      </c>
      <c r="B520" s="96">
        <v>2.1964526111E10</v>
      </c>
      <c r="C520" s="97"/>
      <c r="D520" s="97"/>
      <c r="E520" s="97"/>
      <c r="F520" s="97"/>
      <c r="G520" s="96" t="s">
        <v>150</v>
      </c>
      <c r="H520" s="98"/>
      <c r="I520" s="99"/>
      <c r="J520" s="97"/>
      <c r="K520" s="99"/>
      <c r="L520" s="97"/>
      <c r="M520" s="97"/>
      <c r="N520" s="105">
        <v>45929.0</v>
      </c>
    </row>
    <row r="521">
      <c r="A521" s="96" t="s">
        <v>9314</v>
      </c>
      <c r="B521" s="96" t="s">
        <v>11758</v>
      </c>
      <c r="C521" s="97"/>
      <c r="D521" s="97"/>
      <c r="E521" s="97"/>
      <c r="F521" s="97"/>
      <c r="G521" s="96" t="s">
        <v>150</v>
      </c>
      <c r="H521" s="98"/>
      <c r="I521" s="99"/>
      <c r="J521" s="97"/>
      <c r="K521" s="99"/>
      <c r="L521" s="97"/>
      <c r="M521" s="97"/>
      <c r="N521" s="105">
        <v>45929.0</v>
      </c>
    </row>
    <row r="522">
      <c r="A522" s="96" t="s">
        <v>4402</v>
      </c>
      <c r="B522" s="96">
        <v>2.1993474179E10</v>
      </c>
      <c r="C522" s="97"/>
      <c r="D522" s="97"/>
      <c r="E522" s="97"/>
      <c r="F522" s="97"/>
      <c r="G522" s="96" t="s">
        <v>150</v>
      </c>
      <c r="H522" s="98"/>
      <c r="I522" s="99"/>
      <c r="J522" s="97"/>
      <c r="K522" s="99"/>
      <c r="L522" s="97"/>
      <c r="M522" s="97"/>
      <c r="N522" s="105">
        <v>45929.0</v>
      </c>
    </row>
    <row r="523">
      <c r="A523" s="96" t="s">
        <v>4040</v>
      </c>
      <c r="B523" s="96" t="s">
        <v>11759</v>
      </c>
      <c r="C523" s="97"/>
      <c r="D523" s="97"/>
      <c r="E523" s="97"/>
      <c r="F523" s="97"/>
      <c r="G523" s="96" t="s">
        <v>150</v>
      </c>
      <c r="H523" s="98"/>
      <c r="I523" s="99"/>
      <c r="J523" s="97"/>
      <c r="K523" s="99"/>
      <c r="L523" s="97"/>
      <c r="M523" s="97"/>
      <c r="N523" s="105">
        <v>45929.0</v>
      </c>
    </row>
    <row r="524">
      <c r="A524" s="96" t="s">
        <v>11760</v>
      </c>
      <c r="B524" s="96" t="s">
        <v>11761</v>
      </c>
      <c r="C524" s="97"/>
      <c r="D524" s="97"/>
      <c r="E524" s="97"/>
      <c r="F524" s="97"/>
      <c r="G524" s="96" t="s">
        <v>150</v>
      </c>
      <c r="H524" s="98"/>
      <c r="I524" s="99"/>
      <c r="J524" s="97"/>
      <c r="K524" s="99"/>
      <c r="L524" s="97"/>
      <c r="M524" s="97"/>
      <c r="N524" s="105">
        <v>45929.0</v>
      </c>
    </row>
    <row r="525">
      <c r="A525" s="96" t="s">
        <v>10441</v>
      </c>
      <c r="B525" s="96">
        <v>2.1995179422E10</v>
      </c>
      <c r="C525" s="97"/>
      <c r="D525" s="97"/>
      <c r="E525" s="97"/>
      <c r="F525" s="97"/>
      <c r="G525" s="96" t="s">
        <v>150</v>
      </c>
      <c r="H525" s="98"/>
      <c r="I525" s="99"/>
      <c r="J525" s="97"/>
      <c r="K525" s="99"/>
      <c r="L525" s="97"/>
      <c r="M525" s="97"/>
      <c r="N525" s="105">
        <v>45929.0</v>
      </c>
    </row>
    <row r="526">
      <c r="A526" s="96" t="s">
        <v>11762</v>
      </c>
      <c r="B526" s="96">
        <v>2.1988849817E10</v>
      </c>
      <c r="C526" s="97"/>
      <c r="D526" s="97"/>
      <c r="E526" s="96" t="s">
        <v>671</v>
      </c>
      <c r="F526" s="97"/>
      <c r="G526" s="96" t="s">
        <v>150</v>
      </c>
      <c r="H526" s="98"/>
      <c r="I526" s="99"/>
      <c r="J526" s="97"/>
      <c r="K526" s="99"/>
      <c r="L526" s="97"/>
      <c r="M526" s="97"/>
      <c r="N526" s="105">
        <v>45940.0</v>
      </c>
    </row>
    <row r="527">
      <c r="A527" s="96" t="s">
        <v>4998</v>
      </c>
      <c r="B527" s="96" t="s">
        <v>11763</v>
      </c>
      <c r="C527" s="96" t="s">
        <v>11764</v>
      </c>
      <c r="D527" s="96" t="s">
        <v>8721</v>
      </c>
      <c r="E527" s="96" t="s">
        <v>85</v>
      </c>
      <c r="F527" s="96" t="s">
        <v>140</v>
      </c>
      <c r="G527" s="96" t="s">
        <v>55</v>
      </c>
      <c r="H527" s="101">
        <v>1895.71</v>
      </c>
      <c r="I527" s="100">
        <v>45943.0</v>
      </c>
      <c r="J527" s="96">
        <v>1597113.0</v>
      </c>
      <c r="K527" s="99"/>
      <c r="L527" s="97"/>
      <c r="M527" s="96" t="s">
        <v>11765</v>
      </c>
      <c r="N527" s="100">
        <v>45940.0</v>
      </c>
    </row>
    <row r="528">
      <c r="A528" s="96" t="s">
        <v>4040</v>
      </c>
      <c r="B528" s="96" t="s">
        <v>11766</v>
      </c>
      <c r="C528" s="97"/>
      <c r="D528" s="97"/>
      <c r="E528" s="96" t="s">
        <v>85</v>
      </c>
      <c r="F528" s="97"/>
      <c r="G528" s="96" t="s">
        <v>150</v>
      </c>
      <c r="H528" s="98"/>
      <c r="I528" s="99"/>
      <c r="J528" s="97"/>
      <c r="K528" s="99"/>
      <c r="L528" s="97"/>
      <c r="M528" s="96" t="s">
        <v>11767</v>
      </c>
      <c r="N528" s="100">
        <v>45940.0</v>
      </c>
    </row>
    <row r="529">
      <c r="A529" s="96" t="s">
        <v>5008</v>
      </c>
      <c r="B529" s="96" t="s">
        <v>11768</v>
      </c>
      <c r="C529" s="97"/>
      <c r="D529" s="97"/>
      <c r="E529" s="96" t="s">
        <v>85</v>
      </c>
      <c r="F529" s="96" t="s">
        <v>140</v>
      </c>
      <c r="G529" s="96" t="s">
        <v>131</v>
      </c>
      <c r="H529" s="101">
        <v>1080.98</v>
      </c>
      <c r="I529" s="99"/>
      <c r="J529" s="97"/>
      <c r="K529" s="99"/>
      <c r="L529" s="97"/>
      <c r="M529" s="96" t="s">
        <v>11769</v>
      </c>
      <c r="N529" s="100">
        <v>45940.0</v>
      </c>
    </row>
    <row r="530">
      <c r="A530" s="96" t="s">
        <v>5</v>
      </c>
      <c r="B530" s="96" t="s">
        <v>11770</v>
      </c>
      <c r="C530" s="97"/>
      <c r="D530" s="97"/>
      <c r="E530" s="96" t="s">
        <v>85</v>
      </c>
      <c r="F530" s="97"/>
      <c r="G530" s="96" t="s">
        <v>150</v>
      </c>
      <c r="H530" s="98"/>
      <c r="I530" s="99"/>
      <c r="J530" s="97"/>
      <c r="K530" s="99"/>
      <c r="L530" s="97"/>
      <c r="M530" s="96" t="s">
        <v>1849</v>
      </c>
      <c r="N530" s="105">
        <v>45943.0</v>
      </c>
    </row>
    <row r="531">
      <c r="A531" s="96" t="s">
        <v>4390</v>
      </c>
      <c r="B531" s="96" t="s">
        <v>11771</v>
      </c>
      <c r="C531" s="97"/>
      <c r="D531" s="97"/>
      <c r="E531" s="96" t="s">
        <v>85</v>
      </c>
      <c r="F531" s="96" t="s">
        <v>289</v>
      </c>
      <c r="G531" s="96" t="s">
        <v>131</v>
      </c>
      <c r="H531" s="101">
        <v>1456.4</v>
      </c>
      <c r="I531" s="99"/>
      <c r="J531" s="97"/>
      <c r="K531" s="99"/>
      <c r="L531" s="97"/>
      <c r="M531" s="96" t="s">
        <v>11772</v>
      </c>
      <c r="N531" s="100">
        <v>45940.0</v>
      </c>
    </row>
    <row r="532">
      <c r="A532" s="96" t="s">
        <v>11773</v>
      </c>
      <c r="B532" s="96" t="s">
        <v>11774</v>
      </c>
      <c r="C532" s="97"/>
      <c r="D532" s="97"/>
      <c r="E532" s="96" t="s">
        <v>85</v>
      </c>
      <c r="F532" s="97"/>
      <c r="G532" s="96" t="s">
        <v>150</v>
      </c>
      <c r="H532" s="98"/>
      <c r="I532" s="99"/>
      <c r="J532" s="97"/>
      <c r="K532" s="99"/>
      <c r="L532" s="97"/>
      <c r="M532" s="96" t="s">
        <v>11775</v>
      </c>
      <c r="N532" s="100">
        <v>45943.0</v>
      </c>
    </row>
    <row r="533">
      <c r="A533" s="96" t="s">
        <v>11776</v>
      </c>
      <c r="B533" s="96" t="s">
        <v>11777</v>
      </c>
      <c r="C533" s="97"/>
      <c r="D533" s="96" t="s">
        <v>10286</v>
      </c>
      <c r="E533" s="96" t="s">
        <v>85</v>
      </c>
      <c r="F533" s="96" t="s">
        <v>289</v>
      </c>
      <c r="G533" s="96" t="s">
        <v>131</v>
      </c>
      <c r="H533" s="101">
        <v>435.32</v>
      </c>
      <c r="I533" s="99"/>
      <c r="J533" s="97"/>
      <c r="K533" s="99"/>
      <c r="L533" s="97"/>
      <c r="M533" s="96" t="s">
        <v>11778</v>
      </c>
      <c r="N533" s="100">
        <v>45940.0</v>
      </c>
    </row>
    <row r="534">
      <c r="A534" s="96" t="s">
        <v>4</v>
      </c>
      <c r="B534" s="96" t="s">
        <v>11779</v>
      </c>
      <c r="C534" s="96" t="s">
        <v>11780</v>
      </c>
      <c r="D534" s="96" t="s">
        <v>11358</v>
      </c>
      <c r="E534" s="96" t="s">
        <v>85</v>
      </c>
      <c r="F534" s="96" t="s">
        <v>93</v>
      </c>
      <c r="G534" s="96" t="s">
        <v>131</v>
      </c>
      <c r="H534" s="101">
        <v>588.89</v>
      </c>
      <c r="I534" s="99"/>
      <c r="J534" s="97"/>
      <c r="K534" s="99"/>
      <c r="L534" s="97"/>
      <c r="M534" s="96" t="s">
        <v>11781</v>
      </c>
      <c r="N534" s="100">
        <v>45943.0</v>
      </c>
    </row>
    <row r="535">
      <c r="A535" s="96" t="s">
        <v>10472</v>
      </c>
      <c r="B535" s="96">
        <v>2.1969639918E10</v>
      </c>
      <c r="C535" s="96" t="s">
        <v>11782</v>
      </c>
      <c r="D535" s="97"/>
      <c r="E535" s="96" t="s">
        <v>85</v>
      </c>
      <c r="F535" s="96" t="s">
        <v>103</v>
      </c>
      <c r="G535" s="96" t="s">
        <v>131</v>
      </c>
      <c r="H535" s="101">
        <v>171.44</v>
      </c>
      <c r="I535" s="99"/>
      <c r="J535" s="97"/>
      <c r="K535" s="99"/>
      <c r="L535" s="97"/>
      <c r="M535" s="96" t="s">
        <v>11783</v>
      </c>
      <c r="N535" s="99"/>
    </row>
    <row r="536">
      <c r="A536" s="96" t="s">
        <v>9266</v>
      </c>
      <c r="B536" s="96">
        <v>2.2981779639E10</v>
      </c>
      <c r="C536" s="96" t="s">
        <v>11784</v>
      </c>
      <c r="D536" s="97"/>
      <c r="E536" s="96" t="s">
        <v>85</v>
      </c>
      <c r="F536" s="97"/>
      <c r="G536" s="96" t="s">
        <v>150</v>
      </c>
      <c r="H536" s="98"/>
      <c r="I536" s="99"/>
      <c r="J536" s="97"/>
      <c r="K536" s="99"/>
      <c r="L536" s="97"/>
      <c r="M536" s="97"/>
      <c r="N536" s="105">
        <v>45943.0</v>
      </c>
    </row>
    <row r="537">
      <c r="A537" s="96" t="s">
        <v>6926</v>
      </c>
      <c r="B537" s="96">
        <v>2.1987413195E10</v>
      </c>
      <c r="C537" s="96" t="s">
        <v>8653</v>
      </c>
      <c r="D537" s="97"/>
      <c r="E537" s="96" t="s">
        <v>85</v>
      </c>
      <c r="F537" s="97"/>
      <c r="G537" s="96" t="s">
        <v>150</v>
      </c>
      <c r="H537" s="98"/>
      <c r="I537" s="99"/>
      <c r="J537" s="97"/>
      <c r="K537" s="99"/>
      <c r="L537" s="97"/>
      <c r="M537" s="97"/>
      <c r="N537" s="105">
        <v>45943.0</v>
      </c>
    </row>
    <row r="538">
      <c r="A538" s="96" t="s">
        <v>11785</v>
      </c>
      <c r="B538" s="96">
        <v>2.1975421246E10</v>
      </c>
      <c r="C538" s="96" t="s">
        <v>11786</v>
      </c>
      <c r="D538" s="97"/>
      <c r="E538" s="96" t="s">
        <v>85</v>
      </c>
      <c r="F538" s="97"/>
      <c r="G538" s="96" t="s">
        <v>150</v>
      </c>
      <c r="H538" s="98"/>
      <c r="I538" s="99"/>
      <c r="J538" s="97"/>
      <c r="K538" s="99"/>
      <c r="L538" s="97"/>
      <c r="M538" s="97"/>
      <c r="N538" s="105">
        <v>45944.0</v>
      </c>
    </row>
    <row r="539">
      <c r="A539" s="96" t="s">
        <v>8330</v>
      </c>
      <c r="B539" s="96">
        <v>2.1965305479E10</v>
      </c>
      <c r="C539" s="96" t="s">
        <v>11787</v>
      </c>
      <c r="D539" s="97"/>
      <c r="E539" s="96" t="s">
        <v>85</v>
      </c>
      <c r="F539" s="97"/>
      <c r="G539" s="96" t="s">
        <v>150</v>
      </c>
      <c r="H539" s="98"/>
      <c r="I539" s="99"/>
      <c r="J539" s="97"/>
      <c r="K539" s="99"/>
      <c r="L539" s="97"/>
      <c r="M539" s="97"/>
      <c r="N539" s="105">
        <v>45944.0</v>
      </c>
    </row>
    <row r="540">
      <c r="A540" s="96" t="s">
        <v>11788</v>
      </c>
      <c r="B540" s="96">
        <v>2.2997296918E10</v>
      </c>
      <c r="C540" s="96" t="s">
        <v>11789</v>
      </c>
      <c r="D540" s="97"/>
      <c r="E540" s="96" t="s">
        <v>85</v>
      </c>
      <c r="F540" s="96" t="s">
        <v>93</v>
      </c>
      <c r="G540" s="96" t="s">
        <v>131</v>
      </c>
      <c r="H540" s="101">
        <v>588.89</v>
      </c>
      <c r="I540" s="99"/>
      <c r="J540" s="97"/>
      <c r="K540" s="99"/>
      <c r="L540" s="97"/>
      <c r="M540" s="96" t="s">
        <v>11790</v>
      </c>
      <c r="N540" s="100">
        <v>45944.0</v>
      </c>
    </row>
    <row r="541">
      <c r="A541" s="96" t="s">
        <v>4299</v>
      </c>
      <c r="B541" s="96">
        <v>2.1970462422E10</v>
      </c>
      <c r="C541" s="96" t="s">
        <v>11791</v>
      </c>
      <c r="D541" s="97"/>
      <c r="E541" s="96" t="s">
        <v>85</v>
      </c>
      <c r="F541" s="97"/>
      <c r="G541" s="96" t="s">
        <v>150</v>
      </c>
      <c r="H541" s="98"/>
      <c r="I541" s="99"/>
      <c r="J541" s="97"/>
      <c r="K541" s="99"/>
      <c r="L541" s="97"/>
      <c r="M541" s="97"/>
      <c r="N541" s="105">
        <v>45944.0</v>
      </c>
    </row>
    <row r="542">
      <c r="A542" s="96" t="s">
        <v>5586</v>
      </c>
      <c r="B542" s="96">
        <v>2.199621665E10</v>
      </c>
      <c r="C542" s="96" t="s">
        <v>11792</v>
      </c>
      <c r="D542" s="97"/>
      <c r="E542" s="96" t="s">
        <v>85</v>
      </c>
      <c r="F542" s="96" t="s">
        <v>93</v>
      </c>
      <c r="G542" s="96" t="s">
        <v>94</v>
      </c>
      <c r="H542" s="101">
        <v>383.1</v>
      </c>
      <c r="I542" s="99"/>
      <c r="J542" s="97"/>
      <c r="K542" s="99"/>
      <c r="L542" s="97"/>
      <c r="M542" s="97"/>
      <c r="N542" s="100">
        <v>45944.0</v>
      </c>
    </row>
    <row r="543">
      <c r="A543" s="96" t="s">
        <v>4447</v>
      </c>
      <c r="B543" s="96">
        <v>2.1998452538E10</v>
      </c>
      <c r="C543" s="96" t="s">
        <v>11793</v>
      </c>
      <c r="D543" s="97"/>
      <c r="E543" s="96" t="s">
        <v>85</v>
      </c>
      <c r="F543" s="97"/>
      <c r="G543" s="96" t="s">
        <v>150</v>
      </c>
      <c r="H543" s="98"/>
      <c r="I543" s="99"/>
      <c r="J543" s="97"/>
      <c r="K543" s="99"/>
      <c r="L543" s="97"/>
      <c r="M543" s="97"/>
      <c r="N543" s="105">
        <v>45945.0</v>
      </c>
    </row>
    <row r="544">
      <c r="A544" s="96" t="s">
        <v>4022</v>
      </c>
      <c r="B544" s="96">
        <v>2.1983991122E10</v>
      </c>
      <c r="C544" s="96" t="s">
        <v>11794</v>
      </c>
      <c r="D544" s="97"/>
      <c r="E544" s="96" t="s">
        <v>85</v>
      </c>
      <c r="F544" s="97"/>
      <c r="G544" s="96" t="s">
        <v>150</v>
      </c>
      <c r="H544" s="98"/>
      <c r="I544" s="99"/>
      <c r="J544" s="97"/>
      <c r="K544" s="99"/>
      <c r="L544" s="97"/>
      <c r="M544" s="97"/>
      <c r="N544" s="105">
        <v>45945.0</v>
      </c>
    </row>
    <row r="545">
      <c r="A545" s="96" t="s">
        <v>11257</v>
      </c>
      <c r="B545" s="96">
        <v>2.1976114346E10</v>
      </c>
      <c r="C545" s="96" t="s">
        <v>11795</v>
      </c>
      <c r="D545" s="97"/>
      <c r="E545" s="96" t="s">
        <v>85</v>
      </c>
      <c r="F545" s="97"/>
      <c r="G545" s="96" t="s">
        <v>150</v>
      </c>
      <c r="H545" s="98"/>
      <c r="I545" s="99"/>
      <c r="J545" s="97"/>
      <c r="K545" s="99"/>
      <c r="L545" s="97"/>
      <c r="M545" s="97"/>
      <c r="N545" s="105">
        <v>45945.0</v>
      </c>
    </row>
    <row r="546">
      <c r="A546" s="96" t="s">
        <v>5150</v>
      </c>
      <c r="B546" s="96" t="s">
        <v>11796</v>
      </c>
      <c r="C546" s="96" t="s">
        <v>11797</v>
      </c>
      <c r="D546" s="97"/>
      <c r="E546" s="96" t="s">
        <v>85</v>
      </c>
      <c r="F546" s="96" t="s">
        <v>93</v>
      </c>
      <c r="G546" s="96" t="s">
        <v>131</v>
      </c>
      <c r="H546" s="101">
        <v>1948.42</v>
      </c>
      <c r="I546" s="99"/>
      <c r="J546" s="97"/>
      <c r="K546" s="99"/>
      <c r="L546" s="97"/>
      <c r="M546" s="96" t="s">
        <v>11798</v>
      </c>
      <c r="N546" s="100">
        <v>45945.0</v>
      </c>
    </row>
    <row r="547">
      <c r="A547" s="96" t="s">
        <v>4445</v>
      </c>
      <c r="B547" s="96">
        <v>2.4981532178E10</v>
      </c>
      <c r="C547" s="96" t="s">
        <v>11799</v>
      </c>
      <c r="D547" s="97"/>
      <c r="E547" s="96" t="s">
        <v>85</v>
      </c>
      <c r="F547" s="97"/>
      <c r="G547" s="96" t="s">
        <v>150</v>
      </c>
      <c r="H547" s="98"/>
      <c r="I547" s="99"/>
      <c r="J547" s="97"/>
      <c r="K547" s="99"/>
      <c r="L547" s="97"/>
      <c r="M547" s="97"/>
      <c r="N547" s="105">
        <v>45946.0</v>
      </c>
    </row>
    <row r="548">
      <c r="A548" s="96" t="s">
        <v>4104</v>
      </c>
      <c r="B548" s="96">
        <v>2.1993356705E10</v>
      </c>
      <c r="C548" s="96" t="s">
        <v>11800</v>
      </c>
      <c r="D548" s="97"/>
      <c r="E548" s="96" t="s">
        <v>85</v>
      </c>
      <c r="F548" s="96" t="s">
        <v>278</v>
      </c>
      <c r="G548" s="96" t="s">
        <v>150</v>
      </c>
      <c r="H548" s="101">
        <v>483.1</v>
      </c>
      <c r="I548" s="99"/>
      <c r="J548" s="97"/>
      <c r="K548" s="99"/>
      <c r="L548" s="97"/>
      <c r="M548" s="96" t="s">
        <v>11801</v>
      </c>
      <c r="N548" s="100">
        <v>45947.0</v>
      </c>
    </row>
    <row r="549">
      <c r="A549" s="106" t="s">
        <v>5134</v>
      </c>
      <c r="B549" s="106">
        <v>2.1996508106E10</v>
      </c>
      <c r="C549" s="107"/>
      <c r="D549" s="107"/>
      <c r="E549" s="106" t="s">
        <v>85</v>
      </c>
      <c r="F549" s="106" t="s">
        <v>153</v>
      </c>
      <c r="G549" s="106" t="s">
        <v>150</v>
      </c>
      <c r="H549" s="111">
        <v>307.97</v>
      </c>
      <c r="I549" s="109"/>
      <c r="J549" s="107"/>
      <c r="K549" s="109"/>
      <c r="L549" s="107"/>
      <c r="M549" s="107"/>
      <c r="N549" s="112">
        <v>45950.47653035879</v>
      </c>
    </row>
    <row r="550">
      <c r="A550" s="106" t="s">
        <v>5159</v>
      </c>
      <c r="B550" s="106">
        <v>2.1972174595E10</v>
      </c>
      <c r="C550" s="106" t="s">
        <v>11802</v>
      </c>
      <c r="D550" s="107"/>
      <c r="E550" s="106" t="s">
        <v>85</v>
      </c>
      <c r="F550" s="107"/>
      <c r="G550" s="96" t="s">
        <v>150</v>
      </c>
      <c r="H550" s="108"/>
      <c r="I550" s="109"/>
      <c r="J550" s="107"/>
      <c r="K550" s="109"/>
      <c r="L550" s="107"/>
      <c r="M550" s="107"/>
      <c r="N550" s="112">
        <v>45950.47584068287</v>
      </c>
    </row>
    <row r="551">
      <c r="A551" s="106" t="s">
        <v>7075</v>
      </c>
      <c r="B551" s="106">
        <v>2.2997117616E10</v>
      </c>
      <c r="C551" s="106" t="s">
        <v>11803</v>
      </c>
      <c r="D551" s="107"/>
      <c r="E551" s="106" t="s">
        <v>85</v>
      </c>
      <c r="F551" s="107"/>
      <c r="G551" s="96" t="s">
        <v>150</v>
      </c>
      <c r="H551" s="108"/>
      <c r="I551" s="109"/>
      <c r="J551" s="107"/>
      <c r="K551" s="109"/>
      <c r="L551" s="107"/>
      <c r="M551" s="107"/>
      <c r="N551" s="112">
        <v>45950.47584068287</v>
      </c>
    </row>
    <row r="552">
      <c r="A552" s="106" t="s">
        <v>11804</v>
      </c>
      <c r="B552" s="106">
        <v>2.1998367258E10</v>
      </c>
      <c r="C552" s="107"/>
      <c r="D552" s="107"/>
      <c r="E552" s="106" t="s">
        <v>85</v>
      </c>
      <c r="F552" s="107"/>
      <c r="G552" s="96" t="s">
        <v>150</v>
      </c>
      <c r="H552" s="108"/>
      <c r="I552" s="109"/>
      <c r="J552" s="107"/>
      <c r="K552" s="109"/>
      <c r="L552" s="107"/>
      <c r="M552" s="107"/>
      <c r="N552" s="112">
        <v>45950.47584068287</v>
      </c>
    </row>
    <row r="553">
      <c r="A553" s="106" t="s">
        <v>4104</v>
      </c>
      <c r="B553" s="106">
        <v>2.1993356705E10</v>
      </c>
      <c r="C553" s="107"/>
      <c r="D553" s="107"/>
      <c r="E553" s="106" t="s">
        <v>85</v>
      </c>
      <c r="F553" s="107"/>
      <c r="G553" s="96" t="s">
        <v>150</v>
      </c>
      <c r="H553" s="108"/>
      <c r="I553" s="109"/>
      <c r="J553" s="107"/>
      <c r="K553" s="109"/>
      <c r="L553" s="107"/>
      <c r="M553" s="107"/>
      <c r="N553" s="112">
        <v>45950.47584068287</v>
      </c>
    </row>
    <row r="554">
      <c r="A554" s="106" t="s">
        <v>5034</v>
      </c>
      <c r="B554" s="106" t="s">
        <v>11805</v>
      </c>
      <c r="C554" s="107"/>
      <c r="D554" s="107"/>
      <c r="E554" s="106" t="s">
        <v>671</v>
      </c>
      <c r="F554" s="107"/>
      <c r="G554" s="96" t="s">
        <v>150</v>
      </c>
      <c r="H554" s="108"/>
      <c r="I554" s="109"/>
      <c r="J554" s="107"/>
      <c r="K554" s="109"/>
      <c r="L554" s="107"/>
      <c r="M554" s="107"/>
      <c r="N554" s="112">
        <v>45950.47584068287</v>
      </c>
    </row>
    <row r="555">
      <c r="A555" s="106" t="s">
        <v>11806</v>
      </c>
      <c r="B555" s="106">
        <v>2.2998194042E10</v>
      </c>
      <c r="C555" s="106" t="s">
        <v>11807</v>
      </c>
      <c r="D555" s="107"/>
      <c r="E555" s="106" t="s">
        <v>85</v>
      </c>
      <c r="F555" s="107"/>
      <c r="G555" s="106" t="s">
        <v>150</v>
      </c>
      <c r="H555" s="108"/>
      <c r="I555" s="109"/>
      <c r="J555" s="107"/>
      <c r="K555" s="109"/>
      <c r="L555" s="107"/>
      <c r="M555" s="106" t="s">
        <v>11808</v>
      </c>
      <c r="N555" s="112">
        <v>45958.43011782407</v>
      </c>
    </row>
    <row r="556">
      <c r="A556" s="106" t="s">
        <v>11809</v>
      </c>
      <c r="B556" s="106">
        <v>2.1981144322E10</v>
      </c>
      <c r="C556" s="106" t="s">
        <v>11810</v>
      </c>
      <c r="D556" s="107"/>
      <c r="E556" s="106" t="s">
        <v>85</v>
      </c>
      <c r="F556" s="106" t="s">
        <v>153</v>
      </c>
      <c r="G556" s="106" t="s">
        <v>131</v>
      </c>
      <c r="H556" s="111">
        <v>583.26</v>
      </c>
      <c r="I556" s="109"/>
      <c r="J556" s="107"/>
      <c r="K556" s="109"/>
      <c r="L556" s="106">
        <v>10.0</v>
      </c>
      <c r="M556" s="107"/>
      <c r="N556" s="112">
        <v>45958.430668402776</v>
      </c>
    </row>
    <row r="557">
      <c r="A557" s="106" t="s">
        <v>11811</v>
      </c>
      <c r="B557" s="106">
        <v>2.1983498772E10</v>
      </c>
      <c r="C557" s="106" t="s">
        <v>11812</v>
      </c>
      <c r="D557" s="107"/>
      <c r="E557" s="106" t="s">
        <v>85</v>
      </c>
      <c r="F557" s="107"/>
      <c r="G557" s="107"/>
      <c r="H557" s="108"/>
      <c r="I557" s="109"/>
      <c r="J557" s="107"/>
      <c r="K557" s="109"/>
      <c r="L557" s="107"/>
      <c r="M557" s="107"/>
      <c r="N557" s="112">
        <v>45958.43157918981</v>
      </c>
    </row>
    <row r="558">
      <c r="A558" s="106" t="s">
        <v>11813</v>
      </c>
      <c r="B558" s="106">
        <v>2.1973420502E10</v>
      </c>
      <c r="C558" s="106" t="s">
        <v>11814</v>
      </c>
      <c r="D558" s="107"/>
      <c r="E558" s="106" t="s">
        <v>85</v>
      </c>
      <c r="F558" s="107"/>
      <c r="G558" s="107"/>
      <c r="H558" s="108"/>
      <c r="I558" s="109"/>
      <c r="J558" s="107"/>
      <c r="K558" s="109"/>
      <c r="L558" s="107"/>
      <c r="M558" s="107"/>
      <c r="N558" s="112">
        <v>45958.43191442129</v>
      </c>
    </row>
    <row r="559">
      <c r="A559" s="106" t="s">
        <v>11815</v>
      </c>
      <c r="B559" s="106">
        <v>2.198105143E10</v>
      </c>
      <c r="C559" s="106" t="s">
        <v>11816</v>
      </c>
      <c r="D559" s="107"/>
      <c r="E559" s="106" t="s">
        <v>85</v>
      </c>
      <c r="F559" s="107"/>
      <c r="G559" s="107"/>
      <c r="H559" s="108"/>
      <c r="I559" s="109"/>
      <c r="J559" s="107"/>
      <c r="K559" s="109"/>
      <c r="L559" s="107"/>
      <c r="M559" s="107"/>
      <c r="N559" s="112">
        <v>45958.43241787037</v>
      </c>
    </row>
    <row r="560">
      <c r="A560" s="106" t="s">
        <v>11817</v>
      </c>
      <c r="B560" s="106">
        <v>2.1968821105E10</v>
      </c>
      <c r="C560" s="106" t="s">
        <v>11818</v>
      </c>
      <c r="D560" s="107"/>
      <c r="E560" s="106" t="s">
        <v>85</v>
      </c>
      <c r="F560" s="106" t="s">
        <v>93</v>
      </c>
      <c r="G560" s="106" t="s">
        <v>150</v>
      </c>
      <c r="H560" s="111">
        <v>1498.0</v>
      </c>
      <c r="I560" s="109"/>
      <c r="J560" s="107"/>
      <c r="K560" s="109"/>
      <c r="L560" s="107"/>
      <c r="M560" s="107"/>
      <c r="N560" s="112">
        <v>45958.4327166088</v>
      </c>
    </row>
    <row r="561">
      <c r="A561" s="107"/>
      <c r="B561" s="107"/>
      <c r="C561" s="107"/>
      <c r="D561" s="107"/>
      <c r="E561" s="107"/>
      <c r="F561" s="107"/>
      <c r="G561" s="107"/>
      <c r="H561" s="108"/>
      <c r="I561" s="109"/>
      <c r="J561" s="107"/>
      <c r="K561" s="109"/>
      <c r="L561" s="107"/>
      <c r="M561" s="107"/>
      <c r="N561" s="109"/>
    </row>
    <row r="562">
      <c r="A562" s="107"/>
      <c r="B562" s="107"/>
      <c r="C562" s="107"/>
      <c r="D562" s="107"/>
      <c r="E562" s="107"/>
      <c r="F562" s="107"/>
      <c r="G562" s="107"/>
      <c r="H562" s="108"/>
      <c r="I562" s="109"/>
      <c r="J562" s="107"/>
      <c r="K562" s="109"/>
      <c r="L562" s="107"/>
      <c r="M562" s="107"/>
      <c r="N562" s="109"/>
    </row>
    <row r="563">
      <c r="A563" s="107"/>
      <c r="B563" s="107"/>
      <c r="C563" s="107"/>
      <c r="D563" s="107"/>
      <c r="E563" s="107"/>
      <c r="F563" s="107"/>
      <c r="G563" s="107"/>
      <c r="H563" s="108"/>
      <c r="I563" s="109"/>
      <c r="J563" s="107"/>
      <c r="K563" s="109"/>
      <c r="L563" s="107"/>
      <c r="M563" s="107"/>
      <c r="N563" s="109"/>
    </row>
    <row r="564">
      <c r="A564" s="107"/>
      <c r="B564" s="107"/>
      <c r="C564" s="107"/>
      <c r="D564" s="107"/>
      <c r="E564" s="107"/>
      <c r="F564" s="107"/>
      <c r="G564" s="107"/>
      <c r="H564" s="108"/>
      <c r="I564" s="109"/>
      <c r="J564" s="107"/>
      <c r="K564" s="109"/>
      <c r="L564" s="107"/>
      <c r="M564" s="107"/>
      <c r="N564" s="109"/>
    </row>
    <row r="565">
      <c r="A565" s="107"/>
      <c r="B565" s="107"/>
      <c r="C565" s="107"/>
      <c r="D565" s="107"/>
      <c r="E565" s="107"/>
      <c r="F565" s="107"/>
      <c r="G565" s="107"/>
      <c r="H565" s="108"/>
      <c r="I565" s="109"/>
      <c r="J565" s="107"/>
      <c r="K565" s="109"/>
      <c r="L565" s="107"/>
      <c r="M565" s="107"/>
      <c r="N565" s="109"/>
    </row>
    <row r="566">
      <c r="A566" s="107"/>
      <c r="B566" s="107"/>
      <c r="C566" s="107"/>
      <c r="D566" s="107"/>
      <c r="E566" s="107"/>
      <c r="F566" s="107"/>
      <c r="G566" s="107"/>
      <c r="H566" s="108"/>
      <c r="I566" s="109"/>
      <c r="J566" s="107"/>
      <c r="K566" s="109"/>
      <c r="L566" s="107"/>
      <c r="M566" s="107"/>
      <c r="N566" s="109"/>
    </row>
    <row r="567">
      <c r="A567" s="107"/>
      <c r="B567" s="107"/>
      <c r="C567" s="107"/>
      <c r="D567" s="107"/>
      <c r="E567" s="107"/>
      <c r="F567" s="107"/>
      <c r="G567" s="107"/>
      <c r="H567" s="108"/>
      <c r="I567" s="109"/>
      <c r="J567" s="107"/>
      <c r="K567" s="109"/>
      <c r="L567" s="107"/>
      <c r="M567" s="107"/>
      <c r="N567" s="109"/>
    </row>
    <row r="568">
      <c r="A568" s="107"/>
      <c r="B568" s="107"/>
      <c r="C568" s="107"/>
      <c r="D568" s="107"/>
      <c r="E568" s="107"/>
      <c r="F568" s="107"/>
      <c r="G568" s="107"/>
      <c r="H568" s="108"/>
      <c r="I568" s="109"/>
      <c r="J568" s="107"/>
      <c r="K568" s="109"/>
      <c r="L568" s="107"/>
      <c r="M568" s="107"/>
      <c r="N568" s="109"/>
    </row>
    <row r="569">
      <c r="A569" s="107"/>
      <c r="B569" s="107"/>
      <c r="C569" s="107"/>
      <c r="D569" s="107"/>
      <c r="E569" s="107"/>
      <c r="F569" s="107"/>
      <c r="G569" s="107"/>
      <c r="H569" s="108"/>
      <c r="I569" s="109"/>
      <c r="J569" s="107"/>
      <c r="K569" s="109"/>
      <c r="L569" s="107"/>
      <c r="M569" s="107"/>
      <c r="N569" s="109"/>
    </row>
    <row r="570">
      <c r="A570" s="107"/>
      <c r="B570" s="107"/>
      <c r="C570" s="107"/>
      <c r="D570" s="107"/>
      <c r="E570" s="107"/>
      <c r="F570" s="107"/>
      <c r="G570" s="107"/>
      <c r="H570" s="108"/>
      <c r="I570" s="109"/>
      <c r="J570" s="107"/>
      <c r="K570" s="109"/>
      <c r="L570" s="107"/>
      <c r="M570" s="107"/>
      <c r="N570" s="109"/>
    </row>
    <row r="571">
      <c r="A571" s="107"/>
      <c r="B571" s="107"/>
      <c r="C571" s="107"/>
      <c r="D571" s="107"/>
      <c r="E571" s="107"/>
      <c r="F571" s="107"/>
      <c r="G571" s="107"/>
      <c r="H571" s="108"/>
      <c r="I571" s="109"/>
      <c r="J571" s="107"/>
      <c r="K571" s="109"/>
      <c r="L571" s="107"/>
      <c r="M571" s="107"/>
      <c r="N571" s="109"/>
    </row>
    <row r="572">
      <c r="A572" s="107"/>
      <c r="B572" s="107"/>
      <c r="C572" s="107"/>
      <c r="D572" s="107"/>
      <c r="E572" s="107"/>
      <c r="F572" s="107"/>
      <c r="G572" s="107"/>
      <c r="H572" s="108"/>
      <c r="I572" s="109"/>
      <c r="J572" s="107"/>
      <c r="K572" s="109"/>
      <c r="L572" s="107"/>
      <c r="M572" s="107"/>
      <c r="N572" s="109"/>
    </row>
    <row r="573">
      <c r="A573" s="107"/>
      <c r="B573" s="107"/>
      <c r="C573" s="107"/>
      <c r="D573" s="107"/>
      <c r="E573" s="107"/>
      <c r="F573" s="107"/>
      <c r="G573" s="107"/>
      <c r="H573" s="108"/>
      <c r="I573" s="109"/>
      <c r="J573" s="107"/>
      <c r="K573" s="109"/>
      <c r="L573" s="107"/>
      <c r="M573" s="107"/>
      <c r="N573" s="109"/>
    </row>
    <row r="574">
      <c r="A574" s="107"/>
      <c r="B574" s="107"/>
      <c r="C574" s="107"/>
      <c r="D574" s="107"/>
      <c r="E574" s="107"/>
      <c r="F574" s="107"/>
      <c r="G574" s="107"/>
      <c r="H574" s="108"/>
      <c r="I574" s="109"/>
      <c r="J574" s="107"/>
      <c r="K574" s="109"/>
      <c r="L574" s="107"/>
      <c r="M574" s="107"/>
      <c r="N574" s="109"/>
    </row>
    <row r="575">
      <c r="A575" s="107"/>
      <c r="B575" s="107"/>
      <c r="C575" s="107"/>
      <c r="D575" s="107"/>
      <c r="E575" s="107"/>
      <c r="F575" s="107"/>
      <c r="G575" s="107"/>
      <c r="H575" s="108"/>
      <c r="I575" s="109"/>
      <c r="J575" s="107"/>
      <c r="K575" s="109"/>
      <c r="L575" s="107"/>
      <c r="M575" s="107"/>
      <c r="N575" s="109"/>
    </row>
    <row r="576">
      <c r="A576" s="107"/>
      <c r="B576" s="107"/>
      <c r="C576" s="107"/>
      <c r="D576" s="107"/>
      <c r="E576" s="107"/>
      <c r="F576" s="107"/>
      <c r="G576" s="107"/>
      <c r="H576" s="108"/>
      <c r="I576" s="109"/>
      <c r="J576" s="107"/>
      <c r="K576" s="109"/>
      <c r="L576" s="107"/>
      <c r="M576" s="107"/>
      <c r="N576" s="109"/>
    </row>
    <row r="577">
      <c r="A577" s="107"/>
      <c r="B577" s="107"/>
      <c r="C577" s="107"/>
      <c r="D577" s="107"/>
      <c r="E577" s="107"/>
      <c r="F577" s="107"/>
      <c r="G577" s="107"/>
      <c r="H577" s="108"/>
      <c r="I577" s="109"/>
      <c r="J577" s="107"/>
      <c r="K577" s="109"/>
      <c r="L577" s="107"/>
      <c r="M577" s="107"/>
      <c r="N577" s="109"/>
    </row>
    <row r="578">
      <c r="A578" s="107"/>
      <c r="B578" s="107"/>
      <c r="C578" s="107"/>
      <c r="D578" s="107"/>
      <c r="E578" s="107"/>
      <c r="F578" s="107"/>
      <c r="G578" s="107"/>
      <c r="H578" s="108"/>
      <c r="I578" s="109"/>
      <c r="J578" s="107"/>
      <c r="K578" s="109"/>
      <c r="L578" s="107"/>
      <c r="M578" s="107"/>
      <c r="N578" s="109"/>
    </row>
    <row r="579">
      <c r="A579" s="107"/>
      <c r="B579" s="107"/>
      <c r="C579" s="107"/>
      <c r="D579" s="107"/>
      <c r="E579" s="107"/>
      <c r="F579" s="107"/>
      <c r="G579" s="107"/>
      <c r="H579" s="108"/>
      <c r="I579" s="109"/>
      <c r="J579" s="107"/>
      <c r="K579" s="109"/>
      <c r="L579" s="107"/>
      <c r="M579" s="107"/>
      <c r="N579" s="109"/>
    </row>
    <row r="580">
      <c r="A580" s="107"/>
      <c r="B580" s="107"/>
      <c r="C580" s="107"/>
      <c r="D580" s="107"/>
      <c r="E580" s="107"/>
      <c r="F580" s="107"/>
      <c r="G580" s="107"/>
      <c r="H580" s="108"/>
      <c r="I580" s="109"/>
      <c r="J580" s="107"/>
      <c r="K580" s="109"/>
      <c r="L580" s="107"/>
      <c r="M580" s="107"/>
      <c r="N580" s="109"/>
    </row>
    <row r="581">
      <c r="A581" s="107"/>
      <c r="B581" s="107"/>
      <c r="C581" s="107"/>
      <c r="D581" s="107"/>
      <c r="E581" s="107"/>
      <c r="F581" s="107"/>
      <c r="G581" s="107"/>
      <c r="H581" s="108"/>
      <c r="I581" s="109"/>
      <c r="J581" s="107"/>
      <c r="K581" s="109"/>
      <c r="L581" s="107"/>
      <c r="M581" s="107"/>
      <c r="N581" s="109"/>
    </row>
    <row r="582">
      <c r="A582" s="107"/>
      <c r="B582" s="107"/>
      <c r="C582" s="107"/>
      <c r="D582" s="107"/>
      <c r="E582" s="107"/>
      <c r="F582" s="107"/>
      <c r="G582" s="107"/>
      <c r="H582" s="108"/>
      <c r="I582" s="109"/>
      <c r="J582" s="107"/>
      <c r="K582" s="109"/>
      <c r="L582" s="107"/>
      <c r="M582" s="107"/>
      <c r="N582" s="109"/>
    </row>
    <row r="583">
      <c r="A583" s="107"/>
      <c r="B583" s="107"/>
      <c r="C583" s="107"/>
      <c r="D583" s="107"/>
      <c r="E583" s="107"/>
      <c r="F583" s="107"/>
      <c r="G583" s="107"/>
      <c r="H583" s="108"/>
      <c r="I583" s="109"/>
      <c r="J583" s="107"/>
      <c r="K583" s="109"/>
      <c r="L583" s="107"/>
      <c r="M583" s="107"/>
      <c r="N583" s="109"/>
    </row>
    <row r="584">
      <c r="A584" s="107"/>
      <c r="B584" s="107"/>
      <c r="C584" s="107"/>
      <c r="D584" s="107"/>
      <c r="E584" s="107"/>
      <c r="F584" s="107"/>
      <c r="G584" s="107"/>
      <c r="H584" s="108"/>
      <c r="I584" s="109"/>
      <c r="J584" s="107"/>
      <c r="K584" s="109"/>
      <c r="L584" s="107"/>
      <c r="M584" s="107"/>
      <c r="N584" s="109"/>
    </row>
    <row r="585">
      <c r="A585" s="107"/>
      <c r="B585" s="107"/>
      <c r="C585" s="107"/>
      <c r="D585" s="107"/>
      <c r="E585" s="107"/>
      <c r="F585" s="107"/>
      <c r="G585" s="107"/>
      <c r="H585" s="108"/>
      <c r="I585" s="109"/>
      <c r="J585" s="107"/>
      <c r="K585" s="109"/>
      <c r="L585" s="107"/>
      <c r="M585" s="107"/>
      <c r="N585" s="109"/>
    </row>
    <row r="586">
      <c r="A586" s="107"/>
      <c r="B586" s="107"/>
      <c r="C586" s="107"/>
      <c r="D586" s="107"/>
      <c r="E586" s="107"/>
      <c r="F586" s="107"/>
      <c r="G586" s="107"/>
      <c r="H586" s="108"/>
      <c r="I586" s="109"/>
      <c r="J586" s="107"/>
      <c r="K586" s="109"/>
      <c r="L586" s="107"/>
      <c r="M586" s="107"/>
      <c r="N586" s="109"/>
    </row>
    <row r="587">
      <c r="A587" s="107"/>
      <c r="B587" s="107"/>
      <c r="C587" s="107"/>
      <c r="D587" s="107"/>
      <c r="E587" s="107"/>
      <c r="F587" s="107"/>
      <c r="G587" s="107"/>
      <c r="H587" s="108"/>
      <c r="I587" s="109"/>
      <c r="J587" s="107"/>
      <c r="K587" s="109"/>
      <c r="L587" s="107"/>
      <c r="M587" s="107"/>
      <c r="N587" s="109"/>
    </row>
    <row r="588">
      <c r="A588" s="107"/>
      <c r="B588" s="107"/>
      <c r="C588" s="107"/>
      <c r="D588" s="107"/>
      <c r="E588" s="107"/>
      <c r="F588" s="107"/>
      <c r="G588" s="107"/>
      <c r="H588" s="108"/>
      <c r="I588" s="109"/>
      <c r="J588" s="107"/>
      <c r="K588" s="109"/>
      <c r="L588" s="107"/>
      <c r="M588" s="107"/>
      <c r="N588" s="109"/>
    </row>
    <row r="589">
      <c r="A589" s="107"/>
      <c r="B589" s="107"/>
      <c r="C589" s="107"/>
      <c r="D589" s="107"/>
      <c r="E589" s="107"/>
      <c r="F589" s="107"/>
      <c r="G589" s="107"/>
      <c r="H589" s="108"/>
      <c r="I589" s="109"/>
      <c r="J589" s="107"/>
      <c r="K589" s="109"/>
      <c r="L589" s="107"/>
      <c r="M589" s="107"/>
      <c r="N589" s="109"/>
    </row>
    <row r="590">
      <c r="A590" s="107"/>
      <c r="B590" s="107"/>
      <c r="C590" s="107"/>
      <c r="D590" s="107"/>
      <c r="E590" s="107"/>
      <c r="F590" s="107"/>
      <c r="G590" s="107"/>
      <c r="H590" s="108"/>
      <c r="I590" s="109"/>
      <c r="J590" s="107"/>
      <c r="K590" s="109"/>
      <c r="L590" s="107"/>
      <c r="M590" s="107"/>
      <c r="N590" s="109"/>
    </row>
    <row r="591">
      <c r="A591" s="107"/>
      <c r="B591" s="107"/>
      <c r="C591" s="107"/>
      <c r="D591" s="107"/>
      <c r="E591" s="107"/>
      <c r="F591" s="107"/>
      <c r="G591" s="107"/>
      <c r="H591" s="108"/>
      <c r="I591" s="109"/>
      <c r="J591" s="107"/>
      <c r="K591" s="109"/>
      <c r="L591" s="107"/>
      <c r="M591" s="107"/>
      <c r="N591" s="109"/>
    </row>
    <row r="592">
      <c r="A592" s="107"/>
      <c r="B592" s="107"/>
      <c r="C592" s="107"/>
      <c r="D592" s="107"/>
      <c r="E592" s="107"/>
      <c r="F592" s="107"/>
      <c r="G592" s="107"/>
      <c r="H592" s="108"/>
      <c r="I592" s="109"/>
      <c r="J592" s="107"/>
      <c r="K592" s="109"/>
      <c r="L592" s="107"/>
      <c r="M592" s="107"/>
      <c r="N592" s="109"/>
    </row>
    <row r="593">
      <c r="A593" s="107"/>
      <c r="B593" s="107"/>
      <c r="C593" s="107"/>
      <c r="D593" s="107"/>
      <c r="E593" s="107"/>
      <c r="F593" s="107"/>
      <c r="G593" s="107"/>
      <c r="H593" s="108"/>
      <c r="I593" s="109"/>
      <c r="J593" s="107"/>
      <c r="K593" s="109"/>
      <c r="L593" s="107"/>
      <c r="M593" s="107"/>
      <c r="N593" s="109"/>
    </row>
    <row r="594">
      <c r="A594" s="107"/>
      <c r="B594" s="107"/>
      <c r="C594" s="107"/>
      <c r="D594" s="107"/>
      <c r="E594" s="107"/>
      <c r="F594" s="107"/>
      <c r="G594" s="107"/>
      <c r="H594" s="108"/>
      <c r="I594" s="109"/>
      <c r="J594" s="107"/>
      <c r="K594" s="109"/>
      <c r="L594" s="107"/>
      <c r="M594" s="107"/>
      <c r="N594" s="109"/>
    </row>
    <row r="595">
      <c r="A595" s="107"/>
      <c r="B595" s="107"/>
      <c r="C595" s="107"/>
      <c r="D595" s="107"/>
      <c r="E595" s="107"/>
      <c r="F595" s="107"/>
      <c r="G595" s="107"/>
      <c r="H595" s="108"/>
      <c r="I595" s="109"/>
      <c r="J595" s="107"/>
      <c r="K595" s="109"/>
      <c r="L595" s="107"/>
      <c r="M595" s="107"/>
      <c r="N595" s="109"/>
    </row>
    <row r="596">
      <c r="A596" s="107"/>
      <c r="B596" s="107"/>
      <c r="C596" s="107"/>
      <c r="D596" s="107"/>
      <c r="E596" s="107"/>
      <c r="F596" s="107"/>
      <c r="G596" s="107"/>
      <c r="H596" s="108"/>
      <c r="I596" s="109"/>
      <c r="J596" s="107"/>
      <c r="K596" s="109"/>
      <c r="L596" s="107"/>
      <c r="M596" s="107"/>
      <c r="N596" s="109"/>
    </row>
    <row r="597">
      <c r="A597" s="107"/>
      <c r="B597" s="107"/>
      <c r="C597" s="107"/>
      <c r="D597" s="107"/>
      <c r="E597" s="107"/>
      <c r="F597" s="107"/>
      <c r="G597" s="107"/>
      <c r="H597" s="108"/>
      <c r="I597" s="109"/>
      <c r="J597" s="107"/>
      <c r="K597" s="109"/>
      <c r="L597" s="107"/>
      <c r="M597" s="107"/>
      <c r="N597" s="109"/>
    </row>
    <row r="598">
      <c r="A598" s="107"/>
      <c r="B598" s="107"/>
      <c r="C598" s="107"/>
      <c r="D598" s="107"/>
      <c r="E598" s="107"/>
      <c r="F598" s="107"/>
      <c r="G598" s="107"/>
      <c r="H598" s="108"/>
      <c r="I598" s="109"/>
      <c r="J598" s="107"/>
      <c r="K598" s="109"/>
      <c r="L598" s="107"/>
      <c r="M598" s="107"/>
      <c r="N598" s="109"/>
    </row>
    <row r="599">
      <c r="A599" s="107"/>
      <c r="B599" s="107"/>
      <c r="C599" s="107"/>
      <c r="D599" s="107"/>
      <c r="E599" s="107"/>
      <c r="F599" s="107"/>
      <c r="G599" s="107"/>
      <c r="H599" s="108"/>
      <c r="I599" s="109"/>
      <c r="J599" s="107"/>
      <c r="K599" s="109"/>
      <c r="L599" s="107"/>
      <c r="M599" s="107"/>
      <c r="N599" s="109"/>
    </row>
    <row r="600">
      <c r="A600" s="107"/>
      <c r="B600" s="107"/>
      <c r="C600" s="107"/>
      <c r="D600" s="107"/>
      <c r="E600" s="107"/>
      <c r="F600" s="107"/>
      <c r="G600" s="107"/>
      <c r="H600" s="108"/>
      <c r="I600" s="109"/>
      <c r="J600" s="107"/>
      <c r="K600" s="109"/>
      <c r="L600" s="107"/>
      <c r="M600" s="107"/>
      <c r="N600" s="109"/>
    </row>
    <row r="601">
      <c r="A601" s="107"/>
      <c r="B601" s="107"/>
      <c r="C601" s="107"/>
      <c r="D601" s="107"/>
      <c r="E601" s="107"/>
      <c r="F601" s="107"/>
      <c r="G601" s="107"/>
      <c r="H601" s="108"/>
      <c r="I601" s="109"/>
      <c r="J601" s="107"/>
      <c r="K601" s="109"/>
      <c r="L601" s="107"/>
      <c r="M601" s="107"/>
      <c r="N601" s="109"/>
    </row>
    <row r="602">
      <c r="A602" s="107"/>
      <c r="B602" s="107"/>
      <c r="C602" s="107"/>
      <c r="D602" s="107"/>
      <c r="E602" s="107"/>
      <c r="F602" s="107"/>
      <c r="G602" s="107"/>
      <c r="H602" s="108"/>
      <c r="I602" s="109"/>
      <c r="J602" s="107"/>
      <c r="K602" s="109"/>
      <c r="L602" s="107"/>
      <c r="M602" s="107"/>
      <c r="N602" s="109"/>
    </row>
    <row r="603">
      <c r="A603" s="107"/>
      <c r="B603" s="107"/>
      <c r="C603" s="107"/>
      <c r="D603" s="107"/>
      <c r="E603" s="107"/>
      <c r="F603" s="107"/>
      <c r="G603" s="107"/>
      <c r="H603" s="108"/>
      <c r="I603" s="109"/>
      <c r="J603" s="107"/>
      <c r="K603" s="109"/>
      <c r="L603" s="107"/>
      <c r="M603" s="107"/>
      <c r="N603" s="109"/>
    </row>
    <row r="604">
      <c r="A604" s="107"/>
      <c r="B604" s="107"/>
      <c r="C604" s="107"/>
      <c r="D604" s="107"/>
      <c r="E604" s="107"/>
      <c r="F604" s="107"/>
      <c r="G604" s="107"/>
      <c r="H604" s="108"/>
      <c r="I604" s="109"/>
      <c r="J604" s="107"/>
      <c r="K604" s="109"/>
      <c r="L604" s="107"/>
      <c r="M604" s="107"/>
      <c r="N604" s="109"/>
    </row>
    <row r="605">
      <c r="A605" s="107"/>
      <c r="B605" s="107"/>
      <c r="C605" s="107"/>
      <c r="D605" s="107"/>
      <c r="E605" s="107"/>
      <c r="F605" s="107"/>
      <c r="G605" s="107"/>
      <c r="H605" s="108"/>
      <c r="I605" s="109"/>
      <c r="J605" s="107"/>
      <c r="K605" s="109"/>
      <c r="L605" s="107"/>
      <c r="M605" s="107"/>
      <c r="N605" s="109"/>
    </row>
    <row r="606">
      <c r="A606" s="107"/>
      <c r="B606" s="107"/>
      <c r="C606" s="107"/>
      <c r="D606" s="107"/>
      <c r="E606" s="107"/>
      <c r="F606" s="107"/>
      <c r="G606" s="107"/>
      <c r="H606" s="108"/>
      <c r="I606" s="109"/>
      <c r="J606" s="107"/>
      <c r="K606" s="109"/>
      <c r="L606" s="107"/>
      <c r="M606" s="107"/>
      <c r="N606" s="109"/>
    </row>
    <row r="607">
      <c r="A607" s="107"/>
      <c r="B607" s="107"/>
      <c r="C607" s="107"/>
      <c r="D607" s="107"/>
      <c r="E607" s="107"/>
      <c r="F607" s="107"/>
      <c r="G607" s="107"/>
      <c r="H607" s="108"/>
      <c r="I607" s="109"/>
      <c r="J607" s="107"/>
      <c r="K607" s="109"/>
      <c r="L607" s="107"/>
      <c r="M607" s="107"/>
      <c r="N607" s="109"/>
    </row>
    <row r="608">
      <c r="A608" s="107"/>
      <c r="B608" s="107"/>
      <c r="C608" s="107"/>
      <c r="D608" s="107"/>
      <c r="E608" s="107"/>
      <c r="F608" s="107"/>
      <c r="G608" s="107"/>
      <c r="H608" s="108"/>
      <c r="I608" s="109"/>
      <c r="J608" s="107"/>
      <c r="K608" s="109"/>
      <c r="L608" s="107"/>
      <c r="M608" s="107"/>
      <c r="N608" s="109"/>
    </row>
    <row r="609">
      <c r="A609" s="107"/>
      <c r="B609" s="107"/>
      <c r="C609" s="107"/>
      <c r="D609" s="107"/>
      <c r="E609" s="107"/>
      <c r="F609" s="107"/>
      <c r="G609" s="107"/>
      <c r="H609" s="108"/>
      <c r="I609" s="109"/>
      <c r="J609" s="107"/>
      <c r="K609" s="109"/>
      <c r="L609" s="107"/>
      <c r="M609" s="107"/>
      <c r="N609" s="109"/>
    </row>
    <row r="610">
      <c r="A610" s="107"/>
      <c r="B610" s="107"/>
      <c r="C610" s="107"/>
      <c r="D610" s="107"/>
      <c r="E610" s="107"/>
      <c r="F610" s="107"/>
      <c r="G610" s="107"/>
      <c r="H610" s="108"/>
      <c r="I610" s="109"/>
      <c r="J610" s="107"/>
      <c r="K610" s="109"/>
      <c r="L610" s="107"/>
      <c r="M610" s="107"/>
      <c r="N610" s="109"/>
    </row>
    <row r="611">
      <c r="A611" s="107"/>
      <c r="B611" s="107"/>
      <c r="C611" s="107"/>
      <c r="D611" s="107"/>
      <c r="E611" s="107"/>
      <c r="F611" s="107"/>
      <c r="G611" s="107"/>
      <c r="H611" s="108"/>
      <c r="I611" s="109"/>
      <c r="J611" s="107"/>
      <c r="K611" s="109"/>
      <c r="L611" s="107"/>
      <c r="M611" s="107"/>
      <c r="N611" s="109"/>
    </row>
    <row r="612">
      <c r="A612" s="107"/>
      <c r="B612" s="107"/>
      <c r="C612" s="107"/>
      <c r="D612" s="107"/>
      <c r="E612" s="107"/>
      <c r="F612" s="107"/>
      <c r="G612" s="107"/>
      <c r="H612" s="108"/>
      <c r="I612" s="109"/>
      <c r="J612" s="107"/>
      <c r="K612" s="109"/>
      <c r="L612" s="107"/>
      <c r="M612" s="107"/>
      <c r="N612" s="109"/>
    </row>
    <row r="613">
      <c r="A613" s="107"/>
      <c r="B613" s="107"/>
      <c r="C613" s="107"/>
      <c r="D613" s="107"/>
      <c r="E613" s="107"/>
      <c r="F613" s="107"/>
      <c r="G613" s="107"/>
      <c r="H613" s="108"/>
      <c r="I613" s="109"/>
      <c r="J613" s="107"/>
      <c r="K613" s="109"/>
      <c r="L613" s="107"/>
      <c r="M613" s="107"/>
      <c r="N613" s="109"/>
    </row>
    <row r="614">
      <c r="A614" s="107"/>
      <c r="B614" s="107"/>
      <c r="C614" s="107"/>
      <c r="D614" s="107"/>
      <c r="E614" s="107"/>
      <c r="F614" s="107"/>
      <c r="G614" s="107"/>
      <c r="H614" s="108"/>
      <c r="I614" s="109"/>
      <c r="J614" s="107"/>
      <c r="K614" s="109"/>
      <c r="L614" s="107"/>
      <c r="M614" s="107"/>
      <c r="N614" s="109"/>
    </row>
    <row r="615">
      <c r="A615" s="107"/>
      <c r="B615" s="107"/>
      <c r="C615" s="107"/>
      <c r="D615" s="107"/>
      <c r="E615" s="107"/>
      <c r="F615" s="107"/>
      <c r="G615" s="107"/>
      <c r="H615" s="108"/>
      <c r="I615" s="109"/>
      <c r="J615" s="107"/>
      <c r="K615" s="109"/>
      <c r="L615" s="107"/>
      <c r="M615" s="107"/>
      <c r="N615" s="109"/>
    </row>
    <row r="616">
      <c r="A616" s="107"/>
      <c r="B616" s="107"/>
      <c r="C616" s="107"/>
      <c r="D616" s="107"/>
      <c r="E616" s="107"/>
      <c r="F616" s="107"/>
      <c r="G616" s="107"/>
      <c r="H616" s="108"/>
      <c r="I616" s="109"/>
      <c r="J616" s="107"/>
      <c r="K616" s="109"/>
      <c r="L616" s="107"/>
      <c r="M616" s="107"/>
      <c r="N616" s="109"/>
    </row>
    <row r="617">
      <c r="A617" s="107"/>
      <c r="B617" s="107"/>
      <c r="C617" s="107"/>
      <c r="D617" s="107"/>
      <c r="E617" s="107"/>
      <c r="F617" s="107"/>
      <c r="G617" s="107"/>
      <c r="H617" s="108"/>
      <c r="I617" s="109"/>
      <c r="J617" s="107"/>
      <c r="K617" s="109"/>
      <c r="L617" s="107"/>
      <c r="M617" s="107"/>
      <c r="N617" s="109"/>
    </row>
    <row r="618">
      <c r="A618" s="107"/>
      <c r="B618" s="107"/>
      <c r="C618" s="107"/>
      <c r="D618" s="107"/>
      <c r="E618" s="107"/>
      <c r="F618" s="107"/>
      <c r="G618" s="107"/>
      <c r="H618" s="108"/>
      <c r="I618" s="109"/>
      <c r="J618" s="107"/>
      <c r="K618" s="109"/>
      <c r="L618" s="107"/>
      <c r="M618" s="107"/>
      <c r="N618" s="109"/>
    </row>
    <row r="619">
      <c r="A619" s="107"/>
      <c r="B619" s="107"/>
      <c r="C619" s="107"/>
      <c r="D619" s="107"/>
      <c r="E619" s="107"/>
      <c r="F619" s="107"/>
      <c r="G619" s="107"/>
      <c r="H619" s="108"/>
      <c r="I619" s="109"/>
      <c r="J619" s="107"/>
      <c r="K619" s="109"/>
      <c r="L619" s="107"/>
      <c r="M619" s="107"/>
      <c r="N619" s="109"/>
    </row>
    <row r="620">
      <c r="A620" s="107"/>
      <c r="B620" s="107"/>
      <c r="C620" s="107"/>
      <c r="D620" s="107"/>
      <c r="E620" s="107"/>
      <c r="F620" s="107"/>
      <c r="G620" s="107"/>
      <c r="H620" s="108"/>
      <c r="I620" s="109"/>
      <c r="J620" s="107"/>
      <c r="K620" s="109"/>
      <c r="L620" s="107"/>
      <c r="M620" s="107"/>
      <c r="N620" s="109"/>
    </row>
    <row r="621">
      <c r="A621" s="107"/>
      <c r="B621" s="107"/>
      <c r="C621" s="107"/>
      <c r="D621" s="107"/>
      <c r="E621" s="107"/>
      <c r="F621" s="107"/>
      <c r="G621" s="107"/>
      <c r="H621" s="108"/>
      <c r="I621" s="109"/>
      <c r="J621" s="107"/>
      <c r="K621" s="109"/>
      <c r="L621" s="107"/>
      <c r="M621" s="107"/>
      <c r="N621" s="109"/>
    </row>
    <row r="622">
      <c r="A622" s="107"/>
      <c r="B622" s="107"/>
      <c r="C622" s="107"/>
      <c r="D622" s="107"/>
      <c r="E622" s="107"/>
      <c r="F622" s="107"/>
      <c r="G622" s="107"/>
      <c r="H622" s="108"/>
      <c r="I622" s="109"/>
      <c r="J622" s="107"/>
      <c r="K622" s="109"/>
      <c r="L622" s="107"/>
      <c r="M622" s="107"/>
      <c r="N622" s="109"/>
    </row>
    <row r="623">
      <c r="A623" s="107"/>
      <c r="B623" s="107"/>
      <c r="C623" s="107"/>
      <c r="D623" s="107"/>
      <c r="E623" s="107"/>
      <c r="F623" s="107"/>
      <c r="G623" s="107"/>
      <c r="H623" s="108"/>
      <c r="I623" s="109"/>
      <c r="J623" s="107"/>
      <c r="K623" s="109"/>
      <c r="L623" s="107"/>
      <c r="M623" s="107"/>
      <c r="N623" s="109"/>
    </row>
    <row r="624">
      <c r="A624" s="107"/>
      <c r="B624" s="107"/>
      <c r="C624" s="107"/>
      <c r="D624" s="107"/>
      <c r="E624" s="107"/>
      <c r="F624" s="107"/>
      <c r="G624" s="107"/>
      <c r="H624" s="108"/>
      <c r="I624" s="109"/>
      <c r="J624" s="107"/>
      <c r="K624" s="109"/>
      <c r="L624" s="107"/>
      <c r="M624" s="107"/>
      <c r="N624" s="109"/>
    </row>
    <row r="625">
      <c r="A625" s="107"/>
      <c r="B625" s="107"/>
      <c r="C625" s="107"/>
      <c r="D625" s="107"/>
      <c r="E625" s="107"/>
      <c r="F625" s="107"/>
      <c r="G625" s="107"/>
      <c r="H625" s="108"/>
      <c r="I625" s="109"/>
      <c r="J625" s="107"/>
      <c r="K625" s="109"/>
      <c r="L625" s="107"/>
      <c r="M625" s="107"/>
      <c r="N625" s="109"/>
    </row>
    <row r="626">
      <c r="A626" s="107"/>
      <c r="B626" s="107"/>
      <c r="C626" s="107"/>
      <c r="D626" s="107"/>
      <c r="E626" s="107"/>
      <c r="F626" s="107"/>
      <c r="G626" s="107"/>
      <c r="H626" s="108"/>
      <c r="I626" s="109"/>
      <c r="J626" s="107"/>
      <c r="K626" s="109"/>
      <c r="L626" s="107"/>
      <c r="M626" s="107"/>
      <c r="N626" s="109"/>
    </row>
    <row r="627">
      <c r="A627" s="107"/>
      <c r="B627" s="107"/>
      <c r="C627" s="107"/>
      <c r="D627" s="107"/>
      <c r="E627" s="107"/>
      <c r="F627" s="107"/>
      <c r="G627" s="107"/>
      <c r="H627" s="108"/>
      <c r="I627" s="109"/>
      <c r="J627" s="107"/>
      <c r="K627" s="109"/>
      <c r="L627" s="107"/>
      <c r="M627" s="107"/>
      <c r="N627" s="109"/>
    </row>
    <row r="628">
      <c r="A628" s="107"/>
      <c r="B628" s="107"/>
      <c r="C628" s="107"/>
      <c r="D628" s="107"/>
      <c r="E628" s="107"/>
      <c r="F628" s="107"/>
      <c r="G628" s="107"/>
      <c r="H628" s="108"/>
      <c r="I628" s="109"/>
      <c r="J628" s="107"/>
      <c r="K628" s="109"/>
      <c r="L628" s="107"/>
      <c r="M628" s="107"/>
      <c r="N628" s="109"/>
    </row>
    <row r="629">
      <c r="A629" s="107"/>
      <c r="B629" s="107"/>
      <c r="C629" s="107"/>
      <c r="D629" s="107"/>
      <c r="E629" s="107"/>
      <c r="F629" s="107"/>
      <c r="G629" s="107"/>
      <c r="H629" s="108"/>
      <c r="I629" s="109"/>
      <c r="J629" s="107"/>
      <c r="K629" s="109"/>
      <c r="L629" s="107"/>
      <c r="M629" s="107"/>
      <c r="N629" s="109"/>
    </row>
    <row r="630">
      <c r="A630" s="107"/>
      <c r="B630" s="107"/>
      <c r="C630" s="107"/>
      <c r="D630" s="107"/>
      <c r="E630" s="107"/>
      <c r="F630" s="107"/>
      <c r="G630" s="107"/>
      <c r="H630" s="108"/>
      <c r="I630" s="109"/>
      <c r="J630" s="107"/>
      <c r="K630" s="109"/>
      <c r="L630" s="107"/>
      <c r="M630" s="107"/>
      <c r="N630" s="109"/>
    </row>
    <row r="631">
      <c r="A631" s="107"/>
      <c r="B631" s="107"/>
      <c r="C631" s="107"/>
      <c r="D631" s="107"/>
      <c r="E631" s="107"/>
      <c r="F631" s="107"/>
      <c r="G631" s="107"/>
      <c r="H631" s="108"/>
      <c r="I631" s="109"/>
      <c r="J631" s="107"/>
      <c r="K631" s="109"/>
      <c r="L631" s="107"/>
      <c r="M631" s="107"/>
      <c r="N631" s="109"/>
    </row>
    <row r="632">
      <c r="A632" s="107"/>
      <c r="B632" s="107"/>
      <c r="C632" s="107"/>
      <c r="D632" s="107"/>
      <c r="E632" s="107"/>
      <c r="F632" s="107"/>
      <c r="G632" s="107"/>
      <c r="H632" s="108"/>
      <c r="I632" s="109"/>
      <c r="J632" s="107"/>
      <c r="K632" s="109"/>
      <c r="L632" s="107"/>
      <c r="M632" s="107"/>
      <c r="N632" s="109"/>
    </row>
    <row r="633">
      <c r="A633" s="107"/>
      <c r="B633" s="107"/>
      <c r="C633" s="107"/>
      <c r="D633" s="107"/>
      <c r="E633" s="107"/>
      <c r="F633" s="107"/>
      <c r="G633" s="107"/>
      <c r="H633" s="108"/>
      <c r="I633" s="109"/>
      <c r="J633" s="107"/>
      <c r="K633" s="109"/>
      <c r="L633" s="107"/>
      <c r="M633" s="107"/>
      <c r="N633" s="109"/>
    </row>
    <row r="634">
      <c r="A634" s="107"/>
      <c r="B634" s="107"/>
      <c r="C634" s="107"/>
      <c r="D634" s="107"/>
      <c r="E634" s="107"/>
      <c r="F634" s="107"/>
      <c r="G634" s="107"/>
      <c r="H634" s="108"/>
      <c r="I634" s="109"/>
      <c r="J634" s="107"/>
      <c r="K634" s="109"/>
      <c r="L634" s="107"/>
      <c r="M634" s="107"/>
      <c r="N634" s="109"/>
    </row>
    <row r="635">
      <c r="A635" s="107"/>
      <c r="B635" s="107"/>
      <c r="C635" s="107"/>
      <c r="D635" s="107"/>
      <c r="E635" s="107"/>
      <c r="F635" s="107"/>
      <c r="G635" s="107"/>
      <c r="H635" s="108"/>
      <c r="I635" s="109"/>
      <c r="J635" s="107"/>
      <c r="K635" s="109"/>
      <c r="L635" s="107"/>
      <c r="M635" s="107"/>
      <c r="N635" s="109"/>
    </row>
    <row r="636">
      <c r="A636" s="107"/>
      <c r="B636" s="107"/>
      <c r="C636" s="107"/>
      <c r="D636" s="107"/>
      <c r="E636" s="107"/>
      <c r="F636" s="107"/>
      <c r="G636" s="107"/>
      <c r="H636" s="108"/>
      <c r="I636" s="109"/>
      <c r="J636" s="107"/>
      <c r="K636" s="109"/>
      <c r="L636" s="107"/>
      <c r="M636" s="107"/>
      <c r="N636" s="109"/>
    </row>
    <row r="637">
      <c r="A637" s="107"/>
      <c r="B637" s="107"/>
      <c r="C637" s="107"/>
      <c r="D637" s="107"/>
      <c r="E637" s="107"/>
      <c r="F637" s="107"/>
      <c r="G637" s="107"/>
      <c r="H637" s="108"/>
      <c r="I637" s="109"/>
      <c r="J637" s="107"/>
      <c r="K637" s="109"/>
      <c r="L637" s="107"/>
      <c r="M637" s="107"/>
      <c r="N637" s="109"/>
    </row>
    <row r="638">
      <c r="A638" s="107"/>
      <c r="B638" s="107"/>
      <c r="C638" s="107"/>
      <c r="D638" s="107"/>
      <c r="E638" s="107"/>
      <c r="F638" s="107"/>
      <c r="G638" s="107"/>
      <c r="H638" s="108"/>
      <c r="I638" s="109"/>
      <c r="J638" s="107"/>
      <c r="K638" s="109"/>
      <c r="L638" s="107"/>
      <c r="M638" s="107"/>
      <c r="N638" s="109"/>
    </row>
    <row r="639">
      <c r="A639" s="107"/>
      <c r="B639" s="107"/>
      <c r="C639" s="107"/>
      <c r="D639" s="107"/>
      <c r="E639" s="107"/>
      <c r="F639" s="107"/>
      <c r="G639" s="107"/>
      <c r="H639" s="108"/>
      <c r="I639" s="109"/>
      <c r="J639" s="107"/>
      <c r="K639" s="109"/>
      <c r="L639" s="107"/>
      <c r="M639" s="107"/>
      <c r="N639" s="109"/>
    </row>
    <row r="640">
      <c r="A640" s="107"/>
      <c r="B640" s="107"/>
      <c r="C640" s="107"/>
      <c r="D640" s="107"/>
      <c r="E640" s="107"/>
      <c r="F640" s="107"/>
      <c r="G640" s="107"/>
      <c r="H640" s="108"/>
      <c r="I640" s="109"/>
      <c r="J640" s="107"/>
      <c r="K640" s="109"/>
      <c r="L640" s="107"/>
      <c r="M640" s="107"/>
      <c r="N640" s="109"/>
    </row>
    <row r="641">
      <c r="A641" s="107"/>
      <c r="B641" s="107"/>
      <c r="C641" s="107"/>
      <c r="D641" s="107"/>
      <c r="E641" s="107"/>
      <c r="F641" s="107"/>
      <c r="G641" s="107"/>
      <c r="H641" s="108"/>
      <c r="I641" s="109"/>
      <c r="J641" s="107"/>
      <c r="K641" s="109"/>
      <c r="L641" s="107"/>
      <c r="M641" s="107"/>
      <c r="N641" s="109"/>
    </row>
    <row r="642">
      <c r="A642" s="107"/>
      <c r="B642" s="107"/>
      <c r="C642" s="107"/>
      <c r="D642" s="107"/>
      <c r="E642" s="107"/>
      <c r="F642" s="107"/>
      <c r="G642" s="107"/>
      <c r="H642" s="108"/>
      <c r="I642" s="109"/>
      <c r="J642" s="107"/>
      <c r="K642" s="109"/>
      <c r="L642" s="107"/>
      <c r="M642" s="107"/>
      <c r="N642" s="109"/>
    </row>
    <row r="643">
      <c r="A643" s="107"/>
      <c r="B643" s="107"/>
      <c r="C643" s="107"/>
      <c r="D643" s="107"/>
      <c r="E643" s="107"/>
      <c r="F643" s="107"/>
      <c r="G643" s="107"/>
      <c r="H643" s="108"/>
      <c r="I643" s="109"/>
      <c r="J643" s="107"/>
      <c r="K643" s="109"/>
      <c r="L643" s="107"/>
      <c r="M643" s="107"/>
      <c r="N643" s="109"/>
    </row>
    <row r="644">
      <c r="A644" s="107"/>
      <c r="B644" s="107"/>
      <c r="C644" s="107"/>
      <c r="D644" s="107"/>
      <c r="E644" s="107"/>
      <c r="F644" s="107"/>
      <c r="G644" s="107"/>
      <c r="H644" s="108"/>
      <c r="I644" s="109"/>
      <c r="J644" s="107"/>
      <c r="K644" s="109"/>
      <c r="L644" s="107"/>
      <c r="M644" s="107"/>
      <c r="N644" s="109"/>
    </row>
    <row r="645">
      <c r="A645" s="107"/>
      <c r="B645" s="107"/>
      <c r="C645" s="107"/>
      <c r="D645" s="107"/>
      <c r="E645" s="107"/>
      <c r="F645" s="107"/>
      <c r="G645" s="107"/>
      <c r="H645" s="108"/>
      <c r="I645" s="109"/>
      <c r="J645" s="107"/>
      <c r="K645" s="109"/>
      <c r="L645" s="107"/>
      <c r="M645" s="107"/>
      <c r="N645" s="109"/>
    </row>
    <row r="646">
      <c r="A646" s="107"/>
      <c r="B646" s="107"/>
      <c r="C646" s="107"/>
      <c r="D646" s="107"/>
      <c r="E646" s="107"/>
      <c r="F646" s="107"/>
      <c r="G646" s="107"/>
      <c r="H646" s="108"/>
      <c r="I646" s="109"/>
      <c r="J646" s="107"/>
      <c r="K646" s="109"/>
      <c r="L646" s="107"/>
      <c r="M646" s="107"/>
      <c r="N646" s="109"/>
    </row>
    <row r="647">
      <c r="A647" s="107"/>
      <c r="B647" s="107"/>
      <c r="C647" s="107"/>
      <c r="D647" s="107"/>
      <c r="E647" s="107"/>
      <c r="F647" s="107"/>
      <c r="G647" s="107"/>
      <c r="H647" s="108"/>
      <c r="I647" s="109"/>
      <c r="J647" s="107"/>
      <c r="K647" s="109"/>
      <c r="L647" s="107"/>
      <c r="M647" s="107"/>
      <c r="N647" s="109"/>
    </row>
    <row r="648">
      <c r="A648" s="107"/>
      <c r="B648" s="107"/>
      <c r="C648" s="107"/>
      <c r="D648" s="107"/>
      <c r="E648" s="107"/>
      <c r="F648" s="107"/>
      <c r="G648" s="107"/>
      <c r="H648" s="108"/>
      <c r="I648" s="109"/>
      <c r="J648" s="107"/>
      <c r="K648" s="109"/>
      <c r="L648" s="107"/>
      <c r="M648" s="107"/>
      <c r="N648" s="109"/>
    </row>
    <row r="649">
      <c r="A649" s="107"/>
      <c r="B649" s="107"/>
      <c r="C649" s="107"/>
      <c r="D649" s="107"/>
      <c r="E649" s="107"/>
      <c r="F649" s="107"/>
      <c r="G649" s="107"/>
      <c r="H649" s="108"/>
      <c r="I649" s="109"/>
      <c r="J649" s="107"/>
      <c r="K649" s="109"/>
      <c r="L649" s="107"/>
      <c r="M649" s="107"/>
      <c r="N649" s="109"/>
    </row>
    <row r="650">
      <c r="A650" s="107"/>
      <c r="B650" s="107"/>
      <c r="C650" s="107"/>
      <c r="D650" s="107"/>
      <c r="E650" s="107"/>
      <c r="F650" s="107"/>
      <c r="G650" s="107"/>
      <c r="H650" s="108"/>
      <c r="I650" s="109"/>
      <c r="J650" s="107"/>
      <c r="K650" s="109"/>
      <c r="L650" s="107"/>
      <c r="M650" s="107"/>
      <c r="N650" s="109"/>
    </row>
    <row r="651">
      <c r="A651" s="107"/>
      <c r="B651" s="107"/>
      <c r="C651" s="107"/>
      <c r="D651" s="107"/>
      <c r="E651" s="107"/>
      <c r="F651" s="107"/>
      <c r="G651" s="107"/>
      <c r="H651" s="108"/>
      <c r="I651" s="109"/>
      <c r="J651" s="107"/>
      <c r="K651" s="109"/>
      <c r="L651" s="107"/>
      <c r="M651" s="107"/>
      <c r="N651" s="109"/>
    </row>
    <row r="652">
      <c r="A652" s="107"/>
      <c r="B652" s="107"/>
      <c r="C652" s="107"/>
      <c r="D652" s="107"/>
      <c r="E652" s="107"/>
      <c r="F652" s="107"/>
      <c r="G652" s="107"/>
      <c r="H652" s="108"/>
      <c r="I652" s="109"/>
      <c r="J652" s="107"/>
      <c r="K652" s="109"/>
      <c r="L652" s="107"/>
      <c r="M652" s="107"/>
      <c r="N652" s="109"/>
    </row>
    <row r="653">
      <c r="A653" s="107"/>
      <c r="B653" s="107"/>
      <c r="C653" s="107"/>
      <c r="D653" s="107"/>
      <c r="E653" s="107"/>
      <c r="F653" s="107"/>
      <c r="G653" s="107"/>
      <c r="H653" s="108"/>
      <c r="I653" s="109"/>
      <c r="J653" s="107"/>
      <c r="K653" s="109"/>
      <c r="L653" s="107"/>
      <c r="M653" s="107"/>
      <c r="N653" s="109"/>
    </row>
    <row r="654">
      <c r="A654" s="107"/>
      <c r="B654" s="107"/>
      <c r="C654" s="107"/>
      <c r="D654" s="107"/>
      <c r="E654" s="107"/>
      <c r="F654" s="107"/>
      <c r="G654" s="107"/>
      <c r="H654" s="108"/>
      <c r="I654" s="109"/>
      <c r="J654" s="107"/>
      <c r="K654" s="109"/>
      <c r="L654" s="107"/>
      <c r="M654" s="107"/>
      <c r="N654" s="109"/>
    </row>
    <row r="655">
      <c r="A655" s="107"/>
      <c r="B655" s="107"/>
      <c r="C655" s="107"/>
      <c r="D655" s="107"/>
      <c r="E655" s="107"/>
      <c r="F655" s="107"/>
      <c r="G655" s="107"/>
      <c r="H655" s="108"/>
      <c r="I655" s="109"/>
      <c r="J655" s="107"/>
      <c r="K655" s="109"/>
      <c r="L655" s="107"/>
      <c r="M655" s="107"/>
      <c r="N655" s="109"/>
    </row>
    <row r="656">
      <c r="A656" s="107"/>
      <c r="B656" s="107"/>
      <c r="C656" s="107"/>
      <c r="D656" s="107"/>
      <c r="E656" s="107"/>
      <c r="F656" s="107"/>
      <c r="G656" s="107"/>
      <c r="H656" s="108"/>
      <c r="I656" s="109"/>
      <c r="J656" s="107"/>
      <c r="K656" s="109"/>
      <c r="L656" s="107"/>
      <c r="M656" s="107"/>
      <c r="N656" s="109"/>
    </row>
    <row r="657">
      <c r="A657" s="107"/>
      <c r="B657" s="107"/>
      <c r="C657" s="107"/>
      <c r="D657" s="107"/>
      <c r="E657" s="107"/>
      <c r="F657" s="107"/>
      <c r="G657" s="107"/>
      <c r="H657" s="108"/>
      <c r="I657" s="109"/>
      <c r="J657" s="107"/>
      <c r="K657" s="109"/>
      <c r="L657" s="107"/>
      <c r="M657" s="107"/>
      <c r="N657" s="109"/>
    </row>
    <row r="658">
      <c r="A658" s="107"/>
      <c r="B658" s="107"/>
      <c r="C658" s="107"/>
      <c r="D658" s="107"/>
      <c r="E658" s="107"/>
      <c r="F658" s="107"/>
      <c r="G658" s="107"/>
      <c r="H658" s="108"/>
      <c r="I658" s="109"/>
      <c r="J658" s="107"/>
      <c r="K658" s="109"/>
      <c r="L658" s="107"/>
      <c r="M658" s="107"/>
      <c r="N658" s="109"/>
    </row>
    <row r="659">
      <c r="A659" s="107"/>
      <c r="B659" s="107"/>
      <c r="C659" s="107"/>
      <c r="D659" s="107"/>
      <c r="E659" s="107"/>
      <c r="F659" s="107"/>
      <c r="G659" s="107"/>
      <c r="H659" s="108"/>
      <c r="I659" s="109"/>
      <c r="J659" s="107"/>
      <c r="K659" s="109"/>
      <c r="L659" s="107"/>
      <c r="M659" s="107"/>
      <c r="N659" s="109"/>
    </row>
    <row r="660">
      <c r="A660" s="107"/>
      <c r="B660" s="107"/>
      <c r="C660" s="107"/>
      <c r="D660" s="107"/>
      <c r="E660" s="107"/>
      <c r="F660" s="107"/>
      <c r="G660" s="107"/>
      <c r="H660" s="108"/>
      <c r="I660" s="109"/>
      <c r="J660" s="107"/>
      <c r="K660" s="109"/>
      <c r="L660" s="107"/>
      <c r="M660" s="107"/>
      <c r="N660" s="109"/>
    </row>
    <row r="661">
      <c r="A661" s="107"/>
      <c r="B661" s="107"/>
      <c r="C661" s="107"/>
      <c r="D661" s="107"/>
      <c r="E661" s="107"/>
      <c r="F661" s="107"/>
      <c r="G661" s="107"/>
      <c r="H661" s="108"/>
      <c r="I661" s="109"/>
      <c r="J661" s="107"/>
      <c r="K661" s="109"/>
      <c r="L661" s="107"/>
      <c r="M661" s="107"/>
      <c r="N661" s="109"/>
    </row>
    <row r="662">
      <c r="A662" s="107"/>
      <c r="B662" s="107"/>
      <c r="C662" s="107"/>
      <c r="D662" s="107"/>
      <c r="E662" s="107"/>
      <c r="F662" s="107"/>
      <c r="G662" s="107"/>
      <c r="H662" s="108"/>
      <c r="I662" s="109"/>
      <c r="J662" s="107"/>
      <c r="K662" s="109"/>
      <c r="L662" s="107"/>
      <c r="M662" s="107"/>
      <c r="N662" s="109"/>
    </row>
    <row r="663">
      <c r="A663" s="107"/>
      <c r="B663" s="107"/>
      <c r="C663" s="107"/>
      <c r="D663" s="107"/>
      <c r="E663" s="107"/>
      <c r="F663" s="107"/>
      <c r="G663" s="107"/>
      <c r="H663" s="108"/>
      <c r="I663" s="109"/>
      <c r="J663" s="107"/>
      <c r="K663" s="109"/>
      <c r="L663" s="107"/>
      <c r="M663" s="107"/>
      <c r="N663" s="109"/>
    </row>
    <row r="664">
      <c r="A664" s="107"/>
      <c r="B664" s="107"/>
      <c r="C664" s="107"/>
      <c r="D664" s="107"/>
      <c r="E664" s="107"/>
      <c r="F664" s="107"/>
      <c r="G664" s="107"/>
      <c r="H664" s="108"/>
      <c r="I664" s="109"/>
      <c r="J664" s="107"/>
      <c r="K664" s="109"/>
      <c r="L664" s="107"/>
      <c r="M664" s="107"/>
      <c r="N664" s="109"/>
    </row>
    <row r="665">
      <c r="A665" s="107"/>
      <c r="B665" s="107"/>
      <c r="C665" s="107"/>
      <c r="D665" s="107"/>
      <c r="E665" s="107"/>
      <c r="F665" s="107"/>
      <c r="G665" s="107"/>
      <c r="H665" s="108"/>
      <c r="I665" s="109"/>
      <c r="J665" s="107"/>
      <c r="K665" s="109"/>
      <c r="L665" s="107"/>
      <c r="M665" s="107"/>
      <c r="N665" s="109"/>
    </row>
    <row r="666">
      <c r="A666" s="107"/>
      <c r="B666" s="107"/>
      <c r="C666" s="107"/>
      <c r="D666" s="107"/>
      <c r="E666" s="107"/>
      <c r="F666" s="107"/>
      <c r="G666" s="107"/>
      <c r="H666" s="108"/>
      <c r="I666" s="109"/>
      <c r="J666" s="107"/>
      <c r="K666" s="109"/>
      <c r="L666" s="107"/>
      <c r="M666" s="107"/>
      <c r="N666" s="109"/>
    </row>
    <row r="667">
      <c r="A667" s="107"/>
      <c r="B667" s="107"/>
      <c r="C667" s="107"/>
      <c r="D667" s="107"/>
      <c r="E667" s="107"/>
      <c r="F667" s="107"/>
      <c r="G667" s="107"/>
      <c r="H667" s="108"/>
      <c r="I667" s="109"/>
      <c r="J667" s="107"/>
      <c r="K667" s="109"/>
      <c r="L667" s="107"/>
      <c r="M667" s="107"/>
      <c r="N667" s="109"/>
    </row>
    <row r="668">
      <c r="A668" s="107"/>
      <c r="B668" s="107"/>
      <c r="C668" s="107"/>
      <c r="D668" s="107"/>
      <c r="E668" s="107"/>
      <c r="F668" s="107"/>
      <c r="G668" s="107"/>
      <c r="H668" s="108"/>
      <c r="I668" s="109"/>
      <c r="J668" s="107"/>
      <c r="K668" s="109"/>
      <c r="L668" s="107"/>
      <c r="M668" s="107"/>
      <c r="N668" s="109"/>
    </row>
    <row r="669">
      <c r="A669" s="107"/>
      <c r="B669" s="107"/>
      <c r="C669" s="107"/>
      <c r="D669" s="107"/>
      <c r="E669" s="107"/>
      <c r="F669" s="107"/>
      <c r="G669" s="107"/>
      <c r="H669" s="108"/>
      <c r="I669" s="109"/>
      <c r="J669" s="107"/>
      <c r="K669" s="109"/>
      <c r="L669" s="107"/>
      <c r="M669" s="107"/>
      <c r="N669" s="109"/>
    </row>
    <row r="670">
      <c r="A670" s="107"/>
      <c r="B670" s="107"/>
      <c r="C670" s="107"/>
      <c r="D670" s="107"/>
      <c r="E670" s="107"/>
      <c r="F670" s="107"/>
      <c r="G670" s="107"/>
      <c r="H670" s="108"/>
      <c r="I670" s="109"/>
      <c r="J670" s="107"/>
      <c r="K670" s="109"/>
      <c r="L670" s="107"/>
      <c r="M670" s="107"/>
      <c r="N670" s="109"/>
    </row>
    <row r="671">
      <c r="A671" s="107"/>
      <c r="B671" s="107"/>
      <c r="C671" s="107"/>
      <c r="D671" s="107"/>
      <c r="E671" s="107"/>
      <c r="F671" s="107"/>
      <c r="G671" s="107"/>
      <c r="H671" s="108"/>
      <c r="I671" s="109"/>
      <c r="J671" s="107"/>
      <c r="K671" s="109"/>
      <c r="L671" s="107"/>
      <c r="M671" s="107"/>
      <c r="N671" s="109"/>
    </row>
    <row r="672">
      <c r="A672" s="107"/>
      <c r="B672" s="107"/>
      <c r="C672" s="107"/>
      <c r="D672" s="107"/>
      <c r="E672" s="107"/>
      <c r="F672" s="107"/>
      <c r="G672" s="107"/>
      <c r="H672" s="108"/>
      <c r="I672" s="109"/>
      <c r="J672" s="107"/>
      <c r="K672" s="109"/>
      <c r="L672" s="107"/>
      <c r="M672" s="107"/>
      <c r="N672" s="109"/>
    </row>
    <row r="673">
      <c r="A673" s="107"/>
      <c r="B673" s="107"/>
      <c r="C673" s="107"/>
      <c r="D673" s="107"/>
      <c r="E673" s="107"/>
      <c r="F673" s="107"/>
      <c r="G673" s="107"/>
      <c r="H673" s="108"/>
      <c r="I673" s="109"/>
      <c r="J673" s="107"/>
      <c r="K673" s="109"/>
      <c r="L673" s="107"/>
      <c r="M673" s="107"/>
      <c r="N673" s="109"/>
    </row>
    <row r="674">
      <c r="A674" s="107"/>
      <c r="B674" s="107"/>
      <c r="C674" s="107"/>
      <c r="D674" s="107"/>
      <c r="E674" s="107"/>
      <c r="F674" s="107"/>
      <c r="G674" s="107"/>
      <c r="H674" s="108"/>
      <c r="I674" s="109"/>
      <c r="J674" s="107"/>
      <c r="K674" s="109"/>
      <c r="L674" s="107"/>
      <c r="M674" s="107"/>
      <c r="N674" s="109"/>
    </row>
    <row r="675">
      <c r="A675" s="107"/>
      <c r="B675" s="107"/>
      <c r="C675" s="107"/>
      <c r="D675" s="107"/>
      <c r="E675" s="107"/>
      <c r="F675" s="107"/>
      <c r="G675" s="107"/>
      <c r="H675" s="108"/>
      <c r="I675" s="109"/>
      <c r="J675" s="107"/>
      <c r="K675" s="109"/>
      <c r="L675" s="107"/>
      <c r="M675" s="107"/>
      <c r="N675" s="109"/>
    </row>
    <row r="676">
      <c r="A676" s="107"/>
      <c r="B676" s="107"/>
      <c r="C676" s="107"/>
      <c r="D676" s="107"/>
      <c r="E676" s="107"/>
      <c r="F676" s="107"/>
      <c r="G676" s="107"/>
      <c r="H676" s="108"/>
      <c r="I676" s="109"/>
      <c r="J676" s="107"/>
      <c r="K676" s="109"/>
      <c r="L676" s="107"/>
      <c r="M676" s="107"/>
      <c r="N676" s="109"/>
    </row>
    <row r="677">
      <c r="A677" s="107"/>
      <c r="B677" s="107"/>
      <c r="C677" s="107"/>
      <c r="D677" s="107"/>
      <c r="E677" s="107"/>
      <c r="F677" s="107"/>
      <c r="G677" s="107"/>
      <c r="H677" s="108"/>
      <c r="I677" s="109"/>
      <c r="J677" s="107"/>
      <c r="K677" s="109"/>
      <c r="L677" s="107"/>
      <c r="M677" s="107"/>
      <c r="N677" s="109"/>
    </row>
    <row r="678">
      <c r="A678" s="107"/>
      <c r="B678" s="107"/>
      <c r="C678" s="107"/>
      <c r="D678" s="107"/>
      <c r="E678" s="107"/>
      <c r="F678" s="107"/>
      <c r="G678" s="107"/>
      <c r="H678" s="108"/>
      <c r="I678" s="109"/>
      <c r="J678" s="107"/>
      <c r="K678" s="109"/>
      <c r="L678" s="107"/>
      <c r="M678" s="107"/>
      <c r="N678" s="109"/>
    </row>
    <row r="679">
      <c r="A679" s="107"/>
      <c r="B679" s="107"/>
      <c r="C679" s="107"/>
      <c r="D679" s="107"/>
      <c r="E679" s="107"/>
      <c r="F679" s="107"/>
      <c r="G679" s="107"/>
      <c r="H679" s="108"/>
      <c r="I679" s="109"/>
      <c r="J679" s="107"/>
      <c r="K679" s="109"/>
      <c r="L679" s="107"/>
      <c r="M679" s="107"/>
      <c r="N679" s="109"/>
    </row>
    <row r="680">
      <c r="A680" s="107"/>
      <c r="B680" s="107"/>
      <c r="C680" s="107"/>
      <c r="D680" s="107"/>
      <c r="E680" s="107"/>
      <c r="F680" s="107"/>
      <c r="G680" s="107"/>
      <c r="H680" s="108"/>
      <c r="I680" s="109"/>
      <c r="J680" s="107"/>
      <c r="K680" s="109"/>
      <c r="L680" s="107"/>
      <c r="M680" s="107"/>
      <c r="N680" s="109"/>
    </row>
    <row r="681">
      <c r="A681" s="107"/>
      <c r="B681" s="107"/>
      <c r="C681" s="107"/>
      <c r="D681" s="107"/>
      <c r="E681" s="107"/>
      <c r="F681" s="107"/>
      <c r="G681" s="107"/>
      <c r="H681" s="108"/>
      <c r="I681" s="109"/>
      <c r="J681" s="107"/>
      <c r="K681" s="109"/>
      <c r="L681" s="107"/>
      <c r="M681" s="107"/>
      <c r="N681" s="109"/>
    </row>
    <row r="682">
      <c r="A682" s="107"/>
      <c r="B682" s="107"/>
      <c r="C682" s="107"/>
      <c r="D682" s="107"/>
      <c r="E682" s="107"/>
      <c r="F682" s="107"/>
      <c r="G682" s="107"/>
      <c r="H682" s="108"/>
      <c r="I682" s="109"/>
      <c r="J682" s="107"/>
      <c r="K682" s="109"/>
      <c r="L682" s="107"/>
      <c r="M682" s="107"/>
      <c r="N682" s="109"/>
    </row>
    <row r="683">
      <c r="A683" s="107"/>
      <c r="B683" s="107"/>
      <c r="C683" s="107"/>
      <c r="D683" s="107"/>
      <c r="E683" s="107"/>
      <c r="F683" s="107"/>
      <c r="G683" s="107"/>
      <c r="H683" s="108"/>
      <c r="I683" s="109"/>
      <c r="J683" s="107"/>
      <c r="K683" s="109"/>
      <c r="L683" s="107"/>
      <c r="M683" s="107"/>
      <c r="N683" s="109"/>
    </row>
    <row r="684">
      <c r="A684" s="107"/>
      <c r="B684" s="107"/>
      <c r="C684" s="107"/>
      <c r="D684" s="107"/>
      <c r="E684" s="107"/>
      <c r="F684" s="107"/>
      <c r="G684" s="107"/>
      <c r="H684" s="108"/>
      <c r="I684" s="109"/>
      <c r="J684" s="107"/>
      <c r="K684" s="109"/>
      <c r="L684" s="107"/>
      <c r="M684" s="107"/>
      <c r="N684" s="109"/>
    </row>
    <row r="685">
      <c r="A685" s="107"/>
      <c r="B685" s="107"/>
      <c r="C685" s="107"/>
      <c r="D685" s="107"/>
      <c r="E685" s="107"/>
      <c r="F685" s="107"/>
      <c r="G685" s="107"/>
      <c r="H685" s="108"/>
      <c r="I685" s="109"/>
      <c r="J685" s="107"/>
      <c r="K685" s="109"/>
      <c r="L685" s="107"/>
      <c r="M685" s="107"/>
      <c r="N685" s="109"/>
    </row>
    <row r="686">
      <c r="A686" s="107"/>
      <c r="B686" s="107"/>
      <c r="C686" s="107"/>
      <c r="D686" s="107"/>
      <c r="E686" s="107"/>
      <c r="F686" s="107"/>
      <c r="G686" s="107"/>
      <c r="H686" s="108"/>
      <c r="I686" s="109"/>
      <c r="J686" s="107"/>
      <c r="K686" s="109"/>
      <c r="L686" s="107"/>
      <c r="M686" s="107"/>
      <c r="N686" s="109"/>
    </row>
    <row r="687">
      <c r="A687" s="107"/>
      <c r="B687" s="107"/>
      <c r="C687" s="107"/>
      <c r="D687" s="107"/>
      <c r="E687" s="107"/>
      <c r="F687" s="107"/>
      <c r="G687" s="107"/>
      <c r="H687" s="108"/>
      <c r="I687" s="109"/>
      <c r="J687" s="107"/>
      <c r="K687" s="109"/>
      <c r="L687" s="107"/>
      <c r="M687" s="107"/>
      <c r="N687" s="109"/>
    </row>
    <row r="688">
      <c r="A688" s="107"/>
      <c r="B688" s="107"/>
      <c r="C688" s="107"/>
      <c r="D688" s="107"/>
      <c r="E688" s="107"/>
      <c r="F688" s="107"/>
      <c r="G688" s="107"/>
      <c r="H688" s="108"/>
      <c r="I688" s="109"/>
      <c r="J688" s="107"/>
      <c r="K688" s="109"/>
      <c r="L688" s="107"/>
      <c r="M688" s="107"/>
      <c r="N688" s="109"/>
    </row>
    <row r="689">
      <c r="A689" s="107"/>
      <c r="B689" s="107"/>
      <c r="C689" s="107"/>
      <c r="D689" s="107"/>
      <c r="E689" s="107"/>
      <c r="F689" s="107"/>
      <c r="G689" s="107"/>
      <c r="H689" s="108"/>
      <c r="I689" s="109"/>
      <c r="J689" s="107"/>
      <c r="K689" s="109"/>
      <c r="L689" s="107"/>
      <c r="M689" s="107"/>
      <c r="N689" s="109"/>
    </row>
    <row r="690">
      <c r="A690" s="107"/>
      <c r="B690" s="107"/>
      <c r="C690" s="107"/>
      <c r="D690" s="107"/>
      <c r="E690" s="107"/>
      <c r="F690" s="107"/>
      <c r="G690" s="107"/>
      <c r="H690" s="108"/>
      <c r="I690" s="109"/>
      <c r="J690" s="107"/>
      <c r="K690" s="109"/>
      <c r="L690" s="107"/>
      <c r="M690" s="107"/>
      <c r="N690" s="109"/>
    </row>
    <row r="691">
      <c r="A691" s="107"/>
      <c r="B691" s="107"/>
      <c r="C691" s="107"/>
      <c r="D691" s="107"/>
      <c r="E691" s="107"/>
      <c r="F691" s="107"/>
      <c r="G691" s="107"/>
      <c r="H691" s="108"/>
      <c r="I691" s="109"/>
      <c r="J691" s="107"/>
      <c r="K691" s="109"/>
      <c r="L691" s="107"/>
      <c r="M691" s="107"/>
      <c r="N691" s="109"/>
    </row>
    <row r="692">
      <c r="A692" s="107"/>
      <c r="B692" s="107"/>
      <c r="C692" s="107"/>
      <c r="D692" s="107"/>
      <c r="E692" s="107"/>
      <c r="F692" s="107"/>
      <c r="G692" s="107"/>
      <c r="H692" s="108"/>
      <c r="I692" s="109"/>
      <c r="J692" s="107"/>
      <c r="K692" s="109"/>
      <c r="L692" s="107"/>
      <c r="M692" s="107"/>
      <c r="N692" s="109"/>
    </row>
    <row r="693">
      <c r="A693" s="107"/>
      <c r="B693" s="107"/>
      <c r="C693" s="107"/>
      <c r="D693" s="107"/>
      <c r="E693" s="107"/>
      <c r="F693" s="107"/>
      <c r="G693" s="107"/>
      <c r="H693" s="108"/>
      <c r="I693" s="109"/>
      <c r="J693" s="107"/>
      <c r="K693" s="109"/>
      <c r="L693" s="107"/>
      <c r="M693" s="107"/>
      <c r="N693" s="109"/>
    </row>
    <row r="694">
      <c r="A694" s="107"/>
      <c r="B694" s="107"/>
      <c r="C694" s="107"/>
      <c r="D694" s="107"/>
      <c r="E694" s="107"/>
      <c r="F694" s="107"/>
      <c r="G694" s="107"/>
      <c r="H694" s="108"/>
      <c r="I694" s="109"/>
      <c r="J694" s="107"/>
      <c r="K694" s="109"/>
      <c r="L694" s="107"/>
      <c r="M694" s="107"/>
      <c r="N694" s="109"/>
    </row>
    <row r="695">
      <c r="A695" s="107"/>
      <c r="B695" s="107"/>
      <c r="C695" s="107"/>
      <c r="D695" s="107"/>
      <c r="E695" s="107"/>
      <c r="F695" s="107"/>
      <c r="G695" s="107"/>
      <c r="H695" s="108"/>
      <c r="I695" s="109"/>
      <c r="J695" s="107"/>
      <c r="K695" s="109"/>
      <c r="L695" s="107"/>
      <c r="M695" s="107"/>
      <c r="N695" s="109"/>
    </row>
    <row r="696">
      <c r="A696" s="107"/>
      <c r="B696" s="107"/>
      <c r="C696" s="107"/>
      <c r="D696" s="107"/>
      <c r="E696" s="107"/>
      <c r="F696" s="107"/>
      <c r="G696" s="107"/>
      <c r="H696" s="108"/>
      <c r="I696" s="109"/>
      <c r="J696" s="107"/>
      <c r="K696" s="109"/>
      <c r="L696" s="107"/>
      <c r="M696" s="107"/>
      <c r="N696" s="109"/>
    </row>
    <row r="697">
      <c r="A697" s="107"/>
      <c r="B697" s="107"/>
      <c r="C697" s="107"/>
      <c r="D697" s="107"/>
      <c r="E697" s="107"/>
      <c r="F697" s="107"/>
      <c r="G697" s="107"/>
      <c r="H697" s="108"/>
      <c r="I697" s="109"/>
      <c r="J697" s="107"/>
      <c r="K697" s="109"/>
      <c r="L697" s="107"/>
      <c r="M697" s="107"/>
      <c r="N697" s="109"/>
    </row>
    <row r="698">
      <c r="A698" s="107"/>
      <c r="B698" s="107"/>
      <c r="C698" s="107"/>
      <c r="D698" s="107"/>
      <c r="E698" s="107"/>
      <c r="F698" s="107"/>
      <c r="G698" s="107"/>
      <c r="H698" s="108"/>
      <c r="I698" s="109"/>
      <c r="J698" s="107"/>
      <c r="K698" s="109"/>
      <c r="L698" s="107"/>
      <c r="M698" s="107"/>
      <c r="N698" s="109"/>
    </row>
    <row r="699">
      <c r="A699" s="107"/>
      <c r="B699" s="107"/>
      <c r="C699" s="107"/>
      <c r="D699" s="107"/>
      <c r="E699" s="107"/>
      <c r="F699" s="107"/>
      <c r="G699" s="107"/>
      <c r="H699" s="108"/>
      <c r="I699" s="109"/>
      <c r="J699" s="107"/>
      <c r="K699" s="109"/>
      <c r="L699" s="107"/>
      <c r="M699" s="107"/>
      <c r="N699" s="109"/>
    </row>
    <row r="700">
      <c r="A700" s="107"/>
      <c r="B700" s="107"/>
      <c r="C700" s="107"/>
      <c r="D700" s="107"/>
      <c r="E700" s="107"/>
      <c r="F700" s="107"/>
      <c r="G700" s="107"/>
      <c r="H700" s="108"/>
      <c r="I700" s="109"/>
      <c r="J700" s="107"/>
      <c r="K700" s="109"/>
      <c r="L700" s="107"/>
      <c r="M700" s="107"/>
      <c r="N700" s="109"/>
    </row>
    <row r="701">
      <c r="A701" s="107"/>
      <c r="B701" s="107"/>
      <c r="C701" s="107"/>
      <c r="D701" s="107"/>
      <c r="E701" s="107"/>
      <c r="F701" s="107"/>
      <c r="G701" s="107"/>
      <c r="H701" s="108"/>
      <c r="I701" s="109"/>
      <c r="J701" s="107"/>
      <c r="K701" s="109"/>
      <c r="L701" s="107"/>
      <c r="M701" s="107"/>
      <c r="N701" s="109"/>
    </row>
    <row r="702">
      <c r="A702" s="107"/>
      <c r="B702" s="107"/>
      <c r="C702" s="107"/>
      <c r="D702" s="107"/>
      <c r="E702" s="107"/>
      <c r="F702" s="107"/>
      <c r="G702" s="107"/>
      <c r="H702" s="108"/>
      <c r="I702" s="109"/>
      <c r="J702" s="107"/>
      <c r="K702" s="109"/>
      <c r="L702" s="107"/>
      <c r="M702" s="107"/>
      <c r="N702" s="109"/>
    </row>
    <row r="703">
      <c r="A703" s="107"/>
      <c r="B703" s="107"/>
      <c r="C703" s="107"/>
      <c r="D703" s="107"/>
      <c r="E703" s="107"/>
      <c r="F703" s="107"/>
      <c r="G703" s="107"/>
      <c r="H703" s="108"/>
      <c r="I703" s="109"/>
      <c r="J703" s="107"/>
      <c r="K703" s="109"/>
      <c r="L703" s="107"/>
      <c r="M703" s="107"/>
      <c r="N703" s="109"/>
    </row>
    <row r="704">
      <c r="A704" s="107"/>
      <c r="B704" s="107"/>
      <c r="C704" s="107"/>
      <c r="D704" s="107"/>
      <c r="E704" s="107"/>
      <c r="F704" s="107"/>
      <c r="G704" s="107"/>
      <c r="H704" s="108"/>
      <c r="I704" s="109"/>
      <c r="J704" s="107"/>
      <c r="K704" s="109"/>
      <c r="L704" s="107"/>
      <c r="M704" s="107"/>
      <c r="N704" s="109"/>
    </row>
    <row r="705">
      <c r="A705" s="107"/>
      <c r="B705" s="107"/>
      <c r="C705" s="107"/>
      <c r="D705" s="107"/>
      <c r="E705" s="107"/>
      <c r="F705" s="107"/>
      <c r="G705" s="107"/>
      <c r="H705" s="108"/>
      <c r="I705" s="109"/>
      <c r="J705" s="107"/>
      <c r="K705" s="109"/>
      <c r="L705" s="107"/>
      <c r="M705" s="107"/>
      <c r="N705" s="109"/>
    </row>
    <row r="706">
      <c r="A706" s="107"/>
      <c r="B706" s="107"/>
      <c r="C706" s="107"/>
      <c r="D706" s="107"/>
      <c r="E706" s="107"/>
      <c r="F706" s="107"/>
      <c r="G706" s="107"/>
      <c r="H706" s="108"/>
      <c r="I706" s="109"/>
      <c r="J706" s="107"/>
      <c r="K706" s="109"/>
      <c r="L706" s="107"/>
      <c r="M706" s="107"/>
      <c r="N706" s="109"/>
    </row>
    <row r="707">
      <c r="A707" s="107"/>
      <c r="B707" s="107"/>
      <c r="C707" s="107"/>
      <c r="D707" s="107"/>
      <c r="E707" s="107"/>
      <c r="F707" s="107"/>
      <c r="G707" s="107"/>
      <c r="H707" s="108"/>
      <c r="I707" s="109"/>
      <c r="J707" s="107"/>
      <c r="K707" s="109"/>
      <c r="L707" s="107"/>
      <c r="M707" s="107"/>
      <c r="N707" s="109"/>
    </row>
    <row r="708">
      <c r="A708" s="107"/>
      <c r="B708" s="107"/>
      <c r="C708" s="107"/>
      <c r="D708" s="107"/>
      <c r="E708" s="107"/>
      <c r="F708" s="107"/>
      <c r="G708" s="107"/>
      <c r="H708" s="108"/>
      <c r="I708" s="109"/>
      <c r="J708" s="107"/>
      <c r="K708" s="109"/>
      <c r="L708" s="107"/>
      <c r="M708" s="107"/>
      <c r="N708" s="109"/>
    </row>
    <row r="709">
      <c r="A709" s="107"/>
      <c r="B709" s="107"/>
      <c r="C709" s="107"/>
      <c r="D709" s="107"/>
      <c r="E709" s="107"/>
      <c r="F709" s="107"/>
      <c r="G709" s="107"/>
      <c r="H709" s="108"/>
      <c r="I709" s="109"/>
      <c r="J709" s="107"/>
      <c r="K709" s="109"/>
      <c r="L709" s="107"/>
      <c r="M709" s="107"/>
      <c r="N709" s="109"/>
    </row>
    <row r="710">
      <c r="A710" s="107"/>
      <c r="B710" s="107"/>
      <c r="C710" s="107"/>
      <c r="D710" s="107"/>
      <c r="E710" s="107"/>
      <c r="F710" s="107"/>
      <c r="G710" s="107"/>
      <c r="H710" s="108"/>
      <c r="I710" s="109"/>
      <c r="J710" s="107"/>
      <c r="K710" s="109"/>
      <c r="L710" s="107"/>
      <c r="M710" s="107"/>
      <c r="N710" s="109"/>
    </row>
    <row r="711">
      <c r="A711" s="107"/>
      <c r="B711" s="107"/>
      <c r="C711" s="107"/>
      <c r="D711" s="107"/>
      <c r="E711" s="107"/>
      <c r="F711" s="107"/>
      <c r="G711" s="107"/>
      <c r="H711" s="108"/>
      <c r="I711" s="109"/>
      <c r="J711" s="107"/>
      <c r="K711" s="109"/>
      <c r="L711" s="107"/>
      <c r="M711" s="107"/>
      <c r="N711" s="109"/>
    </row>
    <row r="712">
      <c r="A712" s="107"/>
      <c r="B712" s="107"/>
      <c r="C712" s="107"/>
      <c r="D712" s="107"/>
      <c r="E712" s="107"/>
      <c r="F712" s="107"/>
      <c r="G712" s="107"/>
      <c r="H712" s="108"/>
      <c r="I712" s="109"/>
      <c r="J712" s="107"/>
      <c r="K712" s="109"/>
      <c r="L712" s="107"/>
      <c r="M712" s="107"/>
      <c r="N712" s="109"/>
    </row>
    <row r="713">
      <c r="A713" s="107"/>
      <c r="B713" s="107"/>
      <c r="C713" s="107"/>
      <c r="D713" s="107"/>
      <c r="E713" s="107"/>
      <c r="F713" s="107"/>
      <c r="G713" s="107"/>
      <c r="H713" s="108"/>
      <c r="I713" s="109"/>
      <c r="J713" s="107"/>
      <c r="K713" s="109"/>
      <c r="L713" s="107"/>
      <c r="M713" s="107"/>
      <c r="N713" s="109"/>
    </row>
    <row r="714">
      <c r="A714" s="107"/>
      <c r="B714" s="107"/>
      <c r="C714" s="107"/>
      <c r="D714" s="107"/>
      <c r="E714" s="107"/>
      <c r="F714" s="107"/>
      <c r="G714" s="107"/>
      <c r="H714" s="108"/>
      <c r="I714" s="109"/>
      <c r="J714" s="107"/>
      <c r="K714" s="109"/>
      <c r="L714" s="107"/>
      <c r="M714" s="107"/>
      <c r="N714" s="109"/>
    </row>
    <row r="715">
      <c r="A715" s="107"/>
      <c r="B715" s="107"/>
      <c r="C715" s="107"/>
      <c r="D715" s="107"/>
      <c r="E715" s="107"/>
      <c r="F715" s="107"/>
      <c r="G715" s="107"/>
      <c r="H715" s="108"/>
      <c r="I715" s="109"/>
      <c r="J715" s="107"/>
      <c r="K715" s="109"/>
      <c r="L715" s="107"/>
      <c r="M715" s="107"/>
      <c r="N715" s="109"/>
    </row>
    <row r="716">
      <c r="A716" s="107"/>
      <c r="B716" s="107"/>
      <c r="C716" s="107"/>
      <c r="D716" s="107"/>
      <c r="E716" s="107"/>
      <c r="F716" s="107"/>
      <c r="G716" s="107"/>
      <c r="H716" s="108"/>
      <c r="I716" s="109"/>
      <c r="J716" s="107"/>
      <c r="K716" s="109"/>
      <c r="L716" s="107"/>
      <c r="M716" s="107"/>
      <c r="N716" s="109"/>
    </row>
    <row r="717">
      <c r="A717" s="107"/>
      <c r="B717" s="107"/>
      <c r="C717" s="107"/>
      <c r="D717" s="107"/>
      <c r="E717" s="107"/>
      <c r="F717" s="107"/>
      <c r="G717" s="107"/>
      <c r="H717" s="108"/>
      <c r="I717" s="109"/>
      <c r="J717" s="107"/>
      <c r="K717" s="109"/>
      <c r="L717" s="107"/>
      <c r="M717" s="107"/>
      <c r="N717" s="109"/>
    </row>
    <row r="718">
      <c r="A718" s="107"/>
      <c r="B718" s="107"/>
      <c r="C718" s="107"/>
      <c r="D718" s="107"/>
      <c r="E718" s="107"/>
      <c r="F718" s="107"/>
      <c r="G718" s="107"/>
      <c r="H718" s="108"/>
      <c r="I718" s="109"/>
      <c r="J718" s="107"/>
      <c r="K718" s="109"/>
      <c r="L718" s="107"/>
      <c r="M718" s="107"/>
      <c r="N718" s="109"/>
    </row>
    <row r="719">
      <c r="A719" s="107"/>
      <c r="B719" s="107"/>
      <c r="C719" s="107"/>
      <c r="D719" s="107"/>
      <c r="E719" s="107"/>
      <c r="F719" s="107"/>
      <c r="G719" s="107"/>
      <c r="H719" s="108"/>
      <c r="I719" s="109"/>
      <c r="J719" s="107"/>
      <c r="K719" s="109"/>
      <c r="L719" s="107"/>
      <c r="M719" s="107"/>
      <c r="N719" s="109"/>
    </row>
    <row r="720">
      <c r="A720" s="107"/>
      <c r="B720" s="107"/>
      <c r="C720" s="107"/>
      <c r="D720" s="107"/>
      <c r="E720" s="107"/>
      <c r="F720" s="107"/>
      <c r="G720" s="107"/>
      <c r="H720" s="108"/>
      <c r="I720" s="109"/>
      <c r="J720" s="107"/>
      <c r="K720" s="109"/>
      <c r="L720" s="107"/>
      <c r="M720" s="107"/>
      <c r="N720" s="109"/>
    </row>
    <row r="721">
      <c r="A721" s="107"/>
      <c r="B721" s="107"/>
      <c r="C721" s="107"/>
      <c r="D721" s="107"/>
      <c r="E721" s="107"/>
      <c r="F721" s="107"/>
      <c r="G721" s="107"/>
      <c r="H721" s="108"/>
      <c r="I721" s="109"/>
      <c r="J721" s="107"/>
      <c r="K721" s="109"/>
      <c r="L721" s="107"/>
      <c r="M721" s="107"/>
      <c r="N721" s="109"/>
    </row>
    <row r="722">
      <c r="A722" s="107"/>
      <c r="B722" s="107"/>
      <c r="C722" s="107"/>
      <c r="D722" s="107"/>
      <c r="E722" s="107"/>
      <c r="F722" s="107"/>
      <c r="G722" s="107"/>
      <c r="H722" s="108"/>
      <c r="I722" s="109"/>
      <c r="J722" s="107"/>
      <c r="K722" s="109"/>
      <c r="L722" s="107"/>
      <c r="M722" s="107"/>
      <c r="N722" s="109"/>
    </row>
    <row r="723">
      <c r="A723" s="107"/>
      <c r="B723" s="107"/>
      <c r="C723" s="107"/>
      <c r="D723" s="107"/>
      <c r="E723" s="107"/>
      <c r="F723" s="107"/>
      <c r="G723" s="107"/>
      <c r="H723" s="108"/>
      <c r="I723" s="109"/>
      <c r="J723" s="107"/>
      <c r="K723" s="109"/>
      <c r="L723" s="107"/>
      <c r="M723" s="107"/>
      <c r="N723" s="109"/>
    </row>
    <row r="724">
      <c r="A724" s="107"/>
      <c r="B724" s="107"/>
      <c r="C724" s="107"/>
      <c r="D724" s="107"/>
      <c r="E724" s="107"/>
      <c r="F724" s="107"/>
      <c r="G724" s="107"/>
      <c r="H724" s="108"/>
      <c r="I724" s="109"/>
      <c r="J724" s="107"/>
      <c r="K724" s="109"/>
      <c r="L724" s="107"/>
      <c r="M724" s="107"/>
      <c r="N724" s="109"/>
    </row>
    <row r="725">
      <c r="A725" s="107"/>
      <c r="B725" s="107"/>
      <c r="C725" s="107"/>
      <c r="D725" s="107"/>
      <c r="E725" s="107"/>
      <c r="F725" s="107"/>
      <c r="G725" s="107"/>
      <c r="H725" s="108"/>
      <c r="I725" s="109"/>
      <c r="J725" s="107"/>
      <c r="K725" s="109"/>
      <c r="L725" s="107"/>
      <c r="M725" s="107"/>
      <c r="N725" s="109"/>
    </row>
    <row r="726">
      <c r="A726" s="107"/>
      <c r="B726" s="107"/>
      <c r="C726" s="107"/>
      <c r="D726" s="107"/>
      <c r="E726" s="107"/>
      <c r="F726" s="107"/>
      <c r="G726" s="107"/>
      <c r="H726" s="108"/>
      <c r="I726" s="109"/>
      <c r="J726" s="107"/>
      <c r="K726" s="109"/>
      <c r="L726" s="107"/>
      <c r="M726" s="107"/>
      <c r="N726" s="109"/>
    </row>
    <row r="727">
      <c r="A727" s="107"/>
      <c r="B727" s="107"/>
      <c r="C727" s="107"/>
      <c r="D727" s="107"/>
      <c r="E727" s="107"/>
      <c r="F727" s="107"/>
      <c r="G727" s="107"/>
      <c r="H727" s="108"/>
      <c r="I727" s="109"/>
      <c r="J727" s="107"/>
      <c r="K727" s="109"/>
      <c r="L727" s="107"/>
      <c r="M727" s="107"/>
      <c r="N727" s="109"/>
    </row>
    <row r="728">
      <c r="A728" s="107"/>
      <c r="B728" s="107"/>
      <c r="C728" s="107"/>
      <c r="D728" s="107"/>
      <c r="E728" s="107"/>
      <c r="F728" s="107"/>
      <c r="G728" s="107"/>
      <c r="H728" s="108"/>
      <c r="I728" s="109"/>
      <c r="J728" s="107"/>
      <c r="K728" s="109"/>
      <c r="L728" s="107"/>
      <c r="M728" s="107"/>
      <c r="N728" s="109"/>
    </row>
    <row r="729">
      <c r="A729" s="107"/>
      <c r="B729" s="107"/>
      <c r="C729" s="107"/>
      <c r="D729" s="107"/>
      <c r="E729" s="107"/>
      <c r="F729" s="107"/>
      <c r="G729" s="107"/>
      <c r="H729" s="108"/>
      <c r="I729" s="109"/>
      <c r="J729" s="107"/>
      <c r="K729" s="109"/>
      <c r="L729" s="107"/>
      <c r="M729" s="107"/>
      <c r="N729" s="109"/>
    </row>
    <row r="730">
      <c r="A730" s="107"/>
      <c r="B730" s="107"/>
      <c r="C730" s="107"/>
      <c r="D730" s="107"/>
      <c r="E730" s="107"/>
      <c r="F730" s="107"/>
      <c r="G730" s="107"/>
      <c r="H730" s="108"/>
      <c r="I730" s="109"/>
      <c r="J730" s="107"/>
      <c r="K730" s="109"/>
      <c r="L730" s="107"/>
      <c r="M730" s="107"/>
      <c r="N730" s="109"/>
    </row>
    <row r="731">
      <c r="A731" s="107"/>
      <c r="B731" s="107"/>
      <c r="C731" s="107"/>
      <c r="D731" s="107"/>
      <c r="E731" s="107"/>
      <c r="F731" s="107"/>
      <c r="G731" s="107"/>
      <c r="H731" s="108"/>
      <c r="I731" s="109"/>
      <c r="J731" s="107"/>
      <c r="K731" s="109"/>
      <c r="L731" s="107"/>
      <c r="M731" s="107"/>
      <c r="N731" s="109"/>
    </row>
    <row r="732">
      <c r="A732" s="107"/>
      <c r="B732" s="107"/>
      <c r="C732" s="107"/>
      <c r="D732" s="107"/>
      <c r="E732" s="107"/>
      <c r="F732" s="107"/>
      <c r="G732" s="107"/>
      <c r="H732" s="108"/>
      <c r="I732" s="109"/>
      <c r="J732" s="107"/>
      <c r="K732" s="109"/>
      <c r="L732" s="107"/>
      <c r="M732" s="107"/>
      <c r="N732" s="109"/>
    </row>
    <row r="733">
      <c r="A733" s="107"/>
      <c r="B733" s="107"/>
      <c r="C733" s="107"/>
      <c r="D733" s="107"/>
      <c r="E733" s="107"/>
      <c r="F733" s="107"/>
      <c r="G733" s="107"/>
      <c r="H733" s="108"/>
      <c r="I733" s="109"/>
      <c r="J733" s="107"/>
      <c r="K733" s="109"/>
      <c r="L733" s="107"/>
      <c r="M733" s="107"/>
      <c r="N733" s="109"/>
    </row>
    <row r="734">
      <c r="A734" s="107"/>
      <c r="B734" s="107"/>
      <c r="C734" s="107"/>
      <c r="D734" s="107"/>
      <c r="E734" s="107"/>
      <c r="F734" s="107"/>
      <c r="G734" s="107"/>
      <c r="H734" s="108"/>
      <c r="I734" s="109"/>
      <c r="J734" s="107"/>
      <c r="K734" s="109"/>
      <c r="L734" s="107"/>
      <c r="M734" s="107"/>
      <c r="N734" s="109"/>
    </row>
    <row r="735">
      <c r="A735" s="107"/>
      <c r="B735" s="107"/>
      <c r="C735" s="107"/>
      <c r="D735" s="107"/>
      <c r="E735" s="107"/>
      <c r="F735" s="107"/>
      <c r="G735" s="107"/>
      <c r="H735" s="108"/>
      <c r="I735" s="109"/>
      <c r="J735" s="107"/>
      <c r="K735" s="109"/>
      <c r="L735" s="107"/>
      <c r="M735" s="107"/>
      <c r="N735" s="109"/>
    </row>
    <row r="736">
      <c r="A736" s="107"/>
      <c r="B736" s="107"/>
      <c r="C736" s="107"/>
      <c r="D736" s="107"/>
      <c r="E736" s="107"/>
      <c r="F736" s="107"/>
      <c r="G736" s="107"/>
      <c r="H736" s="108"/>
      <c r="I736" s="109"/>
      <c r="J736" s="107"/>
      <c r="K736" s="109"/>
      <c r="L736" s="107"/>
      <c r="M736" s="107"/>
      <c r="N736" s="109"/>
    </row>
    <row r="737">
      <c r="A737" s="107"/>
      <c r="B737" s="107"/>
      <c r="C737" s="107"/>
      <c r="D737" s="107"/>
      <c r="E737" s="107"/>
      <c r="F737" s="107"/>
      <c r="G737" s="107"/>
      <c r="H737" s="108"/>
      <c r="I737" s="109"/>
      <c r="J737" s="107"/>
      <c r="K737" s="109"/>
      <c r="L737" s="107"/>
      <c r="M737" s="107"/>
      <c r="N737" s="109"/>
    </row>
    <row r="738">
      <c r="A738" s="107"/>
      <c r="B738" s="107"/>
      <c r="C738" s="107"/>
      <c r="D738" s="107"/>
      <c r="E738" s="107"/>
      <c r="F738" s="107"/>
      <c r="G738" s="107"/>
      <c r="H738" s="108"/>
      <c r="I738" s="109"/>
      <c r="J738" s="107"/>
      <c r="K738" s="109"/>
      <c r="L738" s="107"/>
      <c r="M738" s="107"/>
      <c r="N738" s="109"/>
    </row>
    <row r="739">
      <c r="A739" s="107"/>
      <c r="B739" s="107"/>
      <c r="C739" s="107"/>
      <c r="D739" s="107"/>
      <c r="E739" s="107"/>
      <c r="F739" s="107"/>
      <c r="G739" s="107"/>
      <c r="H739" s="108"/>
      <c r="I739" s="109"/>
      <c r="J739" s="107"/>
      <c r="K739" s="109"/>
      <c r="L739" s="107"/>
      <c r="M739" s="107"/>
      <c r="N739" s="109"/>
    </row>
    <row r="740">
      <c r="A740" s="107"/>
      <c r="B740" s="107"/>
      <c r="C740" s="107"/>
      <c r="D740" s="107"/>
      <c r="E740" s="107"/>
      <c r="F740" s="107"/>
      <c r="G740" s="107"/>
      <c r="H740" s="108"/>
      <c r="I740" s="109"/>
      <c r="J740" s="107"/>
      <c r="K740" s="109"/>
      <c r="L740" s="107"/>
      <c r="M740" s="107"/>
      <c r="N740" s="109"/>
    </row>
    <row r="741">
      <c r="A741" s="107"/>
      <c r="B741" s="107"/>
      <c r="C741" s="107"/>
      <c r="D741" s="107"/>
      <c r="E741" s="107"/>
      <c r="F741" s="107"/>
      <c r="G741" s="107"/>
      <c r="H741" s="108"/>
      <c r="I741" s="109"/>
      <c r="J741" s="107"/>
      <c r="K741" s="109"/>
      <c r="L741" s="107"/>
      <c r="M741" s="107"/>
      <c r="N741" s="109"/>
    </row>
    <row r="742">
      <c r="A742" s="107"/>
      <c r="B742" s="107"/>
      <c r="C742" s="107"/>
      <c r="D742" s="107"/>
      <c r="E742" s="107"/>
      <c r="F742" s="107"/>
      <c r="G742" s="107"/>
      <c r="H742" s="108"/>
      <c r="I742" s="109"/>
      <c r="J742" s="107"/>
      <c r="K742" s="109"/>
      <c r="L742" s="107"/>
      <c r="M742" s="107"/>
      <c r="N742" s="109"/>
    </row>
    <row r="743">
      <c r="A743" s="107"/>
      <c r="B743" s="107"/>
      <c r="C743" s="107"/>
      <c r="D743" s="107"/>
      <c r="E743" s="107"/>
      <c r="F743" s="107"/>
      <c r="G743" s="107"/>
      <c r="H743" s="108"/>
      <c r="I743" s="109"/>
      <c r="J743" s="107"/>
      <c r="K743" s="109"/>
      <c r="L743" s="107"/>
      <c r="M743" s="107"/>
      <c r="N743" s="109"/>
    </row>
    <row r="744">
      <c r="A744" s="107"/>
      <c r="B744" s="107"/>
      <c r="C744" s="107"/>
      <c r="D744" s="107"/>
      <c r="E744" s="107"/>
      <c r="F744" s="107"/>
      <c r="G744" s="107"/>
      <c r="H744" s="108"/>
      <c r="I744" s="109"/>
      <c r="J744" s="107"/>
      <c r="K744" s="109"/>
      <c r="L744" s="107"/>
      <c r="M744" s="107"/>
      <c r="N744" s="109"/>
    </row>
    <row r="745">
      <c r="A745" s="107"/>
      <c r="B745" s="107"/>
      <c r="C745" s="107"/>
      <c r="D745" s="107"/>
      <c r="E745" s="107"/>
      <c r="F745" s="107"/>
      <c r="G745" s="107"/>
      <c r="H745" s="108"/>
      <c r="I745" s="109"/>
      <c r="J745" s="107"/>
      <c r="K745" s="109"/>
      <c r="L745" s="107"/>
      <c r="M745" s="107"/>
      <c r="N745" s="109"/>
    </row>
    <row r="746">
      <c r="A746" s="107"/>
      <c r="B746" s="107"/>
      <c r="C746" s="107"/>
      <c r="D746" s="107"/>
      <c r="E746" s="107"/>
      <c r="F746" s="107"/>
      <c r="G746" s="107"/>
      <c r="H746" s="108"/>
      <c r="I746" s="109"/>
      <c r="J746" s="107"/>
      <c r="K746" s="109"/>
      <c r="L746" s="107"/>
      <c r="M746" s="107"/>
      <c r="N746" s="109"/>
    </row>
    <row r="747">
      <c r="A747" s="107"/>
      <c r="B747" s="107"/>
      <c r="C747" s="107"/>
      <c r="D747" s="107"/>
      <c r="E747" s="107"/>
      <c r="F747" s="107"/>
      <c r="G747" s="107"/>
      <c r="H747" s="108"/>
      <c r="I747" s="109"/>
      <c r="J747" s="107"/>
      <c r="K747" s="109"/>
      <c r="L747" s="107"/>
      <c r="M747" s="107"/>
      <c r="N747" s="109"/>
    </row>
    <row r="748">
      <c r="A748" s="107"/>
      <c r="B748" s="107"/>
      <c r="C748" s="107"/>
      <c r="D748" s="107"/>
      <c r="E748" s="107"/>
      <c r="F748" s="107"/>
      <c r="G748" s="107"/>
      <c r="H748" s="108"/>
      <c r="I748" s="109"/>
      <c r="J748" s="107"/>
      <c r="K748" s="109"/>
      <c r="L748" s="107"/>
      <c r="M748" s="107"/>
      <c r="N748" s="109"/>
    </row>
    <row r="749">
      <c r="A749" s="107"/>
      <c r="B749" s="107"/>
      <c r="C749" s="107"/>
      <c r="D749" s="107"/>
      <c r="E749" s="107"/>
      <c r="F749" s="107"/>
      <c r="G749" s="107"/>
      <c r="H749" s="108"/>
      <c r="I749" s="109"/>
      <c r="J749" s="107"/>
      <c r="K749" s="109"/>
      <c r="L749" s="107"/>
      <c r="M749" s="107"/>
      <c r="N749" s="109"/>
    </row>
    <row r="750">
      <c r="A750" s="107"/>
      <c r="B750" s="107"/>
      <c r="C750" s="107"/>
      <c r="D750" s="107"/>
      <c r="E750" s="107"/>
      <c r="F750" s="107"/>
      <c r="G750" s="107"/>
      <c r="H750" s="108"/>
      <c r="I750" s="109"/>
      <c r="J750" s="107"/>
      <c r="K750" s="109"/>
      <c r="L750" s="107"/>
      <c r="M750" s="107"/>
      <c r="N750" s="109"/>
    </row>
    <row r="751">
      <c r="A751" s="107"/>
      <c r="B751" s="107"/>
      <c r="C751" s="107"/>
      <c r="D751" s="107"/>
      <c r="E751" s="107"/>
      <c r="F751" s="107"/>
      <c r="G751" s="107"/>
      <c r="H751" s="108"/>
      <c r="I751" s="109"/>
      <c r="J751" s="107"/>
      <c r="K751" s="109"/>
      <c r="L751" s="107"/>
      <c r="M751" s="107"/>
      <c r="N751" s="109"/>
    </row>
    <row r="752">
      <c r="A752" s="107"/>
      <c r="B752" s="107"/>
      <c r="C752" s="107"/>
      <c r="D752" s="107"/>
      <c r="E752" s="107"/>
      <c r="F752" s="107"/>
      <c r="G752" s="107"/>
      <c r="H752" s="108"/>
      <c r="I752" s="109"/>
      <c r="J752" s="107"/>
      <c r="K752" s="109"/>
      <c r="L752" s="107"/>
      <c r="M752" s="107"/>
      <c r="N752" s="109"/>
    </row>
    <row r="753">
      <c r="A753" s="107"/>
      <c r="B753" s="107"/>
      <c r="C753" s="107"/>
      <c r="D753" s="107"/>
      <c r="E753" s="107"/>
      <c r="F753" s="107"/>
      <c r="G753" s="107"/>
      <c r="H753" s="108"/>
      <c r="I753" s="109"/>
      <c r="J753" s="107"/>
      <c r="K753" s="109"/>
      <c r="L753" s="107"/>
      <c r="M753" s="107"/>
      <c r="N753" s="109"/>
    </row>
    <row r="754">
      <c r="A754" s="107"/>
      <c r="B754" s="107"/>
      <c r="C754" s="107"/>
      <c r="D754" s="107"/>
      <c r="E754" s="107"/>
      <c r="F754" s="107"/>
      <c r="G754" s="107"/>
      <c r="H754" s="108"/>
      <c r="I754" s="109"/>
      <c r="J754" s="107"/>
      <c r="K754" s="109"/>
      <c r="L754" s="107"/>
      <c r="M754" s="107"/>
      <c r="N754" s="109"/>
    </row>
    <row r="755">
      <c r="A755" s="107"/>
      <c r="B755" s="107"/>
      <c r="C755" s="107"/>
      <c r="D755" s="107"/>
      <c r="E755" s="107"/>
      <c r="F755" s="107"/>
      <c r="G755" s="107"/>
      <c r="H755" s="108"/>
      <c r="I755" s="109"/>
      <c r="J755" s="107"/>
      <c r="K755" s="109"/>
      <c r="L755" s="107"/>
      <c r="M755" s="107"/>
      <c r="N755" s="109"/>
    </row>
    <row r="756">
      <c r="A756" s="107"/>
      <c r="B756" s="107"/>
      <c r="C756" s="107"/>
      <c r="D756" s="107"/>
      <c r="E756" s="107"/>
      <c r="F756" s="107"/>
      <c r="G756" s="107"/>
      <c r="H756" s="108"/>
      <c r="I756" s="109"/>
      <c r="J756" s="107"/>
      <c r="K756" s="109"/>
      <c r="L756" s="107"/>
      <c r="M756" s="107"/>
      <c r="N756" s="109"/>
    </row>
    <row r="757">
      <c r="A757" s="107"/>
      <c r="B757" s="107"/>
      <c r="C757" s="107"/>
      <c r="D757" s="107"/>
      <c r="E757" s="107"/>
      <c r="F757" s="107"/>
      <c r="G757" s="107"/>
      <c r="H757" s="108"/>
      <c r="I757" s="109"/>
      <c r="J757" s="107"/>
      <c r="K757" s="109"/>
      <c r="L757" s="107"/>
      <c r="M757" s="107"/>
      <c r="N757" s="109"/>
    </row>
    <row r="758">
      <c r="A758" s="107"/>
      <c r="B758" s="107"/>
      <c r="C758" s="107"/>
      <c r="D758" s="107"/>
      <c r="E758" s="107"/>
      <c r="F758" s="107"/>
      <c r="G758" s="107"/>
      <c r="H758" s="108"/>
      <c r="I758" s="109"/>
      <c r="J758" s="107"/>
      <c r="K758" s="109"/>
      <c r="L758" s="107"/>
      <c r="M758" s="107"/>
      <c r="N758" s="109"/>
    </row>
    <row r="759">
      <c r="A759" s="107"/>
      <c r="B759" s="107"/>
      <c r="C759" s="107"/>
      <c r="D759" s="107"/>
      <c r="E759" s="107"/>
      <c r="F759" s="107"/>
      <c r="G759" s="107"/>
      <c r="H759" s="108"/>
      <c r="I759" s="109"/>
      <c r="J759" s="107"/>
      <c r="K759" s="109"/>
      <c r="L759" s="107"/>
      <c r="M759" s="107"/>
      <c r="N759" s="109"/>
    </row>
    <row r="760">
      <c r="A760" s="107"/>
      <c r="B760" s="107"/>
      <c r="C760" s="107"/>
      <c r="D760" s="107"/>
      <c r="E760" s="107"/>
      <c r="F760" s="107"/>
      <c r="G760" s="107"/>
      <c r="H760" s="108"/>
      <c r="I760" s="109"/>
      <c r="J760" s="107"/>
      <c r="K760" s="109"/>
      <c r="L760" s="107"/>
      <c r="M760" s="107"/>
      <c r="N760" s="109"/>
    </row>
    <row r="761">
      <c r="A761" s="107"/>
      <c r="B761" s="107"/>
      <c r="C761" s="107"/>
      <c r="D761" s="107"/>
      <c r="E761" s="107"/>
      <c r="F761" s="107"/>
      <c r="G761" s="107"/>
      <c r="H761" s="108"/>
      <c r="I761" s="109"/>
      <c r="J761" s="107"/>
      <c r="K761" s="109"/>
      <c r="L761" s="107"/>
      <c r="M761" s="107"/>
      <c r="N761" s="109"/>
    </row>
    <row r="762">
      <c r="A762" s="107"/>
      <c r="B762" s="107"/>
      <c r="C762" s="107"/>
      <c r="D762" s="107"/>
      <c r="E762" s="107"/>
      <c r="F762" s="107"/>
      <c r="G762" s="107"/>
      <c r="H762" s="108"/>
      <c r="I762" s="109"/>
      <c r="J762" s="107"/>
      <c r="K762" s="109"/>
      <c r="L762" s="107"/>
      <c r="M762" s="107"/>
      <c r="N762" s="109"/>
    </row>
    <row r="763">
      <c r="A763" s="107"/>
      <c r="B763" s="107"/>
      <c r="C763" s="107"/>
      <c r="D763" s="107"/>
      <c r="E763" s="107"/>
      <c r="F763" s="107"/>
      <c r="G763" s="107"/>
      <c r="H763" s="108"/>
      <c r="I763" s="109"/>
      <c r="J763" s="107"/>
      <c r="K763" s="109"/>
      <c r="L763" s="107"/>
      <c r="M763" s="107"/>
      <c r="N763" s="109"/>
    </row>
    <row r="764">
      <c r="A764" s="107"/>
      <c r="B764" s="107"/>
      <c r="C764" s="107"/>
      <c r="D764" s="107"/>
      <c r="E764" s="107"/>
      <c r="F764" s="107"/>
      <c r="G764" s="107"/>
      <c r="H764" s="108"/>
      <c r="I764" s="109"/>
      <c r="J764" s="107"/>
      <c r="K764" s="109"/>
      <c r="L764" s="107"/>
      <c r="M764" s="107"/>
      <c r="N764" s="109"/>
    </row>
    <row r="765">
      <c r="A765" s="107"/>
      <c r="B765" s="107"/>
      <c r="C765" s="107"/>
      <c r="D765" s="107"/>
      <c r="E765" s="107"/>
      <c r="F765" s="107"/>
      <c r="G765" s="107"/>
      <c r="H765" s="108"/>
      <c r="I765" s="109"/>
      <c r="J765" s="107"/>
      <c r="K765" s="109"/>
      <c r="L765" s="107"/>
      <c r="M765" s="107"/>
      <c r="N765" s="109"/>
    </row>
    <row r="766">
      <c r="A766" s="107"/>
      <c r="B766" s="107"/>
      <c r="C766" s="107"/>
      <c r="D766" s="107"/>
      <c r="E766" s="107"/>
      <c r="F766" s="107"/>
      <c r="G766" s="107"/>
      <c r="H766" s="108"/>
      <c r="I766" s="109"/>
      <c r="J766" s="107"/>
      <c r="K766" s="109"/>
      <c r="L766" s="107"/>
      <c r="M766" s="107"/>
      <c r="N766" s="109"/>
    </row>
    <row r="767">
      <c r="A767" s="107"/>
      <c r="B767" s="107"/>
      <c r="C767" s="107"/>
      <c r="D767" s="107"/>
      <c r="E767" s="107"/>
      <c r="F767" s="107"/>
      <c r="G767" s="107"/>
      <c r="H767" s="108"/>
      <c r="I767" s="109"/>
      <c r="J767" s="107"/>
      <c r="K767" s="109"/>
      <c r="L767" s="107"/>
      <c r="M767" s="107"/>
      <c r="N767" s="109"/>
    </row>
    <row r="768">
      <c r="A768" s="107"/>
      <c r="B768" s="107"/>
      <c r="C768" s="107"/>
      <c r="D768" s="107"/>
      <c r="E768" s="107"/>
      <c r="F768" s="107"/>
      <c r="G768" s="107"/>
      <c r="H768" s="108"/>
      <c r="I768" s="109"/>
      <c r="J768" s="107"/>
      <c r="K768" s="109"/>
      <c r="L768" s="107"/>
      <c r="M768" s="107"/>
      <c r="N768" s="109"/>
    </row>
    <row r="769">
      <c r="A769" s="107"/>
      <c r="B769" s="107"/>
      <c r="C769" s="107"/>
      <c r="D769" s="107"/>
      <c r="E769" s="107"/>
      <c r="F769" s="107"/>
      <c r="G769" s="107"/>
      <c r="H769" s="108"/>
      <c r="I769" s="109"/>
      <c r="J769" s="107"/>
      <c r="K769" s="109"/>
      <c r="L769" s="107"/>
      <c r="M769" s="107"/>
      <c r="N769" s="109"/>
    </row>
    <row r="770">
      <c r="A770" s="107"/>
      <c r="B770" s="107"/>
      <c r="C770" s="107"/>
      <c r="D770" s="107"/>
      <c r="E770" s="107"/>
      <c r="F770" s="107"/>
      <c r="G770" s="107"/>
      <c r="H770" s="108"/>
      <c r="I770" s="109"/>
      <c r="J770" s="107"/>
      <c r="K770" s="109"/>
      <c r="L770" s="107"/>
      <c r="M770" s="107"/>
      <c r="N770" s="109"/>
    </row>
    <row r="771">
      <c r="A771" s="107"/>
      <c r="B771" s="107"/>
      <c r="C771" s="107"/>
      <c r="D771" s="107"/>
      <c r="E771" s="107"/>
      <c r="F771" s="107"/>
      <c r="G771" s="107"/>
      <c r="H771" s="108"/>
      <c r="I771" s="109"/>
      <c r="J771" s="107"/>
      <c r="K771" s="109"/>
      <c r="L771" s="107"/>
      <c r="M771" s="107"/>
      <c r="N771" s="109"/>
    </row>
    <row r="772">
      <c r="A772" s="107"/>
      <c r="B772" s="107"/>
      <c r="C772" s="107"/>
      <c r="D772" s="107"/>
      <c r="E772" s="107"/>
      <c r="F772" s="107"/>
      <c r="G772" s="107"/>
      <c r="H772" s="108"/>
      <c r="I772" s="109"/>
      <c r="J772" s="107"/>
      <c r="K772" s="109"/>
      <c r="L772" s="107"/>
      <c r="M772" s="107"/>
      <c r="N772" s="109"/>
    </row>
    <row r="773">
      <c r="A773" s="107"/>
      <c r="B773" s="107"/>
      <c r="C773" s="107"/>
      <c r="D773" s="107"/>
      <c r="E773" s="107"/>
      <c r="F773" s="107"/>
      <c r="G773" s="107"/>
      <c r="H773" s="108"/>
      <c r="I773" s="109"/>
      <c r="J773" s="107"/>
      <c r="K773" s="109"/>
      <c r="L773" s="107"/>
      <c r="M773" s="107"/>
      <c r="N773" s="109"/>
    </row>
    <row r="774">
      <c r="A774" s="107"/>
      <c r="B774" s="107"/>
      <c r="C774" s="107"/>
      <c r="D774" s="107"/>
      <c r="E774" s="107"/>
      <c r="F774" s="107"/>
      <c r="G774" s="107"/>
      <c r="H774" s="108"/>
      <c r="I774" s="109"/>
      <c r="J774" s="107"/>
      <c r="K774" s="109"/>
      <c r="L774" s="107"/>
      <c r="M774" s="107"/>
      <c r="N774" s="109"/>
    </row>
    <row r="775">
      <c r="A775" s="107"/>
      <c r="B775" s="107"/>
      <c r="C775" s="107"/>
      <c r="D775" s="107"/>
      <c r="E775" s="107"/>
      <c r="F775" s="107"/>
      <c r="G775" s="107"/>
      <c r="H775" s="108"/>
      <c r="I775" s="109"/>
      <c r="J775" s="107"/>
      <c r="K775" s="109"/>
      <c r="L775" s="107"/>
      <c r="M775" s="107"/>
      <c r="N775" s="109"/>
    </row>
    <row r="776">
      <c r="A776" s="107"/>
      <c r="B776" s="107"/>
      <c r="C776" s="107"/>
      <c r="D776" s="107"/>
      <c r="E776" s="107"/>
      <c r="F776" s="107"/>
      <c r="G776" s="107"/>
      <c r="H776" s="108"/>
      <c r="I776" s="109"/>
      <c r="J776" s="107"/>
      <c r="K776" s="109"/>
      <c r="L776" s="107"/>
      <c r="M776" s="107"/>
      <c r="N776" s="109"/>
    </row>
    <row r="777">
      <c r="A777" s="107"/>
      <c r="B777" s="107"/>
      <c r="C777" s="107"/>
      <c r="D777" s="107"/>
      <c r="E777" s="107"/>
      <c r="F777" s="107"/>
      <c r="G777" s="107"/>
      <c r="H777" s="108"/>
      <c r="I777" s="109"/>
      <c r="J777" s="107"/>
      <c r="K777" s="109"/>
      <c r="L777" s="107"/>
      <c r="M777" s="107"/>
      <c r="N777" s="109"/>
    </row>
    <row r="778">
      <c r="A778" s="107"/>
      <c r="B778" s="107"/>
      <c r="C778" s="107"/>
      <c r="D778" s="107"/>
      <c r="E778" s="107"/>
      <c r="F778" s="107"/>
      <c r="G778" s="107"/>
      <c r="H778" s="108"/>
      <c r="I778" s="109"/>
      <c r="J778" s="107"/>
      <c r="K778" s="109"/>
      <c r="L778" s="107"/>
      <c r="M778" s="107"/>
      <c r="N778" s="109"/>
    </row>
    <row r="779">
      <c r="A779" s="107"/>
      <c r="B779" s="107"/>
      <c r="C779" s="107"/>
      <c r="D779" s="107"/>
      <c r="E779" s="107"/>
      <c r="F779" s="107"/>
      <c r="G779" s="107"/>
      <c r="H779" s="108"/>
      <c r="I779" s="109"/>
      <c r="J779" s="107"/>
      <c r="K779" s="109"/>
      <c r="L779" s="107"/>
      <c r="M779" s="107"/>
      <c r="N779" s="109"/>
    </row>
    <row r="780">
      <c r="A780" s="107"/>
      <c r="B780" s="107"/>
      <c r="C780" s="107"/>
      <c r="D780" s="107"/>
      <c r="E780" s="107"/>
      <c r="F780" s="107"/>
      <c r="G780" s="107"/>
      <c r="H780" s="108"/>
      <c r="I780" s="109"/>
      <c r="J780" s="107"/>
      <c r="K780" s="109"/>
      <c r="L780" s="107"/>
      <c r="M780" s="107"/>
      <c r="N780" s="109"/>
    </row>
    <row r="781">
      <c r="A781" s="107"/>
      <c r="B781" s="107"/>
      <c r="C781" s="107"/>
      <c r="D781" s="107"/>
      <c r="E781" s="107"/>
      <c r="F781" s="107"/>
      <c r="G781" s="107"/>
      <c r="H781" s="108"/>
      <c r="I781" s="109"/>
      <c r="J781" s="107"/>
      <c r="K781" s="109"/>
      <c r="L781" s="107"/>
      <c r="M781" s="107"/>
      <c r="N781" s="109"/>
    </row>
    <row r="782">
      <c r="A782" s="107"/>
      <c r="B782" s="107"/>
      <c r="C782" s="107"/>
      <c r="D782" s="107"/>
      <c r="E782" s="107"/>
      <c r="F782" s="107"/>
      <c r="G782" s="107"/>
      <c r="H782" s="108"/>
      <c r="I782" s="109"/>
      <c r="J782" s="107"/>
      <c r="K782" s="109"/>
      <c r="L782" s="107"/>
      <c r="M782" s="107"/>
      <c r="N782" s="109"/>
    </row>
    <row r="783">
      <c r="A783" s="107"/>
      <c r="B783" s="107"/>
      <c r="C783" s="107"/>
      <c r="D783" s="107"/>
      <c r="E783" s="107"/>
      <c r="F783" s="107"/>
      <c r="G783" s="107"/>
      <c r="H783" s="108"/>
      <c r="I783" s="109"/>
      <c r="J783" s="107"/>
      <c r="K783" s="109"/>
      <c r="L783" s="107"/>
      <c r="M783" s="107"/>
      <c r="N783" s="109"/>
    </row>
    <row r="784">
      <c r="A784" s="107"/>
      <c r="B784" s="107"/>
      <c r="C784" s="107"/>
      <c r="D784" s="107"/>
      <c r="E784" s="107"/>
      <c r="F784" s="107"/>
      <c r="G784" s="107"/>
      <c r="H784" s="108"/>
      <c r="I784" s="109"/>
      <c r="J784" s="107"/>
      <c r="K784" s="109"/>
      <c r="L784" s="107"/>
      <c r="M784" s="107"/>
      <c r="N784" s="109"/>
    </row>
    <row r="785">
      <c r="A785" s="107"/>
      <c r="B785" s="107"/>
      <c r="C785" s="107"/>
      <c r="D785" s="107"/>
      <c r="E785" s="107"/>
      <c r="F785" s="107"/>
      <c r="G785" s="107"/>
      <c r="H785" s="108"/>
      <c r="I785" s="109"/>
      <c r="J785" s="107"/>
      <c r="K785" s="109"/>
      <c r="L785" s="107"/>
      <c r="M785" s="107"/>
      <c r="N785" s="109"/>
    </row>
    <row r="786">
      <c r="A786" s="107"/>
      <c r="B786" s="107"/>
      <c r="C786" s="107"/>
      <c r="D786" s="107"/>
      <c r="E786" s="107"/>
      <c r="F786" s="107"/>
      <c r="G786" s="107"/>
      <c r="H786" s="108"/>
      <c r="I786" s="109"/>
      <c r="J786" s="107"/>
      <c r="K786" s="109"/>
      <c r="L786" s="107"/>
      <c r="M786" s="107"/>
      <c r="N786" s="109"/>
    </row>
    <row r="787">
      <c r="A787" s="107"/>
      <c r="B787" s="107"/>
      <c r="C787" s="107"/>
      <c r="D787" s="107"/>
      <c r="E787" s="107"/>
      <c r="F787" s="107"/>
      <c r="G787" s="107"/>
      <c r="H787" s="108"/>
      <c r="I787" s="109"/>
      <c r="J787" s="107"/>
      <c r="K787" s="109"/>
      <c r="L787" s="107"/>
      <c r="M787" s="107"/>
      <c r="N787" s="109"/>
    </row>
    <row r="788">
      <c r="A788" s="107"/>
      <c r="B788" s="107"/>
      <c r="C788" s="107"/>
      <c r="D788" s="107"/>
      <c r="E788" s="107"/>
      <c r="F788" s="107"/>
      <c r="G788" s="107"/>
      <c r="H788" s="108"/>
      <c r="I788" s="109"/>
      <c r="J788" s="107"/>
      <c r="K788" s="109"/>
      <c r="L788" s="107"/>
      <c r="M788" s="107"/>
      <c r="N788" s="109"/>
    </row>
    <row r="789">
      <c r="A789" s="107"/>
      <c r="B789" s="107"/>
      <c r="C789" s="107"/>
      <c r="D789" s="107"/>
      <c r="E789" s="107"/>
      <c r="F789" s="107"/>
      <c r="G789" s="107"/>
      <c r="H789" s="108"/>
      <c r="I789" s="109"/>
      <c r="J789" s="107"/>
      <c r="K789" s="109"/>
      <c r="L789" s="107"/>
      <c r="M789" s="107"/>
      <c r="N789" s="109"/>
    </row>
    <row r="790">
      <c r="A790" s="107"/>
      <c r="B790" s="107"/>
      <c r="C790" s="107"/>
      <c r="D790" s="107"/>
      <c r="E790" s="107"/>
      <c r="F790" s="107"/>
      <c r="G790" s="107"/>
      <c r="H790" s="108"/>
      <c r="I790" s="109"/>
      <c r="J790" s="107"/>
      <c r="K790" s="109"/>
      <c r="L790" s="107"/>
      <c r="M790" s="107"/>
      <c r="N790" s="109"/>
    </row>
    <row r="791">
      <c r="A791" s="107"/>
      <c r="B791" s="107"/>
      <c r="C791" s="107"/>
      <c r="D791" s="107"/>
      <c r="E791" s="107"/>
      <c r="F791" s="107"/>
      <c r="G791" s="107"/>
      <c r="H791" s="108"/>
      <c r="I791" s="109"/>
      <c r="J791" s="107"/>
      <c r="K791" s="109"/>
      <c r="L791" s="107"/>
      <c r="M791" s="107"/>
      <c r="N791" s="109"/>
    </row>
    <row r="792">
      <c r="A792" s="107"/>
      <c r="B792" s="107"/>
      <c r="C792" s="107"/>
      <c r="D792" s="107"/>
      <c r="E792" s="107"/>
      <c r="F792" s="107"/>
      <c r="G792" s="107"/>
      <c r="H792" s="108"/>
      <c r="I792" s="109"/>
      <c r="J792" s="107"/>
      <c r="K792" s="109"/>
      <c r="L792" s="107"/>
      <c r="M792" s="107"/>
      <c r="N792" s="109"/>
    </row>
    <row r="793">
      <c r="A793" s="107"/>
      <c r="B793" s="107"/>
      <c r="C793" s="107"/>
      <c r="D793" s="107"/>
      <c r="E793" s="107"/>
      <c r="F793" s="107"/>
      <c r="G793" s="107"/>
      <c r="H793" s="108"/>
      <c r="I793" s="109"/>
      <c r="J793" s="107"/>
      <c r="K793" s="109"/>
      <c r="L793" s="107"/>
      <c r="M793" s="107"/>
      <c r="N793" s="109"/>
    </row>
    <row r="794">
      <c r="A794" s="107"/>
      <c r="B794" s="107"/>
      <c r="C794" s="107"/>
      <c r="D794" s="107"/>
      <c r="E794" s="107"/>
      <c r="F794" s="107"/>
      <c r="G794" s="107"/>
      <c r="H794" s="108"/>
      <c r="I794" s="109"/>
      <c r="J794" s="107"/>
      <c r="K794" s="109"/>
      <c r="L794" s="107"/>
      <c r="M794" s="107"/>
      <c r="N794" s="109"/>
    </row>
    <row r="795">
      <c r="A795" s="107"/>
      <c r="B795" s="107"/>
      <c r="C795" s="107"/>
      <c r="D795" s="107"/>
      <c r="E795" s="107"/>
      <c r="F795" s="107"/>
      <c r="G795" s="107"/>
      <c r="H795" s="108"/>
      <c r="I795" s="109"/>
      <c r="J795" s="107"/>
      <c r="K795" s="109"/>
      <c r="L795" s="107"/>
      <c r="M795" s="107"/>
      <c r="N795" s="109"/>
    </row>
    <row r="796">
      <c r="A796" s="107"/>
      <c r="B796" s="107"/>
      <c r="C796" s="107"/>
      <c r="D796" s="107"/>
      <c r="E796" s="107"/>
      <c r="F796" s="107"/>
      <c r="G796" s="107"/>
      <c r="H796" s="108"/>
      <c r="I796" s="109"/>
      <c r="J796" s="107"/>
      <c r="K796" s="109"/>
      <c r="L796" s="107"/>
      <c r="M796" s="107"/>
      <c r="N796" s="109"/>
    </row>
    <row r="797">
      <c r="A797" s="107"/>
      <c r="B797" s="107"/>
      <c r="C797" s="107"/>
      <c r="D797" s="107"/>
      <c r="E797" s="107"/>
      <c r="F797" s="107"/>
      <c r="G797" s="107"/>
      <c r="H797" s="108"/>
      <c r="I797" s="109"/>
      <c r="J797" s="107"/>
      <c r="K797" s="109"/>
      <c r="L797" s="107"/>
      <c r="M797" s="107"/>
      <c r="N797" s="109"/>
    </row>
    <row r="798">
      <c r="A798" s="107"/>
      <c r="B798" s="107"/>
      <c r="C798" s="107"/>
      <c r="D798" s="107"/>
      <c r="E798" s="107"/>
      <c r="F798" s="107"/>
      <c r="G798" s="107"/>
      <c r="H798" s="108"/>
      <c r="I798" s="109"/>
      <c r="J798" s="107"/>
      <c r="K798" s="109"/>
      <c r="L798" s="107"/>
      <c r="M798" s="107"/>
      <c r="N798" s="109"/>
    </row>
    <row r="799">
      <c r="A799" s="107"/>
      <c r="B799" s="107"/>
      <c r="C799" s="107"/>
      <c r="D799" s="107"/>
      <c r="E799" s="107"/>
      <c r="F799" s="107"/>
      <c r="G799" s="107"/>
      <c r="H799" s="108"/>
      <c r="I799" s="109"/>
      <c r="J799" s="107"/>
      <c r="K799" s="109"/>
      <c r="L799" s="107"/>
      <c r="M799" s="107"/>
      <c r="N799" s="109"/>
    </row>
    <row r="800">
      <c r="A800" s="107"/>
      <c r="B800" s="107"/>
      <c r="C800" s="107"/>
      <c r="D800" s="107"/>
      <c r="E800" s="107"/>
      <c r="F800" s="107"/>
      <c r="G800" s="107"/>
      <c r="H800" s="108"/>
      <c r="I800" s="109"/>
      <c r="J800" s="107"/>
      <c r="K800" s="109"/>
      <c r="L800" s="107"/>
      <c r="M800" s="107"/>
      <c r="N800" s="109"/>
    </row>
    <row r="801">
      <c r="A801" s="107"/>
      <c r="B801" s="107"/>
      <c r="C801" s="107"/>
      <c r="D801" s="107"/>
      <c r="E801" s="107"/>
      <c r="F801" s="107"/>
      <c r="G801" s="107"/>
      <c r="H801" s="108"/>
      <c r="I801" s="109"/>
      <c r="J801" s="107"/>
      <c r="K801" s="109"/>
      <c r="L801" s="107"/>
      <c r="M801" s="107"/>
      <c r="N801" s="109"/>
    </row>
    <row r="802">
      <c r="A802" s="107"/>
      <c r="B802" s="107"/>
      <c r="C802" s="107"/>
      <c r="D802" s="107"/>
      <c r="E802" s="107"/>
      <c r="F802" s="107"/>
      <c r="G802" s="107"/>
      <c r="H802" s="108"/>
      <c r="I802" s="109"/>
      <c r="J802" s="107"/>
      <c r="K802" s="109"/>
      <c r="L802" s="107"/>
      <c r="M802" s="107"/>
      <c r="N802" s="109"/>
    </row>
    <row r="803">
      <c r="A803" s="107"/>
      <c r="B803" s="107"/>
      <c r="C803" s="107"/>
      <c r="D803" s="107"/>
      <c r="E803" s="107"/>
      <c r="F803" s="107"/>
      <c r="G803" s="107"/>
      <c r="H803" s="108"/>
      <c r="I803" s="109"/>
      <c r="J803" s="107"/>
      <c r="K803" s="109"/>
      <c r="L803" s="107"/>
      <c r="M803" s="107"/>
      <c r="N803" s="109"/>
    </row>
    <row r="804">
      <c r="A804" s="107"/>
      <c r="B804" s="107"/>
      <c r="C804" s="107"/>
      <c r="D804" s="107"/>
      <c r="E804" s="107"/>
      <c r="F804" s="107"/>
      <c r="G804" s="107"/>
      <c r="H804" s="108"/>
      <c r="I804" s="109"/>
      <c r="J804" s="107"/>
      <c r="K804" s="109"/>
      <c r="L804" s="107"/>
      <c r="M804" s="107"/>
      <c r="N804" s="109"/>
    </row>
    <row r="805">
      <c r="A805" s="107"/>
      <c r="B805" s="107"/>
      <c r="C805" s="107"/>
      <c r="D805" s="107"/>
      <c r="E805" s="107"/>
      <c r="F805" s="107"/>
      <c r="G805" s="107"/>
      <c r="H805" s="108"/>
      <c r="I805" s="109"/>
      <c r="J805" s="107"/>
      <c r="K805" s="109"/>
      <c r="L805" s="107"/>
      <c r="M805" s="107"/>
      <c r="N805" s="109"/>
    </row>
    <row r="806">
      <c r="A806" s="107"/>
      <c r="B806" s="107"/>
      <c r="C806" s="107"/>
      <c r="D806" s="107"/>
      <c r="E806" s="107"/>
      <c r="F806" s="107"/>
      <c r="G806" s="107"/>
      <c r="H806" s="108"/>
      <c r="I806" s="109"/>
      <c r="J806" s="107"/>
      <c r="K806" s="109"/>
      <c r="L806" s="107"/>
      <c r="M806" s="107"/>
      <c r="N806" s="109"/>
    </row>
    <row r="807">
      <c r="A807" s="107"/>
      <c r="B807" s="107"/>
      <c r="C807" s="107"/>
      <c r="D807" s="107"/>
      <c r="E807" s="107"/>
      <c r="F807" s="107"/>
      <c r="G807" s="107"/>
      <c r="H807" s="108"/>
      <c r="I807" s="109"/>
      <c r="J807" s="107"/>
      <c r="K807" s="109"/>
      <c r="L807" s="107"/>
      <c r="M807" s="107"/>
      <c r="N807" s="109"/>
    </row>
    <row r="808">
      <c r="A808" s="107"/>
      <c r="B808" s="107"/>
      <c r="C808" s="107"/>
      <c r="D808" s="107"/>
      <c r="E808" s="107"/>
      <c r="F808" s="107"/>
      <c r="G808" s="107"/>
      <c r="H808" s="108"/>
      <c r="I808" s="109"/>
      <c r="J808" s="107"/>
      <c r="K808" s="109"/>
      <c r="L808" s="107"/>
      <c r="M808" s="107"/>
      <c r="N808" s="109"/>
    </row>
    <row r="809">
      <c r="A809" s="107"/>
      <c r="B809" s="107"/>
      <c r="C809" s="107"/>
      <c r="D809" s="107"/>
      <c r="E809" s="107"/>
      <c r="F809" s="107"/>
      <c r="G809" s="107"/>
      <c r="H809" s="108"/>
      <c r="I809" s="109"/>
      <c r="J809" s="107"/>
      <c r="K809" s="109"/>
      <c r="L809" s="107"/>
      <c r="M809" s="107"/>
      <c r="N809" s="109"/>
    </row>
    <row r="810">
      <c r="A810" s="107"/>
      <c r="B810" s="107"/>
      <c r="C810" s="107"/>
      <c r="D810" s="107"/>
      <c r="E810" s="107"/>
      <c r="F810" s="107"/>
      <c r="G810" s="107"/>
      <c r="H810" s="108"/>
      <c r="I810" s="109"/>
      <c r="J810" s="107"/>
      <c r="K810" s="109"/>
      <c r="L810" s="107"/>
      <c r="M810" s="107"/>
      <c r="N810" s="109"/>
    </row>
    <row r="811">
      <c r="A811" s="107"/>
      <c r="B811" s="107"/>
      <c r="C811" s="107"/>
      <c r="D811" s="107"/>
      <c r="E811" s="107"/>
      <c r="F811" s="107"/>
      <c r="G811" s="107"/>
      <c r="H811" s="108"/>
      <c r="I811" s="109"/>
      <c r="J811" s="107"/>
      <c r="K811" s="109"/>
      <c r="L811" s="107"/>
      <c r="M811" s="107"/>
      <c r="N811" s="109"/>
    </row>
    <row r="812">
      <c r="A812" s="107"/>
      <c r="B812" s="107"/>
      <c r="C812" s="107"/>
      <c r="D812" s="107"/>
      <c r="E812" s="107"/>
      <c r="F812" s="107"/>
      <c r="G812" s="107"/>
      <c r="H812" s="108"/>
      <c r="I812" s="109"/>
      <c r="J812" s="107"/>
      <c r="K812" s="109"/>
      <c r="L812" s="107"/>
      <c r="M812" s="107"/>
      <c r="N812" s="109"/>
    </row>
    <row r="813">
      <c r="A813" s="107"/>
      <c r="B813" s="107"/>
      <c r="C813" s="107"/>
      <c r="D813" s="107"/>
      <c r="E813" s="107"/>
      <c r="F813" s="107"/>
      <c r="G813" s="107"/>
      <c r="H813" s="108"/>
      <c r="I813" s="109"/>
      <c r="J813" s="107"/>
      <c r="K813" s="109"/>
      <c r="L813" s="107"/>
      <c r="M813" s="107"/>
      <c r="N813" s="109"/>
    </row>
    <row r="814">
      <c r="A814" s="107"/>
      <c r="B814" s="107"/>
      <c r="C814" s="107"/>
      <c r="D814" s="107"/>
      <c r="E814" s="107"/>
      <c r="F814" s="107"/>
      <c r="G814" s="107"/>
      <c r="H814" s="108"/>
      <c r="I814" s="109"/>
      <c r="J814" s="107"/>
      <c r="K814" s="109"/>
      <c r="L814" s="107"/>
      <c r="M814" s="107"/>
      <c r="N814" s="109"/>
    </row>
    <row r="815">
      <c r="A815" s="107"/>
      <c r="B815" s="107"/>
      <c r="C815" s="107"/>
      <c r="D815" s="107"/>
      <c r="E815" s="107"/>
      <c r="F815" s="107"/>
      <c r="G815" s="107"/>
      <c r="H815" s="108"/>
      <c r="I815" s="109"/>
      <c r="J815" s="107"/>
      <c r="K815" s="109"/>
      <c r="L815" s="107"/>
      <c r="M815" s="107"/>
      <c r="N815" s="109"/>
    </row>
    <row r="816">
      <c r="A816" s="107"/>
      <c r="B816" s="107"/>
      <c r="C816" s="107"/>
      <c r="D816" s="107"/>
      <c r="E816" s="107"/>
      <c r="F816" s="107"/>
      <c r="G816" s="107"/>
      <c r="H816" s="108"/>
      <c r="I816" s="109"/>
      <c r="J816" s="107"/>
      <c r="K816" s="109"/>
      <c r="L816" s="107"/>
      <c r="M816" s="107"/>
      <c r="N816" s="109"/>
    </row>
    <row r="817">
      <c r="A817" s="107"/>
      <c r="B817" s="107"/>
      <c r="C817" s="107"/>
      <c r="D817" s="107"/>
      <c r="E817" s="107"/>
      <c r="F817" s="107"/>
      <c r="G817" s="107"/>
      <c r="H817" s="108"/>
      <c r="I817" s="109"/>
      <c r="J817" s="107"/>
      <c r="K817" s="109"/>
      <c r="L817" s="107"/>
      <c r="M817" s="107"/>
      <c r="N817" s="109"/>
    </row>
    <row r="818">
      <c r="A818" s="107"/>
      <c r="B818" s="107"/>
      <c r="C818" s="107"/>
      <c r="D818" s="107"/>
      <c r="E818" s="107"/>
      <c r="F818" s="107"/>
      <c r="G818" s="107"/>
      <c r="H818" s="108"/>
      <c r="I818" s="109"/>
      <c r="J818" s="107"/>
      <c r="K818" s="109"/>
      <c r="L818" s="107"/>
      <c r="M818" s="107"/>
      <c r="N818" s="109"/>
    </row>
    <row r="819">
      <c r="A819" s="107"/>
      <c r="B819" s="107"/>
      <c r="C819" s="107"/>
      <c r="D819" s="107"/>
      <c r="E819" s="107"/>
      <c r="F819" s="107"/>
      <c r="G819" s="107"/>
      <c r="H819" s="108"/>
      <c r="I819" s="109"/>
      <c r="J819" s="107"/>
      <c r="K819" s="109"/>
      <c r="L819" s="107"/>
      <c r="M819" s="107"/>
      <c r="N819" s="109"/>
    </row>
    <row r="820">
      <c r="A820" s="107"/>
      <c r="B820" s="107"/>
      <c r="C820" s="107"/>
      <c r="D820" s="107"/>
      <c r="E820" s="107"/>
      <c r="F820" s="107"/>
      <c r="G820" s="107"/>
      <c r="H820" s="108"/>
      <c r="I820" s="109"/>
      <c r="J820" s="107"/>
      <c r="K820" s="109"/>
      <c r="L820" s="107"/>
      <c r="M820" s="107"/>
      <c r="N820" s="109"/>
    </row>
    <row r="821">
      <c r="A821" s="107"/>
      <c r="B821" s="107"/>
      <c r="C821" s="107"/>
      <c r="D821" s="107"/>
      <c r="E821" s="107"/>
      <c r="F821" s="107"/>
      <c r="G821" s="107"/>
      <c r="H821" s="108"/>
      <c r="I821" s="109"/>
      <c r="J821" s="107"/>
      <c r="K821" s="109"/>
      <c r="L821" s="107"/>
      <c r="M821" s="107"/>
      <c r="N821" s="109"/>
    </row>
    <row r="822">
      <c r="A822" s="107"/>
      <c r="B822" s="107"/>
      <c r="C822" s="107"/>
      <c r="D822" s="107"/>
      <c r="E822" s="107"/>
      <c r="F822" s="107"/>
      <c r="G822" s="107"/>
      <c r="H822" s="108"/>
      <c r="I822" s="109"/>
      <c r="J822" s="107"/>
      <c r="K822" s="109"/>
      <c r="L822" s="107"/>
      <c r="M822" s="107"/>
      <c r="N822" s="109"/>
    </row>
    <row r="823">
      <c r="A823" s="107"/>
      <c r="B823" s="107"/>
      <c r="C823" s="107"/>
      <c r="D823" s="107"/>
      <c r="E823" s="107"/>
      <c r="F823" s="107"/>
      <c r="G823" s="107"/>
      <c r="H823" s="108"/>
      <c r="I823" s="109"/>
      <c r="J823" s="107"/>
      <c r="K823" s="109"/>
      <c r="L823" s="107"/>
      <c r="M823" s="107"/>
      <c r="N823" s="109"/>
    </row>
    <row r="824">
      <c r="A824" s="107"/>
      <c r="B824" s="107"/>
      <c r="C824" s="107"/>
      <c r="D824" s="107"/>
      <c r="E824" s="107"/>
      <c r="F824" s="107"/>
      <c r="G824" s="107"/>
      <c r="H824" s="108"/>
      <c r="I824" s="109"/>
      <c r="J824" s="107"/>
      <c r="K824" s="109"/>
      <c r="L824" s="107"/>
      <c r="M824" s="107"/>
      <c r="N824" s="109"/>
    </row>
    <row r="825">
      <c r="A825" s="107"/>
      <c r="B825" s="107"/>
      <c r="C825" s="107"/>
      <c r="D825" s="107"/>
      <c r="E825" s="107"/>
      <c r="F825" s="107"/>
      <c r="G825" s="107"/>
      <c r="H825" s="108"/>
      <c r="I825" s="109"/>
      <c r="J825" s="107"/>
      <c r="K825" s="109"/>
      <c r="L825" s="107"/>
      <c r="M825" s="107"/>
      <c r="N825" s="109"/>
    </row>
    <row r="826">
      <c r="A826" s="107"/>
      <c r="B826" s="107"/>
      <c r="C826" s="107"/>
      <c r="D826" s="107"/>
      <c r="E826" s="107"/>
      <c r="F826" s="107"/>
      <c r="G826" s="107"/>
      <c r="H826" s="108"/>
      <c r="I826" s="109"/>
      <c r="J826" s="107"/>
      <c r="K826" s="109"/>
      <c r="L826" s="107"/>
      <c r="M826" s="107"/>
      <c r="N826" s="109"/>
    </row>
    <row r="827">
      <c r="A827" s="107"/>
      <c r="B827" s="107"/>
      <c r="C827" s="107"/>
      <c r="D827" s="107"/>
      <c r="E827" s="107"/>
      <c r="F827" s="107"/>
      <c r="G827" s="107"/>
      <c r="H827" s="108"/>
      <c r="I827" s="109"/>
      <c r="J827" s="107"/>
      <c r="K827" s="109"/>
      <c r="L827" s="107"/>
      <c r="M827" s="107"/>
      <c r="N827" s="109"/>
    </row>
    <row r="828">
      <c r="A828" s="107"/>
      <c r="B828" s="107"/>
      <c r="C828" s="107"/>
      <c r="D828" s="107"/>
      <c r="E828" s="107"/>
      <c r="F828" s="107"/>
      <c r="G828" s="107"/>
      <c r="H828" s="108"/>
      <c r="I828" s="109"/>
      <c r="J828" s="107"/>
      <c r="K828" s="109"/>
      <c r="L828" s="107"/>
      <c r="M828" s="107"/>
      <c r="N828" s="109"/>
    </row>
    <row r="829">
      <c r="A829" s="107"/>
      <c r="B829" s="107"/>
      <c r="C829" s="107"/>
      <c r="D829" s="107"/>
      <c r="E829" s="107"/>
      <c r="F829" s="107"/>
      <c r="G829" s="107"/>
      <c r="H829" s="108"/>
      <c r="I829" s="109"/>
      <c r="J829" s="107"/>
      <c r="K829" s="109"/>
      <c r="L829" s="107"/>
      <c r="M829" s="107"/>
      <c r="N829" s="109"/>
    </row>
    <row r="830">
      <c r="A830" s="107"/>
      <c r="B830" s="107"/>
      <c r="C830" s="107"/>
      <c r="D830" s="107"/>
      <c r="E830" s="107"/>
      <c r="F830" s="107"/>
      <c r="G830" s="107"/>
      <c r="H830" s="108"/>
      <c r="I830" s="109"/>
      <c r="J830" s="107"/>
      <c r="K830" s="109"/>
      <c r="L830" s="107"/>
      <c r="M830" s="107"/>
      <c r="N830" s="109"/>
    </row>
    <row r="831">
      <c r="A831" s="107"/>
      <c r="B831" s="107"/>
      <c r="C831" s="107"/>
      <c r="D831" s="107"/>
      <c r="E831" s="107"/>
      <c r="F831" s="107"/>
      <c r="G831" s="107"/>
      <c r="H831" s="108"/>
      <c r="I831" s="109"/>
      <c r="J831" s="107"/>
      <c r="K831" s="109"/>
      <c r="L831" s="107"/>
      <c r="M831" s="107"/>
      <c r="N831" s="109"/>
    </row>
    <row r="832">
      <c r="A832" s="107"/>
      <c r="B832" s="107"/>
      <c r="C832" s="107"/>
      <c r="D832" s="107"/>
      <c r="E832" s="107"/>
      <c r="F832" s="107"/>
      <c r="G832" s="107"/>
      <c r="H832" s="108"/>
      <c r="I832" s="109"/>
      <c r="J832" s="107"/>
      <c r="K832" s="109"/>
      <c r="L832" s="107"/>
      <c r="M832" s="107"/>
      <c r="N832" s="109"/>
    </row>
    <row r="833">
      <c r="A833" s="107"/>
      <c r="B833" s="107"/>
      <c r="C833" s="107"/>
      <c r="D833" s="107"/>
      <c r="E833" s="107"/>
      <c r="F833" s="107"/>
      <c r="G833" s="107"/>
      <c r="H833" s="108"/>
      <c r="I833" s="109"/>
      <c r="J833" s="107"/>
      <c r="K833" s="109"/>
      <c r="L833" s="107"/>
      <c r="M833" s="107"/>
      <c r="N833" s="109"/>
    </row>
    <row r="834">
      <c r="A834" s="107"/>
      <c r="B834" s="107"/>
      <c r="C834" s="107"/>
      <c r="D834" s="107"/>
      <c r="E834" s="107"/>
      <c r="F834" s="107"/>
      <c r="G834" s="107"/>
      <c r="H834" s="108"/>
      <c r="I834" s="109"/>
      <c r="J834" s="107"/>
      <c r="K834" s="109"/>
      <c r="L834" s="107"/>
      <c r="M834" s="107"/>
      <c r="N834" s="109"/>
    </row>
    <row r="835">
      <c r="A835" s="107"/>
      <c r="B835" s="107"/>
      <c r="C835" s="107"/>
      <c r="D835" s="107"/>
      <c r="E835" s="107"/>
      <c r="F835" s="107"/>
      <c r="G835" s="107"/>
      <c r="H835" s="108"/>
      <c r="I835" s="109"/>
      <c r="J835" s="107"/>
      <c r="K835" s="109"/>
      <c r="L835" s="107"/>
      <c r="M835" s="107"/>
      <c r="N835" s="109"/>
    </row>
    <row r="836">
      <c r="A836" s="107"/>
      <c r="B836" s="107"/>
      <c r="C836" s="107"/>
      <c r="D836" s="107"/>
      <c r="E836" s="107"/>
      <c r="F836" s="107"/>
      <c r="G836" s="107"/>
      <c r="H836" s="108"/>
      <c r="I836" s="109"/>
      <c r="J836" s="107"/>
      <c r="K836" s="109"/>
      <c r="L836" s="107"/>
      <c r="M836" s="107"/>
      <c r="N836" s="109"/>
    </row>
    <row r="837">
      <c r="A837" s="107"/>
      <c r="B837" s="107"/>
      <c r="C837" s="107"/>
      <c r="D837" s="107"/>
      <c r="E837" s="107"/>
      <c r="F837" s="107"/>
      <c r="G837" s="107"/>
      <c r="H837" s="108"/>
      <c r="I837" s="109"/>
      <c r="J837" s="107"/>
      <c r="K837" s="109"/>
      <c r="L837" s="107"/>
      <c r="M837" s="107"/>
      <c r="N837" s="109"/>
    </row>
    <row r="838">
      <c r="A838" s="107"/>
      <c r="B838" s="107"/>
      <c r="C838" s="107"/>
      <c r="D838" s="107"/>
      <c r="E838" s="107"/>
      <c r="F838" s="107"/>
      <c r="G838" s="107"/>
      <c r="H838" s="108"/>
      <c r="I838" s="109"/>
      <c r="J838" s="107"/>
      <c r="K838" s="109"/>
      <c r="L838" s="107"/>
      <c r="M838" s="107"/>
      <c r="N838" s="109"/>
    </row>
    <row r="839">
      <c r="A839" s="107"/>
      <c r="B839" s="107"/>
      <c r="C839" s="107"/>
      <c r="D839" s="107"/>
      <c r="E839" s="107"/>
      <c r="F839" s="107"/>
      <c r="G839" s="107"/>
      <c r="H839" s="108"/>
      <c r="I839" s="109"/>
      <c r="J839" s="107"/>
      <c r="K839" s="109"/>
      <c r="L839" s="107"/>
      <c r="M839" s="107"/>
      <c r="N839" s="109"/>
    </row>
    <row r="840">
      <c r="A840" s="107"/>
      <c r="B840" s="107"/>
      <c r="C840" s="107"/>
      <c r="D840" s="107"/>
      <c r="E840" s="107"/>
      <c r="F840" s="107"/>
      <c r="G840" s="107"/>
      <c r="H840" s="108"/>
      <c r="I840" s="109"/>
      <c r="J840" s="107"/>
      <c r="K840" s="109"/>
      <c r="L840" s="107"/>
      <c r="M840" s="107"/>
      <c r="N840" s="109"/>
    </row>
    <row r="841">
      <c r="A841" s="107"/>
      <c r="B841" s="107"/>
      <c r="C841" s="107"/>
      <c r="D841" s="107"/>
      <c r="E841" s="107"/>
      <c r="F841" s="107"/>
      <c r="G841" s="107"/>
      <c r="H841" s="108"/>
      <c r="I841" s="109"/>
      <c r="J841" s="107"/>
      <c r="K841" s="109"/>
      <c r="L841" s="107"/>
      <c r="M841" s="107"/>
      <c r="N841" s="109"/>
    </row>
    <row r="842">
      <c r="A842" s="107"/>
      <c r="B842" s="107"/>
      <c r="C842" s="107"/>
      <c r="D842" s="107"/>
      <c r="E842" s="107"/>
      <c r="F842" s="107"/>
      <c r="G842" s="107"/>
      <c r="H842" s="108"/>
      <c r="I842" s="109"/>
      <c r="J842" s="107"/>
      <c r="K842" s="109"/>
      <c r="L842" s="107"/>
      <c r="M842" s="107"/>
      <c r="N842" s="109"/>
    </row>
    <row r="843">
      <c r="A843" s="107"/>
      <c r="B843" s="107"/>
      <c r="C843" s="107"/>
      <c r="D843" s="107"/>
      <c r="E843" s="107"/>
      <c r="F843" s="107"/>
      <c r="G843" s="107"/>
      <c r="H843" s="108"/>
      <c r="I843" s="109"/>
      <c r="J843" s="107"/>
      <c r="K843" s="109"/>
      <c r="L843" s="107"/>
      <c r="M843" s="107"/>
      <c r="N843" s="109"/>
    </row>
    <row r="844">
      <c r="A844" s="107"/>
      <c r="B844" s="107"/>
      <c r="C844" s="107"/>
      <c r="D844" s="107"/>
      <c r="E844" s="107"/>
      <c r="F844" s="107"/>
      <c r="G844" s="107"/>
      <c r="H844" s="108"/>
      <c r="I844" s="109"/>
      <c r="J844" s="107"/>
      <c r="K844" s="109"/>
      <c r="L844" s="107"/>
      <c r="M844" s="107"/>
      <c r="N844" s="109"/>
    </row>
    <row r="845">
      <c r="A845" s="107"/>
      <c r="B845" s="107"/>
      <c r="C845" s="107"/>
      <c r="D845" s="107"/>
      <c r="E845" s="107"/>
      <c r="F845" s="107"/>
      <c r="G845" s="107"/>
      <c r="H845" s="108"/>
      <c r="I845" s="109"/>
      <c r="J845" s="107"/>
      <c r="K845" s="109"/>
      <c r="L845" s="107"/>
      <c r="M845" s="107"/>
      <c r="N845" s="109"/>
    </row>
    <row r="846">
      <c r="A846" s="107"/>
      <c r="B846" s="107"/>
      <c r="C846" s="107"/>
      <c r="D846" s="107"/>
      <c r="E846" s="107"/>
      <c r="F846" s="107"/>
      <c r="G846" s="107"/>
      <c r="H846" s="108"/>
      <c r="I846" s="109"/>
      <c r="J846" s="107"/>
      <c r="K846" s="109"/>
      <c r="L846" s="107"/>
      <c r="M846" s="107"/>
      <c r="N846" s="109"/>
    </row>
    <row r="847">
      <c r="A847" s="107"/>
      <c r="B847" s="107"/>
      <c r="C847" s="107"/>
      <c r="D847" s="107"/>
      <c r="E847" s="107"/>
      <c r="F847" s="107"/>
      <c r="G847" s="107"/>
      <c r="H847" s="108"/>
      <c r="I847" s="109"/>
      <c r="J847" s="107"/>
      <c r="K847" s="109"/>
      <c r="L847" s="107"/>
      <c r="M847" s="107"/>
      <c r="N847" s="109"/>
    </row>
    <row r="848">
      <c r="A848" s="107"/>
      <c r="B848" s="107"/>
      <c r="C848" s="107"/>
      <c r="D848" s="107"/>
      <c r="E848" s="107"/>
      <c r="F848" s="107"/>
      <c r="G848" s="107"/>
      <c r="H848" s="108"/>
      <c r="I848" s="109"/>
      <c r="J848" s="107"/>
      <c r="K848" s="109"/>
      <c r="L848" s="107"/>
      <c r="M848" s="107"/>
      <c r="N848" s="109"/>
    </row>
    <row r="849">
      <c r="A849" s="107"/>
      <c r="B849" s="107"/>
      <c r="C849" s="107"/>
      <c r="D849" s="107"/>
      <c r="E849" s="107"/>
      <c r="F849" s="107"/>
      <c r="G849" s="107"/>
      <c r="H849" s="108"/>
      <c r="I849" s="109"/>
      <c r="J849" s="107"/>
      <c r="K849" s="109"/>
      <c r="L849" s="107"/>
      <c r="M849" s="107"/>
      <c r="N849" s="109"/>
    </row>
    <row r="850">
      <c r="A850" s="107"/>
      <c r="B850" s="107"/>
      <c r="C850" s="107"/>
      <c r="D850" s="107"/>
      <c r="E850" s="107"/>
      <c r="F850" s="107"/>
      <c r="G850" s="107"/>
      <c r="H850" s="108"/>
      <c r="I850" s="109"/>
      <c r="J850" s="107"/>
      <c r="K850" s="109"/>
      <c r="L850" s="107"/>
      <c r="M850" s="107"/>
      <c r="N850" s="109"/>
    </row>
    <row r="851">
      <c r="A851" s="107"/>
      <c r="B851" s="107"/>
      <c r="C851" s="107"/>
      <c r="D851" s="107"/>
      <c r="E851" s="107"/>
      <c r="F851" s="107"/>
      <c r="G851" s="107"/>
      <c r="H851" s="108"/>
      <c r="I851" s="109"/>
      <c r="J851" s="107"/>
      <c r="K851" s="109"/>
      <c r="L851" s="107"/>
      <c r="M851" s="107"/>
      <c r="N851" s="109"/>
    </row>
    <row r="852">
      <c r="A852" s="107"/>
      <c r="B852" s="107"/>
      <c r="C852" s="107"/>
      <c r="D852" s="107"/>
      <c r="E852" s="107"/>
      <c r="F852" s="107"/>
      <c r="G852" s="107"/>
      <c r="H852" s="108"/>
      <c r="I852" s="109"/>
      <c r="J852" s="107"/>
      <c r="K852" s="109"/>
      <c r="L852" s="107"/>
      <c r="M852" s="107"/>
      <c r="N852" s="109"/>
    </row>
    <row r="853">
      <c r="A853" s="107"/>
      <c r="B853" s="107"/>
      <c r="C853" s="107"/>
      <c r="D853" s="107"/>
      <c r="E853" s="107"/>
      <c r="F853" s="107"/>
      <c r="G853" s="107"/>
      <c r="H853" s="108"/>
      <c r="I853" s="109"/>
      <c r="J853" s="107"/>
      <c r="K853" s="109"/>
      <c r="L853" s="107"/>
      <c r="M853" s="107"/>
      <c r="N853" s="109"/>
    </row>
    <row r="854">
      <c r="A854" s="107"/>
      <c r="B854" s="107"/>
      <c r="C854" s="107"/>
      <c r="D854" s="107"/>
      <c r="E854" s="107"/>
      <c r="F854" s="107"/>
      <c r="G854" s="107"/>
      <c r="H854" s="108"/>
      <c r="I854" s="109"/>
      <c r="J854" s="107"/>
      <c r="K854" s="109"/>
      <c r="L854" s="107"/>
      <c r="M854" s="107"/>
      <c r="N854" s="109"/>
    </row>
    <row r="855">
      <c r="A855" s="107"/>
      <c r="B855" s="107"/>
      <c r="C855" s="107"/>
      <c r="D855" s="107"/>
      <c r="E855" s="107"/>
      <c r="F855" s="107"/>
      <c r="G855" s="107"/>
      <c r="H855" s="108"/>
      <c r="I855" s="109"/>
      <c r="J855" s="107"/>
      <c r="K855" s="109"/>
      <c r="L855" s="107"/>
      <c r="M855" s="107"/>
      <c r="N855" s="109"/>
    </row>
    <row r="856">
      <c r="A856" s="107"/>
      <c r="B856" s="107"/>
      <c r="C856" s="107"/>
      <c r="D856" s="107"/>
      <c r="E856" s="107"/>
      <c r="F856" s="107"/>
      <c r="G856" s="107"/>
      <c r="H856" s="108"/>
      <c r="I856" s="109"/>
      <c r="J856" s="107"/>
      <c r="K856" s="109"/>
      <c r="L856" s="107"/>
      <c r="M856" s="107"/>
      <c r="N856" s="109"/>
    </row>
    <row r="857">
      <c r="A857" s="107"/>
      <c r="B857" s="107"/>
      <c r="C857" s="107"/>
      <c r="D857" s="107"/>
      <c r="E857" s="107"/>
      <c r="F857" s="107"/>
      <c r="G857" s="107"/>
      <c r="H857" s="108"/>
      <c r="I857" s="109"/>
      <c r="J857" s="107"/>
      <c r="K857" s="109"/>
      <c r="L857" s="107"/>
      <c r="M857" s="107"/>
      <c r="N857" s="109"/>
    </row>
    <row r="858">
      <c r="A858" s="107"/>
      <c r="B858" s="107"/>
      <c r="C858" s="107"/>
      <c r="D858" s="107"/>
      <c r="E858" s="107"/>
      <c r="F858" s="107"/>
      <c r="G858" s="107"/>
      <c r="H858" s="108"/>
      <c r="I858" s="109"/>
      <c r="J858" s="107"/>
      <c r="K858" s="109"/>
      <c r="L858" s="107"/>
      <c r="M858" s="107"/>
      <c r="N858" s="109"/>
    </row>
    <row r="859">
      <c r="A859" s="107"/>
      <c r="B859" s="107"/>
      <c r="C859" s="107"/>
      <c r="D859" s="107"/>
      <c r="E859" s="107"/>
      <c r="F859" s="107"/>
      <c r="G859" s="107"/>
      <c r="H859" s="108"/>
      <c r="I859" s="109"/>
      <c r="J859" s="107"/>
      <c r="K859" s="109"/>
      <c r="L859" s="107"/>
      <c r="M859" s="107"/>
      <c r="N859" s="109"/>
    </row>
    <row r="860">
      <c r="A860" s="107"/>
      <c r="B860" s="107"/>
      <c r="C860" s="107"/>
      <c r="D860" s="107"/>
      <c r="E860" s="107"/>
      <c r="F860" s="107"/>
      <c r="G860" s="107"/>
      <c r="H860" s="108"/>
      <c r="I860" s="109"/>
      <c r="J860" s="107"/>
      <c r="K860" s="109"/>
      <c r="L860" s="107"/>
      <c r="M860" s="107"/>
      <c r="N860" s="109"/>
    </row>
    <row r="861">
      <c r="A861" s="107"/>
      <c r="B861" s="107"/>
      <c r="C861" s="107"/>
      <c r="D861" s="107"/>
      <c r="E861" s="107"/>
      <c r="F861" s="107"/>
      <c r="G861" s="107"/>
      <c r="H861" s="108"/>
      <c r="I861" s="109"/>
      <c r="J861" s="107"/>
      <c r="K861" s="109"/>
      <c r="L861" s="107"/>
      <c r="M861" s="107"/>
      <c r="N861" s="109"/>
    </row>
    <row r="862">
      <c r="A862" s="107"/>
      <c r="B862" s="107"/>
      <c r="C862" s="107"/>
      <c r="D862" s="107"/>
      <c r="E862" s="107"/>
      <c r="F862" s="107"/>
      <c r="G862" s="107"/>
      <c r="H862" s="108"/>
      <c r="I862" s="109"/>
      <c r="J862" s="107"/>
      <c r="K862" s="109"/>
      <c r="L862" s="107"/>
      <c r="M862" s="107"/>
      <c r="N862" s="109"/>
    </row>
    <row r="863">
      <c r="A863" s="107"/>
      <c r="B863" s="107"/>
      <c r="C863" s="107"/>
      <c r="D863" s="107"/>
      <c r="E863" s="107"/>
      <c r="F863" s="107"/>
      <c r="G863" s="107"/>
      <c r="H863" s="108"/>
      <c r="I863" s="109"/>
      <c r="J863" s="107"/>
      <c r="K863" s="109"/>
      <c r="L863" s="107"/>
      <c r="M863" s="107"/>
      <c r="N863" s="109"/>
    </row>
    <row r="864">
      <c r="A864" s="107"/>
      <c r="B864" s="107"/>
      <c r="C864" s="107"/>
      <c r="D864" s="107"/>
      <c r="E864" s="107"/>
      <c r="F864" s="107"/>
      <c r="G864" s="107"/>
      <c r="H864" s="108"/>
      <c r="I864" s="109"/>
      <c r="J864" s="107"/>
      <c r="K864" s="109"/>
      <c r="L864" s="107"/>
      <c r="M864" s="107"/>
      <c r="N864" s="109"/>
    </row>
    <row r="865">
      <c r="A865" s="107"/>
      <c r="B865" s="107"/>
      <c r="C865" s="107"/>
      <c r="D865" s="107"/>
      <c r="E865" s="107"/>
      <c r="F865" s="107"/>
      <c r="G865" s="107"/>
      <c r="H865" s="108"/>
      <c r="I865" s="109"/>
      <c r="J865" s="107"/>
      <c r="K865" s="109"/>
      <c r="L865" s="107"/>
      <c r="M865" s="107"/>
      <c r="N865" s="109"/>
    </row>
    <row r="866">
      <c r="A866" s="107"/>
      <c r="B866" s="107"/>
      <c r="C866" s="107"/>
      <c r="D866" s="107"/>
      <c r="E866" s="107"/>
      <c r="F866" s="107"/>
      <c r="G866" s="107"/>
      <c r="H866" s="108"/>
      <c r="I866" s="109"/>
      <c r="J866" s="107"/>
      <c r="K866" s="109"/>
      <c r="L866" s="107"/>
      <c r="M866" s="107"/>
      <c r="N866" s="109"/>
    </row>
    <row r="867">
      <c r="A867" s="107"/>
      <c r="B867" s="107"/>
      <c r="C867" s="107"/>
      <c r="D867" s="107"/>
      <c r="E867" s="107"/>
      <c r="F867" s="107"/>
      <c r="G867" s="107"/>
      <c r="H867" s="108"/>
      <c r="I867" s="109"/>
      <c r="J867" s="107"/>
      <c r="K867" s="109"/>
      <c r="L867" s="107"/>
      <c r="M867" s="107"/>
      <c r="N867" s="109"/>
    </row>
    <row r="868">
      <c r="A868" s="107"/>
      <c r="B868" s="107"/>
      <c r="C868" s="107"/>
      <c r="D868" s="107"/>
      <c r="E868" s="107"/>
      <c r="F868" s="107"/>
      <c r="G868" s="107"/>
      <c r="H868" s="108"/>
      <c r="I868" s="109"/>
      <c r="J868" s="107"/>
      <c r="K868" s="109"/>
      <c r="L868" s="107"/>
      <c r="M868" s="107"/>
      <c r="N868" s="109"/>
    </row>
    <row r="869">
      <c r="A869" s="107"/>
      <c r="B869" s="107"/>
      <c r="C869" s="107"/>
      <c r="D869" s="107"/>
      <c r="E869" s="107"/>
      <c r="F869" s="107"/>
      <c r="G869" s="107"/>
      <c r="H869" s="108"/>
      <c r="I869" s="109"/>
      <c r="J869" s="107"/>
      <c r="K869" s="109"/>
      <c r="L869" s="107"/>
      <c r="M869" s="107"/>
      <c r="N869" s="109"/>
    </row>
    <row r="870">
      <c r="A870" s="107"/>
      <c r="B870" s="107"/>
      <c r="C870" s="107"/>
      <c r="D870" s="107"/>
      <c r="E870" s="107"/>
      <c r="F870" s="107"/>
      <c r="G870" s="107"/>
      <c r="H870" s="108"/>
      <c r="I870" s="109"/>
      <c r="J870" s="107"/>
      <c r="K870" s="109"/>
      <c r="L870" s="107"/>
      <c r="M870" s="107"/>
      <c r="N870" s="109"/>
    </row>
    <row r="871">
      <c r="A871" s="107"/>
      <c r="B871" s="107"/>
      <c r="C871" s="107"/>
      <c r="D871" s="107"/>
      <c r="E871" s="107"/>
      <c r="F871" s="107"/>
      <c r="G871" s="107"/>
      <c r="H871" s="108"/>
      <c r="I871" s="109"/>
      <c r="J871" s="107"/>
      <c r="K871" s="109"/>
      <c r="L871" s="107"/>
      <c r="M871" s="107"/>
      <c r="N871" s="109"/>
    </row>
    <row r="872">
      <c r="A872" s="107"/>
      <c r="B872" s="107"/>
      <c r="C872" s="107"/>
      <c r="D872" s="107"/>
      <c r="E872" s="107"/>
      <c r="F872" s="107"/>
      <c r="G872" s="107"/>
      <c r="H872" s="108"/>
      <c r="I872" s="109"/>
      <c r="J872" s="107"/>
      <c r="K872" s="109"/>
      <c r="L872" s="107"/>
      <c r="M872" s="107"/>
      <c r="N872" s="109"/>
    </row>
    <row r="873">
      <c r="A873" s="107"/>
      <c r="B873" s="107"/>
      <c r="C873" s="107"/>
      <c r="D873" s="107"/>
      <c r="E873" s="107"/>
      <c r="F873" s="107"/>
      <c r="G873" s="107"/>
      <c r="H873" s="108"/>
      <c r="I873" s="109"/>
      <c r="J873" s="107"/>
      <c r="K873" s="109"/>
      <c r="L873" s="107"/>
      <c r="M873" s="107"/>
      <c r="N873" s="109"/>
    </row>
    <row r="874">
      <c r="A874" s="107"/>
      <c r="B874" s="107"/>
      <c r="C874" s="107"/>
      <c r="D874" s="107"/>
      <c r="E874" s="107"/>
      <c r="F874" s="107"/>
      <c r="G874" s="107"/>
      <c r="H874" s="108"/>
      <c r="I874" s="109"/>
      <c r="J874" s="107"/>
      <c r="K874" s="109"/>
      <c r="L874" s="107"/>
      <c r="M874" s="107"/>
      <c r="N874" s="109"/>
    </row>
    <row r="875">
      <c r="A875" s="107"/>
      <c r="B875" s="107"/>
      <c r="C875" s="107"/>
      <c r="D875" s="107"/>
      <c r="E875" s="107"/>
      <c r="F875" s="107"/>
      <c r="G875" s="107"/>
      <c r="H875" s="108"/>
      <c r="I875" s="109"/>
      <c r="J875" s="107"/>
      <c r="K875" s="109"/>
      <c r="L875" s="107"/>
      <c r="M875" s="107"/>
      <c r="N875" s="109"/>
    </row>
    <row r="876">
      <c r="A876" s="107"/>
      <c r="B876" s="107"/>
      <c r="C876" s="107"/>
      <c r="D876" s="107"/>
      <c r="E876" s="107"/>
      <c r="F876" s="107"/>
      <c r="G876" s="107"/>
      <c r="H876" s="108"/>
      <c r="I876" s="109"/>
      <c r="J876" s="107"/>
      <c r="K876" s="109"/>
      <c r="L876" s="107"/>
      <c r="M876" s="107"/>
      <c r="N876" s="109"/>
    </row>
    <row r="877">
      <c r="A877" s="107"/>
      <c r="B877" s="107"/>
      <c r="C877" s="107"/>
      <c r="D877" s="107"/>
      <c r="E877" s="107"/>
      <c r="F877" s="107"/>
      <c r="G877" s="107"/>
      <c r="H877" s="108"/>
      <c r="I877" s="109"/>
      <c r="J877" s="107"/>
      <c r="K877" s="109"/>
      <c r="L877" s="107"/>
      <c r="M877" s="107"/>
      <c r="N877" s="109"/>
    </row>
    <row r="878">
      <c r="A878" s="107"/>
      <c r="B878" s="107"/>
      <c r="C878" s="107"/>
      <c r="D878" s="107"/>
      <c r="E878" s="107"/>
      <c r="F878" s="107"/>
      <c r="G878" s="107"/>
      <c r="H878" s="108"/>
      <c r="I878" s="109"/>
      <c r="J878" s="107"/>
      <c r="K878" s="109"/>
      <c r="L878" s="107"/>
      <c r="M878" s="107"/>
      <c r="N878" s="109"/>
    </row>
    <row r="879">
      <c r="A879" s="107"/>
      <c r="B879" s="107"/>
      <c r="C879" s="107"/>
      <c r="D879" s="107"/>
      <c r="E879" s="107"/>
      <c r="F879" s="107"/>
      <c r="G879" s="107"/>
      <c r="H879" s="108"/>
      <c r="I879" s="109"/>
      <c r="J879" s="107"/>
      <c r="K879" s="109"/>
      <c r="L879" s="107"/>
      <c r="M879" s="107"/>
      <c r="N879" s="109"/>
    </row>
    <row r="880">
      <c r="A880" s="107"/>
      <c r="B880" s="107"/>
      <c r="C880" s="107"/>
      <c r="D880" s="107"/>
      <c r="E880" s="107"/>
      <c r="F880" s="107"/>
      <c r="G880" s="107"/>
      <c r="H880" s="108"/>
      <c r="I880" s="109"/>
      <c r="J880" s="107"/>
      <c r="K880" s="109"/>
      <c r="L880" s="107"/>
      <c r="M880" s="107"/>
      <c r="N880" s="109"/>
    </row>
    <row r="881">
      <c r="A881" s="107"/>
      <c r="B881" s="107"/>
      <c r="C881" s="107"/>
      <c r="D881" s="107"/>
      <c r="E881" s="107"/>
      <c r="F881" s="107"/>
      <c r="G881" s="107"/>
      <c r="H881" s="108"/>
      <c r="I881" s="109"/>
      <c r="J881" s="107"/>
      <c r="K881" s="109"/>
      <c r="L881" s="107"/>
      <c r="M881" s="107"/>
      <c r="N881" s="109"/>
    </row>
    <row r="882">
      <c r="A882" s="107"/>
      <c r="B882" s="107"/>
      <c r="C882" s="107"/>
      <c r="D882" s="107"/>
      <c r="E882" s="107"/>
      <c r="F882" s="107"/>
      <c r="G882" s="107"/>
      <c r="H882" s="108"/>
      <c r="I882" s="109"/>
      <c r="J882" s="107"/>
      <c r="K882" s="109"/>
      <c r="L882" s="107"/>
      <c r="M882" s="107"/>
      <c r="N882" s="109"/>
    </row>
    <row r="883">
      <c r="A883" s="107"/>
      <c r="B883" s="107"/>
      <c r="C883" s="107"/>
      <c r="D883" s="107"/>
      <c r="E883" s="107"/>
      <c r="F883" s="107"/>
      <c r="G883" s="107"/>
      <c r="H883" s="108"/>
      <c r="I883" s="109"/>
      <c r="J883" s="107"/>
      <c r="K883" s="109"/>
      <c r="L883" s="107"/>
      <c r="M883" s="107"/>
      <c r="N883" s="109"/>
    </row>
    <row r="884">
      <c r="A884" s="107"/>
      <c r="B884" s="107"/>
      <c r="C884" s="107"/>
      <c r="D884" s="107"/>
      <c r="E884" s="107"/>
      <c r="F884" s="107"/>
      <c r="G884" s="107"/>
      <c r="H884" s="108"/>
      <c r="I884" s="109"/>
      <c r="J884" s="107"/>
      <c r="K884" s="109"/>
      <c r="L884" s="107"/>
      <c r="M884" s="107"/>
      <c r="N884" s="109"/>
    </row>
    <row r="885">
      <c r="A885" s="107"/>
      <c r="B885" s="107"/>
      <c r="C885" s="107"/>
      <c r="D885" s="107"/>
      <c r="E885" s="107"/>
      <c r="F885" s="107"/>
      <c r="G885" s="107"/>
      <c r="H885" s="108"/>
      <c r="I885" s="109"/>
      <c r="J885" s="107"/>
      <c r="K885" s="109"/>
      <c r="L885" s="107"/>
      <c r="M885" s="107"/>
      <c r="N885" s="109"/>
    </row>
    <row r="886">
      <c r="A886" s="107"/>
      <c r="B886" s="107"/>
      <c r="C886" s="107"/>
      <c r="D886" s="107"/>
      <c r="E886" s="107"/>
      <c r="F886" s="107"/>
      <c r="G886" s="107"/>
      <c r="H886" s="108"/>
      <c r="I886" s="109"/>
      <c r="J886" s="107"/>
      <c r="K886" s="109"/>
      <c r="L886" s="107"/>
      <c r="M886" s="107"/>
      <c r="N886" s="109"/>
    </row>
    <row r="887">
      <c r="A887" s="107"/>
      <c r="B887" s="107"/>
      <c r="C887" s="107"/>
      <c r="D887" s="107"/>
      <c r="E887" s="107"/>
      <c r="F887" s="107"/>
      <c r="G887" s="107"/>
      <c r="H887" s="108"/>
      <c r="I887" s="109"/>
      <c r="J887" s="107"/>
      <c r="K887" s="109"/>
      <c r="L887" s="107"/>
      <c r="M887" s="107"/>
      <c r="N887" s="109"/>
    </row>
    <row r="888">
      <c r="A888" s="107"/>
      <c r="B888" s="107"/>
      <c r="C888" s="107"/>
      <c r="D888" s="107"/>
      <c r="E888" s="107"/>
      <c r="F888" s="107"/>
      <c r="G888" s="107"/>
      <c r="H888" s="108"/>
      <c r="I888" s="109"/>
      <c r="J888" s="107"/>
      <c r="K888" s="109"/>
      <c r="L888" s="107"/>
      <c r="M888" s="107"/>
      <c r="N888" s="109"/>
    </row>
    <row r="889">
      <c r="A889" s="107"/>
      <c r="B889" s="107"/>
      <c r="C889" s="107"/>
      <c r="D889" s="107"/>
      <c r="E889" s="107"/>
      <c r="F889" s="107"/>
      <c r="G889" s="107"/>
      <c r="H889" s="108"/>
      <c r="I889" s="109"/>
      <c r="J889" s="107"/>
      <c r="K889" s="109"/>
      <c r="L889" s="107"/>
      <c r="M889" s="107"/>
      <c r="N889" s="109"/>
    </row>
    <row r="890">
      <c r="A890" s="107"/>
      <c r="B890" s="107"/>
      <c r="C890" s="107"/>
      <c r="D890" s="107"/>
      <c r="E890" s="107"/>
      <c r="F890" s="107"/>
      <c r="G890" s="107"/>
      <c r="H890" s="108"/>
      <c r="I890" s="109"/>
      <c r="J890" s="107"/>
      <c r="K890" s="109"/>
      <c r="L890" s="107"/>
      <c r="M890" s="107"/>
      <c r="N890" s="109"/>
    </row>
    <row r="891">
      <c r="A891" s="107"/>
      <c r="B891" s="107"/>
      <c r="C891" s="107"/>
      <c r="D891" s="107"/>
      <c r="E891" s="107"/>
      <c r="F891" s="107"/>
      <c r="G891" s="107"/>
      <c r="H891" s="108"/>
      <c r="I891" s="109"/>
      <c r="J891" s="107"/>
      <c r="K891" s="109"/>
      <c r="L891" s="107"/>
      <c r="M891" s="107"/>
      <c r="N891" s="109"/>
    </row>
    <row r="892">
      <c r="A892" s="107"/>
      <c r="B892" s="107"/>
      <c r="C892" s="107"/>
      <c r="D892" s="107"/>
      <c r="E892" s="107"/>
      <c r="F892" s="107"/>
      <c r="G892" s="107"/>
      <c r="H892" s="108"/>
      <c r="I892" s="109"/>
      <c r="J892" s="107"/>
      <c r="K892" s="109"/>
      <c r="L892" s="107"/>
      <c r="M892" s="107"/>
      <c r="N892" s="109"/>
    </row>
    <row r="893">
      <c r="A893" s="107"/>
      <c r="B893" s="107"/>
      <c r="C893" s="107"/>
      <c r="D893" s="107"/>
      <c r="E893" s="107"/>
      <c r="F893" s="107"/>
      <c r="G893" s="107"/>
      <c r="H893" s="108"/>
      <c r="I893" s="109"/>
      <c r="J893" s="107"/>
      <c r="K893" s="109"/>
      <c r="L893" s="107"/>
      <c r="M893" s="107"/>
      <c r="N893" s="109"/>
    </row>
    <row r="894">
      <c r="A894" s="107"/>
      <c r="B894" s="107"/>
      <c r="C894" s="107"/>
      <c r="D894" s="107"/>
      <c r="E894" s="107"/>
      <c r="F894" s="107"/>
      <c r="G894" s="107"/>
      <c r="H894" s="108"/>
      <c r="I894" s="109"/>
      <c r="J894" s="107"/>
      <c r="K894" s="109"/>
      <c r="L894" s="107"/>
      <c r="M894" s="107"/>
      <c r="N894" s="109"/>
    </row>
    <row r="895">
      <c r="A895" s="107"/>
      <c r="B895" s="107"/>
      <c r="C895" s="107"/>
      <c r="D895" s="107"/>
      <c r="E895" s="107"/>
      <c r="F895" s="107"/>
      <c r="G895" s="107"/>
      <c r="H895" s="108"/>
      <c r="I895" s="109"/>
      <c r="J895" s="107"/>
      <c r="K895" s="109"/>
      <c r="L895" s="107"/>
      <c r="M895" s="107"/>
      <c r="N895" s="109"/>
    </row>
    <row r="896">
      <c r="A896" s="107"/>
      <c r="B896" s="107"/>
      <c r="C896" s="107"/>
      <c r="D896" s="107"/>
      <c r="E896" s="107"/>
      <c r="F896" s="107"/>
      <c r="G896" s="107"/>
      <c r="H896" s="108"/>
      <c r="I896" s="109"/>
      <c r="J896" s="107"/>
      <c r="K896" s="109"/>
      <c r="L896" s="107"/>
      <c r="M896" s="107"/>
      <c r="N896" s="109"/>
    </row>
    <row r="897">
      <c r="A897" s="107"/>
      <c r="B897" s="107"/>
      <c r="C897" s="107"/>
      <c r="D897" s="107"/>
      <c r="E897" s="107"/>
      <c r="F897" s="107"/>
      <c r="G897" s="107"/>
      <c r="H897" s="108"/>
      <c r="I897" s="109"/>
      <c r="J897" s="107"/>
      <c r="K897" s="109"/>
      <c r="L897" s="107"/>
      <c r="M897" s="107"/>
      <c r="N897" s="109"/>
    </row>
    <row r="898">
      <c r="A898" s="107"/>
      <c r="B898" s="107"/>
      <c r="C898" s="107"/>
      <c r="D898" s="107"/>
      <c r="E898" s="107"/>
      <c r="F898" s="107"/>
      <c r="G898" s="107"/>
      <c r="H898" s="108"/>
      <c r="I898" s="109"/>
      <c r="J898" s="107"/>
      <c r="K898" s="109"/>
      <c r="L898" s="107"/>
      <c r="M898" s="107"/>
      <c r="N898" s="109"/>
    </row>
    <row r="899">
      <c r="A899" s="107"/>
      <c r="B899" s="107"/>
      <c r="C899" s="107"/>
      <c r="D899" s="107"/>
      <c r="E899" s="107"/>
      <c r="F899" s="107"/>
      <c r="G899" s="107"/>
      <c r="H899" s="108"/>
      <c r="I899" s="109"/>
      <c r="J899" s="107"/>
      <c r="K899" s="109"/>
      <c r="L899" s="107"/>
      <c r="M899" s="107"/>
      <c r="N899" s="109"/>
    </row>
    <row r="900">
      <c r="A900" s="107"/>
      <c r="B900" s="107"/>
      <c r="C900" s="107"/>
      <c r="D900" s="107"/>
      <c r="E900" s="107"/>
      <c r="F900" s="107"/>
      <c r="G900" s="107"/>
      <c r="H900" s="108"/>
      <c r="I900" s="109"/>
      <c r="J900" s="107"/>
      <c r="K900" s="109"/>
      <c r="L900" s="107"/>
      <c r="M900" s="107"/>
      <c r="N900" s="109"/>
    </row>
    <row r="901">
      <c r="A901" s="107"/>
      <c r="B901" s="107"/>
      <c r="C901" s="107"/>
      <c r="D901" s="107"/>
      <c r="E901" s="107"/>
      <c r="F901" s="107"/>
      <c r="G901" s="107"/>
      <c r="H901" s="108"/>
      <c r="I901" s="109"/>
      <c r="J901" s="107"/>
      <c r="K901" s="109"/>
      <c r="L901" s="107"/>
      <c r="M901" s="107"/>
      <c r="N901" s="109"/>
    </row>
    <row r="902">
      <c r="A902" s="107"/>
      <c r="B902" s="107"/>
      <c r="C902" s="107"/>
      <c r="D902" s="107"/>
      <c r="E902" s="107"/>
      <c r="F902" s="107"/>
      <c r="G902" s="107"/>
      <c r="H902" s="108"/>
      <c r="I902" s="109"/>
      <c r="J902" s="107"/>
      <c r="K902" s="109"/>
      <c r="L902" s="107"/>
      <c r="M902" s="107"/>
      <c r="N902" s="109"/>
    </row>
    <row r="903">
      <c r="A903" s="107"/>
      <c r="B903" s="107"/>
      <c r="C903" s="107"/>
      <c r="D903" s="107"/>
      <c r="E903" s="107"/>
      <c r="F903" s="107"/>
      <c r="G903" s="107"/>
      <c r="H903" s="108"/>
      <c r="I903" s="109"/>
      <c r="J903" s="107"/>
      <c r="K903" s="109"/>
      <c r="L903" s="107"/>
      <c r="M903" s="107"/>
      <c r="N903" s="109"/>
    </row>
    <row r="904">
      <c r="A904" s="107"/>
      <c r="B904" s="107"/>
      <c r="C904" s="107"/>
      <c r="D904" s="107"/>
      <c r="E904" s="107"/>
      <c r="F904" s="107"/>
      <c r="G904" s="107"/>
      <c r="H904" s="108"/>
      <c r="I904" s="109"/>
      <c r="J904" s="107"/>
      <c r="K904" s="109"/>
      <c r="L904" s="107"/>
      <c r="M904" s="107"/>
      <c r="N904" s="109"/>
    </row>
    <row r="905">
      <c r="A905" s="107"/>
      <c r="B905" s="107"/>
      <c r="C905" s="107"/>
      <c r="D905" s="107"/>
      <c r="E905" s="107"/>
      <c r="F905" s="107"/>
      <c r="G905" s="107"/>
      <c r="H905" s="108"/>
      <c r="I905" s="109"/>
      <c r="J905" s="107"/>
      <c r="K905" s="109"/>
      <c r="L905" s="107"/>
      <c r="M905" s="107"/>
      <c r="N905" s="109"/>
    </row>
    <row r="906">
      <c r="A906" s="107"/>
      <c r="B906" s="107"/>
      <c r="C906" s="107"/>
      <c r="D906" s="107"/>
      <c r="E906" s="107"/>
      <c r="F906" s="107"/>
      <c r="G906" s="107"/>
      <c r="H906" s="108"/>
      <c r="I906" s="109"/>
      <c r="J906" s="107"/>
      <c r="K906" s="109"/>
      <c r="L906" s="107"/>
      <c r="M906" s="107"/>
      <c r="N906" s="109"/>
    </row>
    <row r="907">
      <c r="A907" s="107"/>
      <c r="B907" s="107"/>
      <c r="C907" s="107"/>
      <c r="D907" s="107"/>
      <c r="E907" s="107"/>
      <c r="F907" s="107"/>
      <c r="G907" s="107"/>
      <c r="H907" s="108"/>
      <c r="I907" s="109"/>
      <c r="J907" s="107"/>
      <c r="K907" s="109"/>
      <c r="L907" s="107"/>
      <c r="M907" s="107"/>
      <c r="N907" s="109"/>
    </row>
    <row r="908">
      <c r="A908" s="107"/>
      <c r="B908" s="107"/>
      <c r="C908" s="107"/>
      <c r="D908" s="107"/>
      <c r="E908" s="107"/>
      <c r="F908" s="107"/>
      <c r="G908" s="107"/>
      <c r="H908" s="108"/>
      <c r="I908" s="109"/>
      <c r="J908" s="107"/>
      <c r="K908" s="109"/>
      <c r="L908" s="107"/>
      <c r="M908" s="107"/>
      <c r="N908" s="109"/>
    </row>
    <row r="909">
      <c r="A909" s="107"/>
      <c r="B909" s="107"/>
      <c r="C909" s="107"/>
      <c r="D909" s="107"/>
      <c r="E909" s="107"/>
      <c r="F909" s="107"/>
      <c r="G909" s="107"/>
      <c r="H909" s="108"/>
      <c r="I909" s="109"/>
      <c r="J909" s="107"/>
      <c r="K909" s="109"/>
      <c r="L909" s="107"/>
      <c r="M909" s="107"/>
      <c r="N909" s="109"/>
    </row>
    <row r="910">
      <c r="A910" s="107"/>
      <c r="B910" s="107"/>
      <c r="C910" s="107"/>
      <c r="D910" s="107"/>
      <c r="E910" s="107"/>
      <c r="F910" s="107"/>
      <c r="G910" s="107"/>
      <c r="H910" s="108"/>
      <c r="I910" s="109"/>
      <c r="J910" s="107"/>
      <c r="K910" s="109"/>
      <c r="L910" s="107"/>
      <c r="M910" s="107"/>
      <c r="N910" s="109"/>
    </row>
    <row r="911">
      <c r="A911" s="107"/>
      <c r="B911" s="107"/>
      <c r="C911" s="107"/>
      <c r="D911" s="107"/>
      <c r="E911" s="107"/>
      <c r="F911" s="107"/>
      <c r="G911" s="107"/>
      <c r="H911" s="108"/>
      <c r="I911" s="109"/>
      <c r="J911" s="107"/>
      <c r="K911" s="109"/>
      <c r="L911" s="107"/>
      <c r="M911" s="107"/>
      <c r="N911" s="109"/>
    </row>
    <row r="912">
      <c r="A912" s="107"/>
      <c r="B912" s="107"/>
      <c r="C912" s="107"/>
      <c r="D912" s="107"/>
      <c r="E912" s="107"/>
      <c r="F912" s="107"/>
      <c r="G912" s="107"/>
      <c r="H912" s="108"/>
      <c r="I912" s="109"/>
      <c r="J912" s="107"/>
      <c r="K912" s="109"/>
      <c r="L912" s="107"/>
      <c r="M912" s="107"/>
      <c r="N912" s="109"/>
    </row>
    <row r="913">
      <c r="A913" s="107"/>
      <c r="B913" s="107"/>
      <c r="C913" s="107"/>
      <c r="D913" s="107"/>
      <c r="E913" s="107"/>
      <c r="F913" s="107"/>
      <c r="G913" s="107"/>
      <c r="H913" s="108"/>
      <c r="I913" s="109"/>
      <c r="J913" s="107"/>
      <c r="K913" s="109"/>
      <c r="L913" s="107"/>
      <c r="M913" s="107"/>
      <c r="N913" s="109"/>
    </row>
    <row r="914">
      <c r="A914" s="107"/>
      <c r="B914" s="107"/>
      <c r="C914" s="107"/>
      <c r="D914" s="107"/>
      <c r="E914" s="107"/>
      <c r="F914" s="107"/>
      <c r="G914" s="107"/>
      <c r="H914" s="108"/>
      <c r="I914" s="109"/>
      <c r="J914" s="107"/>
      <c r="K914" s="109"/>
      <c r="L914" s="107"/>
      <c r="M914" s="107"/>
      <c r="N914" s="109"/>
    </row>
    <row r="915">
      <c r="A915" s="107"/>
      <c r="B915" s="107"/>
      <c r="C915" s="107"/>
      <c r="D915" s="107"/>
      <c r="E915" s="107"/>
      <c r="F915" s="107"/>
      <c r="G915" s="107"/>
      <c r="H915" s="108"/>
      <c r="I915" s="109"/>
      <c r="J915" s="107"/>
      <c r="K915" s="109"/>
      <c r="L915" s="107"/>
      <c r="M915" s="107"/>
      <c r="N915" s="109"/>
    </row>
    <row r="916">
      <c r="A916" s="107"/>
      <c r="B916" s="107"/>
      <c r="C916" s="107"/>
      <c r="D916" s="107"/>
      <c r="E916" s="107"/>
      <c r="F916" s="107"/>
      <c r="G916" s="107"/>
      <c r="H916" s="108"/>
      <c r="I916" s="109"/>
      <c r="J916" s="107"/>
      <c r="K916" s="109"/>
      <c r="L916" s="107"/>
      <c r="M916" s="107"/>
      <c r="N916" s="109"/>
    </row>
    <row r="917">
      <c r="A917" s="107"/>
      <c r="B917" s="107"/>
      <c r="C917" s="107"/>
      <c r="D917" s="107"/>
      <c r="E917" s="107"/>
      <c r="F917" s="107"/>
      <c r="G917" s="107"/>
      <c r="H917" s="108"/>
      <c r="I917" s="109"/>
      <c r="J917" s="107"/>
      <c r="K917" s="109"/>
      <c r="L917" s="107"/>
      <c r="M917" s="107"/>
      <c r="N917" s="109"/>
    </row>
    <row r="918">
      <c r="A918" s="107"/>
      <c r="B918" s="107"/>
      <c r="C918" s="107"/>
      <c r="D918" s="107"/>
      <c r="E918" s="107"/>
      <c r="F918" s="107"/>
      <c r="G918" s="107"/>
      <c r="H918" s="108"/>
      <c r="I918" s="109"/>
      <c r="J918" s="107"/>
      <c r="K918" s="109"/>
      <c r="L918" s="107"/>
      <c r="M918" s="107"/>
      <c r="N918" s="109"/>
    </row>
    <row r="919">
      <c r="A919" s="107"/>
      <c r="B919" s="107"/>
      <c r="C919" s="107"/>
      <c r="D919" s="107"/>
      <c r="E919" s="107"/>
      <c r="F919" s="107"/>
      <c r="G919" s="107"/>
      <c r="H919" s="108"/>
      <c r="I919" s="109"/>
      <c r="J919" s="107"/>
      <c r="K919" s="109"/>
      <c r="L919" s="107"/>
      <c r="M919" s="107"/>
      <c r="N919" s="109"/>
    </row>
    <row r="920">
      <c r="A920" s="107"/>
      <c r="B920" s="107"/>
      <c r="C920" s="107"/>
      <c r="D920" s="107"/>
      <c r="E920" s="107"/>
      <c r="F920" s="107"/>
      <c r="G920" s="107"/>
      <c r="H920" s="108"/>
      <c r="I920" s="109"/>
      <c r="J920" s="107"/>
      <c r="K920" s="109"/>
      <c r="L920" s="107"/>
      <c r="M920" s="107"/>
      <c r="N920" s="109"/>
    </row>
    <row r="921">
      <c r="A921" s="107"/>
      <c r="B921" s="107"/>
      <c r="C921" s="107"/>
      <c r="D921" s="107"/>
      <c r="E921" s="107"/>
      <c r="F921" s="107"/>
      <c r="G921" s="107"/>
      <c r="H921" s="108"/>
      <c r="I921" s="109"/>
      <c r="J921" s="107"/>
      <c r="K921" s="109"/>
      <c r="L921" s="107"/>
      <c r="M921" s="107"/>
      <c r="N921" s="109"/>
    </row>
    <row r="922">
      <c r="A922" s="107"/>
      <c r="B922" s="107"/>
      <c r="C922" s="107"/>
      <c r="D922" s="107"/>
      <c r="E922" s="107"/>
      <c r="F922" s="107"/>
      <c r="G922" s="107"/>
      <c r="H922" s="108"/>
      <c r="I922" s="109"/>
      <c r="J922" s="107"/>
      <c r="K922" s="109"/>
      <c r="L922" s="107"/>
      <c r="M922" s="107"/>
      <c r="N922" s="109"/>
    </row>
    <row r="923">
      <c r="A923" s="107"/>
      <c r="B923" s="107"/>
      <c r="C923" s="107"/>
      <c r="D923" s="107"/>
      <c r="E923" s="107"/>
      <c r="F923" s="107"/>
      <c r="G923" s="107"/>
      <c r="H923" s="108"/>
      <c r="I923" s="109"/>
      <c r="J923" s="107"/>
      <c r="K923" s="109"/>
      <c r="L923" s="107"/>
      <c r="M923" s="107"/>
      <c r="N923" s="109"/>
    </row>
    <row r="924">
      <c r="A924" s="107"/>
      <c r="B924" s="107"/>
      <c r="C924" s="107"/>
      <c r="D924" s="107"/>
      <c r="E924" s="107"/>
      <c r="F924" s="107"/>
      <c r="G924" s="107"/>
      <c r="H924" s="108"/>
      <c r="I924" s="109"/>
      <c r="J924" s="107"/>
      <c r="K924" s="109"/>
      <c r="L924" s="107"/>
      <c r="M924" s="107"/>
      <c r="N924" s="109"/>
    </row>
    <row r="925">
      <c r="A925" s="107"/>
      <c r="B925" s="107"/>
      <c r="C925" s="107"/>
      <c r="D925" s="107"/>
      <c r="E925" s="107"/>
      <c r="F925" s="107"/>
      <c r="G925" s="107"/>
      <c r="H925" s="108"/>
      <c r="I925" s="109"/>
      <c r="J925" s="107"/>
      <c r="K925" s="109"/>
      <c r="L925" s="107"/>
      <c r="M925" s="107"/>
      <c r="N925" s="109"/>
    </row>
    <row r="926">
      <c r="A926" s="107"/>
      <c r="B926" s="107"/>
      <c r="C926" s="107"/>
      <c r="D926" s="107"/>
      <c r="E926" s="107"/>
      <c r="F926" s="107"/>
      <c r="G926" s="107"/>
      <c r="H926" s="108"/>
      <c r="I926" s="109"/>
      <c r="J926" s="107"/>
      <c r="K926" s="109"/>
      <c r="L926" s="107"/>
      <c r="M926" s="107"/>
      <c r="N926" s="109"/>
    </row>
    <row r="927">
      <c r="A927" s="107"/>
      <c r="B927" s="107"/>
      <c r="C927" s="107"/>
      <c r="D927" s="107"/>
      <c r="E927" s="107"/>
      <c r="F927" s="107"/>
      <c r="G927" s="107"/>
      <c r="H927" s="108"/>
      <c r="I927" s="109"/>
      <c r="J927" s="107"/>
      <c r="K927" s="109"/>
      <c r="L927" s="107"/>
      <c r="M927" s="107"/>
      <c r="N927" s="109"/>
    </row>
    <row r="928">
      <c r="A928" s="107"/>
      <c r="B928" s="107"/>
      <c r="C928" s="107"/>
      <c r="D928" s="107"/>
      <c r="E928" s="107"/>
      <c r="F928" s="107"/>
      <c r="G928" s="107"/>
      <c r="H928" s="108"/>
      <c r="I928" s="109"/>
      <c r="J928" s="107"/>
      <c r="K928" s="109"/>
      <c r="L928" s="107"/>
      <c r="M928" s="107"/>
      <c r="N928" s="109"/>
    </row>
    <row r="929">
      <c r="A929" s="107"/>
      <c r="B929" s="107"/>
      <c r="C929" s="107"/>
      <c r="D929" s="107"/>
      <c r="E929" s="107"/>
      <c r="F929" s="107"/>
      <c r="G929" s="107"/>
      <c r="H929" s="108"/>
      <c r="I929" s="109"/>
      <c r="J929" s="107"/>
      <c r="K929" s="109"/>
      <c r="L929" s="107"/>
      <c r="M929" s="107"/>
      <c r="N929" s="109"/>
    </row>
    <row r="930">
      <c r="A930" s="107"/>
      <c r="B930" s="107"/>
      <c r="C930" s="107"/>
      <c r="D930" s="107"/>
      <c r="E930" s="107"/>
      <c r="F930" s="107"/>
      <c r="G930" s="107"/>
      <c r="H930" s="108"/>
      <c r="I930" s="109"/>
      <c r="J930" s="107"/>
      <c r="K930" s="109"/>
      <c r="L930" s="107"/>
      <c r="M930" s="107"/>
      <c r="N930" s="109"/>
    </row>
    <row r="931">
      <c r="A931" s="107"/>
      <c r="B931" s="107"/>
      <c r="C931" s="107"/>
      <c r="D931" s="107"/>
      <c r="E931" s="107"/>
      <c r="F931" s="107"/>
      <c r="G931" s="107"/>
      <c r="H931" s="108"/>
      <c r="I931" s="109"/>
      <c r="J931" s="107"/>
      <c r="K931" s="109"/>
      <c r="L931" s="107"/>
      <c r="M931" s="107"/>
      <c r="N931" s="109"/>
    </row>
    <row r="932">
      <c r="A932" s="107"/>
      <c r="B932" s="107"/>
      <c r="C932" s="107"/>
      <c r="D932" s="107"/>
      <c r="E932" s="107"/>
      <c r="F932" s="107"/>
      <c r="G932" s="107"/>
      <c r="H932" s="108"/>
      <c r="I932" s="109"/>
      <c r="J932" s="107"/>
      <c r="K932" s="109"/>
      <c r="L932" s="107"/>
      <c r="M932" s="107"/>
      <c r="N932" s="109"/>
    </row>
    <row r="933">
      <c r="A933" s="107"/>
      <c r="B933" s="107"/>
      <c r="C933" s="107"/>
      <c r="D933" s="107"/>
      <c r="E933" s="107"/>
      <c r="F933" s="107"/>
      <c r="G933" s="107"/>
      <c r="H933" s="108"/>
      <c r="I933" s="109"/>
      <c r="J933" s="107"/>
      <c r="K933" s="109"/>
      <c r="L933" s="107"/>
      <c r="M933" s="107"/>
      <c r="N933" s="109"/>
    </row>
    <row r="934">
      <c r="A934" s="107"/>
      <c r="B934" s="107"/>
      <c r="C934" s="107"/>
      <c r="D934" s="107"/>
      <c r="E934" s="107"/>
      <c r="F934" s="107"/>
      <c r="G934" s="107"/>
      <c r="H934" s="108"/>
      <c r="I934" s="109"/>
      <c r="J934" s="107"/>
      <c r="K934" s="109"/>
      <c r="L934" s="107"/>
      <c r="M934" s="107"/>
      <c r="N934" s="109"/>
    </row>
    <row r="935">
      <c r="A935" s="107"/>
      <c r="B935" s="107"/>
      <c r="C935" s="107"/>
      <c r="D935" s="107"/>
      <c r="E935" s="107"/>
      <c r="F935" s="107"/>
      <c r="G935" s="107"/>
      <c r="H935" s="108"/>
      <c r="I935" s="109"/>
      <c r="J935" s="107"/>
      <c r="K935" s="109"/>
      <c r="L935" s="107"/>
      <c r="M935" s="107"/>
      <c r="N935" s="109"/>
    </row>
    <row r="936">
      <c r="A936" s="107"/>
      <c r="B936" s="107"/>
      <c r="C936" s="107"/>
      <c r="D936" s="107"/>
      <c r="E936" s="107"/>
      <c r="F936" s="107"/>
      <c r="G936" s="107"/>
      <c r="H936" s="108"/>
      <c r="I936" s="109"/>
      <c r="J936" s="107"/>
      <c r="K936" s="109"/>
      <c r="L936" s="107"/>
      <c r="M936" s="107"/>
      <c r="N936" s="109"/>
    </row>
    <row r="937">
      <c r="A937" s="107"/>
      <c r="B937" s="107"/>
      <c r="C937" s="107"/>
      <c r="D937" s="107"/>
      <c r="E937" s="107"/>
      <c r="F937" s="107"/>
      <c r="G937" s="107"/>
      <c r="H937" s="108"/>
      <c r="I937" s="109"/>
      <c r="J937" s="107"/>
      <c r="K937" s="109"/>
      <c r="L937" s="107"/>
      <c r="M937" s="107"/>
      <c r="N937" s="109"/>
    </row>
    <row r="938">
      <c r="A938" s="107"/>
      <c r="B938" s="107"/>
      <c r="C938" s="107"/>
      <c r="D938" s="107"/>
      <c r="E938" s="107"/>
      <c r="F938" s="107"/>
      <c r="G938" s="107"/>
      <c r="H938" s="108"/>
      <c r="I938" s="109"/>
      <c r="J938" s="107"/>
      <c r="K938" s="109"/>
      <c r="L938" s="107"/>
      <c r="M938" s="107"/>
      <c r="N938" s="109"/>
    </row>
    <row r="939">
      <c r="A939" s="107"/>
      <c r="B939" s="107"/>
      <c r="C939" s="107"/>
      <c r="D939" s="107"/>
      <c r="E939" s="107"/>
      <c r="F939" s="107"/>
      <c r="G939" s="107"/>
      <c r="H939" s="108"/>
      <c r="I939" s="109"/>
      <c r="J939" s="107"/>
      <c r="K939" s="109"/>
      <c r="L939" s="107"/>
      <c r="M939" s="107"/>
      <c r="N939" s="109"/>
    </row>
    <row r="940">
      <c r="A940" s="107"/>
      <c r="B940" s="107"/>
      <c r="C940" s="107"/>
      <c r="D940" s="107"/>
      <c r="E940" s="107"/>
      <c r="F940" s="107"/>
      <c r="G940" s="107"/>
      <c r="H940" s="108"/>
      <c r="I940" s="109"/>
      <c r="J940" s="107"/>
      <c r="K940" s="109"/>
      <c r="L940" s="107"/>
      <c r="M940" s="107"/>
      <c r="N940" s="109"/>
    </row>
    <row r="941">
      <c r="A941" s="107"/>
      <c r="B941" s="107"/>
      <c r="C941" s="107"/>
      <c r="D941" s="107"/>
      <c r="E941" s="107"/>
      <c r="F941" s="107"/>
      <c r="G941" s="107"/>
      <c r="H941" s="108"/>
      <c r="I941" s="109"/>
      <c r="J941" s="107"/>
      <c r="K941" s="109"/>
      <c r="L941" s="107"/>
      <c r="M941" s="107"/>
      <c r="N941" s="109"/>
    </row>
    <row r="942">
      <c r="A942" s="107"/>
      <c r="B942" s="107"/>
      <c r="C942" s="107"/>
      <c r="D942" s="107"/>
      <c r="E942" s="107"/>
      <c r="F942" s="107"/>
      <c r="G942" s="107"/>
      <c r="H942" s="108"/>
      <c r="I942" s="109"/>
      <c r="J942" s="107"/>
      <c r="K942" s="109"/>
      <c r="L942" s="107"/>
      <c r="M942" s="107"/>
      <c r="N942" s="109"/>
    </row>
    <row r="943">
      <c r="A943" s="107"/>
      <c r="B943" s="107"/>
      <c r="C943" s="107"/>
      <c r="D943" s="107"/>
      <c r="E943" s="107"/>
      <c r="F943" s="107"/>
      <c r="G943" s="107"/>
      <c r="H943" s="108"/>
      <c r="I943" s="109"/>
      <c r="J943" s="107"/>
      <c r="K943" s="109"/>
      <c r="L943" s="107"/>
      <c r="M943" s="107"/>
      <c r="N943" s="109"/>
    </row>
    <row r="944">
      <c r="A944" s="107"/>
      <c r="B944" s="107"/>
      <c r="C944" s="107"/>
      <c r="D944" s="107"/>
      <c r="E944" s="107"/>
      <c r="F944" s="107"/>
      <c r="G944" s="107"/>
      <c r="H944" s="108"/>
      <c r="I944" s="109"/>
      <c r="J944" s="107"/>
      <c r="K944" s="109"/>
      <c r="L944" s="107"/>
      <c r="M944" s="107"/>
      <c r="N944" s="109"/>
    </row>
    <row r="945">
      <c r="A945" s="107"/>
      <c r="B945" s="107"/>
      <c r="C945" s="107"/>
      <c r="D945" s="107"/>
      <c r="E945" s="107"/>
      <c r="F945" s="107"/>
      <c r="G945" s="107"/>
      <c r="H945" s="108"/>
      <c r="I945" s="109"/>
      <c r="J945" s="107"/>
      <c r="K945" s="109"/>
      <c r="L945" s="107"/>
      <c r="M945" s="107"/>
      <c r="N945" s="109"/>
    </row>
    <row r="946">
      <c r="A946" s="107"/>
      <c r="B946" s="107"/>
      <c r="C946" s="107"/>
      <c r="D946" s="107"/>
      <c r="E946" s="107"/>
      <c r="F946" s="107"/>
      <c r="G946" s="107"/>
      <c r="H946" s="108"/>
      <c r="I946" s="109"/>
      <c r="J946" s="107"/>
      <c r="K946" s="109"/>
      <c r="L946" s="107"/>
      <c r="M946" s="107"/>
      <c r="N946" s="109"/>
    </row>
    <row r="947">
      <c r="A947" s="107"/>
      <c r="B947" s="107"/>
      <c r="C947" s="107"/>
      <c r="D947" s="107"/>
      <c r="E947" s="107"/>
      <c r="F947" s="107"/>
      <c r="G947" s="107"/>
      <c r="H947" s="108"/>
      <c r="I947" s="109"/>
      <c r="J947" s="107"/>
      <c r="K947" s="109"/>
      <c r="L947" s="107"/>
      <c r="M947" s="107"/>
      <c r="N947" s="109"/>
    </row>
    <row r="948">
      <c r="A948" s="107"/>
      <c r="B948" s="107"/>
      <c r="C948" s="107"/>
      <c r="D948" s="107"/>
      <c r="E948" s="107"/>
      <c r="F948" s="107"/>
      <c r="G948" s="107"/>
      <c r="H948" s="108"/>
      <c r="I948" s="109"/>
      <c r="J948" s="107"/>
      <c r="K948" s="109"/>
      <c r="L948" s="107"/>
      <c r="M948" s="107"/>
      <c r="N948" s="109"/>
    </row>
    <row r="949">
      <c r="A949" s="107"/>
      <c r="B949" s="107"/>
      <c r="C949" s="107"/>
      <c r="D949" s="107"/>
      <c r="E949" s="107"/>
      <c r="F949" s="107"/>
      <c r="G949" s="107"/>
      <c r="H949" s="108"/>
      <c r="I949" s="109"/>
      <c r="J949" s="107"/>
      <c r="K949" s="109"/>
      <c r="L949" s="107"/>
      <c r="M949" s="107"/>
      <c r="N949" s="109"/>
    </row>
    <row r="950">
      <c r="A950" s="107"/>
      <c r="B950" s="107"/>
      <c r="C950" s="107"/>
      <c r="D950" s="107"/>
      <c r="E950" s="107"/>
      <c r="F950" s="107"/>
      <c r="G950" s="107"/>
      <c r="H950" s="108"/>
      <c r="I950" s="109"/>
      <c r="J950" s="107"/>
      <c r="K950" s="109"/>
      <c r="L950" s="107"/>
      <c r="M950" s="107"/>
      <c r="N950" s="109"/>
    </row>
    <row r="951">
      <c r="A951" s="107"/>
      <c r="B951" s="107"/>
      <c r="C951" s="107"/>
      <c r="D951" s="107"/>
      <c r="E951" s="107"/>
      <c r="F951" s="107"/>
      <c r="G951" s="107"/>
      <c r="H951" s="108"/>
      <c r="I951" s="109"/>
      <c r="J951" s="107"/>
      <c r="K951" s="109"/>
      <c r="L951" s="107"/>
      <c r="M951" s="107"/>
      <c r="N951" s="109"/>
    </row>
    <row r="952">
      <c r="A952" s="107"/>
      <c r="B952" s="107"/>
      <c r="C952" s="107"/>
      <c r="D952" s="107"/>
      <c r="E952" s="107"/>
      <c r="F952" s="107"/>
      <c r="G952" s="107"/>
      <c r="H952" s="108"/>
      <c r="I952" s="109"/>
      <c r="J952" s="107"/>
      <c r="K952" s="109"/>
      <c r="L952" s="107"/>
      <c r="M952" s="107"/>
      <c r="N952" s="109"/>
    </row>
    <row r="953">
      <c r="A953" s="107"/>
      <c r="B953" s="107"/>
      <c r="C953" s="107"/>
      <c r="D953" s="107"/>
      <c r="E953" s="107"/>
      <c r="F953" s="107"/>
      <c r="G953" s="107"/>
      <c r="H953" s="108"/>
      <c r="I953" s="109"/>
      <c r="J953" s="107"/>
      <c r="K953" s="109"/>
      <c r="L953" s="107"/>
      <c r="M953" s="107"/>
      <c r="N953" s="109"/>
    </row>
    <row r="954">
      <c r="A954" s="107"/>
      <c r="B954" s="107"/>
      <c r="C954" s="107"/>
      <c r="D954" s="107"/>
      <c r="E954" s="107"/>
      <c r="F954" s="107"/>
      <c r="G954" s="107"/>
      <c r="H954" s="108"/>
      <c r="I954" s="109"/>
      <c r="J954" s="107"/>
      <c r="K954" s="109"/>
      <c r="L954" s="107"/>
      <c r="M954" s="107"/>
      <c r="N954" s="109"/>
    </row>
    <row r="955">
      <c r="A955" s="107"/>
      <c r="B955" s="107"/>
      <c r="C955" s="107"/>
      <c r="D955" s="107"/>
      <c r="E955" s="107"/>
      <c r="F955" s="107"/>
      <c r="G955" s="107"/>
      <c r="H955" s="108"/>
      <c r="I955" s="109"/>
      <c r="J955" s="107"/>
      <c r="K955" s="109"/>
      <c r="L955" s="107"/>
      <c r="M955" s="107"/>
      <c r="N955" s="109"/>
    </row>
    <row r="956">
      <c r="A956" s="107"/>
      <c r="B956" s="107"/>
      <c r="C956" s="107"/>
      <c r="D956" s="107"/>
      <c r="E956" s="107"/>
      <c r="F956" s="107"/>
      <c r="G956" s="107"/>
      <c r="H956" s="108"/>
      <c r="I956" s="109"/>
      <c r="J956" s="107"/>
      <c r="K956" s="109"/>
      <c r="L956" s="107"/>
      <c r="M956" s="107"/>
      <c r="N956" s="109"/>
    </row>
    <row r="957">
      <c r="A957" s="107"/>
      <c r="B957" s="107"/>
      <c r="C957" s="107"/>
      <c r="D957" s="107"/>
      <c r="E957" s="107"/>
      <c r="F957" s="107"/>
      <c r="G957" s="107"/>
      <c r="H957" s="108"/>
      <c r="I957" s="109"/>
      <c r="J957" s="107"/>
      <c r="K957" s="109"/>
      <c r="L957" s="107"/>
      <c r="M957" s="107"/>
      <c r="N957" s="109"/>
    </row>
    <row r="958">
      <c r="A958" s="107"/>
      <c r="B958" s="107"/>
      <c r="C958" s="107"/>
      <c r="D958" s="107"/>
      <c r="E958" s="107"/>
      <c r="F958" s="107"/>
      <c r="G958" s="107"/>
      <c r="H958" s="108"/>
      <c r="I958" s="109"/>
      <c r="J958" s="107"/>
      <c r="K958" s="109"/>
      <c r="L958" s="107"/>
      <c r="M958" s="107"/>
      <c r="N958" s="109"/>
    </row>
    <row r="959">
      <c r="A959" s="107"/>
      <c r="B959" s="107"/>
      <c r="C959" s="107"/>
      <c r="D959" s="107"/>
      <c r="E959" s="107"/>
      <c r="F959" s="107"/>
      <c r="G959" s="107"/>
      <c r="H959" s="108"/>
      <c r="I959" s="109"/>
      <c r="J959" s="107"/>
      <c r="K959" s="109"/>
      <c r="L959" s="107"/>
      <c r="M959" s="107"/>
      <c r="N959" s="109"/>
    </row>
    <row r="960">
      <c r="A960" s="107"/>
      <c r="B960" s="107"/>
      <c r="C960" s="107"/>
      <c r="D960" s="107"/>
      <c r="E960" s="107"/>
      <c r="F960" s="107"/>
      <c r="G960" s="107"/>
      <c r="H960" s="108"/>
      <c r="I960" s="109"/>
      <c r="J960" s="107"/>
      <c r="K960" s="109"/>
      <c r="L960" s="107"/>
      <c r="M960" s="107"/>
      <c r="N960" s="109"/>
    </row>
    <row r="961">
      <c r="A961" s="107"/>
      <c r="B961" s="107"/>
      <c r="C961" s="107"/>
      <c r="D961" s="107"/>
      <c r="E961" s="107"/>
      <c r="F961" s="107"/>
      <c r="G961" s="107"/>
      <c r="H961" s="108"/>
      <c r="I961" s="109"/>
      <c r="J961" s="107"/>
      <c r="K961" s="109"/>
      <c r="L961" s="107"/>
      <c r="M961" s="107"/>
      <c r="N961" s="109"/>
    </row>
    <row r="962">
      <c r="A962" s="107"/>
      <c r="B962" s="107"/>
      <c r="C962" s="107"/>
      <c r="D962" s="107"/>
      <c r="E962" s="107"/>
      <c r="F962" s="107"/>
      <c r="G962" s="107"/>
      <c r="H962" s="108"/>
      <c r="I962" s="109"/>
      <c r="J962" s="107"/>
      <c r="K962" s="109"/>
      <c r="L962" s="107"/>
      <c r="M962" s="107"/>
      <c r="N962" s="109"/>
    </row>
    <row r="963">
      <c r="A963" s="107"/>
      <c r="B963" s="107"/>
      <c r="C963" s="107"/>
      <c r="D963" s="107"/>
      <c r="E963" s="107"/>
      <c r="F963" s="107"/>
      <c r="G963" s="107"/>
      <c r="H963" s="108"/>
      <c r="I963" s="109"/>
      <c r="J963" s="107"/>
      <c r="K963" s="109"/>
      <c r="L963" s="107"/>
      <c r="M963" s="107"/>
      <c r="N963" s="109"/>
    </row>
    <row r="964">
      <c r="A964" s="107"/>
      <c r="B964" s="107"/>
      <c r="C964" s="107"/>
      <c r="D964" s="107"/>
      <c r="E964" s="107"/>
      <c r="F964" s="107"/>
      <c r="G964" s="107"/>
      <c r="H964" s="108"/>
      <c r="I964" s="109"/>
      <c r="J964" s="107"/>
      <c r="K964" s="109"/>
      <c r="L964" s="107"/>
      <c r="M964" s="107"/>
      <c r="N964" s="109"/>
    </row>
    <row r="965">
      <c r="A965" s="107"/>
      <c r="B965" s="107"/>
      <c r="C965" s="107"/>
      <c r="D965" s="107"/>
      <c r="E965" s="107"/>
      <c r="F965" s="107"/>
      <c r="G965" s="107"/>
      <c r="H965" s="108"/>
      <c r="I965" s="109"/>
      <c r="J965" s="107"/>
      <c r="K965" s="109"/>
      <c r="L965" s="107"/>
      <c r="M965" s="107"/>
      <c r="N965" s="109"/>
    </row>
    <row r="966">
      <c r="A966" s="107"/>
      <c r="B966" s="107"/>
      <c r="C966" s="107"/>
      <c r="D966" s="107"/>
      <c r="E966" s="107"/>
      <c r="F966" s="107"/>
      <c r="G966" s="107"/>
      <c r="H966" s="108"/>
      <c r="I966" s="109"/>
      <c r="J966" s="107"/>
      <c r="K966" s="109"/>
      <c r="L966" s="107"/>
      <c r="M966" s="107"/>
      <c r="N966" s="109"/>
    </row>
    <row r="967">
      <c r="A967" s="107"/>
      <c r="B967" s="107"/>
      <c r="C967" s="107"/>
      <c r="D967" s="107"/>
      <c r="E967" s="107"/>
      <c r="F967" s="107"/>
      <c r="G967" s="107"/>
      <c r="H967" s="108"/>
      <c r="I967" s="109"/>
      <c r="J967" s="107"/>
      <c r="K967" s="109"/>
      <c r="L967" s="107"/>
      <c r="M967" s="107"/>
      <c r="N967" s="109"/>
    </row>
    <row r="968">
      <c r="A968" s="107"/>
      <c r="B968" s="107"/>
      <c r="C968" s="107"/>
      <c r="D968" s="107"/>
      <c r="E968" s="107"/>
      <c r="F968" s="107"/>
      <c r="G968" s="107"/>
      <c r="H968" s="108"/>
      <c r="I968" s="109"/>
      <c r="J968" s="107"/>
      <c r="K968" s="109"/>
      <c r="L968" s="107"/>
      <c r="M968" s="107"/>
      <c r="N968" s="109"/>
    </row>
    <row r="969">
      <c r="A969" s="107"/>
      <c r="B969" s="107"/>
      <c r="C969" s="107"/>
      <c r="D969" s="107"/>
      <c r="E969" s="107"/>
      <c r="F969" s="107"/>
      <c r="G969" s="107"/>
      <c r="H969" s="108"/>
      <c r="I969" s="109"/>
      <c r="J969" s="107"/>
      <c r="K969" s="109"/>
      <c r="L969" s="107"/>
      <c r="M969" s="107"/>
      <c r="N969" s="109"/>
    </row>
    <row r="970">
      <c r="A970" s="107"/>
      <c r="B970" s="107"/>
      <c r="C970" s="107"/>
      <c r="D970" s="107"/>
      <c r="E970" s="107"/>
      <c r="F970" s="107"/>
      <c r="G970" s="107"/>
      <c r="H970" s="108"/>
      <c r="I970" s="109"/>
      <c r="J970" s="107"/>
      <c r="K970" s="109"/>
      <c r="L970" s="107"/>
      <c r="M970" s="107"/>
      <c r="N970" s="109"/>
    </row>
    <row r="971">
      <c r="A971" s="107"/>
      <c r="B971" s="107"/>
      <c r="C971" s="107"/>
      <c r="D971" s="107"/>
      <c r="E971" s="107"/>
      <c r="F971" s="107"/>
      <c r="G971" s="107"/>
      <c r="H971" s="108"/>
      <c r="I971" s="109"/>
      <c r="J971" s="107"/>
      <c r="K971" s="109"/>
      <c r="L971" s="107"/>
      <c r="M971" s="107"/>
      <c r="N971" s="109"/>
    </row>
    <row r="972">
      <c r="A972" s="107"/>
      <c r="B972" s="107"/>
      <c r="C972" s="107"/>
      <c r="D972" s="107"/>
      <c r="E972" s="107"/>
      <c r="F972" s="107"/>
      <c r="G972" s="107"/>
      <c r="H972" s="108"/>
      <c r="I972" s="109"/>
      <c r="J972" s="107"/>
      <c r="K972" s="109"/>
      <c r="L972" s="107"/>
      <c r="M972" s="107"/>
      <c r="N972" s="109"/>
    </row>
    <row r="973">
      <c r="A973" s="107"/>
      <c r="B973" s="107"/>
      <c r="C973" s="107"/>
      <c r="D973" s="107"/>
      <c r="E973" s="107"/>
      <c r="F973" s="107"/>
      <c r="G973" s="107"/>
      <c r="H973" s="108"/>
      <c r="I973" s="109"/>
      <c r="J973" s="107"/>
      <c r="K973" s="109"/>
      <c r="L973" s="107"/>
      <c r="M973" s="107"/>
      <c r="N973" s="109"/>
    </row>
    <row r="974">
      <c r="A974" s="107"/>
      <c r="B974" s="107"/>
      <c r="C974" s="107"/>
      <c r="D974" s="107"/>
      <c r="E974" s="107"/>
      <c r="F974" s="107"/>
      <c r="G974" s="107"/>
      <c r="H974" s="108"/>
      <c r="I974" s="109"/>
      <c r="J974" s="107"/>
      <c r="K974" s="109"/>
      <c r="L974" s="107"/>
      <c r="M974" s="107"/>
      <c r="N974" s="109"/>
    </row>
    <row r="975">
      <c r="A975" s="107"/>
      <c r="B975" s="107"/>
      <c r="C975" s="107"/>
      <c r="D975" s="107"/>
      <c r="E975" s="107"/>
      <c r="F975" s="107"/>
      <c r="G975" s="107"/>
      <c r="H975" s="108"/>
      <c r="I975" s="109"/>
      <c r="J975" s="107"/>
      <c r="K975" s="109"/>
      <c r="L975" s="107"/>
      <c r="M975" s="107"/>
      <c r="N975" s="109"/>
    </row>
    <row r="976">
      <c r="A976" s="107"/>
      <c r="B976" s="107"/>
      <c r="C976" s="107"/>
      <c r="D976" s="107"/>
      <c r="E976" s="107"/>
      <c r="F976" s="107"/>
      <c r="G976" s="107"/>
      <c r="H976" s="108"/>
      <c r="I976" s="109"/>
      <c r="J976" s="107"/>
      <c r="K976" s="109"/>
      <c r="L976" s="107"/>
      <c r="M976" s="107"/>
      <c r="N976" s="109"/>
    </row>
    <row r="977">
      <c r="A977" s="107"/>
      <c r="B977" s="107"/>
      <c r="C977" s="107"/>
      <c r="D977" s="107"/>
      <c r="E977" s="107"/>
      <c r="F977" s="107"/>
      <c r="G977" s="107"/>
      <c r="H977" s="108"/>
      <c r="I977" s="109"/>
      <c r="J977" s="107"/>
      <c r="K977" s="109"/>
      <c r="L977" s="107"/>
      <c r="M977" s="107"/>
      <c r="N977" s="109"/>
    </row>
    <row r="978">
      <c r="A978" s="107"/>
      <c r="B978" s="107"/>
      <c r="C978" s="107"/>
      <c r="D978" s="107"/>
      <c r="E978" s="107"/>
      <c r="F978" s="107"/>
      <c r="G978" s="107"/>
      <c r="H978" s="108"/>
      <c r="I978" s="109"/>
      <c r="J978" s="107"/>
      <c r="K978" s="109"/>
      <c r="L978" s="107"/>
      <c r="M978" s="107"/>
      <c r="N978" s="109"/>
    </row>
    <row r="979">
      <c r="A979" s="107"/>
      <c r="B979" s="107"/>
      <c r="C979" s="107"/>
      <c r="D979" s="107"/>
      <c r="E979" s="107"/>
      <c r="F979" s="107"/>
      <c r="G979" s="107"/>
      <c r="H979" s="108"/>
      <c r="I979" s="109"/>
      <c r="J979" s="107"/>
      <c r="K979" s="109"/>
      <c r="L979" s="107"/>
      <c r="M979" s="107"/>
      <c r="N979" s="109"/>
    </row>
    <row r="980">
      <c r="A980" s="107"/>
      <c r="B980" s="107"/>
      <c r="C980" s="107"/>
      <c r="D980" s="107"/>
      <c r="E980" s="107"/>
      <c r="F980" s="107"/>
      <c r="G980" s="107"/>
      <c r="H980" s="108"/>
      <c r="I980" s="109"/>
      <c r="J980" s="107"/>
      <c r="K980" s="109"/>
      <c r="L980" s="107"/>
      <c r="M980" s="107"/>
      <c r="N980" s="109"/>
    </row>
    <row r="981">
      <c r="A981" s="107"/>
      <c r="B981" s="107"/>
      <c r="C981" s="107"/>
      <c r="D981" s="107"/>
      <c r="E981" s="107"/>
      <c r="F981" s="107"/>
      <c r="G981" s="107"/>
      <c r="H981" s="108"/>
      <c r="I981" s="109"/>
      <c r="J981" s="107"/>
      <c r="K981" s="109"/>
      <c r="L981" s="107"/>
      <c r="M981" s="107"/>
      <c r="N981" s="109"/>
    </row>
    <row r="982">
      <c r="A982" s="107"/>
      <c r="B982" s="107"/>
      <c r="C982" s="107"/>
      <c r="D982" s="107"/>
      <c r="E982" s="107"/>
      <c r="F982" s="107"/>
      <c r="G982" s="107"/>
      <c r="H982" s="108"/>
      <c r="I982" s="109"/>
      <c r="J982" s="107"/>
      <c r="K982" s="109"/>
      <c r="L982" s="107"/>
      <c r="M982" s="107"/>
      <c r="N982" s="109"/>
    </row>
    <row r="983">
      <c r="A983" s="107"/>
      <c r="B983" s="107"/>
      <c r="C983" s="107"/>
      <c r="D983" s="107"/>
      <c r="E983" s="107"/>
      <c r="F983" s="107"/>
      <c r="G983" s="107"/>
      <c r="H983" s="108"/>
      <c r="I983" s="109"/>
      <c r="J983" s="107"/>
      <c r="K983" s="109"/>
      <c r="L983" s="107"/>
      <c r="M983" s="107"/>
      <c r="N983" s="109"/>
    </row>
    <row r="984">
      <c r="A984" s="107"/>
      <c r="B984" s="107"/>
      <c r="C984" s="107"/>
      <c r="D984" s="107"/>
      <c r="E984" s="107"/>
      <c r="F984" s="107"/>
      <c r="G984" s="107"/>
      <c r="H984" s="108"/>
      <c r="I984" s="109"/>
      <c r="J984" s="107"/>
      <c r="K984" s="109"/>
      <c r="L984" s="107"/>
      <c r="M984" s="107"/>
      <c r="N984" s="109"/>
    </row>
    <row r="985">
      <c r="A985" s="107"/>
      <c r="B985" s="107"/>
      <c r="C985" s="107"/>
      <c r="D985" s="107"/>
      <c r="E985" s="107"/>
      <c r="F985" s="107"/>
      <c r="G985" s="107"/>
      <c r="H985" s="108"/>
      <c r="I985" s="109"/>
      <c r="J985" s="107"/>
      <c r="K985" s="109"/>
      <c r="L985" s="107"/>
      <c r="M985" s="107"/>
      <c r="N985" s="109"/>
    </row>
    <row r="986">
      <c r="A986" s="107"/>
      <c r="B986" s="107"/>
      <c r="C986" s="107"/>
      <c r="D986" s="107"/>
      <c r="E986" s="107"/>
      <c r="F986" s="107"/>
      <c r="G986" s="107"/>
      <c r="H986" s="108"/>
      <c r="I986" s="109"/>
      <c r="J986" s="107"/>
      <c r="K986" s="109"/>
      <c r="L986" s="107"/>
      <c r="M986" s="107"/>
      <c r="N986" s="109"/>
    </row>
    <row r="987">
      <c r="A987" s="107"/>
      <c r="B987" s="107"/>
      <c r="C987" s="107"/>
      <c r="D987" s="107"/>
      <c r="E987" s="107"/>
      <c r="F987" s="107"/>
      <c r="G987" s="107"/>
      <c r="H987" s="108"/>
      <c r="I987" s="109"/>
      <c r="J987" s="107"/>
      <c r="K987" s="109"/>
      <c r="L987" s="107"/>
      <c r="M987" s="107"/>
      <c r="N987" s="109"/>
    </row>
    <row r="988">
      <c r="A988" s="107"/>
      <c r="B988" s="107"/>
      <c r="C988" s="107"/>
      <c r="D988" s="107"/>
      <c r="E988" s="107"/>
      <c r="F988" s="107"/>
      <c r="G988" s="107"/>
      <c r="H988" s="108"/>
      <c r="I988" s="109"/>
      <c r="J988" s="107"/>
      <c r="K988" s="109"/>
      <c r="L988" s="107"/>
      <c r="M988" s="107"/>
      <c r="N988" s="109"/>
    </row>
    <row r="989">
      <c r="A989" s="107"/>
      <c r="B989" s="107"/>
      <c r="C989" s="107"/>
      <c r="D989" s="107"/>
      <c r="E989" s="107"/>
      <c r="F989" s="107"/>
      <c r="G989" s="107"/>
      <c r="H989" s="108"/>
      <c r="I989" s="109"/>
      <c r="J989" s="107"/>
      <c r="K989" s="109"/>
      <c r="L989" s="107"/>
      <c r="M989" s="107"/>
      <c r="N989" s="109"/>
    </row>
    <row r="990">
      <c r="A990" s="107"/>
      <c r="B990" s="107"/>
      <c r="C990" s="107"/>
      <c r="D990" s="107"/>
      <c r="E990" s="107"/>
      <c r="F990" s="107"/>
      <c r="G990" s="107"/>
      <c r="H990" s="108"/>
      <c r="I990" s="109"/>
      <c r="J990" s="107"/>
      <c r="K990" s="109"/>
      <c r="L990" s="107"/>
      <c r="M990" s="107"/>
      <c r="N990" s="109"/>
    </row>
    <row r="991">
      <c r="A991" s="107"/>
      <c r="B991" s="107"/>
      <c r="C991" s="107"/>
      <c r="D991" s="107"/>
      <c r="E991" s="107"/>
      <c r="F991" s="107"/>
      <c r="G991" s="107"/>
      <c r="H991" s="108"/>
      <c r="I991" s="109"/>
      <c r="J991" s="107"/>
      <c r="K991" s="109"/>
      <c r="L991" s="107"/>
      <c r="M991" s="107"/>
      <c r="N991" s="109"/>
    </row>
    <row r="992">
      <c r="A992" s="107"/>
      <c r="B992" s="107"/>
      <c r="C992" s="107"/>
      <c r="D992" s="107"/>
      <c r="E992" s="107"/>
      <c r="F992" s="107"/>
      <c r="G992" s="107"/>
      <c r="H992" s="108"/>
      <c r="I992" s="109"/>
      <c r="J992" s="107"/>
      <c r="K992" s="109"/>
      <c r="L992" s="107"/>
      <c r="M992" s="107"/>
      <c r="N992" s="109"/>
    </row>
    <row r="993">
      <c r="A993" s="107"/>
      <c r="B993" s="107"/>
      <c r="C993" s="107"/>
      <c r="D993" s="107"/>
      <c r="E993" s="107"/>
      <c r="F993" s="107"/>
      <c r="G993" s="107"/>
      <c r="H993" s="108"/>
      <c r="I993" s="109"/>
      <c r="J993" s="107"/>
      <c r="K993" s="109"/>
      <c r="L993" s="107"/>
      <c r="M993" s="107"/>
      <c r="N993" s="109"/>
    </row>
    <row r="994">
      <c r="A994" s="107"/>
      <c r="B994" s="107"/>
      <c r="C994" s="107"/>
      <c r="D994" s="107"/>
      <c r="E994" s="107"/>
      <c r="F994" s="107"/>
      <c r="G994" s="107"/>
      <c r="H994" s="108"/>
      <c r="I994" s="109"/>
      <c r="J994" s="107"/>
      <c r="K994" s="109"/>
      <c r="L994" s="107"/>
      <c r="M994" s="107"/>
      <c r="N994" s="109"/>
    </row>
    <row r="995">
      <c r="A995" s="107"/>
      <c r="B995" s="107"/>
      <c r="C995" s="107"/>
      <c r="D995" s="107"/>
      <c r="E995" s="107"/>
      <c r="F995" s="107"/>
      <c r="G995" s="107"/>
      <c r="H995" s="108"/>
      <c r="I995" s="109"/>
      <c r="J995" s="107"/>
      <c r="K995" s="109"/>
      <c r="L995" s="107"/>
      <c r="M995" s="107"/>
      <c r="N995" s="109"/>
    </row>
    <row r="996">
      <c r="A996" s="107"/>
      <c r="B996" s="107"/>
      <c r="C996" s="107"/>
      <c r="D996" s="107"/>
      <c r="E996" s="107"/>
      <c r="F996" s="107"/>
      <c r="G996" s="107"/>
      <c r="H996" s="108"/>
      <c r="I996" s="109"/>
      <c r="J996" s="107"/>
      <c r="K996" s="109"/>
      <c r="L996" s="107"/>
      <c r="M996" s="107"/>
      <c r="N996" s="109"/>
    </row>
    <row r="997">
      <c r="A997" s="107"/>
      <c r="B997" s="107"/>
      <c r="C997" s="107"/>
      <c r="D997" s="107"/>
      <c r="E997" s="107"/>
      <c r="F997" s="107"/>
      <c r="G997" s="107"/>
      <c r="H997" s="108"/>
      <c r="I997" s="109"/>
      <c r="J997" s="107"/>
      <c r="K997" s="109"/>
      <c r="L997" s="107"/>
      <c r="M997" s="107"/>
      <c r="N997" s="109"/>
    </row>
    <row r="998">
      <c r="A998" s="107"/>
      <c r="B998" s="107"/>
      <c r="C998" s="107"/>
      <c r="D998" s="107"/>
      <c r="E998" s="107"/>
      <c r="F998" s="107"/>
      <c r="G998" s="107"/>
      <c r="H998" s="108"/>
      <c r="I998" s="109"/>
      <c r="J998" s="107"/>
      <c r="K998" s="109"/>
      <c r="L998" s="107"/>
      <c r="M998" s="107"/>
      <c r="N998" s="109"/>
    </row>
    <row r="999">
      <c r="A999" s="107"/>
      <c r="B999" s="107"/>
      <c r="C999" s="107"/>
      <c r="D999" s="107"/>
      <c r="E999" s="107"/>
      <c r="F999" s="107"/>
      <c r="G999" s="107"/>
      <c r="H999" s="108"/>
      <c r="I999" s="109"/>
      <c r="J999" s="107"/>
      <c r="K999" s="109"/>
      <c r="L999" s="107"/>
      <c r="M999" s="107"/>
      <c r="N999" s="109"/>
    </row>
    <row r="1000">
      <c r="A1000" s="107"/>
      <c r="B1000" s="107"/>
      <c r="C1000" s="107"/>
      <c r="D1000" s="107"/>
      <c r="E1000" s="107"/>
      <c r="F1000" s="107"/>
      <c r="G1000" s="107"/>
      <c r="H1000" s="108"/>
      <c r="I1000" s="109"/>
      <c r="J1000" s="107"/>
      <c r="K1000" s="109"/>
      <c r="L1000" s="107"/>
      <c r="M1000" s="107"/>
      <c r="N1000" s="109"/>
    </row>
  </sheetData>
  <autoFilter ref="$A$1:$N$1000"/>
  <dataValidations>
    <dataValidation type="list" allowBlank="1" showErrorMessage="1" sqref="E2:E990">
      <formula1>ValidacaoDados!$C$2:$C$25</formula1>
    </dataValidation>
    <dataValidation type="list" allowBlank="1" showErrorMessage="1" sqref="L2:L990">
      <formula1>ValidacaoDados!$D$2:$D$13</formula1>
    </dataValidation>
    <dataValidation type="list" allowBlank="1" showErrorMessage="1" sqref="F2:F990">
      <formula1>ValidacaoDados!$A$2:$A$36</formula1>
    </dataValidation>
    <dataValidation type="list" allowBlank="1" showErrorMessage="1" sqref="G2:G990">
      <formula1>ValidacaoDados!$B$2:$B$11</formula1>
    </dataValidation>
  </dataValidations>
  <hyperlinks>
    <hyperlink r:id="rId1" ref="C70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4.63"/>
    <col customWidth="1" min="3" max="3" width="23.5"/>
    <col customWidth="1" min="4" max="4" width="25.88"/>
    <col customWidth="1" min="5" max="5" width="20.13"/>
    <col customWidth="1" min="6" max="6" width="27.88"/>
    <col customWidth="1" min="7" max="7" width="22.38"/>
    <col customWidth="1" min="8" max="8" width="26.0"/>
    <col customWidth="1" min="9" max="9" width="25.75"/>
    <col customWidth="1" min="10" max="10" width="18.75"/>
    <col customWidth="1" min="11" max="11" width="24.13"/>
    <col customWidth="1" min="12" max="12" width="15.0"/>
    <col customWidth="1" min="13" max="13" width="20.38"/>
    <col customWidth="1" min="14" max="14" width="21.38"/>
    <col customWidth="1" min="15" max="15" width="23.0"/>
    <col customWidth="1" min="16" max="16" width="9.75"/>
    <col customWidth="1" min="19" max="19" width="18.63"/>
    <col customWidth="1" min="20" max="20" width="17.63"/>
    <col customWidth="1" min="21" max="21" width="9.63"/>
  </cols>
  <sheetData>
    <row r="1">
      <c r="A1" s="89" t="s">
        <v>69</v>
      </c>
      <c r="B1" s="90" t="s">
        <v>70</v>
      </c>
      <c r="C1" s="90" t="s">
        <v>71</v>
      </c>
      <c r="D1" s="90" t="s">
        <v>72</v>
      </c>
      <c r="E1" s="90" t="s">
        <v>73</v>
      </c>
      <c r="F1" s="90" t="s">
        <v>74</v>
      </c>
      <c r="G1" s="90" t="s">
        <v>75</v>
      </c>
      <c r="H1" s="91" t="s">
        <v>76</v>
      </c>
      <c r="I1" s="92" t="s">
        <v>77</v>
      </c>
      <c r="J1" s="90" t="s">
        <v>78</v>
      </c>
      <c r="K1" s="92" t="s">
        <v>79</v>
      </c>
      <c r="L1" s="89" t="s">
        <v>80</v>
      </c>
      <c r="M1" s="90" t="s">
        <v>81</v>
      </c>
      <c r="N1" s="92" t="s">
        <v>82</v>
      </c>
      <c r="O1" s="93"/>
      <c r="P1" s="93"/>
      <c r="Q1" s="94"/>
      <c r="R1" s="94"/>
      <c r="S1" s="95"/>
      <c r="T1" s="95"/>
      <c r="U1" s="94"/>
      <c r="V1" s="93"/>
      <c r="W1" s="93"/>
      <c r="X1" s="93"/>
      <c r="Y1" s="93"/>
      <c r="Z1" s="93"/>
    </row>
    <row r="2">
      <c r="A2" s="96" t="s">
        <v>636</v>
      </c>
      <c r="B2" s="96" t="s">
        <v>11819</v>
      </c>
      <c r="C2" s="96" t="s">
        <v>11820</v>
      </c>
      <c r="D2" s="97"/>
      <c r="E2" s="96" t="s">
        <v>85</v>
      </c>
      <c r="F2" s="97"/>
      <c r="G2" s="96" t="s">
        <v>86</v>
      </c>
      <c r="H2" s="98"/>
      <c r="I2" s="99"/>
      <c r="J2" s="97"/>
      <c r="K2" s="99"/>
      <c r="L2" s="97"/>
      <c r="M2" s="97"/>
      <c r="N2" s="100">
        <v>45800.0</v>
      </c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96" t="s">
        <v>1317</v>
      </c>
      <c r="B3" s="96" t="s">
        <v>11821</v>
      </c>
      <c r="C3" s="96" t="s">
        <v>11822</v>
      </c>
      <c r="D3" s="97"/>
      <c r="E3" s="96" t="s">
        <v>85</v>
      </c>
      <c r="F3" s="97"/>
      <c r="G3" s="96" t="s">
        <v>86</v>
      </c>
      <c r="H3" s="98"/>
      <c r="I3" s="99"/>
      <c r="J3" s="97"/>
      <c r="K3" s="99"/>
      <c r="L3" s="97"/>
      <c r="M3" s="97"/>
      <c r="N3" s="100">
        <v>45800.0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96" t="s">
        <v>523</v>
      </c>
      <c r="B4" s="96" t="s">
        <v>11823</v>
      </c>
      <c r="C4" s="96" t="s">
        <v>11824</v>
      </c>
      <c r="D4" s="97"/>
      <c r="E4" s="96" t="s">
        <v>85</v>
      </c>
      <c r="F4" s="97"/>
      <c r="G4" s="96" t="s">
        <v>86</v>
      </c>
      <c r="H4" s="98"/>
      <c r="I4" s="99"/>
      <c r="J4" s="97"/>
      <c r="K4" s="99"/>
      <c r="L4" s="97"/>
      <c r="M4" s="97"/>
      <c r="N4" s="100">
        <v>45800.0</v>
      </c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96" t="s">
        <v>11825</v>
      </c>
      <c r="B5" s="96" t="s">
        <v>11826</v>
      </c>
      <c r="C5" s="96" t="s">
        <v>11827</v>
      </c>
      <c r="D5" s="97"/>
      <c r="E5" s="96" t="s">
        <v>655</v>
      </c>
      <c r="F5" s="96" t="s">
        <v>278</v>
      </c>
      <c r="G5" s="96" t="s">
        <v>94</v>
      </c>
      <c r="H5" s="101">
        <v>710.53</v>
      </c>
      <c r="I5" s="99"/>
      <c r="J5" s="97"/>
      <c r="K5" s="99"/>
      <c r="L5" s="97"/>
      <c r="M5" s="97"/>
      <c r="N5" s="100">
        <v>45800.0</v>
      </c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96" t="s">
        <v>115</v>
      </c>
      <c r="B6" s="96" t="s">
        <v>11828</v>
      </c>
      <c r="C6" s="96" t="s">
        <v>11829</v>
      </c>
      <c r="D6" s="97"/>
      <c r="E6" s="96" t="s">
        <v>85</v>
      </c>
      <c r="F6" s="96" t="s">
        <v>93</v>
      </c>
      <c r="G6" s="96" t="s">
        <v>94</v>
      </c>
      <c r="H6" s="101">
        <v>697.27</v>
      </c>
      <c r="I6" s="99"/>
      <c r="J6" s="97"/>
      <c r="K6" s="99"/>
      <c r="L6" s="97"/>
      <c r="M6" s="97"/>
      <c r="N6" s="100">
        <v>45803.0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96" t="s">
        <v>11830</v>
      </c>
      <c r="B7" s="96" t="s">
        <v>11831</v>
      </c>
      <c r="C7" s="96" t="s">
        <v>11832</v>
      </c>
      <c r="D7" s="97"/>
      <c r="E7" s="96" t="s">
        <v>85</v>
      </c>
      <c r="F7" s="96" t="s">
        <v>93</v>
      </c>
      <c r="G7" s="96" t="s">
        <v>94</v>
      </c>
      <c r="H7" s="101">
        <v>383.1</v>
      </c>
      <c r="I7" s="99"/>
      <c r="J7" s="97"/>
      <c r="K7" s="99"/>
      <c r="L7" s="97"/>
      <c r="M7" s="97"/>
      <c r="N7" s="100">
        <v>45803.0</v>
      </c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6" t="s">
        <v>1899</v>
      </c>
      <c r="B8" s="96" t="s">
        <v>11833</v>
      </c>
      <c r="C8" s="96" t="s">
        <v>11834</v>
      </c>
      <c r="D8" s="97"/>
      <c r="E8" s="96" t="s">
        <v>85</v>
      </c>
      <c r="F8" s="97"/>
      <c r="G8" s="96" t="s">
        <v>86</v>
      </c>
      <c r="H8" s="98"/>
      <c r="I8" s="99"/>
      <c r="J8" s="97"/>
      <c r="K8" s="99"/>
      <c r="L8" s="97"/>
      <c r="M8" s="97"/>
      <c r="N8" s="100">
        <v>45803.0</v>
      </c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96" t="s">
        <v>896</v>
      </c>
      <c r="B9" s="96" t="s">
        <v>11835</v>
      </c>
      <c r="C9" s="96" t="s">
        <v>11836</v>
      </c>
      <c r="D9" s="97"/>
      <c r="E9" s="96" t="s">
        <v>85</v>
      </c>
      <c r="F9" s="97"/>
      <c r="G9" s="96" t="s">
        <v>86</v>
      </c>
      <c r="H9" s="98"/>
      <c r="I9" s="99"/>
      <c r="J9" s="97"/>
      <c r="K9" s="99"/>
      <c r="L9" s="97"/>
      <c r="M9" s="97"/>
      <c r="N9" s="100">
        <v>45803.0</v>
      </c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96" t="s">
        <v>1508</v>
      </c>
      <c r="B10" s="96" t="s">
        <v>11837</v>
      </c>
      <c r="C10" s="96" t="s">
        <v>11838</v>
      </c>
      <c r="D10" s="97"/>
      <c r="E10" s="96" t="s">
        <v>655</v>
      </c>
      <c r="F10" s="96" t="s">
        <v>278</v>
      </c>
      <c r="G10" s="96" t="s">
        <v>94</v>
      </c>
      <c r="H10" s="98"/>
      <c r="I10" s="99"/>
      <c r="J10" s="97"/>
      <c r="K10" s="99"/>
      <c r="L10" s="97"/>
      <c r="M10" s="97"/>
      <c r="N10" s="100">
        <v>45803.0</v>
      </c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96" t="s">
        <v>391</v>
      </c>
      <c r="B11" s="96">
        <v>2.1982715211E10</v>
      </c>
      <c r="C11" s="96" t="s">
        <v>11839</v>
      </c>
      <c r="D11" s="97"/>
      <c r="E11" s="96" t="s">
        <v>85</v>
      </c>
      <c r="F11" s="97"/>
      <c r="G11" s="96" t="s">
        <v>86</v>
      </c>
      <c r="H11" s="98"/>
      <c r="I11" s="99"/>
      <c r="J11" s="97"/>
      <c r="K11" s="99"/>
      <c r="L11" s="97"/>
      <c r="M11" s="97"/>
      <c r="N11" s="100">
        <v>45805.0</v>
      </c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96" t="s">
        <v>4919</v>
      </c>
      <c r="B12" s="96">
        <v>2.1996602365E10</v>
      </c>
      <c r="C12" s="96" t="s">
        <v>11840</v>
      </c>
      <c r="D12" s="97"/>
      <c r="E12" s="96" t="s">
        <v>85</v>
      </c>
      <c r="F12" s="97"/>
      <c r="G12" s="96" t="s">
        <v>86</v>
      </c>
      <c r="H12" s="98"/>
      <c r="I12" s="99"/>
      <c r="J12" s="97"/>
      <c r="K12" s="99"/>
      <c r="L12" s="97"/>
      <c r="M12" s="97"/>
      <c r="N12" s="100">
        <v>45805.0</v>
      </c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96" t="s">
        <v>1134</v>
      </c>
      <c r="B13" s="96">
        <v>2.1969649929E10</v>
      </c>
      <c r="C13" s="96" t="s">
        <v>11841</v>
      </c>
      <c r="D13" s="97"/>
      <c r="E13" s="96" t="s">
        <v>85</v>
      </c>
      <c r="F13" s="97"/>
      <c r="G13" s="96" t="s">
        <v>86</v>
      </c>
      <c r="H13" s="98"/>
      <c r="I13" s="99"/>
      <c r="J13" s="97"/>
      <c r="K13" s="99"/>
      <c r="L13" s="97"/>
      <c r="M13" s="97"/>
      <c r="N13" s="100">
        <v>45807.0</v>
      </c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96" t="s">
        <v>10238</v>
      </c>
      <c r="B14" s="96">
        <v>2.1979401973E10</v>
      </c>
      <c r="C14" s="96" t="s">
        <v>11842</v>
      </c>
      <c r="D14" s="97"/>
      <c r="E14" s="96" t="s">
        <v>85</v>
      </c>
      <c r="F14" s="97"/>
      <c r="G14" s="96" t="s">
        <v>86</v>
      </c>
      <c r="H14" s="98"/>
      <c r="I14" s="99"/>
      <c r="J14" s="97"/>
      <c r="K14" s="99"/>
      <c r="L14" s="97"/>
      <c r="M14" s="97"/>
      <c r="N14" s="100">
        <v>45807.0</v>
      </c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96" t="s">
        <v>11843</v>
      </c>
      <c r="B15" s="96">
        <v>2.1920235227E10</v>
      </c>
      <c r="C15" s="96" t="s">
        <v>11844</v>
      </c>
      <c r="D15" s="97"/>
      <c r="E15" s="96" t="s">
        <v>85</v>
      </c>
      <c r="F15" s="97"/>
      <c r="G15" s="96" t="s">
        <v>86</v>
      </c>
      <c r="H15" s="98"/>
      <c r="I15" s="99"/>
      <c r="J15" s="97"/>
      <c r="K15" s="99"/>
      <c r="L15" s="97"/>
      <c r="M15" s="97"/>
      <c r="N15" s="100">
        <v>45807.0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96" t="s">
        <v>11845</v>
      </c>
      <c r="B16" s="96">
        <v>2.499924927E10</v>
      </c>
      <c r="C16" s="96" t="s">
        <v>11846</v>
      </c>
      <c r="D16" s="97"/>
      <c r="E16" s="96" t="s">
        <v>85</v>
      </c>
      <c r="F16" s="97"/>
      <c r="G16" s="96" t="s">
        <v>86</v>
      </c>
      <c r="H16" s="98"/>
      <c r="I16" s="99"/>
      <c r="J16" s="97"/>
      <c r="K16" s="99"/>
      <c r="L16" s="97"/>
      <c r="M16" s="97"/>
      <c r="N16" s="100">
        <v>45811.0</v>
      </c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>
      <c r="A17" s="96" t="s">
        <v>5126</v>
      </c>
      <c r="B17" s="96">
        <v>2.1995055554E10</v>
      </c>
      <c r="C17" s="96" t="s">
        <v>11847</v>
      </c>
      <c r="D17" s="97"/>
      <c r="E17" s="96" t="s">
        <v>85</v>
      </c>
      <c r="F17" s="97"/>
      <c r="G17" s="96" t="s">
        <v>86</v>
      </c>
      <c r="H17" s="98"/>
      <c r="I17" s="99"/>
      <c r="J17" s="97"/>
      <c r="K17" s="99"/>
      <c r="L17" s="97"/>
      <c r="M17" s="97"/>
      <c r="N17" s="100">
        <v>45811.0</v>
      </c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96" t="s">
        <v>11848</v>
      </c>
      <c r="B18" s="96">
        <v>2.196491748E10</v>
      </c>
      <c r="C18" s="96" t="s">
        <v>11849</v>
      </c>
      <c r="D18" s="97"/>
      <c r="E18" s="96" t="s">
        <v>85</v>
      </c>
      <c r="F18" s="97"/>
      <c r="G18" s="96" t="s">
        <v>86</v>
      </c>
      <c r="H18" s="98"/>
      <c r="I18" s="99"/>
      <c r="J18" s="97"/>
      <c r="K18" s="99"/>
      <c r="L18" s="97"/>
      <c r="M18" s="97"/>
      <c r="N18" s="100">
        <v>45811.0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96" t="s">
        <v>7493</v>
      </c>
      <c r="B19" s="96">
        <v>2.1973358357E10</v>
      </c>
      <c r="C19" s="96" t="s">
        <v>11850</v>
      </c>
      <c r="D19" s="97"/>
      <c r="E19" s="96" t="s">
        <v>85</v>
      </c>
      <c r="F19" s="97"/>
      <c r="G19" s="96" t="s">
        <v>86</v>
      </c>
      <c r="H19" s="98"/>
      <c r="I19" s="99"/>
      <c r="J19" s="97"/>
      <c r="K19" s="99"/>
      <c r="L19" s="97"/>
      <c r="M19" s="97"/>
      <c r="N19" s="100">
        <v>45811.0</v>
      </c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96" t="s">
        <v>32</v>
      </c>
      <c r="B20" s="96">
        <v>2.1974279179E10</v>
      </c>
      <c r="C20" s="96" t="s">
        <v>11851</v>
      </c>
      <c r="D20" s="97"/>
      <c r="E20" s="96" t="s">
        <v>85</v>
      </c>
      <c r="F20" s="97"/>
      <c r="G20" s="96" t="s">
        <v>86</v>
      </c>
      <c r="H20" s="98"/>
      <c r="I20" s="99"/>
      <c r="J20" s="97"/>
      <c r="K20" s="99"/>
      <c r="L20" s="97"/>
      <c r="M20" s="97"/>
      <c r="N20" s="100">
        <v>45811.0</v>
      </c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>
      <c r="A21" s="96" t="s">
        <v>4014</v>
      </c>
      <c r="B21" s="97"/>
      <c r="C21" s="96" t="s">
        <v>11852</v>
      </c>
      <c r="D21" s="97"/>
      <c r="E21" s="96" t="s">
        <v>85</v>
      </c>
      <c r="F21" s="97"/>
      <c r="G21" s="96" t="s">
        <v>86</v>
      </c>
      <c r="H21" s="98"/>
      <c r="I21" s="99"/>
      <c r="J21" s="97"/>
      <c r="K21" s="99"/>
      <c r="L21" s="97"/>
      <c r="M21" s="97"/>
      <c r="N21" s="100">
        <v>45811.0</v>
      </c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>
      <c r="A22" s="96" t="s">
        <v>11853</v>
      </c>
      <c r="B22" s="96" t="s">
        <v>11854</v>
      </c>
      <c r="C22" s="96" t="s">
        <v>11855</v>
      </c>
      <c r="D22" s="96" t="s">
        <v>11856</v>
      </c>
      <c r="E22" s="96" t="s">
        <v>134</v>
      </c>
      <c r="F22" s="96" t="s">
        <v>93</v>
      </c>
      <c r="G22" s="96" t="s">
        <v>53</v>
      </c>
      <c r="H22" s="101">
        <v>1948.42</v>
      </c>
      <c r="I22" s="99"/>
      <c r="J22" s="96">
        <v>9.6425504E7</v>
      </c>
      <c r="K22" s="100">
        <v>45818.0</v>
      </c>
      <c r="L22" s="97"/>
      <c r="M22" s="97"/>
      <c r="N22" s="100">
        <v>45812.0</v>
      </c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>
      <c r="A23" s="96" t="s">
        <v>11857</v>
      </c>
      <c r="B23" s="96" t="s">
        <v>11858</v>
      </c>
      <c r="C23" s="96" t="s">
        <v>11859</v>
      </c>
      <c r="D23" s="96" t="s">
        <v>11860</v>
      </c>
      <c r="E23" s="96" t="s">
        <v>134</v>
      </c>
      <c r="F23" s="96" t="s">
        <v>93</v>
      </c>
      <c r="G23" s="96" t="s">
        <v>53</v>
      </c>
      <c r="H23" s="101">
        <v>1379.98</v>
      </c>
      <c r="I23" s="99"/>
      <c r="J23" s="96">
        <v>4.4046831E7</v>
      </c>
      <c r="K23" s="100">
        <v>45828.0</v>
      </c>
      <c r="L23" s="97"/>
      <c r="M23" s="97"/>
      <c r="N23" s="100">
        <v>45805.0</v>
      </c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>
      <c r="A24" s="96" t="s">
        <v>11861</v>
      </c>
      <c r="B24" s="96" t="s">
        <v>11862</v>
      </c>
      <c r="C24" s="97"/>
      <c r="D24" s="96" t="s">
        <v>11863</v>
      </c>
      <c r="E24" s="96" t="s">
        <v>134</v>
      </c>
      <c r="F24" s="96" t="s">
        <v>1066</v>
      </c>
      <c r="G24" s="96" t="s">
        <v>53</v>
      </c>
      <c r="H24" s="101">
        <v>621.33</v>
      </c>
      <c r="I24" s="99"/>
      <c r="J24" s="96">
        <v>1.7488987749172E13</v>
      </c>
      <c r="K24" s="100">
        <v>45826.0</v>
      </c>
      <c r="L24" s="97"/>
      <c r="M24" s="97"/>
      <c r="N24" s="100">
        <v>45812.0</v>
      </c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>
      <c r="A25" s="96" t="s">
        <v>7245</v>
      </c>
      <c r="B25" s="96" t="s">
        <v>11864</v>
      </c>
      <c r="C25" s="96" t="s">
        <v>11865</v>
      </c>
      <c r="D25" s="97"/>
      <c r="E25" s="96" t="s">
        <v>649</v>
      </c>
      <c r="F25" s="97"/>
      <c r="G25" s="96" t="s">
        <v>86</v>
      </c>
      <c r="H25" s="98"/>
      <c r="I25" s="99"/>
      <c r="J25" s="97"/>
      <c r="K25" s="99"/>
      <c r="L25" s="97"/>
      <c r="M25" s="96" t="s">
        <v>11866</v>
      </c>
      <c r="N25" s="100">
        <v>45812.0</v>
      </c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>
      <c r="A26" s="96" t="s">
        <v>4959</v>
      </c>
      <c r="B26" s="96" t="s">
        <v>11867</v>
      </c>
      <c r="C26" s="96" t="s">
        <v>11868</v>
      </c>
      <c r="D26" s="97"/>
      <c r="E26" s="96" t="s">
        <v>671</v>
      </c>
      <c r="F26" s="97"/>
      <c r="G26" s="96" t="s">
        <v>86</v>
      </c>
      <c r="H26" s="98"/>
      <c r="I26" s="99"/>
      <c r="J26" s="97"/>
      <c r="K26" s="99"/>
      <c r="L26" s="97"/>
      <c r="M26" s="97"/>
      <c r="N26" s="100">
        <v>45812.0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>
      <c r="A27" s="96" t="s">
        <v>11869</v>
      </c>
      <c r="B27" s="96" t="s">
        <v>11870</v>
      </c>
      <c r="C27" s="96" t="s">
        <v>11871</v>
      </c>
      <c r="D27" s="97"/>
      <c r="E27" s="96" t="s">
        <v>85</v>
      </c>
      <c r="F27" s="97"/>
      <c r="G27" s="96" t="s">
        <v>86</v>
      </c>
      <c r="H27" s="98"/>
      <c r="I27" s="99"/>
      <c r="J27" s="97"/>
      <c r="K27" s="99"/>
      <c r="L27" s="97"/>
      <c r="M27" s="97"/>
      <c r="N27" s="100">
        <v>45812.0</v>
      </c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>
      <c r="A28" s="96" t="s">
        <v>4998</v>
      </c>
      <c r="B28" s="96" t="s">
        <v>11872</v>
      </c>
      <c r="C28" s="96" t="s">
        <v>11873</v>
      </c>
      <c r="D28" s="97"/>
      <c r="E28" s="96" t="s">
        <v>85</v>
      </c>
      <c r="F28" s="97"/>
      <c r="G28" s="96" t="s">
        <v>86</v>
      </c>
      <c r="H28" s="98"/>
      <c r="I28" s="99"/>
      <c r="J28" s="97"/>
      <c r="K28" s="99"/>
      <c r="L28" s="97"/>
      <c r="M28" s="97"/>
      <c r="N28" s="100">
        <v>45812.0</v>
      </c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>
      <c r="A29" s="96" t="s">
        <v>4061</v>
      </c>
      <c r="B29" s="96" t="s">
        <v>11874</v>
      </c>
      <c r="C29" s="96" t="s">
        <v>11875</v>
      </c>
      <c r="D29" s="97"/>
      <c r="E29" s="96" t="s">
        <v>85</v>
      </c>
      <c r="F29" s="96" t="s">
        <v>93</v>
      </c>
      <c r="G29" s="96" t="s">
        <v>131</v>
      </c>
      <c r="H29" s="98"/>
      <c r="I29" s="99"/>
      <c r="J29" s="97"/>
      <c r="K29" s="99"/>
      <c r="L29" s="97"/>
      <c r="M29" s="97"/>
      <c r="N29" s="100">
        <v>45812.0</v>
      </c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>
      <c r="A30" s="96" t="s">
        <v>5186</v>
      </c>
      <c r="B30" s="96" t="s">
        <v>11876</v>
      </c>
      <c r="C30" s="96" t="s">
        <v>11877</v>
      </c>
      <c r="D30" s="97"/>
      <c r="E30" s="96" t="s">
        <v>85</v>
      </c>
      <c r="F30" s="97"/>
      <c r="G30" s="96" t="s">
        <v>86</v>
      </c>
      <c r="H30" s="98"/>
      <c r="I30" s="99"/>
      <c r="J30" s="97"/>
      <c r="K30" s="99"/>
      <c r="L30" s="97"/>
      <c r="M30" s="97"/>
      <c r="N30" s="100">
        <v>45812.0</v>
      </c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>
      <c r="A31" s="96" t="s">
        <v>4744</v>
      </c>
      <c r="B31" s="96" t="s">
        <v>11878</v>
      </c>
      <c r="C31" s="96" t="s">
        <v>11879</v>
      </c>
      <c r="D31" s="97"/>
      <c r="E31" s="96" t="s">
        <v>85</v>
      </c>
      <c r="F31" s="97"/>
      <c r="G31" s="96" t="s">
        <v>86</v>
      </c>
      <c r="H31" s="98"/>
      <c r="I31" s="99"/>
      <c r="J31" s="97"/>
      <c r="K31" s="99"/>
      <c r="L31" s="97"/>
      <c r="M31" s="97"/>
      <c r="N31" s="100">
        <v>45812.0</v>
      </c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>
      <c r="A32" s="96" t="s">
        <v>10450</v>
      </c>
      <c r="B32" s="96" t="s">
        <v>11880</v>
      </c>
      <c r="C32" s="96" t="s">
        <v>11881</v>
      </c>
      <c r="D32" s="97"/>
      <c r="E32" s="96" t="s">
        <v>85</v>
      </c>
      <c r="F32" s="97"/>
      <c r="G32" s="96" t="s">
        <v>86</v>
      </c>
      <c r="H32" s="98"/>
      <c r="I32" s="99"/>
      <c r="J32" s="97"/>
      <c r="K32" s="99"/>
      <c r="L32" s="97"/>
      <c r="M32" s="97"/>
      <c r="N32" s="100">
        <v>45812.0</v>
      </c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>
      <c r="A33" s="96" t="s">
        <v>5185</v>
      </c>
      <c r="B33" s="96" t="s">
        <v>11882</v>
      </c>
      <c r="C33" s="96" t="s">
        <v>11883</v>
      </c>
      <c r="D33" s="97"/>
      <c r="E33" s="96" t="s">
        <v>671</v>
      </c>
      <c r="F33" s="97"/>
      <c r="G33" s="96" t="s">
        <v>86</v>
      </c>
      <c r="H33" s="98"/>
      <c r="I33" s="99"/>
      <c r="J33" s="97"/>
      <c r="K33" s="99"/>
      <c r="L33" s="97"/>
      <c r="M33" s="97"/>
      <c r="N33" s="100">
        <v>45817.0</v>
      </c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>
      <c r="A34" s="96" t="s">
        <v>11884</v>
      </c>
      <c r="B34" s="96" t="s">
        <v>11885</v>
      </c>
      <c r="C34" s="96" t="s">
        <v>11886</v>
      </c>
      <c r="D34" s="97"/>
      <c r="E34" s="96" t="s">
        <v>671</v>
      </c>
      <c r="F34" s="96" t="s">
        <v>718</v>
      </c>
      <c r="G34" s="96" t="s">
        <v>94</v>
      </c>
      <c r="H34" s="98"/>
      <c r="I34" s="99"/>
      <c r="J34" s="97"/>
      <c r="K34" s="99"/>
      <c r="L34" s="97"/>
      <c r="M34" s="97"/>
      <c r="N34" s="100">
        <v>45817.0</v>
      </c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>
      <c r="A35" s="96" t="s">
        <v>9222</v>
      </c>
      <c r="B35" s="96" t="s">
        <v>11887</v>
      </c>
      <c r="C35" s="96" t="s">
        <v>11888</v>
      </c>
      <c r="D35" s="97"/>
      <c r="E35" s="96" t="s">
        <v>671</v>
      </c>
      <c r="F35" s="97"/>
      <c r="G35" s="96" t="s">
        <v>86</v>
      </c>
      <c r="H35" s="98"/>
      <c r="I35" s="99"/>
      <c r="J35" s="97"/>
      <c r="K35" s="99"/>
      <c r="L35" s="97"/>
      <c r="M35" s="97"/>
      <c r="N35" s="100">
        <v>45817.0</v>
      </c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>
      <c r="A36" s="96" t="s">
        <v>7117</v>
      </c>
      <c r="B36" s="96" t="s">
        <v>11889</v>
      </c>
      <c r="C36" s="96" t="s">
        <v>11890</v>
      </c>
      <c r="D36" s="97"/>
      <c r="E36" s="96" t="s">
        <v>671</v>
      </c>
      <c r="F36" s="97"/>
      <c r="G36" s="96" t="s">
        <v>86</v>
      </c>
      <c r="H36" s="98"/>
      <c r="I36" s="99"/>
      <c r="J36" s="97"/>
      <c r="K36" s="99"/>
      <c r="L36" s="97"/>
      <c r="M36" s="97"/>
      <c r="N36" s="100">
        <v>45817.0</v>
      </c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>
      <c r="A37" s="96" t="s">
        <v>11891</v>
      </c>
      <c r="B37" s="96" t="s">
        <v>11892</v>
      </c>
      <c r="C37" s="96" t="s">
        <v>11893</v>
      </c>
      <c r="D37" s="97"/>
      <c r="E37" s="96" t="s">
        <v>85</v>
      </c>
      <c r="F37" s="97"/>
      <c r="G37" s="96" t="s">
        <v>150</v>
      </c>
      <c r="H37" s="98"/>
      <c r="I37" s="99"/>
      <c r="J37" s="97"/>
      <c r="K37" s="99"/>
      <c r="L37" s="97"/>
      <c r="M37" s="96" t="s">
        <v>11894</v>
      </c>
      <c r="N37" s="100">
        <v>45817.0</v>
      </c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>
      <c r="A38" s="96" t="s">
        <v>9982</v>
      </c>
      <c r="B38" s="96" t="s">
        <v>11895</v>
      </c>
      <c r="C38" s="96" t="s">
        <v>11896</v>
      </c>
      <c r="D38" s="97"/>
      <c r="E38" s="96" t="s">
        <v>85</v>
      </c>
      <c r="F38" s="97"/>
      <c r="G38" s="96" t="s">
        <v>86</v>
      </c>
      <c r="H38" s="98"/>
      <c r="I38" s="99"/>
      <c r="J38" s="97"/>
      <c r="K38" s="99"/>
      <c r="L38" s="97"/>
      <c r="M38" s="97"/>
      <c r="N38" s="100">
        <v>45817.0</v>
      </c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>
      <c r="A39" s="96" t="s">
        <v>2424</v>
      </c>
      <c r="B39" s="96" t="s">
        <v>11897</v>
      </c>
      <c r="C39" s="96" t="s">
        <v>11898</v>
      </c>
      <c r="D39" s="97"/>
      <c r="E39" s="96" t="s">
        <v>85</v>
      </c>
      <c r="F39" s="96" t="s">
        <v>140</v>
      </c>
      <c r="G39" s="96" t="s">
        <v>94</v>
      </c>
      <c r="H39" s="98"/>
      <c r="I39" s="99"/>
      <c r="J39" s="97"/>
      <c r="K39" s="99"/>
      <c r="L39" s="97"/>
      <c r="M39" s="97"/>
      <c r="N39" s="100">
        <v>45817.0</v>
      </c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>
      <c r="A40" s="96" t="s">
        <v>11899</v>
      </c>
      <c r="B40" s="96" t="s">
        <v>11900</v>
      </c>
      <c r="C40" s="96" t="s">
        <v>11901</v>
      </c>
      <c r="D40" s="97"/>
      <c r="E40" s="96" t="s">
        <v>85</v>
      </c>
      <c r="F40" s="96" t="s">
        <v>93</v>
      </c>
      <c r="G40" s="96" t="s">
        <v>94</v>
      </c>
      <c r="H40" s="98"/>
      <c r="I40" s="99"/>
      <c r="J40" s="97"/>
      <c r="K40" s="99"/>
      <c r="L40" s="97"/>
      <c r="M40" s="97"/>
      <c r="N40" s="100">
        <v>45817.0</v>
      </c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>
      <c r="A41" s="96" t="s">
        <v>4206</v>
      </c>
      <c r="B41" s="96" t="s">
        <v>11902</v>
      </c>
      <c r="C41" s="96" t="s">
        <v>11903</v>
      </c>
      <c r="D41" s="97"/>
      <c r="E41" s="96" t="s">
        <v>85</v>
      </c>
      <c r="F41" s="97"/>
      <c r="G41" s="97"/>
      <c r="H41" s="98"/>
      <c r="I41" s="99"/>
      <c r="J41" s="97"/>
      <c r="K41" s="99"/>
      <c r="L41" s="97"/>
      <c r="M41" s="97"/>
      <c r="N41" s="100">
        <v>45817.0</v>
      </c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>
      <c r="A42" s="96" t="s">
        <v>4575</v>
      </c>
      <c r="B42" s="96" t="s">
        <v>11904</v>
      </c>
      <c r="C42" s="96" t="s">
        <v>11905</v>
      </c>
      <c r="D42" s="97"/>
      <c r="E42" s="96" t="s">
        <v>85</v>
      </c>
      <c r="F42" s="97"/>
      <c r="G42" s="96" t="s">
        <v>150</v>
      </c>
      <c r="H42" s="98"/>
      <c r="I42" s="99"/>
      <c r="J42" s="97"/>
      <c r="K42" s="99"/>
      <c r="L42" s="97"/>
      <c r="M42" s="97"/>
      <c r="N42" s="100">
        <v>45817.0</v>
      </c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>
      <c r="A43" s="96" t="s">
        <v>4441</v>
      </c>
      <c r="B43" s="96">
        <v>2.1964482099E10</v>
      </c>
      <c r="C43" s="96" t="s">
        <v>11906</v>
      </c>
      <c r="D43" s="97"/>
      <c r="E43" s="96" t="s">
        <v>85</v>
      </c>
      <c r="F43" s="96" t="s">
        <v>278</v>
      </c>
      <c r="G43" s="96" t="s">
        <v>94</v>
      </c>
      <c r="H43" s="98"/>
      <c r="I43" s="99"/>
      <c r="J43" s="97"/>
      <c r="K43" s="99"/>
      <c r="L43" s="97"/>
      <c r="M43" s="97"/>
      <c r="N43" s="100">
        <v>45817.0</v>
      </c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>
      <c r="A44" s="96" t="s">
        <v>11907</v>
      </c>
      <c r="B44" s="96">
        <v>2.4992955125E10</v>
      </c>
      <c r="C44" s="96" t="s">
        <v>11908</v>
      </c>
      <c r="D44" s="97"/>
      <c r="E44" s="96" t="s">
        <v>85</v>
      </c>
      <c r="F44" s="96" t="s">
        <v>93</v>
      </c>
      <c r="G44" s="96" t="s">
        <v>94</v>
      </c>
      <c r="H44" s="98"/>
      <c r="I44" s="99"/>
      <c r="J44" s="97"/>
      <c r="K44" s="99"/>
      <c r="L44" s="97"/>
      <c r="M44" s="97"/>
      <c r="N44" s="100">
        <v>45817.0</v>
      </c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>
      <c r="A45" s="96" t="s">
        <v>493</v>
      </c>
      <c r="B45" s="96">
        <v>2.196929164E10</v>
      </c>
      <c r="C45" s="96" t="s">
        <v>11909</v>
      </c>
      <c r="D45" s="97"/>
      <c r="E45" s="96" t="s">
        <v>85</v>
      </c>
      <c r="F45" s="97"/>
      <c r="G45" s="96" t="s">
        <v>86</v>
      </c>
      <c r="H45" s="98"/>
      <c r="I45" s="99"/>
      <c r="J45" s="97"/>
      <c r="K45" s="99"/>
      <c r="L45" s="97"/>
      <c r="M45" s="97"/>
      <c r="N45" s="100">
        <v>45817.0</v>
      </c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>
      <c r="A46" s="96" t="s">
        <v>3436</v>
      </c>
      <c r="B46" s="96">
        <v>2.1965771122E10</v>
      </c>
      <c r="C46" s="96" t="s">
        <v>11910</v>
      </c>
      <c r="D46" s="97"/>
      <c r="E46" s="96" t="s">
        <v>85</v>
      </c>
      <c r="F46" s="96" t="s">
        <v>140</v>
      </c>
      <c r="G46" s="96" t="s">
        <v>131</v>
      </c>
      <c r="H46" s="98"/>
      <c r="I46" s="99"/>
      <c r="J46" s="97"/>
      <c r="K46" s="99"/>
      <c r="L46" s="97"/>
      <c r="M46" s="97"/>
      <c r="N46" s="100">
        <v>45817.0</v>
      </c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>
      <c r="A47" s="96" t="s">
        <v>4118</v>
      </c>
      <c r="B47" s="96">
        <v>2.299907372E10</v>
      </c>
      <c r="C47" s="96" t="s">
        <v>11911</v>
      </c>
      <c r="D47" s="97"/>
      <c r="E47" s="96" t="s">
        <v>85</v>
      </c>
      <c r="F47" s="96" t="s">
        <v>261</v>
      </c>
      <c r="G47" s="96" t="s">
        <v>150</v>
      </c>
      <c r="H47" s="98"/>
      <c r="I47" s="99"/>
      <c r="J47" s="97"/>
      <c r="K47" s="99"/>
      <c r="L47" s="97"/>
      <c r="M47" s="96" t="s">
        <v>11912</v>
      </c>
      <c r="N47" s="100">
        <v>45817.0</v>
      </c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>
      <c r="A48" s="96" t="s">
        <v>4983</v>
      </c>
      <c r="B48" s="96">
        <v>2.1967286828E10</v>
      </c>
      <c r="C48" s="97"/>
      <c r="D48" s="97"/>
      <c r="E48" s="96" t="s">
        <v>671</v>
      </c>
      <c r="F48" s="96" t="s">
        <v>289</v>
      </c>
      <c r="G48" s="96" t="s">
        <v>94</v>
      </c>
      <c r="H48" s="98"/>
      <c r="I48" s="99"/>
      <c r="J48" s="97"/>
      <c r="K48" s="99"/>
      <c r="L48" s="97"/>
      <c r="M48" s="97"/>
      <c r="N48" s="100">
        <v>45817.0</v>
      </c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>
      <c r="A49" s="96" t="s">
        <v>4795</v>
      </c>
      <c r="B49" s="96">
        <v>2.2999547175E10</v>
      </c>
      <c r="C49" s="97"/>
      <c r="D49" s="97"/>
      <c r="E49" s="96" t="s">
        <v>671</v>
      </c>
      <c r="F49" s="97"/>
      <c r="G49" s="96" t="s">
        <v>86</v>
      </c>
      <c r="H49" s="98"/>
      <c r="I49" s="99"/>
      <c r="J49" s="97"/>
      <c r="K49" s="99"/>
      <c r="L49" s="97"/>
      <c r="M49" s="97"/>
      <c r="N49" s="100">
        <v>45818.0</v>
      </c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>
      <c r="A50" s="96" t="s">
        <v>4951</v>
      </c>
      <c r="B50" s="96">
        <v>2.2981148932E10</v>
      </c>
      <c r="C50" s="96" t="s">
        <v>11913</v>
      </c>
      <c r="D50" s="97"/>
      <c r="E50" s="96" t="s">
        <v>85</v>
      </c>
      <c r="F50" s="97"/>
      <c r="G50" s="96" t="s">
        <v>86</v>
      </c>
      <c r="H50" s="98"/>
      <c r="I50" s="99"/>
      <c r="J50" s="97"/>
      <c r="K50" s="99"/>
      <c r="L50" s="97"/>
      <c r="M50" s="97"/>
      <c r="N50" s="100">
        <v>45819.0</v>
      </c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>
      <c r="A51" s="96" t="s">
        <v>4639</v>
      </c>
      <c r="B51" s="96">
        <v>2.1997195921E10</v>
      </c>
      <c r="C51" s="96" t="s">
        <v>11914</v>
      </c>
      <c r="D51" s="97"/>
      <c r="E51" s="96" t="s">
        <v>85</v>
      </c>
      <c r="F51" s="97"/>
      <c r="G51" s="96" t="s">
        <v>86</v>
      </c>
      <c r="H51" s="98"/>
      <c r="I51" s="99"/>
      <c r="J51" s="97"/>
      <c r="K51" s="99"/>
      <c r="L51" s="97"/>
      <c r="M51" s="97"/>
      <c r="N51" s="100">
        <v>45819.0</v>
      </c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>
      <c r="A52" s="96" t="s">
        <v>4458</v>
      </c>
      <c r="B52" s="96">
        <v>2.199623235E10</v>
      </c>
      <c r="C52" s="96" t="s">
        <v>11915</v>
      </c>
      <c r="D52" s="97"/>
      <c r="E52" s="96" t="s">
        <v>85</v>
      </c>
      <c r="F52" s="97"/>
      <c r="G52" s="96" t="s">
        <v>86</v>
      </c>
      <c r="H52" s="98"/>
      <c r="I52" s="99"/>
      <c r="J52" s="97"/>
      <c r="K52" s="99"/>
      <c r="L52" s="97"/>
      <c r="M52" s="97"/>
      <c r="N52" s="100">
        <v>45819.0</v>
      </c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>
      <c r="A53" s="96" t="s">
        <v>4176</v>
      </c>
      <c r="B53" s="96">
        <v>2.1988070621E10</v>
      </c>
      <c r="C53" s="96" t="s">
        <v>11916</v>
      </c>
      <c r="D53" s="97"/>
      <c r="E53" s="96" t="s">
        <v>85</v>
      </c>
      <c r="F53" s="97"/>
      <c r="G53" s="96" t="s">
        <v>86</v>
      </c>
      <c r="H53" s="98"/>
      <c r="I53" s="99"/>
      <c r="J53" s="97"/>
      <c r="K53" s="99"/>
      <c r="L53" s="97"/>
      <c r="M53" s="97"/>
      <c r="N53" s="100">
        <v>45819.0</v>
      </c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>
      <c r="A54" s="96" t="s">
        <v>4274</v>
      </c>
      <c r="B54" s="96">
        <v>2.1972128931E10</v>
      </c>
      <c r="C54" s="96" t="s">
        <v>11917</v>
      </c>
      <c r="D54" s="97"/>
      <c r="E54" s="96" t="s">
        <v>85</v>
      </c>
      <c r="F54" s="97"/>
      <c r="G54" s="96" t="s">
        <v>86</v>
      </c>
      <c r="H54" s="98"/>
      <c r="I54" s="99"/>
      <c r="J54" s="97"/>
      <c r="K54" s="99"/>
      <c r="L54" s="97"/>
      <c r="M54" s="97"/>
      <c r="N54" s="100">
        <v>45819.0</v>
      </c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>
      <c r="A55" s="96" t="s">
        <v>4541</v>
      </c>
      <c r="B55" s="96">
        <v>2.499325985E10</v>
      </c>
      <c r="C55" s="96" t="s">
        <v>11918</v>
      </c>
      <c r="D55" s="97"/>
      <c r="E55" s="96" t="s">
        <v>85</v>
      </c>
      <c r="F55" s="97"/>
      <c r="G55" s="96" t="s">
        <v>131</v>
      </c>
      <c r="H55" s="98"/>
      <c r="I55" s="99"/>
      <c r="J55" s="97"/>
      <c r="K55" s="99"/>
      <c r="L55" s="97"/>
      <c r="M55" s="97"/>
      <c r="N55" s="100">
        <v>45826.0</v>
      </c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>
      <c r="A56" s="96" t="s">
        <v>4650</v>
      </c>
      <c r="B56" s="96">
        <v>2.1976350544E10</v>
      </c>
      <c r="C56" s="96" t="s">
        <v>11919</v>
      </c>
      <c r="D56" s="96" t="s">
        <v>10286</v>
      </c>
      <c r="E56" s="96" t="s">
        <v>85</v>
      </c>
      <c r="F56" s="96" t="s">
        <v>970</v>
      </c>
      <c r="G56" s="96" t="s">
        <v>131</v>
      </c>
      <c r="H56" s="101">
        <v>219.0</v>
      </c>
      <c r="I56" s="99"/>
      <c r="J56" s="97"/>
      <c r="K56" s="99"/>
      <c r="L56" s="97"/>
      <c r="M56" s="96" t="s">
        <v>11920</v>
      </c>
      <c r="N56" s="100">
        <v>45826.0</v>
      </c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>
      <c r="A57" s="96" t="s">
        <v>11921</v>
      </c>
      <c r="B57" s="96">
        <v>2.2988237775E10</v>
      </c>
      <c r="C57" s="96" t="s">
        <v>11922</v>
      </c>
      <c r="D57" s="96" t="s">
        <v>11923</v>
      </c>
      <c r="E57" s="96" t="s">
        <v>85</v>
      </c>
      <c r="F57" s="96" t="s">
        <v>93</v>
      </c>
      <c r="G57" s="96" t="s">
        <v>94</v>
      </c>
      <c r="H57" s="101">
        <v>1113.37</v>
      </c>
      <c r="I57" s="99"/>
      <c r="J57" s="97"/>
      <c r="K57" s="99"/>
      <c r="L57" s="97"/>
      <c r="M57" s="96" t="s">
        <v>11924</v>
      </c>
      <c r="N57" s="100">
        <v>45826.0</v>
      </c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>
      <c r="A58" s="96" t="s">
        <v>646</v>
      </c>
      <c r="B58" s="96">
        <v>2.1993856838E10</v>
      </c>
      <c r="C58" s="96" t="s">
        <v>11925</v>
      </c>
      <c r="D58" s="97"/>
      <c r="E58" s="96" t="s">
        <v>85</v>
      </c>
      <c r="F58" s="96" t="s">
        <v>93</v>
      </c>
      <c r="G58" s="96" t="s">
        <v>94</v>
      </c>
      <c r="H58" s="101">
        <v>1432.0</v>
      </c>
      <c r="I58" s="99"/>
      <c r="J58" s="97"/>
      <c r="K58" s="99"/>
      <c r="L58" s="97"/>
      <c r="M58" s="96" t="s">
        <v>11926</v>
      </c>
      <c r="N58" s="100">
        <v>45826.0</v>
      </c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>
      <c r="A59" s="96" t="s">
        <v>160</v>
      </c>
      <c r="B59" s="96">
        <v>2.1986363029E10</v>
      </c>
      <c r="C59" s="96" t="s">
        <v>11927</v>
      </c>
      <c r="D59" s="96" t="s">
        <v>9763</v>
      </c>
      <c r="E59" s="96" t="s">
        <v>85</v>
      </c>
      <c r="F59" s="96" t="s">
        <v>182</v>
      </c>
      <c r="G59" s="96" t="s">
        <v>131</v>
      </c>
      <c r="H59" s="101">
        <v>714.0</v>
      </c>
      <c r="I59" s="99"/>
      <c r="J59" s="97"/>
      <c r="K59" s="99"/>
      <c r="L59" s="97"/>
      <c r="M59" s="96" t="s">
        <v>11926</v>
      </c>
      <c r="N59" s="100">
        <v>45826.0</v>
      </c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>
      <c r="A60" s="96" t="s">
        <v>4053</v>
      </c>
      <c r="B60" s="96">
        <v>2.1970329722E10</v>
      </c>
      <c r="C60" s="96" t="s">
        <v>11928</v>
      </c>
      <c r="D60" s="97"/>
      <c r="E60" s="96" t="s">
        <v>85</v>
      </c>
      <c r="F60" s="96" t="s">
        <v>289</v>
      </c>
      <c r="G60" s="96" t="s">
        <v>94</v>
      </c>
      <c r="H60" s="101">
        <v>752.0</v>
      </c>
      <c r="I60" s="99"/>
      <c r="J60" s="97"/>
      <c r="K60" s="99"/>
      <c r="L60" s="97"/>
      <c r="M60" s="96" t="s">
        <v>11926</v>
      </c>
      <c r="N60" s="100">
        <v>45826.0</v>
      </c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>
      <c r="A61" s="96" t="s">
        <v>782</v>
      </c>
      <c r="B61" s="96">
        <v>2.1996802381E10</v>
      </c>
      <c r="C61" s="96" t="s">
        <v>11929</v>
      </c>
      <c r="D61" s="97"/>
      <c r="E61" s="96" t="s">
        <v>85</v>
      </c>
      <c r="F61" s="97"/>
      <c r="G61" s="96" t="s">
        <v>86</v>
      </c>
      <c r="H61" s="98"/>
      <c r="I61" s="99"/>
      <c r="J61" s="97"/>
      <c r="K61" s="99"/>
      <c r="L61" s="97"/>
      <c r="M61" s="97"/>
      <c r="N61" s="100">
        <v>45826.0</v>
      </c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>
      <c r="A62" s="96" t="s">
        <v>162</v>
      </c>
      <c r="B62" s="96">
        <v>2.199581943E10</v>
      </c>
      <c r="C62" s="96" t="s">
        <v>11930</v>
      </c>
      <c r="D62" s="97"/>
      <c r="E62" s="96" t="s">
        <v>85</v>
      </c>
      <c r="F62" s="97"/>
      <c r="G62" s="96" t="s">
        <v>86</v>
      </c>
      <c r="H62" s="98"/>
      <c r="I62" s="99"/>
      <c r="J62" s="97"/>
      <c r="K62" s="99"/>
      <c r="L62" s="97"/>
      <c r="M62" s="97"/>
      <c r="N62" s="100">
        <v>45826.0</v>
      </c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>
      <c r="A63" s="96" t="s">
        <v>414</v>
      </c>
      <c r="B63" s="96">
        <v>2.1966479675E10</v>
      </c>
      <c r="C63" s="96" t="s">
        <v>11931</v>
      </c>
      <c r="D63" s="97"/>
      <c r="E63" s="96" t="s">
        <v>85</v>
      </c>
      <c r="F63" s="97"/>
      <c r="G63" s="96" t="s">
        <v>86</v>
      </c>
      <c r="H63" s="98"/>
      <c r="I63" s="99"/>
      <c r="J63" s="97"/>
      <c r="K63" s="99"/>
      <c r="L63" s="97"/>
      <c r="M63" s="97"/>
      <c r="N63" s="100">
        <v>45826.0</v>
      </c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>
      <c r="A64" s="96" t="s">
        <v>11932</v>
      </c>
      <c r="B64" s="96">
        <v>2.2974015101E10</v>
      </c>
      <c r="C64" s="96" t="s">
        <v>11933</v>
      </c>
      <c r="D64" s="97"/>
      <c r="E64" s="96" t="s">
        <v>85</v>
      </c>
      <c r="F64" s="97"/>
      <c r="G64" s="96" t="s">
        <v>86</v>
      </c>
      <c r="H64" s="98"/>
      <c r="I64" s="99"/>
      <c r="J64" s="97"/>
      <c r="K64" s="99"/>
      <c r="L64" s="97"/>
      <c r="M64" s="97"/>
      <c r="N64" s="100">
        <v>45826.0</v>
      </c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>
      <c r="A65" s="96" t="s">
        <v>4165</v>
      </c>
      <c r="B65" s="96">
        <v>2.2974015101E10</v>
      </c>
      <c r="C65" s="96" t="s">
        <v>11933</v>
      </c>
      <c r="D65" s="97"/>
      <c r="E65" s="96" t="s">
        <v>85</v>
      </c>
      <c r="F65" s="97"/>
      <c r="G65" s="96" t="s">
        <v>86</v>
      </c>
      <c r="H65" s="98"/>
      <c r="I65" s="99"/>
      <c r="J65" s="97"/>
      <c r="K65" s="99"/>
      <c r="L65" s="97"/>
      <c r="M65" s="97"/>
      <c r="N65" s="100">
        <v>45826.0</v>
      </c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>
      <c r="A66" s="96" t="s">
        <v>4826</v>
      </c>
      <c r="B66" s="96">
        <v>2.1972902982E10</v>
      </c>
      <c r="C66" s="96" t="s">
        <v>11934</v>
      </c>
      <c r="D66" s="97"/>
      <c r="E66" s="96" t="s">
        <v>85</v>
      </c>
      <c r="F66" s="97"/>
      <c r="G66" s="96" t="s">
        <v>86</v>
      </c>
      <c r="H66" s="98"/>
      <c r="I66" s="99"/>
      <c r="J66" s="97"/>
      <c r="K66" s="99"/>
      <c r="L66" s="97"/>
      <c r="M66" s="97"/>
      <c r="N66" s="100">
        <v>45826.0</v>
      </c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>
      <c r="A67" s="96" t="s">
        <v>4031</v>
      </c>
      <c r="B67" s="96">
        <v>2.1973052151E10</v>
      </c>
      <c r="C67" s="96" t="s">
        <v>7423</v>
      </c>
      <c r="D67" s="97"/>
      <c r="E67" s="96" t="s">
        <v>85</v>
      </c>
      <c r="F67" s="97"/>
      <c r="G67" s="96" t="s">
        <v>86</v>
      </c>
      <c r="H67" s="98"/>
      <c r="I67" s="99"/>
      <c r="J67" s="97"/>
      <c r="K67" s="99"/>
      <c r="L67" s="97"/>
      <c r="M67" s="97"/>
      <c r="N67" s="100">
        <v>45826.0</v>
      </c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>
      <c r="A68" s="96" t="s">
        <v>4439</v>
      </c>
      <c r="B68" s="96">
        <v>2.2998738794E10</v>
      </c>
      <c r="C68" s="96" t="s">
        <v>11935</v>
      </c>
      <c r="D68" s="97"/>
      <c r="E68" s="96" t="s">
        <v>85</v>
      </c>
      <c r="F68" s="97"/>
      <c r="G68" s="96" t="s">
        <v>94</v>
      </c>
      <c r="H68" s="98"/>
      <c r="I68" s="99"/>
      <c r="J68" s="97"/>
      <c r="K68" s="99"/>
      <c r="L68" s="97"/>
      <c r="M68" s="96" t="s">
        <v>11926</v>
      </c>
      <c r="N68" s="100">
        <v>45826.0</v>
      </c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>
      <c r="A69" s="96" t="s">
        <v>10828</v>
      </c>
      <c r="B69" s="96">
        <v>2.1987913431E10</v>
      </c>
      <c r="C69" s="96" t="s">
        <v>11936</v>
      </c>
      <c r="D69" s="97"/>
      <c r="E69" s="96" t="s">
        <v>85</v>
      </c>
      <c r="F69" s="97"/>
      <c r="G69" s="96" t="s">
        <v>94</v>
      </c>
      <c r="H69" s="98"/>
      <c r="I69" s="99"/>
      <c r="J69" s="97"/>
      <c r="K69" s="99"/>
      <c r="L69" s="97"/>
      <c r="M69" s="96" t="s">
        <v>11926</v>
      </c>
      <c r="N69" s="100">
        <v>45826.0</v>
      </c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>
      <c r="A70" s="96" t="s">
        <v>4053</v>
      </c>
      <c r="B70" s="96">
        <v>2.1999838151E10</v>
      </c>
      <c r="C70" s="97"/>
      <c r="D70" s="97"/>
      <c r="E70" s="96" t="s">
        <v>671</v>
      </c>
      <c r="F70" s="97"/>
      <c r="G70" s="96" t="s">
        <v>86</v>
      </c>
      <c r="H70" s="98"/>
      <c r="I70" s="99"/>
      <c r="J70" s="97"/>
      <c r="K70" s="99"/>
      <c r="L70" s="97"/>
      <c r="M70" s="97"/>
      <c r="N70" s="100">
        <v>45826.0</v>
      </c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>
      <c r="A71" s="96" t="s">
        <v>11937</v>
      </c>
      <c r="B71" s="96">
        <v>2.1974603894E10</v>
      </c>
      <c r="C71" s="97"/>
      <c r="D71" s="97"/>
      <c r="E71" s="96" t="s">
        <v>671</v>
      </c>
      <c r="F71" s="97"/>
      <c r="G71" s="96" t="s">
        <v>150</v>
      </c>
      <c r="H71" s="98"/>
      <c r="I71" s="99"/>
      <c r="J71" s="97"/>
      <c r="K71" s="99"/>
      <c r="L71" s="97"/>
      <c r="M71" s="96" t="s">
        <v>11938</v>
      </c>
      <c r="N71" s="100">
        <v>45826.0</v>
      </c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>
      <c r="A72" s="96" t="s">
        <v>11939</v>
      </c>
      <c r="B72" s="96">
        <v>2.1978515555E10</v>
      </c>
      <c r="C72" s="97"/>
      <c r="D72" s="97"/>
      <c r="E72" s="96" t="s">
        <v>671</v>
      </c>
      <c r="F72" s="97"/>
      <c r="G72" s="96" t="s">
        <v>86</v>
      </c>
      <c r="H72" s="98"/>
      <c r="I72" s="99"/>
      <c r="J72" s="97"/>
      <c r="K72" s="99"/>
      <c r="L72" s="97"/>
      <c r="M72" s="97"/>
      <c r="N72" s="100">
        <v>45826.0</v>
      </c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>
      <c r="A73" s="96" t="s">
        <v>11627</v>
      </c>
      <c r="B73" s="96">
        <v>2.1997783124E10</v>
      </c>
      <c r="C73" s="96" t="s">
        <v>11940</v>
      </c>
      <c r="D73" s="97"/>
      <c r="E73" s="96" t="s">
        <v>85</v>
      </c>
      <c r="F73" s="97"/>
      <c r="G73" s="96" t="s">
        <v>150</v>
      </c>
      <c r="H73" s="98"/>
      <c r="I73" s="99"/>
      <c r="J73" s="97"/>
      <c r="K73" s="99"/>
      <c r="L73" s="97"/>
      <c r="M73" s="96" t="s">
        <v>11941</v>
      </c>
      <c r="N73" s="100">
        <v>45828.0</v>
      </c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>
      <c r="A74" s="96" t="s">
        <v>4685</v>
      </c>
      <c r="B74" s="96">
        <v>2.299966385E10</v>
      </c>
      <c r="C74" s="96" t="s">
        <v>11942</v>
      </c>
      <c r="D74" s="97"/>
      <c r="E74" s="96" t="s">
        <v>85</v>
      </c>
      <c r="F74" s="96" t="s">
        <v>167</v>
      </c>
      <c r="G74" s="96" t="s">
        <v>150</v>
      </c>
      <c r="H74" s="98"/>
      <c r="I74" s="99"/>
      <c r="J74" s="97"/>
      <c r="K74" s="99"/>
      <c r="L74" s="97"/>
      <c r="M74" s="96" t="s">
        <v>11941</v>
      </c>
      <c r="N74" s="100">
        <v>45828.0</v>
      </c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>
      <c r="A75" s="96" t="s">
        <v>4282</v>
      </c>
      <c r="B75" s="96">
        <v>2.4998350293E10</v>
      </c>
      <c r="C75" s="96" t="s">
        <v>11943</v>
      </c>
      <c r="D75" s="97"/>
      <c r="E75" s="96" t="s">
        <v>85</v>
      </c>
      <c r="F75" s="97"/>
      <c r="G75" s="96" t="s">
        <v>86</v>
      </c>
      <c r="H75" s="98"/>
      <c r="I75" s="99"/>
      <c r="J75" s="97"/>
      <c r="K75" s="99"/>
      <c r="L75" s="97"/>
      <c r="M75" s="97"/>
      <c r="N75" s="100">
        <v>45828.0</v>
      </c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>
      <c r="A76" s="96" t="s">
        <v>106</v>
      </c>
      <c r="B76" s="96">
        <v>2.1990057596E10</v>
      </c>
      <c r="C76" s="96" t="s">
        <v>11944</v>
      </c>
      <c r="D76" s="97"/>
      <c r="E76" s="96" t="s">
        <v>85</v>
      </c>
      <c r="F76" s="97"/>
      <c r="G76" s="96" t="s">
        <v>86</v>
      </c>
      <c r="H76" s="98"/>
      <c r="I76" s="99"/>
      <c r="J76" s="97"/>
      <c r="K76" s="99"/>
      <c r="L76" s="97"/>
      <c r="M76" s="97"/>
      <c r="N76" s="100">
        <v>45828.0</v>
      </c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>
      <c r="A77" s="96" t="s">
        <v>4758</v>
      </c>
      <c r="B77" s="96">
        <v>2.1972008067E10</v>
      </c>
      <c r="C77" s="96" t="s">
        <v>11945</v>
      </c>
      <c r="D77" s="97"/>
      <c r="E77" s="96" t="s">
        <v>85</v>
      </c>
      <c r="F77" s="97"/>
      <c r="G77" s="96" t="s">
        <v>86</v>
      </c>
      <c r="H77" s="98"/>
      <c r="I77" s="99"/>
      <c r="J77" s="97"/>
      <c r="K77" s="99"/>
      <c r="L77" s="97"/>
      <c r="M77" s="97"/>
      <c r="N77" s="100">
        <v>45828.0</v>
      </c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>
      <c r="A78" s="96" t="s">
        <v>4441</v>
      </c>
      <c r="B78" s="96">
        <v>2.1990560423E10</v>
      </c>
      <c r="C78" s="96" t="s">
        <v>11946</v>
      </c>
      <c r="D78" s="97"/>
      <c r="E78" s="96" t="s">
        <v>85</v>
      </c>
      <c r="F78" s="97"/>
      <c r="G78" s="96" t="s">
        <v>86</v>
      </c>
      <c r="H78" s="98"/>
      <c r="I78" s="99"/>
      <c r="J78" s="97"/>
      <c r="K78" s="99"/>
      <c r="L78" s="97"/>
      <c r="M78" s="97"/>
      <c r="N78" s="100">
        <v>45828.0</v>
      </c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>
      <c r="A79" s="96" t="s">
        <v>11947</v>
      </c>
      <c r="B79" s="96">
        <v>2.1996520344E10</v>
      </c>
      <c r="C79" s="96" t="s">
        <v>11948</v>
      </c>
      <c r="D79" s="97"/>
      <c r="E79" s="96" t="s">
        <v>85</v>
      </c>
      <c r="F79" s="97"/>
      <c r="G79" s="96" t="s">
        <v>86</v>
      </c>
      <c r="H79" s="98"/>
      <c r="I79" s="99"/>
      <c r="J79" s="97"/>
      <c r="K79" s="99"/>
      <c r="L79" s="97"/>
      <c r="M79" s="97"/>
      <c r="N79" s="100">
        <v>45828.0</v>
      </c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>
      <c r="A80" s="96" t="s">
        <v>4402</v>
      </c>
      <c r="B80" s="96">
        <v>2.1996686307E10</v>
      </c>
      <c r="C80" s="96" t="s">
        <v>11949</v>
      </c>
      <c r="D80" s="97"/>
      <c r="E80" s="96" t="s">
        <v>671</v>
      </c>
      <c r="F80" s="97"/>
      <c r="G80" s="96" t="s">
        <v>86</v>
      </c>
      <c r="H80" s="98"/>
      <c r="I80" s="99"/>
      <c r="J80" s="97"/>
      <c r="K80" s="99"/>
      <c r="L80" s="97"/>
      <c r="M80" s="97"/>
      <c r="N80" s="100">
        <v>45828.0</v>
      </c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>
      <c r="A81" s="96" t="s">
        <v>4837</v>
      </c>
      <c r="B81" s="96">
        <v>2.1968721221E10</v>
      </c>
      <c r="C81" s="97"/>
      <c r="D81" s="97"/>
      <c r="E81" s="96" t="s">
        <v>671</v>
      </c>
      <c r="F81" s="97"/>
      <c r="G81" s="96" t="s">
        <v>86</v>
      </c>
      <c r="H81" s="98"/>
      <c r="I81" s="99"/>
      <c r="J81" s="97"/>
      <c r="K81" s="99"/>
      <c r="L81" s="97"/>
      <c r="M81" s="97"/>
      <c r="N81" s="100">
        <v>45828.0</v>
      </c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>
      <c r="A82" s="96" t="s">
        <v>11950</v>
      </c>
      <c r="B82" s="96">
        <v>2.1972667187E10</v>
      </c>
      <c r="C82" s="96" t="s">
        <v>11951</v>
      </c>
      <c r="D82" s="97"/>
      <c r="E82" s="96" t="s">
        <v>85</v>
      </c>
      <c r="F82" s="97"/>
      <c r="G82" s="96" t="s">
        <v>86</v>
      </c>
      <c r="H82" s="98"/>
      <c r="I82" s="99"/>
      <c r="J82" s="97"/>
      <c r="K82" s="99"/>
      <c r="L82" s="97"/>
      <c r="M82" s="97"/>
      <c r="N82" s="100">
        <v>45828.0</v>
      </c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>
      <c r="A83" s="96" t="s">
        <v>4475</v>
      </c>
      <c r="B83" s="96">
        <v>2.1977051088E10</v>
      </c>
      <c r="C83" s="96" t="s">
        <v>11952</v>
      </c>
      <c r="D83" s="97"/>
      <c r="E83" s="96" t="s">
        <v>85</v>
      </c>
      <c r="F83" s="97"/>
      <c r="G83" s="96" t="s">
        <v>86</v>
      </c>
      <c r="H83" s="98"/>
      <c r="I83" s="99"/>
      <c r="J83" s="97"/>
      <c r="K83" s="99"/>
      <c r="L83" s="97"/>
      <c r="M83" s="97"/>
      <c r="N83" s="100">
        <v>45828.0</v>
      </c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>
      <c r="A84" s="96" t="s">
        <v>4402</v>
      </c>
      <c r="B84" s="96">
        <v>2.198890822E10</v>
      </c>
      <c r="C84" s="96" t="s">
        <v>11953</v>
      </c>
      <c r="D84" s="97"/>
      <c r="E84" s="96" t="s">
        <v>85</v>
      </c>
      <c r="F84" s="97"/>
      <c r="G84" s="96" t="s">
        <v>86</v>
      </c>
      <c r="H84" s="98"/>
      <c r="I84" s="99"/>
      <c r="J84" s="97"/>
      <c r="K84" s="99"/>
      <c r="L84" s="97"/>
      <c r="M84" s="97"/>
      <c r="N84" s="100">
        <v>45828.0</v>
      </c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>
      <c r="A85" s="96" t="s">
        <v>10962</v>
      </c>
      <c r="B85" s="96">
        <v>2.1999119569E10</v>
      </c>
      <c r="C85" s="96" t="s">
        <v>11954</v>
      </c>
      <c r="D85" s="96" t="s">
        <v>4632</v>
      </c>
      <c r="E85" s="96" t="s">
        <v>134</v>
      </c>
      <c r="F85" s="96" t="s">
        <v>93</v>
      </c>
      <c r="G85" s="96" t="s">
        <v>53</v>
      </c>
      <c r="H85" s="101">
        <v>4837.68</v>
      </c>
      <c r="I85" s="99"/>
      <c r="J85" s="96">
        <v>9.6487864E7</v>
      </c>
      <c r="K85" s="100">
        <v>45848.0</v>
      </c>
      <c r="L85" s="97"/>
      <c r="M85" s="97"/>
      <c r="N85" s="100">
        <v>45828.0</v>
      </c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>
      <c r="A86" s="96" t="s">
        <v>4016</v>
      </c>
      <c r="B86" s="96">
        <v>2.1971043666E10</v>
      </c>
      <c r="C86" s="97"/>
      <c r="D86" s="97"/>
      <c r="E86" s="96" t="s">
        <v>671</v>
      </c>
      <c r="F86" s="97"/>
      <c r="G86" s="96" t="s">
        <v>86</v>
      </c>
      <c r="H86" s="98"/>
      <c r="I86" s="99"/>
      <c r="J86" s="97"/>
      <c r="K86" s="99"/>
      <c r="L86" s="97"/>
      <c r="M86" s="97"/>
      <c r="N86" s="100">
        <v>45831.0</v>
      </c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>
      <c r="A87" s="96" t="s">
        <v>4248</v>
      </c>
      <c r="B87" s="96">
        <v>2.4974034257E10</v>
      </c>
      <c r="C87" s="96" t="s">
        <v>11955</v>
      </c>
      <c r="D87" s="97"/>
      <c r="E87" s="96" t="s">
        <v>671</v>
      </c>
      <c r="F87" s="97"/>
      <c r="G87" s="96" t="s">
        <v>86</v>
      </c>
      <c r="H87" s="98"/>
      <c r="I87" s="99"/>
      <c r="J87" s="97"/>
      <c r="K87" s="99"/>
      <c r="L87" s="97"/>
      <c r="M87" s="97"/>
      <c r="N87" s="100">
        <v>45831.0</v>
      </c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>
      <c r="A88" s="96" t="s">
        <v>4525</v>
      </c>
      <c r="B88" s="96">
        <v>8.5997002097E10</v>
      </c>
      <c r="C88" s="96" t="s">
        <v>11956</v>
      </c>
      <c r="D88" s="97"/>
      <c r="E88" s="96" t="s">
        <v>671</v>
      </c>
      <c r="F88" s="97"/>
      <c r="G88" s="96" t="s">
        <v>86</v>
      </c>
      <c r="H88" s="98"/>
      <c r="I88" s="99"/>
      <c r="J88" s="97"/>
      <c r="K88" s="99"/>
      <c r="L88" s="97"/>
      <c r="M88" s="97"/>
      <c r="N88" s="100">
        <v>45831.0</v>
      </c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>
      <c r="A89" s="96" t="s">
        <v>11957</v>
      </c>
      <c r="B89" s="96">
        <v>2.196638964E10</v>
      </c>
      <c r="C89" s="96" t="s">
        <v>11958</v>
      </c>
      <c r="D89" s="96" t="s">
        <v>11959</v>
      </c>
      <c r="E89" s="96" t="s">
        <v>85</v>
      </c>
      <c r="F89" s="96" t="s">
        <v>153</v>
      </c>
      <c r="G89" s="96" t="s">
        <v>94</v>
      </c>
      <c r="H89" s="101">
        <v>657.82</v>
      </c>
      <c r="I89" s="99"/>
      <c r="J89" s="97"/>
      <c r="K89" s="99"/>
      <c r="L89" s="97"/>
      <c r="M89" s="97"/>
      <c r="N89" s="100">
        <v>45831.0</v>
      </c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>
      <c r="A90" s="96" t="s">
        <v>5141</v>
      </c>
      <c r="B90" s="96">
        <v>2.2997035811E10</v>
      </c>
      <c r="C90" s="96" t="s">
        <v>11960</v>
      </c>
      <c r="D90" s="97"/>
      <c r="E90" s="96" t="s">
        <v>85</v>
      </c>
      <c r="F90" s="97"/>
      <c r="G90" s="96" t="s">
        <v>86</v>
      </c>
      <c r="H90" s="98"/>
      <c r="I90" s="99"/>
      <c r="J90" s="97"/>
      <c r="K90" s="99"/>
      <c r="L90" s="97"/>
      <c r="M90" s="97"/>
      <c r="N90" s="100">
        <v>45831.0</v>
      </c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>
      <c r="A91" s="96" t="s">
        <v>11961</v>
      </c>
      <c r="B91" s="96">
        <v>2.1970555046E10</v>
      </c>
      <c r="C91" s="96" t="s">
        <v>11962</v>
      </c>
      <c r="D91" s="97"/>
      <c r="E91" s="96" t="s">
        <v>85</v>
      </c>
      <c r="F91" s="97"/>
      <c r="G91" s="96" t="s">
        <v>94</v>
      </c>
      <c r="H91" s="98"/>
      <c r="I91" s="99"/>
      <c r="J91" s="97"/>
      <c r="K91" s="99"/>
      <c r="L91" s="97"/>
      <c r="M91" s="97"/>
      <c r="N91" s="100">
        <v>45831.0</v>
      </c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>
      <c r="A92" s="96" t="s">
        <v>3267</v>
      </c>
      <c r="B92" s="96">
        <v>2.4981819779E10</v>
      </c>
      <c r="C92" s="96" t="s">
        <v>11963</v>
      </c>
      <c r="D92" s="96" t="s">
        <v>11964</v>
      </c>
      <c r="E92" s="96" t="s">
        <v>85</v>
      </c>
      <c r="F92" s="96" t="s">
        <v>278</v>
      </c>
      <c r="G92" s="96" t="s">
        <v>94</v>
      </c>
      <c r="H92" s="101">
        <v>383.1</v>
      </c>
      <c r="I92" s="99"/>
      <c r="J92" s="97"/>
      <c r="K92" s="99"/>
      <c r="L92" s="97"/>
      <c r="M92" s="97"/>
      <c r="N92" s="100">
        <v>45831.0</v>
      </c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>
      <c r="A93" s="96" t="s">
        <v>11965</v>
      </c>
      <c r="B93" s="96">
        <v>2.4988185803E10</v>
      </c>
      <c r="C93" s="96" t="s">
        <v>11966</v>
      </c>
      <c r="D93" s="97"/>
      <c r="E93" s="96" t="s">
        <v>85</v>
      </c>
      <c r="F93" s="97"/>
      <c r="G93" s="96" t="s">
        <v>86</v>
      </c>
      <c r="H93" s="98"/>
      <c r="I93" s="99"/>
      <c r="J93" s="97"/>
      <c r="K93" s="99"/>
      <c r="L93" s="97"/>
      <c r="M93" s="97"/>
      <c r="N93" s="100">
        <v>45831.0</v>
      </c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>
      <c r="A94" s="96" t="s">
        <v>4057</v>
      </c>
      <c r="B94" s="96">
        <v>2.1968057343E10</v>
      </c>
      <c r="C94" s="96" t="s">
        <v>11967</v>
      </c>
      <c r="D94" s="96" t="s">
        <v>11923</v>
      </c>
      <c r="E94" s="96" t="s">
        <v>655</v>
      </c>
      <c r="F94" s="96" t="s">
        <v>278</v>
      </c>
      <c r="G94" s="96" t="s">
        <v>94</v>
      </c>
      <c r="H94" s="101">
        <v>429.88</v>
      </c>
      <c r="I94" s="99"/>
      <c r="J94" s="97"/>
      <c r="K94" s="99"/>
      <c r="L94" s="97"/>
      <c r="M94" s="97"/>
      <c r="N94" s="100">
        <v>45831.0</v>
      </c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>
      <c r="A95" s="96" t="s">
        <v>5112</v>
      </c>
      <c r="B95" s="96">
        <v>2.2981240066E10</v>
      </c>
      <c r="C95" s="96" t="s">
        <v>11968</v>
      </c>
      <c r="D95" s="96" t="s">
        <v>11969</v>
      </c>
      <c r="E95" s="96" t="s">
        <v>85</v>
      </c>
      <c r="F95" s="96" t="s">
        <v>278</v>
      </c>
      <c r="G95" s="96" t="s">
        <v>94</v>
      </c>
      <c r="H95" s="101">
        <v>386.49</v>
      </c>
      <c r="I95" s="99"/>
      <c r="J95" s="97"/>
      <c r="K95" s="99"/>
      <c r="L95" s="97"/>
      <c r="M95" s="97"/>
      <c r="N95" s="100">
        <v>45831.0</v>
      </c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>
      <c r="A96" s="96" t="s">
        <v>10962</v>
      </c>
      <c r="B96" s="96">
        <v>2.1986049488E10</v>
      </c>
      <c r="C96" s="97"/>
      <c r="D96" s="97"/>
      <c r="E96" s="96" t="s">
        <v>671</v>
      </c>
      <c r="F96" s="97"/>
      <c r="G96" s="96" t="s">
        <v>86</v>
      </c>
      <c r="H96" s="98"/>
      <c r="I96" s="99"/>
      <c r="J96" s="97"/>
      <c r="K96" s="99"/>
      <c r="L96" s="97"/>
      <c r="M96" s="97"/>
      <c r="N96" s="100">
        <v>45833.0</v>
      </c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>
      <c r="A97" s="96" t="s">
        <v>7721</v>
      </c>
      <c r="B97" s="96">
        <v>2.1965023378E10</v>
      </c>
      <c r="C97" s="97"/>
      <c r="D97" s="97"/>
      <c r="E97" s="96" t="s">
        <v>649</v>
      </c>
      <c r="F97" s="97"/>
      <c r="G97" s="96" t="s">
        <v>86</v>
      </c>
      <c r="H97" s="98"/>
      <c r="I97" s="99"/>
      <c r="J97" s="97"/>
      <c r="K97" s="99"/>
      <c r="L97" s="97"/>
      <c r="M97" s="97"/>
      <c r="N97" s="100">
        <v>45833.0</v>
      </c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>
      <c r="A98" s="96" t="s">
        <v>10996</v>
      </c>
      <c r="B98" s="96">
        <v>2.1988375177E10</v>
      </c>
      <c r="C98" s="97"/>
      <c r="D98" s="97"/>
      <c r="E98" s="96" t="s">
        <v>649</v>
      </c>
      <c r="F98" s="96" t="s">
        <v>278</v>
      </c>
      <c r="G98" s="96" t="s">
        <v>150</v>
      </c>
      <c r="H98" s="98"/>
      <c r="I98" s="99"/>
      <c r="J98" s="97"/>
      <c r="K98" s="99"/>
      <c r="L98" s="97"/>
      <c r="M98" s="96" t="s">
        <v>11970</v>
      </c>
      <c r="N98" s="100">
        <v>45833.0</v>
      </c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>
      <c r="A99" s="96" t="s">
        <v>4274</v>
      </c>
      <c r="B99" s="96">
        <v>2.1990348301E10</v>
      </c>
      <c r="C99" s="97"/>
      <c r="D99" s="97"/>
      <c r="E99" s="96" t="s">
        <v>649</v>
      </c>
      <c r="F99" s="96" t="s">
        <v>718</v>
      </c>
      <c r="G99" s="96" t="s">
        <v>150</v>
      </c>
      <c r="H99" s="98"/>
      <c r="I99" s="99"/>
      <c r="J99" s="97"/>
      <c r="K99" s="99"/>
      <c r="L99" s="97"/>
      <c r="M99" s="96" t="s">
        <v>11971</v>
      </c>
      <c r="N99" s="100">
        <v>45833.0</v>
      </c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>
      <c r="A100" s="96" t="s">
        <v>2342</v>
      </c>
      <c r="B100" s="96">
        <v>2.198322237E10</v>
      </c>
      <c r="C100" s="96" t="s">
        <v>11972</v>
      </c>
      <c r="D100" s="97"/>
      <c r="E100" s="96" t="s">
        <v>85</v>
      </c>
      <c r="F100" s="97"/>
      <c r="G100" s="96" t="s">
        <v>86</v>
      </c>
      <c r="H100" s="98"/>
      <c r="I100" s="99"/>
      <c r="J100" s="97"/>
      <c r="K100" s="99"/>
      <c r="L100" s="97"/>
      <c r="M100" s="97"/>
      <c r="N100" s="100">
        <v>45833.0</v>
      </c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>
      <c r="A101" s="96" t="s">
        <v>11973</v>
      </c>
      <c r="B101" s="96">
        <v>2.19814026E10</v>
      </c>
      <c r="C101" s="96" t="s">
        <v>11974</v>
      </c>
      <c r="D101" s="97"/>
      <c r="E101" s="96" t="s">
        <v>85</v>
      </c>
      <c r="F101" s="97"/>
      <c r="G101" s="96" t="s">
        <v>86</v>
      </c>
      <c r="H101" s="98"/>
      <c r="I101" s="99"/>
      <c r="J101" s="97"/>
      <c r="K101" s="99"/>
      <c r="L101" s="97"/>
      <c r="M101" s="97"/>
      <c r="N101" s="100">
        <v>45833.0</v>
      </c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>
      <c r="A102" s="96" t="s">
        <v>7537</v>
      </c>
      <c r="B102" s="96">
        <v>2.1974631781E10</v>
      </c>
      <c r="C102" s="96" t="s">
        <v>11975</v>
      </c>
      <c r="D102" s="97"/>
      <c r="E102" s="96" t="s">
        <v>85</v>
      </c>
      <c r="F102" s="96" t="s">
        <v>93</v>
      </c>
      <c r="G102" s="96" t="s">
        <v>150</v>
      </c>
      <c r="H102" s="98"/>
      <c r="I102" s="99"/>
      <c r="J102" s="97"/>
      <c r="K102" s="99"/>
      <c r="L102" s="97"/>
      <c r="M102" s="96" t="s">
        <v>11976</v>
      </c>
      <c r="N102" s="100">
        <v>45833.0</v>
      </c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>
      <c r="A103" s="96" t="s">
        <v>11977</v>
      </c>
      <c r="B103" s="96">
        <v>2.1998265871E10</v>
      </c>
      <c r="C103" s="96" t="s">
        <v>11978</v>
      </c>
      <c r="D103" s="97"/>
      <c r="E103" s="96" t="s">
        <v>85</v>
      </c>
      <c r="F103" s="97"/>
      <c r="G103" s="96" t="s">
        <v>86</v>
      </c>
      <c r="H103" s="98"/>
      <c r="I103" s="99"/>
      <c r="J103" s="97"/>
      <c r="K103" s="99"/>
      <c r="L103" s="97"/>
      <c r="M103" s="97"/>
      <c r="N103" s="100">
        <v>45833.0</v>
      </c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>
      <c r="A104" s="96" t="s">
        <v>11979</v>
      </c>
      <c r="B104" s="96">
        <v>2.4998236556E10</v>
      </c>
      <c r="C104" s="96" t="s">
        <v>11980</v>
      </c>
      <c r="D104" s="97"/>
      <c r="E104" s="96" t="s">
        <v>85</v>
      </c>
      <c r="F104" s="96" t="s">
        <v>153</v>
      </c>
      <c r="G104" s="96" t="s">
        <v>94</v>
      </c>
      <c r="H104" s="101">
        <v>307.0</v>
      </c>
      <c r="I104" s="99"/>
      <c r="J104" s="97"/>
      <c r="K104" s="99"/>
      <c r="L104" s="97"/>
      <c r="M104" s="97"/>
      <c r="N104" s="100">
        <v>45833.0</v>
      </c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>
      <c r="A105" s="96" t="s">
        <v>4067</v>
      </c>
      <c r="B105" s="96">
        <v>2.2999443113E10</v>
      </c>
      <c r="C105" s="96" t="s">
        <v>11981</v>
      </c>
      <c r="D105" s="97"/>
      <c r="E105" s="96" t="s">
        <v>85</v>
      </c>
      <c r="F105" s="96" t="s">
        <v>93</v>
      </c>
      <c r="G105" s="96" t="s">
        <v>94</v>
      </c>
      <c r="H105" s="101">
        <v>736.0</v>
      </c>
      <c r="I105" s="99"/>
      <c r="J105" s="97"/>
      <c r="K105" s="99"/>
      <c r="L105" s="97"/>
      <c r="M105" s="97"/>
      <c r="N105" s="100">
        <v>45833.0</v>
      </c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>
      <c r="A106" s="96" t="s">
        <v>4297</v>
      </c>
      <c r="B106" s="96">
        <v>2.1996960853E10</v>
      </c>
      <c r="C106" s="96" t="s">
        <v>11982</v>
      </c>
      <c r="D106" s="97"/>
      <c r="E106" s="96" t="s">
        <v>85</v>
      </c>
      <c r="F106" s="97"/>
      <c r="G106" s="96" t="s">
        <v>86</v>
      </c>
      <c r="H106" s="98"/>
      <c r="I106" s="99"/>
      <c r="J106" s="97"/>
      <c r="K106" s="99"/>
      <c r="L106" s="97"/>
      <c r="M106" s="97"/>
      <c r="N106" s="100">
        <v>45833.0</v>
      </c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>
      <c r="A107" s="96" t="s">
        <v>4206</v>
      </c>
      <c r="B107" s="96">
        <v>2.1965011234E10</v>
      </c>
      <c r="C107" s="96" t="s">
        <v>11983</v>
      </c>
      <c r="D107" s="96" t="s">
        <v>9867</v>
      </c>
      <c r="E107" s="96" t="s">
        <v>134</v>
      </c>
      <c r="F107" s="96" t="s">
        <v>93</v>
      </c>
      <c r="G107" s="96" t="s">
        <v>53</v>
      </c>
      <c r="H107" s="101">
        <v>1868.15</v>
      </c>
      <c r="I107" s="99"/>
      <c r="J107" s="96">
        <v>9.6510586E7</v>
      </c>
      <c r="K107" s="100" t="s">
        <v>11984</v>
      </c>
      <c r="L107" s="97"/>
      <c r="M107" s="97"/>
      <c r="N107" s="100">
        <v>45839.0</v>
      </c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>
      <c r="A108" s="96" t="s">
        <v>4031</v>
      </c>
      <c r="B108" s="96">
        <v>2.1985874943E10</v>
      </c>
      <c r="C108" s="96" t="s">
        <v>11985</v>
      </c>
      <c r="D108" s="97"/>
      <c r="E108" s="96" t="s">
        <v>85</v>
      </c>
      <c r="F108" s="96" t="s">
        <v>137</v>
      </c>
      <c r="G108" s="96" t="s">
        <v>94</v>
      </c>
      <c r="H108" s="101">
        <v>780.0</v>
      </c>
      <c r="I108" s="99"/>
      <c r="J108" s="97"/>
      <c r="K108" s="99"/>
      <c r="L108" s="97"/>
      <c r="M108" s="97"/>
      <c r="N108" s="100">
        <v>45835.0</v>
      </c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>
      <c r="A109" s="96" t="s">
        <v>7593</v>
      </c>
      <c r="B109" s="96">
        <v>2.1986340009E10</v>
      </c>
      <c r="C109" s="96" t="s">
        <v>11986</v>
      </c>
      <c r="D109" s="97"/>
      <c r="E109" s="96" t="s">
        <v>85</v>
      </c>
      <c r="F109" s="96" t="s">
        <v>278</v>
      </c>
      <c r="G109" s="96" t="s">
        <v>94</v>
      </c>
      <c r="H109" s="98"/>
      <c r="I109" s="99"/>
      <c r="J109" s="97"/>
      <c r="K109" s="99"/>
      <c r="L109" s="97"/>
      <c r="M109" s="96" t="s">
        <v>11987</v>
      </c>
      <c r="N109" s="100">
        <v>45835.0</v>
      </c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>
      <c r="A110" s="96" t="s">
        <v>11988</v>
      </c>
      <c r="B110" s="96">
        <v>2.1982444976E10</v>
      </c>
      <c r="C110" s="96" t="s">
        <v>11989</v>
      </c>
      <c r="D110" s="97"/>
      <c r="E110" s="96" t="s">
        <v>85</v>
      </c>
      <c r="F110" s="96" t="s">
        <v>93</v>
      </c>
      <c r="G110" s="96" t="s">
        <v>94</v>
      </c>
      <c r="H110" s="101">
        <v>327.43</v>
      </c>
      <c r="I110" s="99"/>
      <c r="J110" s="97"/>
      <c r="K110" s="99"/>
      <c r="L110" s="97"/>
      <c r="M110" s="96" t="s">
        <v>11990</v>
      </c>
      <c r="N110" s="100">
        <v>45835.0</v>
      </c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>
      <c r="A111" s="96" t="s">
        <v>11991</v>
      </c>
      <c r="B111" s="96">
        <v>2.2988177982E10</v>
      </c>
      <c r="C111" s="96" t="s">
        <v>11992</v>
      </c>
      <c r="D111" s="97"/>
      <c r="E111" s="96" t="s">
        <v>85</v>
      </c>
      <c r="F111" s="96" t="s">
        <v>93</v>
      </c>
      <c r="G111" s="96" t="s">
        <v>94</v>
      </c>
      <c r="H111" s="101">
        <v>467.8</v>
      </c>
      <c r="I111" s="99"/>
      <c r="J111" s="97"/>
      <c r="K111" s="99"/>
      <c r="L111" s="97"/>
      <c r="M111" s="96" t="s">
        <v>11993</v>
      </c>
      <c r="N111" s="100">
        <v>45835.0</v>
      </c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>
      <c r="A112" s="96" t="s">
        <v>4744</v>
      </c>
      <c r="B112" s="96">
        <v>2.1993802336E10</v>
      </c>
      <c r="C112" s="96" t="s">
        <v>11994</v>
      </c>
      <c r="D112" s="97"/>
      <c r="E112" s="96" t="s">
        <v>85</v>
      </c>
      <c r="F112" s="97"/>
      <c r="G112" s="96" t="s">
        <v>86</v>
      </c>
      <c r="H112" s="98"/>
      <c r="I112" s="99"/>
      <c r="J112" s="97"/>
      <c r="K112" s="99"/>
      <c r="L112" s="97"/>
      <c r="M112" s="97"/>
      <c r="N112" s="100">
        <v>45835.0</v>
      </c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>
      <c r="A113" s="96" t="s">
        <v>4245</v>
      </c>
      <c r="B113" s="96">
        <v>2.1980605192E10</v>
      </c>
      <c r="C113" s="96" t="s">
        <v>11995</v>
      </c>
      <c r="D113" s="97"/>
      <c r="E113" s="96" t="s">
        <v>85</v>
      </c>
      <c r="F113" s="97"/>
      <c r="G113" s="96" t="s">
        <v>86</v>
      </c>
      <c r="H113" s="98"/>
      <c r="I113" s="99"/>
      <c r="J113" s="97"/>
      <c r="K113" s="99"/>
      <c r="L113" s="97"/>
      <c r="M113" s="97"/>
      <c r="N113" s="100">
        <v>45835.0</v>
      </c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>
      <c r="A114" s="96" t="s">
        <v>11996</v>
      </c>
      <c r="B114" s="96">
        <v>2.1982061346E10</v>
      </c>
      <c r="C114" s="96" t="s">
        <v>11997</v>
      </c>
      <c r="D114" s="97"/>
      <c r="E114" s="96" t="s">
        <v>85</v>
      </c>
      <c r="F114" s="97"/>
      <c r="G114" s="96" t="s">
        <v>86</v>
      </c>
      <c r="H114" s="98"/>
      <c r="I114" s="99"/>
      <c r="J114" s="97"/>
      <c r="K114" s="99"/>
      <c r="L114" s="97"/>
      <c r="M114" s="97"/>
      <c r="N114" s="100">
        <v>45835.0</v>
      </c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>
      <c r="A115" s="96" t="s">
        <v>11610</v>
      </c>
      <c r="B115" s="96">
        <v>2.19982602E10</v>
      </c>
      <c r="C115" s="96" t="s">
        <v>11998</v>
      </c>
      <c r="D115" s="96" t="s">
        <v>11999</v>
      </c>
      <c r="E115" s="96" t="s">
        <v>134</v>
      </c>
      <c r="F115" s="96" t="s">
        <v>93</v>
      </c>
      <c r="G115" s="96" t="s">
        <v>150</v>
      </c>
      <c r="H115" s="101">
        <v>3269.26</v>
      </c>
      <c r="I115" s="99"/>
      <c r="J115" s="96">
        <v>9.6507999E7</v>
      </c>
      <c r="K115" s="100">
        <v>45858.0</v>
      </c>
      <c r="L115" s="97"/>
      <c r="M115" s="97"/>
      <c r="N115" s="100">
        <v>45840.0</v>
      </c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>
      <c r="A116" s="96" t="s">
        <v>12000</v>
      </c>
      <c r="B116" s="96">
        <v>2.1965008692E10</v>
      </c>
      <c r="C116" s="96" t="s">
        <v>12001</v>
      </c>
      <c r="D116" s="97"/>
      <c r="E116" s="96" t="s">
        <v>85</v>
      </c>
      <c r="F116" s="97"/>
      <c r="G116" s="96" t="s">
        <v>86</v>
      </c>
      <c r="H116" s="98"/>
      <c r="I116" s="99"/>
      <c r="J116" s="97"/>
      <c r="K116" s="99"/>
      <c r="L116" s="97"/>
      <c r="M116" s="97"/>
      <c r="N116" s="100">
        <v>45838.0</v>
      </c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>
      <c r="A117" s="96" t="s">
        <v>4306</v>
      </c>
      <c r="B117" s="96">
        <v>2.197081802E10</v>
      </c>
      <c r="C117" s="96" t="s">
        <v>12002</v>
      </c>
      <c r="D117" s="97"/>
      <c r="E117" s="96" t="s">
        <v>85</v>
      </c>
      <c r="F117" s="96" t="s">
        <v>278</v>
      </c>
      <c r="G117" s="96" t="s">
        <v>94</v>
      </c>
      <c r="H117" s="98"/>
      <c r="I117" s="99"/>
      <c r="J117" s="97"/>
      <c r="K117" s="99"/>
      <c r="L117" s="97"/>
      <c r="M117" s="97"/>
      <c r="N117" s="100">
        <v>45838.0</v>
      </c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>
      <c r="A118" s="96" t="s">
        <v>160</v>
      </c>
      <c r="B118" s="96">
        <v>2.1991884047E10</v>
      </c>
      <c r="C118" s="96" t="s">
        <v>12003</v>
      </c>
      <c r="D118" s="97"/>
      <c r="E118" s="96" t="s">
        <v>85</v>
      </c>
      <c r="F118" s="97"/>
      <c r="G118" s="96" t="s">
        <v>86</v>
      </c>
      <c r="H118" s="98"/>
      <c r="I118" s="99"/>
      <c r="J118" s="97"/>
      <c r="K118" s="99"/>
      <c r="L118" s="97"/>
      <c r="M118" s="97"/>
      <c r="N118" s="100">
        <v>45838.0</v>
      </c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>
      <c r="A119" s="96" t="s">
        <v>4061</v>
      </c>
      <c r="B119" s="96">
        <v>2.1977086421E10</v>
      </c>
      <c r="C119" s="96" t="s">
        <v>12004</v>
      </c>
      <c r="D119" s="97"/>
      <c r="E119" s="96" t="s">
        <v>85</v>
      </c>
      <c r="F119" s="97"/>
      <c r="G119" s="96" t="s">
        <v>86</v>
      </c>
      <c r="H119" s="98"/>
      <c r="I119" s="99"/>
      <c r="J119" s="97"/>
      <c r="K119" s="99"/>
      <c r="L119" s="97"/>
      <c r="M119" s="97"/>
      <c r="N119" s="100">
        <v>45838.0</v>
      </c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>
      <c r="A120" s="96" t="s">
        <v>5144</v>
      </c>
      <c r="B120" s="96">
        <v>2.1991692416E10</v>
      </c>
      <c r="C120" s="97"/>
      <c r="D120" s="97"/>
      <c r="E120" s="96" t="s">
        <v>671</v>
      </c>
      <c r="F120" s="97"/>
      <c r="G120" s="96" t="s">
        <v>86</v>
      </c>
      <c r="H120" s="98"/>
      <c r="I120" s="99"/>
      <c r="J120" s="97"/>
      <c r="K120" s="99"/>
      <c r="L120" s="97"/>
      <c r="M120" s="97"/>
      <c r="N120" s="100">
        <v>45840.0</v>
      </c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>
      <c r="A121" s="96" t="s">
        <v>4904</v>
      </c>
      <c r="B121" s="96">
        <v>2.1991108996E10</v>
      </c>
      <c r="C121" s="97"/>
      <c r="D121" s="97"/>
      <c r="E121" s="96" t="s">
        <v>671</v>
      </c>
      <c r="F121" s="97"/>
      <c r="G121" s="96" t="s">
        <v>86</v>
      </c>
      <c r="H121" s="98"/>
      <c r="I121" s="99"/>
      <c r="J121" s="97"/>
      <c r="K121" s="99"/>
      <c r="L121" s="97"/>
      <c r="M121" s="97"/>
      <c r="N121" s="100">
        <v>45840.0</v>
      </c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>
      <c r="A122" s="96" t="s">
        <v>4014</v>
      </c>
      <c r="B122" s="96">
        <v>2.1981984447E10</v>
      </c>
      <c r="C122" s="97"/>
      <c r="D122" s="97"/>
      <c r="E122" s="96" t="s">
        <v>671</v>
      </c>
      <c r="F122" s="97"/>
      <c r="G122" s="96" t="s">
        <v>86</v>
      </c>
      <c r="H122" s="98"/>
      <c r="I122" s="99"/>
      <c r="J122" s="97"/>
      <c r="K122" s="99"/>
      <c r="L122" s="97"/>
      <c r="M122" s="97"/>
      <c r="N122" s="100">
        <v>45840.0</v>
      </c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>
      <c r="A123" s="96" t="s">
        <v>10841</v>
      </c>
      <c r="B123" s="96">
        <v>2.1976959174E10</v>
      </c>
      <c r="C123" s="97"/>
      <c r="D123" s="97"/>
      <c r="E123" s="96" t="s">
        <v>671</v>
      </c>
      <c r="F123" s="97"/>
      <c r="G123" s="96" t="s">
        <v>86</v>
      </c>
      <c r="H123" s="98"/>
      <c r="I123" s="99"/>
      <c r="J123" s="97"/>
      <c r="K123" s="99"/>
      <c r="L123" s="97"/>
      <c r="M123" s="97"/>
      <c r="N123" s="100">
        <v>45840.0</v>
      </c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>
      <c r="A124" s="96" t="s">
        <v>12005</v>
      </c>
      <c r="B124" s="96">
        <v>2.1980056706E10</v>
      </c>
      <c r="C124" s="97"/>
      <c r="D124" s="97"/>
      <c r="E124" s="96" t="s">
        <v>671</v>
      </c>
      <c r="F124" s="96" t="s">
        <v>137</v>
      </c>
      <c r="G124" s="96" t="s">
        <v>131</v>
      </c>
      <c r="H124" s="101">
        <v>682.85</v>
      </c>
      <c r="I124" s="99"/>
      <c r="J124" s="97"/>
      <c r="K124" s="99"/>
      <c r="L124" s="97"/>
      <c r="M124" s="97"/>
      <c r="N124" s="100">
        <v>45840.0</v>
      </c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>
      <c r="A125" s="96" t="s">
        <v>4441</v>
      </c>
      <c r="B125" s="96">
        <v>2.2997450087E10</v>
      </c>
      <c r="C125" s="96" t="s">
        <v>12006</v>
      </c>
      <c r="D125" s="97"/>
      <c r="E125" s="96" t="s">
        <v>85</v>
      </c>
      <c r="F125" s="97"/>
      <c r="G125" s="96" t="s">
        <v>86</v>
      </c>
      <c r="H125" s="98"/>
      <c r="I125" s="99"/>
      <c r="J125" s="97"/>
      <c r="K125" s="99"/>
      <c r="L125" s="97"/>
      <c r="M125" s="97"/>
      <c r="N125" s="100">
        <v>45840.0</v>
      </c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>
      <c r="A126" s="96" t="s">
        <v>148</v>
      </c>
      <c r="B126" s="96">
        <v>2.1995759553E10</v>
      </c>
      <c r="C126" s="96" t="s">
        <v>12007</v>
      </c>
      <c r="D126" s="97"/>
      <c r="E126" s="96" t="s">
        <v>85</v>
      </c>
      <c r="F126" s="97"/>
      <c r="G126" s="96" t="s">
        <v>86</v>
      </c>
      <c r="H126" s="98"/>
      <c r="I126" s="99"/>
      <c r="J126" s="97"/>
      <c r="K126" s="99"/>
      <c r="L126" s="97"/>
      <c r="M126" s="97"/>
      <c r="N126" s="100">
        <v>45840.0</v>
      </c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>
      <c r="A127" s="96" t="s">
        <v>11223</v>
      </c>
      <c r="B127" s="96">
        <v>2.1988654446E10</v>
      </c>
      <c r="C127" s="96" t="s">
        <v>12008</v>
      </c>
      <c r="D127" s="97"/>
      <c r="E127" s="96" t="s">
        <v>85</v>
      </c>
      <c r="F127" s="97"/>
      <c r="G127" s="96" t="s">
        <v>86</v>
      </c>
      <c r="H127" s="98"/>
      <c r="I127" s="99"/>
      <c r="J127" s="97"/>
      <c r="K127" s="99"/>
      <c r="L127" s="97"/>
      <c r="M127" s="97"/>
      <c r="N127" s="100">
        <v>45840.0</v>
      </c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>
      <c r="A128" s="96" t="s">
        <v>12009</v>
      </c>
      <c r="B128" s="96">
        <v>2.1975898298E10</v>
      </c>
      <c r="C128" s="96" t="s">
        <v>12010</v>
      </c>
      <c r="D128" s="97"/>
      <c r="E128" s="96" t="s">
        <v>85</v>
      </c>
      <c r="F128" s="96" t="s">
        <v>93</v>
      </c>
      <c r="G128" s="96" t="s">
        <v>94</v>
      </c>
      <c r="H128" s="101">
        <v>560.86</v>
      </c>
      <c r="I128" s="99"/>
      <c r="J128" s="97"/>
      <c r="K128" s="99"/>
      <c r="L128" s="97"/>
      <c r="M128" s="97"/>
      <c r="N128" s="100">
        <v>45840.0</v>
      </c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>
      <c r="A129" s="96" t="s">
        <v>2214</v>
      </c>
      <c r="B129" s="96">
        <v>2.1999987222E10</v>
      </c>
      <c r="C129" s="97"/>
      <c r="D129" s="97"/>
      <c r="E129" s="96" t="s">
        <v>671</v>
      </c>
      <c r="F129" s="97"/>
      <c r="G129" s="96" t="s">
        <v>86</v>
      </c>
      <c r="H129" s="98"/>
      <c r="I129" s="99"/>
      <c r="J129" s="97"/>
      <c r="K129" s="99"/>
      <c r="L129" s="97"/>
      <c r="M129" s="97"/>
      <c r="N129" s="100">
        <v>45840.0</v>
      </c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>
      <c r="A130" s="96" t="s">
        <v>5200</v>
      </c>
      <c r="B130" s="96" t="s">
        <v>12011</v>
      </c>
      <c r="C130" s="96" t="s">
        <v>12012</v>
      </c>
      <c r="D130" s="96" t="s">
        <v>10097</v>
      </c>
      <c r="E130" s="96" t="s">
        <v>134</v>
      </c>
      <c r="F130" s="96" t="s">
        <v>278</v>
      </c>
      <c r="G130" s="96" t="s">
        <v>53</v>
      </c>
      <c r="H130" s="101">
        <v>324.96</v>
      </c>
      <c r="I130" s="99"/>
      <c r="J130" s="96">
        <v>2.0009344E7</v>
      </c>
      <c r="K130" s="100">
        <v>45879.0</v>
      </c>
      <c r="L130" s="97"/>
      <c r="M130" s="97"/>
      <c r="N130" s="100">
        <v>45841.0</v>
      </c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>
      <c r="A131" s="96" t="s">
        <v>605</v>
      </c>
      <c r="B131" s="96">
        <v>2.1977331438E10</v>
      </c>
      <c r="C131" s="96" t="s">
        <v>12013</v>
      </c>
      <c r="D131" s="97"/>
      <c r="E131" s="96" t="s">
        <v>85</v>
      </c>
      <c r="F131" s="96" t="s">
        <v>93</v>
      </c>
      <c r="G131" s="96" t="s">
        <v>94</v>
      </c>
      <c r="H131" s="101">
        <v>560.86</v>
      </c>
      <c r="I131" s="99"/>
      <c r="J131" s="97"/>
      <c r="K131" s="99"/>
      <c r="L131" s="97"/>
      <c r="M131" s="97"/>
      <c r="N131" s="100">
        <v>45841.0</v>
      </c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>
      <c r="A132" s="96" t="s">
        <v>12014</v>
      </c>
      <c r="B132" s="96">
        <v>2.1964936638E10</v>
      </c>
      <c r="C132" s="96" t="s">
        <v>12015</v>
      </c>
      <c r="D132" s="97"/>
      <c r="E132" s="96" t="s">
        <v>85</v>
      </c>
      <c r="F132" s="97"/>
      <c r="G132" s="96" t="s">
        <v>86</v>
      </c>
      <c r="H132" s="98"/>
      <c r="I132" s="99"/>
      <c r="J132" s="97"/>
      <c r="K132" s="99"/>
      <c r="L132" s="97"/>
      <c r="M132" s="97"/>
      <c r="N132" s="100">
        <v>45841.0</v>
      </c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>
      <c r="A133" s="96" t="s">
        <v>4458</v>
      </c>
      <c r="B133" s="96">
        <v>2.1968459623E10</v>
      </c>
      <c r="C133" s="96" t="s">
        <v>12016</v>
      </c>
      <c r="D133" s="97"/>
      <c r="E133" s="96" t="s">
        <v>85</v>
      </c>
      <c r="F133" s="97"/>
      <c r="G133" s="96" t="s">
        <v>150</v>
      </c>
      <c r="H133" s="98"/>
      <c r="I133" s="99"/>
      <c r="J133" s="97"/>
      <c r="K133" s="99"/>
      <c r="L133" s="97"/>
      <c r="M133" s="96" t="s">
        <v>12017</v>
      </c>
      <c r="N133" s="100">
        <v>45841.0</v>
      </c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>
      <c r="A134" s="96" t="s">
        <v>5272</v>
      </c>
      <c r="B134" s="96">
        <v>2.1970407932E10</v>
      </c>
      <c r="C134" s="96" t="s">
        <v>12018</v>
      </c>
      <c r="D134" s="97"/>
      <c r="E134" s="96" t="s">
        <v>85</v>
      </c>
      <c r="F134" s="96" t="s">
        <v>278</v>
      </c>
      <c r="G134" s="96" t="s">
        <v>94</v>
      </c>
      <c r="H134" s="101">
        <v>888.29</v>
      </c>
      <c r="I134" s="99"/>
      <c r="J134" s="97"/>
      <c r="K134" s="99"/>
      <c r="L134" s="97"/>
      <c r="M134" s="97"/>
      <c r="N134" s="100">
        <v>45841.0</v>
      </c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>
      <c r="A135" s="96" t="s">
        <v>32</v>
      </c>
      <c r="B135" s="96">
        <v>2.1984834812E10</v>
      </c>
      <c r="C135" s="97"/>
      <c r="D135" s="97"/>
      <c r="E135" s="96" t="s">
        <v>671</v>
      </c>
      <c r="F135" s="97"/>
      <c r="G135" s="96" t="s">
        <v>86</v>
      </c>
      <c r="H135" s="98"/>
      <c r="I135" s="99"/>
      <c r="J135" s="97"/>
      <c r="K135" s="99"/>
      <c r="L135" s="97"/>
      <c r="M135" s="97"/>
      <c r="N135" s="100">
        <v>45841.0</v>
      </c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>
      <c r="A136" s="96" t="s">
        <v>12019</v>
      </c>
      <c r="B136" s="96">
        <v>2.4992150039E10</v>
      </c>
      <c r="C136" s="97"/>
      <c r="D136" s="97"/>
      <c r="E136" s="96" t="s">
        <v>671</v>
      </c>
      <c r="F136" s="97"/>
      <c r="G136" s="96" t="s">
        <v>150</v>
      </c>
      <c r="H136" s="98"/>
      <c r="I136" s="99"/>
      <c r="J136" s="97"/>
      <c r="K136" s="99"/>
      <c r="L136" s="97"/>
      <c r="M136" s="96" t="s">
        <v>12017</v>
      </c>
      <c r="N136" s="100">
        <v>45841.0</v>
      </c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>
      <c r="A137" s="96" t="s">
        <v>12020</v>
      </c>
      <c r="B137" s="96">
        <v>2.1971759612E10</v>
      </c>
      <c r="C137" s="97"/>
      <c r="D137" s="97"/>
      <c r="E137" s="96" t="s">
        <v>655</v>
      </c>
      <c r="F137" s="97"/>
      <c r="G137" s="96" t="s">
        <v>86</v>
      </c>
      <c r="H137" s="98"/>
      <c r="I137" s="99"/>
      <c r="J137" s="97"/>
      <c r="K137" s="99"/>
      <c r="L137" s="97"/>
      <c r="M137" s="97"/>
      <c r="N137" s="100">
        <v>45841.0</v>
      </c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>
      <c r="A138" s="96" t="s">
        <v>4022</v>
      </c>
      <c r="B138" s="96">
        <v>2.1971694765E10</v>
      </c>
      <c r="C138" s="97"/>
      <c r="D138" s="97"/>
      <c r="E138" s="96" t="s">
        <v>655</v>
      </c>
      <c r="F138" s="97"/>
      <c r="G138" s="96" t="s">
        <v>86</v>
      </c>
      <c r="H138" s="98"/>
      <c r="I138" s="99"/>
      <c r="J138" s="97"/>
      <c r="K138" s="99"/>
      <c r="L138" s="97"/>
      <c r="M138" s="97"/>
      <c r="N138" s="100">
        <v>45841.0</v>
      </c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>
      <c r="A139" s="96" t="s">
        <v>7124</v>
      </c>
      <c r="B139" s="96">
        <v>2.1970566395E10</v>
      </c>
      <c r="C139" s="97"/>
      <c r="D139" s="96" t="s">
        <v>12021</v>
      </c>
      <c r="E139" s="96" t="s">
        <v>655</v>
      </c>
      <c r="F139" s="97"/>
      <c r="G139" s="96" t="s">
        <v>86</v>
      </c>
      <c r="H139" s="98"/>
      <c r="I139" s="99"/>
      <c r="J139" s="97"/>
      <c r="K139" s="99"/>
      <c r="L139" s="97"/>
      <c r="M139" s="97"/>
      <c r="N139" s="100">
        <v>45841.0</v>
      </c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>
      <c r="A140" s="96" t="s">
        <v>3</v>
      </c>
      <c r="B140" s="96">
        <v>2.1991873136E10</v>
      </c>
      <c r="C140" s="97"/>
      <c r="D140" s="97"/>
      <c r="E140" s="96" t="s">
        <v>655</v>
      </c>
      <c r="F140" s="97"/>
      <c r="G140" s="96" t="s">
        <v>86</v>
      </c>
      <c r="H140" s="98"/>
      <c r="I140" s="99"/>
      <c r="J140" s="97"/>
      <c r="K140" s="99"/>
      <c r="L140" s="97"/>
      <c r="M140" s="97"/>
      <c r="N140" s="100">
        <v>45845.0</v>
      </c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>
      <c r="A141" s="96" t="s">
        <v>12022</v>
      </c>
      <c r="B141" s="96">
        <v>2.1986335044E10</v>
      </c>
      <c r="C141" s="96" t="s">
        <v>12023</v>
      </c>
      <c r="D141" s="96" t="s">
        <v>11081</v>
      </c>
      <c r="E141" s="96" t="s">
        <v>85</v>
      </c>
      <c r="F141" s="96" t="s">
        <v>93</v>
      </c>
      <c r="G141" s="96" t="s">
        <v>131</v>
      </c>
      <c r="H141" s="101">
        <v>1442.6</v>
      </c>
      <c r="I141" s="99"/>
      <c r="J141" s="97"/>
      <c r="K141" s="99"/>
      <c r="L141" s="97"/>
      <c r="M141" s="97"/>
      <c r="N141" s="100">
        <v>45846.0</v>
      </c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>
      <c r="A142" s="96" t="s">
        <v>279</v>
      </c>
      <c r="B142" s="96">
        <v>2.1990311688E10</v>
      </c>
      <c r="C142" s="96" t="s">
        <v>12024</v>
      </c>
      <c r="D142" s="97"/>
      <c r="E142" s="96" t="s">
        <v>85</v>
      </c>
      <c r="F142" s="97"/>
      <c r="G142" s="96" t="s">
        <v>86</v>
      </c>
      <c r="H142" s="98"/>
      <c r="I142" s="99"/>
      <c r="J142" s="97"/>
      <c r="K142" s="99"/>
      <c r="L142" s="97"/>
      <c r="M142" s="97"/>
      <c r="N142" s="100">
        <v>45846.0</v>
      </c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>
      <c r="A143" s="96" t="s">
        <v>11090</v>
      </c>
      <c r="B143" s="96">
        <v>2.1966409013E10</v>
      </c>
      <c r="C143" s="96" t="s">
        <v>12025</v>
      </c>
      <c r="D143" s="96" t="s">
        <v>11999</v>
      </c>
      <c r="E143" s="96" t="s">
        <v>85</v>
      </c>
      <c r="F143" s="96" t="s">
        <v>278</v>
      </c>
      <c r="G143" s="96" t="s">
        <v>131</v>
      </c>
      <c r="H143" s="101">
        <v>330.23</v>
      </c>
      <c r="I143" s="99"/>
      <c r="J143" s="97"/>
      <c r="K143" s="99"/>
      <c r="L143" s="97"/>
      <c r="M143" s="97"/>
      <c r="N143" s="100">
        <v>45846.0</v>
      </c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>
      <c r="A144" s="96" t="s">
        <v>12026</v>
      </c>
      <c r="B144" s="96">
        <v>2.2988249997E10</v>
      </c>
      <c r="C144" s="96" t="s">
        <v>12027</v>
      </c>
      <c r="D144" s="97"/>
      <c r="E144" s="96" t="s">
        <v>85</v>
      </c>
      <c r="F144" s="96" t="s">
        <v>93</v>
      </c>
      <c r="G144" s="96" t="s">
        <v>150</v>
      </c>
      <c r="H144" s="101">
        <v>850.49</v>
      </c>
      <c r="I144" s="99"/>
      <c r="J144" s="97"/>
      <c r="K144" s="99"/>
      <c r="L144" s="97"/>
      <c r="M144" s="96" t="s">
        <v>12028</v>
      </c>
      <c r="N144" s="100">
        <v>45846.0</v>
      </c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>
      <c r="A145" s="96" t="s">
        <v>12029</v>
      </c>
      <c r="B145" s="96">
        <v>2.1965803107E10</v>
      </c>
      <c r="C145" s="96" t="s">
        <v>12030</v>
      </c>
      <c r="D145" s="96" t="s">
        <v>12031</v>
      </c>
      <c r="E145" s="96" t="s">
        <v>85</v>
      </c>
      <c r="F145" s="96" t="s">
        <v>278</v>
      </c>
      <c r="G145" s="96" t="s">
        <v>131</v>
      </c>
      <c r="H145" s="101">
        <v>680.0</v>
      </c>
      <c r="I145" s="99"/>
      <c r="J145" s="97"/>
      <c r="K145" s="99"/>
      <c r="L145" s="97"/>
      <c r="M145" s="97"/>
      <c r="N145" s="100">
        <v>45846.0</v>
      </c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>
      <c r="A146" s="96" t="s">
        <v>4382</v>
      </c>
      <c r="B146" s="96">
        <v>2.1964343475E10</v>
      </c>
      <c r="C146" s="97"/>
      <c r="D146" s="97"/>
      <c r="E146" s="96" t="s">
        <v>655</v>
      </c>
      <c r="F146" s="97"/>
      <c r="G146" s="96" t="s">
        <v>86</v>
      </c>
      <c r="H146" s="98"/>
      <c r="I146" s="99"/>
      <c r="J146" s="97"/>
      <c r="K146" s="99"/>
      <c r="L146" s="97"/>
      <c r="M146" s="97"/>
      <c r="N146" s="100">
        <v>45846.0</v>
      </c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>
      <c r="A147" s="96" t="s">
        <v>3974</v>
      </c>
      <c r="B147" s="96">
        <v>2.1979594157E10</v>
      </c>
      <c r="C147" s="97"/>
      <c r="D147" s="97"/>
      <c r="E147" s="96" t="s">
        <v>671</v>
      </c>
      <c r="F147" s="97"/>
      <c r="G147" s="96" t="s">
        <v>86</v>
      </c>
      <c r="H147" s="98"/>
      <c r="I147" s="99"/>
      <c r="J147" s="97"/>
      <c r="K147" s="99"/>
      <c r="L147" s="97"/>
      <c r="M147" s="97"/>
      <c r="N147" s="100">
        <v>45846.0</v>
      </c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>
      <c r="A148" s="96" t="s">
        <v>5151</v>
      </c>
      <c r="B148" s="96">
        <v>2.2998691288E10</v>
      </c>
      <c r="C148" s="97"/>
      <c r="D148" s="97"/>
      <c r="E148" s="96" t="s">
        <v>671</v>
      </c>
      <c r="F148" s="97"/>
      <c r="G148" s="96" t="s">
        <v>86</v>
      </c>
      <c r="H148" s="98"/>
      <c r="I148" s="99"/>
      <c r="J148" s="97"/>
      <c r="K148" s="99"/>
      <c r="L148" s="97"/>
      <c r="M148" s="97"/>
      <c r="N148" s="100">
        <v>45846.0</v>
      </c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>
      <c r="A149" s="96" t="s">
        <v>4121</v>
      </c>
      <c r="B149" s="96">
        <v>2.1996342531E10</v>
      </c>
      <c r="C149" s="97"/>
      <c r="D149" s="97"/>
      <c r="E149" s="96" t="s">
        <v>671</v>
      </c>
      <c r="F149" s="97"/>
      <c r="G149" s="96" t="s">
        <v>86</v>
      </c>
      <c r="H149" s="98"/>
      <c r="I149" s="99"/>
      <c r="J149" s="97"/>
      <c r="K149" s="99"/>
      <c r="L149" s="97"/>
      <c r="M149" s="97"/>
      <c r="N149" s="100">
        <v>45846.0</v>
      </c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>
      <c r="A150" s="96" t="s">
        <v>5118</v>
      </c>
      <c r="B150" s="96">
        <v>2.1986148757E10</v>
      </c>
      <c r="C150" s="96" t="s">
        <v>12032</v>
      </c>
      <c r="D150" s="96" t="s">
        <v>4885</v>
      </c>
      <c r="E150" s="96" t="s">
        <v>134</v>
      </c>
      <c r="F150" s="96" t="s">
        <v>137</v>
      </c>
      <c r="G150" s="96" t="s">
        <v>53</v>
      </c>
      <c r="H150" s="101">
        <v>2702.0</v>
      </c>
      <c r="I150" s="99"/>
      <c r="J150" s="96">
        <v>995128.0</v>
      </c>
      <c r="K150" s="100">
        <v>45861.0</v>
      </c>
      <c r="L150" s="97"/>
      <c r="M150" s="97"/>
      <c r="N150" s="100">
        <v>45847.0</v>
      </c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>
      <c r="A151" s="96" t="s">
        <v>32</v>
      </c>
      <c r="B151" s="96">
        <v>2.1989285986E10</v>
      </c>
      <c r="C151" s="96" t="s">
        <v>12033</v>
      </c>
      <c r="D151" s="97"/>
      <c r="E151" s="96" t="s">
        <v>85</v>
      </c>
      <c r="F151" s="96" t="s">
        <v>278</v>
      </c>
      <c r="G151" s="96" t="s">
        <v>94</v>
      </c>
      <c r="H151" s="101">
        <v>383.1</v>
      </c>
      <c r="I151" s="99"/>
      <c r="J151" s="97"/>
      <c r="K151" s="99"/>
      <c r="L151" s="97"/>
      <c r="M151" s="97"/>
      <c r="N151" s="100">
        <v>45847.0</v>
      </c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>
      <c r="A152" s="96" t="s">
        <v>5077</v>
      </c>
      <c r="B152" s="96">
        <v>2.1996860094E10</v>
      </c>
      <c r="C152" s="96" t="s">
        <v>12034</v>
      </c>
      <c r="D152" s="97"/>
      <c r="E152" s="96" t="s">
        <v>85</v>
      </c>
      <c r="F152" s="97"/>
      <c r="G152" s="96" t="s">
        <v>86</v>
      </c>
      <c r="H152" s="98"/>
      <c r="I152" s="99"/>
      <c r="J152" s="97"/>
      <c r="K152" s="99"/>
      <c r="L152" s="97"/>
      <c r="M152" s="97"/>
      <c r="N152" s="100">
        <v>45847.0</v>
      </c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>
      <c r="A153" s="96" t="s">
        <v>7280</v>
      </c>
      <c r="B153" s="96">
        <v>2.1964142855E10</v>
      </c>
      <c r="C153" s="96" t="s">
        <v>12035</v>
      </c>
      <c r="D153" s="97"/>
      <c r="E153" s="96" t="s">
        <v>85</v>
      </c>
      <c r="F153" s="96" t="s">
        <v>93</v>
      </c>
      <c r="G153" s="96" t="s">
        <v>94</v>
      </c>
      <c r="H153" s="101">
        <v>890.0</v>
      </c>
      <c r="I153" s="99"/>
      <c r="J153" s="97"/>
      <c r="K153" s="99"/>
      <c r="L153" s="97"/>
      <c r="M153" s="97"/>
      <c r="N153" s="100">
        <v>45847.0</v>
      </c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>
      <c r="A154" s="96" t="s">
        <v>12036</v>
      </c>
      <c r="B154" s="96">
        <v>2.1965946924E10</v>
      </c>
      <c r="C154" s="97"/>
      <c r="D154" s="97"/>
      <c r="E154" s="96" t="s">
        <v>85</v>
      </c>
      <c r="F154" s="97"/>
      <c r="G154" s="96" t="s">
        <v>86</v>
      </c>
      <c r="H154" s="98"/>
      <c r="I154" s="99"/>
      <c r="J154" s="97"/>
      <c r="K154" s="99"/>
      <c r="L154" s="97"/>
      <c r="M154" s="97"/>
      <c r="N154" s="100">
        <v>45847.0</v>
      </c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>
      <c r="A155" s="96" t="s">
        <v>8983</v>
      </c>
      <c r="B155" s="96">
        <v>2.1988887505E10</v>
      </c>
      <c r="C155" s="97"/>
      <c r="D155" s="97"/>
      <c r="E155" s="96" t="s">
        <v>85</v>
      </c>
      <c r="F155" s="96" t="s">
        <v>93</v>
      </c>
      <c r="G155" s="96" t="s">
        <v>94</v>
      </c>
      <c r="H155" s="101">
        <v>710.0</v>
      </c>
      <c r="I155" s="99"/>
      <c r="J155" s="97"/>
      <c r="K155" s="99"/>
      <c r="L155" s="97"/>
      <c r="M155" s="97"/>
      <c r="N155" s="100">
        <v>45847.0</v>
      </c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>
      <c r="A156" s="96" t="s">
        <v>12037</v>
      </c>
      <c r="B156" s="96">
        <v>2.1951018012E10</v>
      </c>
      <c r="C156" s="97"/>
      <c r="D156" s="97"/>
      <c r="E156" s="96" t="s">
        <v>671</v>
      </c>
      <c r="F156" s="97"/>
      <c r="G156" s="96" t="s">
        <v>86</v>
      </c>
      <c r="H156" s="98"/>
      <c r="I156" s="99"/>
      <c r="J156" s="97"/>
      <c r="K156" s="99"/>
      <c r="L156" s="97"/>
      <c r="M156" s="97"/>
      <c r="N156" s="100">
        <v>45847.0</v>
      </c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>
      <c r="A157" s="96" t="s">
        <v>4022</v>
      </c>
      <c r="B157" s="96">
        <v>2.1965542252E10</v>
      </c>
      <c r="C157" s="96" t="s">
        <v>12038</v>
      </c>
      <c r="D157" s="97"/>
      <c r="E157" s="96" t="s">
        <v>85</v>
      </c>
      <c r="F157" s="96" t="s">
        <v>140</v>
      </c>
      <c r="G157" s="96" t="s">
        <v>94</v>
      </c>
      <c r="H157" s="101">
        <v>1416.0</v>
      </c>
      <c r="I157" s="99"/>
      <c r="J157" s="97"/>
      <c r="K157" s="99"/>
      <c r="L157" s="97"/>
      <c r="M157" s="97"/>
      <c r="N157" s="100">
        <v>45848.0</v>
      </c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>
      <c r="A158" s="96" t="s">
        <v>1274</v>
      </c>
      <c r="B158" s="96">
        <v>2.1951018539E10</v>
      </c>
      <c r="C158" s="96" t="s">
        <v>12039</v>
      </c>
      <c r="D158" s="96" t="s">
        <v>10097</v>
      </c>
      <c r="E158" s="96" t="s">
        <v>85</v>
      </c>
      <c r="F158" s="96" t="s">
        <v>137</v>
      </c>
      <c r="G158" s="96" t="s">
        <v>53</v>
      </c>
      <c r="H158" s="101">
        <v>1548.1</v>
      </c>
      <c r="I158" s="100">
        <v>45859.0</v>
      </c>
      <c r="J158" s="96">
        <v>2237603.0</v>
      </c>
      <c r="K158" s="99"/>
      <c r="L158" s="97"/>
      <c r="M158" s="97"/>
      <c r="N158" s="100">
        <v>45887.0</v>
      </c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>
      <c r="A159" s="96" t="s">
        <v>4956</v>
      </c>
      <c r="B159" s="96">
        <v>2.1972529625E10</v>
      </c>
      <c r="C159" s="96" t="s">
        <v>12040</v>
      </c>
      <c r="D159" s="97"/>
      <c r="E159" s="96" t="s">
        <v>85</v>
      </c>
      <c r="F159" s="96" t="s">
        <v>93</v>
      </c>
      <c r="G159" s="96" t="s">
        <v>94</v>
      </c>
      <c r="H159" s="101">
        <v>467.39</v>
      </c>
      <c r="I159" s="99"/>
      <c r="J159" s="97"/>
      <c r="K159" s="99"/>
      <c r="L159" s="97"/>
      <c r="M159" s="97"/>
      <c r="N159" s="100">
        <v>45848.0</v>
      </c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>
      <c r="A160" s="96" t="s">
        <v>3974</v>
      </c>
      <c r="B160" s="96">
        <v>2.1994378884E10</v>
      </c>
      <c r="C160" s="96" t="s">
        <v>12041</v>
      </c>
      <c r="D160" s="97"/>
      <c r="E160" s="96" t="s">
        <v>85</v>
      </c>
      <c r="F160" s="97"/>
      <c r="G160" s="96" t="s">
        <v>86</v>
      </c>
      <c r="H160" s="98"/>
      <c r="I160" s="99"/>
      <c r="J160" s="97"/>
      <c r="K160" s="99"/>
      <c r="L160" s="97"/>
      <c r="M160" s="97"/>
      <c r="N160" s="100">
        <v>45848.0</v>
      </c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>
      <c r="A161" s="96" t="s">
        <v>12042</v>
      </c>
      <c r="B161" s="96">
        <v>2.2999169156E10</v>
      </c>
      <c r="C161" s="96" t="s">
        <v>12043</v>
      </c>
      <c r="D161" s="97"/>
      <c r="E161" s="96" t="s">
        <v>85</v>
      </c>
      <c r="F161" s="97"/>
      <c r="G161" s="96" t="s">
        <v>86</v>
      </c>
      <c r="H161" s="98"/>
      <c r="I161" s="99"/>
      <c r="J161" s="97"/>
      <c r="K161" s="99"/>
      <c r="L161" s="97"/>
      <c r="M161" s="97"/>
      <c r="N161" s="100">
        <v>45848.0</v>
      </c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>
      <c r="A162" s="96" t="s">
        <v>4157</v>
      </c>
      <c r="B162" s="96">
        <v>2.198898209E10</v>
      </c>
      <c r="C162" s="97"/>
      <c r="D162" s="97"/>
      <c r="E162" s="96" t="s">
        <v>671</v>
      </c>
      <c r="F162" s="97"/>
      <c r="G162" s="96" t="s">
        <v>150</v>
      </c>
      <c r="H162" s="98"/>
      <c r="I162" s="99"/>
      <c r="J162" s="97"/>
      <c r="K162" s="99"/>
      <c r="L162" s="97"/>
      <c r="M162" s="96" t="s">
        <v>12044</v>
      </c>
      <c r="N162" s="100">
        <v>45848.0</v>
      </c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>
      <c r="A163" s="96" t="s">
        <v>4065</v>
      </c>
      <c r="B163" s="96">
        <v>2.298255209E10</v>
      </c>
      <c r="C163" s="97"/>
      <c r="D163" s="97"/>
      <c r="E163" s="96" t="s">
        <v>671</v>
      </c>
      <c r="F163" s="97"/>
      <c r="G163" s="96" t="s">
        <v>86</v>
      </c>
      <c r="H163" s="98"/>
      <c r="I163" s="99"/>
      <c r="J163" s="97"/>
      <c r="K163" s="99"/>
      <c r="L163" s="97"/>
      <c r="M163" s="97"/>
      <c r="N163" s="100">
        <v>45848.0</v>
      </c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>
      <c r="A164" s="96" t="s">
        <v>12045</v>
      </c>
      <c r="B164" s="96">
        <v>2.1995165281E10</v>
      </c>
      <c r="C164" s="96" t="s">
        <v>12046</v>
      </c>
      <c r="D164" s="97"/>
      <c r="E164" s="96" t="s">
        <v>85</v>
      </c>
      <c r="F164" s="97"/>
      <c r="G164" s="96" t="s">
        <v>86</v>
      </c>
      <c r="H164" s="98"/>
      <c r="I164" s="99"/>
      <c r="J164" s="97"/>
      <c r="K164" s="99"/>
      <c r="L164" s="97"/>
      <c r="M164" s="97"/>
      <c r="N164" s="100">
        <v>45853.0</v>
      </c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>
      <c r="A165" s="96" t="s">
        <v>11921</v>
      </c>
      <c r="B165" s="96">
        <v>2.1964921851E10</v>
      </c>
      <c r="C165" s="96" t="s">
        <v>12047</v>
      </c>
      <c r="D165" s="97"/>
      <c r="E165" s="96" t="s">
        <v>85</v>
      </c>
      <c r="F165" s="97"/>
      <c r="G165" s="96" t="s">
        <v>86</v>
      </c>
      <c r="H165" s="98"/>
      <c r="I165" s="99"/>
      <c r="J165" s="97"/>
      <c r="K165" s="99"/>
      <c r="L165" s="97"/>
      <c r="M165" s="97"/>
      <c r="N165" s="99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>
      <c r="A166" s="96" t="s">
        <v>12048</v>
      </c>
      <c r="B166" s="96">
        <v>2.1988806829E10</v>
      </c>
      <c r="C166" s="96" t="s">
        <v>12049</v>
      </c>
      <c r="D166" s="97"/>
      <c r="E166" s="96" t="s">
        <v>85</v>
      </c>
      <c r="F166" s="97"/>
      <c r="G166" s="96" t="s">
        <v>150</v>
      </c>
      <c r="H166" s="98"/>
      <c r="I166" s="99"/>
      <c r="J166" s="97"/>
      <c r="K166" s="99"/>
      <c r="L166" s="97"/>
      <c r="M166" s="96" t="s">
        <v>12050</v>
      </c>
      <c r="N166" s="100">
        <v>45853.0</v>
      </c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>
      <c r="A167" s="96" t="s">
        <v>12051</v>
      </c>
      <c r="B167" s="96">
        <v>2.1968285646E10</v>
      </c>
      <c r="C167" s="96" t="s">
        <v>12052</v>
      </c>
      <c r="D167" s="97"/>
      <c r="E167" s="96" t="s">
        <v>85</v>
      </c>
      <c r="F167" s="97"/>
      <c r="G167" s="96" t="s">
        <v>86</v>
      </c>
      <c r="H167" s="98"/>
      <c r="I167" s="99"/>
      <c r="J167" s="97"/>
      <c r="K167" s="99"/>
      <c r="L167" s="97"/>
      <c r="M167" s="97"/>
      <c r="N167" s="100">
        <v>45853.0</v>
      </c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>
      <c r="A168" s="96" t="s">
        <v>12053</v>
      </c>
      <c r="B168" s="96">
        <v>2.4988392111E10</v>
      </c>
      <c r="C168" s="96" t="s">
        <v>12054</v>
      </c>
      <c r="D168" s="97"/>
      <c r="E168" s="96" t="s">
        <v>85</v>
      </c>
      <c r="F168" s="96" t="s">
        <v>93</v>
      </c>
      <c r="G168" s="96" t="s">
        <v>94</v>
      </c>
      <c r="H168" s="101">
        <v>467.4</v>
      </c>
      <c r="I168" s="99"/>
      <c r="J168" s="97"/>
      <c r="K168" s="99"/>
      <c r="L168" s="97"/>
      <c r="M168" s="97"/>
      <c r="N168" s="99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>
      <c r="A169" s="96" t="s">
        <v>4286</v>
      </c>
      <c r="B169" s="96">
        <v>2.1985867481E10</v>
      </c>
      <c r="C169" s="97"/>
      <c r="D169" s="97"/>
      <c r="E169" s="96" t="s">
        <v>85</v>
      </c>
      <c r="F169" s="97"/>
      <c r="G169" s="96" t="s">
        <v>86</v>
      </c>
      <c r="H169" s="98"/>
      <c r="I169" s="99"/>
      <c r="J169" s="97"/>
      <c r="K169" s="99"/>
      <c r="L169" s="97"/>
      <c r="M169" s="97"/>
      <c r="N169" s="100">
        <v>45853.0</v>
      </c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>
      <c r="A170" s="96" t="s">
        <v>4022</v>
      </c>
      <c r="B170" s="96">
        <v>2.1970371093E10</v>
      </c>
      <c r="C170" s="97"/>
      <c r="D170" s="97"/>
      <c r="E170" s="96" t="s">
        <v>85</v>
      </c>
      <c r="F170" s="97"/>
      <c r="G170" s="96" t="s">
        <v>86</v>
      </c>
      <c r="H170" s="98"/>
      <c r="I170" s="99"/>
      <c r="J170" s="97"/>
      <c r="K170" s="99"/>
      <c r="L170" s="97"/>
      <c r="M170" s="97"/>
      <c r="N170" s="100">
        <v>45853.0</v>
      </c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>
      <c r="A171" s="96" t="s">
        <v>4137</v>
      </c>
      <c r="B171" s="96">
        <v>2.7981162177E10</v>
      </c>
      <c r="C171" s="97"/>
      <c r="D171" s="97"/>
      <c r="E171" s="96" t="s">
        <v>671</v>
      </c>
      <c r="F171" s="97"/>
      <c r="G171" s="96" t="s">
        <v>86</v>
      </c>
      <c r="H171" s="98"/>
      <c r="I171" s="99"/>
      <c r="J171" s="97"/>
      <c r="K171" s="99"/>
      <c r="L171" s="97"/>
      <c r="M171" s="97"/>
      <c r="N171" s="100">
        <v>45853.0</v>
      </c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>
      <c r="A172" s="96" t="s">
        <v>4409</v>
      </c>
      <c r="B172" s="96">
        <v>2.1984469149E10</v>
      </c>
      <c r="C172" s="97"/>
      <c r="D172" s="97"/>
      <c r="E172" s="96" t="s">
        <v>671</v>
      </c>
      <c r="F172" s="97"/>
      <c r="G172" s="96" t="s">
        <v>86</v>
      </c>
      <c r="H172" s="98"/>
      <c r="I172" s="99"/>
      <c r="J172" s="97"/>
      <c r="K172" s="99"/>
      <c r="L172" s="97"/>
      <c r="M172" s="97"/>
      <c r="N172" s="100">
        <v>45853.0</v>
      </c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>
      <c r="A173" s="96" t="s">
        <v>12055</v>
      </c>
      <c r="B173" s="96">
        <v>2.2999547158E10</v>
      </c>
      <c r="C173" s="96" t="s">
        <v>12056</v>
      </c>
      <c r="D173" s="96" t="s">
        <v>11860</v>
      </c>
      <c r="E173" s="96" t="s">
        <v>85</v>
      </c>
      <c r="F173" s="96" t="s">
        <v>93</v>
      </c>
      <c r="G173" s="96" t="s">
        <v>94</v>
      </c>
      <c r="H173" s="101">
        <v>710.53</v>
      </c>
      <c r="I173" s="99"/>
      <c r="J173" s="97"/>
      <c r="K173" s="99"/>
      <c r="L173" s="97"/>
      <c r="M173" s="97"/>
      <c r="N173" s="100">
        <v>45854.0</v>
      </c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>
      <c r="A174" s="96" t="s">
        <v>11090</v>
      </c>
      <c r="B174" s="96">
        <v>2.2997161504E10</v>
      </c>
      <c r="C174" s="96" t="s">
        <v>12057</v>
      </c>
      <c r="D174" s="97"/>
      <c r="E174" s="96" t="s">
        <v>85</v>
      </c>
      <c r="F174" s="97"/>
      <c r="G174" s="96" t="s">
        <v>86</v>
      </c>
      <c r="H174" s="98"/>
      <c r="I174" s="99"/>
      <c r="J174" s="97"/>
      <c r="K174" s="99"/>
      <c r="L174" s="97"/>
      <c r="M174" s="97"/>
      <c r="N174" s="100">
        <v>45854.0</v>
      </c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>
      <c r="A175" s="96" t="s">
        <v>4341</v>
      </c>
      <c r="B175" s="96">
        <v>2.1985803218E10</v>
      </c>
      <c r="C175" s="96" t="s">
        <v>12058</v>
      </c>
      <c r="D175" s="97"/>
      <c r="E175" s="96" t="s">
        <v>85</v>
      </c>
      <c r="F175" s="97"/>
      <c r="G175" s="96" t="s">
        <v>86</v>
      </c>
      <c r="H175" s="98"/>
      <c r="I175" s="99"/>
      <c r="J175" s="97"/>
      <c r="K175" s="99"/>
      <c r="L175" s="97"/>
      <c r="M175" s="97"/>
      <c r="N175" s="100">
        <v>45854.0</v>
      </c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>
      <c r="A176" s="96" t="s">
        <v>4418</v>
      </c>
      <c r="B176" s="96">
        <v>2.1988656022E10</v>
      </c>
      <c r="C176" s="96" t="s">
        <v>12059</v>
      </c>
      <c r="D176" s="97"/>
      <c r="E176" s="96" t="s">
        <v>85</v>
      </c>
      <c r="F176" s="97"/>
      <c r="G176" s="96" t="s">
        <v>86</v>
      </c>
      <c r="H176" s="98"/>
      <c r="I176" s="99"/>
      <c r="J176" s="97"/>
      <c r="K176" s="99"/>
      <c r="L176" s="97"/>
      <c r="M176" s="97"/>
      <c r="N176" s="100">
        <v>45854.0</v>
      </c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>
      <c r="A177" s="96" t="s">
        <v>12060</v>
      </c>
      <c r="B177" s="96">
        <v>2.1994704772E10</v>
      </c>
      <c r="C177" s="96" t="s">
        <v>12061</v>
      </c>
      <c r="D177" s="97"/>
      <c r="E177" s="96" t="s">
        <v>85</v>
      </c>
      <c r="F177" s="97"/>
      <c r="G177" s="96" t="s">
        <v>86</v>
      </c>
      <c r="H177" s="98"/>
      <c r="I177" s="99"/>
      <c r="J177" s="97"/>
      <c r="K177" s="99"/>
      <c r="L177" s="97"/>
      <c r="M177" s="97"/>
      <c r="N177" s="100">
        <v>45854.0</v>
      </c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>
      <c r="A178" s="96" t="s">
        <v>4535</v>
      </c>
      <c r="B178" s="96">
        <v>2.1964061069E10</v>
      </c>
      <c r="C178" s="97"/>
      <c r="D178" s="97"/>
      <c r="E178" s="96" t="s">
        <v>671</v>
      </c>
      <c r="F178" s="96" t="s">
        <v>278</v>
      </c>
      <c r="G178" s="96" t="s">
        <v>94</v>
      </c>
      <c r="H178" s="101">
        <v>860.0</v>
      </c>
      <c r="I178" s="99"/>
      <c r="J178" s="97"/>
      <c r="K178" s="99"/>
      <c r="L178" s="97"/>
      <c r="M178" s="97"/>
      <c r="N178" s="100">
        <v>45854.0</v>
      </c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>
      <c r="A179" s="96" t="s">
        <v>5586</v>
      </c>
      <c r="B179" s="96">
        <v>2.1999352601E10</v>
      </c>
      <c r="C179" s="97"/>
      <c r="D179" s="97"/>
      <c r="E179" s="96" t="s">
        <v>85</v>
      </c>
      <c r="F179" s="97"/>
      <c r="G179" s="96" t="s">
        <v>86</v>
      </c>
      <c r="H179" s="98"/>
      <c r="I179" s="99"/>
      <c r="J179" s="97"/>
      <c r="K179" s="99"/>
      <c r="L179" s="97"/>
      <c r="M179" s="97"/>
      <c r="N179" s="100">
        <v>45854.0</v>
      </c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>
      <c r="A180" s="96" t="s">
        <v>4057</v>
      </c>
      <c r="B180" s="96">
        <v>2.1974746734E10</v>
      </c>
      <c r="C180" s="96" t="s">
        <v>12062</v>
      </c>
      <c r="D180" s="97"/>
      <c r="E180" s="96" t="s">
        <v>85</v>
      </c>
      <c r="F180" s="96" t="s">
        <v>93</v>
      </c>
      <c r="G180" s="96" t="s">
        <v>94</v>
      </c>
      <c r="H180" s="101">
        <v>1776.58</v>
      </c>
      <c r="I180" s="99"/>
      <c r="J180" s="97"/>
      <c r="K180" s="99"/>
      <c r="L180" s="97"/>
      <c r="M180" s="96" t="s">
        <v>12063</v>
      </c>
      <c r="N180" s="100">
        <v>45855.0</v>
      </c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>
      <c r="A181" s="96" t="s">
        <v>12064</v>
      </c>
      <c r="B181" s="96">
        <v>2.1987954E10</v>
      </c>
      <c r="C181" s="96" t="s">
        <v>12065</v>
      </c>
      <c r="D181" s="97"/>
      <c r="E181" s="96" t="s">
        <v>85</v>
      </c>
      <c r="F181" s="97"/>
      <c r="G181" s="96" t="s">
        <v>86</v>
      </c>
      <c r="H181" s="98"/>
      <c r="I181" s="99"/>
      <c r="J181" s="97"/>
      <c r="K181" s="99"/>
      <c r="L181" s="97"/>
      <c r="M181" s="97"/>
      <c r="N181" s="100">
        <v>45855.0</v>
      </c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>
      <c r="A182" s="96" t="s">
        <v>12066</v>
      </c>
      <c r="B182" s="96">
        <v>2.499940115E10</v>
      </c>
      <c r="C182" s="96" t="s">
        <v>12067</v>
      </c>
      <c r="D182" s="97"/>
      <c r="E182" s="96" t="s">
        <v>85</v>
      </c>
      <c r="F182" s="97"/>
      <c r="G182" s="96" t="s">
        <v>86</v>
      </c>
      <c r="H182" s="98"/>
      <c r="I182" s="99"/>
      <c r="J182" s="97"/>
      <c r="K182" s="99"/>
      <c r="L182" s="97"/>
      <c r="M182" s="97"/>
      <c r="N182" s="100">
        <v>45855.0</v>
      </c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>
      <c r="A183" s="96" t="s">
        <v>12068</v>
      </c>
      <c r="B183" s="96">
        <v>2.1981053214E10</v>
      </c>
      <c r="C183" s="96" t="s">
        <v>12069</v>
      </c>
      <c r="D183" s="97"/>
      <c r="E183" s="96" t="s">
        <v>85</v>
      </c>
      <c r="F183" s="97"/>
      <c r="G183" s="96" t="s">
        <v>86</v>
      </c>
      <c r="H183" s="98"/>
      <c r="I183" s="99"/>
      <c r="J183" s="97"/>
      <c r="K183" s="99"/>
      <c r="L183" s="97"/>
      <c r="M183" s="97"/>
      <c r="N183" s="100">
        <v>45855.0</v>
      </c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>
      <c r="A184" s="96" t="s">
        <v>4071</v>
      </c>
      <c r="B184" s="96">
        <v>2.1988496607E10</v>
      </c>
      <c r="C184" s="97"/>
      <c r="D184" s="97"/>
      <c r="E184" s="96" t="s">
        <v>85</v>
      </c>
      <c r="F184" s="97"/>
      <c r="G184" s="96" t="s">
        <v>86</v>
      </c>
      <c r="H184" s="98"/>
      <c r="I184" s="99"/>
      <c r="J184" s="97"/>
      <c r="K184" s="99"/>
      <c r="L184" s="97"/>
      <c r="M184" s="97"/>
      <c r="N184" s="100">
        <v>45855.0</v>
      </c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>
      <c r="A185" s="96" t="s">
        <v>4458</v>
      </c>
      <c r="B185" s="96">
        <v>2.1998110947E10</v>
      </c>
      <c r="C185" s="97"/>
      <c r="D185" s="97"/>
      <c r="E185" s="96" t="s">
        <v>85</v>
      </c>
      <c r="F185" s="97"/>
      <c r="G185" s="96" t="s">
        <v>86</v>
      </c>
      <c r="H185" s="98"/>
      <c r="I185" s="99"/>
      <c r="J185" s="97"/>
      <c r="K185" s="99"/>
      <c r="L185" s="97"/>
      <c r="M185" s="97"/>
      <c r="N185" s="100">
        <v>45855.0</v>
      </c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>
      <c r="A186" s="96" t="s">
        <v>4189</v>
      </c>
      <c r="B186" s="96">
        <v>2.1996121789E10</v>
      </c>
      <c r="C186" s="97"/>
      <c r="D186" s="97"/>
      <c r="E186" s="96" t="s">
        <v>671</v>
      </c>
      <c r="F186" s="97"/>
      <c r="G186" s="96" t="s">
        <v>86</v>
      </c>
      <c r="H186" s="98"/>
      <c r="I186" s="99"/>
      <c r="J186" s="97"/>
      <c r="K186" s="99"/>
      <c r="L186" s="97"/>
      <c r="M186" s="97"/>
      <c r="N186" s="100">
        <v>45855.0</v>
      </c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>
      <c r="A187" s="96" t="s">
        <v>10288</v>
      </c>
      <c r="B187" s="96">
        <v>2.1973567033E10</v>
      </c>
      <c r="C187" s="97"/>
      <c r="D187" s="96" t="s">
        <v>10835</v>
      </c>
      <c r="E187" s="97"/>
      <c r="F187" s="96" t="s">
        <v>137</v>
      </c>
      <c r="G187" s="96" t="s">
        <v>94</v>
      </c>
      <c r="H187" s="98"/>
      <c r="I187" s="99"/>
      <c r="J187" s="97"/>
      <c r="K187" s="99"/>
      <c r="L187" s="97"/>
      <c r="M187" s="97"/>
      <c r="N187" s="100">
        <v>45855.0</v>
      </c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>
      <c r="A188" s="96" t="s">
        <v>4481</v>
      </c>
      <c r="B188" s="96">
        <v>2.1992437198E10</v>
      </c>
      <c r="C188" s="96" t="s">
        <v>12070</v>
      </c>
      <c r="D188" s="96" t="s">
        <v>11081</v>
      </c>
      <c r="E188" s="96" t="s">
        <v>85</v>
      </c>
      <c r="F188" s="96" t="s">
        <v>140</v>
      </c>
      <c r="G188" s="96" t="s">
        <v>131</v>
      </c>
      <c r="H188" s="98"/>
      <c r="I188" s="99"/>
      <c r="J188" s="97"/>
      <c r="K188" s="99"/>
      <c r="L188" s="97"/>
      <c r="M188" s="96" t="s">
        <v>12071</v>
      </c>
      <c r="N188" s="100">
        <v>45860.0</v>
      </c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>
      <c r="A189" s="96" t="s">
        <v>11275</v>
      </c>
      <c r="B189" s="96">
        <v>2.1983443581E10</v>
      </c>
      <c r="C189" s="96" t="s">
        <v>12072</v>
      </c>
      <c r="D189" s="97"/>
      <c r="E189" s="96" t="s">
        <v>85</v>
      </c>
      <c r="F189" s="97"/>
      <c r="G189" s="96" t="s">
        <v>150</v>
      </c>
      <c r="H189" s="98"/>
      <c r="I189" s="99"/>
      <c r="J189" s="97"/>
      <c r="K189" s="99"/>
      <c r="L189" s="97"/>
      <c r="M189" s="96" t="s">
        <v>12073</v>
      </c>
      <c r="N189" s="100">
        <v>45860.0</v>
      </c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>
      <c r="A190" s="96" t="s">
        <v>4132</v>
      </c>
      <c r="B190" s="96">
        <v>2.2981513803E10</v>
      </c>
      <c r="C190" s="96" t="s">
        <v>12074</v>
      </c>
      <c r="D190" s="97"/>
      <c r="E190" s="96" t="s">
        <v>85</v>
      </c>
      <c r="F190" s="97"/>
      <c r="G190" s="96" t="s">
        <v>86</v>
      </c>
      <c r="H190" s="98"/>
      <c r="I190" s="99"/>
      <c r="J190" s="97"/>
      <c r="K190" s="99"/>
      <c r="L190" s="97"/>
      <c r="M190" s="97"/>
      <c r="N190" s="100">
        <v>45860.0</v>
      </c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>
      <c r="A191" s="96" t="s">
        <v>12075</v>
      </c>
      <c r="B191" s="96">
        <v>2.1979044688E10</v>
      </c>
      <c r="C191" s="96" t="s">
        <v>12076</v>
      </c>
      <c r="D191" s="96" t="s">
        <v>11358</v>
      </c>
      <c r="E191" s="96" t="s">
        <v>85</v>
      </c>
      <c r="F191" s="96" t="s">
        <v>596</v>
      </c>
      <c r="G191" s="96" t="s">
        <v>131</v>
      </c>
      <c r="H191" s="101">
        <v>1185.0</v>
      </c>
      <c r="I191" s="99"/>
      <c r="J191" s="97"/>
      <c r="K191" s="99"/>
      <c r="L191" s="97"/>
      <c r="M191" s="97"/>
      <c r="N191" s="100">
        <v>45860.0</v>
      </c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>
      <c r="A192" s="96" t="s">
        <v>511</v>
      </c>
      <c r="B192" s="96">
        <v>2.1985319452E10</v>
      </c>
      <c r="C192" s="96" t="s">
        <v>12077</v>
      </c>
      <c r="D192" s="97"/>
      <c r="E192" s="96" t="s">
        <v>85</v>
      </c>
      <c r="F192" s="97"/>
      <c r="G192" s="96" t="s">
        <v>86</v>
      </c>
      <c r="H192" s="98"/>
      <c r="I192" s="99"/>
      <c r="J192" s="97"/>
      <c r="K192" s="99"/>
      <c r="L192" s="97"/>
      <c r="M192" s="97"/>
      <c r="N192" s="100">
        <v>45860.0</v>
      </c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>
      <c r="A193" s="96" t="s">
        <v>5053</v>
      </c>
      <c r="B193" s="96">
        <v>2.1970025768E10</v>
      </c>
      <c r="C193" s="97"/>
      <c r="D193" s="97"/>
      <c r="E193" s="96" t="s">
        <v>85</v>
      </c>
      <c r="F193" s="97"/>
      <c r="G193" s="96" t="s">
        <v>86</v>
      </c>
      <c r="H193" s="98"/>
      <c r="I193" s="99"/>
      <c r="J193" s="97"/>
      <c r="K193" s="99"/>
      <c r="L193" s="97"/>
      <c r="M193" s="97"/>
      <c r="N193" s="100">
        <v>45860.0</v>
      </c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>
      <c r="A194" s="96" t="s">
        <v>7371</v>
      </c>
      <c r="B194" s="96">
        <v>2.1976423601E10</v>
      </c>
      <c r="C194" s="96" t="s">
        <v>12078</v>
      </c>
      <c r="D194" s="97"/>
      <c r="E194" s="96" t="s">
        <v>85</v>
      </c>
      <c r="F194" s="97"/>
      <c r="G194" s="96" t="s">
        <v>94</v>
      </c>
      <c r="H194" s="101">
        <v>794.82</v>
      </c>
      <c r="I194" s="99"/>
      <c r="J194" s="97"/>
      <c r="K194" s="99"/>
      <c r="L194" s="97"/>
      <c r="M194" s="97"/>
      <c r="N194" s="100">
        <v>45861.0</v>
      </c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>
      <c r="A195" s="96" t="s">
        <v>4952</v>
      </c>
      <c r="B195" s="96">
        <v>2.1971096193E10</v>
      </c>
      <c r="C195" s="96" t="s">
        <v>1695</v>
      </c>
      <c r="D195" s="97"/>
      <c r="E195" s="96" t="s">
        <v>85</v>
      </c>
      <c r="F195" s="97"/>
      <c r="G195" s="96" t="s">
        <v>86</v>
      </c>
      <c r="H195" s="98"/>
      <c r="I195" s="99"/>
      <c r="J195" s="97"/>
      <c r="K195" s="99"/>
      <c r="L195" s="97"/>
      <c r="M195" s="97"/>
      <c r="N195" s="100">
        <v>45861.0</v>
      </c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>
      <c r="A196" s="96" t="s">
        <v>12079</v>
      </c>
      <c r="B196" s="96">
        <v>2.1995716912E10</v>
      </c>
      <c r="C196" s="97"/>
      <c r="D196" s="97"/>
      <c r="E196" s="96" t="s">
        <v>85</v>
      </c>
      <c r="F196" s="96" t="s">
        <v>93</v>
      </c>
      <c r="G196" s="96" t="s">
        <v>94</v>
      </c>
      <c r="H196" s="101">
        <v>467.99</v>
      </c>
      <c r="I196" s="99"/>
      <c r="J196" s="97"/>
      <c r="K196" s="99"/>
      <c r="L196" s="97"/>
      <c r="M196" s="97"/>
      <c r="N196" s="100">
        <v>45861.0</v>
      </c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>
      <c r="A197" s="96" t="s">
        <v>6193</v>
      </c>
      <c r="B197" s="96">
        <v>2.1974082893E10</v>
      </c>
      <c r="C197" s="96" t="s">
        <v>12080</v>
      </c>
      <c r="D197" s="97"/>
      <c r="E197" s="96" t="s">
        <v>85</v>
      </c>
      <c r="F197" s="97"/>
      <c r="G197" s="96" t="s">
        <v>86</v>
      </c>
      <c r="H197" s="98"/>
      <c r="I197" s="99"/>
      <c r="J197" s="97"/>
      <c r="K197" s="99"/>
      <c r="L197" s="97"/>
      <c r="M197" s="97"/>
      <c r="N197" s="100">
        <v>45861.0</v>
      </c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>
      <c r="A198" s="96" t="s">
        <v>4685</v>
      </c>
      <c r="B198" s="96">
        <v>2.1974082893E10</v>
      </c>
      <c r="C198" s="96" t="s">
        <v>12080</v>
      </c>
      <c r="D198" s="97"/>
      <c r="E198" s="96" t="s">
        <v>85</v>
      </c>
      <c r="F198" s="97"/>
      <c r="G198" s="96" t="s">
        <v>86</v>
      </c>
      <c r="H198" s="98"/>
      <c r="I198" s="99"/>
      <c r="J198" s="97"/>
      <c r="K198" s="99"/>
      <c r="L198" s="97"/>
      <c r="M198" s="97"/>
      <c r="N198" s="100">
        <v>45861.0</v>
      </c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>
      <c r="A199" s="96" t="s">
        <v>7114</v>
      </c>
      <c r="B199" s="96">
        <v>2.1995828192E10</v>
      </c>
      <c r="C199" s="97"/>
      <c r="D199" s="97"/>
      <c r="E199" s="96" t="s">
        <v>671</v>
      </c>
      <c r="F199" s="97"/>
      <c r="G199" s="96" t="s">
        <v>86</v>
      </c>
      <c r="H199" s="98"/>
      <c r="I199" s="99"/>
      <c r="J199" s="97"/>
      <c r="K199" s="99"/>
      <c r="L199" s="97"/>
      <c r="M199" s="97"/>
      <c r="N199" s="100">
        <v>45861.0</v>
      </c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>
      <c r="A200" s="96" t="s">
        <v>12081</v>
      </c>
      <c r="B200" s="96">
        <v>2.1978331449E10</v>
      </c>
      <c r="C200" s="96" t="s">
        <v>12082</v>
      </c>
      <c r="D200" s="97"/>
      <c r="E200" s="96" t="s">
        <v>85</v>
      </c>
      <c r="F200" s="97"/>
      <c r="G200" s="96" t="s">
        <v>86</v>
      </c>
      <c r="H200" s="98"/>
      <c r="I200" s="99"/>
      <c r="J200" s="97"/>
      <c r="K200" s="99"/>
      <c r="L200" s="97"/>
      <c r="M200" s="97"/>
      <c r="N200" s="100">
        <v>45862.0</v>
      </c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>
      <c r="A201" s="96" t="s">
        <v>7475</v>
      </c>
      <c r="B201" s="96">
        <v>2.1993430584E10</v>
      </c>
      <c r="C201" s="96" t="s">
        <v>12083</v>
      </c>
      <c r="D201" s="97"/>
      <c r="E201" s="96" t="s">
        <v>85</v>
      </c>
      <c r="F201" s="97"/>
      <c r="G201" s="96" t="s">
        <v>86</v>
      </c>
      <c r="H201" s="98"/>
      <c r="I201" s="99"/>
      <c r="J201" s="97"/>
      <c r="K201" s="99"/>
      <c r="L201" s="97"/>
      <c r="M201" s="97"/>
      <c r="N201" s="100">
        <v>45862.0</v>
      </c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>
      <c r="A202" s="96" t="s">
        <v>797</v>
      </c>
      <c r="B202" s="96">
        <v>2.2999021818E10</v>
      </c>
      <c r="C202" s="96" t="s">
        <v>12084</v>
      </c>
      <c r="D202" s="97"/>
      <c r="E202" s="96" t="s">
        <v>85</v>
      </c>
      <c r="F202" s="96" t="s">
        <v>93</v>
      </c>
      <c r="G202" s="96" t="s">
        <v>94</v>
      </c>
      <c r="H202" s="101">
        <v>860.0</v>
      </c>
      <c r="I202" s="99"/>
      <c r="J202" s="97"/>
      <c r="K202" s="99"/>
      <c r="L202" s="97"/>
      <c r="M202" s="97"/>
      <c r="N202" s="100">
        <v>45862.0</v>
      </c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>
      <c r="A203" s="96" t="s">
        <v>5091</v>
      </c>
      <c r="B203" s="96">
        <v>2.1967757438E10</v>
      </c>
      <c r="C203" s="96" t="s">
        <v>12085</v>
      </c>
      <c r="D203" s="97"/>
      <c r="E203" s="96" t="s">
        <v>85</v>
      </c>
      <c r="F203" s="97"/>
      <c r="G203" s="96" t="s">
        <v>86</v>
      </c>
      <c r="H203" s="98"/>
      <c r="I203" s="99"/>
      <c r="J203" s="97"/>
      <c r="K203" s="99"/>
      <c r="L203" s="97"/>
      <c r="M203" s="97"/>
      <c r="N203" s="100">
        <v>45862.0</v>
      </c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>
      <c r="A204" s="96" t="s">
        <v>4762</v>
      </c>
      <c r="B204" s="96">
        <v>2.1991238585E10</v>
      </c>
      <c r="C204" s="97"/>
      <c r="D204" s="97"/>
      <c r="E204" s="96" t="s">
        <v>85</v>
      </c>
      <c r="F204" s="97"/>
      <c r="G204" s="96" t="s">
        <v>86</v>
      </c>
      <c r="H204" s="98"/>
      <c r="I204" s="99"/>
      <c r="J204" s="97"/>
      <c r="K204" s="99"/>
      <c r="L204" s="97"/>
      <c r="M204" s="97"/>
      <c r="N204" s="100">
        <v>45862.0</v>
      </c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>
      <c r="A205" s="96" t="s">
        <v>4963</v>
      </c>
      <c r="B205" s="96">
        <v>2.1991837474E10</v>
      </c>
      <c r="C205" s="97"/>
      <c r="D205" s="97"/>
      <c r="E205" s="96" t="s">
        <v>85</v>
      </c>
      <c r="F205" s="97"/>
      <c r="G205" s="96" t="s">
        <v>86</v>
      </c>
      <c r="H205" s="98"/>
      <c r="I205" s="99"/>
      <c r="J205" s="97"/>
      <c r="K205" s="99"/>
      <c r="L205" s="97"/>
      <c r="M205" s="97"/>
      <c r="N205" s="100">
        <v>45866.0</v>
      </c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>
      <c r="A206" s="96" t="s">
        <v>12086</v>
      </c>
      <c r="B206" s="96">
        <v>2.1981323918E10</v>
      </c>
      <c r="C206" s="96" t="s">
        <v>12087</v>
      </c>
      <c r="D206" s="97"/>
      <c r="E206" s="96" t="s">
        <v>85</v>
      </c>
      <c r="F206" s="97"/>
      <c r="G206" s="96" t="s">
        <v>86</v>
      </c>
      <c r="H206" s="98"/>
      <c r="I206" s="99"/>
      <c r="J206" s="97"/>
      <c r="K206" s="99"/>
      <c r="L206" s="97"/>
      <c r="M206" s="97"/>
      <c r="N206" s="100">
        <v>45866.0</v>
      </c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>
      <c r="A207" s="96" t="s">
        <v>3982</v>
      </c>
      <c r="B207" s="96">
        <v>2.2988170769E10</v>
      </c>
      <c r="C207" s="96" t="s">
        <v>12088</v>
      </c>
      <c r="D207" s="97"/>
      <c r="E207" s="96" t="s">
        <v>85</v>
      </c>
      <c r="F207" s="97"/>
      <c r="G207" s="96" t="s">
        <v>94</v>
      </c>
      <c r="H207" s="101">
        <v>252.0</v>
      </c>
      <c r="I207" s="99"/>
      <c r="J207" s="97"/>
      <c r="K207" s="99"/>
      <c r="L207" s="97"/>
      <c r="M207" s="96" t="s">
        <v>12089</v>
      </c>
      <c r="N207" s="100">
        <v>45866.0</v>
      </c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>
      <c r="A208" s="96" t="s">
        <v>5087</v>
      </c>
      <c r="B208" s="96">
        <v>2.1964255028E10</v>
      </c>
      <c r="C208" s="96" t="s">
        <v>12090</v>
      </c>
      <c r="D208" s="97"/>
      <c r="E208" s="96" t="s">
        <v>85</v>
      </c>
      <c r="F208" s="97"/>
      <c r="G208" s="96" t="s">
        <v>94</v>
      </c>
      <c r="H208" s="101">
        <v>1112.0</v>
      </c>
      <c r="I208" s="99"/>
      <c r="J208" s="97"/>
      <c r="K208" s="99"/>
      <c r="L208" s="97"/>
      <c r="M208" s="97"/>
      <c r="N208" s="100">
        <v>45866.0</v>
      </c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>
      <c r="A209" s="96" t="s">
        <v>636</v>
      </c>
      <c r="B209" s="96">
        <v>2.1987654079E10</v>
      </c>
      <c r="C209" s="96" t="s">
        <v>12091</v>
      </c>
      <c r="D209" s="97"/>
      <c r="E209" s="96" t="s">
        <v>85</v>
      </c>
      <c r="F209" s="97"/>
      <c r="G209" s="96" t="s">
        <v>86</v>
      </c>
      <c r="H209" s="98"/>
      <c r="I209" s="99"/>
      <c r="J209" s="97"/>
      <c r="K209" s="99"/>
      <c r="L209" s="97"/>
      <c r="M209" s="97"/>
      <c r="N209" s="100">
        <v>45867.0</v>
      </c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>
      <c r="A210" s="96" t="s">
        <v>12092</v>
      </c>
      <c r="B210" s="96">
        <v>2.1988532953E10</v>
      </c>
      <c r="C210" s="96" t="s">
        <v>12093</v>
      </c>
      <c r="D210" s="96" t="s">
        <v>11081</v>
      </c>
      <c r="E210" s="96" t="s">
        <v>85</v>
      </c>
      <c r="F210" s="96" t="s">
        <v>140</v>
      </c>
      <c r="G210" s="96" t="s">
        <v>131</v>
      </c>
      <c r="H210" s="101">
        <v>1416.0</v>
      </c>
      <c r="I210" s="99"/>
      <c r="J210" s="97"/>
      <c r="K210" s="99"/>
      <c r="L210" s="97"/>
      <c r="M210" s="97"/>
      <c r="N210" s="100">
        <v>45867.0</v>
      </c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>
      <c r="A211" s="96" t="s">
        <v>3970</v>
      </c>
      <c r="B211" s="96">
        <v>2.4998152337E10</v>
      </c>
      <c r="C211" s="96" t="s">
        <v>12094</v>
      </c>
      <c r="D211" s="97"/>
      <c r="E211" s="96" t="s">
        <v>85</v>
      </c>
      <c r="F211" s="97"/>
      <c r="G211" s="96" t="s">
        <v>86</v>
      </c>
      <c r="H211" s="98"/>
      <c r="I211" s="99"/>
      <c r="J211" s="97"/>
      <c r="K211" s="99"/>
      <c r="L211" s="97"/>
      <c r="M211" s="97"/>
      <c r="N211" s="100">
        <v>45867.0</v>
      </c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>
      <c r="A212" s="96" t="s">
        <v>1397</v>
      </c>
      <c r="B212" s="96">
        <v>2.1966861653E10</v>
      </c>
      <c r="C212" s="96" t="s">
        <v>12095</v>
      </c>
      <c r="D212" s="97"/>
      <c r="E212" s="96" t="s">
        <v>85</v>
      </c>
      <c r="F212" s="97"/>
      <c r="G212" s="96" t="s">
        <v>86</v>
      </c>
      <c r="H212" s="98"/>
      <c r="I212" s="99"/>
      <c r="J212" s="97"/>
      <c r="K212" s="99"/>
      <c r="L212" s="97"/>
      <c r="M212" s="97"/>
      <c r="N212" s="100">
        <v>45867.0</v>
      </c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>
      <c r="A213" s="96" t="s">
        <v>5185</v>
      </c>
      <c r="B213" s="96">
        <v>2.1996066479E10</v>
      </c>
      <c r="C213" s="97"/>
      <c r="D213" s="97"/>
      <c r="E213" s="96" t="s">
        <v>85</v>
      </c>
      <c r="F213" s="97"/>
      <c r="G213" s="96" t="s">
        <v>86</v>
      </c>
      <c r="H213" s="98"/>
      <c r="I213" s="99"/>
      <c r="J213" s="97"/>
      <c r="K213" s="99"/>
      <c r="L213" s="97"/>
      <c r="M213" s="97"/>
      <c r="N213" s="100">
        <v>45867.0</v>
      </c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>
      <c r="A214" s="96" t="s">
        <v>4949</v>
      </c>
      <c r="B214" s="96">
        <v>2.4988691718E10</v>
      </c>
      <c r="C214" s="96" t="s">
        <v>12096</v>
      </c>
      <c r="D214" s="97"/>
      <c r="E214" s="96" t="s">
        <v>85</v>
      </c>
      <c r="F214" s="96" t="s">
        <v>93</v>
      </c>
      <c r="G214" s="96" t="s">
        <v>94</v>
      </c>
      <c r="H214" s="101">
        <v>2168.05</v>
      </c>
      <c r="I214" s="99"/>
      <c r="J214" s="97"/>
      <c r="K214" s="99"/>
      <c r="L214" s="97"/>
      <c r="M214" s="97"/>
      <c r="N214" s="100">
        <v>45869.0</v>
      </c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>
      <c r="A215" s="96" t="s">
        <v>674</v>
      </c>
      <c r="B215" s="96">
        <v>2.1982046458E10</v>
      </c>
      <c r="C215" s="96" t="s">
        <v>12097</v>
      </c>
      <c r="D215" s="97"/>
      <c r="E215" s="96" t="s">
        <v>85</v>
      </c>
      <c r="F215" s="96" t="s">
        <v>93</v>
      </c>
      <c r="G215" s="96" t="s">
        <v>94</v>
      </c>
      <c r="H215" s="101">
        <v>888.29</v>
      </c>
      <c r="I215" s="99"/>
      <c r="J215" s="97"/>
      <c r="K215" s="99"/>
      <c r="L215" s="97"/>
      <c r="M215" s="97"/>
      <c r="N215" s="100">
        <v>45869.0</v>
      </c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>
      <c r="A216" s="96" t="s">
        <v>2007</v>
      </c>
      <c r="B216" s="96">
        <v>2.1986928965E10</v>
      </c>
      <c r="C216" s="96" t="s">
        <v>12098</v>
      </c>
      <c r="D216" s="97"/>
      <c r="E216" s="96" t="s">
        <v>85</v>
      </c>
      <c r="F216" s="96" t="s">
        <v>278</v>
      </c>
      <c r="G216" s="96" t="s">
        <v>94</v>
      </c>
      <c r="H216" s="101">
        <v>1452.0</v>
      </c>
      <c r="I216" s="99"/>
      <c r="J216" s="97"/>
      <c r="K216" s="99"/>
      <c r="L216" s="97"/>
      <c r="M216" s="97"/>
      <c r="N216" s="100">
        <v>45869.0</v>
      </c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>
      <c r="A217" s="96" t="s">
        <v>5154</v>
      </c>
      <c r="B217" s="96">
        <v>2.1989565417E10</v>
      </c>
      <c r="C217" s="96" t="s">
        <v>12099</v>
      </c>
      <c r="D217" s="97"/>
      <c r="E217" s="96" t="s">
        <v>85</v>
      </c>
      <c r="F217" s="96" t="s">
        <v>93</v>
      </c>
      <c r="G217" s="96" t="s">
        <v>94</v>
      </c>
      <c r="H217" s="101">
        <v>809.74</v>
      </c>
      <c r="I217" s="99"/>
      <c r="J217" s="97"/>
      <c r="K217" s="99"/>
      <c r="L217" s="97"/>
      <c r="M217" s="97"/>
      <c r="N217" s="100">
        <v>45869.0</v>
      </c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>
      <c r="A218" s="96" t="s">
        <v>4799</v>
      </c>
      <c r="B218" s="96">
        <v>2.2992135825E10</v>
      </c>
      <c r="C218" s="96" t="s">
        <v>12100</v>
      </c>
      <c r="D218" s="96" t="s">
        <v>12101</v>
      </c>
      <c r="E218" s="96" t="s">
        <v>134</v>
      </c>
      <c r="F218" s="96" t="s">
        <v>93</v>
      </c>
      <c r="G218" s="96" t="s">
        <v>53</v>
      </c>
      <c r="H218" s="101">
        <v>588.89</v>
      </c>
      <c r="I218" s="100">
        <v>45868.0</v>
      </c>
      <c r="J218" s="96">
        <v>9.6562587E7</v>
      </c>
      <c r="K218" s="100">
        <v>45901.0</v>
      </c>
      <c r="L218" s="97"/>
      <c r="M218" s="97"/>
      <c r="N218" s="100">
        <v>45873.0</v>
      </c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>
      <c r="A219" s="96" t="s">
        <v>4762</v>
      </c>
      <c r="B219" s="96">
        <v>2.1998865729E10</v>
      </c>
      <c r="C219" s="96" t="s">
        <v>12102</v>
      </c>
      <c r="D219" s="97"/>
      <c r="E219" s="96" t="s">
        <v>85</v>
      </c>
      <c r="F219" s="97"/>
      <c r="G219" s="96" t="s">
        <v>86</v>
      </c>
      <c r="H219" s="98"/>
      <c r="I219" s="99"/>
      <c r="J219" s="97"/>
      <c r="K219" s="99"/>
      <c r="L219" s="97"/>
      <c r="M219" s="97"/>
      <c r="N219" s="100">
        <v>45873.0</v>
      </c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>
      <c r="A220" s="96" t="s">
        <v>4754</v>
      </c>
      <c r="B220" s="96">
        <v>2.4978353056E10</v>
      </c>
      <c r="C220" s="96" t="s">
        <v>12103</v>
      </c>
      <c r="D220" s="96" t="s">
        <v>11495</v>
      </c>
      <c r="E220" s="96" t="s">
        <v>85</v>
      </c>
      <c r="F220" s="96" t="s">
        <v>93</v>
      </c>
      <c r="G220" s="96" t="s">
        <v>94</v>
      </c>
      <c r="H220" s="101">
        <v>388.87</v>
      </c>
      <c r="I220" s="99"/>
      <c r="J220" s="97"/>
      <c r="K220" s="99"/>
      <c r="L220" s="97"/>
      <c r="M220" s="97"/>
      <c r="N220" s="100">
        <v>45873.0</v>
      </c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>
      <c r="A221" s="96" t="s">
        <v>12104</v>
      </c>
      <c r="B221" s="96">
        <v>2.2981370706E10</v>
      </c>
      <c r="C221" s="96" t="s">
        <v>12105</v>
      </c>
      <c r="D221" s="96" t="s">
        <v>8717</v>
      </c>
      <c r="E221" s="96" t="s">
        <v>85</v>
      </c>
      <c r="F221" s="96" t="s">
        <v>93</v>
      </c>
      <c r="G221" s="96" t="s">
        <v>53</v>
      </c>
      <c r="H221" s="101">
        <v>560.86</v>
      </c>
      <c r="I221" s="100">
        <v>45876.0</v>
      </c>
      <c r="J221" s="96">
        <v>9.6578244E7</v>
      </c>
      <c r="K221" s="100">
        <v>45910.0</v>
      </c>
      <c r="L221" s="97"/>
      <c r="M221" s="97"/>
      <c r="N221" s="100">
        <v>45873.0</v>
      </c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>
      <c r="A222" s="96" t="s">
        <v>11073</v>
      </c>
      <c r="B222" s="96">
        <v>2.1992949241E10</v>
      </c>
      <c r="C222" s="96" t="s">
        <v>12106</v>
      </c>
      <c r="D222" s="97"/>
      <c r="E222" s="96" t="s">
        <v>85</v>
      </c>
      <c r="F222" s="96" t="s">
        <v>970</v>
      </c>
      <c r="G222" s="96" t="s">
        <v>94</v>
      </c>
      <c r="H222" s="101">
        <v>219.0</v>
      </c>
      <c r="I222" s="99"/>
      <c r="J222" s="97"/>
      <c r="K222" s="99"/>
      <c r="L222" s="97"/>
      <c r="M222" s="97"/>
      <c r="N222" s="100">
        <v>45874.0</v>
      </c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>
      <c r="A223" s="96" t="s">
        <v>11195</v>
      </c>
      <c r="B223" s="96">
        <v>2.1977005804E10</v>
      </c>
      <c r="C223" s="96" t="s">
        <v>12107</v>
      </c>
      <c r="D223" s="97"/>
      <c r="E223" s="96" t="s">
        <v>85</v>
      </c>
      <c r="F223" s="96" t="s">
        <v>93</v>
      </c>
      <c r="G223" s="96" t="s">
        <v>94</v>
      </c>
      <c r="H223" s="101">
        <v>467.39</v>
      </c>
      <c r="I223" s="99"/>
      <c r="J223" s="97"/>
      <c r="K223" s="99"/>
      <c r="L223" s="97"/>
      <c r="M223" s="97"/>
      <c r="N223" s="100">
        <v>45874.0</v>
      </c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>
      <c r="A224" s="96" t="s">
        <v>4409</v>
      </c>
      <c r="B224" s="96">
        <v>2.1983858763E10</v>
      </c>
      <c r="C224" s="96" t="s">
        <v>12108</v>
      </c>
      <c r="D224" s="97"/>
      <c r="E224" s="96" t="s">
        <v>85</v>
      </c>
      <c r="F224" s="97"/>
      <c r="G224" s="96" t="s">
        <v>86</v>
      </c>
      <c r="H224" s="98"/>
      <c r="I224" s="99"/>
      <c r="J224" s="97"/>
      <c r="K224" s="99"/>
      <c r="L224" s="97"/>
      <c r="M224" s="97"/>
      <c r="N224" s="100">
        <v>45874.0</v>
      </c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>
      <c r="A225" s="96" t="s">
        <v>430</v>
      </c>
      <c r="B225" s="96">
        <v>2.1990313999E10</v>
      </c>
      <c r="C225" s="96" t="s">
        <v>12109</v>
      </c>
      <c r="D225" s="97"/>
      <c r="E225" s="96" t="s">
        <v>85</v>
      </c>
      <c r="F225" s="97"/>
      <c r="G225" s="96" t="s">
        <v>86</v>
      </c>
      <c r="H225" s="98"/>
      <c r="I225" s="99"/>
      <c r="J225" s="97"/>
      <c r="K225" s="99"/>
      <c r="L225" s="97"/>
      <c r="M225" s="97"/>
      <c r="N225" s="100">
        <v>45874.0</v>
      </c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>
      <c r="A226" s="96" t="s">
        <v>4525</v>
      </c>
      <c r="B226" s="96" t="s">
        <v>12110</v>
      </c>
      <c r="C226" s="97"/>
      <c r="D226" s="97"/>
      <c r="E226" s="96" t="s">
        <v>671</v>
      </c>
      <c r="F226" s="96" t="s">
        <v>289</v>
      </c>
      <c r="G226" s="96" t="s">
        <v>94</v>
      </c>
      <c r="H226" s="101">
        <v>1182.0</v>
      </c>
      <c r="I226" s="99"/>
      <c r="J226" s="97"/>
      <c r="K226" s="99"/>
      <c r="L226" s="97"/>
      <c r="M226" s="96" t="s">
        <v>12111</v>
      </c>
      <c r="N226" s="100">
        <v>45874.0</v>
      </c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>
      <c r="A227" s="96" t="s">
        <v>12112</v>
      </c>
      <c r="B227" s="96">
        <v>2.1986135157E10</v>
      </c>
      <c r="C227" s="97"/>
      <c r="D227" s="97"/>
      <c r="E227" s="96" t="s">
        <v>671</v>
      </c>
      <c r="F227" s="97"/>
      <c r="G227" s="96" t="s">
        <v>86</v>
      </c>
      <c r="H227" s="98"/>
      <c r="I227" s="99"/>
      <c r="J227" s="97"/>
      <c r="K227" s="99"/>
      <c r="L227" s="97"/>
      <c r="M227" s="97"/>
      <c r="N227" s="100">
        <v>45874.0</v>
      </c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>
      <c r="A228" s="96" t="s">
        <v>12113</v>
      </c>
      <c r="B228" s="96" t="s">
        <v>12114</v>
      </c>
      <c r="C228" s="97"/>
      <c r="D228" s="97"/>
      <c r="E228" s="96" t="s">
        <v>671</v>
      </c>
      <c r="F228" s="97"/>
      <c r="G228" s="96" t="s">
        <v>86</v>
      </c>
      <c r="H228" s="98"/>
      <c r="I228" s="99"/>
      <c r="J228" s="97"/>
      <c r="K228" s="99"/>
      <c r="L228" s="97"/>
      <c r="M228" s="97"/>
      <c r="N228" s="100">
        <v>45874.0</v>
      </c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>
      <c r="A229" s="96" t="s">
        <v>4286</v>
      </c>
      <c r="B229" s="96">
        <v>2.199131512E10</v>
      </c>
      <c r="C229" s="96" t="s">
        <v>12115</v>
      </c>
      <c r="D229" s="97"/>
      <c r="E229" s="96" t="s">
        <v>85</v>
      </c>
      <c r="F229" s="97"/>
      <c r="G229" s="96" t="s">
        <v>86</v>
      </c>
      <c r="H229" s="98"/>
      <c r="I229" s="99"/>
      <c r="J229" s="97"/>
      <c r="K229" s="99"/>
      <c r="L229" s="97"/>
      <c r="M229" s="97"/>
      <c r="N229" s="100">
        <v>45875.0</v>
      </c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>
      <c r="A230" s="96" t="s">
        <v>12116</v>
      </c>
      <c r="B230" s="96">
        <v>2.2996196586E10</v>
      </c>
      <c r="C230" s="96" t="s">
        <v>12117</v>
      </c>
      <c r="D230" s="96" t="s">
        <v>11860</v>
      </c>
      <c r="E230" s="96" t="s">
        <v>85</v>
      </c>
      <c r="F230" s="96" t="s">
        <v>93</v>
      </c>
      <c r="G230" s="96" t="s">
        <v>94</v>
      </c>
      <c r="H230" s="101">
        <v>467.39</v>
      </c>
      <c r="I230" s="99"/>
      <c r="J230" s="97"/>
      <c r="K230" s="99"/>
      <c r="L230" s="97"/>
      <c r="M230" s="97"/>
      <c r="N230" s="100">
        <v>45875.0</v>
      </c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>
      <c r="A231" s="96" t="s">
        <v>4022</v>
      </c>
      <c r="B231" s="96" t="s">
        <v>12118</v>
      </c>
      <c r="C231" s="96" t="s">
        <v>12119</v>
      </c>
      <c r="D231" s="96" t="s">
        <v>12120</v>
      </c>
      <c r="E231" s="96" t="s">
        <v>85</v>
      </c>
      <c r="F231" s="96" t="s">
        <v>93</v>
      </c>
      <c r="G231" s="96" t="s">
        <v>53</v>
      </c>
      <c r="H231" s="101">
        <v>809.74</v>
      </c>
      <c r="I231" s="100">
        <v>45876.0</v>
      </c>
      <c r="J231" s="96">
        <v>9.6578299E7</v>
      </c>
      <c r="K231" s="100">
        <v>45910.0</v>
      </c>
      <c r="L231" s="97"/>
      <c r="M231" s="97"/>
      <c r="N231" s="100">
        <v>45881.0</v>
      </c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>
      <c r="A232" s="96" t="s">
        <v>5284</v>
      </c>
      <c r="B232" s="96">
        <v>2.1977377375E10</v>
      </c>
      <c r="C232" s="96" t="s">
        <v>12121</v>
      </c>
      <c r="D232" s="97"/>
      <c r="E232" s="96" t="s">
        <v>85</v>
      </c>
      <c r="F232" s="96" t="s">
        <v>93</v>
      </c>
      <c r="G232" s="96" t="s">
        <v>94</v>
      </c>
      <c r="H232" s="101">
        <v>383.1</v>
      </c>
      <c r="I232" s="99"/>
      <c r="J232" s="97"/>
      <c r="K232" s="99"/>
      <c r="L232" s="97"/>
      <c r="M232" s="97"/>
      <c r="N232" s="100">
        <v>45881.0</v>
      </c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>
      <c r="A233" s="96" t="s">
        <v>4061</v>
      </c>
      <c r="B233" s="96">
        <v>2.1979009469E10</v>
      </c>
      <c r="C233" s="96" t="s">
        <v>12122</v>
      </c>
      <c r="D233" s="97"/>
      <c r="E233" s="96" t="s">
        <v>85</v>
      </c>
      <c r="F233" s="97"/>
      <c r="G233" s="96" t="s">
        <v>86</v>
      </c>
      <c r="H233" s="98"/>
      <c r="I233" s="99"/>
      <c r="J233" s="97"/>
      <c r="K233" s="99"/>
      <c r="L233" s="97"/>
      <c r="M233" s="97"/>
      <c r="N233" s="100">
        <v>45881.0</v>
      </c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>
      <c r="A234" s="96" t="s">
        <v>4184</v>
      </c>
      <c r="B234" s="96">
        <v>2.1975209604E10</v>
      </c>
      <c r="C234" s="96" t="s">
        <v>12123</v>
      </c>
      <c r="D234" s="97"/>
      <c r="E234" s="96" t="s">
        <v>85</v>
      </c>
      <c r="F234" s="97"/>
      <c r="G234" s="96" t="s">
        <v>86</v>
      </c>
      <c r="H234" s="98"/>
      <c r="I234" s="99"/>
      <c r="J234" s="97"/>
      <c r="K234" s="99"/>
      <c r="L234" s="97"/>
      <c r="M234" s="97"/>
      <c r="N234" s="100">
        <v>45881.0</v>
      </c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>
      <c r="A235" s="96" t="s">
        <v>4286</v>
      </c>
      <c r="B235" s="96">
        <v>2.1991129114E10</v>
      </c>
      <c r="C235" s="96" t="s">
        <v>12124</v>
      </c>
      <c r="D235" s="97"/>
      <c r="E235" s="96" t="s">
        <v>85</v>
      </c>
      <c r="F235" s="97"/>
      <c r="G235" s="96" t="s">
        <v>86</v>
      </c>
      <c r="H235" s="98"/>
      <c r="I235" s="99"/>
      <c r="J235" s="97"/>
      <c r="K235" s="99"/>
      <c r="L235" s="97"/>
      <c r="M235" s="97"/>
      <c r="N235" s="100">
        <v>45881.0</v>
      </c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>
      <c r="A236" s="96" t="s">
        <v>11372</v>
      </c>
      <c r="B236" s="96">
        <v>2.1992948788E10</v>
      </c>
      <c r="C236" s="96" t="s">
        <v>12125</v>
      </c>
      <c r="D236" s="97"/>
      <c r="E236" s="96" t="s">
        <v>85</v>
      </c>
      <c r="F236" s="97"/>
      <c r="G236" s="96" t="s">
        <v>86</v>
      </c>
      <c r="H236" s="98"/>
      <c r="I236" s="99"/>
      <c r="J236" s="97"/>
      <c r="K236" s="99"/>
      <c r="L236" s="97"/>
      <c r="M236" s="97"/>
      <c r="N236" s="100">
        <v>45881.0</v>
      </c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>
      <c r="A237" s="96" t="s">
        <v>12126</v>
      </c>
      <c r="B237" s="96">
        <v>2.1982898437E10</v>
      </c>
      <c r="C237" s="97"/>
      <c r="D237" s="97"/>
      <c r="E237" s="96" t="s">
        <v>85</v>
      </c>
      <c r="F237" s="97"/>
      <c r="G237" s="96" t="s">
        <v>86</v>
      </c>
      <c r="H237" s="98"/>
      <c r="I237" s="99"/>
      <c r="J237" s="97"/>
      <c r="K237" s="99"/>
      <c r="L237" s="97"/>
      <c r="M237" s="97"/>
      <c r="N237" s="100">
        <v>45881.0</v>
      </c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>
      <c r="A238" s="96" t="s">
        <v>875</v>
      </c>
      <c r="B238" s="96">
        <v>2.1982826931E10</v>
      </c>
      <c r="C238" s="96" t="s">
        <v>12127</v>
      </c>
      <c r="D238" s="97"/>
      <c r="E238" s="96" t="s">
        <v>85</v>
      </c>
      <c r="F238" s="97"/>
      <c r="G238" s="96" t="s">
        <v>86</v>
      </c>
      <c r="H238" s="98"/>
      <c r="I238" s="99"/>
      <c r="J238" s="97"/>
      <c r="K238" s="99"/>
      <c r="L238" s="97"/>
      <c r="M238" s="97"/>
      <c r="N238" s="100">
        <v>45881.0</v>
      </c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>
      <c r="A239" s="96" t="s">
        <v>4952</v>
      </c>
      <c r="B239" s="96">
        <v>2.1970976713E10</v>
      </c>
      <c r="C239" s="96" t="s">
        <v>12128</v>
      </c>
      <c r="D239" s="97"/>
      <c r="E239" s="96" t="s">
        <v>85</v>
      </c>
      <c r="F239" s="97"/>
      <c r="G239" s="96" t="s">
        <v>86</v>
      </c>
      <c r="H239" s="98"/>
      <c r="I239" s="99"/>
      <c r="J239" s="97"/>
      <c r="K239" s="99"/>
      <c r="L239" s="97"/>
      <c r="M239" s="97"/>
      <c r="N239" s="100">
        <v>45881.0</v>
      </c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>
      <c r="A240" s="96" t="s">
        <v>765</v>
      </c>
      <c r="B240" s="96">
        <v>2.1984855336E10</v>
      </c>
      <c r="C240" s="96" t="s">
        <v>12129</v>
      </c>
      <c r="D240" s="97"/>
      <c r="E240" s="96" t="s">
        <v>85</v>
      </c>
      <c r="F240" s="96" t="s">
        <v>93</v>
      </c>
      <c r="G240" s="96" t="s">
        <v>94</v>
      </c>
      <c r="H240" s="101">
        <v>429.88</v>
      </c>
      <c r="I240" s="99"/>
      <c r="J240" s="97"/>
      <c r="K240" s="99"/>
      <c r="L240" s="97"/>
      <c r="M240" s="97"/>
      <c r="N240" s="100">
        <v>45881.0</v>
      </c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>
      <c r="A241" s="96" t="s">
        <v>3982</v>
      </c>
      <c r="B241" s="96">
        <v>2.4981335706E10</v>
      </c>
      <c r="C241" s="96" t="s">
        <v>12130</v>
      </c>
      <c r="D241" s="97"/>
      <c r="E241" s="96" t="s">
        <v>85</v>
      </c>
      <c r="F241" s="97"/>
      <c r="G241" s="96" t="s">
        <v>86</v>
      </c>
      <c r="H241" s="98"/>
      <c r="I241" s="99"/>
      <c r="J241" s="97"/>
      <c r="K241" s="99"/>
      <c r="L241" s="97"/>
      <c r="M241" s="97"/>
      <c r="N241" s="100">
        <v>45881.0</v>
      </c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>
      <c r="A242" s="96" t="s">
        <v>4057</v>
      </c>
      <c r="B242" s="96">
        <v>2.1969900871E10</v>
      </c>
      <c r="C242" s="97"/>
      <c r="D242" s="97"/>
      <c r="E242" s="96" t="s">
        <v>4734</v>
      </c>
      <c r="F242" s="96" t="s">
        <v>93</v>
      </c>
      <c r="G242" s="96" t="s">
        <v>94</v>
      </c>
      <c r="H242" s="101">
        <v>1285.0</v>
      </c>
      <c r="I242" s="99"/>
      <c r="J242" s="97"/>
      <c r="K242" s="99"/>
      <c r="L242" s="97"/>
      <c r="M242" s="97"/>
      <c r="N242" s="100">
        <v>45881.0</v>
      </c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>
      <c r="A243" s="96" t="s">
        <v>12131</v>
      </c>
      <c r="B243" s="96">
        <v>2.198117106E10</v>
      </c>
      <c r="C243" s="96" t="s">
        <v>12132</v>
      </c>
      <c r="D243" s="97"/>
      <c r="E243" s="96" t="s">
        <v>85</v>
      </c>
      <c r="F243" s="96" t="s">
        <v>93</v>
      </c>
      <c r="G243" s="96" t="s">
        <v>94</v>
      </c>
      <c r="H243" s="101">
        <v>383.1</v>
      </c>
      <c r="I243" s="99"/>
      <c r="J243" s="97"/>
      <c r="K243" s="99"/>
      <c r="L243" s="97"/>
      <c r="M243" s="97"/>
      <c r="N243" s="100">
        <v>45882.0</v>
      </c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>
      <c r="A244" s="96" t="s">
        <v>7504</v>
      </c>
      <c r="B244" s="96">
        <v>2.4993000009E10</v>
      </c>
      <c r="C244" s="96" t="s">
        <v>12133</v>
      </c>
      <c r="D244" s="97"/>
      <c r="E244" s="96" t="s">
        <v>85</v>
      </c>
      <c r="F244" s="96" t="s">
        <v>93</v>
      </c>
      <c r="G244" s="96" t="s">
        <v>94</v>
      </c>
      <c r="H244" s="101">
        <v>823.0</v>
      </c>
      <c r="I244" s="99"/>
      <c r="J244" s="97"/>
      <c r="K244" s="99"/>
      <c r="L244" s="97"/>
      <c r="M244" s="97"/>
      <c r="N244" s="100">
        <v>45882.0</v>
      </c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>
      <c r="A245" s="96" t="s">
        <v>4535</v>
      </c>
      <c r="B245" s="96">
        <v>2.1975244592E10</v>
      </c>
      <c r="C245" s="96" t="s">
        <v>12134</v>
      </c>
      <c r="D245" s="97"/>
      <c r="E245" s="96" t="s">
        <v>85</v>
      </c>
      <c r="F245" s="96" t="s">
        <v>278</v>
      </c>
      <c r="G245" s="96" t="s">
        <v>94</v>
      </c>
      <c r="H245" s="101">
        <v>420.41</v>
      </c>
      <c r="I245" s="99"/>
      <c r="J245" s="97"/>
      <c r="K245" s="99"/>
      <c r="L245" s="97"/>
      <c r="M245" s="96" t="s">
        <v>12135</v>
      </c>
      <c r="N245" s="100">
        <v>45882.0</v>
      </c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>
      <c r="A246" s="96" t="s">
        <v>12136</v>
      </c>
      <c r="B246" s="96">
        <v>2.1996649836E10</v>
      </c>
      <c r="C246" s="97"/>
      <c r="D246" s="97"/>
      <c r="E246" s="96" t="s">
        <v>671</v>
      </c>
      <c r="F246" s="97"/>
      <c r="G246" s="96" t="s">
        <v>86</v>
      </c>
      <c r="H246" s="98"/>
      <c r="I246" s="99"/>
      <c r="J246" s="97"/>
      <c r="K246" s="99"/>
      <c r="L246" s="97"/>
      <c r="M246" s="97"/>
      <c r="N246" s="100">
        <v>45882.0</v>
      </c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>
      <c r="A247" s="96" t="s">
        <v>7735</v>
      </c>
      <c r="B247" s="96">
        <v>2.1996852209E10</v>
      </c>
      <c r="C247" s="96" t="s">
        <v>12137</v>
      </c>
      <c r="D247" s="97"/>
      <c r="E247" s="96" t="s">
        <v>85</v>
      </c>
      <c r="F247" s="97"/>
      <c r="G247" s="96" t="s">
        <v>86</v>
      </c>
      <c r="H247" s="98"/>
      <c r="I247" s="99"/>
      <c r="J247" s="97"/>
      <c r="K247" s="99"/>
      <c r="L247" s="97"/>
      <c r="M247" s="97"/>
      <c r="N247" s="100">
        <v>45883.0</v>
      </c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>
      <c r="A248" s="96" t="s">
        <v>7064</v>
      </c>
      <c r="B248" s="96">
        <v>2.1978826632E10</v>
      </c>
      <c r="C248" s="96" t="s">
        <v>12138</v>
      </c>
      <c r="D248" s="97"/>
      <c r="E248" s="96" t="s">
        <v>85</v>
      </c>
      <c r="F248" s="96" t="s">
        <v>970</v>
      </c>
      <c r="G248" s="96" t="s">
        <v>131</v>
      </c>
      <c r="H248" s="101">
        <v>1560.0</v>
      </c>
      <c r="I248" s="99"/>
      <c r="J248" s="97"/>
      <c r="K248" s="99"/>
      <c r="L248" s="97"/>
      <c r="M248" s="97"/>
      <c r="N248" s="100">
        <v>45883.0</v>
      </c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>
      <c r="A249" s="96" t="s">
        <v>12139</v>
      </c>
      <c r="B249" s="96">
        <v>2.1968661214E10</v>
      </c>
      <c r="C249" s="96" t="s">
        <v>12140</v>
      </c>
      <c r="D249" s="97"/>
      <c r="E249" s="96" t="s">
        <v>85</v>
      </c>
      <c r="F249" s="96" t="s">
        <v>93</v>
      </c>
      <c r="G249" s="96" t="s">
        <v>94</v>
      </c>
      <c r="H249" s="101">
        <v>612.0</v>
      </c>
      <c r="I249" s="99"/>
      <c r="J249" s="97"/>
      <c r="K249" s="99"/>
      <c r="L249" s="97"/>
      <c r="M249" s="97"/>
      <c r="N249" s="100">
        <v>45883.0</v>
      </c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>
      <c r="A250" s="96" t="s">
        <v>24</v>
      </c>
      <c r="B250" s="96">
        <v>2.1997089181E10</v>
      </c>
      <c r="C250" s="97"/>
      <c r="D250" s="97"/>
      <c r="E250" s="96" t="s">
        <v>85</v>
      </c>
      <c r="F250" s="97"/>
      <c r="G250" s="96" t="s">
        <v>86</v>
      </c>
      <c r="H250" s="98"/>
      <c r="I250" s="99"/>
      <c r="J250" s="97"/>
      <c r="K250" s="99"/>
      <c r="L250" s="97"/>
      <c r="M250" s="97"/>
      <c r="N250" s="100">
        <v>45883.0</v>
      </c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>
      <c r="A251" s="96" t="s">
        <v>12141</v>
      </c>
      <c r="B251" s="96">
        <v>2.1964212619E10</v>
      </c>
      <c r="C251" s="96" t="s">
        <v>12142</v>
      </c>
      <c r="D251" s="97"/>
      <c r="E251" s="96" t="s">
        <v>85</v>
      </c>
      <c r="F251" s="97"/>
      <c r="G251" s="96" t="s">
        <v>86</v>
      </c>
      <c r="H251" s="98"/>
      <c r="I251" s="99"/>
      <c r="J251" s="97"/>
      <c r="K251" s="99"/>
      <c r="L251" s="97"/>
      <c r="M251" s="97"/>
      <c r="N251" s="100">
        <v>45883.0</v>
      </c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>
      <c r="A252" s="96" t="s">
        <v>5270</v>
      </c>
      <c r="B252" s="96">
        <v>2.4999873527E10</v>
      </c>
      <c r="C252" s="96" t="s">
        <v>12143</v>
      </c>
      <c r="D252" s="96" t="s">
        <v>11964</v>
      </c>
      <c r="E252" s="96" t="s">
        <v>85</v>
      </c>
      <c r="F252" s="96" t="s">
        <v>93</v>
      </c>
      <c r="G252" s="96" t="s">
        <v>94</v>
      </c>
      <c r="H252" s="101">
        <v>1948.0</v>
      </c>
      <c r="I252" s="99"/>
      <c r="J252" s="97"/>
      <c r="K252" s="99"/>
      <c r="L252" s="97"/>
      <c r="M252" s="96" t="s">
        <v>12144</v>
      </c>
      <c r="N252" s="100">
        <v>45888.0</v>
      </c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>
      <c r="A253" s="96" t="s">
        <v>12145</v>
      </c>
      <c r="B253" s="96">
        <v>2.1988203808E10</v>
      </c>
      <c r="C253" s="96" t="s">
        <v>12146</v>
      </c>
      <c r="D253" s="97"/>
      <c r="E253" s="96" t="s">
        <v>85</v>
      </c>
      <c r="F253" s="97"/>
      <c r="G253" s="96" t="s">
        <v>86</v>
      </c>
      <c r="H253" s="98"/>
      <c r="I253" s="99"/>
      <c r="J253" s="97"/>
      <c r="K253" s="99"/>
      <c r="L253" s="97"/>
      <c r="M253" s="97"/>
      <c r="N253" s="100">
        <v>45888.0</v>
      </c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>
      <c r="A254" s="96" t="s">
        <v>4178</v>
      </c>
      <c r="B254" s="96">
        <v>2.4999457593E10</v>
      </c>
      <c r="C254" s="96" t="s">
        <v>12147</v>
      </c>
      <c r="D254" s="97"/>
      <c r="E254" s="96" t="s">
        <v>85</v>
      </c>
      <c r="F254" s="97"/>
      <c r="G254" s="96" t="s">
        <v>86</v>
      </c>
      <c r="H254" s="98"/>
      <c r="I254" s="99"/>
      <c r="J254" s="97"/>
      <c r="K254" s="99"/>
      <c r="L254" s="97"/>
      <c r="M254" s="97"/>
      <c r="N254" s="100">
        <v>45888.0</v>
      </c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>
      <c r="A255" s="96" t="s">
        <v>4997</v>
      </c>
      <c r="B255" s="96">
        <v>2.1998305844E10</v>
      </c>
      <c r="C255" s="96" t="s">
        <v>12148</v>
      </c>
      <c r="D255" s="97"/>
      <c r="E255" s="96" t="s">
        <v>85</v>
      </c>
      <c r="F255" s="96" t="s">
        <v>278</v>
      </c>
      <c r="G255" s="96" t="s">
        <v>94</v>
      </c>
      <c r="H255" s="101">
        <v>1015.0</v>
      </c>
      <c r="I255" s="99"/>
      <c r="J255" s="97"/>
      <c r="K255" s="99"/>
      <c r="L255" s="97"/>
      <c r="M255" s="97"/>
      <c r="N255" s="100">
        <v>45888.0</v>
      </c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>
      <c r="A256" s="96" t="s">
        <v>4286</v>
      </c>
      <c r="B256" s="96">
        <v>2.19831054E10</v>
      </c>
      <c r="C256" s="96" t="s">
        <v>12149</v>
      </c>
      <c r="D256" s="97"/>
      <c r="E256" s="96" t="s">
        <v>85</v>
      </c>
      <c r="F256" s="97"/>
      <c r="G256" s="96" t="s">
        <v>86</v>
      </c>
      <c r="H256" s="98"/>
      <c r="I256" s="99"/>
      <c r="J256" s="97"/>
      <c r="K256" s="99"/>
      <c r="L256" s="97"/>
      <c r="M256" s="97"/>
      <c r="N256" s="100">
        <v>45888.0</v>
      </c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>
      <c r="A257" s="96" t="s">
        <v>8170</v>
      </c>
      <c r="B257" s="96">
        <v>2.2992715769E10</v>
      </c>
      <c r="C257" s="96" t="s">
        <v>12150</v>
      </c>
      <c r="D257" s="97"/>
      <c r="E257" s="96" t="s">
        <v>85</v>
      </c>
      <c r="F257" s="97"/>
      <c r="G257" s="96" t="s">
        <v>86</v>
      </c>
      <c r="H257" s="98"/>
      <c r="I257" s="99"/>
      <c r="J257" s="97"/>
      <c r="K257" s="99"/>
      <c r="L257" s="97"/>
      <c r="M257" s="97"/>
      <c r="N257" s="100">
        <v>45889.0</v>
      </c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>
      <c r="A258" s="96" t="s">
        <v>4919</v>
      </c>
      <c r="B258" s="96">
        <v>2.1987583733E10</v>
      </c>
      <c r="C258" s="96" t="s">
        <v>12151</v>
      </c>
      <c r="D258" s="97"/>
      <c r="E258" s="96" t="s">
        <v>85</v>
      </c>
      <c r="F258" s="97"/>
      <c r="G258" s="96" t="s">
        <v>86</v>
      </c>
      <c r="H258" s="98"/>
      <c r="I258" s="99"/>
      <c r="J258" s="97"/>
      <c r="K258" s="99"/>
      <c r="L258" s="97"/>
      <c r="M258" s="97"/>
      <c r="N258" s="100">
        <v>45890.0</v>
      </c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>
      <c r="A259" s="96" t="s">
        <v>4140</v>
      </c>
      <c r="B259" s="96">
        <v>2.198500819E10</v>
      </c>
      <c r="C259" s="96" t="s">
        <v>12152</v>
      </c>
      <c r="D259" s="97"/>
      <c r="E259" s="96" t="s">
        <v>85</v>
      </c>
      <c r="F259" s="97"/>
      <c r="G259" s="96" t="s">
        <v>150</v>
      </c>
      <c r="H259" s="98"/>
      <c r="I259" s="99"/>
      <c r="J259" s="97"/>
      <c r="K259" s="99"/>
      <c r="L259" s="97"/>
      <c r="M259" s="96" t="s">
        <v>12017</v>
      </c>
      <c r="N259" s="100">
        <v>45890.0</v>
      </c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>
      <c r="A260" s="96" t="s">
        <v>12153</v>
      </c>
      <c r="B260" s="96">
        <v>2.2992233939E10</v>
      </c>
      <c r="C260" s="96" t="s">
        <v>12154</v>
      </c>
      <c r="D260" s="96" t="s">
        <v>12155</v>
      </c>
      <c r="E260" s="96" t="s">
        <v>134</v>
      </c>
      <c r="F260" s="96" t="s">
        <v>289</v>
      </c>
      <c r="G260" s="96" t="s">
        <v>53</v>
      </c>
      <c r="H260" s="101">
        <v>1787.34</v>
      </c>
      <c r="I260" s="100">
        <v>45890.0</v>
      </c>
      <c r="J260" s="96">
        <v>1.7557994602675E13</v>
      </c>
      <c r="K260" s="100">
        <v>45905.0</v>
      </c>
      <c r="L260" s="97"/>
      <c r="M260" s="97"/>
      <c r="N260" s="100">
        <v>45890.0</v>
      </c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>
      <c r="A261" s="96" t="s">
        <v>5243</v>
      </c>
      <c r="B261" s="96">
        <v>2.2999207795E10</v>
      </c>
      <c r="C261" s="96" t="s">
        <v>5244</v>
      </c>
      <c r="D261" s="96" t="s">
        <v>12156</v>
      </c>
      <c r="E261" s="96" t="s">
        <v>85</v>
      </c>
      <c r="F261" s="96" t="s">
        <v>93</v>
      </c>
      <c r="G261" s="96" t="s">
        <v>94</v>
      </c>
      <c r="H261" s="101">
        <v>1016.0</v>
      </c>
      <c r="I261" s="99"/>
      <c r="J261" s="97"/>
      <c r="K261" s="99"/>
      <c r="L261" s="97"/>
      <c r="M261" s="97"/>
      <c r="N261" s="100">
        <v>45890.0</v>
      </c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>
      <c r="A262" s="96" t="s">
        <v>4441</v>
      </c>
      <c r="B262" s="96">
        <v>2.196769088E10</v>
      </c>
      <c r="C262" s="96" t="s">
        <v>12157</v>
      </c>
      <c r="D262" s="96" t="s">
        <v>12158</v>
      </c>
      <c r="E262" s="96" t="s">
        <v>85</v>
      </c>
      <c r="F262" s="96" t="s">
        <v>2141</v>
      </c>
      <c r="G262" s="96" t="s">
        <v>94</v>
      </c>
      <c r="H262" s="101">
        <v>636.0</v>
      </c>
      <c r="I262" s="99"/>
      <c r="J262" s="97"/>
      <c r="K262" s="99"/>
      <c r="L262" s="97"/>
      <c r="M262" s="96" t="s">
        <v>11976</v>
      </c>
      <c r="N262" s="100">
        <v>45890.0</v>
      </c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>
      <c r="A263" s="96" t="s">
        <v>4022</v>
      </c>
      <c r="B263" s="96">
        <v>2.1980898257E10</v>
      </c>
      <c r="C263" s="96" t="s">
        <v>12159</v>
      </c>
      <c r="D263" s="97"/>
      <c r="E263" s="96" t="s">
        <v>85</v>
      </c>
      <c r="F263" s="97"/>
      <c r="G263" s="96" t="s">
        <v>94</v>
      </c>
      <c r="H263" s="101">
        <v>912.0</v>
      </c>
      <c r="I263" s="99"/>
      <c r="J263" s="97"/>
      <c r="K263" s="99"/>
      <c r="L263" s="97"/>
      <c r="M263" s="97"/>
      <c r="N263" s="100">
        <v>45890.0</v>
      </c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>
      <c r="A264" s="96" t="s">
        <v>4441</v>
      </c>
      <c r="B264" s="96">
        <v>2.1991081448E10</v>
      </c>
      <c r="C264" s="96" t="s">
        <v>12160</v>
      </c>
      <c r="D264" s="97"/>
      <c r="E264" s="96" t="s">
        <v>85</v>
      </c>
      <c r="F264" s="97"/>
      <c r="G264" s="96" t="s">
        <v>86</v>
      </c>
      <c r="H264" s="98"/>
      <c r="I264" s="99"/>
      <c r="J264" s="97"/>
      <c r="K264" s="99"/>
      <c r="L264" s="97"/>
      <c r="M264" s="97"/>
      <c r="N264" s="100">
        <v>45890.0</v>
      </c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>
      <c r="A265" s="96" t="s">
        <v>7098</v>
      </c>
      <c r="B265" s="96">
        <v>2.198871854E10</v>
      </c>
      <c r="C265" s="96" t="s">
        <v>12161</v>
      </c>
      <c r="D265" s="97"/>
      <c r="E265" s="96" t="s">
        <v>85</v>
      </c>
      <c r="F265" s="97"/>
      <c r="G265" s="96" t="s">
        <v>86</v>
      </c>
      <c r="H265" s="98"/>
      <c r="I265" s="99"/>
      <c r="J265" s="97"/>
      <c r="K265" s="99"/>
      <c r="L265" s="97"/>
      <c r="M265" s="97"/>
      <c r="N265" s="100">
        <v>45895.0</v>
      </c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>
      <c r="A266" s="96" t="s">
        <v>12162</v>
      </c>
      <c r="B266" s="96">
        <v>2.1965248534E10</v>
      </c>
      <c r="C266" s="96" t="s">
        <v>12163</v>
      </c>
      <c r="D266" s="97"/>
      <c r="E266" s="96" t="s">
        <v>85</v>
      </c>
      <c r="F266" s="97"/>
      <c r="G266" s="96" t="s">
        <v>86</v>
      </c>
      <c r="H266" s="98"/>
      <c r="I266" s="99"/>
      <c r="J266" s="97"/>
      <c r="K266" s="99"/>
      <c r="L266" s="97"/>
      <c r="M266" s="97"/>
      <c r="N266" s="100">
        <v>45895.0</v>
      </c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>
      <c r="A267" s="96" t="s">
        <v>4269</v>
      </c>
      <c r="B267" s="96">
        <v>2.1999959514E10</v>
      </c>
      <c r="C267" s="96" t="s">
        <v>12164</v>
      </c>
      <c r="D267" s="97"/>
      <c r="E267" s="96" t="s">
        <v>85</v>
      </c>
      <c r="F267" s="97"/>
      <c r="G267" s="96" t="s">
        <v>86</v>
      </c>
      <c r="H267" s="98"/>
      <c r="I267" s="99"/>
      <c r="J267" s="97"/>
      <c r="K267" s="99"/>
      <c r="L267" s="97"/>
      <c r="M267" s="97"/>
      <c r="N267" s="100">
        <v>45895.0</v>
      </c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>
      <c r="A268" s="96" t="s">
        <v>650</v>
      </c>
      <c r="B268" s="96">
        <v>2.1983320145E10</v>
      </c>
      <c r="C268" s="96" t="s">
        <v>12165</v>
      </c>
      <c r="D268" s="97"/>
      <c r="E268" s="96" t="s">
        <v>85</v>
      </c>
      <c r="F268" s="97"/>
      <c r="G268" s="96" t="s">
        <v>86</v>
      </c>
      <c r="H268" s="98"/>
      <c r="I268" s="99"/>
      <c r="J268" s="97"/>
      <c r="K268" s="99"/>
      <c r="L268" s="97"/>
      <c r="M268" s="97"/>
      <c r="N268" s="100">
        <v>45895.0</v>
      </c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>
      <c r="A269" s="96" t="s">
        <v>4121</v>
      </c>
      <c r="B269" s="96">
        <v>2.1969067992E10</v>
      </c>
      <c r="C269" s="96" t="s">
        <v>12166</v>
      </c>
      <c r="D269" s="97"/>
      <c r="E269" s="96" t="s">
        <v>85</v>
      </c>
      <c r="F269" s="97"/>
      <c r="G269" s="96" t="s">
        <v>86</v>
      </c>
      <c r="H269" s="98"/>
      <c r="I269" s="99"/>
      <c r="J269" s="97"/>
      <c r="K269" s="99"/>
      <c r="L269" s="97"/>
      <c r="M269" s="97"/>
      <c r="N269" s="100">
        <v>45895.0</v>
      </c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>
      <c r="A270" s="96" t="s">
        <v>9314</v>
      </c>
      <c r="B270" s="96">
        <v>2.1992624278E10</v>
      </c>
      <c r="C270" s="96" t="s">
        <v>12167</v>
      </c>
      <c r="D270" s="97"/>
      <c r="E270" s="96" t="s">
        <v>85</v>
      </c>
      <c r="F270" s="97"/>
      <c r="G270" s="96" t="s">
        <v>86</v>
      </c>
      <c r="H270" s="98"/>
      <c r="I270" s="99"/>
      <c r="J270" s="97"/>
      <c r="K270" s="99"/>
      <c r="L270" s="97"/>
      <c r="M270" s="97"/>
      <c r="N270" s="100">
        <v>45896.0</v>
      </c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>
      <c r="A271" s="96" t="s">
        <v>4919</v>
      </c>
      <c r="B271" s="96">
        <v>2.1991250426E10</v>
      </c>
      <c r="C271" s="96" t="s">
        <v>12168</v>
      </c>
      <c r="D271" s="97"/>
      <c r="E271" s="96" t="s">
        <v>85</v>
      </c>
      <c r="F271" s="97"/>
      <c r="G271" s="96" t="s">
        <v>86</v>
      </c>
      <c r="H271" s="98"/>
      <c r="I271" s="99"/>
      <c r="J271" s="97"/>
      <c r="K271" s="99"/>
      <c r="L271" s="97"/>
      <c r="M271" s="97"/>
      <c r="N271" s="100">
        <v>45896.0</v>
      </c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>
      <c r="A272" s="96" t="s">
        <v>12169</v>
      </c>
      <c r="B272" s="96">
        <v>2.1991871766E10</v>
      </c>
      <c r="C272" s="96" t="s">
        <v>12170</v>
      </c>
      <c r="D272" s="97"/>
      <c r="E272" s="96" t="s">
        <v>85</v>
      </c>
      <c r="F272" s="97"/>
      <c r="G272" s="96" t="s">
        <v>94</v>
      </c>
      <c r="H272" s="101">
        <v>462.0</v>
      </c>
      <c r="I272" s="99"/>
      <c r="J272" s="97"/>
      <c r="K272" s="99"/>
      <c r="L272" s="97"/>
      <c r="M272" s="97"/>
      <c r="N272" s="100">
        <v>45896.0</v>
      </c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>
      <c r="A273" s="96" t="s">
        <v>12171</v>
      </c>
      <c r="B273" s="96">
        <v>2.1981390397E10</v>
      </c>
      <c r="C273" s="96" t="s">
        <v>12172</v>
      </c>
      <c r="D273" s="97"/>
      <c r="E273" s="96" t="s">
        <v>85</v>
      </c>
      <c r="F273" s="97"/>
      <c r="G273" s="96" t="s">
        <v>86</v>
      </c>
      <c r="H273" s="98"/>
      <c r="I273" s="99"/>
      <c r="J273" s="97"/>
      <c r="K273" s="99"/>
      <c r="L273" s="97"/>
      <c r="M273" s="97"/>
      <c r="N273" s="100">
        <v>45896.0</v>
      </c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>
      <c r="A274" s="96" t="s">
        <v>12173</v>
      </c>
      <c r="B274" s="96">
        <v>2.1967439665E10</v>
      </c>
      <c r="C274" s="96" t="s">
        <v>12174</v>
      </c>
      <c r="D274" s="97"/>
      <c r="E274" s="96" t="s">
        <v>85</v>
      </c>
      <c r="F274" s="97"/>
      <c r="G274" s="96" t="s">
        <v>86</v>
      </c>
      <c r="H274" s="98"/>
      <c r="I274" s="99"/>
      <c r="J274" s="97"/>
      <c r="K274" s="99"/>
      <c r="L274" s="97"/>
      <c r="M274" s="97"/>
      <c r="N274" s="100">
        <v>45897.0</v>
      </c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>
      <c r="A275" s="96" t="s">
        <v>4079</v>
      </c>
      <c r="B275" s="96">
        <v>2.1964198051E10</v>
      </c>
      <c r="C275" s="96" t="s">
        <v>12175</v>
      </c>
      <c r="D275" s="97"/>
      <c r="E275" s="96" t="s">
        <v>85</v>
      </c>
      <c r="F275" s="97"/>
      <c r="G275" s="96" t="s">
        <v>94</v>
      </c>
      <c r="H275" s="101">
        <v>840.0</v>
      </c>
      <c r="I275" s="99"/>
      <c r="J275" s="97"/>
      <c r="K275" s="99"/>
      <c r="L275" s="97"/>
      <c r="M275" s="97"/>
      <c r="N275" s="100">
        <v>45897.0</v>
      </c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>
      <c r="A276" s="96" t="s">
        <v>4087</v>
      </c>
      <c r="B276" s="96">
        <v>2.198456188E9</v>
      </c>
      <c r="C276" s="96" t="s">
        <v>12176</v>
      </c>
      <c r="D276" s="97"/>
      <c r="E276" s="96" t="s">
        <v>85</v>
      </c>
      <c r="F276" s="97"/>
      <c r="G276" s="96" t="s">
        <v>86</v>
      </c>
      <c r="H276" s="98"/>
      <c r="I276" s="99"/>
      <c r="J276" s="97"/>
      <c r="K276" s="99"/>
      <c r="L276" s="97"/>
      <c r="M276" s="97"/>
      <c r="N276" s="100">
        <v>45897.0</v>
      </c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>
      <c r="A277" s="96" t="s">
        <v>8613</v>
      </c>
      <c r="B277" s="96">
        <v>2.1964884256E10</v>
      </c>
      <c r="C277" s="97"/>
      <c r="D277" s="97"/>
      <c r="E277" s="96" t="s">
        <v>655</v>
      </c>
      <c r="F277" s="97"/>
      <c r="G277" s="96" t="s">
        <v>86</v>
      </c>
      <c r="H277" s="98"/>
      <c r="I277" s="99"/>
      <c r="J277" s="97"/>
      <c r="K277" s="99"/>
      <c r="L277" s="97"/>
      <c r="M277" s="97"/>
      <c r="N277" s="100">
        <v>45901.0</v>
      </c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>
      <c r="A278" s="96" t="s">
        <v>12177</v>
      </c>
      <c r="B278" s="96">
        <v>2.199483462E10</v>
      </c>
      <c r="C278" s="97"/>
      <c r="D278" s="97"/>
      <c r="E278" s="96" t="s">
        <v>655</v>
      </c>
      <c r="F278" s="97"/>
      <c r="G278" s="96" t="s">
        <v>86</v>
      </c>
      <c r="H278" s="98"/>
      <c r="I278" s="99"/>
      <c r="J278" s="97"/>
      <c r="K278" s="99"/>
      <c r="L278" s="97"/>
      <c r="M278" s="97"/>
      <c r="N278" s="100">
        <v>45901.0</v>
      </c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>
      <c r="A279" s="96" t="s">
        <v>4299</v>
      </c>
      <c r="B279" s="96">
        <v>2.1973426587E10</v>
      </c>
      <c r="C279" s="97"/>
      <c r="D279" s="97"/>
      <c r="E279" s="96" t="s">
        <v>655</v>
      </c>
      <c r="F279" s="96" t="s">
        <v>278</v>
      </c>
      <c r="G279" s="96" t="s">
        <v>94</v>
      </c>
      <c r="H279" s="101">
        <v>687.0</v>
      </c>
      <c r="I279" s="99"/>
      <c r="J279" s="97"/>
      <c r="K279" s="99"/>
      <c r="L279" s="97"/>
      <c r="M279" s="97"/>
      <c r="N279" s="100">
        <v>45901.0</v>
      </c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>
      <c r="A280" s="96" t="s">
        <v>12178</v>
      </c>
      <c r="B280" s="96">
        <v>2.1990494172E10</v>
      </c>
      <c r="C280" s="97"/>
      <c r="D280" s="97"/>
      <c r="E280" s="96" t="s">
        <v>655</v>
      </c>
      <c r="F280" s="96" t="s">
        <v>93</v>
      </c>
      <c r="G280" s="96" t="s">
        <v>150</v>
      </c>
      <c r="H280" s="98"/>
      <c r="I280" s="99"/>
      <c r="J280" s="97"/>
      <c r="K280" s="99"/>
      <c r="L280" s="97"/>
      <c r="M280" s="96" t="s">
        <v>12179</v>
      </c>
      <c r="N280" s="100">
        <v>45901.0</v>
      </c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>
      <c r="A281" s="96" t="s">
        <v>4547</v>
      </c>
      <c r="B281" s="96">
        <v>2.1970012406E10</v>
      </c>
      <c r="C281" s="97"/>
      <c r="D281" s="97"/>
      <c r="E281" s="96" t="s">
        <v>655</v>
      </c>
      <c r="F281" s="97"/>
      <c r="G281" s="96" t="s">
        <v>86</v>
      </c>
      <c r="H281" s="98"/>
      <c r="I281" s="99"/>
      <c r="J281" s="97"/>
      <c r="K281" s="99"/>
      <c r="L281" s="97"/>
      <c r="M281" s="97"/>
      <c r="N281" s="100">
        <v>45901.0</v>
      </c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>
      <c r="A282" s="96" t="s">
        <v>4022</v>
      </c>
      <c r="B282" s="96">
        <v>2.1968593501E10</v>
      </c>
      <c r="C282" s="97"/>
      <c r="D282" s="97"/>
      <c r="E282" s="96" t="s">
        <v>655</v>
      </c>
      <c r="F282" s="97"/>
      <c r="G282" s="96" t="s">
        <v>86</v>
      </c>
      <c r="H282" s="98"/>
      <c r="I282" s="99"/>
      <c r="J282" s="97"/>
      <c r="K282" s="99"/>
      <c r="L282" s="97"/>
      <c r="M282" s="97"/>
      <c r="N282" s="100">
        <v>45901.0</v>
      </c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>
      <c r="A283" s="96" t="s">
        <v>4297</v>
      </c>
      <c r="B283" s="96">
        <v>2.198870876E10</v>
      </c>
      <c r="C283" s="97"/>
      <c r="D283" s="97"/>
      <c r="E283" s="96" t="s">
        <v>655</v>
      </c>
      <c r="F283" s="97"/>
      <c r="G283" s="96" t="s">
        <v>86</v>
      </c>
      <c r="H283" s="98"/>
      <c r="I283" s="99"/>
      <c r="J283" s="97"/>
      <c r="K283" s="99"/>
      <c r="L283" s="97"/>
      <c r="M283" s="97"/>
      <c r="N283" s="100">
        <v>45901.0</v>
      </c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>
      <c r="A284" s="96" t="s">
        <v>4959</v>
      </c>
      <c r="B284" s="96">
        <v>2.196591107E10</v>
      </c>
      <c r="C284" s="97"/>
      <c r="D284" s="97"/>
      <c r="E284" s="96" t="s">
        <v>655</v>
      </c>
      <c r="F284" s="97"/>
      <c r="G284" s="96" t="s">
        <v>86</v>
      </c>
      <c r="H284" s="98"/>
      <c r="I284" s="99"/>
      <c r="J284" s="97"/>
      <c r="K284" s="99"/>
      <c r="L284" s="97"/>
      <c r="M284" s="97"/>
      <c r="N284" s="100">
        <v>45901.0</v>
      </c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>
      <c r="A285" s="96" t="s">
        <v>4458</v>
      </c>
      <c r="B285" s="96">
        <v>2.2999655273E10</v>
      </c>
      <c r="C285" s="96" t="s">
        <v>12180</v>
      </c>
      <c r="D285" s="97"/>
      <c r="E285" s="96" t="s">
        <v>85</v>
      </c>
      <c r="F285" s="97"/>
      <c r="G285" s="96" t="s">
        <v>86</v>
      </c>
      <c r="H285" s="98"/>
      <c r="I285" s="99"/>
      <c r="J285" s="97"/>
      <c r="K285" s="99"/>
      <c r="L285" s="97"/>
      <c r="M285" s="97"/>
      <c r="N285" s="100">
        <v>45902.0</v>
      </c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>
      <c r="A286" s="96" t="s">
        <v>12181</v>
      </c>
      <c r="B286" s="96">
        <v>2.1995816912E10</v>
      </c>
      <c r="C286" s="96" t="s">
        <v>12182</v>
      </c>
      <c r="D286" s="97"/>
      <c r="E286" s="96" t="s">
        <v>85</v>
      </c>
      <c r="F286" s="97"/>
      <c r="G286" s="96" t="s">
        <v>86</v>
      </c>
      <c r="H286" s="98"/>
      <c r="I286" s="99"/>
      <c r="J286" s="97"/>
      <c r="K286" s="99"/>
      <c r="L286" s="97"/>
      <c r="M286" s="97"/>
      <c r="N286" s="100">
        <v>45902.0</v>
      </c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>
      <c r="A287" s="96" t="s">
        <v>3982</v>
      </c>
      <c r="B287" s="96">
        <v>2.1971320704E10</v>
      </c>
      <c r="C287" s="96" t="s">
        <v>12183</v>
      </c>
      <c r="D287" s="96" t="s">
        <v>12158</v>
      </c>
      <c r="E287" s="96" t="s">
        <v>85</v>
      </c>
      <c r="F287" s="96" t="s">
        <v>93</v>
      </c>
      <c r="G287" s="96" t="s">
        <v>94</v>
      </c>
      <c r="H287" s="101">
        <v>467.39</v>
      </c>
      <c r="I287" s="99"/>
      <c r="J287" s="97"/>
      <c r="K287" s="99"/>
      <c r="L287" s="97"/>
      <c r="M287" s="97"/>
      <c r="N287" s="100">
        <v>45902.0</v>
      </c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>
      <c r="A288" s="96" t="s">
        <v>7117</v>
      </c>
      <c r="B288" s="96">
        <v>2.49816002E10</v>
      </c>
      <c r="C288" s="96" t="s">
        <v>12184</v>
      </c>
      <c r="D288" s="97"/>
      <c r="E288" s="96" t="s">
        <v>85</v>
      </c>
      <c r="F288" s="97"/>
      <c r="G288" s="96" t="s">
        <v>86</v>
      </c>
      <c r="H288" s="98"/>
      <c r="I288" s="99"/>
      <c r="J288" s="97"/>
      <c r="K288" s="99"/>
      <c r="L288" s="97"/>
      <c r="M288" s="97"/>
      <c r="N288" s="100">
        <v>45902.0</v>
      </c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>
      <c r="A289" s="96" t="s">
        <v>12185</v>
      </c>
      <c r="B289" s="96">
        <v>2.1964283925E10</v>
      </c>
      <c r="C289" s="96" t="s">
        <v>12186</v>
      </c>
      <c r="D289" s="97"/>
      <c r="E289" s="96" t="s">
        <v>85</v>
      </c>
      <c r="F289" s="96" t="s">
        <v>93</v>
      </c>
      <c r="G289" s="96" t="s">
        <v>94</v>
      </c>
      <c r="H289" s="101">
        <v>1137.17</v>
      </c>
      <c r="I289" s="99"/>
      <c r="J289" s="97"/>
      <c r="K289" s="99"/>
      <c r="L289" s="97"/>
      <c r="M289" s="96" t="s">
        <v>12187</v>
      </c>
      <c r="N289" s="100">
        <v>45902.0</v>
      </c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>
      <c r="A290" s="96" t="s">
        <v>4022</v>
      </c>
      <c r="B290" s="96">
        <v>2.1972765588E10</v>
      </c>
      <c r="C290" s="96" t="s">
        <v>12188</v>
      </c>
      <c r="D290" s="97"/>
      <c r="E290" s="96" t="s">
        <v>85</v>
      </c>
      <c r="F290" s="97"/>
      <c r="G290" s="96" t="s">
        <v>86</v>
      </c>
      <c r="H290" s="98"/>
      <c r="I290" s="99"/>
      <c r="J290" s="97"/>
      <c r="K290" s="99"/>
      <c r="L290" s="97"/>
      <c r="M290" s="97"/>
      <c r="N290" s="100">
        <v>45903.0</v>
      </c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>
      <c r="A291" s="96" t="s">
        <v>12189</v>
      </c>
      <c r="B291" s="96">
        <v>2.2992694624E10</v>
      </c>
      <c r="C291" s="96" t="s">
        <v>12190</v>
      </c>
      <c r="D291" s="97"/>
      <c r="E291" s="96" t="s">
        <v>85</v>
      </c>
      <c r="F291" s="97"/>
      <c r="G291" s="96" t="s">
        <v>86</v>
      </c>
      <c r="H291" s="98"/>
      <c r="I291" s="99"/>
      <c r="J291" s="97"/>
      <c r="K291" s="99"/>
      <c r="L291" s="97"/>
      <c r="M291" s="97"/>
      <c r="N291" s="100">
        <v>45903.0</v>
      </c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>
      <c r="A292" s="96" t="s">
        <v>4214</v>
      </c>
      <c r="B292" s="96">
        <v>2.1979338885E10</v>
      </c>
      <c r="C292" s="96" t="s">
        <v>12191</v>
      </c>
      <c r="D292" s="96" t="s">
        <v>9596</v>
      </c>
      <c r="E292" s="96" t="s">
        <v>134</v>
      </c>
      <c r="F292" s="96" t="s">
        <v>596</v>
      </c>
      <c r="G292" s="96" t="s">
        <v>53</v>
      </c>
      <c r="H292" s="101">
        <v>1885.59</v>
      </c>
      <c r="I292" s="100">
        <v>45889.0</v>
      </c>
      <c r="J292" s="96" t="s">
        <v>12192</v>
      </c>
      <c r="K292" s="100">
        <v>45904.0</v>
      </c>
      <c r="L292" s="97"/>
      <c r="M292" s="97"/>
      <c r="N292" s="100">
        <v>45904.0</v>
      </c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>
      <c r="A293" s="96" t="s">
        <v>12193</v>
      </c>
      <c r="B293" s="96">
        <v>2.1985211391E10</v>
      </c>
      <c r="C293" s="96" t="s">
        <v>12194</v>
      </c>
      <c r="D293" s="97"/>
      <c r="E293" s="96" t="s">
        <v>85</v>
      </c>
      <c r="F293" s="97"/>
      <c r="G293" s="96" t="s">
        <v>86</v>
      </c>
      <c r="H293" s="98"/>
      <c r="I293" s="99"/>
      <c r="J293" s="97"/>
      <c r="K293" s="99"/>
      <c r="L293" s="97"/>
      <c r="M293" s="97"/>
      <c r="N293" s="100">
        <v>45904.0</v>
      </c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>
      <c r="A294" s="96" t="s">
        <v>3982</v>
      </c>
      <c r="B294" s="96">
        <v>2.1992411409E10</v>
      </c>
      <c r="C294" s="96" t="s">
        <v>12195</v>
      </c>
      <c r="D294" s="97"/>
      <c r="E294" s="96" t="s">
        <v>85</v>
      </c>
      <c r="F294" s="96" t="s">
        <v>278</v>
      </c>
      <c r="G294" s="96" t="s">
        <v>94</v>
      </c>
      <c r="H294" s="101">
        <v>934.01</v>
      </c>
      <c r="I294" s="99"/>
      <c r="J294" s="97"/>
      <c r="K294" s="99"/>
      <c r="L294" s="97"/>
      <c r="M294" s="97"/>
      <c r="N294" s="100">
        <v>45904.0</v>
      </c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>
      <c r="A295" s="96" t="s">
        <v>5</v>
      </c>
      <c r="B295" s="96">
        <v>2.1983629853E10</v>
      </c>
      <c r="C295" s="97"/>
      <c r="D295" s="97"/>
      <c r="E295" s="96" t="s">
        <v>4734</v>
      </c>
      <c r="F295" s="96" t="s">
        <v>93</v>
      </c>
      <c r="G295" s="96" t="s">
        <v>94</v>
      </c>
      <c r="H295" s="101">
        <v>464.8</v>
      </c>
      <c r="I295" s="99"/>
      <c r="J295" s="97"/>
      <c r="K295" s="99"/>
      <c r="L295" s="97"/>
      <c r="M295" s="96" t="s">
        <v>12196</v>
      </c>
      <c r="N295" s="100">
        <v>45909.0</v>
      </c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>
      <c r="A296" s="96" t="s">
        <v>12197</v>
      </c>
      <c r="B296" s="96">
        <v>2.1985654214E10</v>
      </c>
      <c r="C296" s="96" t="s">
        <v>12198</v>
      </c>
      <c r="D296" s="97"/>
      <c r="E296" s="96" t="s">
        <v>671</v>
      </c>
      <c r="F296" s="97"/>
      <c r="G296" s="96" t="s">
        <v>86</v>
      </c>
      <c r="H296" s="98"/>
      <c r="I296" s="99"/>
      <c r="J296" s="97"/>
      <c r="K296" s="99"/>
      <c r="L296" s="97"/>
      <c r="M296" s="97"/>
      <c r="N296" s="100">
        <v>45909.0</v>
      </c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>
      <c r="A297" s="96" t="s">
        <v>5118</v>
      </c>
      <c r="B297" s="96">
        <v>2.1972178685E10</v>
      </c>
      <c r="C297" s="96" t="s">
        <v>12199</v>
      </c>
      <c r="D297" s="97"/>
      <c r="E297" s="96" t="s">
        <v>671</v>
      </c>
      <c r="F297" s="97"/>
      <c r="G297" s="96" t="s">
        <v>86</v>
      </c>
      <c r="H297" s="98"/>
      <c r="I297" s="99"/>
      <c r="J297" s="97"/>
      <c r="K297" s="99"/>
      <c r="L297" s="97"/>
      <c r="M297" s="97"/>
      <c r="N297" s="100">
        <v>45909.0</v>
      </c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>
      <c r="A298" s="96" t="s">
        <v>12200</v>
      </c>
      <c r="B298" s="96">
        <v>2.1995808777E10</v>
      </c>
      <c r="C298" s="96" t="s">
        <v>12201</v>
      </c>
      <c r="D298" s="97"/>
      <c r="E298" s="96" t="s">
        <v>671</v>
      </c>
      <c r="F298" s="97"/>
      <c r="G298" s="96" t="s">
        <v>86</v>
      </c>
      <c r="H298" s="98"/>
      <c r="I298" s="99"/>
      <c r="J298" s="97"/>
      <c r="K298" s="99"/>
      <c r="L298" s="97"/>
      <c r="M298" s="97"/>
      <c r="N298" s="100">
        <v>45909.0</v>
      </c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>
      <c r="A299" s="96" t="s">
        <v>3990</v>
      </c>
      <c r="B299" s="96">
        <v>2.1979169042E10</v>
      </c>
      <c r="C299" s="96" t="s">
        <v>12202</v>
      </c>
      <c r="D299" s="97"/>
      <c r="E299" s="96" t="s">
        <v>671</v>
      </c>
      <c r="F299" s="97"/>
      <c r="G299" s="96" t="s">
        <v>86</v>
      </c>
      <c r="H299" s="98"/>
      <c r="I299" s="99"/>
      <c r="J299" s="97"/>
      <c r="K299" s="99"/>
      <c r="L299" s="97"/>
      <c r="M299" s="97"/>
      <c r="N299" s="100">
        <v>45909.0</v>
      </c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>
      <c r="A300" s="96" t="s">
        <v>10244</v>
      </c>
      <c r="B300" s="96">
        <v>2.1989531518E10</v>
      </c>
      <c r="C300" s="96" t="s">
        <v>12203</v>
      </c>
      <c r="D300" s="97"/>
      <c r="E300" s="96" t="s">
        <v>85</v>
      </c>
      <c r="F300" s="96" t="s">
        <v>140</v>
      </c>
      <c r="G300" s="96" t="s">
        <v>94</v>
      </c>
      <c r="H300" s="101">
        <v>1895.71</v>
      </c>
      <c r="I300" s="99"/>
      <c r="J300" s="97"/>
      <c r="K300" s="99"/>
      <c r="L300" s="97"/>
      <c r="M300" s="96" t="s">
        <v>12204</v>
      </c>
      <c r="N300" s="100">
        <v>45909.0</v>
      </c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>
      <c r="A301" s="96" t="s">
        <v>12205</v>
      </c>
      <c r="B301" s="96">
        <v>2.197691025E10</v>
      </c>
      <c r="C301" s="96" t="s">
        <v>12206</v>
      </c>
      <c r="D301" s="97"/>
      <c r="E301" s="96" t="s">
        <v>85</v>
      </c>
      <c r="F301" s="97"/>
      <c r="G301" s="96" t="s">
        <v>86</v>
      </c>
      <c r="H301" s="98"/>
      <c r="I301" s="99"/>
      <c r="J301" s="97"/>
      <c r="K301" s="99"/>
      <c r="L301" s="97"/>
      <c r="M301" s="97"/>
      <c r="N301" s="100">
        <v>45909.0</v>
      </c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>
      <c r="A302" s="96" t="s">
        <v>4795</v>
      </c>
      <c r="B302" s="96">
        <v>2.1974580039E10</v>
      </c>
      <c r="C302" s="96" t="s">
        <v>12207</v>
      </c>
      <c r="D302" s="96" t="s">
        <v>12158</v>
      </c>
      <c r="E302" s="96" t="s">
        <v>85</v>
      </c>
      <c r="F302" s="96" t="s">
        <v>93</v>
      </c>
      <c r="G302" s="96" t="s">
        <v>150</v>
      </c>
      <c r="H302" s="98"/>
      <c r="I302" s="99"/>
      <c r="J302" s="97"/>
      <c r="K302" s="99"/>
      <c r="L302" s="97"/>
      <c r="M302" s="96" t="s">
        <v>12208</v>
      </c>
      <c r="N302" s="100">
        <v>45910.0</v>
      </c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>
      <c r="A303" s="96" t="s">
        <v>4525</v>
      </c>
      <c r="B303" s="96">
        <v>2.1964791847E10</v>
      </c>
      <c r="C303" s="96" t="s">
        <v>12209</v>
      </c>
      <c r="D303" s="97"/>
      <c r="E303" s="96" t="s">
        <v>85</v>
      </c>
      <c r="F303" s="97"/>
      <c r="G303" s="96" t="s">
        <v>86</v>
      </c>
      <c r="H303" s="98"/>
      <c r="I303" s="99"/>
      <c r="J303" s="97"/>
      <c r="K303" s="99"/>
      <c r="L303" s="97"/>
      <c r="M303" s="97"/>
      <c r="N303" s="100">
        <v>45910.0</v>
      </c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>
      <c r="A304" s="96" t="s">
        <v>12210</v>
      </c>
      <c r="B304" s="96">
        <v>2.1967790443E10</v>
      </c>
      <c r="C304" s="96" t="s">
        <v>12211</v>
      </c>
      <c r="D304" s="97"/>
      <c r="E304" s="96" t="s">
        <v>85</v>
      </c>
      <c r="F304" s="97"/>
      <c r="G304" s="96" t="s">
        <v>86</v>
      </c>
      <c r="H304" s="98"/>
      <c r="I304" s="99"/>
      <c r="J304" s="97"/>
      <c r="K304" s="99"/>
      <c r="L304" s="97"/>
      <c r="M304" s="97"/>
      <c r="N304" s="100">
        <v>45911.0</v>
      </c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>
      <c r="A305" s="96" t="s">
        <v>5423</v>
      </c>
      <c r="B305" s="96">
        <v>2.1966199873E10</v>
      </c>
      <c r="C305" s="96" t="s">
        <v>12212</v>
      </c>
      <c r="D305" s="97"/>
      <c r="E305" s="96" t="s">
        <v>85</v>
      </c>
      <c r="F305" s="97"/>
      <c r="G305" s="96" t="s">
        <v>86</v>
      </c>
      <c r="H305" s="98"/>
      <c r="I305" s="99"/>
      <c r="J305" s="97"/>
      <c r="K305" s="99"/>
      <c r="L305" s="97"/>
      <c r="M305" s="97"/>
      <c r="N305" s="100">
        <v>45911.0</v>
      </c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>
      <c r="A306" s="96" t="s">
        <v>4458</v>
      </c>
      <c r="B306" s="96">
        <v>2.1987604111E10</v>
      </c>
      <c r="C306" s="96" t="s">
        <v>12213</v>
      </c>
      <c r="D306" s="97"/>
      <c r="E306" s="96" t="s">
        <v>85</v>
      </c>
      <c r="F306" s="97"/>
      <c r="G306" s="96" t="s">
        <v>86</v>
      </c>
      <c r="H306" s="98"/>
      <c r="I306" s="99"/>
      <c r="J306" s="97"/>
      <c r="K306" s="99"/>
      <c r="L306" s="97"/>
      <c r="M306" s="97"/>
      <c r="N306" s="100">
        <v>45916.0</v>
      </c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>
      <c r="A307" s="96" t="s">
        <v>4535</v>
      </c>
      <c r="B307" s="96">
        <v>2.1991565138E10</v>
      </c>
      <c r="C307" s="96" t="s">
        <v>12214</v>
      </c>
      <c r="D307" s="97"/>
      <c r="E307" s="96" t="s">
        <v>85</v>
      </c>
      <c r="F307" s="96" t="s">
        <v>596</v>
      </c>
      <c r="G307" s="96" t="s">
        <v>94</v>
      </c>
      <c r="H307" s="98"/>
      <c r="I307" s="99"/>
      <c r="J307" s="97"/>
      <c r="K307" s="99"/>
      <c r="L307" s="97"/>
      <c r="M307" s="97"/>
      <c r="N307" s="100">
        <v>45916.0</v>
      </c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>
      <c r="A308" s="96" t="s">
        <v>12215</v>
      </c>
      <c r="B308" s="96">
        <v>2.2988671908E10</v>
      </c>
      <c r="C308" s="96" t="s">
        <v>12216</v>
      </c>
      <c r="D308" s="97"/>
      <c r="E308" s="96" t="s">
        <v>85</v>
      </c>
      <c r="F308" s="97"/>
      <c r="G308" s="96" t="s">
        <v>86</v>
      </c>
      <c r="H308" s="98"/>
      <c r="I308" s="99"/>
      <c r="J308" s="97"/>
      <c r="K308" s="99"/>
      <c r="L308" s="97"/>
      <c r="M308" s="97"/>
      <c r="N308" s="100">
        <v>45918.0</v>
      </c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>
      <c r="A309" s="96" t="s">
        <v>89</v>
      </c>
      <c r="B309" s="96">
        <v>2.2997246631E10</v>
      </c>
      <c r="C309" s="96" t="s">
        <v>12217</v>
      </c>
      <c r="D309" s="97"/>
      <c r="E309" s="96" t="s">
        <v>85</v>
      </c>
      <c r="F309" s="96" t="s">
        <v>93</v>
      </c>
      <c r="G309" s="96" t="s">
        <v>94</v>
      </c>
      <c r="H309" s="101">
        <v>888.29</v>
      </c>
      <c r="I309" s="99"/>
      <c r="J309" s="97"/>
      <c r="K309" s="99"/>
      <c r="L309" s="97"/>
      <c r="M309" s="96" t="s">
        <v>12218</v>
      </c>
      <c r="N309" s="100">
        <v>45918.0</v>
      </c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>
      <c r="A310" s="96" t="s">
        <v>4868</v>
      </c>
      <c r="B310" s="96">
        <v>2.196538132E10</v>
      </c>
      <c r="C310" s="96" t="s">
        <v>12219</v>
      </c>
      <c r="D310" s="97"/>
      <c r="E310" s="96" t="s">
        <v>85</v>
      </c>
      <c r="F310" s="96" t="s">
        <v>278</v>
      </c>
      <c r="G310" s="96" t="s">
        <v>94</v>
      </c>
      <c r="H310" s="98"/>
      <c r="I310" s="99"/>
      <c r="J310" s="97"/>
      <c r="K310" s="99"/>
      <c r="L310" s="97"/>
      <c r="M310" s="96" t="s">
        <v>12220</v>
      </c>
      <c r="N310" s="100">
        <v>45923.0</v>
      </c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>
      <c r="A311" s="96" t="s">
        <v>5155</v>
      </c>
      <c r="B311" s="96">
        <v>2.1974398784E10</v>
      </c>
      <c r="C311" s="96" t="s">
        <v>12221</v>
      </c>
      <c r="D311" s="97"/>
      <c r="E311" s="96" t="s">
        <v>85</v>
      </c>
      <c r="F311" s="97"/>
      <c r="G311" s="96" t="s">
        <v>86</v>
      </c>
      <c r="H311" s="98"/>
      <c r="I311" s="99"/>
      <c r="J311" s="97"/>
      <c r="K311" s="99"/>
      <c r="L311" s="97"/>
      <c r="M311" s="97"/>
      <c r="N311" s="100">
        <v>45923.0</v>
      </c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>
      <c r="A312" s="96" t="s">
        <v>4176</v>
      </c>
      <c r="B312" s="96">
        <v>2.1987956665E10</v>
      </c>
      <c r="C312" s="96" t="s">
        <v>12222</v>
      </c>
      <c r="D312" s="97"/>
      <c r="E312" s="96" t="s">
        <v>85</v>
      </c>
      <c r="F312" s="97"/>
      <c r="G312" s="96" t="s">
        <v>86</v>
      </c>
      <c r="H312" s="98"/>
      <c r="I312" s="99"/>
      <c r="J312" s="97"/>
      <c r="K312" s="99"/>
      <c r="L312" s="97"/>
      <c r="M312" s="97"/>
      <c r="N312" s="100">
        <v>45924.0</v>
      </c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>
      <c r="A313" s="96" t="s">
        <v>4503</v>
      </c>
      <c r="B313" s="96">
        <v>2.4992256625E10</v>
      </c>
      <c r="C313" s="96" t="s">
        <v>12223</v>
      </c>
      <c r="D313" s="97"/>
      <c r="E313" s="96" t="s">
        <v>85</v>
      </c>
      <c r="F313" s="97"/>
      <c r="G313" s="96" t="s">
        <v>86</v>
      </c>
      <c r="H313" s="98"/>
      <c r="I313" s="99"/>
      <c r="J313" s="97"/>
      <c r="K313" s="99"/>
      <c r="L313" s="97"/>
      <c r="M313" s="97"/>
      <c r="N313" s="100">
        <v>45924.0</v>
      </c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>
      <c r="A314" s="96" t="s">
        <v>5192</v>
      </c>
      <c r="B314" s="96">
        <v>2.2992688077E10</v>
      </c>
      <c r="C314" s="96" t="s">
        <v>12224</v>
      </c>
      <c r="D314" s="96" t="s">
        <v>12225</v>
      </c>
      <c r="E314" s="96" t="s">
        <v>803</v>
      </c>
      <c r="F314" s="96" t="s">
        <v>93</v>
      </c>
      <c r="G314" s="96" t="s">
        <v>53</v>
      </c>
      <c r="H314" s="101">
        <v>485.83</v>
      </c>
      <c r="I314" s="100">
        <v>45924.0</v>
      </c>
      <c r="J314" s="97"/>
      <c r="K314" s="100">
        <v>45940.0</v>
      </c>
      <c r="L314" s="97"/>
      <c r="M314" s="97"/>
      <c r="N314" s="100">
        <v>45933.0</v>
      </c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>
      <c r="A315" s="96" t="s">
        <v>5200</v>
      </c>
      <c r="B315" s="96">
        <v>2.1971867935E10</v>
      </c>
      <c r="C315" s="96" t="s">
        <v>12226</v>
      </c>
      <c r="D315" s="97"/>
      <c r="E315" s="96" t="s">
        <v>85</v>
      </c>
      <c r="F315" s="96" t="s">
        <v>278</v>
      </c>
      <c r="G315" s="96" t="s">
        <v>94</v>
      </c>
      <c r="H315" s="101">
        <v>663.8</v>
      </c>
      <c r="I315" s="99"/>
      <c r="J315" s="97"/>
      <c r="K315" s="99"/>
      <c r="L315" s="97"/>
      <c r="M315" s="96" t="s">
        <v>12227</v>
      </c>
      <c r="N315" s="100">
        <v>45930.0</v>
      </c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>
      <c r="A316" s="96" t="s">
        <v>4231</v>
      </c>
      <c r="B316" s="96">
        <v>2.1988775199E10</v>
      </c>
      <c r="C316" s="96" t="s">
        <v>12228</v>
      </c>
      <c r="D316" s="97"/>
      <c r="E316" s="96" t="s">
        <v>85</v>
      </c>
      <c r="F316" s="96" t="s">
        <v>93</v>
      </c>
      <c r="G316" s="96" t="s">
        <v>94</v>
      </c>
      <c r="H316" s="101">
        <v>594.6</v>
      </c>
      <c r="I316" s="99"/>
      <c r="J316" s="97"/>
      <c r="K316" s="99"/>
      <c r="L316" s="97"/>
      <c r="M316" s="96" t="s">
        <v>12229</v>
      </c>
      <c r="N316" s="100">
        <v>45930.0</v>
      </c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>
      <c r="A317" s="96" t="s">
        <v>12230</v>
      </c>
      <c r="B317" s="96">
        <v>2.299782566E10</v>
      </c>
      <c r="C317" s="96" t="s">
        <v>12231</v>
      </c>
      <c r="D317" s="97"/>
      <c r="E317" s="96" t="s">
        <v>85</v>
      </c>
      <c r="F317" s="97"/>
      <c r="G317" s="96" t="s">
        <v>86</v>
      </c>
      <c r="H317" s="98"/>
      <c r="I317" s="99"/>
      <c r="J317" s="97"/>
      <c r="K317" s="99"/>
      <c r="L317" s="97"/>
      <c r="M317" s="97"/>
      <c r="N317" s="100">
        <v>45932.0</v>
      </c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>
      <c r="A318" s="96" t="s">
        <v>11037</v>
      </c>
      <c r="B318" s="96">
        <v>2.1990221998E10</v>
      </c>
      <c r="C318" s="96" t="s">
        <v>12232</v>
      </c>
      <c r="D318" s="96" t="s">
        <v>12158</v>
      </c>
      <c r="E318" s="96" t="s">
        <v>85</v>
      </c>
      <c r="F318" s="96" t="s">
        <v>278</v>
      </c>
      <c r="G318" s="96" t="s">
        <v>94</v>
      </c>
      <c r="H318" s="101">
        <v>464.8</v>
      </c>
      <c r="I318" s="99"/>
      <c r="J318" s="97"/>
      <c r="K318" s="99"/>
      <c r="L318" s="97"/>
      <c r="M318" s="97"/>
      <c r="N318" s="100">
        <v>45932.0</v>
      </c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>
      <c r="A319" s="96" t="s">
        <v>5091</v>
      </c>
      <c r="B319" s="96">
        <v>2.1987694731E10</v>
      </c>
      <c r="C319" s="96" t="s">
        <v>12233</v>
      </c>
      <c r="D319" s="97"/>
      <c r="E319" s="96" t="s">
        <v>671</v>
      </c>
      <c r="F319" s="97"/>
      <c r="G319" s="96" t="s">
        <v>86</v>
      </c>
      <c r="H319" s="98"/>
      <c r="I319" s="99"/>
      <c r="J319" s="97"/>
      <c r="K319" s="99"/>
      <c r="L319" s="97"/>
      <c r="M319" s="97"/>
      <c r="N319" s="100">
        <v>45932.0</v>
      </c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>
      <c r="A320" s="96" t="s">
        <v>4292</v>
      </c>
      <c r="B320" s="96">
        <v>2.1979157713E10</v>
      </c>
      <c r="C320" s="96" t="s">
        <v>12234</v>
      </c>
      <c r="D320" s="96" t="s">
        <v>4632</v>
      </c>
      <c r="E320" s="96" t="s">
        <v>134</v>
      </c>
      <c r="F320" s="96" t="s">
        <v>1066</v>
      </c>
      <c r="G320" s="96" t="s">
        <v>53</v>
      </c>
      <c r="H320" s="101">
        <v>586.0</v>
      </c>
      <c r="I320" s="100">
        <v>45932.0</v>
      </c>
      <c r="J320" s="96" t="s">
        <v>12235</v>
      </c>
      <c r="K320" s="99"/>
      <c r="L320" s="97"/>
      <c r="M320" s="97"/>
      <c r="N320" s="100">
        <v>45933.0</v>
      </c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>
      <c r="A321" s="96" t="s">
        <v>4667</v>
      </c>
      <c r="B321" s="96">
        <v>2.195921001E10</v>
      </c>
      <c r="C321" s="96" t="s">
        <v>12236</v>
      </c>
      <c r="D321" s="96" t="s">
        <v>11358</v>
      </c>
      <c r="E321" s="96" t="s">
        <v>85</v>
      </c>
      <c r="F321" s="96" t="s">
        <v>93</v>
      </c>
      <c r="G321" s="96" t="s">
        <v>94</v>
      </c>
      <c r="H321" s="101">
        <v>647.58</v>
      </c>
      <c r="I321" s="99"/>
      <c r="J321" s="97"/>
      <c r="K321" s="99"/>
      <c r="L321" s="97"/>
      <c r="M321" s="96" t="s">
        <v>12237</v>
      </c>
      <c r="N321" s="100">
        <v>45937.0</v>
      </c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>
      <c r="A322" s="96" t="s">
        <v>797</v>
      </c>
      <c r="B322" s="96">
        <v>2.1968461441E10</v>
      </c>
      <c r="C322" s="96" t="s">
        <v>8544</v>
      </c>
      <c r="D322" s="97"/>
      <c r="E322" s="96" t="s">
        <v>85</v>
      </c>
      <c r="F322" s="97"/>
      <c r="G322" s="96" t="s">
        <v>86</v>
      </c>
      <c r="H322" s="98"/>
      <c r="I322" s="99"/>
      <c r="J322" s="97"/>
      <c r="K322" s="99"/>
      <c r="L322" s="97"/>
      <c r="M322" s="97"/>
      <c r="N322" s="100">
        <v>45937.0</v>
      </c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>
      <c r="A323" s="96" t="s">
        <v>12238</v>
      </c>
      <c r="B323" s="96">
        <v>2.1980203652E10</v>
      </c>
      <c r="C323" s="97"/>
      <c r="D323" s="97"/>
      <c r="E323" s="96" t="s">
        <v>3142</v>
      </c>
      <c r="F323" s="97"/>
      <c r="G323" s="96" t="s">
        <v>86</v>
      </c>
      <c r="H323" s="98"/>
      <c r="I323" s="99"/>
      <c r="J323" s="97"/>
      <c r="K323" s="99"/>
      <c r="L323" s="97"/>
      <c r="M323" s="96" t="s">
        <v>12239</v>
      </c>
      <c r="N323" s="100">
        <v>45937.0</v>
      </c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>
      <c r="A324" s="96" t="s">
        <v>6462</v>
      </c>
      <c r="B324" s="96">
        <v>2.1973656115E10</v>
      </c>
      <c r="C324" s="97"/>
      <c r="D324" s="97"/>
      <c r="E324" s="96" t="s">
        <v>3142</v>
      </c>
      <c r="F324" s="97"/>
      <c r="G324" s="96" t="s">
        <v>86</v>
      </c>
      <c r="H324" s="98"/>
      <c r="I324" s="99"/>
      <c r="J324" s="97"/>
      <c r="K324" s="99"/>
      <c r="L324" s="97"/>
      <c r="M324" s="96" t="s">
        <v>12240</v>
      </c>
      <c r="N324" s="100">
        <v>45937.0</v>
      </c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>
      <c r="A325" s="96" t="s">
        <v>730</v>
      </c>
      <c r="B325" s="96">
        <v>2.1987771754E10</v>
      </c>
      <c r="C325" s="97"/>
      <c r="D325" s="97"/>
      <c r="E325" s="96" t="s">
        <v>3142</v>
      </c>
      <c r="F325" s="97"/>
      <c r="G325" s="96" t="s">
        <v>86</v>
      </c>
      <c r="H325" s="98"/>
      <c r="I325" s="99"/>
      <c r="J325" s="97"/>
      <c r="K325" s="99"/>
      <c r="L325" s="97"/>
      <c r="M325" s="96" t="s">
        <v>12239</v>
      </c>
      <c r="N325" s="100">
        <v>45937.0</v>
      </c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>
      <c r="A326" s="96" t="s">
        <v>146</v>
      </c>
      <c r="B326" s="96">
        <v>2.2988121766E10</v>
      </c>
      <c r="C326" s="97"/>
      <c r="D326" s="97"/>
      <c r="E326" s="96" t="s">
        <v>3142</v>
      </c>
      <c r="F326" s="97"/>
      <c r="G326" s="96" t="s">
        <v>150</v>
      </c>
      <c r="H326" s="98"/>
      <c r="I326" s="99"/>
      <c r="J326" s="97"/>
      <c r="K326" s="99"/>
      <c r="L326" s="97"/>
      <c r="M326" s="96" t="s">
        <v>12241</v>
      </c>
      <c r="N326" s="100">
        <v>45937.0</v>
      </c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>
      <c r="A327" s="96" t="s">
        <v>12242</v>
      </c>
      <c r="B327" s="96">
        <v>2.1985063504E10</v>
      </c>
      <c r="C327" s="97"/>
      <c r="D327" s="97"/>
      <c r="E327" s="96" t="s">
        <v>3142</v>
      </c>
      <c r="F327" s="97"/>
      <c r="G327" s="96" t="s">
        <v>150</v>
      </c>
      <c r="H327" s="98"/>
      <c r="I327" s="99"/>
      <c r="J327" s="97"/>
      <c r="K327" s="99"/>
      <c r="L327" s="97"/>
      <c r="M327" s="96" t="s">
        <v>12243</v>
      </c>
      <c r="N327" s="100">
        <v>45937.0</v>
      </c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>
      <c r="A328" s="96" t="s">
        <v>12244</v>
      </c>
      <c r="B328" s="96">
        <v>2.1964781803E10</v>
      </c>
      <c r="C328" s="97"/>
      <c r="D328" s="97"/>
      <c r="E328" s="96" t="s">
        <v>3142</v>
      </c>
      <c r="F328" s="97"/>
      <c r="G328" s="96" t="s">
        <v>86</v>
      </c>
      <c r="H328" s="98"/>
      <c r="I328" s="99"/>
      <c r="J328" s="97"/>
      <c r="K328" s="99"/>
      <c r="L328" s="97"/>
      <c r="M328" s="97"/>
      <c r="N328" s="100">
        <v>45937.0</v>
      </c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>
      <c r="A329" s="96" t="s">
        <v>9241</v>
      </c>
      <c r="B329" s="96">
        <v>2.1972376466E10</v>
      </c>
      <c r="C329" s="97"/>
      <c r="D329" s="97"/>
      <c r="E329" s="96" t="s">
        <v>3142</v>
      </c>
      <c r="F329" s="97"/>
      <c r="G329" s="96" t="s">
        <v>86</v>
      </c>
      <c r="H329" s="98"/>
      <c r="I329" s="99"/>
      <c r="J329" s="97"/>
      <c r="K329" s="99"/>
      <c r="L329" s="97"/>
      <c r="M329" s="97"/>
      <c r="N329" s="100">
        <v>45937.0</v>
      </c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>
      <c r="A330" s="96" t="s">
        <v>12245</v>
      </c>
      <c r="B330" s="96">
        <v>2.4988184222E10</v>
      </c>
      <c r="C330" s="97"/>
      <c r="D330" s="97"/>
      <c r="E330" s="96" t="s">
        <v>3142</v>
      </c>
      <c r="F330" s="97"/>
      <c r="G330" s="96" t="s">
        <v>86</v>
      </c>
      <c r="H330" s="98"/>
      <c r="I330" s="99"/>
      <c r="J330" s="97"/>
      <c r="K330" s="99"/>
      <c r="L330" s="97"/>
      <c r="M330" s="97"/>
      <c r="N330" s="100">
        <v>45937.0</v>
      </c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>
      <c r="A331" s="96" t="s">
        <v>3459</v>
      </c>
      <c r="B331" s="96">
        <v>2.4999997207E10</v>
      </c>
      <c r="C331" s="97"/>
      <c r="D331" s="97"/>
      <c r="E331" s="96" t="s">
        <v>3142</v>
      </c>
      <c r="F331" s="97"/>
      <c r="G331" s="96" t="s">
        <v>86</v>
      </c>
      <c r="H331" s="98"/>
      <c r="I331" s="99"/>
      <c r="J331" s="97"/>
      <c r="K331" s="99"/>
      <c r="L331" s="97"/>
      <c r="M331" s="97"/>
      <c r="N331" s="100">
        <v>45937.0</v>
      </c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>
      <c r="A332" s="96" t="s">
        <v>6704</v>
      </c>
      <c r="B332" s="96">
        <v>2.1985311138E10</v>
      </c>
      <c r="C332" s="97"/>
      <c r="D332" s="97"/>
      <c r="E332" s="96" t="s">
        <v>3142</v>
      </c>
      <c r="F332" s="97"/>
      <c r="G332" s="96" t="s">
        <v>86</v>
      </c>
      <c r="H332" s="98"/>
      <c r="I332" s="99"/>
      <c r="J332" s="97"/>
      <c r="K332" s="99"/>
      <c r="L332" s="97"/>
      <c r="M332" s="97"/>
      <c r="N332" s="100">
        <v>45937.0</v>
      </c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>
      <c r="A333" s="96" t="s">
        <v>2987</v>
      </c>
      <c r="B333" s="96">
        <v>2.2982016845E10</v>
      </c>
      <c r="C333" s="97"/>
      <c r="D333" s="97"/>
      <c r="E333" s="96" t="s">
        <v>3142</v>
      </c>
      <c r="F333" s="97"/>
      <c r="G333" s="96" t="s">
        <v>86</v>
      </c>
      <c r="H333" s="98"/>
      <c r="I333" s="99"/>
      <c r="J333" s="97"/>
      <c r="K333" s="99"/>
      <c r="L333" s="97"/>
      <c r="M333" s="97"/>
      <c r="N333" s="100">
        <v>45937.0</v>
      </c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>
      <c r="A334" s="96" t="s">
        <v>570</v>
      </c>
      <c r="B334" s="96">
        <v>2.299938872E10</v>
      </c>
      <c r="C334" s="97"/>
      <c r="D334" s="97"/>
      <c r="E334" s="96" t="s">
        <v>3142</v>
      </c>
      <c r="F334" s="97"/>
      <c r="G334" s="96" t="s">
        <v>86</v>
      </c>
      <c r="H334" s="98"/>
      <c r="I334" s="99"/>
      <c r="J334" s="97"/>
      <c r="K334" s="99"/>
      <c r="L334" s="97"/>
      <c r="M334" s="97"/>
      <c r="N334" s="100">
        <v>45937.0</v>
      </c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>
      <c r="A335" s="96" t="s">
        <v>108</v>
      </c>
      <c r="B335" s="96">
        <v>2.2996190422E10</v>
      </c>
      <c r="C335" s="97"/>
      <c r="D335" s="97"/>
      <c r="E335" s="96" t="s">
        <v>3142</v>
      </c>
      <c r="F335" s="97"/>
      <c r="G335" s="96" t="s">
        <v>86</v>
      </c>
      <c r="H335" s="98"/>
      <c r="I335" s="99"/>
      <c r="J335" s="97"/>
      <c r="K335" s="99"/>
      <c r="L335" s="97"/>
      <c r="M335" s="97"/>
      <c r="N335" s="100">
        <v>45937.0</v>
      </c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>
      <c r="A336" s="96" t="s">
        <v>5346</v>
      </c>
      <c r="B336" s="96">
        <v>2.2981834504E10</v>
      </c>
      <c r="C336" s="97"/>
      <c r="D336" s="97"/>
      <c r="E336" s="96" t="s">
        <v>3142</v>
      </c>
      <c r="F336" s="97"/>
      <c r="G336" s="96" t="s">
        <v>86</v>
      </c>
      <c r="H336" s="98"/>
      <c r="I336" s="99"/>
      <c r="J336" s="97"/>
      <c r="K336" s="99"/>
      <c r="L336" s="97"/>
      <c r="M336" s="97"/>
      <c r="N336" s="100">
        <v>45937.0</v>
      </c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>
      <c r="A337" s="96" t="s">
        <v>12246</v>
      </c>
      <c r="B337" s="96">
        <v>2.2997619872E10</v>
      </c>
      <c r="C337" s="97"/>
      <c r="D337" s="97"/>
      <c r="E337" s="96" t="s">
        <v>3142</v>
      </c>
      <c r="F337" s="97"/>
      <c r="G337" s="96" t="s">
        <v>86</v>
      </c>
      <c r="H337" s="98"/>
      <c r="I337" s="99"/>
      <c r="J337" s="97"/>
      <c r="K337" s="99"/>
      <c r="L337" s="97"/>
      <c r="M337" s="97"/>
      <c r="N337" s="100">
        <v>45937.0</v>
      </c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>
      <c r="A338" s="96" t="s">
        <v>12247</v>
      </c>
      <c r="B338" s="96">
        <v>2.2999536963E10</v>
      </c>
      <c r="C338" s="97"/>
      <c r="D338" s="97"/>
      <c r="E338" s="96" t="s">
        <v>3142</v>
      </c>
      <c r="F338" s="97"/>
      <c r="G338" s="96" t="s">
        <v>94</v>
      </c>
      <c r="H338" s="98"/>
      <c r="I338" s="99"/>
      <c r="J338" s="97"/>
      <c r="K338" s="99"/>
      <c r="L338" s="97"/>
      <c r="M338" s="96" t="s">
        <v>12248</v>
      </c>
      <c r="N338" s="100">
        <v>45937.0</v>
      </c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>
      <c r="A339" s="96" t="s">
        <v>12249</v>
      </c>
      <c r="B339" s="96">
        <v>2.2998208624E10</v>
      </c>
      <c r="C339" s="97"/>
      <c r="D339" s="97"/>
      <c r="E339" s="96" t="s">
        <v>3142</v>
      </c>
      <c r="F339" s="97"/>
      <c r="G339" s="96" t="s">
        <v>86</v>
      </c>
      <c r="H339" s="98"/>
      <c r="I339" s="99"/>
      <c r="J339" s="97"/>
      <c r="K339" s="99"/>
      <c r="L339" s="97"/>
      <c r="M339" s="97"/>
      <c r="N339" s="100">
        <v>45937.0</v>
      </c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>
      <c r="A340" s="96" t="s">
        <v>1603</v>
      </c>
      <c r="B340" s="96">
        <v>2.2998903999E10</v>
      </c>
      <c r="C340" s="97"/>
      <c r="D340" s="97"/>
      <c r="E340" s="96" t="s">
        <v>3142</v>
      </c>
      <c r="F340" s="97"/>
      <c r="G340" s="96" t="s">
        <v>86</v>
      </c>
      <c r="H340" s="98"/>
      <c r="I340" s="99"/>
      <c r="J340" s="97"/>
      <c r="K340" s="99"/>
      <c r="L340" s="97"/>
      <c r="M340" s="97"/>
      <c r="N340" s="100">
        <v>45937.0</v>
      </c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>
      <c r="A341" s="96" t="s">
        <v>2518</v>
      </c>
      <c r="B341" s="96">
        <v>2.2974054875E10</v>
      </c>
      <c r="C341" s="97"/>
      <c r="D341" s="97"/>
      <c r="E341" s="96" t="s">
        <v>3142</v>
      </c>
      <c r="F341" s="97"/>
      <c r="G341" s="96" t="s">
        <v>86</v>
      </c>
      <c r="H341" s="98"/>
      <c r="I341" s="99"/>
      <c r="J341" s="97"/>
      <c r="K341" s="99"/>
      <c r="L341" s="97"/>
      <c r="M341" s="97"/>
      <c r="N341" s="100">
        <v>45937.0</v>
      </c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>
      <c r="A342" s="96" t="s">
        <v>458</v>
      </c>
      <c r="B342" s="96">
        <v>2.2998284473E10</v>
      </c>
      <c r="C342" s="97"/>
      <c r="D342" s="97"/>
      <c r="E342" s="96" t="s">
        <v>3142</v>
      </c>
      <c r="F342" s="97"/>
      <c r="G342" s="96" t="s">
        <v>86</v>
      </c>
      <c r="H342" s="98"/>
      <c r="I342" s="99"/>
      <c r="J342" s="97"/>
      <c r="K342" s="99"/>
      <c r="L342" s="97"/>
      <c r="M342" s="97"/>
      <c r="N342" s="100">
        <v>45937.0</v>
      </c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>
      <c r="A343" s="96" t="s">
        <v>4206</v>
      </c>
      <c r="B343" s="96">
        <v>2.1993451835E10</v>
      </c>
      <c r="C343" s="97"/>
      <c r="D343" s="97"/>
      <c r="E343" s="96" t="s">
        <v>3142</v>
      </c>
      <c r="F343" s="97"/>
      <c r="G343" s="96" t="s">
        <v>86</v>
      </c>
      <c r="H343" s="98"/>
      <c r="I343" s="99"/>
      <c r="J343" s="97"/>
      <c r="K343" s="99"/>
      <c r="L343" s="97"/>
      <c r="M343" s="97"/>
      <c r="N343" s="100">
        <v>45938.0</v>
      </c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>
      <c r="A344" s="96" t="s">
        <v>299</v>
      </c>
      <c r="B344" s="96">
        <v>2.2998014087E10</v>
      </c>
      <c r="C344" s="97"/>
      <c r="D344" s="97"/>
      <c r="E344" s="96" t="s">
        <v>3142</v>
      </c>
      <c r="F344" s="97"/>
      <c r="G344" s="96" t="s">
        <v>86</v>
      </c>
      <c r="H344" s="98"/>
      <c r="I344" s="99"/>
      <c r="J344" s="97"/>
      <c r="K344" s="99"/>
      <c r="L344" s="97"/>
      <c r="M344" s="97"/>
      <c r="N344" s="100">
        <v>45938.0</v>
      </c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>
      <c r="A345" s="96" t="s">
        <v>5173</v>
      </c>
      <c r="B345" s="96">
        <v>2.1997841375E10</v>
      </c>
      <c r="C345" s="97"/>
      <c r="D345" s="97"/>
      <c r="E345" s="96" t="s">
        <v>3142</v>
      </c>
      <c r="F345" s="97"/>
      <c r="G345" s="96" t="s">
        <v>86</v>
      </c>
      <c r="H345" s="98"/>
      <c r="I345" s="99"/>
      <c r="J345" s="97"/>
      <c r="K345" s="99"/>
      <c r="L345" s="97"/>
      <c r="M345" s="97"/>
      <c r="N345" s="100">
        <v>45938.0</v>
      </c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>
      <c r="A346" s="96" t="s">
        <v>12250</v>
      </c>
      <c r="B346" s="96">
        <v>2.1998184719E10</v>
      </c>
      <c r="C346" s="97"/>
      <c r="D346" s="97"/>
      <c r="E346" s="96" t="s">
        <v>3142</v>
      </c>
      <c r="F346" s="97"/>
      <c r="G346" s="96" t="s">
        <v>86</v>
      </c>
      <c r="H346" s="98"/>
      <c r="I346" s="99"/>
      <c r="J346" s="97"/>
      <c r="K346" s="99"/>
      <c r="L346" s="97"/>
      <c r="M346" s="97"/>
      <c r="N346" s="100">
        <v>45938.0</v>
      </c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>
      <c r="A347" s="96" t="s">
        <v>4685</v>
      </c>
      <c r="B347" s="96">
        <v>2.1964698572E10</v>
      </c>
      <c r="C347" s="97"/>
      <c r="D347" s="97"/>
      <c r="E347" s="96" t="s">
        <v>3142</v>
      </c>
      <c r="F347" s="97"/>
      <c r="G347" s="96" t="s">
        <v>86</v>
      </c>
      <c r="H347" s="98"/>
      <c r="I347" s="99"/>
      <c r="J347" s="97"/>
      <c r="K347" s="99"/>
      <c r="L347" s="97"/>
      <c r="M347" s="97"/>
      <c r="N347" s="100">
        <v>45938.0</v>
      </c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>
      <c r="A348" s="96" t="s">
        <v>4868</v>
      </c>
      <c r="B348" s="96">
        <v>2.1996680626E10</v>
      </c>
      <c r="C348" s="97"/>
      <c r="D348" s="97"/>
      <c r="E348" s="96" t="s">
        <v>3142</v>
      </c>
      <c r="F348" s="97"/>
      <c r="G348" s="96" t="s">
        <v>86</v>
      </c>
      <c r="H348" s="98"/>
      <c r="I348" s="99"/>
      <c r="J348" s="97"/>
      <c r="K348" s="99"/>
      <c r="L348" s="97"/>
      <c r="M348" s="97"/>
      <c r="N348" s="100">
        <v>45938.0</v>
      </c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>
      <c r="A349" s="96" t="s">
        <v>4079</v>
      </c>
      <c r="B349" s="96">
        <v>2.1984200231E10</v>
      </c>
      <c r="C349" s="97"/>
      <c r="D349" s="97"/>
      <c r="E349" s="96" t="s">
        <v>3142</v>
      </c>
      <c r="F349" s="97"/>
      <c r="G349" s="96" t="s">
        <v>86</v>
      </c>
      <c r="H349" s="98"/>
      <c r="I349" s="99"/>
      <c r="J349" s="97"/>
      <c r="K349" s="99"/>
      <c r="L349" s="97"/>
      <c r="M349" s="97"/>
      <c r="N349" s="100">
        <v>45938.0</v>
      </c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>
      <c r="A350" s="96" t="s">
        <v>11257</v>
      </c>
      <c r="B350" s="96">
        <v>2.2999332987E10</v>
      </c>
      <c r="C350" s="97"/>
      <c r="D350" s="97"/>
      <c r="E350" s="96" t="s">
        <v>3142</v>
      </c>
      <c r="F350" s="97"/>
      <c r="G350" s="96" t="s">
        <v>86</v>
      </c>
      <c r="H350" s="98"/>
      <c r="I350" s="99"/>
      <c r="J350" s="97"/>
      <c r="K350" s="99"/>
      <c r="L350" s="97"/>
      <c r="M350" s="97"/>
      <c r="N350" s="100">
        <v>45938.0</v>
      </c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>
      <c r="A351" s="96" t="s">
        <v>2828</v>
      </c>
      <c r="B351" s="96">
        <v>2.1991250287E10</v>
      </c>
      <c r="C351" s="97"/>
      <c r="D351" s="97"/>
      <c r="E351" s="96" t="s">
        <v>3142</v>
      </c>
      <c r="F351" s="97"/>
      <c r="G351" s="96" t="s">
        <v>86</v>
      </c>
      <c r="H351" s="98"/>
      <c r="I351" s="99"/>
      <c r="J351" s="97"/>
      <c r="K351" s="99"/>
      <c r="L351" s="97"/>
      <c r="M351" s="97"/>
      <c r="N351" s="100">
        <v>45938.0</v>
      </c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>
      <c r="A352" s="96" t="s">
        <v>4189</v>
      </c>
      <c r="B352" s="96">
        <v>2.2999618748E10</v>
      </c>
      <c r="C352" s="97"/>
      <c r="D352" s="97"/>
      <c r="E352" s="96" t="s">
        <v>3142</v>
      </c>
      <c r="F352" s="97"/>
      <c r="G352" s="96" t="s">
        <v>86</v>
      </c>
      <c r="H352" s="98"/>
      <c r="I352" s="99"/>
      <c r="J352" s="97"/>
      <c r="K352" s="99"/>
      <c r="L352" s="97"/>
      <c r="M352" s="97"/>
      <c r="N352" s="100">
        <v>45938.0</v>
      </c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>
      <c r="A353" s="96" t="s">
        <v>3471</v>
      </c>
      <c r="B353" s="96">
        <v>2.4999754762E10</v>
      </c>
      <c r="C353" s="96" t="s">
        <v>8598</v>
      </c>
      <c r="D353" s="96" t="s">
        <v>11860</v>
      </c>
      <c r="E353" s="96" t="s">
        <v>85</v>
      </c>
      <c r="F353" s="96" t="s">
        <v>93</v>
      </c>
      <c r="G353" s="96" t="s">
        <v>94</v>
      </c>
      <c r="H353" s="101">
        <v>1948.92</v>
      </c>
      <c r="I353" s="99"/>
      <c r="J353" s="97"/>
      <c r="K353" s="99"/>
      <c r="L353" s="97"/>
      <c r="M353" s="96" t="s">
        <v>12251</v>
      </c>
      <c r="N353" s="100">
        <v>45938.0</v>
      </c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>
      <c r="A354" s="96" t="s">
        <v>12252</v>
      </c>
      <c r="B354" s="96">
        <v>2.198206337E10</v>
      </c>
      <c r="C354" s="96" t="s">
        <v>12253</v>
      </c>
      <c r="D354" s="96" t="s">
        <v>11358</v>
      </c>
      <c r="E354" s="96" t="s">
        <v>85</v>
      </c>
      <c r="F354" s="96" t="s">
        <v>289</v>
      </c>
      <c r="G354" s="96" t="s">
        <v>94</v>
      </c>
      <c r="H354" s="101">
        <v>998.59</v>
      </c>
      <c r="I354" s="99"/>
      <c r="J354" s="97"/>
      <c r="K354" s="99"/>
      <c r="L354" s="97"/>
      <c r="M354" s="96" t="s">
        <v>12254</v>
      </c>
      <c r="N354" s="100">
        <v>45938.0</v>
      </c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>
      <c r="A355" s="96" t="s">
        <v>4968</v>
      </c>
      <c r="B355" s="96">
        <v>2.1986126919E10</v>
      </c>
      <c r="C355" s="96" t="s">
        <v>12255</v>
      </c>
      <c r="D355" s="97"/>
      <c r="E355" s="96" t="s">
        <v>655</v>
      </c>
      <c r="F355" s="97"/>
      <c r="G355" s="96" t="s">
        <v>150</v>
      </c>
      <c r="H355" s="98"/>
      <c r="I355" s="99"/>
      <c r="J355" s="97"/>
      <c r="K355" s="99"/>
      <c r="L355" s="97"/>
      <c r="M355" s="96" t="s">
        <v>12256</v>
      </c>
      <c r="N355" s="100">
        <v>45939.0</v>
      </c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>
      <c r="A356" s="96" t="s">
        <v>7245</v>
      </c>
      <c r="B356" s="96">
        <v>2.1971110424E10</v>
      </c>
      <c r="C356" s="96" t="s">
        <v>12257</v>
      </c>
      <c r="D356" s="97"/>
      <c r="E356" s="96" t="s">
        <v>655</v>
      </c>
      <c r="F356" s="97"/>
      <c r="G356" s="96" t="s">
        <v>150</v>
      </c>
      <c r="H356" s="98"/>
      <c r="I356" s="99"/>
      <c r="J356" s="97"/>
      <c r="K356" s="99"/>
      <c r="L356" s="97"/>
      <c r="M356" s="96" t="s">
        <v>12258</v>
      </c>
      <c r="N356" s="100">
        <v>45939.0</v>
      </c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>
      <c r="A357" s="96" t="s">
        <v>12259</v>
      </c>
      <c r="B357" s="96">
        <v>2.1985962066E10</v>
      </c>
      <c r="C357" s="96" t="s">
        <v>12260</v>
      </c>
      <c r="D357" s="97"/>
      <c r="E357" s="96" t="s">
        <v>85</v>
      </c>
      <c r="F357" s="97"/>
      <c r="G357" s="96" t="s">
        <v>86</v>
      </c>
      <c r="H357" s="98"/>
      <c r="I357" s="99"/>
      <c r="J357" s="97"/>
      <c r="K357" s="99"/>
      <c r="L357" s="97"/>
      <c r="M357" s="97"/>
      <c r="N357" s="100">
        <v>45939.0</v>
      </c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>
      <c r="A358" s="96" t="s">
        <v>12261</v>
      </c>
      <c r="B358" s="96">
        <v>2.298820271E10</v>
      </c>
      <c r="C358" s="96" t="s">
        <v>12262</v>
      </c>
      <c r="D358" s="97"/>
      <c r="E358" s="96" t="s">
        <v>85</v>
      </c>
      <c r="F358" s="97"/>
      <c r="G358" s="96" t="s">
        <v>86</v>
      </c>
      <c r="H358" s="98"/>
      <c r="I358" s="99"/>
      <c r="J358" s="97"/>
      <c r="K358" s="99"/>
      <c r="L358" s="97"/>
      <c r="M358" s="97"/>
      <c r="N358" s="100">
        <v>45939.0</v>
      </c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>
      <c r="A359" s="96" t="s">
        <v>5140</v>
      </c>
      <c r="B359" s="96">
        <v>2.198674903E9</v>
      </c>
      <c r="C359" s="96" t="s">
        <v>12263</v>
      </c>
      <c r="D359" s="97"/>
      <c r="E359" s="96" t="s">
        <v>85</v>
      </c>
      <c r="F359" s="97"/>
      <c r="G359" s="96" t="s">
        <v>86</v>
      </c>
      <c r="H359" s="98"/>
      <c r="I359" s="99"/>
      <c r="J359" s="97"/>
      <c r="K359" s="99"/>
      <c r="L359" s="97"/>
      <c r="M359" s="97"/>
      <c r="N359" s="100">
        <v>45944.0</v>
      </c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>
      <c r="A360" s="96" t="s">
        <v>24</v>
      </c>
      <c r="B360" s="96">
        <v>2.2988430546E10</v>
      </c>
      <c r="C360" s="96" t="s">
        <v>12264</v>
      </c>
      <c r="D360" s="96" t="s">
        <v>11081</v>
      </c>
      <c r="E360" s="96" t="s">
        <v>85</v>
      </c>
      <c r="F360" s="96" t="s">
        <v>93</v>
      </c>
      <c r="G360" s="96" t="s">
        <v>94</v>
      </c>
      <c r="H360" s="101">
        <v>383.1</v>
      </c>
      <c r="I360" s="99"/>
      <c r="J360" s="97"/>
      <c r="K360" s="99"/>
      <c r="L360" s="97"/>
      <c r="M360" s="97"/>
      <c r="N360" s="99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>
      <c r="A361" s="96" t="s">
        <v>11242</v>
      </c>
      <c r="B361" s="96">
        <v>2.1974968668E10</v>
      </c>
      <c r="C361" s="97"/>
      <c r="D361" s="97"/>
      <c r="E361" s="96" t="s">
        <v>671</v>
      </c>
      <c r="F361" s="97"/>
      <c r="G361" s="96" t="s">
        <v>86</v>
      </c>
      <c r="H361" s="98"/>
      <c r="I361" s="99"/>
      <c r="J361" s="97"/>
      <c r="K361" s="99"/>
      <c r="L361" s="97"/>
      <c r="M361" s="97"/>
      <c r="N361" s="100">
        <v>45944.0</v>
      </c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>
      <c r="A362" s="96" t="s">
        <v>12265</v>
      </c>
      <c r="B362" s="96">
        <v>2.1989697399E10</v>
      </c>
      <c r="C362" s="96" t="s">
        <v>12266</v>
      </c>
      <c r="D362" s="96" t="s">
        <v>11358</v>
      </c>
      <c r="E362" s="96" t="s">
        <v>85</v>
      </c>
      <c r="F362" s="96" t="s">
        <v>93</v>
      </c>
      <c r="G362" s="96" t="s">
        <v>94</v>
      </c>
      <c r="H362" s="101">
        <v>467.39</v>
      </c>
      <c r="I362" s="99"/>
      <c r="J362" s="97"/>
      <c r="K362" s="99"/>
      <c r="L362" s="97"/>
      <c r="M362" s="97"/>
      <c r="N362" s="100">
        <v>45945.0</v>
      </c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>
      <c r="A363" s="96" t="s">
        <v>4022</v>
      </c>
      <c r="B363" s="96">
        <v>2.1992709821E10</v>
      </c>
      <c r="C363" s="96" t="s">
        <v>12267</v>
      </c>
      <c r="D363" s="96" t="s">
        <v>9596</v>
      </c>
      <c r="E363" s="96" t="s">
        <v>85</v>
      </c>
      <c r="F363" s="96" t="s">
        <v>140</v>
      </c>
      <c r="G363" s="96" t="s">
        <v>131</v>
      </c>
      <c r="H363" s="101">
        <v>1895.7</v>
      </c>
      <c r="I363" s="99"/>
      <c r="J363" s="97"/>
      <c r="K363" s="99"/>
      <c r="L363" s="97"/>
      <c r="M363" s="97"/>
      <c r="N363" s="100">
        <v>45945.0</v>
      </c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>
      <c r="A364" s="96" t="s">
        <v>4071</v>
      </c>
      <c r="B364" s="96">
        <v>2.1974799855E10</v>
      </c>
      <c r="C364" s="96" t="s">
        <v>12268</v>
      </c>
      <c r="D364" s="97"/>
      <c r="E364" s="96" t="s">
        <v>671</v>
      </c>
      <c r="F364" s="96"/>
      <c r="G364" s="96" t="s">
        <v>86</v>
      </c>
      <c r="H364" s="98"/>
      <c r="I364" s="99"/>
      <c r="J364" s="97"/>
      <c r="K364" s="99"/>
      <c r="L364" s="97"/>
      <c r="M364" s="97"/>
      <c r="N364" s="100">
        <v>45945.0</v>
      </c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>
      <c r="A365" s="96" t="s">
        <v>516</v>
      </c>
      <c r="B365" s="96">
        <v>2.1986549336E10</v>
      </c>
      <c r="C365" s="97"/>
      <c r="D365" s="97"/>
      <c r="E365" s="96" t="s">
        <v>3142</v>
      </c>
      <c r="F365" s="97"/>
      <c r="G365" s="96" t="s">
        <v>86</v>
      </c>
      <c r="H365" s="98"/>
      <c r="I365" s="99"/>
      <c r="J365" s="97"/>
      <c r="K365" s="99"/>
      <c r="L365" s="97"/>
      <c r="M365" s="97"/>
      <c r="N365" s="100">
        <v>45946.0</v>
      </c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>
      <c r="A366" s="96" t="s">
        <v>674</v>
      </c>
      <c r="B366" s="96">
        <v>2.2997730729E10</v>
      </c>
      <c r="C366" s="97"/>
      <c r="D366" s="97"/>
      <c r="E366" s="96" t="s">
        <v>3142</v>
      </c>
      <c r="F366" s="97"/>
      <c r="G366" s="96" t="s">
        <v>86</v>
      </c>
      <c r="H366" s="98"/>
      <c r="I366" s="99"/>
      <c r="J366" s="97"/>
      <c r="K366" s="99"/>
      <c r="L366" s="97"/>
      <c r="M366" s="97"/>
      <c r="N366" s="100">
        <v>45946.0</v>
      </c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>
      <c r="A367" s="96" t="s">
        <v>389</v>
      </c>
      <c r="B367" s="96">
        <v>2.1998723313E10</v>
      </c>
      <c r="C367" s="97"/>
      <c r="D367" s="97"/>
      <c r="E367" s="96" t="s">
        <v>3142</v>
      </c>
      <c r="F367" s="97"/>
      <c r="G367" s="96" t="s">
        <v>86</v>
      </c>
      <c r="H367" s="98"/>
      <c r="I367" s="99"/>
      <c r="J367" s="97"/>
      <c r="K367" s="99"/>
      <c r="L367" s="97"/>
      <c r="M367" s="97"/>
      <c r="N367" s="100">
        <v>45946.0</v>
      </c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>
      <c r="A368" s="96" t="s">
        <v>12269</v>
      </c>
      <c r="B368" s="96">
        <v>2.1988333577E10</v>
      </c>
      <c r="C368" s="97"/>
      <c r="D368" s="97"/>
      <c r="E368" s="96" t="s">
        <v>3142</v>
      </c>
      <c r="F368" s="97"/>
      <c r="G368" s="96" t="s">
        <v>86</v>
      </c>
      <c r="H368" s="98"/>
      <c r="I368" s="99"/>
      <c r="J368" s="97"/>
      <c r="K368" s="99"/>
      <c r="L368" s="97"/>
      <c r="M368" s="97"/>
      <c r="N368" s="100">
        <v>45946.0</v>
      </c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>
      <c r="A369" s="96" t="s">
        <v>12270</v>
      </c>
      <c r="B369" s="96">
        <v>2.1992901157E10</v>
      </c>
      <c r="C369" s="97"/>
      <c r="D369" s="97"/>
      <c r="E369" s="96" t="s">
        <v>3142</v>
      </c>
      <c r="F369" s="97"/>
      <c r="G369" s="96" t="s">
        <v>86</v>
      </c>
      <c r="H369" s="98"/>
      <c r="I369" s="99"/>
      <c r="J369" s="97"/>
      <c r="K369" s="99"/>
      <c r="L369" s="97"/>
      <c r="M369" s="97"/>
      <c r="N369" s="100">
        <v>45946.0</v>
      </c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>
      <c r="A370" s="96" t="s">
        <v>9118</v>
      </c>
      <c r="B370" s="96">
        <v>2.1981036672E10</v>
      </c>
      <c r="C370" s="97"/>
      <c r="D370" s="97"/>
      <c r="E370" s="96" t="s">
        <v>3142</v>
      </c>
      <c r="F370" s="97"/>
      <c r="G370" s="96" t="s">
        <v>86</v>
      </c>
      <c r="H370" s="98"/>
      <c r="I370" s="99"/>
      <c r="J370" s="97"/>
      <c r="K370" s="99"/>
      <c r="L370" s="97"/>
      <c r="M370" s="97"/>
      <c r="N370" s="100">
        <v>45946.0</v>
      </c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>
      <c r="A371" s="96" t="s">
        <v>7575</v>
      </c>
      <c r="B371" s="96">
        <v>2.1985757618E10</v>
      </c>
      <c r="C371" s="97"/>
      <c r="D371" s="97"/>
      <c r="E371" s="96" t="s">
        <v>3142</v>
      </c>
      <c r="F371" s="97"/>
      <c r="G371" s="96" t="s">
        <v>86</v>
      </c>
      <c r="H371" s="98"/>
      <c r="I371" s="99"/>
      <c r="J371" s="97"/>
      <c r="K371" s="99"/>
      <c r="L371" s="97"/>
      <c r="M371" s="97"/>
      <c r="N371" s="100">
        <v>45946.0</v>
      </c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>
      <c r="A372" s="96" t="s">
        <v>160</v>
      </c>
      <c r="B372" s="96">
        <v>2.197628141E10</v>
      </c>
      <c r="C372" s="97"/>
      <c r="D372" s="97"/>
      <c r="E372" s="96" t="s">
        <v>3142</v>
      </c>
      <c r="F372" s="97"/>
      <c r="G372" s="96" t="s">
        <v>86</v>
      </c>
      <c r="H372" s="98"/>
      <c r="I372" s="99"/>
      <c r="J372" s="97"/>
      <c r="K372" s="99"/>
      <c r="L372" s="97"/>
      <c r="M372" s="97"/>
      <c r="N372" s="100">
        <v>45946.0</v>
      </c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>
      <c r="A373" s="96" t="s">
        <v>5485</v>
      </c>
      <c r="B373" s="96">
        <v>2.1982327628E10</v>
      </c>
      <c r="C373" s="97"/>
      <c r="D373" s="97"/>
      <c r="E373" s="96" t="s">
        <v>3142</v>
      </c>
      <c r="F373" s="97"/>
      <c r="G373" s="96" t="s">
        <v>86</v>
      </c>
      <c r="H373" s="98"/>
      <c r="I373" s="99"/>
      <c r="J373" s="97"/>
      <c r="K373" s="99"/>
      <c r="L373" s="97"/>
      <c r="M373" s="97"/>
      <c r="N373" s="100">
        <v>45946.0</v>
      </c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>
      <c r="A374" s="96" t="s">
        <v>636</v>
      </c>
      <c r="B374" s="96">
        <v>2.1980880239E10</v>
      </c>
      <c r="C374" s="97"/>
      <c r="D374" s="97"/>
      <c r="E374" s="96" t="s">
        <v>3142</v>
      </c>
      <c r="F374" s="97"/>
      <c r="G374" s="96" t="s">
        <v>86</v>
      </c>
      <c r="H374" s="98"/>
      <c r="I374" s="99"/>
      <c r="J374" s="97"/>
      <c r="K374" s="99"/>
      <c r="L374" s="97"/>
      <c r="M374" s="97"/>
      <c r="N374" s="100">
        <v>45946.0</v>
      </c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>
      <c r="A375" s="96" t="s">
        <v>12271</v>
      </c>
      <c r="B375" s="96">
        <v>2.1976173945E10</v>
      </c>
      <c r="C375" s="96" t="s">
        <v>12272</v>
      </c>
      <c r="D375" s="97"/>
      <c r="E375" s="96" t="s">
        <v>85</v>
      </c>
      <c r="F375" s="97"/>
      <c r="G375" s="96" t="s">
        <v>86</v>
      </c>
      <c r="H375" s="98"/>
      <c r="I375" s="99"/>
      <c r="J375" s="97"/>
      <c r="K375" s="99"/>
      <c r="L375" s="97"/>
      <c r="M375" s="97"/>
      <c r="N375" s="99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>
      <c r="A376" s="96" t="s">
        <v>4685</v>
      </c>
      <c r="B376" s="96">
        <v>2.1992040466E10</v>
      </c>
      <c r="C376" s="96" t="s">
        <v>12273</v>
      </c>
      <c r="D376" s="97"/>
      <c r="E376" s="96" t="s">
        <v>85</v>
      </c>
      <c r="F376" s="97"/>
      <c r="G376" s="96" t="s">
        <v>86</v>
      </c>
      <c r="H376" s="98"/>
      <c r="I376" s="99"/>
      <c r="J376" s="97"/>
      <c r="K376" s="99"/>
      <c r="L376" s="97"/>
      <c r="M376" s="97"/>
      <c r="N376" s="100">
        <v>45946.0</v>
      </c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>
      <c r="A377" s="96" t="s">
        <v>12274</v>
      </c>
      <c r="B377" s="96">
        <v>2.1975098087E10</v>
      </c>
      <c r="C377" s="96" t="s">
        <v>12275</v>
      </c>
      <c r="D377" s="97"/>
      <c r="E377" s="96" t="s">
        <v>671</v>
      </c>
      <c r="F377" s="97"/>
      <c r="G377" s="96" t="s">
        <v>86</v>
      </c>
      <c r="H377" s="98"/>
      <c r="I377" s="99"/>
      <c r="J377" s="97"/>
      <c r="K377" s="99"/>
      <c r="L377" s="97"/>
      <c r="M377" s="97"/>
      <c r="N377" s="100">
        <v>45946.0</v>
      </c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>
      <c r="A378" s="141" t="s">
        <v>12276</v>
      </c>
      <c r="B378" s="141" t="s">
        <v>12277</v>
      </c>
      <c r="C378" s="141" t="s">
        <v>12278</v>
      </c>
      <c r="D378" s="141" t="s">
        <v>12279</v>
      </c>
      <c r="E378" s="96" t="s">
        <v>85</v>
      </c>
      <c r="F378" s="96" t="s">
        <v>93</v>
      </c>
      <c r="G378" s="96" t="s">
        <v>94</v>
      </c>
      <c r="H378" s="101">
        <v>1185.0</v>
      </c>
      <c r="I378" s="99"/>
      <c r="J378" s="97"/>
      <c r="K378" s="99"/>
      <c r="L378" s="97"/>
      <c r="M378" s="97"/>
      <c r="N378" s="105">
        <v>45952.40999085648</v>
      </c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>
      <c r="A379" s="141" t="s">
        <v>12280</v>
      </c>
      <c r="B379" s="141" t="s">
        <v>12281</v>
      </c>
      <c r="C379" s="141" t="s">
        <v>12282</v>
      </c>
      <c r="D379" s="141" t="s">
        <v>12283</v>
      </c>
      <c r="E379" s="96" t="s">
        <v>85</v>
      </c>
      <c r="F379" s="97"/>
      <c r="G379" s="96" t="s">
        <v>86</v>
      </c>
      <c r="H379" s="98"/>
      <c r="I379" s="99"/>
      <c r="J379" s="97"/>
      <c r="K379" s="99"/>
      <c r="L379" s="97"/>
      <c r="M379" s="97"/>
      <c r="N379" s="105">
        <v>45952.40999085648</v>
      </c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>
      <c r="A380" s="96" t="s">
        <v>480</v>
      </c>
      <c r="B380" s="96" t="s">
        <v>12284</v>
      </c>
      <c r="C380" s="96">
        <v>2.1997069795E10</v>
      </c>
      <c r="D380" s="96" t="s">
        <v>12285</v>
      </c>
      <c r="E380" s="96" t="s">
        <v>85</v>
      </c>
      <c r="F380" s="97"/>
      <c r="G380" s="96" t="s">
        <v>86</v>
      </c>
      <c r="H380" s="98"/>
      <c r="I380" s="99"/>
      <c r="J380" s="97"/>
      <c r="K380" s="99"/>
      <c r="L380" s="97"/>
      <c r="M380" s="97"/>
      <c r="N380" s="105">
        <v>45952.41164111111</v>
      </c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>
      <c r="A381" s="96" t="s">
        <v>12286</v>
      </c>
      <c r="B381" s="96" t="s">
        <v>12287</v>
      </c>
      <c r="C381" s="96">
        <v>2.1987724829E10</v>
      </c>
      <c r="D381" s="96" t="s">
        <v>12288</v>
      </c>
      <c r="E381" s="96" t="s">
        <v>85</v>
      </c>
      <c r="F381" s="97"/>
      <c r="G381" s="96" t="s">
        <v>86</v>
      </c>
      <c r="H381" s="98"/>
      <c r="I381" s="99"/>
      <c r="J381" s="97"/>
      <c r="K381" s="99"/>
      <c r="L381" s="97"/>
      <c r="M381" s="97"/>
      <c r="N381" s="105">
        <v>45952.412198819446</v>
      </c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>
      <c r="A382" s="96" t="s">
        <v>87</v>
      </c>
      <c r="B382" s="96" t="s">
        <v>12289</v>
      </c>
      <c r="C382" s="96">
        <v>2.298121006E10</v>
      </c>
      <c r="D382" s="96" t="s">
        <v>12290</v>
      </c>
      <c r="E382" s="96" t="s">
        <v>85</v>
      </c>
      <c r="F382" s="97"/>
      <c r="G382" s="96" t="s">
        <v>86</v>
      </c>
      <c r="H382" s="98"/>
      <c r="I382" s="99"/>
      <c r="J382" s="97"/>
      <c r="K382" s="99"/>
      <c r="L382" s="97"/>
      <c r="M382" s="97"/>
      <c r="N382" s="105">
        <v>45952.41523438657</v>
      </c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>
      <c r="A383" s="96" t="s">
        <v>12291</v>
      </c>
      <c r="B383" s="96" t="s">
        <v>12292</v>
      </c>
      <c r="C383" s="96">
        <v>2.2992170461E10</v>
      </c>
      <c r="D383" s="96" t="s">
        <v>12293</v>
      </c>
      <c r="E383" s="96" t="s">
        <v>655</v>
      </c>
      <c r="F383" s="97"/>
      <c r="G383" s="96" t="s">
        <v>86</v>
      </c>
      <c r="H383" s="98"/>
      <c r="I383" s="99"/>
      <c r="J383" s="97"/>
      <c r="K383" s="99"/>
      <c r="L383" s="97"/>
      <c r="M383" s="97"/>
      <c r="N383" s="105">
        <v>45952.415778043985</v>
      </c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>
      <c r="A384" s="96" t="s">
        <v>276</v>
      </c>
      <c r="B384" s="96" t="s">
        <v>12294</v>
      </c>
      <c r="C384" s="96">
        <v>2.1969037716E10</v>
      </c>
      <c r="D384" s="96" t="s">
        <v>12295</v>
      </c>
      <c r="E384" s="96" t="s">
        <v>655</v>
      </c>
      <c r="F384" s="97"/>
      <c r="G384" s="96" t="s">
        <v>86</v>
      </c>
      <c r="H384" s="98"/>
      <c r="I384" s="99"/>
      <c r="J384" s="97"/>
      <c r="K384" s="99"/>
      <c r="L384" s="97"/>
      <c r="M384" s="97"/>
      <c r="N384" s="105">
        <v>45952.416302557875</v>
      </c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>
      <c r="A385" s="96" t="s">
        <v>8424</v>
      </c>
      <c r="B385" s="96" t="s">
        <v>12296</v>
      </c>
      <c r="C385" s="96">
        <v>2.4992626233E10</v>
      </c>
      <c r="D385" s="96" t="s">
        <v>12297</v>
      </c>
      <c r="E385" s="96" t="s">
        <v>655</v>
      </c>
      <c r="F385" s="97"/>
      <c r="G385" s="96" t="s">
        <v>94</v>
      </c>
      <c r="H385" s="101">
        <v>485.0</v>
      </c>
      <c r="I385" s="99"/>
      <c r="J385" s="97"/>
      <c r="K385" s="99"/>
      <c r="L385" s="97"/>
      <c r="M385" s="96" t="s">
        <v>12298</v>
      </c>
      <c r="N385" s="105">
        <v>45952.417051412034</v>
      </c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>
      <c r="A386" s="96" t="s">
        <v>12299</v>
      </c>
      <c r="B386" s="97"/>
      <c r="C386" s="96">
        <v>2.1982220932E10</v>
      </c>
      <c r="D386" s="96" t="s">
        <v>12300</v>
      </c>
      <c r="E386" s="96" t="s">
        <v>85</v>
      </c>
      <c r="F386" s="97"/>
      <c r="G386" s="96" t="s">
        <v>86</v>
      </c>
      <c r="H386" s="98"/>
      <c r="I386" s="99"/>
      <c r="J386" s="97"/>
      <c r="K386" s="99"/>
      <c r="L386" s="97"/>
      <c r="M386" s="97"/>
      <c r="N386" s="105">
        <v>45952.62951677083</v>
      </c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>
      <c r="A387" s="96" t="s">
        <v>12301</v>
      </c>
      <c r="B387" s="96"/>
      <c r="C387" s="96">
        <v>2.1999147939E10</v>
      </c>
      <c r="D387" s="96" t="s">
        <v>12302</v>
      </c>
      <c r="E387" s="96" t="s">
        <v>85</v>
      </c>
      <c r="F387" s="97"/>
      <c r="G387" s="96" t="s">
        <v>150</v>
      </c>
      <c r="H387" s="98"/>
      <c r="I387" s="99"/>
      <c r="J387" s="97"/>
      <c r="K387" s="99"/>
      <c r="L387" s="97"/>
      <c r="M387" s="96" t="s">
        <v>12303</v>
      </c>
      <c r="N387" s="105">
        <v>45952.62985305555</v>
      </c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>
      <c r="A388" s="96" t="s">
        <v>3300</v>
      </c>
      <c r="B388" s="96" t="s">
        <v>12304</v>
      </c>
      <c r="C388" s="96">
        <v>2.1996628148E10</v>
      </c>
      <c r="D388" s="96" t="s">
        <v>12305</v>
      </c>
      <c r="E388" s="96" t="s">
        <v>655</v>
      </c>
      <c r="F388" s="96" t="s">
        <v>93</v>
      </c>
      <c r="G388" s="96" t="s">
        <v>94</v>
      </c>
      <c r="H388" s="101">
        <v>332.44</v>
      </c>
      <c r="I388" s="99"/>
      <c r="J388" s="97"/>
      <c r="K388" s="99"/>
      <c r="L388" s="97"/>
      <c r="M388" s="97"/>
      <c r="N388" s="105">
        <v>45952.63196532408</v>
      </c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>
      <c r="A389" s="96" t="s">
        <v>12306</v>
      </c>
      <c r="B389" s="96"/>
      <c r="C389" s="96">
        <v>2.198780863E10</v>
      </c>
      <c r="D389" s="96" t="s">
        <v>12307</v>
      </c>
      <c r="E389" s="96" t="s">
        <v>655</v>
      </c>
      <c r="F389" s="97"/>
      <c r="G389" s="96" t="s">
        <v>86</v>
      </c>
      <c r="H389" s="98"/>
      <c r="I389" s="99"/>
      <c r="J389" s="97"/>
      <c r="K389" s="99"/>
      <c r="L389" s="97"/>
      <c r="M389" s="97"/>
      <c r="N389" s="105">
        <v>45952.64250915509</v>
      </c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>
      <c r="A390" s="96" t="s">
        <v>187</v>
      </c>
      <c r="B390" s="96" t="s">
        <v>12308</v>
      </c>
      <c r="C390" s="96">
        <v>2.1990664009E10</v>
      </c>
      <c r="D390" s="96" t="s">
        <v>12309</v>
      </c>
      <c r="E390" s="96" t="s">
        <v>655</v>
      </c>
      <c r="F390" s="97"/>
      <c r="G390" s="96" t="s">
        <v>86</v>
      </c>
      <c r="H390" s="98"/>
      <c r="I390" s="99"/>
      <c r="J390" s="97"/>
      <c r="K390" s="99"/>
      <c r="L390" s="97"/>
      <c r="M390" s="97"/>
      <c r="N390" s="105">
        <v>45952.64303709491</v>
      </c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>
      <c r="A391" s="96" t="s">
        <v>4267</v>
      </c>
      <c r="B391" s="96"/>
      <c r="C391" s="96">
        <v>2.1999674551E10</v>
      </c>
      <c r="D391" s="96" t="s">
        <v>12310</v>
      </c>
      <c r="E391" s="96" t="s">
        <v>655</v>
      </c>
      <c r="F391" s="96" t="s">
        <v>93</v>
      </c>
      <c r="G391" s="96" t="s">
        <v>94</v>
      </c>
      <c r="H391" s="101">
        <v>735.0</v>
      </c>
      <c r="I391" s="99"/>
      <c r="J391" s="97"/>
      <c r="K391" s="99"/>
      <c r="L391" s="97"/>
      <c r="M391" s="97"/>
      <c r="N391" s="105">
        <v>45952.643531967595</v>
      </c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>
      <c r="A392" s="97"/>
      <c r="B392" s="97"/>
      <c r="C392" s="97"/>
      <c r="D392" s="97"/>
      <c r="E392" s="97"/>
      <c r="F392" s="97"/>
      <c r="G392" s="97"/>
      <c r="H392" s="98"/>
      <c r="I392" s="99"/>
      <c r="J392" s="97"/>
      <c r="K392" s="99"/>
      <c r="L392" s="97"/>
      <c r="M392" s="97"/>
      <c r="N392" s="99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>
      <c r="A393" s="97"/>
      <c r="B393" s="97"/>
      <c r="C393" s="97"/>
      <c r="D393" s="97"/>
      <c r="E393" s="97"/>
      <c r="F393" s="97"/>
      <c r="G393" s="97"/>
      <c r="H393" s="98"/>
      <c r="I393" s="99"/>
      <c r="J393" s="97"/>
      <c r="K393" s="99"/>
      <c r="L393" s="97"/>
      <c r="M393" s="97"/>
      <c r="N393" s="99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>
      <c r="A394" s="97"/>
      <c r="B394" s="97"/>
      <c r="C394" s="97"/>
      <c r="D394" s="97"/>
      <c r="E394" s="97"/>
      <c r="F394" s="97"/>
      <c r="G394" s="97"/>
      <c r="H394" s="98"/>
      <c r="I394" s="99"/>
      <c r="J394" s="97"/>
      <c r="K394" s="99"/>
      <c r="L394" s="97"/>
      <c r="M394" s="97"/>
      <c r="N394" s="99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>
      <c r="A395" s="97"/>
      <c r="B395" s="97"/>
      <c r="C395" s="97"/>
      <c r="D395" s="97"/>
      <c r="E395" s="97"/>
      <c r="F395" s="97"/>
      <c r="G395" s="97"/>
      <c r="H395" s="98"/>
      <c r="I395" s="99"/>
      <c r="J395" s="97"/>
      <c r="K395" s="99"/>
      <c r="L395" s="97"/>
      <c r="M395" s="97"/>
      <c r="N395" s="99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>
      <c r="A396" s="97"/>
      <c r="B396" s="97"/>
      <c r="C396" s="97"/>
      <c r="D396" s="97"/>
      <c r="E396" s="97"/>
      <c r="F396" s="97"/>
      <c r="G396" s="97"/>
      <c r="H396" s="98"/>
      <c r="I396" s="99"/>
      <c r="J396" s="97"/>
      <c r="K396" s="99"/>
      <c r="L396" s="97"/>
      <c r="M396" s="97"/>
      <c r="N396" s="99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>
      <c r="A397" s="97"/>
      <c r="B397" s="97"/>
      <c r="C397" s="97"/>
      <c r="D397" s="97"/>
      <c r="E397" s="97"/>
      <c r="F397" s="97"/>
      <c r="G397" s="97"/>
      <c r="H397" s="98"/>
      <c r="I397" s="99"/>
      <c r="J397" s="97"/>
      <c r="K397" s="99"/>
      <c r="L397" s="97"/>
      <c r="M397" s="97"/>
      <c r="N397" s="99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>
      <c r="A398" s="97"/>
      <c r="B398" s="97"/>
      <c r="C398" s="97"/>
      <c r="D398" s="97"/>
      <c r="E398" s="97"/>
      <c r="F398" s="97"/>
      <c r="G398" s="97"/>
      <c r="H398" s="98"/>
      <c r="I398" s="99"/>
      <c r="J398" s="97"/>
      <c r="K398" s="99"/>
      <c r="L398" s="97"/>
      <c r="M398" s="97"/>
      <c r="N398" s="99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>
      <c r="A399" s="97"/>
      <c r="B399" s="97"/>
      <c r="C399" s="97"/>
      <c r="D399" s="97"/>
      <c r="E399" s="97"/>
      <c r="F399" s="97"/>
      <c r="G399" s="97"/>
      <c r="H399" s="98"/>
      <c r="I399" s="99"/>
      <c r="J399" s="97"/>
      <c r="K399" s="99"/>
      <c r="L399" s="97"/>
      <c r="M399" s="97"/>
      <c r="N399" s="99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>
      <c r="A400" s="97"/>
      <c r="B400" s="97"/>
      <c r="C400" s="97"/>
      <c r="D400" s="97"/>
      <c r="E400" s="97"/>
      <c r="F400" s="97"/>
      <c r="G400" s="97"/>
      <c r="H400" s="98"/>
      <c r="I400" s="99"/>
      <c r="J400" s="97"/>
      <c r="K400" s="99"/>
      <c r="L400" s="97"/>
      <c r="M400" s="97"/>
      <c r="N400" s="99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>
      <c r="A401" s="97"/>
      <c r="B401" s="97"/>
      <c r="C401" s="97"/>
      <c r="D401" s="97"/>
      <c r="E401" s="97"/>
      <c r="F401" s="97"/>
      <c r="G401" s="97"/>
      <c r="H401" s="98"/>
      <c r="I401" s="99"/>
      <c r="J401" s="97"/>
      <c r="K401" s="99"/>
      <c r="L401" s="97"/>
      <c r="M401" s="97"/>
      <c r="N401" s="99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>
      <c r="A402" s="97"/>
      <c r="B402" s="97"/>
      <c r="C402" s="97"/>
      <c r="D402" s="97"/>
      <c r="E402" s="97"/>
      <c r="F402" s="97"/>
      <c r="G402" s="97"/>
      <c r="H402" s="98"/>
      <c r="I402" s="99"/>
      <c r="J402" s="97"/>
      <c r="K402" s="99"/>
      <c r="L402" s="97"/>
      <c r="M402" s="97"/>
      <c r="N402" s="99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>
      <c r="A403" s="97"/>
      <c r="B403" s="97"/>
      <c r="C403" s="97"/>
      <c r="D403" s="97"/>
      <c r="E403" s="97"/>
      <c r="F403" s="97"/>
      <c r="G403" s="97"/>
      <c r="H403" s="98"/>
      <c r="I403" s="99"/>
      <c r="J403" s="97"/>
      <c r="K403" s="99"/>
      <c r="L403" s="97"/>
      <c r="M403" s="97"/>
      <c r="N403" s="99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>
      <c r="A404" s="97"/>
      <c r="B404" s="97"/>
      <c r="C404" s="97"/>
      <c r="D404" s="97"/>
      <c r="E404" s="97"/>
      <c r="F404" s="97"/>
      <c r="G404" s="97"/>
      <c r="H404" s="98"/>
      <c r="I404" s="99"/>
      <c r="J404" s="97"/>
      <c r="K404" s="99"/>
      <c r="L404" s="97"/>
      <c r="M404" s="97"/>
      <c r="N404" s="99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>
      <c r="A405" s="97"/>
      <c r="B405" s="97"/>
      <c r="C405" s="97"/>
      <c r="D405" s="97"/>
      <c r="E405" s="97"/>
      <c r="F405" s="97"/>
      <c r="G405" s="97"/>
      <c r="H405" s="98"/>
      <c r="I405" s="99"/>
      <c r="J405" s="97"/>
      <c r="K405" s="99"/>
      <c r="L405" s="97"/>
      <c r="M405" s="97"/>
      <c r="N405" s="99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>
      <c r="A406" s="97"/>
      <c r="B406" s="97"/>
      <c r="C406" s="97"/>
      <c r="D406" s="97"/>
      <c r="E406" s="97"/>
      <c r="F406" s="97"/>
      <c r="G406" s="97"/>
      <c r="H406" s="98"/>
      <c r="I406" s="99"/>
      <c r="J406" s="97"/>
      <c r="K406" s="99"/>
      <c r="L406" s="97"/>
      <c r="M406" s="97"/>
      <c r="N406" s="99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>
      <c r="A407" s="97"/>
      <c r="B407" s="97"/>
      <c r="C407" s="97"/>
      <c r="D407" s="97"/>
      <c r="E407" s="97"/>
      <c r="F407" s="97"/>
      <c r="G407" s="97"/>
      <c r="H407" s="98"/>
      <c r="I407" s="99"/>
      <c r="J407" s="97"/>
      <c r="K407" s="99"/>
      <c r="L407" s="97"/>
      <c r="M407" s="97"/>
      <c r="N407" s="99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>
      <c r="A408" s="97"/>
      <c r="B408" s="97"/>
      <c r="C408" s="97"/>
      <c r="D408" s="97"/>
      <c r="E408" s="97"/>
      <c r="F408" s="97"/>
      <c r="G408" s="97"/>
      <c r="H408" s="98"/>
      <c r="I408" s="99"/>
      <c r="J408" s="97"/>
      <c r="K408" s="99"/>
      <c r="L408" s="97"/>
      <c r="M408" s="97"/>
      <c r="N408" s="99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>
      <c r="A409" s="97"/>
      <c r="B409" s="97"/>
      <c r="C409" s="97"/>
      <c r="D409" s="97"/>
      <c r="E409" s="97"/>
      <c r="F409" s="97"/>
      <c r="G409" s="97"/>
      <c r="H409" s="98"/>
      <c r="I409" s="99"/>
      <c r="J409" s="97"/>
      <c r="K409" s="99"/>
      <c r="L409" s="97"/>
      <c r="M409" s="97"/>
      <c r="N409" s="99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>
      <c r="A410" s="97"/>
      <c r="B410" s="97"/>
      <c r="C410" s="97"/>
      <c r="D410" s="97"/>
      <c r="E410" s="97"/>
      <c r="F410" s="97"/>
      <c r="G410" s="97"/>
      <c r="H410" s="98"/>
      <c r="I410" s="99"/>
      <c r="J410" s="97"/>
      <c r="K410" s="99"/>
      <c r="L410" s="97"/>
      <c r="M410" s="97"/>
      <c r="N410" s="99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>
      <c r="A411" s="97"/>
      <c r="B411" s="97"/>
      <c r="C411" s="97"/>
      <c r="D411" s="97"/>
      <c r="E411" s="97"/>
      <c r="F411" s="97"/>
      <c r="G411" s="97"/>
      <c r="H411" s="98"/>
      <c r="I411" s="99"/>
      <c r="J411" s="97"/>
      <c r="K411" s="99"/>
      <c r="L411" s="97"/>
      <c r="M411" s="97"/>
      <c r="N411" s="99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>
      <c r="A412" s="97"/>
      <c r="B412" s="97"/>
      <c r="C412" s="97"/>
      <c r="D412" s="97"/>
      <c r="E412" s="97"/>
      <c r="F412" s="97"/>
      <c r="G412" s="97"/>
      <c r="H412" s="98"/>
      <c r="I412" s="99"/>
      <c r="J412" s="97"/>
      <c r="K412" s="99"/>
      <c r="L412" s="97"/>
      <c r="M412" s="97"/>
      <c r="N412" s="99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>
      <c r="A413" s="97"/>
      <c r="B413" s="97"/>
      <c r="C413" s="97"/>
      <c r="D413" s="97"/>
      <c r="E413" s="97"/>
      <c r="F413" s="97"/>
      <c r="G413" s="97"/>
      <c r="H413" s="98"/>
      <c r="I413" s="99"/>
      <c r="J413" s="97"/>
      <c r="K413" s="99"/>
      <c r="L413" s="97"/>
      <c r="M413" s="97"/>
      <c r="N413" s="99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>
      <c r="A414" s="97"/>
      <c r="B414" s="97"/>
      <c r="C414" s="97"/>
      <c r="D414" s="97"/>
      <c r="E414" s="97"/>
      <c r="F414" s="97"/>
      <c r="G414" s="97"/>
      <c r="H414" s="98"/>
      <c r="I414" s="99"/>
      <c r="J414" s="97"/>
      <c r="K414" s="99"/>
      <c r="L414" s="97"/>
      <c r="M414" s="97"/>
      <c r="N414" s="99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>
      <c r="A415" s="97"/>
      <c r="B415" s="97"/>
      <c r="C415" s="97"/>
      <c r="D415" s="97"/>
      <c r="E415" s="97"/>
      <c r="F415" s="97"/>
      <c r="G415" s="97"/>
      <c r="H415" s="98"/>
      <c r="I415" s="99"/>
      <c r="J415" s="97"/>
      <c r="K415" s="99"/>
      <c r="L415" s="97"/>
      <c r="M415" s="97"/>
      <c r="N415" s="99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>
      <c r="A416" s="97"/>
      <c r="B416" s="97"/>
      <c r="C416" s="97"/>
      <c r="D416" s="97"/>
      <c r="E416" s="97"/>
      <c r="F416" s="97"/>
      <c r="G416" s="97"/>
      <c r="H416" s="98"/>
      <c r="I416" s="99"/>
      <c r="J416" s="97"/>
      <c r="K416" s="99"/>
      <c r="L416" s="97"/>
      <c r="M416" s="97"/>
      <c r="N416" s="99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>
      <c r="A417" s="97"/>
      <c r="B417" s="97"/>
      <c r="C417" s="97"/>
      <c r="D417" s="97"/>
      <c r="E417" s="97"/>
      <c r="F417" s="97"/>
      <c r="G417" s="97"/>
      <c r="H417" s="98"/>
      <c r="I417" s="99"/>
      <c r="J417" s="97"/>
      <c r="K417" s="99"/>
      <c r="L417" s="97"/>
      <c r="M417" s="97"/>
      <c r="N417" s="99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>
      <c r="A418" s="97"/>
      <c r="B418" s="97"/>
      <c r="C418" s="97"/>
      <c r="D418" s="97"/>
      <c r="E418" s="97"/>
      <c r="F418" s="97"/>
      <c r="G418" s="97"/>
      <c r="H418" s="98"/>
      <c r="I418" s="99"/>
      <c r="J418" s="97"/>
      <c r="K418" s="99"/>
      <c r="L418" s="97"/>
      <c r="M418" s="97"/>
      <c r="N418" s="99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>
      <c r="A419" s="97"/>
      <c r="B419" s="97"/>
      <c r="C419" s="97"/>
      <c r="D419" s="97"/>
      <c r="E419" s="97"/>
      <c r="F419" s="97"/>
      <c r="G419" s="97"/>
      <c r="H419" s="98"/>
      <c r="I419" s="99"/>
      <c r="J419" s="97"/>
      <c r="K419" s="99"/>
      <c r="L419" s="97"/>
      <c r="M419" s="97"/>
      <c r="N419" s="99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>
      <c r="A420" s="97"/>
      <c r="B420" s="97"/>
      <c r="C420" s="97"/>
      <c r="D420" s="97"/>
      <c r="E420" s="97"/>
      <c r="F420" s="97"/>
      <c r="G420" s="97"/>
      <c r="H420" s="98"/>
      <c r="I420" s="99"/>
      <c r="J420" s="97"/>
      <c r="K420" s="99"/>
      <c r="L420" s="97"/>
      <c r="M420" s="97"/>
      <c r="N420" s="99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>
      <c r="A421" s="97"/>
      <c r="B421" s="97"/>
      <c r="C421" s="97"/>
      <c r="D421" s="97"/>
      <c r="E421" s="97"/>
      <c r="F421" s="97"/>
      <c r="G421" s="97"/>
      <c r="H421" s="98"/>
      <c r="I421" s="99"/>
      <c r="J421" s="97"/>
      <c r="K421" s="99"/>
      <c r="L421" s="97"/>
      <c r="M421" s="97"/>
      <c r="N421" s="99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>
      <c r="A422" s="97"/>
      <c r="B422" s="97"/>
      <c r="C422" s="97"/>
      <c r="D422" s="97"/>
      <c r="E422" s="97"/>
      <c r="F422" s="97"/>
      <c r="G422" s="97"/>
      <c r="H422" s="98"/>
      <c r="I422" s="99"/>
      <c r="J422" s="97"/>
      <c r="K422" s="99"/>
      <c r="L422" s="97"/>
      <c r="M422" s="97"/>
      <c r="N422" s="99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>
      <c r="A423" s="97"/>
      <c r="B423" s="97"/>
      <c r="C423" s="97"/>
      <c r="D423" s="97"/>
      <c r="E423" s="97"/>
      <c r="F423" s="97"/>
      <c r="G423" s="97"/>
      <c r="H423" s="98"/>
      <c r="I423" s="99"/>
      <c r="J423" s="97"/>
      <c r="K423" s="99"/>
      <c r="L423" s="97"/>
      <c r="M423" s="97"/>
      <c r="N423" s="99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>
      <c r="A424" s="97"/>
      <c r="B424" s="97"/>
      <c r="C424" s="97"/>
      <c r="D424" s="97"/>
      <c r="E424" s="97"/>
      <c r="F424" s="97"/>
      <c r="G424" s="97"/>
      <c r="H424" s="98"/>
      <c r="I424" s="99"/>
      <c r="J424" s="97"/>
      <c r="K424" s="99"/>
      <c r="L424" s="97"/>
      <c r="M424" s="97"/>
      <c r="N424" s="99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>
      <c r="A425" s="97"/>
      <c r="B425" s="97"/>
      <c r="C425" s="97"/>
      <c r="D425" s="97"/>
      <c r="E425" s="97"/>
      <c r="F425" s="97"/>
      <c r="G425" s="97"/>
      <c r="H425" s="98"/>
      <c r="I425" s="99"/>
      <c r="J425" s="97"/>
      <c r="K425" s="99"/>
      <c r="L425" s="97"/>
      <c r="M425" s="97"/>
      <c r="N425" s="99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>
      <c r="A426" s="97"/>
      <c r="B426" s="97"/>
      <c r="C426" s="97"/>
      <c r="D426" s="97"/>
      <c r="E426" s="97"/>
      <c r="F426" s="97"/>
      <c r="G426" s="97"/>
      <c r="H426" s="98"/>
      <c r="I426" s="99"/>
      <c r="J426" s="97"/>
      <c r="K426" s="99"/>
      <c r="L426" s="97"/>
      <c r="M426" s="97"/>
      <c r="N426" s="99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>
      <c r="A427" s="97"/>
      <c r="B427" s="97"/>
      <c r="C427" s="97"/>
      <c r="D427" s="97"/>
      <c r="E427" s="97"/>
      <c r="F427" s="97"/>
      <c r="G427" s="97"/>
      <c r="H427" s="98"/>
      <c r="I427" s="99"/>
      <c r="J427" s="97"/>
      <c r="K427" s="99"/>
      <c r="L427" s="97"/>
      <c r="M427" s="97"/>
      <c r="N427" s="99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>
      <c r="A428" s="97"/>
      <c r="B428" s="97"/>
      <c r="C428" s="97"/>
      <c r="D428" s="97"/>
      <c r="E428" s="97"/>
      <c r="F428" s="97"/>
      <c r="G428" s="97"/>
      <c r="H428" s="98"/>
      <c r="I428" s="99"/>
      <c r="J428" s="97"/>
      <c r="K428" s="99"/>
      <c r="L428" s="97"/>
      <c r="M428" s="97"/>
      <c r="N428" s="99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>
      <c r="A429" s="97"/>
      <c r="B429" s="97"/>
      <c r="C429" s="97"/>
      <c r="D429" s="97"/>
      <c r="E429" s="97"/>
      <c r="F429" s="97"/>
      <c r="G429" s="97"/>
      <c r="H429" s="98"/>
      <c r="I429" s="99"/>
      <c r="J429" s="97"/>
      <c r="K429" s="99"/>
      <c r="L429" s="97"/>
      <c r="M429" s="97"/>
      <c r="N429" s="99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>
      <c r="A430" s="97"/>
      <c r="B430" s="97"/>
      <c r="C430" s="97"/>
      <c r="D430" s="97"/>
      <c r="E430" s="97"/>
      <c r="F430" s="97"/>
      <c r="G430" s="97"/>
      <c r="H430" s="98"/>
      <c r="I430" s="99"/>
      <c r="J430" s="97"/>
      <c r="K430" s="99"/>
      <c r="L430" s="97"/>
      <c r="M430" s="97"/>
      <c r="N430" s="99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>
      <c r="A431" s="97"/>
      <c r="B431" s="97"/>
      <c r="C431" s="97"/>
      <c r="D431" s="97"/>
      <c r="E431" s="97"/>
      <c r="F431" s="97"/>
      <c r="G431" s="97"/>
      <c r="H431" s="98"/>
      <c r="I431" s="99"/>
      <c r="J431" s="97"/>
      <c r="K431" s="99"/>
      <c r="L431" s="97"/>
      <c r="M431" s="97"/>
      <c r="N431" s="99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>
      <c r="A432" s="97"/>
      <c r="B432" s="97"/>
      <c r="C432" s="97"/>
      <c r="D432" s="97"/>
      <c r="E432" s="97"/>
      <c r="F432" s="97"/>
      <c r="G432" s="97"/>
      <c r="H432" s="98"/>
      <c r="I432" s="99"/>
      <c r="J432" s="97"/>
      <c r="K432" s="99"/>
      <c r="L432" s="97"/>
      <c r="M432" s="97"/>
      <c r="N432" s="99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>
      <c r="A433" s="97"/>
      <c r="B433" s="97"/>
      <c r="C433" s="97"/>
      <c r="D433" s="97"/>
      <c r="E433" s="97"/>
      <c r="F433" s="97"/>
      <c r="G433" s="97"/>
      <c r="H433" s="98"/>
      <c r="I433" s="99"/>
      <c r="J433" s="97"/>
      <c r="K433" s="99"/>
      <c r="L433" s="97"/>
      <c r="M433" s="97"/>
      <c r="N433" s="99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>
      <c r="A434" s="97"/>
      <c r="B434" s="97"/>
      <c r="C434" s="97"/>
      <c r="D434" s="97"/>
      <c r="E434" s="97"/>
      <c r="F434" s="97"/>
      <c r="G434" s="97"/>
      <c r="H434" s="98"/>
      <c r="I434" s="99"/>
      <c r="J434" s="97"/>
      <c r="K434" s="99"/>
      <c r="L434" s="97"/>
      <c r="M434" s="97"/>
      <c r="N434" s="99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>
      <c r="A435" s="97"/>
      <c r="B435" s="97"/>
      <c r="C435" s="97"/>
      <c r="D435" s="97"/>
      <c r="E435" s="97"/>
      <c r="F435" s="97"/>
      <c r="G435" s="97"/>
      <c r="H435" s="98"/>
      <c r="I435" s="99"/>
      <c r="J435" s="97"/>
      <c r="K435" s="99"/>
      <c r="L435" s="97"/>
      <c r="M435" s="97"/>
      <c r="N435" s="99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>
      <c r="A436" s="97"/>
      <c r="B436" s="97"/>
      <c r="C436" s="97"/>
      <c r="D436" s="97"/>
      <c r="E436" s="97"/>
      <c r="F436" s="97"/>
      <c r="G436" s="97"/>
      <c r="H436" s="98"/>
      <c r="I436" s="99"/>
      <c r="J436" s="97"/>
      <c r="K436" s="99"/>
      <c r="L436" s="97"/>
      <c r="M436" s="97"/>
      <c r="N436" s="99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>
      <c r="A437" s="97"/>
      <c r="B437" s="97"/>
      <c r="C437" s="97"/>
      <c r="D437" s="97"/>
      <c r="E437" s="97"/>
      <c r="F437" s="97"/>
      <c r="G437" s="97"/>
      <c r="H437" s="98"/>
      <c r="I437" s="99"/>
      <c r="J437" s="97"/>
      <c r="K437" s="99"/>
      <c r="L437" s="97"/>
      <c r="M437" s="97"/>
      <c r="N437" s="99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>
      <c r="A438" s="97"/>
      <c r="B438" s="97"/>
      <c r="C438" s="97"/>
      <c r="D438" s="97"/>
      <c r="E438" s="97"/>
      <c r="F438" s="97"/>
      <c r="G438" s="97"/>
      <c r="H438" s="98"/>
      <c r="I438" s="99"/>
      <c r="J438" s="97"/>
      <c r="K438" s="99"/>
      <c r="L438" s="97"/>
      <c r="M438" s="97"/>
      <c r="N438" s="99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>
      <c r="A439" s="97"/>
      <c r="B439" s="97"/>
      <c r="C439" s="97"/>
      <c r="D439" s="97"/>
      <c r="E439" s="97"/>
      <c r="F439" s="97"/>
      <c r="G439" s="97"/>
      <c r="H439" s="98"/>
      <c r="I439" s="99"/>
      <c r="J439" s="97"/>
      <c r="K439" s="99"/>
      <c r="L439" s="97"/>
      <c r="M439" s="97"/>
      <c r="N439" s="99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>
      <c r="A440" s="97"/>
      <c r="B440" s="97"/>
      <c r="C440" s="97"/>
      <c r="D440" s="97"/>
      <c r="E440" s="97"/>
      <c r="F440" s="97"/>
      <c r="G440" s="97"/>
      <c r="H440" s="98"/>
      <c r="I440" s="99"/>
      <c r="J440" s="97"/>
      <c r="K440" s="99"/>
      <c r="L440" s="97"/>
      <c r="M440" s="97"/>
      <c r="N440" s="99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>
      <c r="A441" s="97"/>
      <c r="B441" s="97"/>
      <c r="C441" s="97"/>
      <c r="D441" s="97"/>
      <c r="E441" s="97"/>
      <c r="F441" s="97"/>
      <c r="G441" s="97"/>
      <c r="H441" s="98"/>
      <c r="I441" s="99"/>
      <c r="J441" s="97"/>
      <c r="K441" s="99"/>
      <c r="L441" s="97"/>
      <c r="M441" s="97"/>
      <c r="N441" s="99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>
      <c r="A442" s="97"/>
      <c r="B442" s="97"/>
      <c r="C442" s="97"/>
      <c r="D442" s="97"/>
      <c r="E442" s="97"/>
      <c r="F442" s="97"/>
      <c r="G442" s="97"/>
      <c r="H442" s="98"/>
      <c r="I442" s="99"/>
      <c r="J442" s="97"/>
      <c r="K442" s="99"/>
      <c r="L442" s="97"/>
      <c r="M442" s="97"/>
      <c r="N442" s="99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>
      <c r="A443" s="97"/>
      <c r="B443" s="97"/>
      <c r="C443" s="97"/>
      <c r="D443" s="97"/>
      <c r="E443" s="97"/>
      <c r="F443" s="97"/>
      <c r="G443" s="97"/>
      <c r="H443" s="98"/>
      <c r="I443" s="99"/>
      <c r="J443" s="97"/>
      <c r="K443" s="99"/>
      <c r="L443" s="97"/>
      <c r="M443" s="97"/>
      <c r="N443" s="99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>
      <c r="A444" s="97"/>
      <c r="B444" s="97"/>
      <c r="C444" s="97"/>
      <c r="D444" s="97"/>
      <c r="E444" s="97"/>
      <c r="F444" s="97"/>
      <c r="G444" s="97"/>
      <c r="H444" s="98"/>
      <c r="I444" s="99"/>
      <c r="J444" s="97"/>
      <c r="K444" s="99"/>
      <c r="L444" s="97"/>
      <c r="M444" s="97"/>
      <c r="N444" s="99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>
      <c r="A445" s="97"/>
      <c r="B445" s="97"/>
      <c r="C445" s="97"/>
      <c r="D445" s="97"/>
      <c r="E445" s="97"/>
      <c r="F445" s="97"/>
      <c r="G445" s="97"/>
      <c r="H445" s="98"/>
      <c r="I445" s="99"/>
      <c r="J445" s="97"/>
      <c r="K445" s="99"/>
      <c r="L445" s="97"/>
      <c r="M445" s="97"/>
      <c r="N445" s="99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>
      <c r="A446" s="97"/>
      <c r="B446" s="97"/>
      <c r="C446" s="97"/>
      <c r="D446" s="97"/>
      <c r="E446" s="97"/>
      <c r="F446" s="97"/>
      <c r="G446" s="97"/>
      <c r="H446" s="98"/>
      <c r="I446" s="99"/>
      <c r="J446" s="97"/>
      <c r="K446" s="99"/>
      <c r="L446" s="97"/>
      <c r="M446" s="97"/>
      <c r="N446" s="99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>
      <c r="A447" s="97"/>
      <c r="B447" s="97"/>
      <c r="C447" s="97"/>
      <c r="D447" s="97"/>
      <c r="E447" s="97"/>
      <c r="F447" s="97"/>
      <c r="G447" s="97"/>
      <c r="H447" s="98"/>
      <c r="I447" s="99"/>
      <c r="J447" s="97"/>
      <c r="K447" s="99"/>
      <c r="L447" s="97"/>
      <c r="M447" s="97"/>
      <c r="N447" s="99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>
      <c r="A448" s="97"/>
      <c r="B448" s="97"/>
      <c r="C448" s="97"/>
      <c r="D448" s="97"/>
      <c r="E448" s="97"/>
      <c r="F448" s="97"/>
      <c r="G448" s="97"/>
      <c r="H448" s="98"/>
      <c r="I448" s="99"/>
      <c r="J448" s="97"/>
      <c r="K448" s="99"/>
      <c r="L448" s="97"/>
      <c r="M448" s="97"/>
      <c r="N448" s="99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>
      <c r="A449" s="97"/>
      <c r="B449" s="97"/>
      <c r="C449" s="97"/>
      <c r="D449" s="97"/>
      <c r="E449" s="97"/>
      <c r="F449" s="97"/>
      <c r="G449" s="97"/>
      <c r="H449" s="98"/>
      <c r="I449" s="99"/>
      <c r="J449" s="97"/>
      <c r="K449" s="99"/>
      <c r="L449" s="97"/>
      <c r="M449" s="97"/>
      <c r="N449" s="99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>
      <c r="A450" s="97"/>
      <c r="B450" s="97"/>
      <c r="C450" s="97"/>
      <c r="D450" s="97"/>
      <c r="E450" s="97"/>
      <c r="F450" s="97"/>
      <c r="G450" s="97"/>
      <c r="H450" s="98"/>
      <c r="I450" s="99"/>
      <c r="J450" s="97"/>
      <c r="K450" s="99"/>
      <c r="L450" s="97"/>
      <c r="M450" s="97"/>
      <c r="N450" s="99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>
      <c r="A451" s="97"/>
      <c r="B451" s="97"/>
      <c r="C451" s="97"/>
      <c r="D451" s="97"/>
      <c r="E451" s="97"/>
      <c r="F451" s="97"/>
      <c r="G451" s="97"/>
      <c r="H451" s="98"/>
      <c r="I451" s="99"/>
      <c r="J451" s="97"/>
      <c r="K451" s="99"/>
      <c r="L451" s="97"/>
      <c r="M451" s="97"/>
      <c r="N451" s="99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>
      <c r="A452" s="97"/>
      <c r="B452" s="97"/>
      <c r="C452" s="97"/>
      <c r="D452" s="97"/>
      <c r="E452" s="97"/>
      <c r="F452" s="97"/>
      <c r="G452" s="97"/>
      <c r="H452" s="98"/>
      <c r="I452" s="99"/>
      <c r="J452" s="97"/>
      <c r="K452" s="99"/>
      <c r="L452" s="97"/>
      <c r="M452" s="97"/>
      <c r="N452" s="99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>
      <c r="A453" s="97"/>
      <c r="B453" s="97"/>
      <c r="C453" s="97"/>
      <c r="D453" s="97"/>
      <c r="E453" s="97"/>
      <c r="F453" s="97"/>
      <c r="G453" s="97"/>
      <c r="H453" s="98"/>
      <c r="I453" s="99"/>
      <c r="J453" s="97"/>
      <c r="K453" s="99"/>
      <c r="L453" s="97"/>
      <c r="M453" s="97"/>
      <c r="N453" s="99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>
      <c r="A454" s="97"/>
      <c r="B454" s="97"/>
      <c r="C454" s="97"/>
      <c r="D454" s="97"/>
      <c r="E454" s="97"/>
      <c r="F454" s="97"/>
      <c r="G454" s="97"/>
      <c r="H454" s="98"/>
      <c r="I454" s="99"/>
      <c r="J454" s="97"/>
      <c r="K454" s="99"/>
      <c r="L454" s="97"/>
      <c r="M454" s="97"/>
      <c r="N454" s="99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>
      <c r="A455" s="97"/>
      <c r="B455" s="97"/>
      <c r="C455" s="97"/>
      <c r="D455" s="97"/>
      <c r="E455" s="97"/>
      <c r="F455" s="97"/>
      <c r="G455" s="97"/>
      <c r="H455" s="98"/>
      <c r="I455" s="99"/>
      <c r="J455" s="97"/>
      <c r="K455" s="99"/>
      <c r="L455" s="97"/>
      <c r="M455" s="97"/>
      <c r="N455" s="99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>
      <c r="A456" s="97"/>
      <c r="B456" s="97"/>
      <c r="C456" s="97"/>
      <c r="D456" s="97"/>
      <c r="E456" s="97"/>
      <c r="F456" s="97"/>
      <c r="G456" s="97"/>
      <c r="H456" s="98"/>
      <c r="I456" s="99"/>
      <c r="J456" s="97"/>
      <c r="K456" s="99"/>
      <c r="L456" s="97"/>
      <c r="M456" s="97"/>
      <c r="N456" s="99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>
      <c r="A457" s="97"/>
      <c r="B457" s="97"/>
      <c r="C457" s="97"/>
      <c r="D457" s="97"/>
      <c r="E457" s="97"/>
      <c r="F457" s="97"/>
      <c r="G457" s="97"/>
      <c r="H457" s="98"/>
      <c r="I457" s="99"/>
      <c r="J457" s="97"/>
      <c r="K457" s="99"/>
      <c r="L457" s="97"/>
      <c r="M457" s="97"/>
      <c r="N457" s="99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>
      <c r="A458" s="97"/>
      <c r="B458" s="97"/>
      <c r="C458" s="97"/>
      <c r="D458" s="97"/>
      <c r="E458" s="97"/>
      <c r="F458" s="97"/>
      <c r="G458" s="97"/>
      <c r="H458" s="98"/>
      <c r="I458" s="99"/>
      <c r="J458" s="97"/>
      <c r="K458" s="99"/>
      <c r="L458" s="97"/>
      <c r="M458" s="97"/>
      <c r="N458" s="99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>
      <c r="A459" s="97"/>
      <c r="B459" s="97"/>
      <c r="C459" s="97"/>
      <c r="D459" s="97"/>
      <c r="E459" s="97"/>
      <c r="F459" s="97"/>
      <c r="G459" s="97"/>
      <c r="H459" s="98"/>
      <c r="I459" s="99"/>
      <c r="J459" s="97"/>
      <c r="K459" s="99"/>
      <c r="L459" s="97"/>
      <c r="M459" s="97"/>
      <c r="N459" s="99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>
      <c r="A460" s="97"/>
      <c r="B460" s="97"/>
      <c r="C460" s="97"/>
      <c r="D460" s="97"/>
      <c r="E460" s="97"/>
      <c r="F460" s="97"/>
      <c r="G460" s="97"/>
      <c r="H460" s="98"/>
      <c r="I460" s="99"/>
      <c r="J460" s="97"/>
      <c r="K460" s="99"/>
      <c r="L460" s="97"/>
      <c r="M460" s="97"/>
      <c r="N460" s="99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>
      <c r="A461" s="97"/>
      <c r="B461" s="97"/>
      <c r="C461" s="97"/>
      <c r="D461" s="97"/>
      <c r="E461" s="97"/>
      <c r="F461" s="97"/>
      <c r="G461" s="97"/>
      <c r="H461" s="98"/>
      <c r="I461" s="99"/>
      <c r="J461" s="97"/>
      <c r="K461" s="99"/>
      <c r="L461" s="97"/>
      <c r="M461" s="97"/>
      <c r="N461" s="99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>
      <c r="A462" s="97"/>
      <c r="B462" s="97"/>
      <c r="C462" s="97"/>
      <c r="D462" s="97"/>
      <c r="E462" s="97"/>
      <c r="F462" s="97"/>
      <c r="G462" s="97"/>
      <c r="H462" s="98"/>
      <c r="I462" s="99"/>
      <c r="J462" s="97"/>
      <c r="K462" s="99"/>
      <c r="L462" s="97"/>
      <c r="M462" s="97"/>
      <c r="N462" s="99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>
      <c r="A463" s="97"/>
      <c r="B463" s="97"/>
      <c r="C463" s="97"/>
      <c r="D463" s="97"/>
      <c r="E463" s="97"/>
      <c r="F463" s="97"/>
      <c r="G463" s="97"/>
      <c r="H463" s="98"/>
      <c r="I463" s="99"/>
      <c r="J463" s="97"/>
      <c r="K463" s="99"/>
      <c r="L463" s="97"/>
      <c r="M463" s="97"/>
      <c r="N463" s="99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>
      <c r="A464" s="97"/>
      <c r="B464" s="97"/>
      <c r="C464" s="97"/>
      <c r="D464" s="97"/>
      <c r="E464" s="97"/>
      <c r="F464" s="97"/>
      <c r="G464" s="97"/>
      <c r="H464" s="98"/>
      <c r="I464" s="99"/>
      <c r="J464" s="97"/>
      <c r="K464" s="99"/>
      <c r="L464" s="97"/>
      <c r="M464" s="97"/>
      <c r="N464" s="99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>
      <c r="A465" s="97"/>
      <c r="B465" s="97"/>
      <c r="C465" s="97"/>
      <c r="D465" s="97"/>
      <c r="E465" s="97"/>
      <c r="F465" s="97"/>
      <c r="G465" s="97"/>
      <c r="H465" s="98"/>
      <c r="I465" s="99"/>
      <c r="J465" s="97"/>
      <c r="K465" s="99"/>
      <c r="L465" s="97"/>
      <c r="M465" s="97"/>
      <c r="N465" s="99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>
      <c r="A466" s="97"/>
      <c r="B466" s="97"/>
      <c r="C466" s="97"/>
      <c r="D466" s="97"/>
      <c r="E466" s="97"/>
      <c r="F466" s="97"/>
      <c r="G466" s="97"/>
      <c r="H466" s="98"/>
      <c r="I466" s="99"/>
      <c r="J466" s="97"/>
      <c r="K466" s="99"/>
      <c r="L466" s="97"/>
      <c r="M466" s="97"/>
      <c r="N466" s="99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>
      <c r="A467" s="97"/>
      <c r="B467" s="97"/>
      <c r="C467" s="97"/>
      <c r="D467" s="97"/>
      <c r="E467" s="97"/>
      <c r="F467" s="97"/>
      <c r="G467" s="97"/>
      <c r="H467" s="98"/>
      <c r="I467" s="99"/>
      <c r="J467" s="97"/>
      <c r="K467" s="99"/>
      <c r="L467" s="97"/>
      <c r="M467" s="97"/>
      <c r="N467" s="99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>
      <c r="A468" s="97"/>
      <c r="B468" s="97"/>
      <c r="C468" s="97"/>
      <c r="D468" s="97"/>
      <c r="E468" s="97"/>
      <c r="F468" s="97"/>
      <c r="G468" s="97"/>
      <c r="H468" s="98"/>
      <c r="I468" s="99"/>
      <c r="J468" s="97"/>
      <c r="K468" s="99"/>
      <c r="L468" s="97"/>
      <c r="M468" s="97"/>
      <c r="N468" s="99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>
      <c r="A469" s="97"/>
      <c r="B469" s="97"/>
      <c r="C469" s="97"/>
      <c r="D469" s="97"/>
      <c r="E469" s="97"/>
      <c r="F469" s="97"/>
      <c r="G469" s="97"/>
      <c r="H469" s="98"/>
      <c r="I469" s="99"/>
      <c r="J469" s="97"/>
      <c r="K469" s="99"/>
      <c r="L469" s="97"/>
      <c r="M469" s="97"/>
      <c r="N469" s="99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>
      <c r="A470" s="97"/>
      <c r="B470" s="97"/>
      <c r="C470" s="97"/>
      <c r="D470" s="97"/>
      <c r="E470" s="97"/>
      <c r="F470" s="97"/>
      <c r="G470" s="97"/>
      <c r="H470" s="98"/>
      <c r="I470" s="99"/>
      <c r="J470" s="97"/>
      <c r="K470" s="99"/>
      <c r="L470" s="97"/>
      <c r="M470" s="97"/>
      <c r="N470" s="99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>
      <c r="A471" s="97"/>
      <c r="B471" s="97"/>
      <c r="C471" s="97"/>
      <c r="D471" s="97"/>
      <c r="E471" s="97"/>
      <c r="F471" s="97"/>
      <c r="G471" s="97"/>
      <c r="H471" s="98"/>
      <c r="I471" s="99"/>
      <c r="J471" s="97"/>
      <c r="K471" s="99"/>
      <c r="L471" s="97"/>
      <c r="M471" s="97"/>
      <c r="N471" s="99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>
      <c r="A472" s="97"/>
      <c r="B472" s="97"/>
      <c r="C472" s="97"/>
      <c r="D472" s="97"/>
      <c r="E472" s="97"/>
      <c r="F472" s="97"/>
      <c r="G472" s="97"/>
      <c r="H472" s="98"/>
      <c r="I472" s="99"/>
      <c r="J472" s="97"/>
      <c r="K472" s="99"/>
      <c r="L472" s="97"/>
      <c r="M472" s="97"/>
      <c r="N472" s="99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>
      <c r="A473" s="97"/>
      <c r="B473" s="97"/>
      <c r="C473" s="97"/>
      <c r="D473" s="97"/>
      <c r="E473" s="97"/>
      <c r="F473" s="97"/>
      <c r="G473" s="97"/>
      <c r="H473" s="98"/>
      <c r="I473" s="99"/>
      <c r="J473" s="97"/>
      <c r="K473" s="99"/>
      <c r="L473" s="97"/>
      <c r="M473" s="97"/>
      <c r="N473" s="99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>
      <c r="A474" s="97"/>
      <c r="B474" s="97"/>
      <c r="C474" s="97"/>
      <c r="D474" s="97"/>
      <c r="E474" s="97"/>
      <c r="F474" s="97"/>
      <c r="G474" s="97"/>
      <c r="H474" s="98"/>
      <c r="I474" s="99"/>
      <c r="J474" s="97"/>
      <c r="K474" s="99"/>
      <c r="L474" s="97"/>
      <c r="M474" s="97"/>
      <c r="N474" s="99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>
      <c r="A475" s="97"/>
      <c r="B475" s="97"/>
      <c r="C475" s="97"/>
      <c r="D475" s="97"/>
      <c r="E475" s="97"/>
      <c r="F475" s="97"/>
      <c r="G475" s="97"/>
      <c r="H475" s="98"/>
      <c r="I475" s="99"/>
      <c r="J475" s="97"/>
      <c r="K475" s="99"/>
      <c r="L475" s="97"/>
      <c r="M475" s="97"/>
      <c r="N475" s="99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>
      <c r="A476" s="97"/>
      <c r="B476" s="97"/>
      <c r="C476" s="97"/>
      <c r="D476" s="97"/>
      <c r="E476" s="97"/>
      <c r="F476" s="97"/>
      <c r="G476" s="97"/>
      <c r="H476" s="98"/>
      <c r="I476" s="99"/>
      <c r="J476" s="97"/>
      <c r="K476" s="99"/>
      <c r="L476" s="97"/>
      <c r="M476" s="97"/>
      <c r="N476" s="99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>
      <c r="A477" s="97"/>
      <c r="B477" s="97"/>
      <c r="C477" s="97"/>
      <c r="D477" s="97"/>
      <c r="E477" s="97"/>
      <c r="F477" s="97"/>
      <c r="G477" s="97"/>
      <c r="H477" s="98"/>
      <c r="I477" s="99"/>
      <c r="J477" s="97"/>
      <c r="K477" s="99"/>
      <c r="L477" s="97"/>
      <c r="M477" s="97"/>
      <c r="N477" s="99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>
      <c r="A478" s="97"/>
      <c r="B478" s="97"/>
      <c r="C478" s="97"/>
      <c r="D478" s="97"/>
      <c r="E478" s="97"/>
      <c r="F478" s="97"/>
      <c r="G478" s="97"/>
      <c r="H478" s="98"/>
      <c r="I478" s="99"/>
      <c r="J478" s="97"/>
      <c r="K478" s="99"/>
      <c r="L478" s="97"/>
      <c r="M478" s="97"/>
      <c r="N478" s="99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>
      <c r="A479" s="97"/>
      <c r="B479" s="97"/>
      <c r="C479" s="97"/>
      <c r="D479" s="97"/>
      <c r="E479" s="97"/>
      <c r="F479" s="97"/>
      <c r="G479" s="97"/>
      <c r="H479" s="98"/>
      <c r="I479" s="99"/>
      <c r="J479" s="97"/>
      <c r="K479" s="99"/>
      <c r="L479" s="97"/>
      <c r="M479" s="97"/>
      <c r="N479" s="99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>
      <c r="A480" s="97"/>
      <c r="B480" s="97"/>
      <c r="C480" s="97"/>
      <c r="D480" s="97"/>
      <c r="E480" s="97"/>
      <c r="F480" s="97"/>
      <c r="G480" s="97"/>
      <c r="H480" s="98"/>
      <c r="I480" s="99"/>
      <c r="J480" s="97"/>
      <c r="K480" s="99"/>
      <c r="L480" s="97"/>
      <c r="M480" s="97"/>
      <c r="N480" s="99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>
      <c r="A481" s="97"/>
      <c r="B481" s="97"/>
      <c r="C481" s="97"/>
      <c r="D481" s="97"/>
      <c r="E481" s="97"/>
      <c r="F481" s="97"/>
      <c r="G481" s="97"/>
      <c r="H481" s="98"/>
      <c r="I481" s="99"/>
      <c r="J481" s="97"/>
      <c r="K481" s="99"/>
      <c r="L481" s="97"/>
      <c r="M481" s="97"/>
      <c r="N481" s="99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>
      <c r="A482" s="97"/>
      <c r="B482" s="97"/>
      <c r="C482" s="97"/>
      <c r="D482" s="97"/>
      <c r="E482" s="97"/>
      <c r="F482" s="97"/>
      <c r="G482" s="97"/>
      <c r="H482" s="98"/>
      <c r="I482" s="99"/>
      <c r="J482" s="97"/>
      <c r="K482" s="99"/>
      <c r="L482" s="97"/>
      <c r="M482" s="97"/>
      <c r="N482" s="99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>
      <c r="A483" s="97"/>
      <c r="B483" s="97"/>
      <c r="C483" s="97"/>
      <c r="D483" s="97"/>
      <c r="E483" s="97"/>
      <c r="F483" s="97"/>
      <c r="G483" s="97"/>
      <c r="H483" s="98"/>
      <c r="I483" s="99"/>
      <c r="J483" s="97"/>
      <c r="K483" s="99"/>
      <c r="L483" s="97"/>
      <c r="M483" s="97"/>
      <c r="N483" s="99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>
      <c r="A484" s="97"/>
      <c r="B484" s="97"/>
      <c r="C484" s="97"/>
      <c r="D484" s="97"/>
      <c r="E484" s="97"/>
      <c r="F484" s="97"/>
      <c r="G484" s="97"/>
      <c r="H484" s="98"/>
      <c r="I484" s="99"/>
      <c r="J484" s="97"/>
      <c r="K484" s="99"/>
      <c r="L484" s="97"/>
      <c r="M484" s="97"/>
      <c r="N484" s="99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>
      <c r="A485" s="97"/>
      <c r="B485" s="97"/>
      <c r="C485" s="97"/>
      <c r="D485" s="97"/>
      <c r="E485" s="97"/>
      <c r="F485" s="97"/>
      <c r="G485" s="97"/>
      <c r="H485" s="98"/>
      <c r="I485" s="99"/>
      <c r="J485" s="97"/>
      <c r="K485" s="99"/>
      <c r="L485" s="97"/>
      <c r="M485" s="97"/>
      <c r="N485" s="99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>
      <c r="A486" s="97"/>
      <c r="B486" s="97"/>
      <c r="C486" s="97"/>
      <c r="D486" s="97"/>
      <c r="E486" s="97"/>
      <c r="F486" s="97"/>
      <c r="G486" s="97"/>
      <c r="H486" s="98"/>
      <c r="I486" s="99"/>
      <c r="J486" s="97"/>
      <c r="K486" s="99"/>
      <c r="L486" s="97"/>
      <c r="M486" s="97"/>
      <c r="N486" s="99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>
      <c r="A487" s="97"/>
      <c r="B487" s="97"/>
      <c r="C487" s="97"/>
      <c r="D487" s="97"/>
      <c r="E487" s="97"/>
      <c r="F487" s="97"/>
      <c r="G487" s="97"/>
      <c r="H487" s="98"/>
      <c r="I487" s="99"/>
      <c r="J487" s="97"/>
      <c r="K487" s="99"/>
      <c r="L487" s="97"/>
      <c r="M487" s="97"/>
      <c r="N487" s="99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>
      <c r="A488" s="97"/>
      <c r="B488" s="97"/>
      <c r="C488" s="97"/>
      <c r="D488" s="97"/>
      <c r="E488" s="97"/>
      <c r="F488" s="97"/>
      <c r="G488" s="97"/>
      <c r="H488" s="98"/>
      <c r="I488" s="99"/>
      <c r="J488" s="97"/>
      <c r="K488" s="99"/>
      <c r="L488" s="97"/>
      <c r="M488" s="97"/>
      <c r="N488" s="99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>
      <c r="A489" s="97"/>
      <c r="B489" s="97"/>
      <c r="C489" s="97"/>
      <c r="D489" s="97"/>
      <c r="E489" s="97"/>
      <c r="F489" s="97"/>
      <c r="G489" s="97"/>
      <c r="H489" s="98"/>
      <c r="I489" s="99"/>
      <c r="J489" s="97"/>
      <c r="K489" s="99"/>
      <c r="L489" s="97"/>
      <c r="M489" s="97"/>
      <c r="N489" s="99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>
      <c r="A490" s="97"/>
      <c r="B490" s="97"/>
      <c r="C490" s="97"/>
      <c r="D490" s="97"/>
      <c r="E490" s="97"/>
      <c r="F490" s="97"/>
      <c r="G490" s="97"/>
      <c r="H490" s="98"/>
      <c r="I490" s="99"/>
      <c r="J490" s="97"/>
      <c r="K490" s="99"/>
      <c r="L490" s="97"/>
      <c r="M490" s="97"/>
      <c r="N490" s="99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>
      <c r="A491" s="97"/>
      <c r="B491" s="97"/>
      <c r="C491" s="97"/>
      <c r="D491" s="97"/>
      <c r="E491" s="97"/>
      <c r="F491" s="97"/>
      <c r="G491" s="97"/>
      <c r="H491" s="98"/>
      <c r="I491" s="99"/>
      <c r="J491" s="97"/>
      <c r="K491" s="99"/>
      <c r="L491" s="97"/>
      <c r="M491" s="97"/>
      <c r="N491" s="99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>
      <c r="A492" s="97"/>
      <c r="B492" s="97"/>
      <c r="C492" s="97"/>
      <c r="D492" s="97"/>
      <c r="E492" s="97"/>
      <c r="F492" s="97"/>
      <c r="G492" s="97"/>
      <c r="H492" s="98"/>
      <c r="I492" s="99"/>
      <c r="J492" s="97"/>
      <c r="K492" s="99"/>
      <c r="L492" s="97"/>
      <c r="M492" s="97"/>
      <c r="N492" s="99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>
      <c r="A493" s="97"/>
      <c r="B493" s="97"/>
      <c r="C493" s="97"/>
      <c r="D493" s="97"/>
      <c r="E493" s="97"/>
      <c r="F493" s="97"/>
      <c r="G493" s="97"/>
      <c r="H493" s="98"/>
      <c r="I493" s="99"/>
      <c r="J493" s="97"/>
      <c r="K493" s="99"/>
      <c r="L493" s="97"/>
      <c r="M493" s="97"/>
      <c r="N493" s="99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>
      <c r="A494" s="97"/>
      <c r="B494" s="97"/>
      <c r="C494" s="97"/>
      <c r="D494" s="97"/>
      <c r="E494" s="97"/>
      <c r="F494" s="97"/>
      <c r="G494" s="97"/>
      <c r="H494" s="98"/>
      <c r="I494" s="99"/>
      <c r="J494" s="97"/>
      <c r="K494" s="99"/>
      <c r="L494" s="97"/>
      <c r="M494" s="97"/>
      <c r="N494" s="99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>
      <c r="A495" s="97"/>
      <c r="B495" s="97"/>
      <c r="C495" s="97"/>
      <c r="D495" s="97"/>
      <c r="E495" s="97"/>
      <c r="F495" s="97"/>
      <c r="G495" s="97"/>
      <c r="H495" s="98"/>
      <c r="I495" s="99"/>
      <c r="J495" s="97"/>
      <c r="K495" s="99"/>
      <c r="L495" s="97"/>
      <c r="M495" s="97"/>
      <c r="N495" s="99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>
      <c r="A496" s="97"/>
      <c r="B496" s="97"/>
      <c r="C496" s="97"/>
      <c r="D496" s="97"/>
      <c r="E496" s="97"/>
      <c r="F496" s="97"/>
      <c r="G496" s="97"/>
      <c r="H496" s="98"/>
      <c r="I496" s="99"/>
      <c r="J496" s="97"/>
      <c r="K496" s="99"/>
      <c r="L496" s="97"/>
      <c r="M496" s="97"/>
      <c r="N496" s="99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>
      <c r="A497" s="97"/>
      <c r="B497" s="97"/>
      <c r="C497" s="97"/>
      <c r="D497" s="97"/>
      <c r="E497" s="97"/>
      <c r="F497" s="97"/>
      <c r="G497" s="97"/>
      <c r="H497" s="98"/>
      <c r="I497" s="99"/>
      <c r="J497" s="97"/>
      <c r="K497" s="99"/>
      <c r="L497" s="97"/>
      <c r="M497" s="97"/>
      <c r="N497" s="99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>
      <c r="A498" s="97"/>
      <c r="B498" s="97"/>
      <c r="C498" s="97"/>
      <c r="D498" s="97"/>
      <c r="E498" s="97"/>
      <c r="F498" s="97"/>
      <c r="G498" s="97"/>
      <c r="H498" s="98"/>
      <c r="I498" s="99"/>
      <c r="J498" s="97"/>
      <c r="K498" s="99"/>
      <c r="L498" s="97"/>
      <c r="M498" s="97"/>
      <c r="N498" s="99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>
      <c r="A499" s="97"/>
      <c r="B499" s="97"/>
      <c r="C499" s="97"/>
      <c r="D499" s="97"/>
      <c r="E499" s="97"/>
      <c r="F499" s="97"/>
      <c r="G499" s="97"/>
      <c r="H499" s="98"/>
      <c r="I499" s="99"/>
      <c r="J499" s="97"/>
      <c r="K499" s="99"/>
      <c r="L499" s="97"/>
      <c r="M499" s="97"/>
      <c r="N499" s="99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>
      <c r="A500" s="97"/>
      <c r="B500" s="97"/>
      <c r="C500" s="97"/>
      <c r="D500" s="97"/>
      <c r="E500" s="97"/>
      <c r="F500" s="97"/>
      <c r="G500" s="97"/>
      <c r="H500" s="98"/>
      <c r="I500" s="99"/>
      <c r="J500" s="97"/>
      <c r="K500" s="99"/>
      <c r="L500" s="97"/>
      <c r="M500" s="97"/>
      <c r="N500" s="99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>
      <c r="A501" s="97"/>
      <c r="B501" s="97"/>
      <c r="C501" s="97"/>
      <c r="D501" s="97"/>
      <c r="E501" s="97"/>
      <c r="F501" s="97"/>
      <c r="G501" s="97"/>
      <c r="H501" s="98"/>
      <c r="I501" s="99"/>
      <c r="J501" s="97"/>
      <c r="K501" s="99"/>
      <c r="L501" s="97"/>
      <c r="M501" s="97"/>
      <c r="N501" s="99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>
      <c r="A502" s="97"/>
      <c r="B502" s="97"/>
      <c r="C502" s="97"/>
      <c r="D502" s="97"/>
      <c r="E502" s="97"/>
      <c r="F502" s="97"/>
      <c r="G502" s="97"/>
      <c r="H502" s="98"/>
      <c r="I502" s="99"/>
      <c r="J502" s="97"/>
      <c r="K502" s="99"/>
      <c r="L502" s="97"/>
      <c r="M502" s="97"/>
      <c r="N502" s="99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>
      <c r="A503" s="97"/>
      <c r="B503" s="97"/>
      <c r="C503" s="97"/>
      <c r="D503" s="97"/>
      <c r="E503" s="97"/>
      <c r="F503" s="97"/>
      <c r="G503" s="97"/>
      <c r="H503" s="98"/>
      <c r="I503" s="99"/>
      <c r="J503" s="97"/>
      <c r="K503" s="99"/>
      <c r="L503" s="97"/>
      <c r="M503" s="97"/>
      <c r="N503" s="99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>
      <c r="A504" s="97"/>
      <c r="B504" s="97"/>
      <c r="C504" s="97"/>
      <c r="D504" s="97"/>
      <c r="E504" s="97"/>
      <c r="F504" s="97"/>
      <c r="G504" s="97"/>
      <c r="H504" s="98"/>
      <c r="I504" s="99"/>
      <c r="J504" s="97"/>
      <c r="K504" s="99"/>
      <c r="L504" s="97"/>
      <c r="M504" s="97"/>
      <c r="N504" s="99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>
      <c r="A505" s="97"/>
      <c r="B505" s="97"/>
      <c r="C505" s="97"/>
      <c r="D505" s="97"/>
      <c r="E505" s="97"/>
      <c r="F505" s="97"/>
      <c r="G505" s="97"/>
      <c r="H505" s="98"/>
      <c r="I505" s="99"/>
      <c r="J505" s="97"/>
      <c r="K505" s="99"/>
      <c r="L505" s="97"/>
      <c r="M505" s="97"/>
      <c r="N505" s="99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>
      <c r="A506" s="97"/>
      <c r="B506" s="97"/>
      <c r="C506" s="97"/>
      <c r="D506" s="97"/>
      <c r="E506" s="97"/>
      <c r="F506" s="97"/>
      <c r="G506" s="97"/>
      <c r="H506" s="98"/>
      <c r="I506" s="99"/>
      <c r="J506" s="97"/>
      <c r="K506" s="99"/>
      <c r="L506" s="97"/>
      <c r="M506" s="97"/>
      <c r="N506" s="99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>
      <c r="A507" s="97"/>
      <c r="B507" s="97"/>
      <c r="C507" s="97"/>
      <c r="D507" s="97"/>
      <c r="E507" s="97"/>
      <c r="F507" s="97"/>
      <c r="G507" s="97"/>
      <c r="H507" s="98"/>
      <c r="I507" s="99"/>
      <c r="J507" s="97"/>
      <c r="K507" s="99"/>
      <c r="L507" s="97"/>
      <c r="M507" s="97"/>
      <c r="N507" s="99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>
      <c r="A508" s="97"/>
      <c r="B508" s="97"/>
      <c r="C508" s="97"/>
      <c r="D508" s="97"/>
      <c r="E508" s="97"/>
      <c r="F508" s="97"/>
      <c r="G508" s="97"/>
      <c r="H508" s="98"/>
      <c r="I508" s="99"/>
      <c r="J508" s="97"/>
      <c r="K508" s="99"/>
      <c r="L508" s="97"/>
      <c r="M508" s="97"/>
      <c r="N508" s="99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>
      <c r="A509" s="97"/>
      <c r="B509" s="97"/>
      <c r="C509" s="97"/>
      <c r="D509" s="97"/>
      <c r="E509" s="97"/>
      <c r="F509" s="97"/>
      <c r="G509" s="97"/>
      <c r="H509" s="98"/>
      <c r="I509" s="99"/>
      <c r="J509" s="97"/>
      <c r="K509" s="99"/>
      <c r="L509" s="97"/>
      <c r="M509" s="97"/>
      <c r="N509" s="99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>
      <c r="A510" s="97"/>
      <c r="B510" s="97"/>
      <c r="C510" s="97"/>
      <c r="D510" s="97"/>
      <c r="E510" s="97"/>
      <c r="F510" s="97"/>
      <c r="G510" s="97"/>
      <c r="H510" s="98"/>
      <c r="I510" s="99"/>
      <c r="J510" s="97"/>
      <c r="K510" s="99"/>
      <c r="L510" s="97"/>
      <c r="M510" s="97"/>
      <c r="N510" s="99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>
      <c r="A511" s="97"/>
      <c r="B511" s="97"/>
      <c r="C511" s="97"/>
      <c r="D511" s="97"/>
      <c r="E511" s="97"/>
      <c r="F511" s="97"/>
      <c r="G511" s="97"/>
      <c r="H511" s="98"/>
      <c r="I511" s="99"/>
      <c r="J511" s="97"/>
      <c r="K511" s="99"/>
      <c r="L511" s="97"/>
      <c r="M511" s="97"/>
      <c r="N511" s="99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>
      <c r="A512" s="97"/>
      <c r="B512" s="97"/>
      <c r="C512" s="97"/>
      <c r="D512" s="97"/>
      <c r="E512" s="97"/>
      <c r="F512" s="97"/>
      <c r="G512" s="97"/>
      <c r="H512" s="98"/>
      <c r="I512" s="99"/>
      <c r="J512" s="97"/>
      <c r="K512" s="99"/>
      <c r="L512" s="97"/>
      <c r="M512" s="97"/>
      <c r="N512" s="99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>
      <c r="A513" s="97"/>
      <c r="B513" s="97"/>
      <c r="C513" s="97"/>
      <c r="D513" s="97"/>
      <c r="E513" s="97"/>
      <c r="F513" s="97"/>
      <c r="G513" s="97"/>
      <c r="H513" s="98"/>
      <c r="I513" s="99"/>
      <c r="J513" s="97"/>
      <c r="K513" s="99"/>
      <c r="L513" s="97"/>
      <c r="M513" s="97"/>
      <c r="N513" s="99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>
      <c r="A514" s="97"/>
      <c r="B514" s="97"/>
      <c r="C514" s="97"/>
      <c r="D514" s="97"/>
      <c r="E514" s="97"/>
      <c r="F514" s="97"/>
      <c r="G514" s="97"/>
      <c r="H514" s="98"/>
      <c r="I514" s="99"/>
      <c r="J514" s="97"/>
      <c r="K514" s="99"/>
      <c r="L514" s="97"/>
      <c r="M514" s="97"/>
      <c r="N514" s="99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>
      <c r="A515" s="97"/>
      <c r="B515" s="97"/>
      <c r="C515" s="97"/>
      <c r="D515" s="97"/>
      <c r="E515" s="97"/>
      <c r="F515" s="97"/>
      <c r="G515" s="97"/>
      <c r="H515" s="98"/>
      <c r="I515" s="99"/>
      <c r="J515" s="97"/>
      <c r="K515" s="99"/>
      <c r="L515" s="97"/>
      <c r="M515" s="97"/>
      <c r="N515" s="99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>
      <c r="A516" s="97"/>
      <c r="B516" s="97"/>
      <c r="C516" s="97"/>
      <c r="D516" s="97"/>
      <c r="E516" s="97"/>
      <c r="F516" s="97"/>
      <c r="G516" s="97"/>
      <c r="H516" s="98"/>
      <c r="I516" s="99"/>
      <c r="J516" s="97"/>
      <c r="K516" s="99"/>
      <c r="L516" s="97"/>
      <c r="M516" s="97"/>
      <c r="N516" s="99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>
      <c r="A517" s="97"/>
      <c r="B517" s="97"/>
      <c r="C517" s="97"/>
      <c r="D517" s="97"/>
      <c r="E517" s="97"/>
      <c r="F517" s="97"/>
      <c r="G517" s="97"/>
      <c r="H517" s="98"/>
      <c r="I517" s="99"/>
      <c r="J517" s="97"/>
      <c r="K517" s="99"/>
      <c r="L517" s="97"/>
      <c r="M517" s="97"/>
      <c r="N517" s="99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>
      <c r="A518" s="97"/>
      <c r="B518" s="97"/>
      <c r="C518" s="97"/>
      <c r="D518" s="97"/>
      <c r="E518" s="97"/>
      <c r="F518" s="97"/>
      <c r="G518" s="97"/>
      <c r="H518" s="98"/>
      <c r="I518" s="99"/>
      <c r="J518" s="97"/>
      <c r="K518" s="99"/>
      <c r="L518" s="97"/>
      <c r="M518" s="97"/>
      <c r="N518" s="99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>
      <c r="A519" s="97"/>
      <c r="B519" s="97"/>
      <c r="C519" s="97"/>
      <c r="D519" s="97"/>
      <c r="E519" s="97"/>
      <c r="F519" s="97"/>
      <c r="G519" s="97"/>
      <c r="H519" s="98"/>
      <c r="I519" s="99"/>
      <c r="J519" s="97"/>
      <c r="K519" s="99"/>
      <c r="L519" s="97"/>
      <c r="M519" s="97"/>
      <c r="N519" s="99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>
      <c r="A520" s="97"/>
      <c r="B520" s="97"/>
      <c r="C520" s="97"/>
      <c r="D520" s="97"/>
      <c r="E520" s="97"/>
      <c r="F520" s="97"/>
      <c r="G520" s="97"/>
      <c r="H520" s="98"/>
      <c r="I520" s="99"/>
      <c r="J520" s="97"/>
      <c r="K520" s="99"/>
      <c r="L520" s="97"/>
      <c r="M520" s="97"/>
      <c r="N520" s="99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>
      <c r="A521" s="97"/>
      <c r="B521" s="97"/>
      <c r="C521" s="97"/>
      <c r="D521" s="97"/>
      <c r="E521" s="97"/>
      <c r="F521" s="97"/>
      <c r="G521" s="97"/>
      <c r="H521" s="98"/>
      <c r="I521" s="99"/>
      <c r="J521" s="97"/>
      <c r="K521" s="99"/>
      <c r="L521" s="97"/>
      <c r="M521" s="97"/>
      <c r="N521" s="99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>
      <c r="A522" s="97"/>
      <c r="B522" s="97"/>
      <c r="C522" s="97"/>
      <c r="D522" s="97"/>
      <c r="E522" s="97"/>
      <c r="F522" s="97"/>
      <c r="G522" s="97"/>
      <c r="H522" s="98"/>
      <c r="I522" s="99"/>
      <c r="J522" s="97"/>
      <c r="K522" s="99"/>
      <c r="L522" s="97"/>
      <c r="M522" s="97"/>
      <c r="N522" s="99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>
      <c r="A523" s="97"/>
      <c r="B523" s="97"/>
      <c r="C523" s="97"/>
      <c r="D523" s="97"/>
      <c r="E523" s="97"/>
      <c r="F523" s="97"/>
      <c r="G523" s="97"/>
      <c r="H523" s="98"/>
      <c r="I523" s="99"/>
      <c r="J523" s="97"/>
      <c r="K523" s="99"/>
      <c r="L523" s="97"/>
      <c r="M523" s="97"/>
      <c r="N523" s="99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>
      <c r="A524" s="97"/>
      <c r="B524" s="97"/>
      <c r="C524" s="97"/>
      <c r="D524" s="97"/>
      <c r="E524" s="97"/>
      <c r="F524" s="97"/>
      <c r="G524" s="97"/>
      <c r="H524" s="98"/>
      <c r="I524" s="99"/>
      <c r="J524" s="97"/>
      <c r="K524" s="99"/>
      <c r="L524" s="97"/>
      <c r="M524" s="97"/>
      <c r="N524" s="99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>
      <c r="A525" s="97"/>
      <c r="B525" s="97"/>
      <c r="C525" s="97"/>
      <c r="D525" s="97"/>
      <c r="E525" s="97"/>
      <c r="F525" s="97"/>
      <c r="G525" s="97"/>
      <c r="H525" s="98"/>
      <c r="I525" s="99"/>
      <c r="J525" s="97"/>
      <c r="K525" s="99"/>
      <c r="L525" s="97"/>
      <c r="M525" s="97"/>
      <c r="N525" s="99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>
      <c r="A526" s="97"/>
      <c r="B526" s="97"/>
      <c r="C526" s="97"/>
      <c r="D526" s="97"/>
      <c r="E526" s="97"/>
      <c r="F526" s="97"/>
      <c r="G526" s="97"/>
      <c r="H526" s="98"/>
      <c r="I526" s="99"/>
      <c r="J526" s="97"/>
      <c r="K526" s="99"/>
      <c r="L526" s="97"/>
      <c r="M526" s="97"/>
      <c r="N526" s="99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>
      <c r="A527" s="97"/>
      <c r="B527" s="97"/>
      <c r="C527" s="97"/>
      <c r="D527" s="97"/>
      <c r="E527" s="97"/>
      <c r="F527" s="97"/>
      <c r="G527" s="97"/>
      <c r="H527" s="98"/>
      <c r="I527" s="99"/>
      <c r="J527" s="97"/>
      <c r="K527" s="99"/>
      <c r="L527" s="97"/>
      <c r="M527" s="97"/>
      <c r="N527" s="99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>
      <c r="A528" s="97"/>
      <c r="B528" s="97"/>
      <c r="C528" s="97"/>
      <c r="D528" s="97"/>
      <c r="E528" s="97"/>
      <c r="F528" s="97"/>
      <c r="G528" s="97"/>
      <c r="H528" s="98"/>
      <c r="I528" s="99"/>
      <c r="J528" s="97"/>
      <c r="K528" s="99"/>
      <c r="L528" s="97"/>
      <c r="M528" s="97"/>
      <c r="N528" s="99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>
      <c r="A529" s="97"/>
      <c r="B529" s="97"/>
      <c r="C529" s="97"/>
      <c r="D529" s="97"/>
      <c r="E529" s="97"/>
      <c r="F529" s="97"/>
      <c r="G529" s="97"/>
      <c r="H529" s="98"/>
      <c r="I529" s="99"/>
      <c r="J529" s="97"/>
      <c r="K529" s="99"/>
      <c r="L529" s="97"/>
      <c r="M529" s="97"/>
      <c r="N529" s="99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>
      <c r="A530" s="97"/>
      <c r="B530" s="97"/>
      <c r="C530" s="97"/>
      <c r="D530" s="97"/>
      <c r="E530" s="97"/>
      <c r="F530" s="97"/>
      <c r="G530" s="97"/>
      <c r="H530" s="98"/>
      <c r="I530" s="99"/>
      <c r="J530" s="97"/>
      <c r="K530" s="99"/>
      <c r="L530" s="97"/>
      <c r="M530" s="97"/>
      <c r="N530" s="99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>
      <c r="A531" s="97"/>
      <c r="B531" s="97"/>
      <c r="C531" s="97"/>
      <c r="D531" s="97"/>
      <c r="E531" s="97"/>
      <c r="F531" s="97"/>
      <c r="G531" s="97"/>
      <c r="H531" s="98"/>
      <c r="I531" s="99"/>
      <c r="J531" s="97"/>
      <c r="K531" s="99"/>
      <c r="L531" s="97"/>
      <c r="M531" s="97"/>
      <c r="N531" s="99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>
      <c r="A532" s="97"/>
      <c r="B532" s="97"/>
      <c r="C532" s="97"/>
      <c r="D532" s="97"/>
      <c r="E532" s="97"/>
      <c r="F532" s="97"/>
      <c r="G532" s="97"/>
      <c r="H532" s="98"/>
      <c r="I532" s="99"/>
      <c r="J532" s="97"/>
      <c r="K532" s="99"/>
      <c r="L532" s="97"/>
      <c r="M532" s="97"/>
      <c r="N532" s="99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>
      <c r="A533" s="97"/>
      <c r="B533" s="97"/>
      <c r="C533" s="97"/>
      <c r="D533" s="97"/>
      <c r="E533" s="97"/>
      <c r="F533" s="97"/>
      <c r="G533" s="97"/>
      <c r="H533" s="98"/>
      <c r="I533" s="99"/>
      <c r="J533" s="97"/>
      <c r="K533" s="99"/>
      <c r="L533" s="97"/>
      <c r="M533" s="97"/>
      <c r="N533" s="99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>
      <c r="A534" s="97"/>
      <c r="B534" s="97"/>
      <c r="C534" s="97"/>
      <c r="D534" s="97"/>
      <c r="E534" s="97"/>
      <c r="F534" s="97"/>
      <c r="G534" s="97"/>
      <c r="H534" s="98"/>
      <c r="I534" s="99"/>
      <c r="J534" s="97"/>
      <c r="K534" s="99"/>
      <c r="L534" s="97"/>
      <c r="M534" s="97"/>
      <c r="N534" s="99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>
      <c r="A535" s="97"/>
      <c r="B535" s="97"/>
      <c r="C535" s="97"/>
      <c r="D535" s="97"/>
      <c r="E535" s="97"/>
      <c r="F535" s="97"/>
      <c r="G535" s="97"/>
      <c r="H535" s="98"/>
      <c r="I535" s="99"/>
      <c r="J535" s="97"/>
      <c r="K535" s="99"/>
      <c r="L535" s="97"/>
      <c r="M535" s="97"/>
      <c r="N535" s="99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>
      <c r="A536" s="97"/>
      <c r="B536" s="97"/>
      <c r="C536" s="97"/>
      <c r="D536" s="97"/>
      <c r="E536" s="97"/>
      <c r="F536" s="97"/>
      <c r="G536" s="97"/>
      <c r="H536" s="98"/>
      <c r="I536" s="99"/>
      <c r="J536" s="97"/>
      <c r="K536" s="99"/>
      <c r="L536" s="97"/>
      <c r="M536" s="97"/>
      <c r="N536" s="99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>
      <c r="A537" s="97"/>
      <c r="B537" s="97"/>
      <c r="C537" s="97"/>
      <c r="D537" s="97"/>
      <c r="E537" s="97"/>
      <c r="F537" s="97"/>
      <c r="G537" s="97"/>
      <c r="H537" s="98"/>
      <c r="I537" s="99"/>
      <c r="J537" s="97"/>
      <c r="K537" s="99"/>
      <c r="L537" s="97"/>
      <c r="M537" s="97"/>
      <c r="N537" s="99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>
      <c r="A538" s="97"/>
      <c r="B538" s="97"/>
      <c r="C538" s="97"/>
      <c r="D538" s="97"/>
      <c r="E538" s="97"/>
      <c r="F538" s="97"/>
      <c r="G538" s="97"/>
      <c r="H538" s="98"/>
      <c r="I538" s="99"/>
      <c r="J538" s="97"/>
      <c r="K538" s="99"/>
      <c r="L538" s="97"/>
      <c r="M538" s="97"/>
      <c r="N538" s="99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>
      <c r="A539" s="97"/>
      <c r="B539" s="97"/>
      <c r="C539" s="97"/>
      <c r="D539" s="97"/>
      <c r="E539" s="97"/>
      <c r="F539" s="97"/>
      <c r="G539" s="97"/>
      <c r="H539" s="98"/>
      <c r="I539" s="99"/>
      <c r="J539" s="97"/>
      <c r="K539" s="99"/>
      <c r="L539" s="97"/>
      <c r="M539" s="97"/>
      <c r="N539" s="99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>
      <c r="A540" s="97"/>
      <c r="B540" s="97"/>
      <c r="C540" s="97"/>
      <c r="D540" s="97"/>
      <c r="E540" s="97"/>
      <c r="F540" s="97"/>
      <c r="G540" s="97"/>
      <c r="H540" s="98"/>
      <c r="I540" s="99"/>
      <c r="J540" s="97"/>
      <c r="K540" s="99"/>
      <c r="L540" s="97"/>
      <c r="M540" s="97"/>
      <c r="N540" s="99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>
      <c r="A541" s="97"/>
      <c r="B541" s="97"/>
      <c r="C541" s="97"/>
      <c r="D541" s="97"/>
      <c r="E541" s="97"/>
      <c r="F541" s="97"/>
      <c r="G541" s="97"/>
      <c r="H541" s="98"/>
      <c r="I541" s="99"/>
      <c r="J541" s="97"/>
      <c r="K541" s="99"/>
      <c r="L541" s="97"/>
      <c r="M541" s="97"/>
      <c r="N541" s="99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>
      <c r="A542" s="97"/>
      <c r="B542" s="97"/>
      <c r="C542" s="97"/>
      <c r="D542" s="97"/>
      <c r="E542" s="97"/>
      <c r="F542" s="97"/>
      <c r="G542" s="97"/>
      <c r="H542" s="98"/>
      <c r="I542" s="99"/>
      <c r="J542" s="97"/>
      <c r="K542" s="99"/>
      <c r="L542" s="97"/>
      <c r="M542" s="97"/>
      <c r="N542" s="99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>
      <c r="A543" s="97"/>
      <c r="B543" s="97"/>
      <c r="C543" s="97"/>
      <c r="D543" s="97"/>
      <c r="E543" s="97"/>
      <c r="F543" s="97"/>
      <c r="G543" s="97"/>
      <c r="H543" s="98"/>
      <c r="I543" s="99"/>
      <c r="J543" s="97"/>
      <c r="K543" s="99"/>
      <c r="L543" s="97"/>
      <c r="M543" s="97"/>
      <c r="N543" s="99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>
      <c r="A544" s="97"/>
      <c r="B544" s="97"/>
      <c r="C544" s="97"/>
      <c r="D544" s="97"/>
      <c r="E544" s="97"/>
      <c r="F544" s="97"/>
      <c r="G544" s="97"/>
      <c r="H544" s="98"/>
      <c r="I544" s="99"/>
      <c r="J544" s="97"/>
      <c r="K544" s="99"/>
      <c r="L544" s="97"/>
      <c r="M544" s="97"/>
      <c r="N544" s="99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>
      <c r="A545" s="97"/>
      <c r="B545" s="97"/>
      <c r="C545" s="97"/>
      <c r="D545" s="97"/>
      <c r="E545" s="97"/>
      <c r="F545" s="97"/>
      <c r="G545" s="97"/>
      <c r="H545" s="98"/>
      <c r="I545" s="99"/>
      <c r="J545" s="97"/>
      <c r="K545" s="99"/>
      <c r="L545" s="97"/>
      <c r="M545" s="97"/>
      <c r="N545" s="99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>
      <c r="A546" s="97"/>
      <c r="B546" s="97"/>
      <c r="C546" s="97"/>
      <c r="D546" s="97"/>
      <c r="E546" s="97"/>
      <c r="F546" s="97"/>
      <c r="G546" s="97"/>
      <c r="H546" s="98"/>
      <c r="I546" s="99"/>
      <c r="J546" s="97"/>
      <c r="K546" s="99"/>
      <c r="L546" s="97"/>
      <c r="M546" s="97"/>
      <c r="N546" s="99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>
      <c r="A547" s="97"/>
      <c r="B547" s="97"/>
      <c r="C547" s="97"/>
      <c r="D547" s="97"/>
      <c r="E547" s="97"/>
      <c r="F547" s="97"/>
      <c r="G547" s="97"/>
      <c r="H547" s="98"/>
      <c r="I547" s="99"/>
      <c r="J547" s="97"/>
      <c r="K547" s="99"/>
      <c r="L547" s="97"/>
      <c r="M547" s="97"/>
      <c r="N547" s="99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>
      <c r="A548" s="97"/>
      <c r="B548" s="97"/>
      <c r="C548" s="97"/>
      <c r="D548" s="97"/>
      <c r="E548" s="97"/>
      <c r="F548" s="97"/>
      <c r="G548" s="97"/>
      <c r="H548" s="98"/>
      <c r="I548" s="99"/>
      <c r="J548" s="97"/>
      <c r="K548" s="99"/>
      <c r="L548" s="97"/>
      <c r="M548" s="97"/>
      <c r="N548" s="99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>
      <c r="A549" s="97"/>
      <c r="B549" s="97"/>
      <c r="C549" s="97"/>
      <c r="D549" s="97"/>
      <c r="E549" s="97"/>
      <c r="F549" s="97"/>
      <c r="G549" s="97"/>
      <c r="H549" s="98"/>
      <c r="I549" s="99"/>
      <c r="J549" s="97"/>
      <c r="K549" s="99"/>
      <c r="L549" s="97"/>
      <c r="M549" s="97"/>
      <c r="N549" s="99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>
      <c r="A550" s="97"/>
      <c r="B550" s="97"/>
      <c r="C550" s="97"/>
      <c r="D550" s="97"/>
      <c r="E550" s="97"/>
      <c r="F550" s="97"/>
      <c r="G550" s="97"/>
      <c r="H550" s="98"/>
      <c r="I550" s="99"/>
      <c r="J550" s="97"/>
      <c r="K550" s="99"/>
      <c r="L550" s="97"/>
      <c r="M550" s="97"/>
      <c r="N550" s="99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>
      <c r="A551" s="97"/>
      <c r="B551" s="97"/>
      <c r="C551" s="97"/>
      <c r="D551" s="97"/>
      <c r="E551" s="97"/>
      <c r="F551" s="97"/>
      <c r="G551" s="97"/>
      <c r="H551" s="98"/>
      <c r="I551" s="99"/>
      <c r="J551" s="97"/>
      <c r="K551" s="99"/>
      <c r="L551" s="97"/>
      <c r="M551" s="97"/>
      <c r="N551" s="99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>
      <c r="A552" s="97"/>
      <c r="B552" s="97"/>
      <c r="C552" s="97"/>
      <c r="D552" s="97"/>
      <c r="E552" s="97"/>
      <c r="F552" s="97"/>
      <c r="G552" s="97"/>
      <c r="H552" s="98"/>
      <c r="I552" s="99"/>
      <c r="J552" s="97"/>
      <c r="K552" s="99"/>
      <c r="L552" s="97"/>
      <c r="M552" s="97"/>
      <c r="N552" s="99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>
      <c r="A553" s="97"/>
      <c r="B553" s="97"/>
      <c r="C553" s="97"/>
      <c r="D553" s="97"/>
      <c r="E553" s="97"/>
      <c r="F553" s="97"/>
      <c r="G553" s="97"/>
      <c r="H553" s="98"/>
      <c r="I553" s="99"/>
      <c r="J553" s="97"/>
      <c r="K553" s="99"/>
      <c r="L553" s="97"/>
      <c r="M553" s="97"/>
      <c r="N553" s="99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>
      <c r="A554" s="97"/>
      <c r="B554" s="97"/>
      <c r="C554" s="97"/>
      <c r="D554" s="97"/>
      <c r="E554" s="97"/>
      <c r="F554" s="97"/>
      <c r="G554" s="97"/>
      <c r="H554" s="98"/>
      <c r="I554" s="99"/>
      <c r="J554" s="97"/>
      <c r="K554" s="99"/>
      <c r="L554" s="97"/>
      <c r="M554" s="97"/>
      <c r="N554" s="99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>
      <c r="A555" s="97"/>
      <c r="B555" s="97"/>
      <c r="C555" s="97"/>
      <c r="D555" s="97"/>
      <c r="E555" s="97"/>
      <c r="F555" s="97"/>
      <c r="G555" s="97"/>
      <c r="H555" s="98"/>
      <c r="I555" s="99"/>
      <c r="J555" s="97"/>
      <c r="K555" s="99"/>
      <c r="L555" s="97"/>
      <c r="M555" s="97"/>
      <c r="N555" s="99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>
      <c r="A556" s="97"/>
      <c r="B556" s="97"/>
      <c r="C556" s="97"/>
      <c r="D556" s="97"/>
      <c r="E556" s="97"/>
      <c r="F556" s="97"/>
      <c r="G556" s="97"/>
      <c r="H556" s="98"/>
      <c r="I556" s="99"/>
      <c r="J556" s="97"/>
      <c r="K556" s="99"/>
      <c r="L556" s="97"/>
      <c r="M556" s="97"/>
      <c r="N556" s="99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>
      <c r="A557" s="97"/>
      <c r="B557" s="97"/>
      <c r="C557" s="97"/>
      <c r="D557" s="97"/>
      <c r="E557" s="97"/>
      <c r="F557" s="97"/>
      <c r="G557" s="97"/>
      <c r="H557" s="98"/>
      <c r="I557" s="99"/>
      <c r="J557" s="97"/>
      <c r="K557" s="99"/>
      <c r="L557" s="97"/>
      <c r="M557" s="97"/>
      <c r="N557" s="99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>
      <c r="A558" s="97"/>
      <c r="B558" s="97"/>
      <c r="C558" s="97"/>
      <c r="D558" s="97"/>
      <c r="E558" s="97"/>
      <c r="F558" s="97"/>
      <c r="G558" s="97"/>
      <c r="H558" s="98"/>
      <c r="I558" s="99"/>
      <c r="J558" s="97"/>
      <c r="K558" s="99"/>
      <c r="L558" s="97"/>
      <c r="M558" s="97"/>
      <c r="N558" s="99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>
      <c r="A559" s="97"/>
      <c r="B559" s="97"/>
      <c r="C559" s="97"/>
      <c r="D559" s="97"/>
      <c r="E559" s="97"/>
      <c r="F559" s="97"/>
      <c r="G559" s="97"/>
      <c r="H559" s="98"/>
      <c r="I559" s="99"/>
      <c r="J559" s="97"/>
      <c r="K559" s="99"/>
      <c r="L559" s="97"/>
      <c r="M559" s="97"/>
      <c r="N559" s="99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>
      <c r="A560" s="97"/>
      <c r="B560" s="97"/>
      <c r="C560" s="97"/>
      <c r="D560" s="97"/>
      <c r="E560" s="97"/>
      <c r="F560" s="97"/>
      <c r="G560" s="97"/>
      <c r="H560" s="98"/>
      <c r="I560" s="99"/>
      <c r="J560" s="97"/>
      <c r="K560" s="99"/>
      <c r="L560" s="97"/>
      <c r="M560" s="97"/>
      <c r="N560" s="99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>
      <c r="A561" s="97"/>
      <c r="B561" s="97"/>
      <c r="C561" s="97"/>
      <c r="D561" s="97"/>
      <c r="E561" s="97"/>
      <c r="F561" s="97"/>
      <c r="G561" s="97"/>
      <c r="H561" s="98"/>
      <c r="I561" s="99"/>
      <c r="J561" s="97"/>
      <c r="K561" s="99"/>
      <c r="L561" s="97"/>
      <c r="M561" s="97"/>
      <c r="N561" s="99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>
      <c r="A562" s="97"/>
      <c r="B562" s="97"/>
      <c r="C562" s="97"/>
      <c r="D562" s="97"/>
      <c r="E562" s="97"/>
      <c r="F562" s="97"/>
      <c r="G562" s="97"/>
      <c r="H562" s="98"/>
      <c r="I562" s="99"/>
      <c r="J562" s="97"/>
      <c r="K562" s="99"/>
      <c r="L562" s="97"/>
      <c r="M562" s="97"/>
      <c r="N562" s="99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>
      <c r="A563" s="97"/>
      <c r="B563" s="97"/>
      <c r="C563" s="97"/>
      <c r="D563" s="97"/>
      <c r="E563" s="97"/>
      <c r="F563" s="97"/>
      <c r="G563" s="97"/>
      <c r="H563" s="98"/>
      <c r="I563" s="99"/>
      <c r="J563" s="97"/>
      <c r="K563" s="99"/>
      <c r="L563" s="97"/>
      <c r="M563" s="97"/>
      <c r="N563" s="99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>
      <c r="A564" s="97"/>
      <c r="B564" s="97"/>
      <c r="C564" s="97"/>
      <c r="D564" s="97"/>
      <c r="E564" s="97"/>
      <c r="F564" s="97"/>
      <c r="G564" s="97"/>
      <c r="H564" s="98"/>
      <c r="I564" s="99"/>
      <c r="J564" s="97"/>
      <c r="K564" s="99"/>
      <c r="L564" s="97"/>
      <c r="M564" s="97"/>
      <c r="N564" s="99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>
      <c r="A565" s="97"/>
      <c r="B565" s="97"/>
      <c r="C565" s="97"/>
      <c r="D565" s="97"/>
      <c r="E565" s="97"/>
      <c r="F565" s="97"/>
      <c r="G565" s="97"/>
      <c r="H565" s="98"/>
      <c r="I565" s="99"/>
      <c r="J565" s="97"/>
      <c r="K565" s="99"/>
      <c r="L565" s="97"/>
      <c r="M565" s="97"/>
      <c r="N565" s="99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>
      <c r="A566" s="97"/>
      <c r="B566" s="97"/>
      <c r="C566" s="97"/>
      <c r="D566" s="97"/>
      <c r="E566" s="97"/>
      <c r="F566" s="97"/>
      <c r="G566" s="97"/>
      <c r="H566" s="98"/>
      <c r="I566" s="99"/>
      <c r="J566" s="97"/>
      <c r="K566" s="99"/>
      <c r="L566" s="97"/>
      <c r="M566" s="97"/>
      <c r="N566" s="99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>
      <c r="A567" s="97"/>
      <c r="B567" s="97"/>
      <c r="C567" s="97"/>
      <c r="D567" s="97"/>
      <c r="E567" s="97"/>
      <c r="F567" s="97"/>
      <c r="G567" s="97"/>
      <c r="H567" s="98"/>
      <c r="I567" s="99"/>
      <c r="J567" s="97"/>
      <c r="K567" s="99"/>
      <c r="L567" s="97"/>
      <c r="M567" s="97"/>
      <c r="N567" s="99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>
      <c r="A568" s="97"/>
      <c r="B568" s="97"/>
      <c r="C568" s="97"/>
      <c r="D568" s="97"/>
      <c r="E568" s="97"/>
      <c r="F568" s="97"/>
      <c r="G568" s="97"/>
      <c r="H568" s="98"/>
      <c r="I568" s="99"/>
      <c r="J568" s="97"/>
      <c r="K568" s="99"/>
      <c r="L568" s="97"/>
      <c r="M568" s="97"/>
      <c r="N568" s="99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>
      <c r="A569" s="97"/>
      <c r="B569" s="97"/>
      <c r="C569" s="97"/>
      <c r="D569" s="97"/>
      <c r="E569" s="97"/>
      <c r="F569" s="97"/>
      <c r="G569" s="97"/>
      <c r="H569" s="98"/>
      <c r="I569" s="99"/>
      <c r="J569" s="97"/>
      <c r="K569" s="99"/>
      <c r="L569" s="97"/>
      <c r="M569" s="97"/>
      <c r="N569" s="99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>
      <c r="A570" s="97"/>
      <c r="B570" s="97"/>
      <c r="C570" s="97"/>
      <c r="D570" s="97"/>
      <c r="E570" s="97"/>
      <c r="F570" s="97"/>
      <c r="G570" s="97"/>
      <c r="H570" s="98"/>
      <c r="I570" s="99"/>
      <c r="J570" s="97"/>
      <c r="K570" s="99"/>
      <c r="L570" s="97"/>
      <c r="M570" s="97"/>
      <c r="N570" s="99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>
      <c r="A571" s="97"/>
      <c r="B571" s="97"/>
      <c r="C571" s="97"/>
      <c r="D571" s="97"/>
      <c r="E571" s="97"/>
      <c r="F571" s="97"/>
      <c r="G571" s="97"/>
      <c r="H571" s="98"/>
      <c r="I571" s="99"/>
      <c r="J571" s="97"/>
      <c r="K571" s="99"/>
      <c r="L571" s="97"/>
      <c r="M571" s="97"/>
      <c r="N571" s="99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>
      <c r="A572" s="97"/>
      <c r="B572" s="97"/>
      <c r="C572" s="97"/>
      <c r="D572" s="97"/>
      <c r="E572" s="97"/>
      <c r="F572" s="97"/>
      <c r="G572" s="97"/>
      <c r="H572" s="98"/>
      <c r="I572" s="99"/>
      <c r="J572" s="97"/>
      <c r="K572" s="99"/>
      <c r="L572" s="97"/>
      <c r="M572" s="97"/>
      <c r="N572" s="99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>
      <c r="A573" s="97"/>
      <c r="B573" s="97"/>
      <c r="C573" s="97"/>
      <c r="D573" s="97"/>
      <c r="E573" s="97"/>
      <c r="F573" s="97"/>
      <c r="G573" s="97"/>
      <c r="H573" s="98"/>
      <c r="I573" s="99"/>
      <c r="J573" s="97"/>
      <c r="K573" s="99"/>
      <c r="L573" s="97"/>
      <c r="M573" s="97"/>
      <c r="N573" s="99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>
      <c r="A574" s="97"/>
      <c r="B574" s="97"/>
      <c r="C574" s="97"/>
      <c r="D574" s="97"/>
      <c r="E574" s="97"/>
      <c r="F574" s="97"/>
      <c r="G574" s="97"/>
      <c r="H574" s="98"/>
      <c r="I574" s="99"/>
      <c r="J574" s="97"/>
      <c r="K574" s="99"/>
      <c r="L574" s="97"/>
      <c r="M574" s="97"/>
      <c r="N574" s="99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>
      <c r="A575" s="97"/>
      <c r="B575" s="97"/>
      <c r="C575" s="97"/>
      <c r="D575" s="97"/>
      <c r="E575" s="97"/>
      <c r="F575" s="97"/>
      <c r="G575" s="97"/>
      <c r="H575" s="98"/>
      <c r="I575" s="99"/>
      <c r="J575" s="97"/>
      <c r="K575" s="99"/>
      <c r="L575" s="97"/>
      <c r="M575" s="97"/>
      <c r="N575" s="99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>
      <c r="A576" s="97"/>
      <c r="B576" s="97"/>
      <c r="C576" s="97"/>
      <c r="D576" s="97"/>
      <c r="E576" s="97"/>
      <c r="F576" s="97"/>
      <c r="G576" s="97"/>
      <c r="H576" s="98"/>
      <c r="I576" s="99"/>
      <c r="J576" s="97"/>
      <c r="K576" s="99"/>
      <c r="L576" s="97"/>
      <c r="M576" s="97"/>
      <c r="N576" s="99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>
      <c r="A577" s="97"/>
      <c r="B577" s="97"/>
      <c r="C577" s="97"/>
      <c r="D577" s="97"/>
      <c r="E577" s="97"/>
      <c r="F577" s="97"/>
      <c r="G577" s="97"/>
      <c r="H577" s="98"/>
      <c r="I577" s="99"/>
      <c r="J577" s="97"/>
      <c r="K577" s="99"/>
      <c r="L577" s="97"/>
      <c r="M577" s="97"/>
      <c r="N577" s="99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>
      <c r="A578" s="97"/>
      <c r="B578" s="97"/>
      <c r="C578" s="97"/>
      <c r="D578" s="97"/>
      <c r="E578" s="97"/>
      <c r="F578" s="97"/>
      <c r="G578" s="97"/>
      <c r="H578" s="98"/>
      <c r="I578" s="99"/>
      <c r="J578" s="97"/>
      <c r="K578" s="99"/>
      <c r="L578" s="97"/>
      <c r="M578" s="97"/>
      <c r="N578" s="99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>
      <c r="A579" s="97"/>
      <c r="B579" s="97"/>
      <c r="C579" s="97"/>
      <c r="D579" s="97"/>
      <c r="E579" s="97"/>
      <c r="F579" s="97"/>
      <c r="G579" s="97"/>
      <c r="H579" s="98"/>
      <c r="I579" s="99"/>
      <c r="J579" s="97"/>
      <c r="K579" s="99"/>
      <c r="L579" s="97"/>
      <c r="M579" s="97"/>
      <c r="N579" s="99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>
      <c r="A580" s="97"/>
      <c r="B580" s="97"/>
      <c r="C580" s="97"/>
      <c r="D580" s="97"/>
      <c r="E580" s="97"/>
      <c r="F580" s="97"/>
      <c r="G580" s="97"/>
      <c r="H580" s="98"/>
      <c r="I580" s="99"/>
      <c r="J580" s="97"/>
      <c r="K580" s="99"/>
      <c r="L580" s="97"/>
      <c r="M580" s="97"/>
      <c r="N580" s="99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>
      <c r="A581" s="97"/>
      <c r="B581" s="97"/>
      <c r="C581" s="97"/>
      <c r="D581" s="97"/>
      <c r="E581" s="97"/>
      <c r="F581" s="97"/>
      <c r="G581" s="97"/>
      <c r="H581" s="98"/>
      <c r="I581" s="99"/>
      <c r="J581" s="97"/>
      <c r="K581" s="99"/>
      <c r="L581" s="97"/>
      <c r="M581" s="97"/>
      <c r="N581" s="99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>
      <c r="A582" s="97"/>
      <c r="B582" s="97"/>
      <c r="C582" s="97"/>
      <c r="D582" s="97"/>
      <c r="E582" s="97"/>
      <c r="F582" s="97"/>
      <c r="G582" s="97"/>
      <c r="H582" s="98"/>
      <c r="I582" s="99"/>
      <c r="J582" s="97"/>
      <c r="K582" s="99"/>
      <c r="L582" s="97"/>
      <c r="M582" s="97"/>
      <c r="N582" s="99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>
      <c r="A583" s="97"/>
      <c r="B583" s="97"/>
      <c r="C583" s="97"/>
      <c r="D583" s="97"/>
      <c r="E583" s="97"/>
      <c r="F583" s="97"/>
      <c r="G583" s="97"/>
      <c r="H583" s="98"/>
      <c r="I583" s="99"/>
      <c r="J583" s="97"/>
      <c r="K583" s="99"/>
      <c r="L583" s="97"/>
      <c r="M583" s="97"/>
      <c r="N583" s="99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>
      <c r="A584" s="97"/>
      <c r="B584" s="97"/>
      <c r="C584" s="97"/>
      <c r="D584" s="97"/>
      <c r="E584" s="97"/>
      <c r="F584" s="97"/>
      <c r="G584" s="97"/>
      <c r="H584" s="98"/>
      <c r="I584" s="99"/>
      <c r="J584" s="97"/>
      <c r="K584" s="99"/>
      <c r="L584" s="97"/>
      <c r="M584" s="97"/>
      <c r="N584" s="99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>
      <c r="A585" s="97"/>
      <c r="B585" s="97"/>
      <c r="C585" s="97"/>
      <c r="D585" s="97"/>
      <c r="E585" s="97"/>
      <c r="F585" s="97"/>
      <c r="G585" s="97"/>
      <c r="H585" s="98"/>
      <c r="I585" s="99"/>
      <c r="J585" s="97"/>
      <c r="K585" s="99"/>
      <c r="L585" s="97"/>
      <c r="M585" s="97"/>
      <c r="N585" s="99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>
      <c r="A586" s="97"/>
      <c r="B586" s="97"/>
      <c r="C586" s="97"/>
      <c r="D586" s="97"/>
      <c r="E586" s="97"/>
      <c r="F586" s="97"/>
      <c r="G586" s="97"/>
      <c r="H586" s="98"/>
      <c r="I586" s="99"/>
      <c r="J586" s="97"/>
      <c r="K586" s="99"/>
      <c r="L586" s="97"/>
      <c r="M586" s="97"/>
      <c r="N586" s="99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>
      <c r="A587" s="97"/>
      <c r="B587" s="97"/>
      <c r="C587" s="97"/>
      <c r="D587" s="97"/>
      <c r="E587" s="97"/>
      <c r="F587" s="97"/>
      <c r="G587" s="97"/>
      <c r="H587" s="98"/>
      <c r="I587" s="99"/>
      <c r="J587" s="97"/>
      <c r="K587" s="99"/>
      <c r="L587" s="97"/>
      <c r="M587" s="97"/>
      <c r="N587" s="99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>
      <c r="A588" s="97"/>
      <c r="B588" s="97"/>
      <c r="C588" s="97"/>
      <c r="D588" s="97"/>
      <c r="E588" s="97"/>
      <c r="F588" s="97"/>
      <c r="G588" s="97"/>
      <c r="H588" s="98"/>
      <c r="I588" s="99"/>
      <c r="J588" s="97"/>
      <c r="K588" s="99"/>
      <c r="L588" s="97"/>
      <c r="M588" s="97"/>
      <c r="N588" s="99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>
      <c r="A589" s="97"/>
      <c r="B589" s="97"/>
      <c r="C589" s="97"/>
      <c r="D589" s="97"/>
      <c r="E589" s="97"/>
      <c r="F589" s="97"/>
      <c r="G589" s="97"/>
      <c r="H589" s="98"/>
      <c r="I589" s="99"/>
      <c r="J589" s="97"/>
      <c r="K589" s="99"/>
      <c r="L589" s="97"/>
      <c r="M589" s="97"/>
      <c r="N589" s="99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>
      <c r="A590" s="97"/>
      <c r="B590" s="97"/>
      <c r="C590" s="97"/>
      <c r="D590" s="97"/>
      <c r="E590" s="97"/>
      <c r="F590" s="97"/>
      <c r="G590" s="97"/>
      <c r="H590" s="98"/>
      <c r="I590" s="99"/>
      <c r="J590" s="97"/>
      <c r="K590" s="99"/>
      <c r="L590" s="97"/>
      <c r="M590" s="97"/>
      <c r="N590" s="99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>
      <c r="A591" s="97"/>
      <c r="B591" s="97"/>
      <c r="C591" s="97"/>
      <c r="D591" s="97"/>
      <c r="E591" s="97"/>
      <c r="F591" s="97"/>
      <c r="G591" s="97"/>
      <c r="H591" s="98"/>
      <c r="I591" s="99"/>
      <c r="J591" s="97"/>
      <c r="K591" s="99"/>
      <c r="L591" s="97"/>
      <c r="M591" s="97"/>
      <c r="N591" s="99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>
      <c r="A592" s="97"/>
      <c r="B592" s="97"/>
      <c r="C592" s="97"/>
      <c r="D592" s="97"/>
      <c r="E592" s="97"/>
      <c r="F592" s="97"/>
      <c r="G592" s="97"/>
      <c r="H592" s="98"/>
      <c r="I592" s="99"/>
      <c r="J592" s="97"/>
      <c r="K592" s="99"/>
      <c r="L592" s="97"/>
      <c r="M592" s="97"/>
      <c r="N592" s="99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>
      <c r="A593" s="97"/>
      <c r="B593" s="97"/>
      <c r="C593" s="97"/>
      <c r="D593" s="97"/>
      <c r="E593" s="97"/>
      <c r="F593" s="97"/>
      <c r="G593" s="97"/>
      <c r="H593" s="98"/>
      <c r="I593" s="99"/>
      <c r="J593" s="97"/>
      <c r="K593" s="99"/>
      <c r="L593" s="97"/>
      <c r="M593" s="97"/>
      <c r="N593" s="99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>
      <c r="A594" s="97"/>
      <c r="B594" s="97"/>
      <c r="C594" s="97"/>
      <c r="D594" s="97"/>
      <c r="E594" s="97"/>
      <c r="F594" s="97"/>
      <c r="G594" s="97"/>
      <c r="H594" s="98"/>
      <c r="I594" s="99"/>
      <c r="J594" s="97"/>
      <c r="K594" s="99"/>
      <c r="L594" s="97"/>
      <c r="M594" s="97"/>
      <c r="N594" s="99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>
      <c r="A595" s="97"/>
      <c r="B595" s="97"/>
      <c r="C595" s="97"/>
      <c r="D595" s="97"/>
      <c r="E595" s="97"/>
      <c r="F595" s="97"/>
      <c r="G595" s="97"/>
      <c r="H595" s="98"/>
      <c r="I595" s="99"/>
      <c r="J595" s="97"/>
      <c r="K595" s="99"/>
      <c r="L595" s="97"/>
      <c r="M595" s="97"/>
      <c r="N595" s="99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>
      <c r="A596" s="97"/>
      <c r="B596" s="97"/>
      <c r="C596" s="97"/>
      <c r="D596" s="97"/>
      <c r="E596" s="97"/>
      <c r="F596" s="97"/>
      <c r="G596" s="97"/>
      <c r="H596" s="98"/>
      <c r="I596" s="99"/>
      <c r="J596" s="97"/>
      <c r="K596" s="99"/>
      <c r="L596" s="97"/>
      <c r="M596" s="97"/>
      <c r="N596" s="99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>
      <c r="A597" s="97"/>
      <c r="B597" s="97"/>
      <c r="C597" s="97"/>
      <c r="D597" s="97"/>
      <c r="E597" s="97"/>
      <c r="F597" s="97"/>
      <c r="G597" s="97"/>
      <c r="H597" s="98"/>
      <c r="I597" s="99"/>
      <c r="J597" s="97"/>
      <c r="K597" s="99"/>
      <c r="L597" s="97"/>
      <c r="M597" s="97"/>
      <c r="N597" s="99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>
      <c r="A598" s="97"/>
      <c r="B598" s="97"/>
      <c r="C598" s="97"/>
      <c r="D598" s="97"/>
      <c r="E598" s="97"/>
      <c r="F598" s="97"/>
      <c r="G598" s="97"/>
      <c r="H598" s="98"/>
      <c r="I598" s="99"/>
      <c r="J598" s="97"/>
      <c r="K598" s="99"/>
      <c r="L598" s="97"/>
      <c r="M598" s="97"/>
      <c r="N598" s="99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>
      <c r="A599" s="97"/>
      <c r="B599" s="97"/>
      <c r="C599" s="97"/>
      <c r="D599" s="97"/>
      <c r="E599" s="97"/>
      <c r="F599" s="97"/>
      <c r="G599" s="97"/>
      <c r="H599" s="98"/>
      <c r="I599" s="99"/>
      <c r="J599" s="97"/>
      <c r="K599" s="99"/>
      <c r="L599" s="97"/>
      <c r="M599" s="97"/>
      <c r="N599" s="99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>
      <c r="A600" s="97"/>
      <c r="B600" s="97"/>
      <c r="C600" s="97"/>
      <c r="D600" s="97"/>
      <c r="E600" s="97"/>
      <c r="F600" s="97"/>
      <c r="G600" s="97"/>
      <c r="H600" s="98"/>
      <c r="I600" s="99"/>
      <c r="J600" s="97"/>
      <c r="K600" s="99"/>
      <c r="L600" s="97"/>
      <c r="M600" s="97"/>
      <c r="N600" s="99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>
      <c r="A601" s="97"/>
      <c r="B601" s="97"/>
      <c r="C601" s="97"/>
      <c r="D601" s="97"/>
      <c r="E601" s="97"/>
      <c r="F601" s="97"/>
      <c r="G601" s="97"/>
      <c r="H601" s="98"/>
      <c r="I601" s="99"/>
      <c r="J601" s="97"/>
      <c r="K601" s="99"/>
      <c r="L601" s="97"/>
      <c r="M601" s="97"/>
      <c r="N601" s="99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>
      <c r="A602" s="97"/>
      <c r="B602" s="97"/>
      <c r="C602" s="97"/>
      <c r="D602" s="97"/>
      <c r="E602" s="97"/>
      <c r="F602" s="97"/>
      <c r="G602" s="97"/>
      <c r="H602" s="98"/>
      <c r="I602" s="99"/>
      <c r="J602" s="97"/>
      <c r="K602" s="99"/>
      <c r="L602" s="97"/>
      <c r="M602" s="97"/>
      <c r="N602" s="99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>
      <c r="A603" s="97"/>
      <c r="B603" s="97"/>
      <c r="C603" s="97"/>
      <c r="D603" s="97"/>
      <c r="E603" s="97"/>
      <c r="F603" s="97"/>
      <c r="G603" s="97"/>
      <c r="H603" s="98"/>
      <c r="I603" s="99"/>
      <c r="J603" s="97"/>
      <c r="K603" s="99"/>
      <c r="L603" s="97"/>
      <c r="M603" s="97"/>
      <c r="N603" s="99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>
      <c r="A604" s="97"/>
      <c r="B604" s="97"/>
      <c r="C604" s="97"/>
      <c r="D604" s="97"/>
      <c r="E604" s="97"/>
      <c r="F604" s="97"/>
      <c r="G604" s="97"/>
      <c r="H604" s="98"/>
      <c r="I604" s="99"/>
      <c r="J604" s="97"/>
      <c r="K604" s="99"/>
      <c r="L604" s="97"/>
      <c r="M604" s="97"/>
      <c r="N604" s="99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>
      <c r="A605" s="97"/>
      <c r="B605" s="97"/>
      <c r="C605" s="97"/>
      <c r="D605" s="97"/>
      <c r="E605" s="97"/>
      <c r="F605" s="97"/>
      <c r="G605" s="97"/>
      <c r="H605" s="98"/>
      <c r="I605" s="99"/>
      <c r="J605" s="97"/>
      <c r="K605" s="99"/>
      <c r="L605" s="97"/>
      <c r="M605" s="97"/>
      <c r="N605" s="99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>
      <c r="A606" s="97"/>
      <c r="B606" s="97"/>
      <c r="C606" s="97"/>
      <c r="D606" s="97"/>
      <c r="E606" s="97"/>
      <c r="F606" s="97"/>
      <c r="G606" s="97"/>
      <c r="H606" s="98"/>
      <c r="I606" s="99"/>
      <c r="J606" s="97"/>
      <c r="K606" s="99"/>
      <c r="L606" s="97"/>
      <c r="M606" s="97"/>
      <c r="N606" s="99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>
      <c r="A607" s="97"/>
      <c r="B607" s="97"/>
      <c r="C607" s="97"/>
      <c r="D607" s="97"/>
      <c r="E607" s="97"/>
      <c r="F607" s="97"/>
      <c r="G607" s="97"/>
      <c r="H607" s="98"/>
      <c r="I607" s="99"/>
      <c r="J607" s="97"/>
      <c r="K607" s="99"/>
      <c r="L607" s="97"/>
      <c r="M607" s="97"/>
      <c r="N607" s="99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>
      <c r="A608" s="97"/>
      <c r="B608" s="97"/>
      <c r="C608" s="97"/>
      <c r="D608" s="97"/>
      <c r="E608" s="97"/>
      <c r="F608" s="97"/>
      <c r="G608" s="97"/>
      <c r="H608" s="98"/>
      <c r="I608" s="99"/>
      <c r="J608" s="97"/>
      <c r="K608" s="99"/>
      <c r="L608" s="97"/>
      <c r="M608" s="97"/>
      <c r="N608" s="99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>
      <c r="A609" s="97"/>
      <c r="B609" s="97"/>
      <c r="C609" s="97"/>
      <c r="D609" s="97"/>
      <c r="E609" s="97"/>
      <c r="F609" s="97"/>
      <c r="G609" s="97"/>
      <c r="H609" s="98"/>
      <c r="I609" s="99"/>
      <c r="J609" s="97"/>
      <c r="K609" s="99"/>
      <c r="L609" s="97"/>
      <c r="M609" s="97"/>
      <c r="N609" s="99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>
      <c r="A610" s="97"/>
      <c r="B610" s="97"/>
      <c r="C610" s="97"/>
      <c r="D610" s="97"/>
      <c r="E610" s="97"/>
      <c r="F610" s="97"/>
      <c r="G610" s="97"/>
      <c r="H610" s="98"/>
      <c r="I610" s="99"/>
      <c r="J610" s="97"/>
      <c r="K610" s="99"/>
      <c r="L610" s="97"/>
      <c r="M610" s="97"/>
      <c r="N610" s="99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>
      <c r="A611" s="97"/>
      <c r="B611" s="97"/>
      <c r="C611" s="97"/>
      <c r="D611" s="97"/>
      <c r="E611" s="97"/>
      <c r="F611" s="97"/>
      <c r="G611" s="97"/>
      <c r="H611" s="98"/>
      <c r="I611" s="99"/>
      <c r="J611" s="97"/>
      <c r="K611" s="99"/>
      <c r="L611" s="97"/>
      <c r="M611" s="97"/>
      <c r="N611" s="99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>
      <c r="A612" s="97"/>
      <c r="B612" s="97"/>
      <c r="C612" s="97"/>
      <c r="D612" s="97"/>
      <c r="E612" s="97"/>
      <c r="F612" s="97"/>
      <c r="G612" s="97"/>
      <c r="H612" s="98"/>
      <c r="I612" s="99"/>
      <c r="J612" s="97"/>
      <c r="K612" s="99"/>
      <c r="L612" s="97"/>
      <c r="M612" s="97"/>
      <c r="N612" s="99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>
      <c r="A613" s="97"/>
      <c r="B613" s="97"/>
      <c r="C613" s="97"/>
      <c r="D613" s="97"/>
      <c r="E613" s="97"/>
      <c r="F613" s="97"/>
      <c r="G613" s="97"/>
      <c r="H613" s="98"/>
      <c r="I613" s="99"/>
      <c r="J613" s="97"/>
      <c r="K613" s="99"/>
      <c r="L613" s="97"/>
      <c r="M613" s="97"/>
      <c r="N613" s="99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>
      <c r="A614" s="97"/>
      <c r="B614" s="97"/>
      <c r="C614" s="97"/>
      <c r="D614" s="97"/>
      <c r="E614" s="97"/>
      <c r="F614" s="97"/>
      <c r="G614" s="97"/>
      <c r="H614" s="98"/>
      <c r="I614" s="99"/>
      <c r="J614" s="97"/>
      <c r="K614" s="99"/>
      <c r="L614" s="97"/>
      <c r="M614" s="97"/>
      <c r="N614" s="99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>
      <c r="A615" s="97"/>
      <c r="B615" s="97"/>
      <c r="C615" s="97"/>
      <c r="D615" s="97"/>
      <c r="E615" s="97"/>
      <c r="F615" s="97"/>
      <c r="G615" s="97"/>
      <c r="H615" s="98"/>
      <c r="I615" s="99"/>
      <c r="J615" s="97"/>
      <c r="K615" s="99"/>
      <c r="L615" s="97"/>
      <c r="M615" s="97"/>
      <c r="N615" s="99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>
      <c r="A616" s="97"/>
      <c r="B616" s="97"/>
      <c r="C616" s="97"/>
      <c r="D616" s="97"/>
      <c r="E616" s="97"/>
      <c r="F616" s="97"/>
      <c r="G616" s="97"/>
      <c r="H616" s="98"/>
      <c r="I616" s="99"/>
      <c r="J616" s="97"/>
      <c r="K616" s="99"/>
      <c r="L616" s="97"/>
      <c r="M616" s="97"/>
      <c r="N616" s="99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>
      <c r="A617" s="97"/>
      <c r="B617" s="97"/>
      <c r="C617" s="97"/>
      <c r="D617" s="97"/>
      <c r="E617" s="97"/>
      <c r="F617" s="97"/>
      <c r="G617" s="97"/>
      <c r="H617" s="98"/>
      <c r="I617" s="99"/>
      <c r="J617" s="97"/>
      <c r="K617" s="99"/>
      <c r="L617" s="97"/>
      <c r="M617" s="97"/>
      <c r="N617" s="99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>
      <c r="A618" s="97"/>
      <c r="B618" s="97"/>
      <c r="C618" s="97"/>
      <c r="D618" s="97"/>
      <c r="E618" s="97"/>
      <c r="F618" s="97"/>
      <c r="G618" s="97"/>
      <c r="H618" s="98"/>
      <c r="I618" s="99"/>
      <c r="J618" s="97"/>
      <c r="K618" s="99"/>
      <c r="L618" s="97"/>
      <c r="M618" s="97"/>
      <c r="N618" s="99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>
      <c r="A619" s="97"/>
      <c r="B619" s="97"/>
      <c r="C619" s="97"/>
      <c r="D619" s="97"/>
      <c r="E619" s="97"/>
      <c r="F619" s="97"/>
      <c r="G619" s="97"/>
      <c r="H619" s="98"/>
      <c r="I619" s="99"/>
      <c r="J619" s="97"/>
      <c r="K619" s="99"/>
      <c r="L619" s="97"/>
      <c r="M619" s="97"/>
      <c r="N619" s="99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>
      <c r="A620" s="97"/>
      <c r="B620" s="97"/>
      <c r="C620" s="97"/>
      <c r="D620" s="97"/>
      <c r="E620" s="97"/>
      <c r="F620" s="97"/>
      <c r="G620" s="97"/>
      <c r="H620" s="98"/>
      <c r="I620" s="99"/>
      <c r="J620" s="97"/>
      <c r="K620" s="99"/>
      <c r="L620" s="97"/>
      <c r="M620" s="97"/>
      <c r="N620" s="99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>
      <c r="A621" s="97"/>
      <c r="B621" s="97"/>
      <c r="C621" s="97"/>
      <c r="D621" s="97"/>
      <c r="E621" s="97"/>
      <c r="F621" s="97"/>
      <c r="G621" s="97"/>
      <c r="H621" s="98"/>
      <c r="I621" s="99"/>
      <c r="J621" s="97"/>
      <c r="K621" s="99"/>
      <c r="L621" s="97"/>
      <c r="M621" s="97"/>
      <c r="N621" s="99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>
      <c r="A622" s="97"/>
      <c r="B622" s="97"/>
      <c r="C622" s="97"/>
      <c r="D622" s="97"/>
      <c r="E622" s="97"/>
      <c r="F622" s="97"/>
      <c r="G622" s="97"/>
      <c r="H622" s="98"/>
      <c r="I622" s="99"/>
      <c r="J622" s="97"/>
      <c r="K622" s="99"/>
      <c r="L622" s="97"/>
      <c r="M622" s="97"/>
      <c r="N622" s="99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>
      <c r="A623" s="97"/>
      <c r="B623" s="97"/>
      <c r="C623" s="97"/>
      <c r="D623" s="97"/>
      <c r="E623" s="97"/>
      <c r="F623" s="97"/>
      <c r="G623" s="97"/>
      <c r="H623" s="98"/>
      <c r="I623" s="99"/>
      <c r="J623" s="97"/>
      <c r="K623" s="99"/>
      <c r="L623" s="97"/>
      <c r="M623" s="97"/>
      <c r="N623" s="99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>
      <c r="A624" s="97"/>
      <c r="B624" s="97"/>
      <c r="C624" s="97"/>
      <c r="D624" s="97"/>
      <c r="E624" s="97"/>
      <c r="F624" s="97"/>
      <c r="G624" s="97"/>
      <c r="H624" s="98"/>
      <c r="I624" s="99"/>
      <c r="J624" s="97"/>
      <c r="K624" s="99"/>
      <c r="L624" s="97"/>
      <c r="M624" s="97"/>
      <c r="N624" s="99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>
      <c r="A625" s="97"/>
      <c r="B625" s="97"/>
      <c r="C625" s="97"/>
      <c r="D625" s="97"/>
      <c r="E625" s="97"/>
      <c r="F625" s="97"/>
      <c r="G625" s="97"/>
      <c r="H625" s="98"/>
      <c r="I625" s="99"/>
      <c r="J625" s="97"/>
      <c r="K625" s="99"/>
      <c r="L625" s="97"/>
      <c r="M625" s="97"/>
      <c r="N625" s="99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>
      <c r="A626" s="97"/>
      <c r="B626" s="97"/>
      <c r="C626" s="97"/>
      <c r="D626" s="97"/>
      <c r="E626" s="97"/>
      <c r="F626" s="97"/>
      <c r="G626" s="97"/>
      <c r="H626" s="98"/>
      <c r="I626" s="99"/>
      <c r="J626" s="97"/>
      <c r="K626" s="99"/>
      <c r="L626" s="97"/>
      <c r="M626" s="97"/>
      <c r="N626" s="99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>
      <c r="A627" s="97"/>
      <c r="B627" s="97"/>
      <c r="C627" s="97"/>
      <c r="D627" s="97"/>
      <c r="E627" s="97"/>
      <c r="F627" s="97"/>
      <c r="G627" s="97"/>
      <c r="H627" s="98"/>
      <c r="I627" s="99"/>
      <c r="J627" s="97"/>
      <c r="K627" s="99"/>
      <c r="L627" s="97"/>
      <c r="M627" s="97"/>
      <c r="N627" s="99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>
      <c r="A628" s="97"/>
      <c r="B628" s="97"/>
      <c r="C628" s="97"/>
      <c r="D628" s="97"/>
      <c r="E628" s="97"/>
      <c r="F628" s="97"/>
      <c r="G628" s="97"/>
      <c r="H628" s="98"/>
      <c r="I628" s="99"/>
      <c r="J628" s="97"/>
      <c r="K628" s="99"/>
      <c r="L628" s="97"/>
      <c r="M628" s="97"/>
      <c r="N628" s="99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>
      <c r="A629" s="97"/>
      <c r="B629" s="97"/>
      <c r="C629" s="97"/>
      <c r="D629" s="97"/>
      <c r="E629" s="97"/>
      <c r="F629" s="97"/>
      <c r="G629" s="97"/>
      <c r="H629" s="98"/>
      <c r="I629" s="99"/>
      <c r="J629" s="97"/>
      <c r="K629" s="99"/>
      <c r="L629" s="97"/>
      <c r="M629" s="97"/>
      <c r="N629" s="99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>
      <c r="A630" s="97"/>
      <c r="B630" s="97"/>
      <c r="C630" s="97"/>
      <c r="D630" s="97"/>
      <c r="E630" s="97"/>
      <c r="F630" s="97"/>
      <c r="G630" s="97"/>
      <c r="H630" s="98"/>
      <c r="I630" s="99"/>
      <c r="J630" s="97"/>
      <c r="K630" s="99"/>
      <c r="L630" s="97"/>
      <c r="M630" s="97"/>
      <c r="N630" s="99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>
      <c r="A631" s="97"/>
      <c r="B631" s="97"/>
      <c r="C631" s="97"/>
      <c r="D631" s="97"/>
      <c r="E631" s="97"/>
      <c r="F631" s="97"/>
      <c r="G631" s="97"/>
      <c r="H631" s="98"/>
      <c r="I631" s="99"/>
      <c r="J631" s="97"/>
      <c r="K631" s="99"/>
      <c r="L631" s="97"/>
      <c r="M631" s="97"/>
      <c r="N631" s="99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>
      <c r="A632" s="97"/>
      <c r="B632" s="97"/>
      <c r="C632" s="97"/>
      <c r="D632" s="97"/>
      <c r="E632" s="97"/>
      <c r="F632" s="97"/>
      <c r="G632" s="97"/>
      <c r="H632" s="98"/>
      <c r="I632" s="99"/>
      <c r="J632" s="97"/>
      <c r="K632" s="99"/>
      <c r="L632" s="97"/>
      <c r="M632" s="97"/>
      <c r="N632" s="99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>
      <c r="A633" s="97"/>
      <c r="B633" s="97"/>
      <c r="C633" s="97"/>
      <c r="D633" s="97"/>
      <c r="E633" s="97"/>
      <c r="F633" s="97"/>
      <c r="G633" s="97"/>
      <c r="H633" s="98"/>
      <c r="I633" s="99"/>
      <c r="J633" s="97"/>
      <c r="K633" s="99"/>
      <c r="L633" s="97"/>
      <c r="M633" s="97"/>
      <c r="N633" s="99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>
      <c r="A634" s="97"/>
      <c r="B634" s="97"/>
      <c r="C634" s="97"/>
      <c r="D634" s="97"/>
      <c r="E634" s="97"/>
      <c r="F634" s="97"/>
      <c r="G634" s="97"/>
      <c r="H634" s="98"/>
      <c r="I634" s="99"/>
      <c r="J634" s="97"/>
      <c r="K634" s="99"/>
      <c r="L634" s="97"/>
      <c r="M634" s="97"/>
      <c r="N634" s="99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>
      <c r="A635" s="97"/>
      <c r="B635" s="97"/>
      <c r="C635" s="97"/>
      <c r="D635" s="97"/>
      <c r="E635" s="97"/>
      <c r="F635" s="97"/>
      <c r="G635" s="97"/>
      <c r="H635" s="98"/>
      <c r="I635" s="99"/>
      <c r="J635" s="97"/>
      <c r="K635" s="99"/>
      <c r="L635" s="97"/>
      <c r="M635" s="97"/>
      <c r="N635" s="99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>
      <c r="A636" s="97"/>
      <c r="B636" s="97"/>
      <c r="C636" s="97"/>
      <c r="D636" s="97"/>
      <c r="E636" s="97"/>
      <c r="F636" s="97"/>
      <c r="G636" s="97"/>
      <c r="H636" s="98"/>
      <c r="I636" s="99"/>
      <c r="J636" s="97"/>
      <c r="K636" s="99"/>
      <c r="L636" s="97"/>
      <c r="M636" s="97"/>
      <c r="N636" s="99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>
      <c r="A637" s="97"/>
      <c r="B637" s="97"/>
      <c r="C637" s="97"/>
      <c r="D637" s="97"/>
      <c r="E637" s="97"/>
      <c r="F637" s="97"/>
      <c r="G637" s="97"/>
      <c r="H637" s="98"/>
      <c r="I637" s="99"/>
      <c r="J637" s="97"/>
      <c r="K637" s="99"/>
      <c r="L637" s="97"/>
      <c r="M637" s="97"/>
      <c r="N637" s="99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>
      <c r="A638" s="97"/>
      <c r="B638" s="97"/>
      <c r="C638" s="97"/>
      <c r="D638" s="97"/>
      <c r="E638" s="97"/>
      <c r="F638" s="97"/>
      <c r="G638" s="97"/>
      <c r="H638" s="98"/>
      <c r="I638" s="99"/>
      <c r="J638" s="97"/>
      <c r="K638" s="99"/>
      <c r="L638" s="97"/>
      <c r="M638" s="97"/>
      <c r="N638" s="99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>
      <c r="A639" s="97"/>
      <c r="B639" s="97"/>
      <c r="C639" s="97"/>
      <c r="D639" s="97"/>
      <c r="E639" s="97"/>
      <c r="F639" s="97"/>
      <c r="G639" s="97"/>
      <c r="H639" s="98"/>
      <c r="I639" s="99"/>
      <c r="J639" s="97"/>
      <c r="K639" s="99"/>
      <c r="L639" s="97"/>
      <c r="M639" s="97"/>
      <c r="N639" s="99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>
      <c r="A640" s="97"/>
      <c r="B640" s="97"/>
      <c r="C640" s="97"/>
      <c r="D640" s="97"/>
      <c r="E640" s="97"/>
      <c r="F640" s="97"/>
      <c r="G640" s="97"/>
      <c r="H640" s="98"/>
      <c r="I640" s="99"/>
      <c r="J640" s="97"/>
      <c r="K640" s="99"/>
      <c r="L640" s="97"/>
      <c r="M640" s="97"/>
      <c r="N640" s="99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>
      <c r="A641" s="97"/>
      <c r="B641" s="97"/>
      <c r="C641" s="97"/>
      <c r="D641" s="97"/>
      <c r="E641" s="97"/>
      <c r="F641" s="97"/>
      <c r="G641" s="97"/>
      <c r="H641" s="98"/>
      <c r="I641" s="99"/>
      <c r="J641" s="97"/>
      <c r="K641" s="99"/>
      <c r="L641" s="97"/>
      <c r="M641" s="97"/>
      <c r="N641" s="99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>
      <c r="A642" s="97"/>
      <c r="B642" s="97"/>
      <c r="C642" s="97"/>
      <c r="D642" s="97"/>
      <c r="E642" s="97"/>
      <c r="F642" s="97"/>
      <c r="G642" s="97"/>
      <c r="H642" s="98"/>
      <c r="I642" s="99"/>
      <c r="J642" s="97"/>
      <c r="K642" s="99"/>
      <c r="L642" s="97"/>
      <c r="M642" s="97"/>
      <c r="N642" s="99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>
      <c r="A643" s="97"/>
      <c r="B643" s="97"/>
      <c r="C643" s="97"/>
      <c r="D643" s="97"/>
      <c r="E643" s="97"/>
      <c r="F643" s="97"/>
      <c r="G643" s="97"/>
      <c r="H643" s="98"/>
      <c r="I643" s="99"/>
      <c r="J643" s="97"/>
      <c r="K643" s="99"/>
      <c r="L643" s="97"/>
      <c r="M643" s="97"/>
      <c r="N643" s="99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>
      <c r="A644" s="97"/>
      <c r="B644" s="97"/>
      <c r="C644" s="97"/>
      <c r="D644" s="97"/>
      <c r="E644" s="97"/>
      <c r="F644" s="97"/>
      <c r="G644" s="97"/>
      <c r="H644" s="98"/>
      <c r="I644" s="99"/>
      <c r="J644" s="97"/>
      <c r="K644" s="99"/>
      <c r="L644" s="97"/>
      <c r="M644" s="97"/>
      <c r="N644" s="99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>
      <c r="A645" s="97"/>
      <c r="B645" s="97"/>
      <c r="C645" s="97"/>
      <c r="D645" s="97"/>
      <c r="E645" s="97"/>
      <c r="F645" s="97"/>
      <c r="G645" s="97"/>
      <c r="H645" s="98"/>
      <c r="I645" s="99"/>
      <c r="J645" s="97"/>
      <c r="K645" s="99"/>
      <c r="L645" s="97"/>
      <c r="M645" s="97"/>
      <c r="N645" s="99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>
      <c r="A646" s="97"/>
      <c r="B646" s="97"/>
      <c r="C646" s="97"/>
      <c r="D646" s="97"/>
      <c r="E646" s="97"/>
      <c r="F646" s="97"/>
      <c r="G646" s="97"/>
      <c r="H646" s="98"/>
      <c r="I646" s="99"/>
      <c r="J646" s="97"/>
      <c r="K646" s="99"/>
      <c r="L646" s="97"/>
      <c r="M646" s="97"/>
      <c r="N646" s="99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>
      <c r="A647" s="97"/>
      <c r="B647" s="97"/>
      <c r="C647" s="97"/>
      <c r="D647" s="97"/>
      <c r="E647" s="97"/>
      <c r="F647" s="97"/>
      <c r="G647" s="97"/>
      <c r="H647" s="98"/>
      <c r="I647" s="99"/>
      <c r="J647" s="97"/>
      <c r="K647" s="99"/>
      <c r="L647" s="97"/>
      <c r="M647" s="97"/>
      <c r="N647" s="99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>
      <c r="A648" s="97"/>
      <c r="B648" s="97"/>
      <c r="C648" s="97"/>
      <c r="D648" s="97"/>
      <c r="E648" s="97"/>
      <c r="F648" s="97"/>
      <c r="G648" s="97"/>
      <c r="H648" s="98"/>
      <c r="I648" s="99"/>
      <c r="J648" s="97"/>
      <c r="K648" s="99"/>
      <c r="L648" s="97"/>
      <c r="M648" s="97"/>
      <c r="N648" s="99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>
      <c r="A649" s="97"/>
      <c r="B649" s="97"/>
      <c r="C649" s="97"/>
      <c r="D649" s="97"/>
      <c r="E649" s="97"/>
      <c r="F649" s="97"/>
      <c r="G649" s="97"/>
      <c r="H649" s="98"/>
      <c r="I649" s="99"/>
      <c r="J649" s="97"/>
      <c r="K649" s="99"/>
      <c r="L649" s="97"/>
      <c r="M649" s="97"/>
      <c r="N649" s="99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>
      <c r="A650" s="97"/>
      <c r="B650" s="97"/>
      <c r="C650" s="97"/>
      <c r="D650" s="97"/>
      <c r="E650" s="97"/>
      <c r="F650" s="97"/>
      <c r="G650" s="97"/>
      <c r="H650" s="98"/>
      <c r="I650" s="99"/>
      <c r="J650" s="97"/>
      <c r="K650" s="99"/>
      <c r="L650" s="97"/>
      <c r="M650" s="97"/>
      <c r="N650" s="99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>
      <c r="A651" s="97"/>
      <c r="B651" s="97"/>
      <c r="C651" s="97"/>
      <c r="D651" s="97"/>
      <c r="E651" s="97"/>
      <c r="F651" s="97"/>
      <c r="G651" s="97"/>
      <c r="H651" s="98"/>
      <c r="I651" s="99"/>
      <c r="J651" s="97"/>
      <c r="K651" s="99"/>
      <c r="L651" s="97"/>
      <c r="M651" s="97"/>
      <c r="N651" s="99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>
      <c r="A652" s="97"/>
      <c r="B652" s="97"/>
      <c r="C652" s="97"/>
      <c r="D652" s="97"/>
      <c r="E652" s="97"/>
      <c r="F652" s="97"/>
      <c r="G652" s="97"/>
      <c r="H652" s="98"/>
      <c r="I652" s="99"/>
      <c r="J652" s="97"/>
      <c r="K652" s="99"/>
      <c r="L652" s="97"/>
      <c r="M652" s="97"/>
      <c r="N652" s="99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>
      <c r="A653" s="97"/>
      <c r="B653" s="97"/>
      <c r="C653" s="97"/>
      <c r="D653" s="97"/>
      <c r="E653" s="97"/>
      <c r="F653" s="97"/>
      <c r="G653" s="97"/>
      <c r="H653" s="98"/>
      <c r="I653" s="99"/>
      <c r="J653" s="97"/>
      <c r="K653" s="99"/>
      <c r="L653" s="97"/>
      <c r="M653" s="97"/>
      <c r="N653" s="99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>
      <c r="A654" s="97"/>
      <c r="B654" s="97"/>
      <c r="C654" s="97"/>
      <c r="D654" s="97"/>
      <c r="E654" s="97"/>
      <c r="F654" s="97"/>
      <c r="G654" s="97"/>
      <c r="H654" s="98"/>
      <c r="I654" s="99"/>
      <c r="J654" s="97"/>
      <c r="K654" s="99"/>
      <c r="L654" s="97"/>
      <c r="M654" s="97"/>
      <c r="N654" s="99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>
      <c r="A655" s="97"/>
      <c r="B655" s="97"/>
      <c r="C655" s="97"/>
      <c r="D655" s="97"/>
      <c r="E655" s="97"/>
      <c r="F655" s="97"/>
      <c r="G655" s="97"/>
      <c r="H655" s="98"/>
      <c r="I655" s="99"/>
      <c r="J655" s="97"/>
      <c r="K655" s="99"/>
      <c r="L655" s="97"/>
      <c r="M655" s="97"/>
      <c r="N655" s="99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>
      <c r="A656" s="97"/>
      <c r="B656" s="97"/>
      <c r="C656" s="97"/>
      <c r="D656" s="97"/>
      <c r="E656" s="97"/>
      <c r="F656" s="97"/>
      <c r="G656" s="97"/>
      <c r="H656" s="98"/>
      <c r="I656" s="99"/>
      <c r="J656" s="97"/>
      <c r="K656" s="99"/>
      <c r="L656" s="97"/>
      <c r="M656" s="97"/>
      <c r="N656" s="99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>
      <c r="A657" s="97"/>
      <c r="B657" s="97"/>
      <c r="C657" s="97"/>
      <c r="D657" s="97"/>
      <c r="E657" s="97"/>
      <c r="F657" s="97"/>
      <c r="G657" s="97"/>
      <c r="H657" s="98"/>
      <c r="I657" s="99"/>
      <c r="J657" s="97"/>
      <c r="K657" s="99"/>
      <c r="L657" s="97"/>
      <c r="M657" s="97"/>
      <c r="N657" s="99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>
      <c r="A658" s="97"/>
      <c r="B658" s="97"/>
      <c r="C658" s="97"/>
      <c r="D658" s="97"/>
      <c r="E658" s="97"/>
      <c r="F658" s="97"/>
      <c r="G658" s="97"/>
      <c r="H658" s="98"/>
      <c r="I658" s="99"/>
      <c r="J658" s="97"/>
      <c r="K658" s="99"/>
      <c r="L658" s="97"/>
      <c r="M658" s="97"/>
      <c r="N658" s="99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>
      <c r="A659" s="97"/>
      <c r="B659" s="97"/>
      <c r="C659" s="97"/>
      <c r="D659" s="97"/>
      <c r="E659" s="97"/>
      <c r="F659" s="97"/>
      <c r="G659" s="97"/>
      <c r="H659" s="98"/>
      <c r="I659" s="99"/>
      <c r="J659" s="97"/>
      <c r="K659" s="99"/>
      <c r="L659" s="97"/>
      <c r="M659" s="97"/>
      <c r="N659" s="99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>
      <c r="A660" s="97"/>
      <c r="B660" s="97"/>
      <c r="C660" s="97"/>
      <c r="D660" s="97"/>
      <c r="E660" s="97"/>
      <c r="F660" s="97"/>
      <c r="G660" s="97"/>
      <c r="H660" s="98"/>
      <c r="I660" s="99"/>
      <c r="J660" s="97"/>
      <c r="K660" s="99"/>
      <c r="L660" s="97"/>
      <c r="M660" s="97"/>
      <c r="N660" s="99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>
      <c r="A661" s="97"/>
      <c r="B661" s="97"/>
      <c r="C661" s="97"/>
      <c r="D661" s="97"/>
      <c r="E661" s="97"/>
      <c r="F661" s="97"/>
      <c r="G661" s="97"/>
      <c r="H661" s="98"/>
      <c r="I661" s="99"/>
      <c r="J661" s="97"/>
      <c r="K661" s="99"/>
      <c r="L661" s="97"/>
      <c r="M661" s="97"/>
      <c r="N661" s="99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>
      <c r="A662" s="97"/>
      <c r="B662" s="97"/>
      <c r="C662" s="97"/>
      <c r="D662" s="97"/>
      <c r="E662" s="97"/>
      <c r="F662" s="97"/>
      <c r="G662" s="97"/>
      <c r="H662" s="98"/>
      <c r="I662" s="99"/>
      <c r="J662" s="97"/>
      <c r="K662" s="99"/>
      <c r="L662" s="97"/>
      <c r="M662" s="97"/>
      <c r="N662" s="99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>
      <c r="A663" s="97"/>
      <c r="B663" s="97"/>
      <c r="C663" s="97"/>
      <c r="D663" s="97"/>
      <c r="E663" s="97"/>
      <c r="F663" s="97"/>
      <c r="G663" s="97"/>
      <c r="H663" s="98"/>
      <c r="I663" s="99"/>
      <c r="J663" s="97"/>
      <c r="K663" s="99"/>
      <c r="L663" s="97"/>
      <c r="M663" s="97"/>
      <c r="N663" s="99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>
      <c r="A664" s="97"/>
      <c r="B664" s="97"/>
      <c r="C664" s="97"/>
      <c r="D664" s="97"/>
      <c r="E664" s="97"/>
      <c r="F664" s="97"/>
      <c r="G664" s="97"/>
      <c r="H664" s="98"/>
      <c r="I664" s="99"/>
      <c r="J664" s="97"/>
      <c r="K664" s="99"/>
      <c r="L664" s="97"/>
      <c r="M664" s="97"/>
      <c r="N664" s="99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>
      <c r="A665" s="97"/>
      <c r="B665" s="97"/>
      <c r="C665" s="97"/>
      <c r="D665" s="97"/>
      <c r="E665" s="97"/>
      <c r="F665" s="97"/>
      <c r="G665" s="97"/>
      <c r="H665" s="98"/>
      <c r="I665" s="99"/>
      <c r="J665" s="97"/>
      <c r="K665" s="99"/>
      <c r="L665" s="97"/>
      <c r="M665" s="97"/>
      <c r="N665" s="99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>
      <c r="A666" s="97"/>
      <c r="B666" s="97"/>
      <c r="C666" s="97"/>
      <c r="D666" s="97"/>
      <c r="E666" s="97"/>
      <c r="F666" s="97"/>
      <c r="G666" s="97"/>
      <c r="H666" s="98"/>
      <c r="I666" s="99"/>
      <c r="J666" s="97"/>
      <c r="K666" s="99"/>
      <c r="L666" s="97"/>
      <c r="M666" s="97"/>
      <c r="N666" s="99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>
      <c r="A667" s="97"/>
      <c r="B667" s="97"/>
      <c r="C667" s="97"/>
      <c r="D667" s="97"/>
      <c r="E667" s="97"/>
      <c r="F667" s="97"/>
      <c r="G667" s="97"/>
      <c r="H667" s="98"/>
      <c r="I667" s="99"/>
      <c r="J667" s="97"/>
      <c r="K667" s="99"/>
      <c r="L667" s="97"/>
      <c r="M667" s="97"/>
      <c r="N667" s="99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>
      <c r="A668" s="97"/>
      <c r="B668" s="97"/>
      <c r="C668" s="97"/>
      <c r="D668" s="97"/>
      <c r="E668" s="97"/>
      <c r="F668" s="97"/>
      <c r="G668" s="97"/>
      <c r="H668" s="98"/>
      <c r="I668" s="99"/>
      <c r="J668" s="97"/>
      <c r="K668" s="99"/>
      <c r="L668" s="97"/>
      <c r="M668" s="97"/>
      <c r="N668" s="99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>
      <c r="A669" s="97"/>
      <c r="B669" s="97"/>
      <c r="C669" s="97"/>
      <c r="D669" s="97"/>
      <c r="E669" s="97"/>
      <c r="F669" s="97"/>
      <c r="G669" s="97"/>
      <c r="H669" s="98"/>
      <c r="I669" s="99"/>
      <c r="J669" s="97"/>
      <c r="K669" s="99"/>
      <c r="L669" s="97"/>
      <c r="M669" s="97"/>
      <c r="N669" s="99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>
      <c r="A670" s="97"/>
      <c r="B670" s="97"/>
      <c r="C670" s="97"/>
      <c r="D670" s="97"/>
      <c r="E670" s="97"/>
      <c r="F670" s="97"/>
      <c r="G670" s="97"/>
      <c r="H670" s="98"/>
      <c r="I670" s="99"/>
      <c r="J670" s="97"/>
      <c r="K670" s="99"/>
      <c r="L670" s="97"/>
      <c r="M670" s="97"/>
      <c r="N670" s="99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>
      <c r="A671" s="97"/>
      <c r="B671" s="97"/>
      <c r="C671" s="97"/>
      <c r="D671" s="97"/>
      <c r="E671" s="97"/>
      <c r="F671" s="97"/>
      <c r="G671" s="97"/>
      <c r="H671" s="98"/>
      <c r="I671" s="99"/>
      <c r="J671" s="97"/>
      <c r="K671" s="99"/>
      <c r="L671" s="97"/>
      <c r="M671" s="97"/>
      <c r="N671" s="99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>
      <c r="A672" s="97"/>
      <c r="B672" s="97"/>
      <c r="C672" s="97"/>
      <c r="D672" s="97"/>
      <c r="E672" s="97"/>
      <c r="F672" s="97"/>
      <c r="G672" s="97"/>
      <c r="H672" s="98"/>
      <c r="I672" s="99"/>
      <c r="J672" s="97"/>
      <c r="K672" s="99"/>
      <c r="L672" s="97"/>
      <c r="M672" s="97"/>
      <c r="N672" s="99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>
      <c r="A673" s="97"/>
      <c r="B673" s="97"/>
      <c r="C673" s="97"/>
      <c r="D673" s="97"/>
      <c r="E673" s="97"/>
      <c r="F673" s="97"/>
      <c r="G673" s="97"/>
      <c r="H673" s="98"/>
      <c r="I673" s="99"/>
      <c r="J673" s="97"/>
      <c r="K673" s="99"/>
      <c r="L673" s="97"/>
      <c r="M673" s="97"/>
      <c r="N673" s="99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>
      <c r="A674" s="97"/>
      <c r="B674" s="97"/>
      <c r="C674" s="97"/>
      <c r="D674" s="97"/>
      <c r="E674" s="97"/>
      <c r="F674" s="97"/>
      <c r="G674" s="97"/>
      <c r="H674" s="98"/>
      <c r="I674" s="99"/>
      <c r="J674" s="97"/>
      <c r="K674" s="99"/>
      <c r="L674" s="97"/>
      <c r="M674" s="97"/>
      <c r="N674" s="99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>
      <c r="A675" s="97"/>
      <c r="B675" s="97"/>
      <c r="C675" s="97"/>
      <c r="D675" s="97"/>
      <c r="E675" s="97"/>
      <c r="F675" s="97"/>
      <c r="G675" s="97"/>
      <c r="H675" s="98"/>
      <c r="I675" s="99"/>
      <c r="J675" s="97"/>
      <c r="K675" s="99"/>
      <c r="L675" s="97"/>
      <c r="M675" s="97"/>
      <c r="N675" s="99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>
      <c r="A676" s="97"/>
      <c r="B676" s="97"/>
      <c r="C676" s="97"/>
      <c r="D676" s="97"/>
      <c r="E676" s="97"/>
      <c r="F676" s="97"/>
      <c r="G676" s="97"/>
      <c r="H676" s="98"/>
      <c r="I676" s="99"/>
      <c r="J676" s="97"/>
      <c r="K676" s="99"/>
      <c r="L676" s="97"/>
      <c r="M676" s="97"/>
      <c r="N676" s="99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>
      <c r="A677" s="97"/>
      <c r="B677" s="97"/>
      <c r="C677" s="97"/>
      <c r="D677" s="97"/>
      <c r="E677" s="97"/>
      <c r="F677" s="97"/>
      <c r="G677" s="97"/>
      <c r="H677" s="98"/>
      <c r="I677" s="99"/>
      <c r="J677" s="97"/>
      <c r="K677" s="99"/>
      <c r="L677" s="97"/>
      <c r="M677" s="97"/>
      <c r="N677" s="99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>
      <c r="A678" s="97"/>
      <c r="B678" s="97"/>
      <c r="C678" s="97"/>
      <c r="D678" s="97"/>
      <c r="E678" s="97"/>
      <c r="F678" s="97"/>
      <c r="G678" s="97"/>
      <c r="H678" s="98"/>
      <c r="I678" s="99"/>
      <c r="J678" s="97"/>
      <c r="K678" s="99"/>
      <c r="L678" s="97"/>
      <c r="M678" s="97"/>
      <c r="N678" s="99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>
      <c r="A679" s="97"/>
      <c r="B679" s="97"/>
      <c r="C679" s="97"/>
      <c r="D679" s="97"/>
      <c r="E679" s="97"/>
      <c r="F679" s="97"/>
      <c r="G679" s="97"/>
      <c r="H679" s="98"/>
      <c r="I679" s="99"/>
      <c r="J679" s="97"/>
      <c r="K679" s="99"/>
      <c r="L679" s="97"/>
      <c r="M679" s="97"/>
      <c r="N679" s="99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>
      <c r="A680" s="97"/>
      <c r="B680" s="97"/>
      <c r="C680" s="97"/>
      <c r="D680" s="97"/>
      <c r="E680" s="97"/>
      <c r="F680" s="97"/>
      <c r="G680" s="97"/>
      <c r="H680" s="98"/>
      <c r="I680" s="99"/>
      <c r="J680" s="97"/>
      <c r="K680" s="99"/>
      <c r="L680" s="97"/>
      <c r="M680" s="97"/>
      <c r="N680" s="99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>
      <c r="A681" s="97"/>
      <c r="B681" s="97"/>
      <c r="C681" s="97"/>
      <c r="D681" s="97"/>
      <c r="E681" s="97"/>
      <c r="F681" s="97"/>
      <c r="G681" s="97"/>
      <c r="H681" s="98"/>
      <c r="I681" s="99"/>
      <c r="J681" s="97"/>
      <c r="K681" s="99"/>
      <c r="L681" s="97"/>
      <c r="M681" s="97"/>
      <c r="N681" s="99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>
      <c r="A682" s="97"/>
      <c r="B682" s="97"/>
      <c r="C682" s="97"/>
      <c r="D682" s="97"/>
      <c r="E682" s="97"/>
      <c r="F682" s="97"/>
      <c r="G682" s="97"/>
      <c r="H682" s="98"/>
      <c r="I682" s="99"/>
      <c r="J682" s="97"/>
      <c r="K682" s="99"/>
      <c r="L682" s="97"/>
      <c r="M682" s="97"/>
      <c r="N682" s="99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>
      <c r="A683" s="97"/>
      <c r="B683" s="97"/>
      <c r="C683" s="97"/>
      <c r="D683" s="97"/>
      <c r="E683" s="97"/>
      <c r="F683" s="97"/>
      <c r="G683" s="97"/>
      <c r="H683" s="98"/>
      <c r="I683" s="99"/>
      <c r="J683" s="97"/>
      <c r="K683" s="99"/>
      <c r="L683" s="97"/>
      <c r="M683" s="97"/>
      <c r="N683" s="99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>
      <c r="A684" s="97"/>
      <c r="B684" s="97"/>
      <c r="C684" s="97"/>
      <c r="D684" s="97"/>
      <c r="E684" s="97"/>
      <c r="F684" s="97"/>
      <c r="G684" s="97"/>
      <c r="H684" s="98"/>
      <c r="I684" s="99"/>
      <c r="J684" s="97"/>
      <c r="K684" s="99"/>
      <c r="L684" s="97"/>
      <c r="M684" s="97"/>
      <c r="N684" s="99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>
      <c r="A685" s="97"/>
      <c r="B685" s="97"/>
      <c r="C685" s="97"/>
      <c r="D685" s="97"/>
      <c r="E685" s="97"/>
      <c r="F685" s="97"/>
      <c r="G685" s="97"/>
      <c r="H685" s="98"/>
      <c r="I685" s="99"/>
      <c r="J685" s="97"/>
      <c r="K685" s="99"/>
      <c r="L685" s="97"/>
      <c r="M685" s="97"/>
      <c r="N685" s="99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>
      <c r="A686" s="97"/>
      <c r="B686" s="97"/>
      <c r="C686" s="97"/>
      <c r="D686" s="97"/>
      <c r="E686" s="97"/>
      <c r="F686" s="97"/>
      <c r="G686" s="97"/>
      <c r="H686" s="98"/>
      <c r="I686" s="99"/>
      <c r="J686" s="97"/>
      <c r="K686" s="99"/>
      <c r="L686" s="97"/>
      <c r="M686" s="97"/>
      <c r="N686" s="99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>
      <c r="A687" s="97"/>
      <c r="B687" s="97"/>
      <c r="C687" s="97"/>
      <c r="D687" s="97"/>
      <c r="E687" s="97"/>
      <c r="F687" s="97"/>
      <c r="G687" s="97"/>
      <c r="H687" s="98"/>
      <c r="I687" s="99"/>
      <c r="J687" s="97"/>
      <c r="K687" s="99"/>
      <c r="L687" s="97"/>
      <c r="M687" s="97"/>
      <c r="N687" s="99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>
      <c r="A688" s="97"/>
      <c r="B688" s="97"/>
      <c r="C688" s="97"/>
      <c r="D688" s="97"/>
      <c r="E688" s="97"/>
      <c r="F688" s="97"/>
      <c r="G688" s="97"/>
      <c r="H688" s="98"/>
      <c r="I688" s="99"/>
      <c r="J688" s="97"/>
      <c r="K688" s="99"/>
      <c r="L688" s="97"/>
      <c r="M688" s="97"/>
      <c r="N688" s="99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>
      <c r="A689" s="97"/>
      <c r="B689" s="97"/>
      <c r="C689" s="97"/>
      <c r="D689" s="97"/>
      <c r="E689" s="97"/>
      <c r="F689" s="97"/>
      <c r="G689" s="97"/>
      <c r="H689" s="98"/>
      <c r="I689" s="99"/>
      <c r="J689" s="97"/>
      <c r="K689" s="99"/>
      <c r="L689" s="97"/>
      <c r="M689" s="97"/>
      <c r="N689" s="99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>
      <c r="A690" s="97"/>
      <c r="B690" s="97"/>
      <c r="C690" s="97"/>
      <c r="D690" s="97"/>
      <c r="E690" s="97"/>
      <c r="F690" s="97"/>
      <c r="G690" s="97"/>
      <c r="H690" s="98"/>
      <c r="I690" s="99"/>
      <c r="J690" s="97"/>
      <c r="K690" s="99"/>
      <c r="L690" s="97"/>
      <c r="M690" s="97"/>
      <c r="N690" s="99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>
      <c r="A691" s="97"/>
      <c r="B691" s="97"/>
      <c r="C691" s="97"/>
      <c r="D691" s="97"/>
      <c r="E691" s="97"/>
      <c r="F691" s="97"/>
      <c r="G691" s="97"/>
      <c r="H691" s="98"/>
      <c r="I691" s="99"/>
      <c r="J691" s="97"/>
      <c r="K691" s="99"/>
      <c r="L691" s="97"/>
      <c r="M691" s="97"/>
      <c r="N691" s="99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>
      <c r="A692" s="97"/>
      <c r="B692" s="97"/>
      <c r="C692" s="97"/>
      <c r="D692" s="97"/>
      <c r="E692" s="97"/>
      <c r="F692" s="97"/>
      <c r="G692" s="97"/>
      <c r="H692" s="98"/>
      <c r="I692" s="99"/>
      <c r="J692" s="97"/>
      <c r="K692" s="99"/>
      <c r="L692" s="97"/>
      <c r="M692" s="97"/>
      <c r="N692" s="99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>
      <c r="A693" s="97"/>
      <c r="B693" s="97"/>
      <c r="C693" s="97"/>
      <c r="D693" s="97"/>
      <c r="E693" s="97"/>
      <c r="F693" s="97"/>
      <c r="G693" s="97"/>
      <c r="H693" s="98"/>
      <c r="I693" s="99"/>
      <c r="J693" s="97"/>
      <c r="K693" s="99"/>
      <c r="L693" s="97"/>
      <c r="M693" s="97"/>
      <c r="N693" s="99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>
      <c r="A694" s="97"/>
      <c r="B694" s="97"/>
      <c r="C694" s="97"/>
      <c r="D694" s="97"/>
      <c r="E694" s="97"/>
      <c r="F694" s="97"/>
      <c r="G694" s="97"/>
      <c r="H694" s="98"/>
      <c r="I694" s="99"/>
      <c r="J694" s="97"/>
      <c r="K694" s="99"/>
      <c r="L694" s="97"/>
      <c r="M694" s="97"/>
      <c r="N694" s="99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>
      <c r="A695" s="97"/>
      <c r="B695" s="97"/>
      <c r="C695" s="97"/>
      <c r="D695" s="97"/>
      <c r="E695" s="97"/>
      <c r="F695" s="97"/>
      <c r="G695" s="97"/>
      <c r="H695" s="98"/>
      <c r="I695" s="99"/>
      <c r="J695" s="97"/>
      <c r="K695" s="99"/>
      <c r="L695" s="97"/>
      <c r="M695" s="97"/>
      <c r="N695" s="99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>
      <c r="A696" s="97"/>
      <c r="B696" s="97"/>
      <c r="C696" s="97"/>
      <c r="D696" s="97"/>
      <c r="E696" s="97"/>
      <c r="F696" s="97"/>
      <c r="G696" s="97"/>
      <c r="H696" s="98"/>
      <c r="I696" s="99"/>
      <c r="J696" s="97"/>
      <c r="K696" s="99"/>
      <c r="L696" s="97"/>
      <c r="M696" s="97"/>
      <c r="N696" s="99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>
      <c r="A697" s="97"/>
      <c r="B697" s="97"/>
      <c r="C697" s="97"/>
      <c r="D697" s="97"/>
      <c r="E697" s="97"/>
      <c r="F697" s="97"/>
      <c r="G697" s="97"/>
      <c r="H697" s="98"/>
      <c r="I697" s="99"/>
      <c r="J697" s="97"/>
      <c r="K697" s="99"/>
      <c r="L697" s="97"/>
      <c r="M697" s="97"/>
      <c r="N697" s="99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>
      <c r="A698" s="97"/>
      <c r="B698" s="97"/>
      <c r="C698" s="97"/>
      <c r="D698" s="97"/>
      <c r="E698" s="97"/>
      <c r="F698" s="97"/>
      <c r="G698" s="97"/>
      <c r="H698" s="98"/>
      <c r="I698" s="99"/>
      <c r="J698" s="97"/>
      <c r="K698" s="99"/>
      <c r="L698" s="97"/>
      <c r="M698" s="97"/>
      <c r="N698" s="99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>
      <c r="A699" s="97"/>
      <c r="B699" s="97"/>
      <c r="C699" s="97"/>
      <c r="D699" s="97"/>
      <c r="E699" s="97"/>
      <c r="F699" s="97"/>
      <c r="G699" s="97"/>
      <c r="H699" s="98"/>
      <c r="I699" s="99"/>
      <c r="J699" s="97"/>
      <c r="K699" s="99"/>
      <c r="L699" s="97"/>
      <c r="M699" s="97"/>
      <c r="N699" s="99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>
      <c r="A700" s="97"/>
      <c r="B700" s="97"/>
      <c r="C700" s="97"/>
      <c r="D700" s="97"/>
      <c r="E700" s="97"/>
      <c r="F700" s="97"/>
      <c r="G700" s="97"/>
      <c r="H700" s="98"/>
      <c r="I700" s="99"/>
      <c r="J700" s="97"/>
      <c r="K700" s="99"/>
      <c r="L700" s="97"/>
      <c r="M700" s="97"/>
      <c r="N700" s="99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>
      <c r="A701" s="97"/>
      <c r="B701" s="97"/>
      <c r="C701" s="97"/>
      <c r="D701" s="97"/>
      <c r="E701" s="97"/>
      <c r="F701" s="97"/>
      <c r="G701" s="97"/>
      <c r="H701" s="98"/>
      <c r="I701" s="99"/>
      <c r="J701" s="97"/>
      <c r="K701" s="99"/>
      <c r="L701" s="97"/>
      <c r="M701" s="97"/>
      <c r="N701" s="99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>
      <c r="A702" s="97"/>
      <c r="B702" s="97"/>
      <c r="C702" s="97"/>
      <c r="D702" s="97"/>
      <c r="E702" s="97"/>
      <c r="F702" s="97"/>
      <c r="G702" s="97"/>
      <c r="H702" s="98"/>
      <c r="I702" s="99"/>
      <c r="J702" s="97"/>
      <c r="K702" s="99"/>
      <c r="L702" s="97"/>
      <c r="M702" s="97"/>
      <c r="N702" s="99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>
      <c r="A703" s="97"/>
      <c r="B703" s="97"/>
      <c r="C703" s="97"/>
      <c r="D703" s="97"/>
      <c r="E703" s="97"/>
      <c r="F703" s="97"/>
      <c r="G703" s="97"/>
      <c r="H703" s="98"/>
      <c r="I703" s="99"/>
      <c r="J703" s="97"/>
      <c r="K703" s="99"/>
      <c r="L703" s="97"/>
      <c r="M703" s="97"/>
      <c r="N703" s="99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>
      <c r="A704" s="97"/>
      <c r="B704" s="97"/>
      <c r="C704" s="97"/>
      <c r="D704" s="97"/>
      <c r="E704" s="97"/>
      <c r="F704" s="97"/>
      <c r="G704" s="97"/>
      <c r="H704" s="98"/>
      <c r="I704" s="99"/>
      <c r="J704" s="97"/>
      <c r="K704" s="99"/>
      <c r="L704" s="97"/>
      <c r="M704" s="97"/>
      <c r="N704" s="99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>
      <c r="A705" s="97"/>
      <c r="B705" s="97"/>
      <c r="C705" s="97"/>
      <c r="D705" s="97"/>
      <c r="E705" s="97"/>
      <c r="F705" s="97"/>
      <c r="G705" s="97"/>
      <c r="H705" s="98"/>
      <c r="I705" s="99"/>
      <c r="J705" s="97"/>
      <c r="K705" s="99"/>
      <c r="L705" s="97"/>
      <c r="M705" s="97"/>
      <c r="N705" s="99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>
      <c r="A706" s="97"/>
      <c r="B706" s="97"/>
      <c r="C706" s="97"/>
      <c r="D706" s="97"/>
      <c r="E706" s="97"/>
      <c r="F706" s="97"/>
      <c r="G706" s="97"/>
      <c r="H706" s="98"/>
      <c r="I706" s="99"/>
      <c r="J706" s="97"/>
      <c r="K706" s="99"/>
      <c r="L706" s="97"/>
      <c r="M706" s="97"/>
      <c r="N706" s="99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>
      <c r="A707" s="97"/>
      <c r="B707" s="97"/>
      <c r="C707" s="97"/>
      <c r="D707" s="97"/>
      <c r="E707" s="97"/>
      <c r="F707" s="97"/>
      <c r="G707" s="97"/>
      <c r="H707" s="98"/>
      <c r="I707" s="99"/>
      <c r="J707" s="97"/>
      <c r="K707" s="99"/>
      <c r="L707" s="97"/>
      <c r="M707" s="97"/>
      <c r="N707" s="99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>
      <c r="A708" s="97"/>
      <c r="B708" s="97"/>
      <c r="C708" s="97"/>
      <c r="D708" s="97"/>
      <c r="E708" s="97"/>
      <c r="F708" s="97"/>
      <c r="G708" s="97"/>
      <c r="H708" s="98"/>
      <c r="I708" s="99"/>
      <c r="J708" s="97"/>
      <c r="K708" s="99"/>
      <c r="L708" s="97"/>
      <c r="M708" s="97"/>
      <c r="N708" s="99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>
      <c r="A709" s="97"/>
      <c r="B709" s="97"/>
      <c r="C709" s="97"/>
      <c r="D709" s="97"/>
      <c r="E709" s="97"/>
      <c r="F709" s="97"/>
      <c r="G709" s="97"/>
      <c r="H709" s="98"/>
      <c r="I709" s="99"/>
      <c r="J709" s="97"/>
      <c r="K709" s="99"/>
      <c r="L709" s="97"/>
      <c r="M709" s="97"/>
      <c r="N709" s="99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>
      <c r="A710" s="97"/>
      <c r="B710" s="97"/>
      <c r="C710" s="97"/>
      <c r="D710" s="97"/>
      <c r="E710" s="97"/>
      <c r="F710" s="97"/>
      <c r="G710" s="97"/>
      <c r="H710" s="98"/>
      <c r="I710" s="99"/>
      <c r="J710" s="97"/>
      <c r="K710" s="99"/>
      <c r="L710" s="97"/>
      <c r="M710" s="97"/>
      <c r="N710" s="99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>
      <c r="A711" s="97"/>
      <c r="B711" s="97"/>
      <c r="C711" s="97"/>
      <c r="D711" s="97"/>
      <c r="E711" s="97"/>
      <c r="F711" s="97"/>
      <c r="G711" s="97"/>
      <c r="H711" s="98"/>
      <c r="I711" s="99"/>
      <c r="J711" s="97"/>
      <c r="K711" s="99"/>
      <c r="L711" s="97"/>
      <c r="M711" s="97"/>
      <c r="N711" s="99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>
      <c r="A712" s="97"/>
      <c r="B712" s="97"/>
      <c r="C712" s="97"/>
      <c r="D712" s="97"/>
      <c r="E712" s="97"/>
      <c r="F712" s="97"/>
      <c r="G712" s="97"/>
      <c r="H712" s="98"/>
      <c r="I712" s="99"/>
      <c r="J712" s="97"/>
      <c r="K712" s="99"/>
      <c r="L712" s="97"/>
      <c r="M712" s="97"/>
      <c r="N712" s="99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>
      <c r="A713" s="97"/>
      <c r="B713" s="97"/>
      <c r="C713" s="97"/>
      <c r="D713" s="97"/>
      <c r="E713" s="97"/>
      <c r="F713" s="97"/>
      <c r="G713" s="97"/>
      <c r="H713" s="98"/>
      <c r="I713" s="99"/>
      <c r="J713" s="97"/>
      <c r="K713" s="99"/>
      <c r="L713" s="97"/>
      <c r="M713" s="97"/>
      <c r="N713" s="99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>
      <c r="A714" s="97"/>
      <c r="B714" s="97"/>
      <c r="C714" s="97"/>
      <c r="D714" s="97"/>
      <c r="E714" s="97"/>
      <c r="F714" s="97"/>
      <c r="G714" s="97"/>
      <c r="H714" s="98"/>
      <c r="I714" s="99"/>
      <c r="J714" s="97"/>
      <c r="K714" s="99"/>
      <c r="L714" s="97"/>
      <c r="M714" s="97"/>
      <c r="N714" s="99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>
      <c r="A715" s="97"/>
      <c r="B715" s="97"/>
      <c r="C715" s="97"/>
      <c r="D715" s="97"/>
      <c r="E715" s="97"/>
      <c r="F715" s="97"/>
      <c r="G715" s="97"/>
      <c r="H715" s="98"/>
      <c r="I715" s="99"/>
      <c r="J715" s="97"/>
      <c r="K715" s="99"/>
      <c r="L715" s="97"/>
      <c r="M715" s="97"/>
      <c r="N715" s="99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>
      <c r="A716" s="97"/>
      <c r="B716" s="97"/>
      <c r="C716" s="97"/>
      <c r="D716" s="97"/>
      <c r="E716" s="97"/>
      <c r="F716" s="97"/>
      <c r="G716" s="97"/>
      <c r="H716" s="98"/>
      <c r="I716" s="99"/>
      <c r="J716" s="97"/>
      <c r="K716" s="99"/>
      <c r="L716" s="97"/>
      <c r="M716" s="97"/>
      <c r="N716" s="99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>
      <c r="A717" s="97"/>
      <c r="B717" s="97"/>
      <c r="C717" s="97"/>
      <c r="D717" s="97"/>
      <c r="E717" s="97"/>
      <c r="F717" s="97"/>
      <c r="G717" s="97"/>
      <c r="H717" s="98"/>
      <c r="I717" s="99"/>
      <c r="J717" s="97"/>
      <c r="K717" s="99"/>
      <c r="L717" s="97"/>
      <c r="M717" s="97"/>
      <c r="N717" s="99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>
      <c r="A718" s="97"/>
      <c r="B718" s="97"/>
      <c r="C718" s="97"/>
      <c r="D718" s="97"/>
      <c r="E718" s="97"/>
      <c r="F718" s="97"/>
      <c r="G718" s="97"/>
      <c r="H718" s="98"/>
      <c r="I718" s="99"/>
      <c r="J718" s="97"/>
      <c r="K718" s="99"/>
      <c r="L718" s="97"/>
      <c r="M718" s="97"/>
      <c r="N718" s="99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>
      <c r="A719" s="97"/>
      <c r="B719" s="97"/>
      <c r="C719" s="97"/>
      <c r="D719" s="97"/>
      <c r="E719" s="97"/>
      <c r="F719" s="97"/>
      <c r="G719" s="97"/>
      <c r="H719" s="98"/>
      <c r="I719" s="99"/>
      <c r="J719" s="97"/>
      <c r="K719" s="99"/>
      <c r="L719" s="97"/>
      <c r="M719" s="97"/>
      <c r="N719" s="99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>
      <c r="A720" s="97"/>
      <c r="B720" s="97"/>
      <c r="C720" s="97"/>
      <c r="D720" s="97"/>
      <c r="E720" s="97"/>
      <c r="F720" s="97"/>
      <c r="G720" s="97"/>
      <c r="H720" s="98"/>
      <c r="I720" s="99"/>
      <c r="J720" s="97"/>
      <c r="K720" s="99"/>
      <c r="L720" s="97"/>
      <c r="M720" s="97"/>
      <c r="N720" s="99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>
      <c r="A721" s="97"/>
      <c r="B721" s="97"/>
      <c r="C721" s="97"/>
      <c r="D721" s="97"/>
      <c r="E721" s="97"/>
      <c r="F721" s="97"/>
      <c r="G721" s="97"/>
      <c r="H721" s="98"/>
      <c r="I721" s="99"/>
      <c r="J721" s="97"/>
      <c r="K721" s="99"/>
      <c r="L721" s="97"/>
      <c r="M721" s="97"/>
      <c r="N721" s="99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>
      <c r="A722" s="97"/>
      <c r="B722" s="97"/>
      <c r="C722" s="97"/>
      <c r="D722" s="97"/>
      <c r="E722" s="97"/>
      <c r="F722" s="97"/>
      <c r="G722" s="97"/>
      <c r="H722" s="98"/>
      <c r="I722" s="99"/>
      <c r="J722" s="97"/>
      <c r="K722" s="99"/>
      <c r="L722" s="97"/>
      <c r="M722" s="97"/>
      <c r="N722" s="99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>
      <c r="A723" s="97"/>
      <c r="B723" s="97"/>
      <c r="C723" s="97"/>
      <c r="D723" s="97"/>
      <c r="E723" s="97"/>
      <c r="F723" s="97"/>
      <c r="G723" s="97"/>
      <c r="H723" s="98"/>
      <c r="I723" s="99"/>
      <c r="J723" s="97"/>
      <c r="K723" s="99"/>
      <c r="L723" s="97"/>
      <c r="M723" s="97"/>
      <c r="N723" s="99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>
      <c r="A724" s="97"/>
      <c r="B724" s="97"/>
      <c r="C724" s="97"/>
      <c r="D724" s="97"/>
      <c r="E724" s="97"/>
      <c r="F724" s="97"/>
      <c r="G724" s="97"/>
      <c r="H724" s="98"/>
      <c r="I724" s="99"/>
      <c r="J724" s="97"/>
      <c r="K724" s="99"/>
      <c r="L724" s="97"/>
      <c r="M724" s="97"/>
      <c r="N724" s="99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>
      <c r="A725" s="97"/>
      <c r="B725" s="97"/>
      <c r="C725" s="97"/>
      <c r="D725" s="97"/>
      <c r="E725" s="97"/>
      <c r="F725" s="97"/>
      <c r="G725" s="97"/>
      <c r="H725" s="98"/>
      <c r="I725" s="99"/>
      <c r="J725" s="97"/>
      <c r="K725" s="99"/>
      <c r="L725" s="97"/>
      <c r="M725" s="97"/>
      <c r="N725" s="99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>
      <c r="A726" s="97"/>
      <c r="B726" s="97"/>
      <c r="C726" s="97"/>
      <c r="D726" s="97"/>
      <c r="E726" s="97"/>
      <c r="F726" s="97"/>
      <c r="G726" s="97"/>
      <c r="H726" s="98"/>
      <c r="I726" s="99"/>
      <c r="J726" s="97"/>
      <c r="K726" s="99"/>
      <c r="L726" s="97"/>
      <c r="M726" s="97"/>
      <c r="N726" s="99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>
      <c r="A727" s="97"/>
      <c r="B727" s="97"/>
      <c r="C727" s="97"/>
      <c r="D727" s="97"/>
      <c r="E727" s="97"/>
      <c r="F727" s="97"/>
      <c r="G727" s="97"/>
      <c r="H727" s="98"/>
      <c r="I727" s="99"/>
      <c r="J727" s="97"/>
      <c r="K727" s="99"/>
      <c r="L727" s="97"/>
      <c r="M727" s="97"/>
      <c r="N727" s="99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>
      <c r="A728" s="97"/>
      <c r="B728" s="97"/>
      <c r="C728" s="97"/>
      <c r="D728" s="97"/>
      <c r="E728" s="97"/>
      <c r="F728" s="97"/>
      <c r="G728" s="97"/>
      <c r="H728" s="98"/>
      <c r="I728" s="99"/>
      <c r="J728" s="97"/>
      <c r="K728" s="99"/>
      <c r="L728" s="97"/>
      <c r="M728" s="97"/>
      <c r="N728" s="99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>
      <c r="A729" s="97"/>
      <c r="B729" s="97"/>
      <c r="C729" s="97"/>
      <c r="D729" s="97"/>
      <c r="E729" s="97"/>
      <c r="F729" s="97"/>
      <c r="G729" s="97"/>
      <c r="H729" s="98"/>
      <c r="I729" s="99"/>
      <c r="J729" s="97"/>
      <c r="K729" s="99"/>
      <c r="L729" s="97"/>
      <c r="M729" s="97"/>
      <c r="N729" s="99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>
      <c r="A730" s="97"/>
      <c r="B730" s="97"/>
      <c r="C730" s="97"/>
      <c r="D730" s="97"/>
      <c r="E730" s="97"/>
      <c r="F730" s="97"/>
      <c r="G730" s="97"/>
      <c r="H730" s="98"/>
      <c r="I730" s="99"/>
      <c r="J730" s="97"/>
      <c r="K730" s="99"/>
      <c r="L730" s="97"/>
      <c r="M730" s="97"/>
      <c r="N730" s="99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>
      <c r="A731" s="97"/>
      <c r="B731" s="97"/>
      <c r="C731" s="97"/>
      <c r="D731" s="97"/>
      <c r="E731" s="97"/>
      <c r="F731" s="97"/>
      <c r="G731" s="97"/>
      <c r="H731" s="98"/>
      <c r="I731" s="99"/>
      <c r="J731" s="97"/>
      <c r="K731" s="99"/>
      <c r="L731" s="97"/>
      <c r="M731" s="97"/>
      <c r="N731" s="99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>
      <c r="A732" s="97"/>
      <c r="B732" s="97"/>
      <c r="C732" s="97"/>
      <c r="D732" s="97"/>
      <c r="E732" s="97"/>
      <c r="F732" s="97"/>
      <c r="G732" s="97"/>
      <c r="H732" s="98"/>
      <c r="I732" s="99"/>
      <c r="J732" s="97"/>
      <c r="K732" s="99"/>
      <c r="L732" s="97"/>
      <c r="M732" s="97"/>
      <c r="N732" s="99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>
      <c r="A733" s="97"/>
      <c r="B733" s="97"/>
      <c r="C733" s="97"/>
      <c r="D733" s="97"/>
      <c r="E733" s="97"/>
      <c r="F733" s="97"/>
      <c r="G733" s="97"/>
      <c r="H733" s="98"/>
      <c r="I733" s="99"/>
      <c r="J733" s="97"/>
      <c r="K733" s="99"/>
      <c r="L733" s="97"/>
      <c r="M733" s="97"/>
      <c r="N733" s="99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>
      <c r="A734" s="97"/>
      <c r="B734" s="97"/>
      <c r="C734" s="97"/>
      <c r="D734" s="97"/>
      <c r="E734" s="97"/>
      <c r="F734" s="97"/>
      <c r="G734" s="97"/>
      <c r="H734" s="98"/>
      <c r="I734" s="99"/>
      <c r="J734" s="97"/>
      <c r="K734" s="99"/>
      <c r="L734" s="97"/>
      <c r="M734" s="97"/>
      <c r="N734" s="99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>
      <c r="A735" s="97"/>
      <c r="B735" s="97"/>
      <c r="C735" s="97"/>
      <c r="D735" s="97"/>
      <c r="E735" s="97"/>
      <c r="F735" s="97"/>
      <c r="G735" s="97"/>
      <c r="H735" s="98"/>
      <c r="I735" s="99"/>
      <c r="J735" s="97"/>
      <c r="K735" s="99"/>
      <c r="L735" s="97"/>
      <c r="M735" s="97"/>
      <c r="N735" s="99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>
      <c r="A736" s="97"/>
      <c r="B736" s="97"/>
      <c r="C736" s="97"/>
      <c r="D736" s="97"/>
      <c r="E736" s="97"/>
      <c r="F736" s="97"/>
      <c r="G736" s="97"/>
      <c r="H736" s="98"/>
      <c r="I736" s="99"/>
      <c r="J736" s="97"/>
      <c r="K736" s="99"/>
      <c r="L736" s="97"/>
      <c r="M736" s="97"/>
      <c r="N736" s="99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>
      <c r="A737" s="97"/>
      <c r="B737" s="97"/>
      <c r="C737" s="97"/>
      <c r="D737" s="97"/>
      <c r="E737" s="97"/>
      <c r="F737" s="97"/>
      <c r="G737" s="97"/>
      <c r="H737" s="98"/>
      <c r="I737" s="99"/>
      <c r="J737" s="97"/>
      <c r="K737" s="99"/>
      <c r="L737" s="97"/>
      <c r="M737" s="97"/>
      <c r="N737" s="99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>
      <c r="A738" s="97"/>
      <c r="B738" s="97"/>
      <c r="C738" s="97"/>
      <c r="D738" s="97"/>
      <c r="E738" s="97"/>
      <c r="F738" s="97"/>
      <c r="G738" s="97"/>
      <c r="H738" s="98"/>
      <c r="I738" s="99"/>
      <c r="J738" s="97"/>
      <c r="K738" s="99"/>
      <c r="L738" s="97"/>
      <c r="M738" s="97"/>
      <c r="N738" s="99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>
      <c r="A739" s="97"/>
      <c r="B739" s="97"/>
      <c r="C739" s="97"/>
      <c r="D739" s="97"/>
      <c r="E739" s="97"/>
      <c r="F739" s="97"/>
      <c r="G739" s="97"/>
      <c r="H739" s="98"/>
      <c r="I739" s="99"/>
      <c r="J739" s="97"/>
      <c r="K739" s="99"/>
      <c r="L739" s="97"/>
      <c r="M739" s="97"/>
      <c r="N739" s="99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>
      <c r="A740" s="97"/>
      <c r="B740" s="97"/>
      <c r="C740" s="97"/>
      <c r="D740" s="97"/>
      <c r="E740" s="97"/>
      <c r="F740" s="97"/>
      <c r="G740" s="97"/>
      <c r="H740" s="98"/>
      <c r="I740" s="99"/>
      <c r="J740" s="97"/>
      <c r="K740" s="99"/>
      <c r="L740" s="97"/>
      <c r="M740" s="97"/>
      <c r="N740" s="99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>
      <c r="A741" s="97"/>
      <c r="B741" s="97"/>
      <c r="C741" s="97"/>
      <c r="D741" s="97"/>
      <c r="E741" s="97"/>
      <c r="F741" s="97"/>
      <c r="G741" s="97"/>
      <c r="H741" s="98"/>
      <c r="I741" s="99"/>
      <c r="J741" s="97"/>
      <c r="K741" s="99"/>
      <c r="L741" s="97"/>
      <c r="M741" s="97"/>
      <c r="N741" s="99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>
      <c r="A742" s="97"/>
      <c r="B742" s="97"/>
      <c r="C742" s="97"/>
      <c r="D742" s="97"/>
      <c r="E742" s="97"/>
      <c r="F742" s="97"/>
      <c r="G742" s="97"/>
      <c r="H742" s="98"/>
      <c r="I742" s="99"/>
      <c r="J742" s="97"/>
      <c r="K742" s="99"/>
      <c r="L742" s="97"/>
      <c r="M742" s="97"/>
      <c r="N742" s="99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>
      <c r="A743" s="97"/>
      <c r="B743" s="97"/>
      <c r="C743" s="97"/>
      <c r="D743" s="97"/>
      <c r="E743" s="97"/>
      <c r="F743" s="97"/>
      <c r="G743" s="97"/>
      <c r="H743" s="98"/>
      <c r="I743" s="99"/>
      <c r="J743" s="97"/>
      <c r="K743" s="99"/>
      <c r="L743" s="97"/>
      <c r="M743" s="97"/>
      <c r="N743" s="99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>
      <c r="A744" s="97"/>
      <c r="B744" s="97"/>
      <c r="C744" s="97"/>
      <c r="D744" s="97"/>
      <c r="E744" s="97"/>
      <c r="F744" s="97"/>
      <c r="G744" s="97"/>
      <c r="H744" s="98"/>
      <c r="I744" s="99"/>
      <c r="J744" s="97"/>
      <c r="K744" s="99"/>
      <c r="L744" s="97"/>
      <c r="M744" s="97"/>
      <c r="N744" s="99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>
      <c r="A745" s="97"/>
      <c r="B745" s="97"/>
      <c r="C745" s="97"/>
      <c r="D745" s="97"/>
      <c r="E745" s="97"/>
      <c r="F745" s="97"/>
      <c r="G745" s="97"/>
      <c r="H745" s="98"/>
      <c r="I745" s="99"/>
      <c r="J745" s="97"/>
      <c r="K745" s="99"/>
      <c r="L745" s="97"/>
      <c r="M745" s="97"/>
      <c r="N745" s="99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>
      <c r="A746" s="97"/>
      <c r="B746" s="97"/>
      <c r="C746" s="97"/>
      <c r="D746" s="97"/>
      <c r="E746" s="97"/>
      <c r="F746" s="97"/>
      <c r="G746" s="97"/>
      <c r="H746" s="98"/>
      <c r="I746" s="99"/>
      <c r="J746" s="97"/>
      <c r="K746" s="99"/>
      <c r="L746" s="97"/>
      <c r="M746" s="97"/>
      <c r="N746" s="99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>
      <c r="A747" s="97"/>
      <c r="B747" s="97"/>
      <c r="C747" s="97"/>
      <c r="D747" s="97"/>
      <c r="E747" s="97"/>
      <c r="F747" s="97"/>
      <c r="G747" s="97"/>
      <c r="H747" s="98"/>
      <c r="I747" s="99"/>
      <c r="J747" s="97"/>
      <c r="K747" s="99"/>
      <c r="L747" s="97"/>
      <c r="M747" s="97"/>
      <c r="N747" s="99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>
      <c r="A748" s="97"/>
      <c r="B748" s="97"/>
      <c r="C748" s="97"/>
      <c r="D748" s="97"/>
      <c r="E748" s="97"/>
      <c r="F748" s="97"/>
      <c r="G748" s="97"/>
      <c r="H748" s="98"/>
      <c r="I748" s="99"/>
      <c r="J748" s="97"/>
      <c r="K748" s="99"/>
      <c r="L748" s="97"/>
      <c r="M748" s="97"/>
      <c r="N748" s="99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>
      <c r="A749" s="97"/>
      <c r="B749" s="97"/>
      <c r="C749" s="97"/>
      <c r="D749" s="97"/>
      <c r="E749" s="97"/>
      <c r="F749" s="97"/>
      <c r="G749" s="97"/>
      <c r="H749" s="98"/>
      <c r="I749" s="99"/>
      <c r="J749" s="97"/>
      <c r="K749" s="99"/>
      <c r="L749" s="97"/>
      <c r="M749" s="97"/>
      <c r="N749" s="99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>
      <c r="A750" s="97"/>
      <c r="B750" s="97"/>
      <c r="C750" s="97"/>
      <c r="D750" s="97"/>
      <c r="E750" s="97"/>
      <c r="F750" s="97"/>
      <c r="G750" s="97"/>
      <c r="H750" s="98"/>
      <c r="I750" s="99"/>
      <c r="J750" s="97"/>
      <c r="K750" s="99"/>
      <c r="L750" s="97"/>
      <c r="M750" s="97"/>
      <c r="N750" s="99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>
      <c r="A751" s="97"/>
      <c r="B751" s="97"/>
      <c r="C751" s="97"/>
      <c r="D751" s="97"/>
      <c r="E751" s="97"/>
      <c r="F751" s="97"/>
      <c r="G751" s="97"/>
      <c r="H751" s="98"/>
      <c r="I751" s="99"/>
      <c r="J751" s="97"/>
      <c r="K751" s="99"/>
      <c r="L751" s="97"/>
      <c r="M751" s="97"/>
      <c r="N751" s="99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>
      <c r="A752" s="97"/>
      <c r="B752" s="97"/>
      <c r="C752" s="97"/>
      <c r="D752" s="97"/>
      <c r="E752" s="97"/>
      <c r="F752" s="97"/>
      <c r="G752" s="97"/>
      <c r="H752" s="98"/>
      <c r="I752" s="99"/>
      <c r="J752" s="97"/>
      <c r="K752" s="99"/>
      <c r="L752" s="97"/>
      <c r="M752" s="97"/>
      <c r="N752" s="99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>
      <c r="A753" s="97"/>
      <c r="B753" s="97"/>
      <c r="C753" s="97"/>
      <c r="D753" s="97"/>
      <c r="E753" s="97"/>
      <c r="F753" s="97"/>
      <c r="G753" s="97"/>
      <c r="H753" s="98"/>
      <c r="I753" s="99"/>
      <c r="J753" s="97"/>
      <c r="K753" s="99"/>
      <c r="L753" s="97"/>
      <c r="M753" s="97"/>
      <c r="N753" s="99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>
      <c r="A754" s="97"/>
      <c r="B754" s="97"/>
      <c r="C754" s="97"/>
      <c r="D754" s="97"/>
      <c r="E754" s="97"/>
      <c r="F754" s="97"/>
      <c r="G754" s="97"/>
      <c r="H754" s="98"/>
      <c r="I754" s="99"/>
      <c r="J754" s="97"/>
      <c r="K754" s="99"/>
      <c r="L754" s="97"/>
      <c r="M754" s="97"/>
      <c r="N754" s="99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>
      <c r="A755" s="97"/>
      <c r="B755" s="97"/>
      <c r="C755" s="97"/>
      <c r="D755" s="97"/>
      <c r="E755" s="97"/>
      <c r="F755" s="97"/>
      <c r="G755" s="97"/>
      <c r="H755" s="98"/>
      <c r="I755" s="99"/>
      <c r="J755" s="97"/>
      <c r="K755" s="99"/>
      <c r="L755" s="97"/>
      <c r="M755" s="97"/>
      <c r="N755" s="99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>
      <c r="A756" s="97"/>
      <c r="B756" s="97"/>
      <c r="C756" s="97"/>
      <c r="D756" s="97"/>
      <c r="E756" s="97"/>
      <c r="F756" s="97"/>
      <c r="G756" s="97"/>
      <c r="H756" s="98"/>
      <c r="I756" s="99"/>
      <c r="J756" s="97"/>
      <c r="K756" s="99"/>
      <c r="L756" s="97"/>
      <c r="M756" s="97"/>
      <c r="N756" s="99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>
      <c r="A757" s="97"/>
      <c r="B757" s="97"/>
      <c r="C757" s="97"/>
      <c r="D757" s="97"/>
      <c r="E757" s="97"/>
      <c r="F757" s="97"/>
      <c r="G757" s="97"/>
      <c r="H757" s="98"/>
      <c r="I757" s="99"/>
      <c r="J757" s="97"/>
      <c r="K757" s="99"/>
      <c r="L757" s="97"/>
      <c r="M757" s="97"/>
      <c r="N757" s="99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>
      <c r="A758" s="97"/>
      <c r="B758" s="97"/>
      <c r="C758" s="97"/>
      <c r="D758" s="97"/>
      <c r="E758" s="97"/>
      <c r="F758" s="97"/>
      <c r="G758" s="97"/>
      <c r="H758" s="98"/>
      <c r="I758" s="99"/>
      <c r="J758" s="97"/>
      <c r="K758" s="99"/>
      <c r="L758" s="97"/>
      <c r="M758" s="97"/>
      <c r="N758" s="99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>
      <c r="A759" s="97"/>
      <c r="B759" s="97"/>
      <c r="C759" s="97"/>
      <c r="D759" s="97"/>
      <c r="E759" s="97"/>
      <c r="F759" s="97"/>
      <c r="G759" s="97"/>
      <c r="H759" s="98"/>
      <c r="I759" s="99"/>
      <c r="J759" s="97"/>
      <c r="K759" s="99"/>
      <c r="L759" s="97"/>
      <c r="M759" s="97"/>
      <c r="N759" s="99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>
      <c r="A760" s="97"/>
      <c r="B760" s="97"/>
      <c r="C760" s="97"/>
      <c r="D760" s="97"/>
      <c r="E760" s="97"/>
      <c r="F760" s="97"/>
      <c r="G760" s="97"/>
      <c r="H760" s="98"/>
      <c r="I760" s="99"/>
      <c r="J760" s="97"/>
      <c r="K760" s="99"/>
      <c r="L760" s="97"/>
      <c r="M760" s="97"/>
      <c r="N760" s="99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>
      <c r="A761" s="97"/>
      <c r="B761" s="97"/>
      <c r="C761" s="97"/>
      <c r="D761" s="97"/>
      <c r="E761" s="97"/>
      <c r="F761" s="97"/>
      <c r="G761" s="97"/>
      <c r="H761" s="98"/>
      <c r="I761" s="99"/>
      <c r="J761" s="97"/>
      <c r="K761" s="99"/>
      <c r="L761" s="97"/>
      <c r="M761" s="97"/>
      <c r="N761" s="99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>
      <c r="A762" s="97"/>
      <c r="B762" s="97"/>
      <c r="C762" s="97"/>
      <c r="D762" s="97"/>
      <c r="E762" s="97"/>
      <c r="F762" s="97"/>
      <c r="G762" s="97"/>
      <c r="H762" s="98"/>
      <c r="I762" s="99"/>
      <c r="J762" s="97"/>
      <c r="K762" s="99"/>
      <c r="L762" s="97"/>
      <c r="M762" s="97"/>
      <c r="N762" s="99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>
      <c r="A763" s="97"/>
      <c r="B763" s="97"/>
      <c r="C763" s="97"/>
      <c r="D763" s="97"/>
      <c r="E763" s="97"/>
      <c r="F763" s="97"/>
      <c r="G763" s="97"/>
      <c r="H763" s="98"/>
      <c r="I763" s="99"/>
      <c r="J763" s="97"/>
      <c r="K763" s="99"/>
      <c r="L763" s="97"/>
      <c r="M763" s="97"/>
      <c r="N763" s="99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>
      <c r="A764" s="97"/>
      <c r="B764" s="97"/>
      <c r="C764" s="97"/>
      <c r="D764" s="97"/>
      <c r="E764" s="97"/>
      <c r="F764" s="97"/>
      <c r="G764" s="97"/>
      <c r="H764" s="98"/>
      <c r="I764" s="99"/>
      <c r="J764" s="97"/>
      <c r="K764" s="99"/>
      <c r="L764" s="97"/>
      <c r="M764" s="97"/>
      <c r="N764" s="99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>
      <c r="A765" s="97"/>
      <c r="B765" s="97"/>
      <c r="C765" s="97"/>
      <c r="D765" s="97"/>
      <c r="E765" s="97"/>
      <c r="F765" s="97"/>
      <c r="G765" s="97"/>
      <c r="H765" s="98"/>
      <c r="I765" s="99"/>
      <c r="J765" s="97"/>
      <c r="K765" s="99"/>
      <c r="L765" s="97"/>
      <c r="M765" s="97"/>
      <c r="N765" s="99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>
      <c r="A766" s="97"/>
      <c r="B766" s="97"/>
      <c r="C766" s="97"/>
      <c r="D766" s="97"/>
      <c r="E766" s="97"/>
      <c r="F766" s="97"/>
      <c r="G766" s="97"/>
      <c r="H766" s="98"/>
      <c r="I766" s="99"/>
      <c r="J766" s="97"/>
      <c r="K766" s="99"/>
      <c r="L766" s="97"/>
      <c r="M766" s="97"/>
      <c r="N766" s="99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>
      <c r="A767" s="97"/>
      <c r="B767" s="97"/>
      <c r="C767" s="97"/>
      <c r="D767" s="97"/>
      <c r="E767" s="97"/>
      <c r="F767" s="97"/>
      <c r="G767" s="97"/>
      <c r="H767" s="98"/>
      <c r="I767" s="99"/>
      <c r="J767" s="97"/>
      <c r="K767" s="99"/>
      <c r="L767" s="97"/>
      <c r="M767" s="97"/>
      <c r="N767" s="99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>
      <c r="A768" s="97"/>
      <c r="B768" s="97"/>
      <c r="C768" s="97"/>
      <c r="D768" s="97"/>
      <c r="E768" s="97"/>
      <c r="F768" s="97"/>
      <c r="G768" s="97"/>
      <c r="H768" s="98"/>
      <c r="I768" s="99"/>
      <c r="J768" s="97"/>
      <c r="K768" s="99"/>
      <c r="L768" s="97"/>
      <c r="M768" s="97"/>
      <c r="N768" s="99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>
      <c r="A769" s="97"/>
      <c r="B769" s="97"/>
      <c r="C769" s="97"/>
      <c r="D769" s="97"/>
      <c r="E769" s="97"/>
      <c r="F769" s="97"/>
      <c r="G769" s="97"/>
      <c r="H769" s="98"/>
      <c r="I769" s="99"/>
      <c r="J769" s="97"/>
      <c r="K769" s="99"/>
      <c r="L769" s="97"/>
      <c r="M769" s="97"/>
      <c r="N769" s="99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>
      <c r="A770" s="97"/>
      <c r="B770" s="97"/>
      <c r="C770" s="97"/>
      <c r="D770" s="97"/>
      <c r="E770" s="97"/>
      <c r="F770" s="97"/>
      <c r="G770" s="97"/>
      <c r="H770" s="98"/>
      <c r="I770" s="99"/>
      <c r="J770" s="97"/>
      <c r="K770" s="99"/>
      <c r="L770" s="97"/>
      <c r="M770" s="97"/>
      <c r="N770" s="99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>
      <c r="A771" s="97"/>
      <c r="B771" s="97"/>
      <c r="C771" s="97"/>
      <c r="D771" s="97"/>
      <c r="E771" s="97"/>
      <c r="F771" s="97"/>
      <c r="G771" s="97"/>
      <c r="H771" s="98"/>
      <c r="I771" s="99"/>
      <c r="J771" s="97"/>
      <c r="K771" s="99"/>
      <c r="L771" s="97"/>
      <c r="M771" s="97"/>
      <c r="N771" s="99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>
      <c r="A772" s="97"/>
      <c r="B772" s="97"/>
      <c r="C772" s="97"/>
      <c r="D772" s="97"/>
      <c r="E772" s="97"/>
      <c r="F772" s="97"/>
      <c r="G772" s="97"/>
      <c r="H772" s="98"/>
      <c r="I772" s="99"/>
      <c r="J772" s="97"/>
      <c r="K772" s="99"/>
      <c r="L772" s="97"/>
      <c r="M772" s="97"/>
      <c r="N772" s="99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>
      <c r="A773" s="97"/>
      <c r="B773" s="97"/>
      <c r="C773" s="97"/>
      <c r="D773" s="97"/>
      <c r="E773" s="97"/>
      <c r="F773" s="97"/>
      <c r="G773" s="97"/>
      <c r="H773" s="98"/>
      <c r="I773" s="99"/>
      <c r="J773" s="97"/>
      <c r="K773" s="99"/>
      <c r="L773" s="97"/>
      <c r="M773" s="97"/>
      <c r="N773" s="99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>
      <c r="A774" s="97"/>
      <c r="B774" s="97"/>
      <c r="C774" s="97"/>
      <c r="D774" s="97"/>
      <c r="E774" s="97"/>
      <c r="F774" s="97"/>
      <c r="G774" s="97"/>
      <c r="H774" s="98"/>
      <c r="I774" s="99"/>
      <c r="J774" s="97"/>
      <c r="K774" s="99"/>
      <c r="L774" s="97"/>
      <c r="M774" s="97"/>
      <c r="N774" s="99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>
      <c r="A775" s="97"/>
      <c r="B775" s="97"/>
      <c r="C775" s="97"/>
      <c r="D775" s="97"/>
      <c r="E775" s="97"/>
      <c r="F775" s="97"/>
      <c r="G775" s="97"/>
      <c r="H775" s="98"/>
      <c r="I775" s="99"/>
      <c r="J775" s="97"/>
      <c r="K775" s="99"/>
      <c r="L775" s="97"/>
      <c r="M775" s="97"/>
      <c r="N775" s="99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>
      <c r="A776" s="97"/>
      <c r="B776" s="97"/>
      <c r="C776" s="97"/>
      <c r="D776" s="97"/>
      <c r="E776" s="97"/>
      <c r="F776" s="97"/>
      <c r="G776" s="97"/>
      <c r="H776" s="98"/>
      <c r="I776" s="99"/>
      <c r="J776" s="97"/>
      <c r="K776" s="99"/>
      <c r="L776" s="97"/>
      <c r="M776" s="97"/>
      <c r="N776" s="99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>
      <c r="A777" s="97"/>
      <c r="B777" s="97"/>
      <c r="C777" s="97"/>
      <c r="D777" s="97"/>
      <c r="E777" s="97"/>
      <c r="F777" s="97"/>
      <c r="G777" s="97"/>
      <c r="H777" s="98"/>
      <c r="I777" s="99"/>
      <c r="J777" s="97"/>
      <c r="K777" s="99"/>
      <c r="L777" s="97"/>
      <c r="M777" s="97"/>
      <c r="N777" s="99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>
      <c r="A778" s="97"/>
      <c r="B778" s="97"/>
      <c r="C778" s="97"/>
      <c r="D778" s="97"/>
      <c r="E778" s="97"/>
      <c r="F778" s="97"/>
      <c r="G778" s="97"/>
      <c r="H778" s="98"/>
      <c r="I778" s="99"/>
      <c r="J778" s="97"/>
      <c r="K778" s="99"/>
      <c r="L778" s="97"/>
      <c r="M778" s="97"/>
      <c r="N778" s="99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>
      <c r="A779" s="97"/>
      <c r="B779" s="97"/>
      <c r="C779" s="97"/>
      <c r="D779" s="97"/>
      <c r="E779" s="97"/>
      <c r="F779" s="97"/>
      <c r="G779" s="97"/>
      <c r="H779" s="98"/>
      <c r="I779" s="99"/>
      <c r="J779" s="97"/>
      <c r="K779" s="99"/>
      <c r="L779" s="97"/>
      <c r="M779" s="97"/>
      <c r="N779" s="99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>
      <c r="A780" s="97"/>
      <c r="B780" s="97"/>
      <c r="C780" s="97"/>
      <c r="D780" s="97"/>
      <c r="E780" s="97"/>
      <c r="F780" s="97"/>
      <c r="G780" s="97"/>
      <c r="H780" s="98"/>
      <c r="I780" s="99"/>
      <c r="J780" s="97"/>
      <c r="K780" s="99"/>
      <c r="L780" s="97"/>
      <c r="M780" s="97"/>
      <c r="N780" s="99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>
      <c r="A781" s="97"/>
      <c r="B781" s="97"/>
      <c r="C781" s="97"/>
      <c r="D781" s="97"/>
      <c r="E781" s="97"/>
      <c r="F781" s="97"/>
      <c r="G781" s="97"/>
      <c r="H781" s="98"/>
      <c r="I781" s="99"/>
      <c r="J781" s="97"/>
      <c r="K781" s="99"/>
      <c r="L781" s="97"/>
      <c r="M781" s="97"/>
      <c r="N781" s="99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>
      <c r="A782" s="97"/>
      <c r="B782" s="97"/>
      <c r="C782" s="97"/>
      <c r="D782" s="97"/>
      <c r="E782" s="97"/>
      <c r="F782" s="97"/>
      <c r="G782" s="97"/>
      <c r="H782" s="98"/>
      <c r="I782" s="99"/>
      <c r="J782" s="97"/>
      <c r="K782" s="99"/>
      <c r="L782" s="97"/>
      <c r="M782" s="97"/>
      <c r="N782" s="99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>
      <c r="A783" s="97"/>
      <c r="B783" s="97"/>
      <c r="C783" s="97"/>
      <c r="D783" s="97"/>
      <c r="E783" s="97"/>
      <c r="F783" s="97"/>
      <c r="G783" s="97"/>
      <c r="H783" s="98"/>
      <c r="I783" s="99"/>
      <c r="J783" s="97"/>
      <c r="K783" s="99"/>
      <c r="L783" s="97"/>
      <c r="M783" s="97"/>
      <c r="N783" s="99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>
      <c r="A784" s="97"/>
      <c r="B784" s="97"/>
      <c r="C784" s="97"/>
      <c r="D784" s="97"/>
      <c r="E784" s="97"/>
      <c r="F784" s="97"/>
      <c r="G784" s="97"/>
      <c r="H784" s="98"/>
      <c r="I784" s="99"/>
      <c r="J784" s="97"/>
      <c r="K784" s="99"/>
      <c r="L784" s="97"/>
      <c r="M784" s="97"/>
      <c r="N784" s="99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>
      <c r="A785" s="97"/>
      <c r="B785" s="97"/>
      <c r="C785" s="97"/>
      <c r="D785" s="97"/>
      <c r="E785" s="97"/>
      <c r="F785" s="97"/>
      <c r="G785" s="97"/>
      <c r="H785" s="98"/>
      <c r="I785" s="99"/>
      <c r="J785" s="97"/>
      <c r="K785" s="99"/>
      <c r="L785" s="97"/>
      <c r="M785" s="97"/>
      <c r="N785" s="99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>
      <c r="A786" s="97"/>
      <c r="B786" s="97"/>
      <c r="C786" s="97"/>
      <c r="D786" s="97"/>
      <c r="E786" s="97"/>
      <c r="F786" s="97"/>
      <c r="G786" s="97"/>
      <c r="H786" s="98"/>
      <c r="I786" s="99"/>
      <c r="J786" s="97"/>
      <c r="K786" s="99"/>
      <c r="L786" s="97"/>
      <c r="M786" s="97"/>
      <c r="N786" s="99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>
      <c r="A787" s="97"/>
      <c r="B787" s="97"/>
      <c r="C787" s="97"/>
      <c r="D787" s="97"/>
      <c r="E787" s="97"/>
      <c r="F787" s="97"/>
      <c r="G787" s="97"/>
      <c r="H787" s="98"/>
      <c r="I787" s="99"/>
      <c r="J787" s="97"/>
      <c r="K787" s="99"/>
      <c r="L787" s="97"/>
      <c r="M787" s="97"/>
      <c r="N787" s="99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>
      <c r="A788" s="97"/>
      <c r="B788" s="97"/>
      <c r="C788" s="97"/>
      <c r="D788" s="97"/>
      <c r="E788" s="97"/>
      <c r="F788" s="97"/>
      <c r="G788" s="97"/>
      <c r="H788" s="98"/>
      <c r="I788" s="99"/>
      <c r="J788" s="97"/>
      <c r="K788" s="99"/>
      <c r="L788" s="97"/>
      <c r="M788" s="97"/>
      <c r="N788" s="99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>
      <c r="A789" s="97"/>
      <c r="B789" s="97"/>
      <c r="C789" s="97"/>
      <c r="D789" s="97"/>
      <c r="E789" s="97"/>
      <c r="F789" s="97"/>
      <c r="G789" s="97"/>
      <c r="H789" s="98"/>
      <c r="I789" s="99"/>
      <c r="J789" s="97"/>
      <c r="K789" s="99"/>
      <c r="L789" s="97"/>
      <c r="M789" s="97"/>
      <c r="N789" s="99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>
      <c r="A790" s="97"/>
      <c r="B790" s="97"/>
      <c r="C790" s="97"/>
      <c r="D790" s="97"/>
      <c r="E790" s="97"/>
      <c r="F790" s="97"/>
      <c r="G790" s="97"/>
      <c r="H790" s="98"/>
      <c r="I790" s="99"/>
      <c r="J790" s="97"/>
      <c r="K790" s="99"/>
      <c r="L790" s="97"/>
      <c r="M790" s="97"/>
      <c r="N790" s="99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>
      <c r="A791" s="97"/>
      <c r="B791" s="97"/>
      <c r="C791" s="97"/>
      <c r="D791" s="97"/>
      <c r="E791" s="97"/>
      <c r="F791" s="97"/>
      <c r="G791" s="97"/>
      <c r="H791" s="98"/>
      <c r="I791" s="99"/>
      <c r="J791" s="97"/>
      <c r="K791" s="99"/>
      <c r="L791" s="97"/>
      <c r="M791" s="97"/>
      <c r="N791" s="99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>
      <c r="A792" s="97"/>
      <c r="B792" s="97"/>
      <c r="C792" s="97"/>
      <c r="D792" s="97"/>
      <c r="E792" s="97"/>
      <c r="F792" s="97"/>
      <c r="G792" s="97"/>
      <c r="H792" s="98"/>
      <c r="I792" s="99"/>
      <c r="J792" s="97"/>
      <c r="K792" s="99"/>
      <c r="L792" s="97"/>
      <c r="M792" s="97"/>
      <c r="N792" s="99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>
      <c r="A793" s="97"/>
      <c r="B793" s="97"/>
      <c r="C793" s="97"/>
      <c r="D793" s="97"/>
      <c r="E793" s="97"/>
      <c r="F793" s="97"/>
      <c r="G793" s="97"/>
      <c r="H793" s="98"/>
      <c r="I793" s="99"/>
      <c r="J793" s="97"/>
      <c r="K793" s="99"/>
      <c r="L793" s="97"/>
      <c r="M793" s="97"/>
      <c r="N793" s="99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>
      <c r="A794" s="97"/>
      <c r="B794" s="97"/>
      <c r="C794" s="97"/>
      <c r="D794" s="97"/>
      <c r="E794" s="97"/>
      <c r="F794" s="97"/>
      <c r="G794" s="97"/>
      <c r="H794" s="98"/>
      <c r="I794" s="99"/>
      <c r="J794" s="97"/>
      <c r="K794" s="99"/>
      <c r="L794" s="97"/>
      <c r="M794" s="97"/>
      <c r="N794" s="99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>
      <c r="A795" s="97"/>
      <c r="B795" s="97"/>
      <c r="C795" s="97"/>
      <c r="D795" s="97"/>
      <c r="E795" s="97"/>
      <c r="F795" s="97"/>
      <c r="G795" s="97"/>
      <c r="H795" s="98"/>
      <c r="I795" s="99"/>
      <c r="J795" s="97"/>
      <c r="K795" s="99"/>
      <c r="L795" s="97"/>
      <c r="M795" s="97"/>
      <c r="N795" s="99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>
      <c r="A796" s="97"/>
      <c r="B796" s="97"/>
      <c r="C796" s="97"/>
      <c r="D796" s="97"/>
      <c r="E796" s="97"/>
      <c r="F796" s="97"/>
      <c r="G796" s="97"/>
      <c r="H796" s="98"/>
      <c r="I796" s="99"/>
      <c r="J796" s="97"/>
      <c r="K796" s="99"/>
      <c r="L796" s="97"/>
      <c r="M796" s="97"/>
      <c r="N796" s="99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>
      <c r="A797" s="97"/>
      <c r="B797" s="97"/>
      <c r="C797" s="97"/>
      <c r="D797" s="97"/>
      <c r="E797" s="97"/>
      <c r="F797" s="97"/>
      <c r="G797" s="97"/>
      <c r="H797" s="98"/>
      <c r="I797" s="99"/>
      <c r="J797" s="97"/>
      <c r="K797" s="99"/>
      <c r="L797" s="97"/>
      <c r="M797" s="97"/>
      <c r="N797" s="99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>
      <c r="A798" s="97"/>
      <c r="B798" s="97"/>
      <c r="C798" s="97"/>
      <c r="D798" s="97"/>
      <c r="E798" s="97"/>
      <c r="F798" s="97"/>
      <c r="G798" s="97"/>
      <c r="H798" s="98"/>
      <c r="I798" s="99"/>
      <c r="J798" s="97"/>
      <c r="K798" s="99"/>
      <c r="L798" s="97"/>
      <c r="M798" s="97"/>
      <c r="N798" s="99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>
      <c r="A799" s="97"/>
      <c r="B799" s="97"/>
      <c r="C799" s="97"/>
      <c r="D799" s="97"/>
      <c r="E799" s="97"/>
      <c r="F799" s="97"/>
      <c r="G799" s="97"/>
      <c r="H799" s="98"/>
      <c r="I799" s="99"/>
      <c r="J799" s="97"/>
      <c r="K799" s="99"/>
      <c r="L799" s="97"/>
      <c r="M799" s="97"/>
      <c r="N799" s="99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>
      <c r="A800" s="97"/>
      <c r="B800" s="97"/>
      <c r="C800" s="97"/>
      <c r="D800" s="97"/>
      <c r="E800" s="97"/>
      <c r="F800" s="97"/>
      <c r="G800" s="97"/>
      <c r="H800" s="98"/>
      <c r="I800" s="99"/>
      <c r="J800" s="97"/>
      <c r="K800" s="99"/>
      <c r="L800" s="97"/>
      <c r="M800" s="97"/>
      <c r="N800" s="99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>
      <c r="A801" s="97"/>
      <c r="B801" s="97"/>
      <c r="C801" s="97"/>
      <c r="D801" s="97"/>
      <c r="E801" s="97"/>
      <c r="F801" s="97"/>
      <c r="G801" s="97"/>
      <c r="H801" s="98"/>
      <c r="I801" s="99"/>
      <c r="J801" s="97"/>
      <c r="K801" s="99"/>
      <c r="L801" s="97"/>
      <c r="M801" s="97"/>
      <c r="N801" s="99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>
      <c r="A802" s="97"/>
      <c r="B802" s="97"/>
      <c r="C802" s="97"/>
      <c r="D802" s="97"/>
      <c r="E802" s="97"/>
      <c r="F802" s="97"/>
      <c r="G802" s="97"/>
      <c r="H802" s="98"/>
      <c r="I802" s="99"/>
      <c r="J802" s="97"/>
      <c r="K802" s="99"/>
      <c r="L802" s="97"/>
      <c r="M802" s="97"/>
      <c r="N802" s="99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>
      <c r="A803" s="97"/>
      <c r="B803" s="97"/>
      <c r="C803" s="97"/>
      <c r="D803" s="97"/>
      <c r="E803" s="97"/>
      <c r="F803" s="97"/>
      <c r="G803" s="97"/>
      <c r="H803" s="98"/>
      <c r="I803" s="99"/>
      <c r="J803" s="97"/>
      <c r="K803" s="99"/>
      <c r="L803" s="97"/>
      <c r="M803" s="97"/>
      <c r="N803" s="99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>
      <c r="A804" s="97"/>
      <c r="B804" s="97"/>
      <c r="C804" s="97"/>
      <c r="D804" s="97"/>
      <c r="E804" s="97"/>
      <c r="F804" s="97"/>
      <c r="G804" s="97"/>
      <c r="H804" s="98"/>
      <c r="I804" s="99"/>
      <c r="J804" s="97"/>
      <c r="K804" s="99"/>
      <c r="L804" s="97"/>
      <c r="M804" s="97"/>
      <c r="N804" s="99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>
      <c r="A805" s="97"/>
      <c r="B805" s="97"/>
      <c r="C805" s="97"/>
      <c r="D805" s="97"/>
      <c r="E805" s="97"/>
      <c r="F805" s="97"/>
      <c r="G805" s="97"/>
      <c r="H805" s="98"/>
      <c r="I805" s="99"/>
      <c r="J805" s="97"/>
      <c r="K805" s="99"/>
      <c r="L805" s="97"/>
      <c r="M805" s="97"/>
      <c r="N805" s="99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>
      <c r="A806" s="97"/>
      <c r="B806" s="97"/>
      <c r="C806" s="97"/>
      <c r="D806" s="97"/>
      <c r="E806" s="97"/>
      <c r="F806" s="97"/>
      <c r="G806" s="97"/>
      <c r="H806" s="98"/>
      <c r="I806" s="99"/>
      <c r="J806" s="97"/>
      <c r="K806" s="99"/>
      <c r="L806" s="97"/>
      <c r="M806" s="97"/>
      <c r="N806" s="99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>
      <c r="A807" s="97"/>
      <c r="B807" s="97"/>
      <c r="C807" s="97"/>
      <c r="D807" s="97"/>
      <c r="E807" s="97"/>
      <c r="F807" s="97"/>
      <c r="G807" s="97"/>
      <c r="H807" s="98"/>
      <c r="I807" s="99"/>
      <c r="J807" s="97"/>
      <c r="K807" s="99"/>
      <c r="L807" s="97"/>
      <c r="M807" s="97"/>
      <c r="N807" s="99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>
      <c r="A808" s="97"/>
      <c r="B808" s="97"/>
      <c r="C808" s="97"/>
      <c r="D808" s="97"/>
      <c r="E808" s="97"/>
      <c r="F808" s="97"/>
      <c r="G808" s="97"/>
      <c r="H808" s="98"/>
      <c r="I808" s="99"/>
      <c r="J808" s="97"/>
      <c r="K808" s="99"/>
      <c r="L808" s="97"/>
      <c r="M808" s="97"/>
      <c r="N808" s="99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>
      <c r="A809" s="97"/>
      <c r="B809" s="97"/>
      <c r="C809" s="97"/>
      <c r="D809" s="97"/>
      <c r="E809" s="97"/>
      <c r="F809" s="97"/>
      <c r="G809" s="97"/>
      <c r="H809" s="98"/>
      <c r="I809" s="99"/>
      <c r="J809" s="97"/>
      <c r="K809" s="99"/>
      <c r="L809" s="97"/>
      <c r="M809" s="97"/>
      <c r="N809" s="99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>
      <c r="A810" s="97"/>
      <c r="B810" s="97"/>
      <c r="C810" s="97"/>
      <c r="D810" s="97"/>
      <c r="E810" s="97"/>
      <c r="F810" s="97"/>
      <c r="G810" s="97"/>
      <c r="H810" s="98"/>
      <c r="I810" s="99"/>
      <c r="J810" s="97"/>
      <c r="K810" s="99"/>
      <c r="L810" s="97"/>
      <c r="M810" s="97"/>
      <c r="N810" s="99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>
      <c r="A811" s="97"/>
      <c r="B811" s="97"/>
      <c r="C811" s="97"/>
      <c r="D811" s="97"/>
      <c r="E811" s="97"/>
      <c r="F811" s="97"/>
      <c r="G811" s="97"/>
      <c r="H811" s="98"/>
      <c r="I811" s="99"/>
      <c r="J811" s="97"/>
      <c r="K811" s="99"/>
      <c r="L811" s="97"/>
      <c r="M811" s="97"/>
      <c r="N811" s="99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>
      <c r="A812" s="97"/>
      <c r="B812" s="97"/>
      <c r="C812" s="97"/>
      <c r="D812" s="97"/>
      <c r="E812" s="97"/>
      <c r="F812" s="97"/>
      <c r="G812" s="97"/>
      <c r="H812" s="98"/>
      <c r="I812" s="99"/>
      <c r="J812" s="97"/>
      <c r="K812" s="99"/>
      <c r="L812" s="97"/>
      <c r="M812" s="97"/>
      <c r="N812" s="99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>
      <c r="A813" s="97"/>
      <c r="B813" s="97"/>
      <c r="C813" s="97"/>
      <c r="D813" s="97"/>
      <c r="E813" s="97"/>
      <c r="F813" s="97"/>
      <c r="G813" s="97"/>
      <c r="H813" s="98"/>
      <c r="I813" s="99"/>
      <c r="J813" s="97"/>
      <c r="K813" s="99"/>
      <c r="L813" s="97"/>
      <c r="M813" s="97"/>
      <c r="N813" s="99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>
      <c r="A814" s="97"/>
      <c r="B814" s="97"/>
      <c r="C814" s="97"/>
      <c r="D814" s="97"/>
      <c r="E814" s="97"/>
      <c r="F814" s="97"/>
      <c r="G814" s="97"/>
      <c r="H814" s="98"/>
      <c r="I814" s="99"/>
      <c r="J814" s="97"/>
      <c r="K814" s="99"/>
      <c r="L814" s="97"/>
      <c r="M814" s="97"/>
      <c r="N814" s="99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>
      <c r="A815" s="97"/>
      <c r="B815" s="97"/>
      <c r="C815" s="97"/>
      <c r="D815" s="97"/>
      <c r="E815" s="97"/>
      <c r="F815" s="97"/>
      <c r="G815" s="97"/>
      <c r="H815" s="98"/>
      <c r="I815" s="99"/>
      <c r="J815" s="97"/>
      <c r="K815" s="99"/>
      <c r="L815" s="97"/>
      <c r="M815" s="97"/>
      <c r="N815" s="99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>
      <c r="A816" s="97"/>
      <c r="B816" s="97"/>
      <c r="C816" s="97"/>
      <c r="D816" s="97"/>
      <c r="E816" s="97"/>
      <c r="F816" s="97"/>
      <c r="G816" s="97"/>
      <c r="H816" s="98"/>
      <c r="I816" s="99"/>
      <c r="J816" s="97"/>
      <c r="K816" s="99"/>
      <c r="L816" s="97"/>
      <c r="M816" s="97"/>
      <c r="N816" s="99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>
      <c r="A817" s="97"/>
      <c r="B817" s="97"/>
      <c r="C817" s="97"/>
      <c r="D817" s="97"/>
      <c r="E817" s="97"/>
      <c r="F817" s="97"/>
      <c r="G817" s="97"/>
      <c r="H817" s="98"/>
      <c r="I817" s="99"/>
      <c r="J817" s="97"/>
      <c r="K817" s="99"/>
      <c r="L817" s="97"/>
      <c r="M817" s="97"/>
      <c r="N817" s="99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>
      <c r="A818" s="97"/>
      <c r="B818" s="97"/>
      <c r="C818" s="97"/>
      <c r="D818" s="97"/>
      <c r="E818" s="97"/>
      <c r="F818" s="97"/>
      <c r="G818" s="97"/>
      <c r="H818" s="98"/>
      <c r="I818" s="99"/>
      <c r="J818" s="97"/>
      <c r="K818" s="99"/>
      <c r="L818" s="97"/>
      <c r="M818" s="97"/>
      <c r="N818" s="99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>
      <c r="A819" s="97"/>
      <c r="B819" s="97"/>
      <c r="C819" s="97"/>
      <c r="D819" s="97"/>
      <c r="E819" s="97"/>
      <c r="F819" s="97"/>
      <c r="G819" s="97"/>
      <c r="H819" s="98"/>
      <c r="I819" s="99"/>
      <c r="J819" s="97"/>
      <c r="K819" s="99"/>
      <c r="L819" s="97"/>
      <c r="M819" s="97"/>
      <c r="N819" s="99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>
      <c r="A820" s="97"/>
      <c r="B820" s="97"/>
      <c r="C820" s="97"/>
      <c r="D820" s="97"/>
      <c r="E820" s="97"/>
      <c r="F820" s="97"/>
      <c r="G820" s="97"/>
      <c r="H820" s="98"/>
      <c r="I820" s="99"/>
      <c r="J820" s="97"/>
      <c r="K820" s="99"/>
      <c r="L820" s="97"/>
      <c r="M820" s="97"/>
      <c r="N820" s="99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>
      <c r="A821" s="97"/>
      <c r="B821" s="97"/>
      <c r="C821" s="97"/>
      <c r="D821" s="97"/>
      <c r="E821" s="97"/>
      <c r="F821" s="97"/>
      <c r="G821" s="97"/>
      <c r="H821" s="98"/>
      <c r="I821" s="99"/>
      <c r="J821" s="97"/>
      <c r="K821" s="99"/>
      <c r="L821" s="97"/>
      <c r="M821" s="97"/>
      <c r="N821" s="99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>
      <c r="A822" s="97"/>
      <c r="B822" s="97"/>
      <c r="C822" s="97"/>
      <c r="D822" s="97"/>
      <c r="E822" s="97"/>
      <c r="F822" s="97"/>
      <c r="G822" s="97"/>
      <c r="H822" s="98"/>
      <c r="I822" s="99"/>
      <c r="J822" s="97"/>
      <c r="K822" s="99"/>
      <c r="L822" s="97"/>
      <c r="M822" s="97"/>
      <c r="N822" s="99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>
      <c r="A823" s="97"/>
      <c r="B823" s="97"/>
      <c r="C823" s="97"/>
      <c r="D823" s="97"/>
      <c r="E823" s="97"/>
      <c r="F823" s="97"/>
      <c r="G823" s="97"/>
      <c r="H823" s="98"/>
      <c r="I823" s="99"/>
      <c r="J823" s="97"/>
      <c r="K823" s="99"/>
      <c r="L823" s="97"/>
      <c r="M823" s="97"/>
      <c r="N823" s="99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>
      <c r="A824" s="97"/>
      <c r="B824" s="97"/>
      <c r="C824" s="97"/>
      <c r="D824" s="97"/>
      <c r="E824" s="97"/>
      <c r="F824" s="97"/>
      <c r="G824" s="97"/>
      <c r="H824" s="98"/>
      <c r="I824" s="99"/>
      <c r="J824" s="97"/>
      <c r="K824" s="99"/>
      <c r="L824" s="97"/>
      <c r="M824" s="97"/>
      <c r="N824" s="99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>
      <c r="A825" s="97"/>
      <c r="B825" s="97"/>
      <c r="C825" s="97"/>
      <c r="D825" s="97"/>
      <c r="E825" s="97"/>
      <c r="F825" s="97"/>
      <c r="G825" s="97"/>
      <c r="H825" s="98"/>
      <c r="I825" s="99"/>
      <c r="J825" s="97"/>
      <c r="K825" s="99"/>
      <c r="L825" s="97"/>
      <c r="M825" s="97"/>
      <c r="N825" s="99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>
      <c r="A826" s="97"/>
      <c r="B826" s="97"/>
      <c r="C826" s="97"/>
      <c r="D826" s="97"/>
      <c r="E826" s="97"/>
      <c r="F826" s="97"/>
      <c r="G826" s="97"/>
      <c r="H826" s="98"/>
      <c r="I826" s="99"/>
      <c r="J826" s="97"/>
      <c r="K826" s="99"/>
      <c r="L826" s="97"/>
      <c r="M826" s="97"/>
      <c r="N826" s="99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>
      <c r="A827" s="97"/>
      <c r="B827" s="97"/>
      <c r="C827" s="97"/>
      <c r="D827" s="97"/>
      <c r="E827" s="97"/>
      <c r="F827" s="97"/>
      <c r="G827" s="97"/>
      <c r="H827" s="98"/>
      <c r="I827" s="99"/>
      <c r="J827" s="97"/>
      <c r="K827" s="99"/>
      <c r="L827" s="97"/>
      <c r="M827" s="97"/>
      <c r="N827" s="99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>
      <c r="A828" s="97"/>
      <c r="B828" s="97"/>
      <c r="C828" s="97"/>
      <c r="D828" s="97"/>
      <c r="E828" s="97"/>
      <c r="F828" s="97"/>
      <c r="G828" s="97"/>
      <c r="H828" s="98"/>
      <c r="I828" s="99"/>
      <c r="J828" s="97"/>
      <c r="K828" s="99"/>
      <c r="L828" s="97"/>
      <c r="M828" s="97"/>
      <c r="N828" s="99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>
      <c r="A829" s="97"/>
      <c r="B829" s="97"/>
      <c r="C829" s="97"/>
      <c r="D829" s="97"/>
      <c r="E829" s="97"/>
      <c r="F829" s="97"/>
      <c r="G829" s="97"/>
      <c r="H829" s="98"/>
      <c r="I829" s="99"/>
      <c r="J829" s="97"/>
      <c r="K829" s="99"/>
      <c r="L829" s="97"/>
      <c r="M829" s="97"/>
      <c r="N829" s="99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>
      <c r="A830" s="97"/>
      <c r="B830" s="97"/>
      <c r="C830" s="97"/>
      <c r="D830" s="97"/>
      <c r="E830" s="97"/>
      <c r="F830" s="97"/>
      <c r="G830" s="97"/>
      <c r="H830" s="98"/>
      <c r="I830" s="99"/>
      <c r="J830" s="97"/>
      <c r="K830" s="99"/>
      <c r="L830" s="97"/>
      <c r="M830" s="97"/>
      <c r="N830" s="99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>
      <c r="A831" s="97"/>
      <c r="B831" s="97"/>
      <c r="C831" s="97"/>
      <c r="D831" s="97"/>
      <c r="E831" s="97"/>
      <c r="F831" s="97"/>
      <c r="G831" s="97"/>
      <c r="H831" s="98"/>
      <c r="I831" s="99"/>
      <c r="J831" s="97"/>
      <c r="K831" s="99"/>
      <c r="L831" s="97"/>
      <c r="M831" s="97"/>
      <c r="N831" s="99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>
      <c r="A832" s="97"/>
      <c r="B832" s="97"/>
      <c r="C832" s="97"/>
      <c r="D832" s="97"/>
      <c r="E832" s="97"/>
      <c r="F832" s="97"/>
      <c r="G832" s="97"/>
      <c r="H832" s="98"/>
      <c r="I832" s="99"/>
      <c r="J832" s="97"/>
      <c r="K832" s="99"/>
      <c r="L832" s="97"/>
      <c r="M832" s="97"/>
      <c r="N832" s="99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>
      <c r="A833" s="97"/>
      <c r="B833" s="97"/>
      <c r="C833" s="97"/>
      <c r="D833" s="97"/>
      <c r="E833" s="97"/>
      <c r="F833" s="97"/>
      <c r="G833" s="97"/>
      <c r="H833" s="98"/>
      <c r="I833" s="99"/>
      <c r="J833" s="97"/>
      <c r="K833" s="99"/>
      <c r="L833" s="97"/>
      <c r="M833" s="97"/>
      <c r="N833" s="99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>
      <c r="A834" s="97"/>
      <c r="B834" s="97"/>
      <c r="C834" s="97"/>
      <c r="D834" s="97"/>
      <c r="E834" s="97"/>
      <c r="F834" s="97"/>
      <c r="G834" s="97"/>
      <c r="H834" s="98"/>
      <c r="I834" s="99"/>
      <c r="J834" s="97"/>
      <c r="K834" s="99"/>
      <c r="L834" s="97"/>
      <c r="M834" s="97"/>
      <c r="N834" s="99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>
      <c r="A835" s="97"/>
      <c r="B835" s="97"/>
      <c r="C835" s="97"/>
      <c r="D835" s="97"/>
      <c r="E835" s="97"/>
      <c r="F835" s="97"/>
      <c r="G835" s="97"/>
      <c r="H835" s="98"/>
      <c r="I835" s="99"/>
      <c r="J835" s="97"/>
      <c r="K835" s="99"/>
      <c r="L835" s="97"/>
      <c r="M835" s="97"/>
      <c r="N835" s="99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>
      <c r="A836" s="97"/>
      <c r="B836" s="97"/>
      <c r="C836" s="97"/>
      <c r="D836" s="97"/>
      <c r="E836" s="97"/>
      <c r="F836" s="97"/>
      <c r="G836" s="97"/>
      <c r="H836" s="98"/>
      <c r="I836" s="99"/>
      <c r="J836" s="97"/>
      <c r="K836" s="99"/>
      <c r="L836" s="97"/>
      <c r="M836" s="97"/>
      <c r="N836" s="99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>
      <c r="A837" s="97"/>
      <c r="B837" s="97"/>
      <c r="C837" s="97"/>
      <c r="D837" s="97"/>
      <c r="E837" s="97"/>
      <c r="F837" s="97"/>
      <c r="G837" s="97"/>
      <c r="H837" s="98"/>
      <c r="I837" s="99"/>
      <c r="J837" s="97"/>
      <c r="K837" s="99"/>
      <c r="L837" s="97"/>
      <c r="M837" s="97"/>
      <c r="N837" s="99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>
      <c r="A838" s="97"/>
      <c r="B838" s="97"/>
      <c r="C838" s="97"/>
      <c r="D838" s="97"/>
      <c r="E838" s="97"/>
      <c r="F838" s="97"/>
      <c r="G838" s="97"/>
      <c r="H838" s="98"/>
      <c r="I838" s="99"/>
      <c r="J838" s="97"/>
      <c r="K838" s="99"/>
      <c r="L838" s="97"/>
      <c r="M838" s="97"/>
      <c r="N838" s="99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>
      <c r="A839" s="97"/>
      <c r="B839" s="97"/>
      <c r="C839" s="97"/>
      <c r="D839" s="97"/>
      <c r="E839" s="97"/>
      <c r="F839" s="97"/>
      <c r="G839" s="97"/>
      <c r="H839" s="98"/>
      <c r="I839" s="99"/>
      <c r="J839" s="97"/>
      <c r="K839" s="99"/>
      <c r="L839" s="97"/>
      <c r="M839" s="97"/>
      <c r="N839" s="99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>
      <c r="A840" s="97"/>
      <c r="B840" s="97"/>
      <c r="C840" s="97"/>
      <c r="D840" s="97"/>
      <c r="E840" s="97"/>
      <c r="F840" s="97"/>
      <c r="G840" s="97"/>
      <c r="H840" s="98"/>
      <c r="I840" s="99"/>
      <c r="J840" s="97"/>
      <c r="K840" s="99"/>
      <c r="L840" s="97"/>
      <c r="M840" s="97"/>
      <c r="N840" s="99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>
      <c r="A841" s="97"/>
      <c r="B841" s="97"/>
      <c r="C841" s="97"/>
      <c r="D841" s="97"/>
      <c r="E841" s="97"/>
      <c r="F841" s="97"/>
      <c r="G841" s="97"/>
      <c r="H841" s="98"/>
      <c r="I841" s="99"/>
      <c r="J841" s="97"/>
      <c r="K841" s="99"/>
      <c r="L841" s="97"/>
      <c r="M841" s="97"/>
      <c r="N841" s="99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>
      <c r="A842" s="97"/>
      <c r="B842" s="97"/>
      <c r="C842" s="97"/>
      <c r="D842" s="97"/>
      <c r="E842" s="97"/>
      <c r="F842" s="97"/>
      <c r="G842" s="97"/>
      <c r="H842" s="98"/>
      <c r="I842" s="99"/>
      <c r="J842" s="97"/>
      <c r="K842" s="99"/>
      <c r="L842" s="97"/>
      <c r="M842" s="97"/>
      <c r="N842" s="99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>
      <c r="A843" s="97"/>
      <c r="B843" s="97"/>
      <c r="C843" s="97"/>
      <c r="D843" s="97"/>
      <c r="E843" s="97"/>
      <c r="F843" s="97"/>
      <c r="G843" s="97"/>
      <c r="H843" s="98"/>
      <c r="I843" s="99"/>
      <c r="J843" s="97"/>
      <c r="K843" s="99"/>
      <c r="L843" s="97"/>
      <c r="M843" s="97"/>
      <c r="N843" s="99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>
      <c r="A844" s="97"/>
      <c r="B844" s="97"/>
      <c r="C844" s="97"/>
      <c r="D844" s="97"/>
      <c r="E844" s="97"/>
      <c r="F844" s="97"/>
      <c r="G844" s="97"/>
      <c r="H844" s="98"/>
      <c r="I844" s="99"/>
      <c r="J844" s="97"/>
      <c r="K844" s="99"/>
      <c r="L844" s="97"/>
      <c r="M844" s="97"/>
      <c r="N844" s="99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>
      <c r="A845" s="97"/>
      <c r="B845" s="97"/>
      <c r="C845" s="97"/>
      <c r="D845" s="97"/>
      <c r="E845" s="97"/>
      <c r="F845" s="97"/>
      <c r="G845" s="97"/>
      <c r="H845" s="98"/>
      <c r="I845" s="99"/>
      <c r="J845" s="97"/>
      <c r="K845" s="99"/>
      <c r="L845" s="97"/>
      <c r="M845" s="97"/>
      <c r="N845" s="99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>
      <c r="A846" s="97"/>
      <c r="B846" s="97"/>
      <c r="C846" s="97"/>
      <c r="D846" s="97"/>
      <c r="E846" s="97"/>
      <c r="F846" s="97"/>
      <c r="G846" s="97"/>
      <c r="H846" s="98"/>
      <c r="I846" s="99"/>
      <c r="J846" s="97"/>
      <c r="K846" s="99"/>
      <c r="L846" s="97"/>
      <c r="M846" s="97"/>
      <c r="N846" s="99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>
      <c r="A847" s="97"/>
      <c r="B847" s="97"/>
      <c r="C847" s="97"/>
      <c r="D847" s="97"/>
      <c r="E847" s="97"/>
      <c r="F847" s="97"/>
      <c r="G847" s="97"/>
      <c r="H847" s="98"/>
      <c r="I847" s="99"/>
      <c r="J847" s="97"/>
      <c r="K847" s="99"/>
      <c r="L847" s="97"/>
      <c r="M847" s="97"/>
      <c r="N847" s="99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>
      <c r="A848" s="97"/>
      <c r="B848" s="97"/>
      <c r="C848" s="97"/>
      <c r="D848" s="97"/>
      <c r="E848" s="97"/>
      <c r="F848" s="97"/>
      <c r="G848" s="97"/>
      <c r="H848" s="98"/>
      <c r="I848" s="99"/>
      <c r="J848" s="97"/>
      <c r="K848" s="99"/>
      <c r="L848" s="97"/>
      <c r="M848" s="97"/>
      <c r="N848" s="99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>
      <c r="A849" s="97"/>
      <c r="B849" s="97"/>
      <c r="C849" s="97"/>
      <c r="D849" s="97"/>
      <c r="E849" s="97"/>
      <c r="F849" s="97"/>
      <c r="G849" s="97"/>
      <c r="H849" s="98"/>
      <c r="I849" s="99"/>
      <c r="J849" s="97"/>
      <c r="K849" s="99"/>
      <c r="L849" s="97"/>
      <c r="M849" s="97"/>
      <c r="N849" s="99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>
      <c r="A850" s="97"/>
      <c r="B850" s="97"/>
      <c r="C850" s="97"/>
      <c r="D850" s="97"/>
      <c r="E850" s="97"/>
      <c r="F850" s="97"/>
      <c r="G850" s="97"/>
      <c r="H850" s="98"/>
      <c r="I850" s="99"/>
      <c r="J850" s="97"/>
      <c r="K850" s="99"/>
      <c r="L850" s="97"/>
      <c r="M850" s="97"/>
      <c r="N850" s="99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>
      <c r="A851" s="97"/>
      <c r="B851" s="97"/>
      <c r="C851" s="97"/>
      <c r="D851" s="97"/>
      <c r="E851" s="97"/>
      <c r="F851" s="97"/>
      <c r="G851" s="97"/>
      <c r="H851" s="98"/>
      <c r="I851" s="99"/>
      <c r="J851" s="97"/>
      <c r="K851" s="99"/>
      <c r="L851" s="97"/>
      <c r="M851" s="97"/>
      <c r="N851" s="99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>
      <c r="A852" s="97"/>
      <c r="B852" s="97"/>
      <c r="C852" s="97"/>
      <c r="D852" s="97"/>
      <c r="E852" s="97"/>
      <c r="F852" s="97"/>
      <c r="G852" s="97"/>
      <c r="H852" s="98"/>
      <c r="I852" s="99"/>
      <c r="J852" s="97"/>
      <c r="K852" s="99"/>
      <c r="L852" s="97"/>
      <c r="M852" s="97"/>
      <c r="N852" s="99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>
      <c r="A853" s="97"/>
      <c r="B853" s="97"/>
      <c r="C853" s="97"/>
      <c r="D853" s="97"/>
      <c r="E853" s="97"/>
      <c r="F853" s="97"/>
      <c r="G853" s="97"/>
      <c r="H853" s="98"/>
      <c r="I853" s="99"/>
      <c r="J853" s="97"/>
      <c r="K853" s="99"/>
      <c r="L853" s="97"/>
      <c r="M853" s="97"/>
      <c r="N853" s="99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>
      <c r="A854" s="97"/>
      <c r="B854" s="97"/>
      <c r="C854" s="97"/>
      <c r="D854" s="97"/>
      <c r="E854" s="97"/>
      <c r="F854" s="97"/>
      <c r="G854" s="97"/>
      <c r="H854" s="98"/>
      <c r="I854" s="99"/>
      <c r="J854" s="97"/>
      <c r="K854" s="99"/>
      <c r="L854" s="97"/>
      <c r="M854" s="97"/>
      <c r="N854" s="99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>
      <c r="A855" s="97"/>
      <c r="B855" s="97"/>
      <c r="C855" s="97"/>
      <c r="D855" s="97"/>
      <c r="E855" s="97"/>
      <c r="F855" s="97"/>
      <c r="G855" s="97"/>
      <c r="H855" s="98"/>
      <c r="I855" s="99"/>
      <c r="J855" s="97"/>
      <c r="K855" s="99"/>
      <c r="L855" s="97"/>
      <c r="M855" s="97"/>
      <c r="N855" s="99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>
      <c r="A856" s="97"/>
      <c r="B856" s="97"/>
      <c r="C856" s="97"/>
      <c r="D856" s="97"/>
      <c r="E856" s="97"/>
      <c r="F856" s="97"/>
      <c r="G856" s="97"/>
      <c r="H856" s="98"/>
      <c r="I856" s="99"/>
      <c r="J856" s="97"/>
      <c r="K856" s="99"/>
      <c r="L856" s="97"/>
      <c r="M856" s="97"/>
      <c r="N856" s="99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>
      <c r="A857" s="97"/>
      <c r="B857" s="97"/>
      <c r="C857" s="97"/>
      <c r="D857" s="97"/>
      <c r="E857" s="97"/>
      <c r="F857" s="97"/>
      <c r="G857" s="97"/>
      <c r="H857" s="98"/>
      <c r="I857" s="99"/>
      <c r="J857" s="97"/>
      <c r="K857" s="99"/>
      <c r="L857" s="97"/>
      <c r="M857" s="97"/>
      <c r="N857" s="99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>
      <c r="A858" s="97"/>
      <c r="B858" s="97"/>
      <c r="C858" s="97"/>
      <c r="D858" s="97"/>
      <c r="E858" s="97"/>
      <c r="F858" s="97"/>
      <c r="G858" s="97"/>
      <c r="H858" s="98"/>
      <c r="I858" s="99"/>
      <c r="J858" s="97"/>
      <c r="K858" s="99"/>
      <c r="L858" s="97"/>
      <c r="M858" s="97"/>
      <c r="N858" s="99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>
      <c r="A859" s="97"/>
      <c r="B859" s="97"/>
      <c r="C859" s="97"/>
      <c r="D859" s="97"/>
      <c r="E859" s="97"/>
      <c r="F859" s="97"/>
      <c r="G859" s="97"/>
      <c r="H859" s="98"/>
      <c r="I859" s="99"/>
      <c r="J859" s="97"/>
      <c r="K859" s="99"/>
      <c r="L859" s="97"/>
      <c r="M859" s="97"/>
      <c r="N859" s="99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>
      <c r="A860" s="97"/>
      <c r="B860" s="97"/>
      <c r="C860" s="97"/>
      <c r="D860" s="97"/>
      <c r="E860" s="97"/>
      <c r="F860" s="97"/>
      <c r="G860" s="97"/>
      <c r="H860" s="98"/>
      <c r="I860" s="99"/>
      <c r="J860" s="97"/>
      <c r="K860" s="99"/>
      <c r="L860" s="97"/>
      <c r="M860" s="97"/>
      <c r="N860" s="99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>
      <c r="A861" s="97"/>
      <c r="B861" s="97"/>
      <c r="C861" s="97"/>
      <c r="D861" s="97"/>
      <c r="E861" s="97"/>
      <c r="F861" s="97"/>
      <c r="G861" s="97"/>
      <c r="H861" s="98"/>
      <c r="I861" s="99"/>
      <c r="J861" s="97"/>
      <c r="K861" s="99"/>
      <c r="L861" s="97"/>
      <c r="M861" s="97"/>
      <c r="N861" s="99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>
      <c r="A862" s="97"/>
      <c r="B862" s="97"/>
      <c r="C862" s="97"/>
      <c r="D862" s="97"/>
      <c r="E862" s="97"/>
      <c r="F862" s="97"/>
      <c r="G862" s="97"/>
      <c r="H862" s="98"/>
      <c r="I862" s="99"/>
      <c r="J862" s="97"/>
      <c r="K862" s="99"/>
      <c r="L862" s="97"/>
      <c r="M862" s="97"/>
      <c r="N862" s="99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>
      <c r="A863" s="97"/>
      <c r="B863" s="97"/>
      <c r="C863" s="97"/>
      <c r="D863" s="97"/>
      <c r="E863" s="97"/>
      <c r="F863" s="97"/>
      <c r="G863" s="97"/>
      <c r="H863" s="98"/>
      <c r="I863" s="99"/>
      <c r="J863" s="97"/>
      <c r="K863" s="99"/>
      <c r="L863" s="97"/>
      <c r="M863" s="97"/>
      <c r="N863" s="99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>
      <c r="A864" s="97"/>
      <c r="B864" s="97"/>
      <c r="C864" s="97"/>
      <c r="D864" s="97"/>
      <c r="E864" s="97"/>
      <c r="F864" s="97"/>
      <c r="G864" s="97"/>
      <c r="H864" s="98"/>
      <c r="I864" s="99"/>
      <c r="J864" s="97"/>
      <c r="K864" s="99"/>
      <c r="L864" s="97"/>
      <c r="M864" s="97"/>
      <c r="N864" s="99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>
      <c r="A865" s="97"/>
      <c r="B865" s="97"/>
      <c r="C865" s="97"/>
      <c r="D865" s="97"/>
      <c r="E865" s="97"/>
      <c r="F865" s="97"/>
      <c r="G865" s="97"/>
      <c r="H865" s="98"/>
      <c r="I865" s="99"/>
      <c r="J865" s="97"/>
      <c r="K865" s="99"/>
      <c r="L865" s="97"/>
      <c r="M865" s="97"/>
      <c r="N865" s="99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>
      <c r="A866" s="97"/>
      <c r="B866" s="97"/>
      <c r="C866" s="97"/>
      <c r="D866" s="97"/>
      <c r="E866" s="97"/>
      <c r="F866" s="97"/>
      <c r="G866" s="97"/>
      <c r="H866" s="98"/>
      <c r="I866" s="99"/>
      <c r="J866" s="97"/>
      <c r="K866" s="99"/>
      <c r="L866" s="97"/>
      <c r="M866" s="97"/>
      <c r="N866" s="99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>
      <c r="A867" s="97"/>
      <c r="B867" s="97"/>
      <c r="C867" s="97"/>
      <c r="D867" s="97"/>
      <c r="E867" s="97"/>
      <c r="F867" s="97"/>
      <c r="G867" s="97"/>
      <c r="H867" s="98"/>
      <c r="I867" s="99"/>
      <c r="J867" s="97"/>
      <c r="K867" s="99"/>
      <c r="L867" s="97"/>
      <c r="M867" s="97"/>
      <c r="N867" s="99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>
      <c r="A868" s="97"/>
      <c r="B868" s="97"/>
      <c r="C868" s="97"/>
      <c r="D868" s="97"/>
      <c r="E868" s="97"/>
      <c r="F868" s="97"/>
      <c r="G868" s="97"/>
      <c r="H868" s="98"/>
      <c r="I868" s="99"/>
      <c r="J868" s="97"/>
      <c r="K868" s="99"/>
      <c r="L868" s="97"/>
      <c r="M868" s="97"/>
      <c r="N868" s="99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>
      <c r="A869" s="97"/>
      <c r="B869" s="97"/>
      <c r="C869" s="97"/>
      <c r="D869" s="97"/>
      <c r="E869" s="97"/>
      <c r="F869" s="97"/>
      <c r="G869" s="97"/>
      <c r="H869" s="98"/>
      <c r="I869" s="99"/>
      <c r="J869" s="97"/>
      <c r="K869" s="99"/>
      <c r="L869" s="97"/>
      <c r="M869" s="97"/>
      <c r="N869" s="99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>
      <c r="A870" s="97"/>
      <c r="B870" s="97"/>
      <c r="C870" s="97"/>
      <c r="D870" s="97"/>
      <c r="E870" s="97"/>
      <c r="F870" s="97"/>
      <c r="G870" s="97"/>
      <c r="H870" s="98"/>
      <c r="I870" s="99"/>
      <c r="J870" s="97"/>
      <c r="K870" s="99"/>
      <c r="L870" s="97"/>
      <c r="M870" s="97"/>
      <c r="N870" s="99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>
      <c r="A871" s="97"/>
      <c r="B871" s="97"/>
      <c r="C871" s="97"/>
      <c r="D871" s="97"/>
      <c r="E871" s="97"/>
      <c r="F871" s="97"/>
      <c r="G871" s="97"/>
      <c r="H871" s="98"/>
      <c r="I871" s="99"/>
      <c r="J871" s="97"/>
      <c r="K871" s="99"/>
      <c r="L871" s="97"/>
      <c r="M871" s="97"/>
      <c r="N871" s="99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>
      <c r="A872" s="97"/>
      <c r="B872" s="97"/>
      <c r="C872" s="97"/>
      <c r="D872" s="97"/>
      <c r="E872" s="97"/>
      <c r="F872" s="97"/>
      <c r="G872" s="97"/>
      <c r="H872" s="98"/>
      <c r="I872" s="99"/>
      <c r="J872" s="97"/>
      <c r="K872" s="99"/>
      <c r="L872" s="97"/>
      <c r="M872" s="97"/>
      <c r="N872" s="99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>
      <c r="A873" s="97"/>
      <c r="B873" s="97"/>
      <c r="C873" s="97"/>
      <c r="D873" s="97"/>
      <c r="E873" s="97"/>
      <c r="F873" s="97"/>
      <c r="G873" s="97"/>
      <c r="H873" s="98"/>
      <c r="I873" s="99"/>
      <c r="J873" s="97"/>
      <c r="K873" s="99"/>
      <c r="L873" s="97"/>
      <c r="M873" s="97"/>
      <c r="N873" s="99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>
      <c r="A874" s="97"/>
      <c r="B874" s="97"/>
      <c r="C874" s="97"/>
      <c r="D874" s="97"/>
      <c r="E874" s="97"/>
      <c r="F874" s="97"/>
      <c r="G874" s="97"/>
      <c r="H874" s="98"/>
      <c r="I874" s="99"/>
      <c r="J874" s="97"/>
      <c r="K874" s="99"/>
      <c r="L874" s="97"/>
      <c r="M874" s="97"/>
      <c r="N874" s="99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>
      <c r="A875" s="97"/>
      <c r="B875" s="97"/>
      <c r="C875" s="97"/>
      <c r="D875" s="97"/>
      <c r="E875" s="97"/>
      <c r="F875" s="97"/>
      <c r="G875" s="97"/>
      <c r="H875" s="98"/>
      <c r="I875" s="99"/>
      <c r="J875" s="97"/>
      <c r="K875" s="99"/>
      <c r="L875" s="97"/>
      <c r="M875" s="97"/>
      <c r="N875" s="99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>
      <c r="A876" s="97"/>
      <c r="B876" s="97"/>
      <c r="C876" s="97"/>
      <c r="D876" s="97"/>
      <c r="E876" s="97"/>
      <c r="F876" s="97"/>
      <c r="G876" s="97"/>
      <c r="H876" s="98"/>
      <c r="I876" s="99"/>
      <c r="J876" s="97"/>
      <c r="K876" s="99"/>
      <c r="L876" s="97"/>
      <c r="M876" s="97"/>
      <c r="N876" s="99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>
      <c r="A877" s="97"/>
      <c r="B877" s="97"/>
      <c r="C877" s="97"/>
      <c r="D877" s="97"/>
      <c r="E877" s="97"/>
      <c r="F877" s="97"/>
      <c r="G877" s="97"/>
      <c r="H877" s="98"/>
      <c r="I877" s="99"/>
      <c r="J877" s="97"/>
      <c r="K877" s="99"/>
      <c r="L877" s="97"/>
      <c r="M877" s="97"/>
      <c r="N877" s="99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>
      <c r="A878" s="97"/>
      <c r="B878" s="97"/>
      <c r="C878" s="97"/>
      <c r="D878" s="97"/>
      <c r="E878" s="97"/>
      <c r="F878" s="97"/>
      <c r="G878" s="97"/>
      <c r="H878" s="98"/>
      <c r="I878" s="99"/>
      <c r="J878" s="97"/>
      <c r="K878" s="99"/>
      <c r="L878" s="97"/>
      <c r="M878" s="97"/>
      <c r="N878" s="99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>
      <c r="A879" s="97"/>
      <c r="B879" s="97"/>
      <c r="C879" s="97"/>
      <c r="D879" s="97"/>
      <c r="E879" s="97"/>
      <c r="F879" s="97"/>
      <c r="G879" s="97"/>
      <c r="H879" s="98"/>
      <c r="I879" s="99"/>
      <c r="J879" s="97"/>
      <c r="K879" s="99"/>
      <c r="L879" s="97"/>
      <c r="M879" s="97"/>
      <c r="N879" s="99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>
      <c r="A880" s="97"/>
      <c r="B880" s="97"/>
      <c r="C880" s="97"/>
      <c r="D880" s="97"/>
      <c r="E880" s="97"/>
      <c r="F880" s="97"/>
      <c r="G880" s="97"/>
      <c r="H880" s="98"/>
      <c r="I880" s="99"/>
      <c r="J880" s="97"/>
      <c r="K880" s="99"/>
      <c r="L880" s="97"/>
      <c r="M880" s="97"/>
      <c r="N880" s="99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>
      <c r="A881" s="97"/>
      <c r="B881" s="97"/>
      <c r="C881" s="97"/>
      <c r="D881" s="97"/>
      <c r="E881" s="97"/>
      <c r="F881" s="97"/>
      <c r="G881" s="97"/>
      <c r="H881" s="98"/>
      <c r="I881" s="99"/>
      <c r="J881" s="97"/>
      <c r="K881" s="99"/>
      <c r="L881" s="97"/>
      <c r="M881" s="97"/>
      <c r="N881" s="99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>
      <c r="A882" s="97"/>
      <c r="B882" s="97"/>
      <c r="C882" s="97"/>
      <c r="D882" s="97"/>
      <c r="E882" s="97"/>
      <c r="F882" s="97"/>
      <c r="G882" s="97"/>
      <c r="H882" s="98"/>
      <c r="I882" s="99"/>
      <c r="J882" s="97"/>
      <c r="K882" s="99"/>
      <c r="L882" s="97"/>
      <c r="M882" s="97"/>
      <c r="N882" s="99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>
      <c r="A883" s="97"/>
      <c r="B883" s="97"/>
      <c r="C883" s="97"/>
      <c r="D883" s="97"/>
      <c r="E883" s="97"/>
      <c r="F883" s="97"/>
      <c r="G883" s="97"/>
      <c r="H883" s="98"/>
      <c r="I883" s="99"/>
      <c r="J883" s="97"/>
      <c r="K883" s="99"/>
      <c r="L883" s="97"/>
      <c r="M883" s="97"/>
      <c r="N883" s="99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>
      <c r="A884" s="97"/>
      <c r="B884" s="97"/>
      <c r="C884" s="97"/>
      <c r="D884" s="97"/>
      <c r="E884" s="97"/>
      <c r="F884" s="97"/>
      <c r="G884" s="97"/>
      <c r="H884" s="98"/>
      <c r="I884" s="99"/>
      <c r="J884" s="97"/>
      <c r="K884" s="99"/>
      <c r="L884" s="97"/>
      <c r="M884" s="97"/>
      <c r="N884" s="99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>
      <c r="A885" s="97"/>
      <c r="B885" s="97"/>
      <c r="C885" s="97"/>
      <c r="D885" s="97"/>
      <c r="E885" s="97"/>
      <c r="F885" s="97"/>
      <c r="G885" s="97"/>
      <c r="H885" s="98"/>
      <c r="I885" s="99"/>
      <c r="J885" s="97"/>
      <c r="K885" s="99"/>
      <c r="L885" s="97"/>
      <c r="M885" s="97"/>
      <c r="N885" s="99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>
      <c r="A886" s="97"/>
      <c r="B886" s="97"/>
      <c r="C886" s="97"/>
      <c r="D886" s="97"/>
      <c r="E886" s="97"/>
      <c r="F886" s="97"/>
      <c r="G886" s="97"/>
      <c r="H886" s="98"/>
      <c r="I886" s="99"/>
      <c r="J886" s="97"/>
      <c r="K886" s="99"/>
      <c r="L886" s="97"/>
      <c r="M886" s="97"/>
      <c r="N886" s="99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>
      <c r="A887" s="97"/>
      <c r="B887" s="97"/>
      <c r="C887" s="97"/>
      <c r="D887" s="97"/>
      <c r="E887" s="97"/>
      <c r="F887" s="97"/>
      <c r="G887" s="97"/>
      <c r="H887" s="98"/>
      <c r="I887" s="99"/>
      <c r="J887" s="97"/>
      <c r="K887" s="99"/>
      <c r="L887" s="97"/>
      <c r="M887" s="97"/>
      <c r="N887" s="99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>
      <c r="A888" s="97"/>
      <c r="B888" s="97"/>
      <c r="C888" s="97"/>
      <c r="D888" s="97"/>
      <c r="E888" s="97"/>
      <c r="F888" s="97"/>
      <c r="G888" s="97"/>
      <c r="H888" s="98"/>
      <c r="I888" s="99"/>
      <c r="J888" s="97"/>
      <c r="K888" s="99"/>
      <c r="L888" s="97"/>
      <c r="M888" s="97"/>
      <c r="N888" s="99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>
      <c r="A889" s="97"/>
      <c r="B889" s="97"/>
      <c r="C889" s="97"/>
      <c r="D889" s="97"/>
      <c r="E889" s="97"/>
      <c r="F889" s="97"/>
      <c r="G889" s="97"/>
      <c r="H889" s="98"/>
      <c r="I889" s="99"/>
      <c r="J889" s="97"/>
      <c r="K889" s="99"/>
      <c r="L889" s="97"/>
      <c r="M889" s="97"/>
      <c r="N889" s="99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>
      <c r="A890" s="97"/>
      <c r="B890" s="97"/>
      <c r="C890" s="97"/>
      <c r="D890" s="97"/>
      <c r="E890" s="97"/>
      <c r="F890" s="97"/>
      <c r="G890" s="97"/>
      <c r="H890" s="98"/>
      <c r="I890" s="99"/>
      <c r="J890" s="97"/>
      <c r="K890" s="99"/>
      <c r="L890" s="97"/>
      <c r="M890" s="97"/>
      <c r="N890" s="99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>
      <c r="A891" s="97"/>
      <c r="B891" s="97"/>
      <c r="C891" s="97"/>
      <c r="D891" s="97"/>
      <c r="E891" s="97"/>
      <c r="F891" s="97"/>
      <c r="G891" s="97"/>
      <c r="H891" s="98"/>
      <c r="I891" s="99"/>
      <c r="J891" s="97"/>
      <c r="K891" s="99"/>
      <c r="L891" s="97"/>
      <c r="M891" s="97"/>
      <c r="N891" s="99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>
      <c r="A892" s="97"/>
      <c r="B892" s="97"/>
      <c r="C892" s="97"/>
      <c r="D892" s="97"/>
      <c r="E892" s="97"/>
      <c r="F892" s="97"/>
      <c r="G892" s="97"/>
      <c r="H892" s="98"/>
      <c r="I892" s="99"/>
      <c r="J892" s="97"/>
      <c r="K892" s="99"/>
      <c r="L892" s="97"/>
      <c r="M892" s="97"/>
      <c r="N892" s="99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>
      <c r="A893" s="97"/>
      <c r="B893" s="97"/>
      <c r="C893" s="97"/>
      <c r="D893" s="97"/>
      <c r="E893" s="97"/>
      <c r="F893" s="97"/>
      <c r="G893" s="97"/>
      <c r="H893" s="98"/>
      <c r="I893" s="99"/>
      <c r="J893" s="97"/>
      <c r="K893" s="99"/>
      <c r="L893" s="97"/>
      <c r="M893" s="97"/>
      <c r="N893" s="99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>
      <c r="A894" s="97"/>
      <c r="B894" s="97"/>
      <c r="C894" s="97"/>
      <c r="D894" s="97"/>
      <c r="E894" s="97"/>
      <c r="F894" s="97"/>
      <c r="G894" s="97"/>
      <c r="H894" s="98"/>
      <c r="I894" s="99"/>
      <c r="J894" s="97"/>
      <c r="K894" s="99"/>
      <c r="L894" s="97"/>
      <c r="M894" s="97"/>
      <c r="N894" s="99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>
      <c r="A895" s="97"/>
      <c r="B895" s="97"/>
      <c r="C895" s="97"/>
      <c r="D895" s="97"/>
      <c r="E895" s="97"/>
      <c r="F895" s="97"/>
      <c r="G895" s="97"/>
      <c r="H895" s="98"/>
      <c r="I895" s="99"/>
      <c r="J895" s="97"/>
      <c r="K895" s="99"/>
      <c r="L895" s="97"/>
      <c r="M895" s="97"/>
      <c r="N895" s="99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>
      <c r="A896" s="97"/>
      <c r="B896" s="97"/>
      <c r="C896" s="97"/>
      <c r="D896" s="97"/>
      <c r="E896" s="97"/>
      <c r="F896" s="97"/>
      <c r="G896" s="97"/>
      <c r="H896" s="98"/>
      <c r="I896" s="99"/>
      <c r="J896" s="97"/>
      <c r="K896" s="99"/>
      <c r="L896" s="97"/>
      <c r="M896" s="97"/>
      <c r="N896" s="99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>
      <c r="A897" s="97"/>
      <c r="B897" s="97"/>
      <c r="C897" s="97"/>
      <c r="D897" s="97"/>
      <c r="E897" s="97"/>
      <c r="F897" s="97"/>
      <c r="G897" s="97"/>
      <c r="H897" s="98"/>
      <c r="I897" s="99"/>
      <c r="J897" s="97"/>
      <c r="K897" s="99"/>
      <c r="L897" s="97"/>
      <c r="M897" s="97"/>
      <c r="N897" s="99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>
      <c r="A898" s="97"/>
      <c r="B898" s="97"/>
      <c r="C898" s="97"/>
      <c r="D898" s="97"/>
      <c r="E898" s="97"/>
      <c r="F898" s="97"/>
      <c r="G898" s="97"/>
      <c r="H898" s="98"/>
      <c r="I898" s="99"/>
      <c r="J898" s="97"/>
      <c r="K898" s="99"/>
      <c r="L898" s="97"/>
      <c r="M898" s="97"/>
      <c r="N898" s="99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>
      <c r="A899" s="97"/>
      <c r="B899" s="97"/>
      <c r="C899" s="97"/>
      <c r="D899" s="97"/>
      <c r="E899" s="97"/>
      <c r="F899" s="97"/>
      <c r="G899" s="97"/>
      <c r="H899" s="98"/>
      <c r="I899" s="99"/>
      <c r="J899" s="97"/>
      <c r="K899" s="99"/>
      <c r="L899" s="97"/>
      <c r="M899" s="97"/>
      <c r="N899" s="99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>
      <c r="A900" s="97"/>
      <c r="B900" s="97"/>
      <c r="C900" s="97"/>
      <c r="D900" s="97"/>
      <c r="E900" s="97"/>
      <c r="F900" s="97"/>
      <c r="G900" s="97"/>
      <c r="H900" s="98"/>
      <c r="I900" s="99"/>
      <c r="J900" s="97"/>
      <c r="K900" s="99"/>
      <c r="L900" s="97"/>
      <c r="M900" s="97"/>
      <c r="N900" s="99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>
      <c r="A901" s="97"/>
      <c r="B901" s="97"/>
      <c r="C901" s="97"/>
      <c r="D901" s="97"/>
      <c r="E901" s="97"/>
      <c r="F901" s="97"/>
      <c r="G901" s="97"/>
      <c r="H901" s="98"/>
      <c r="I901" s="99"/>
      <c r="J901" s="97"/>
      <c r="K901" s="99"/>
      <c r="L901" s="97"/>
      <c r="M901" s="97"/>
      <c r="N901" s="99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>
      <c r="A902" s="97"/>
      <c r="B902" s="97"/>
      <c r="C902" s="97"/>
      <c r="D902" s="97"/>
      <c r="E902" s="97"/>
      <c r="F902" s="97"/>
      <c r="G902" s="97"/>
      <c r="H902" s="98"/>
      <c r="I902" s="99"/>
      <c r="J902" s="97"/>
      <c r="K902" s="99"/>
      <c r="L902" s="97"/>
      <c r="M902" s="97"/>
      <c r="N902" s="99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>
      <c r="A903" s="97"/>
      <c r="B903" s="97"/>
      <c r="C903" s="97"/>
      <c r="D903" s="97"/>
      <c r="E903" s="97"/>
      <c r="F903" s="97"/>
      <c r="G903" s="97"/>
      <c r="H903" s="98"/>
      <c r="I903" s="99"/>
      <c r="J903" s="97"/>
      <c r="K903" s="99"/>
      <c r="L903" s="97"/>
      <c r="M903" s="97"/>
      <c r="N903" s="99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>
      <c r="A904" s="97"/>
      <c r="B904" s="97"/>
      <c r="C904" s="97"/>
      <c r="D904" s="97"/>
      <c r="E904" s="97"/>
      <c r="F904" s="97"/>
      <c r="G904" s="97"/>
      <c r="H904" s="98"/>
      <c r="I904" s="99"/>
      <c r="J904" s="97"/>
      <c r="K904" s="99"/>
      <c r="L904" s="97"/>
      <c r="M904" s="97"/>
      <c r="N904" s="99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>
      <c r="A905" s="97"/>
      <c r="B905" s="97"/>
      <c r="C905" s="97"/>
      <c r="D905" s="97"/>
      <c r="E905" s="97"/>
      <c r="F905" s="97"/>
      <c r="G905" s="97"/>
      <c r="H905" s="98"/>
      <c r="I905" s="99"/>
      <c r="J905" s="97"/>
      <c r="K905" s="99"/>
      <c r="L905" s="97"/>
      <c r="M905" s="97"/>
      <c r="N905" s="99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>
      <c r="A906" s="97"/>
      <c r="B906" s="97"/>
      <c r="C906" s="97"/>
      <c r="D906" s="97"/>
      <c r="E906" s="97"/>
      <c r="F906" s="97"/>
      <c r="G906" s="97"/>
      <c r="H906" s="98"/>
      <c r="I906" s="99"/>
      <c r="J906" s="97"/>
      <c r="K906" s="99"/>
      <c r="L906" s="97"/>
      <c r="M906" s="97"/>
      <c r="N906" s="99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>
      <c r="A907" s="97"/>
      <c r="B907" s="97"/>
      <c r="C907" s="97"/>
      <c r="D907" s="97"/>
      <c r="E907" s="97"/>
      <c r="F907" s="97"/>
      <c r="G907" s="97"/>
      <c r="H907" s="98"/>
      <c r="I907" s="99"/>
      <c r="J907" s="97"/>
      <c r="K907" s="99"/>
      <c r="L907" s="97"/>
      <c r="M907" s="97"/>
      <c r="N907" s="99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>
      <c r="A908" s="97"/>
      <c r="B908" s="97"/>
      <c r="C908" s="97"/>
      <c r="D908" s="97"/>
      <c r="E908" s="97"/>
      <c r="F908" s="97"/>
      <c r="G908" s="97"/>
      <c r="H908" s="98"/>
      <c r="I908" s="99"/>
      <c r="J908" s="97"/>
      <c r="K908" s="99"/>
      <c r="L908" s="97"/>
      <c r="M908" s="97"/>
      <c r="N908" s="99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>
      <c r="A909" s="97"/>
      <c r="B909" s="97"/>
      <c r="C909" s="97"/>
      <c r="D909" s="97"/>
      <c r="E909" s="97"/>
      <c r="F909" s="97"/>
      <c r="G909" s="97"/>
      <c r="H909" s="98"/>
      <c r="I909" s="99"/>
      <c r="J909" s="97"/>
      <c r="K909" s="99"/>
      <c r="L909" s="97"/>
      <c r="M909" s="97"/>
      <c r="N909" s="99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>
      <c r="A910" s="97"/>
      <c r="B910" s="97"/>
      <c r="C910" s="97"/>
      <c r="D910" s="97"/>
      <c r="E910" s="97"/>
      <c r="F910" s="97"/>
      <c r="G910" s="97"/>
      <c r="H910" s="98"/>
      <c r="I910" s="99"/>
      <c r="J910" s="97"/>
      <c r="K910" s="99"/>
      <c r="L910" s="97"/>
      <c r="M910" s="97"/>
      <c r="N910" s="99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>
      <c r="A911" s="97"/>
      <c r="B911" s="97"/>
      <c r="C911" s="97"/>
      <c r="D911" s="97"/>
      <c r="E911" s="97"/>
      <c r="F911" s="97"/>
      <c r="G911" s="97"/>
      <c r="H911" s="98"/>
      <c r="I911" s="99"/>
      <c r="J911" s="97"/>
      <c r="K911" s="99"/>
      <c r="L911" s="97"/>
      <c r="M911" s="97"/>
      <c r="N911" s="99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>
      <c r="A912" s="97"/>
      <c r="B912" s="97"/>
      <c r="C912" s="97"/>
      <c r="D912" s="97"/>
      <c r="E912" s="97"/>
      <c r="F912" s="97"/>
      <c r="G912" s="97"/>
      <c r="H912" s="98"/>
      <c r="I912" s="99"/>
      <c r="J912" s="97"/>
      <c r="K912" s="99"/>
      <c r="L912" s="97"/>
      <c r="M912" s="97"/>
      <c r="N912" s="99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>
      <c r="A913" s="97"/>
      <c r="B913" s="97"/>
      <c r="C913" s="97"/>
      <c r="D913" s="97"/>
      <c r="E913" s="97"/>
      <c r="F913" s="97"/>
      <c r="G913" s="97"/>
      <c r="H913" s="98"/>
      <c r="I913" s="99"/>
      <c r="J913" s="97"/>
      <c r="K913" s="99"/>
      <c r="L913" s="97"/>
      <c r="M913" s="97"/>
      <c r="N913" s="99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>
      <c r="A914" s="97"/>
      <c r="B914" s="97"/>
      <c r="C914" s="97"/>
      <c r="D914" s="97"/>
      <c r="E914" s="97"/>
      <c r="F914" s="97"/>
      <c r="G914" s="97"/>
      <c r="H914" s="98"/>
      <c r="I914" s="99"/>
      <c r="J914" s="97"/>
      <c r="K914" s="99"/>
      <c r="L914" s="97"/>
      <c r="M914" s="97"/>
      <c r="N914" s="99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>
      <c r="A915" s="97"/>
      <c r="B915" s="97"/>
      <c r="C915" s="97"/>
      <c r="D915" s="97"/>
      <c r="E915" s="97"/>
      <c r="F915" s="97"/>
      <c r="G915" s="97"/>
      <c r="H915" s="98"/>
      <c r="I915" s="99"/>
      <c r="J915" s="97"/>
      <c r="K915" s="99"/>
      <c r="L915" s="97"/>
      <c r="M915" s="97"/>
      <c r="N915" s="99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>
      <c r="A916" s="97"/>
      <c r="B916" s="97"/>
      <c r="C916" s="97"/>
      <c r="D916" s="97"/>
      <c r="E916" s="97"/>
      <c r="F916" s="97"/>
      <c r="G916" s="97"/>
      <c r="H916" s="98"/>
      <c r="I916" s="99"/>
      <c r="J916" s="97"/>
      <c r="K916" s="99"/>
      <c r="L916" s="97"/>
      <c r="M916" s="97"/>
      <c r="N916" s="99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>
      <c r="A917" s="97"/>
      <c r="B917" s="97"/>
      <c r="C917" s="97"/>
      <c r="D917" s="97"/>
      <c r="E917" s="97"/>
      <c r="F917" s="97"/>
      <c r="G917" s="97"/>
      <c r="H917" s="98"/>
      <c r="I917" s="99"/>
      <c r="J917" s="97"/>
      <c r="K917" s="99"/>
      <c r="L917" s="97"/>
      <c r="M917" s="97"/>
      <c r="N917" s="99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>
      <c r="A918" s="97"/>
      <c r="B918" s="97"/>
      <c r="C918" s="97"/>
      <c r="D918" s="97"/>
      <c r="E918" s="97"/>
      <c r="F918" s="97"/>
      <c r="G918" s="97"/>
      <c r="H918" s="98"/>
      <c r="I918" s="99"/>
      <c r="J918" s="97"/>
      <c r="K918" s="99"/>
      <c r="L918" s="97"/>
      <c r="M918" s="97"/>
      <c r="N918" s="99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>
      <c r="A919" s="97"/>
      <c r="B919" s="97"/>
      <c r="C919" s="97"/>
      <c r="D919" s="97"/>
      <c r="E919" s="97"/>
      <c r="F919" s="97"/>
      <c r="G919" s="97"/>
      <c r="H919" s="98"/>
      <c r="I919" s="99"/>
      <c r="J919" s="97"/>
      <c r="K919" s="99"/>
      <c r="L919" s="97"/>
      <c r="M919" s="97"/>
      <c r="N919" s="99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>
      <c r="A920" s="97"/>
      <c r="B920" s="97"/>
      <c r="C920" s="97"/>
      <c r="D920" s="97"/>
      <c r="E920" s="97"/>
      <c r="F920" s="97"/>
      <c r="G920" s="97"/>
      <c r="H920" s="98"/>
      <c r="I920" s="99"/>
      <c r="J920" s="97"/>
      <c r="K920" s="99"/>
      <c r="L920" s="97"/>
      <c r="M920" s="97"/>
      <c r="N920" s="99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>
      <c r="A921" s="97"/>
      <c r="B921" s="97"/>
      <c r="C921" s="97"/>
      <c r="D921" s="97"/>
      <c r="E921" s="97"/>
      <c r="F921" s="97"/>
      <c r="G921" s="97"/>
      <c r="H921" s="98"/>
      <c r="I921" s="99"/>
      <c r="J921" s="97"/>
      <c r="K921" s="99"/>
      <c r="L921" s="97"/>
      <c r="M921" s="97"/>
      <c r="N921" s="99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>
      <c r="A922" s="97"/>
      <c r="B922" s="97"/>
      <c r="C922" s="97"/>
      <c r="D922" s="97"/>
      <c r="E922" s="97"/>
      <c r="F922" s="97"/>
      <c r="G922" s="97"/>
      <c r="H922" s="98"/>
      <c r="I922" s="99"/>
      <c r="J922" s="97"/>
      <c r="K922" s="99"/>
      <c r="L922" s="97"/>
      <c r="M922" s="97"/>
      <c r="N922" s="99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>
      <c r="A923" s="97"/>
      <c r="B923" s="97"/>
      <c r="C923" s="97"/>
      <c r="D923" s="97"/>
      <c r="E923" s="97"/>
      <c r="F923" s="97"/>
      <c r="G923" s="97"/>
      <c r="H923" s="98"/>
      <c r="I923" s="99"/>
      <c r="J923" s="97"/>
      <c r="K923" s="99"/>
      <c r="L923" s="97"/>
      <c r="M923" s="97"/>
      <c r="N923" s="99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>
      <c r="A924" s="97"/>
      <c r="B924" s="97"/>
      <c r="C924" s="97"/>
      <c r="D924" s="97"/>
      <c r="E924" s="97"/>
      <c r="F924" s="97"/>
      <c r="G924" s="97"/>
      <c r="H924" s="98"/>
      <c r="I924" s="99"/>
      <c r="J924" s="97"/>
      <c r="K924" s="99"/>
      <c r="L924" s="97"/>
      <c r="M924" s="97"/>
      <c r="N924" s="99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>
      <c r="A925" s="97"/>
      <c r="B925" s="97"/>
      <c r="C925" s="97"/>
      <c r="D925" s="97"/>
      <c r="E925" s="97"/>
      <c r="F925" s="97"/>
      <c r="G925" s="97"/>
      <c r="H925" s="98"/>
      <c r="I925" s="99"/>
      <c r="J925" s="97"/>
      <c r="K925" s="99"/>
      <c r="L925" s="97"/>
      <c r="M925" s="97"/>
      <c r="N925" s="99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>
      <c r="A926" s="97"/>
      <c r="B926" s="97"/>
      <c r="C926" s="97"/>
      <c r="D926" s="97"/>
      <c r="E926" s="97"/>
      <c r="F926" s="97"/>
      <c r="G926" s="97"/>
      <c r="H926" s="98"/>
      <c r="I926" s="99"/>
      <c r="J926" s="97"/>
      <c r="K926" s="99"/>
      <c r="L926" s="97"/>
      <c r="M926" s="97"/>
      <c r="N926" s="99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>
      <c r="A927" s="97"/>
      <c r="B927" s="97"/>
      <c r="C927" s="97"/>
      <c r="D927" s="97"/>
      <c r="E927" s="97"/>
      <c r="F927" s="97"/>
      <c r="G927" s="97"/>
      <c r="H927" s="98"/>
      <c r="I927" s="99"/>
      <c r="J927" s="97"/>
      <c r="K927" s="99"/>
      <c r="L927" s="97"/>
      <c r="M927" s="97"/>
      <c r="N927" s="99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>
      <c r="A928" s="97"/>
      <c r="B928" s="97"/>
      <c r="C928" s="97"/>
      <c r="D928" s="97"/>
      <c r="E928" s="97"/>
      <c r="F928" s="97"/>
      <c r="G928" s="97"/>
      <c r="H928" s="98"/>
      <c r="I928" s="99"/>
      <c r="J928" s="97"/>
      <c r="K928" s="99"/>
      <c r="L928" s="97"/>
      <c r="M928" s="97"/>
      <c r="N928" s="99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>
      <c r="A929" s="97"/>
      <c r="B929" s="97"/>
      <c r="C929" s="97"/>
      <c r="D929" s="97"/>
      <c r="E929" s="97"/>
      <c r="F929" s="97"/>
      <c r="G929" s="97"/>
      <c r="H929" s="98"/>
      <c r="I929" s="99"/>
      <c r="J929" s="97"/>
      <c r="K929" s="99"/>
      <c r="L929" s="97"/>
      <c r="M929" s="97"/>
      <c r="N929" s="99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>
      <c r="A930" s="97"/>
      <c r="B930" s="97"/>
      <c r="C930" s="97"/>
      <c r="D930" s="97"/>
      <c r="E930" s="97"/>
      <c r="F930" s="97"/>
      <c r="G930" s="97"/>
      <c r="H930" s="98"/>
      <c r="I930" s="99"/>
      <c r="J930" s="97"/>
      <c r="K930" s="99"/>
      <c r="L930" s="97"/>
      <c r="M930" s="97"/>
      <c r="N930" s="99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>
      <c r="A931" s="97"/>
      <c r="B931" s="97"/>
      <c r="C931" s="97"/>
      <c r="D931" s="97"/>
      <c r="E931" s="97"/>
      <c r="F931" s="97"/>
      <c r="G931" s="97"/>
      <c r="H931" s="98"/>
      <c r="I931" s="99"/>
      <c r="J931" s="97"/>
      <c r="K931" s="99"/>
      <c r="L931" s="97"/>
      <c r="M931" s="97"/>
      <c r="N931" s="99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>
      <c r="A932" s="97"/>
      <c r="B932" s="97"/>
      <c r="C932" s="97"/>
      <c r="D932" s="97"/>
      <c r="E932" s="97"/>
      <c r="F932" s="97"/>
      <c r="G932" s="97"/>
      <c r="H932" s="98"/>
      <c r="I932" s="99"/>
      <c r="J932" s="97"/>
      <c r="K932" s="99"/>
      <c r="L932" s="97"/>
      <c r="M932" s="97"/>
      <c r="N932" s="99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>
      <c r="A933" s="97"/>
      <c r="B933" s="97"/>
      <c r="C933" s="97"/>
      <c r="D933" s="97"/>
      <c r="E933" s="97"/>
      <c r="F933" s="97"/>
      <c r="G933" s="97"/>
      <c r="H933" s="98"/>
      <c r="I933" s="99"/>
      <c r="J933" s="97"/>
      <c r="K933" s="99"/>
      <c r="L933" s="97"/>
      <c r="M933" s="97"/>
      <c r="N933" s="99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>
      <c r="A934" s="97"/>
      <c r="B934" s="97"/>
      <c r="C934" s="97"/>
      <c r="D934" s="97"/>
      <c r="E934" s="97"/>
      <c r="F934" s="97"/>
      <c r="G934" s="97"/>
      <c r="H934" s="98"/>
      <c r="I934" s="99"/>
      <c r="J934" s="97"/>
      <c r="K934" s="99"/>
      <c r="L934" s="97"/>
      <c r="M934" s="97"/>
      <c r="N934" s="99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>
      <c r="A935" s="97"/>
      <c r="B935" s="97"/>
      <c r="C935" s="97"/>
      <c r="D935" s="97"/>
      <c r="E935" s="97"/>
      <c r="F935" s="97"/>
      <c r="G935" s="97"/>
      <c r="H935" s="98"/>
      <c r="I935" s="99"/>
      <c r="J935" s="97"/>
      <c r="K935" s="99"/>
      <c r="L935" s="97"/>
      <c r="M935" s="97"/>
      <c r="N935" s="99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>
      <c r="A936" s="97"/>
      <c r="B936" s="97"/>
      <c r="C936" s="97"/>
      <c r="D936" s="97"/>
      <c r="E936" s="97"/>
      <c r="F936" s="97"/>
      <c r="G936" s="97"/>
      <c r="H936" s="98"/>
      <c r="I936" s="99"/>
      <c r="J936" s="97"/>
      <c r="K936" s="99"/>
      <c r="L936" s="97"/>
      <c r="M936" s="97"/>
      <c r="N936" s="99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>
      <c r="A937" s="97"/>
      <c r="B937" s="97"/>
      <c r="C937" s="97"/>
      <c r="D937" s="97"/>
      <c r="E937" s="97"/>
      <c r="F937" s="97"/>
      <c r="G937" s="97"/>
      <c r="H937" s="98"/>
      <c r="I937" s="99"/>
      <c r="J937" s="97"/>
      <c r="K937" s="99"/>
      <c r="L937" s="97"/>
      <c r="M937" s="97"/>
      <c r="N937" s="99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>
      <c r="A938" s="97"/>
      <c r="B938" s="97"/>
      <c r="C938" s="97"/>
      <c r="D938" s="97"/>
      <c r="E938" s="97"/>
      <c r="F938" s="97"/>
      <c r="G938" s="97"/>
      <c r="H938" s="98"/>
      <c r="I938" s="99"/>
      <c r="J938" s="97"/>
      <c r="K938" s="99"/>
      <c r="L938" s="97"/>
      <c r="M938" s="97"/>
      <c r="N938" s="99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>
      <c r="A939" s="97"/>
      <c r="B939" s="97"/>
      <c r="C939" s="97"/>
      <c r="D939" s="97"/>
      <c r="E939" s="97"/>
      <c r="F939" s="97"/>
      <c r="G939" s="97"/>
      <c r="H939" s="98"/>
      <c r="I939" s="99"/>
      <c r="J939" s="97"/>
      <c r="K939" s="99"/>
      <c r="L939" s="97"/>
      <c r="M939" s="97"/>
      <c r="N939" s="99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>
      <c r="A940" s="97"/>
      <c r="B940" s="97"/>
      <c r="C940" s="97"/>
      <c r="D940" s="97"/>
      <c r="E940" s="97"/>
      <c r="F940" s="97"/>
      <c r="G940" s="97"/>
      <c r="H940" s="98"/>
      <c r="I940" s="99"/>
      <c r="J940" s="97"/>
      <c r="K940" s="99"/>
      <c r="L940" s="97"/>
      <c r="M940" s="97"/>
      <c r="N940" s="99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>
      <c r="A941" s="97"/>
      <c r="B941" s="97"/>
      <c r="C941" s="97"/>
      <c r="D941" s="97"/>
      <c r="E941" s="97"/>
      <c r="F941" s="97"/>
      <c r="G941" s="97"/>
      <c r="H941" s="98"/>
      <c r="I941" s="99"/>
      <c r="J941" s="97"/>
      <c r="K941" s="99"/>
      <c r="L941" s="97"/>
      <c r="M941" s="97"/>
      <c r="N941" s="99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>
      <c r="A942" s="97"/>
      <c r="B942" s="97"/>
      <c r="C942" s="97"/>
      <c r="D942" s="97"/>
      <c r="E942" s="97"/>
      <c r="F942" s="97"/>
      <c r="G942" s="97"/>
      <c r="H942" s="98"/>
      <c r="I942" s="99"/>
      <c r="J942" s="97"/>
      <c r="K942" s="99"/>
      <c r="L942" s="97"/>
      <c r="M942" s="97"/>
      <c r="N942" s="99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>
      <c r="A943" s="97"/>
      <c r="B943" s="97"/>
      <c r="C943" s="97"/>
      <c r="D943" s="97"/>
      <c r="E943" s="97"/>
      <c r="F943" s="97"/>
      <c r="G943" s="97"/>
      <c r="H943" s="98"/>
      <c r="I943" s="99"/>
      <c r="J943" s="97"/>
      <c r="K943" s="99"/>
      <c r="L943" s="97"/>
      <c r="M943" s="97"/>
      <c r="N943" s="99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>
      <c r="A944" s="97"/>
      <c r="B944" s="97"/>
      <c r="C944" s="97"/>
      <c r="D944" s="97"/>
      <c r="E944" s="97"/>
      <c r="F944" s="97"/>
      <c r="G944" s="97"/>
      <c r="H944" s="98"/>
      <c r="I944" s="99"/>
      <c r="J944" s="97"/>
      <c r="K944" s="99"/>
      <c r="L944" s="97"/>
      <c r="M944" s="97"/>
      <c r="N944" s="99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>
      <c r="A945" s="97"/>
      <c r="B945" s="97"/>
      <c r="C945" s="97"/>
      <c r="D945" s="97"/>
      <c r="E945" s="97"/>
      <c r="F945" s="97"/>
      <c r="G945" s="97"/>
      <c r="H945" s="98"/>
      <c r="I945" s="99"/>
      <c r="J945" s="97"/>
      <c r="K945" s="99"/>
      <c r="L945" s="97"/>
      <c r="M945" s="97"/>
      <c r="N945" s="99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>
      <c r="A946" s="97"/>
      <c r="B946" s="97"/>
      <c r="C946" s="97"/>
      <c r="D946" s="97"/>
      <c r="E946" s="97"/>
      <c r="F946" s="97"/>
      <c r="G946" s="97"/>
      <c r="H946" s="98"/>
      <c r="I946" s="99"/>
      <c r="J946" s="97"/>
      <c r="K946" s="99"/>
      <c r="L946" s="97"/>
      <c r="M946" s="97"/>
      <c r="N946" s="99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>
      <c r="A947" s="97"/>
      <c r="B947" s="97"/>
      <c r="C947" s="97"/>
      <c r="D947" s="97"/>
      <c r="E947" s="97"/>
      <c r="F947" s="97"/>
      <c r="G947" s="97"/>
      <c r="H947" s="98"/>
      <c r="I947" s="99"/>
      <c r="J947" s="97"/>
      <c r="K947" s="99"/>
      <c r="L947" s="97"/>
      <c r="M947" s="97"/>
      <c r="N947" s="99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>
      <c r="A948" s="97"/>
      <c r="B948" s="97"/>
      <c r="C948" s="97"/>
      <c r="D948" s="97"/>
      <c r="E948" s="97"/>
      <c r="F948" s="97"/>
      <c r="G948" s="97"/>
      <c r="H948" s="98"/>
      <c r="I948" s="99"/>
      <c r="J948" s="97"/>
      <c r="K948" s="99"/>
      <c r="L948" s="97"/>
      <c r="M948" s="97"/>
      <c r="N948" s="99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>
      <c r="A949" s="97"/>
      <c r="B949" s="97"/>
      <c r="C949" s="97"/>
      <c r="D949" s="97"/>
      <c r="E949" s="97"/>
      <c r="F949" s="97"/>
      <c r="G949" s="97"/>
      <c r="H949" s="98"/>
      <c r="I949" s="99"/>
      <c r="J949" s="97"/>
      <c r="K949" s="99"/>
      <c r="L949" s="97"/>
      <c r="M949" s="97"/>
      <c r="N949" s="99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>
      <c r="A950" s="97"/>
      <c r="B950" s="97"/>
      <c r="C950" s="97"/>
      <c r="D950" s="97"/>
      <c r="E950" s="97"/>
      <c r="F950" s="97"/>
      <c r="G950" s="97"/>
      <c r="H950" s="98"/>
      <c r="I950" s="99"/>
      <c r="J950" s="97"/>
      <c r="K950" s="99"/>
      <c r="L950" s="97"/>
      <c r="M950" s="97"/>
      <c r="N950" s="99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>
      <c r="A951" s="97"/>
      <c r="B951" s="97"/>
      <c r="C951" s="97"/>
      <c r="D951" s="97"/>
      <c r="E951" s="97"/>
      <c r="F951" s="97"/>
      <c r="G951" s="97"/>
      <c r="H951" s="98"/>
      <c r="I951" s="99"/>
      <c r="J951" s="97"/>
      <c r="K951" s="99"/>
      <c r="L951" s="97"/>
      <c r="M951" s="97"/>
      <c r="N951" s="99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>
      <c r="A952" s="97"/>
      <c r="B952" s="97"/>
      <c r="C952" s="97"/>
      <c r="D952" s="97"/>
      <c r="E952" s="97"/>
      <c r="F952" s="97"/>
      <c r="G952" s="97"/>
      <c r="H952" s="98"/>
      <c r="I952" s="99"/>
      <c r="J952" s="97"/>
      <c r="K952" s="99"/>
      <c r="L952" s="97"/>
      <c r="M952" s="97"/>
      <c r="N952" s="99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>
      <c r="A953" s="97"/>
      <c r="B953" s="97"/>
      <c r="C953" s="97"/>
      <c r="D953" s="97"/>
      <c r="E953" s="97"/>
      <c r="F953" s="97"/>
      <c r="G953" s="97"/>
      <c r="H953" s="98"/>
      <c r="I953" s="99"/>
      <c r="J953" s="97"/>
      <c r="K953" s="99"/>
      <c r="L953" s="97"/>
      <c r="M953" s="97"/>
      <c r="N953" s="99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>
      <c r="A954" s="97"/>
      <c r="B954" s="97"/>
      <c r="C954" s="97"/>
      <c r="D954" s="97"/>
      <c r="E954" s="97"/>
      <c r="F954" s="97"/>
      <c r="G954" s="97"/>
      <c r="H954" s="98"/>
      <c r="I954" s="99"/>
      <c r="J954" s="97"/>
      <c r="K954" s="99"/>
      <c r="L954" s="97"/>
      <c r="M954" s="97"/>
      <c r="N954" s="99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>
      <c r="A955" s="97"/>
      <c r="B955" s="97"/>
      <c r="C955" s="97"/>
      <c r="D955" s="97"/>
      <c r="E955" s="97"/>
      <c r="F955" s="97"/>
      <c r="G955" s="97"/>
      <c r="H955" s="98"/>
      <c r="I955" s="99"/>
      <c r="J955" s="97"/>
      <c r="K955" s="99"/>
      <c r="L955" s="97"/>
      <c r="M955" s="97"/>
      <c r="N955" s="99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>
      <c r="A956" s="97"/>
      <c r="B956" s="97"/>
      <c r="C956" s="97"/>
      <c r="D956" s="97"/>
      <c r="E956" s="97"/>
      <c r="F956" s="97"/>
      <c r="G956" s="97"/>
      <c r="H956" s="98"/>
      <c r="I956" s="99"/>
      <c r="J956" s="97"/>
      <c r="K956" s="99"/>
      <c r="L956" s="97"/>
      <c r="M956" s="97"/>
      <c r="N956" s="99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>
      <c r="A957" s="97"/>
      <c r="B957" s="97"/>
      <c r="C957" s="97"/>
      <c r="D957" s="97"/>
      <c r="E957" s="97"/>
      <c r="F957" s="97"/>
      <c r="G957" s="97"/>
      <c r="H957" s="98"/>
      <c r="I957" s="99"/>
      <c r="J957" s="97"/>
      <c r="K957" s="99"/>
      <c r="L957" s="97"/>
      <c r="M957" s="97"/>
      <c r="N957" s="99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>
      <c r="A958" s="97"/>
      <c r="B958" s="97"/>
      <c r="C958" s="97"/>
      <c r="D958" s="97"/>
      <c r="E958" s="97"/>
      <c r="F958" s="97"/>
      <c r="G958" s="97"/>
      <c r="H958" s="98"/>
      <c r="I958" s="99"/>
      <c r="J958" s="97"/>
      <c r="K958" s="99"/>
      <c r="L958" s="97"/>
      <c r="M958" s="97"/>
      <c r="N958" s="99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>
      <c r="A959" s="97"/>
      <c r="B959" s="97"/>
      <c r="C959" s="97"/>
      <c r="D959" s="97"/>
      <c r="E959" s="97"/>
      <c r="F959" s="97"/>
      <c r="G959" s="97"/>
      <c r="H959" s="98"/>
      <c r="I959" s="99"/>
      <c r="J959" s="97"/>
      <c r="K959" s="99"/>
      <c r="L959" s="97"/>
      <c r="M959" s="97"/>
      <c r="N959" s="99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>
      <c r="A960" s="97"/>
      <c r="B960" s="97"/>
      <c r="C960" s="97"/>
      <c r="D960" s="97"/>
      <c r="E960" s="97"/>
      <c r="F960" s="97"/>
      <c r="G960" s="97"/>
      <c r="H960" s="98"/>
      <c r="I960" s="99"/>
      <c r="J960" s="97"/>
      <c r="K960" s="99"/>
      <c r="L960" s="97"/>
      <c r="M960" s="97"/>
      <c r="N960" s="99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>
      <c r="A961" s="97"/>
      <c r="B961" s="97"/>
      <c r="C961" s="97"/>
      <c r="D961" s="97"/>
      <c r="E961" s="97"/>
      <c r="F961" s="97"/>
      <c r="G961" s="97"/>
      <c r="H961" s="98"/>
      <c r="I961" s="99"/>
      <c r="J961" s="97"/>
      <c r="K961" s="99"/>
      <c r="L961" s="97"/>
      <c r="M961" s="97"/>
      <c r="N961" s="99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>
      <c r="A962" s="97"/>
      <c r="B962" s="97"/>
      <c r="C962" s="97"/>
      <c r="D962" s="97"/>
      <c r="E962" s="97"/>
      <c r="F962" s="97"/>
      <c r="G962" s="97"/>
      <c r="H962" s="98"/>
      <c r="I962" s="99"/>
      <c r="J962" s="97"/>
      <c r="K962" s="99"/>
      <c r="L962" s="97"/>
      <c r="M962" s="97"/>
      <c r="N962" s="99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>
      <c r="A963" s="97"/>
      <c r="B963" s="97"/>
      <c r="C963" s="97"/>
      <c r="D963" s="97"/>
      <c r="E963" s="97"/>
      <c r="F963" s="97"/>
      <c r="G963" s="97"/>
      <c r="H963" s="98"/>
      <c r="I963" s="99"/>
      <c r="J963" s="97"/>
      <c r="K963" s="99"/>
      <c r="L963" s="97"/>
      <c r="M963" s="97"/>
      <c r="N963" s="99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>
      <c r="A964" s="97"/>
      <c r="B964" s="97"/>
      <c r="C964" s="97"/>
      <c r="D964" s="97"/>
      <c r="E964" s="97"/>
      <c r="F964" s="97"/>
      <c r="G964" s="97"/>
      <c r="H964" s="98"/>
      <c r="I964" s="99"/>
      <c r="J964" s="97"/>
      <c r="K964" s="99"/>
      <c r="L964" s="97"/>
      <c r="M964" s="97"/>
      <c r="N964" s="99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>
      <c r="A965" s="97"/>
      <c r="B965" s="97"/>
      <c r="C965" s="97"/>
      <c r="D965" s="97"/>
      <c r="E965" s="97"/>
      <c r="F965" s="97"/>
      <c r="G965" s="97"/>
      <c r="H965" s="98"/>
      <c r="I965" s="99"/>
      <c r="J965" s="97"/>
      <c r="K965" s="99"/>
      <c r="L965" s="97"/>
      <c r="M965" s="97"/>
      <c r="N965" s="99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>
      <c r="A966" s="97"/>
      <c r="B966" s="97"/>
      <c r="C966" s="97"/>
      <c r="D966" s="97"/>
      <c r="E966" s="97"/>
      <c r="F966" s="97"/>
      <c r="G966" s="97"/>
      <c r="H966" s="98"/>
      <c r="I966" s="99"/>
      <c r="J966" s="97"/>
      <c r="K966" s="99"/>
      <c r="L966" s="97"/>
      <c r="M966" s="97"/>
      <c r="N966" s="99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>
      <c r="A967" s="97"/>
      <c r="B967" s="97"/>
      <c r="C967" s="97"/>
      <c r="D967" s="97"/>
      <c r="E967" s="97"/>
      <c r="F967" s="97"/>
      <c r="G967" s="97"/>
      <c r="H967" s="98"/>
      <c r="I967" s="99"/>
      <c r="J967" s="97"/>
      <c r="K967" s="99"/>
      <c r="L967" s="97"/>
      <c r="M967" s="97"/>
      <c r="N967" s="99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>
      <c r="A968" s="97"/>
      <c r="B968" s="97"/>
      <c r="C968" s="97"/>
      <c r="D968" s="97"/>
      <c r="E968" s="97"/>
      <c r="F968" s="97"/>
      <c r="G968" s="97"/>
      <c r="H968" s="98"/>
      <c r="I968" s="99"/>
      <c r="J968" s="97"/>
      <c r="K968" s="99"/>
      <c r="L968" s="97"/>
      <c r="M968" s="97"/>
      <c r="N968" s="99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>
      <c r="A969" s="97"/>
      <c r="B969" s="97"/>
      <c r="C969" s="97"/>
      <c r="D969" s="97"/>
      <c r="E969" s="97"/>
      <c r="F969" s="97"/>
      <c r="G969" s="97"/>
      <c r="H969" s="98"/>
      <c r="I969" s="99"/>
      <c r="J969" s="97"/>
      <c r="K969" s="99"/>
      <c r="L969" s="97"/>
      <c r="M969" s="97"/>
      <c r="N969" s="99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>
      <c r="A970" s="97"/>
      <c r="B970" s="97"/>
      <c r="C970" s="97"/>
      <c r="D970" s="97"/>
      <c r="E970" s="97"/>
      <c r="F970" s="97"/>
      <c r="G970" s="97"/>
      <c r="H970" s="98"/>
      <c r="I970" s="99"/>
      <c r="J970" s="97"/>
      <c r="K970" s="99"/>
      <c r="L970" s="97"/>
      <c r="M970" s="97"/>
      <c r="N970" s="99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>
      <c r="A971" s="97"/>
      <c r="B971" s="97"/>
      <c r="C971" s="97"/>
      <c r="D971" s="97"/>
      <c r="E971" s="97"/>
      <c r="F971" s="97"/>
      <c r="G971" s="97"/>
      <c r="H971" s="98"/>
      <c r="I971" s="99"/>
      <c r="J971" s="97"/>
      <c r="K971" s="99"/>
      <c r="L971" s="97"/>
      <c r="M971" s="97"/>
      <c r="N971" s="99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>
      <c r="A972" s="97"/>
      <c r="B972" s="97"/>
      <c r="C972" s="97"/>
      <c r="D972" s="97"/>
      <c r="E972" s="97"/>
      <c r="F972" s="97"/>
      <c r="G972" s="97"/>
      <c r="H972" s="98"/>
      <c r="I972" s="99"/>
      <c r="J972" s="97"/>
      <c r="K972" s="99"/>
      <c r="L972" s="97"/>
      <c r="M972" s="97"/>
      <c r="N972" s="99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>
      <c r="A973" s="97"/>
      <c r="B973" s="97"/>
      <c r="C973" s="97"/>
      <c r="D973" s="97"/>
      <c r="E973" s="97"/>
      <c r="F973" s="97"/>
      <c r="G973" s="97"/>
      <c r="H973" s="98"/>
      <c r="I973" s="99"/>
      <c r="J973" s="97"/>
      <c r="K973" s="99"/>
      <c r="L973" s="97"/>
      <c r="M973" s="97"/>
      <c r="N973" s="99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>
      <c r="A974" s="97"/>
      <c r="B974" s="97"/>
      <c r="C974" s="97"/>
      <c r="D974" s="97"/>
      <c r="E974" s="97"/>
      <c r="F974" s="97"/>
      <c r="G974" s="97"/>
      <c r="H974" s="98"/>
      <c r="I974" s="99"/>
      <c r="J974" s="97"/>
      <c r="K974" s="99"/>
      <c r="L974" s="97"/>
      <c r="M974" s="97"/>
      <c r="N974" s="99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>
      <c r="A975" s="97"/>
      <c r="B975" s="97"/>
      <c r="C975" s="97"/>
      <c r="D975" s="97"/>
      <c r="E975" s="97"/>
      <c r="F975" s="97"/>
      <c r="G975" s="97"/>
      <c r="H975" s="98"/>
      <c r="I975" s="99"/>
      <c r="J975" s="97"/>
      <c r="K975" s="99"/>
      <c r="L975" s="97"/>
      <c r="M975" s="97"/>
      <c r="N975" s="99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>
      <c r="A976" s="97"/>
      <c r="B976" s="97"/>
      <c r="C976" s="97"/>
      <c r="D976" s="97"/>
      <c r="E976" s="97"/>
      <c r="F976" s="97"/>
      <c r="G976" s="97"/>
      <c r="H976" s="98"/>
      <c r="I976" s="99"/>
      <c r="J976" s="97"/>
      <c r="K976" s="99"/>
      <c r="L976" s="97"/>
      <c r="M976" s="97"/>
      <c r="N976" s="99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>
      <c r="A977" s="97"/>
      <c r="B977" s="97"/>
      <c r="C977" s="97"/>
      <c r="D977" s="97"/>
      <c r="E977" s="97"/>
      <c r="F977" s="97"/>
      <c r="G977" s="97"/>
      <c r="H977" s="98"/>
      <c r="I977" s="99"/>
      <c r="J977" s="97"/>
      <c r="K977" s="99"/>
      <c r="L977" s="97"/>
      <c r="M977" s="97"/>
      <c r="N977" s="99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>
      <c r="A978" s="97"/>
      <c r="B978" s="97"/>
      <c r="C978" s="97"/>
      <c r="D978" s="97"/>
      <c r="E978" s="97"/>
      <c r="F978" s="97"/>
      <c r="G978" s="97"/>
      <c r="H978" s="98"/>
      <c r="I978" s="99"/>
      <c r="J978" s="97"/>
      <c r="K978" s="99"/>
      <c r="L978" s="97"/>
      <c r="M978" s="97"/>
      <c r="N978" s="99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>
      <c r="A979" s="97"/>
      <c r="B979" s="97"/>
      <c r="C979" s="97"/>
      <c r="D979" s="97"/>
      <c r="E979" s="97"/>
      <c r="F979" s="97"/>
      <c r="G979" s="97"/>
      <c r="H979" s="98"/>
      <c r="I979" s="99"/>
      <c r="J979" s="97"/>
      <c r="K979" s="99"/>
      <c r="L979" s="97"/>
      <c r="M979" s="97"/>
      <c r="N979" s="99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>
      <c r="A980" s="97"/>
      <c r="B980" s="97"/>
      <c r="C980" s="97"/>
      <c r="D980" s="97"/>
      <c r="E980" s="97"/>
      <c r="F980" s="97"/>
      <c r="G980" s="97"/>
      <c r="H980" s="98"/>
      <c r="I980" s="99"/>
      <c r="J980" s="97"/>
      <c r="K980" s="99"/>
      <c r="L980" s="97"/>
      <c r="M980" s="97"/>
      <c r="N980" s="99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>
      <c r="A981" s="97"/>
      <c r="B981" s="97"/>
      <c r="C981" s="97"/>
      <c r="D981" s="97"/>
      <c r="E981" s="97"/>
      <c r="F981" s="97"/>
      <c r="G981" s="97"/>
      <c r="H981" s="98"/>
      <c r="I981" s="99"/>
      <c r="J981" s="97"/>
      <c r="K981" s="99"/>
      <c r="L981" s="97"/>
      <c r="M981" s="97"/>
      <c r="N981" s="99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>
      <c r="A982" s="97"/>
      <c r="B982" s="97"/>
      <c r="C982" s="97"/>
      <c r="D982" s="97"/>
      <c r="E982" s="97"/>
      <c r="F982" s="97"/>
      <c r="G982" s="97"/>
      <c r="H982" s="98"/>
      <c r="I982" s="99"/>
      <c r="J982" s="97"/>
      <c r="K982" s="99"/>
      <c r="L982" s="97"/>
      <c r="M982" s="97"/>
      <c r="N982" s="99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>
      <c r="A983" s="97"/>
      <c r="B983" s="97"/>
      <c r="C983" s="97"/>
      <c r="D983" s="97"/>
      <c r="E983" s="97"/>
      <c r="F983" s="97"/>
      <c r="G983" s="97"/>
      <c r="H983" s="98"/>
      <c r="I983" s="99"/>
      <c r="J983" s="97"/>
      <c r="K983" s="99"/>
      <c r="L983" s="97"/>
      <c r="M983" s="97"/>
      <c r="N983" s="99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>
      <c r="A984" s="97"/>
      <c r="B984" s="97"/>
      <c r="C984" s="97"/>
      <c r="D984" s="97"/>
      <c r="E984" s="97"/>
      <c r="F984" s="97"/>
      <c r="G984" s="97"/>
      <c r="H984" s="98"/>
      <c r="I984" s="99"/>
      <c r="J984" s="97"/>
      <c r="K984" s="99"/>
      <c r="L984" s="97"/>
      <c r="M984" s="97"/>
      <c r="N984" s="99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>
      <c r="A985" s="97"/>
      <c r="B985" s="97"/>
      <c r="C985" s="97"/>
      <c r="D985" s="97"/>
      <c r="E985" s="97"/>
      <c r="F985" s="97"/>
      <c r="G985" s="97"/>
      <c r="H985" s="98"/>
      <c r="I985" s="99"/>
      <c r="J985" s="97"/>
      <c r="K985" s="99"/>
      <c r="L985" s="97"/>
      <c r="M985" s="97"/>
      <c r="N985" s="99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>
      <c r="A986" s="97"/>
      <c r="B986" s="97"/>
      <c r="C986" s="97"/>
      <c r="D986" s="97"/>
      <c r="E986" s="97"/>
      <c r="F986" s="97"/>
      <c r="G986" s="97"/>
      <c r="H986" s="98"/>
      <c r="I986" s="99"/>
      <c r="J986" s="97"/>
      <c r="K986" s="99"/>
      <c r="L986" s="97"/>
      <c r="M986" s="97"/>
      <c r="N986" s="99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>
      <c r="A987" s="97"/>
      <c r="B987" s="97"/>
      <c r="C987" s="97"/>
      <c r="D987" s="97"/>
      <c r="E987" s="97"/>
      <c r="F987" s="97"/>
      <c r="G987" s="97"/>
      <c r="H987" s="98"/>
      <c r="I987" s="99"/>
      <c r="J987" s="97"/>
      <c r="K987" s="99"/>
      <c r="L987" s="97"/>
      <c r="M987" s="97"/>
      <c r="N987" s="99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>
      <c r="A988" s="97"/>
      <c r="B988" s="97"/>
      <c r="C988" s="97"/>
      <c r="D988" s="97"/>
      <c r="E988" s="97"/>
      <c r="F988" s="97"/>
      <c r="G988" s="97"/>
      <c r="H988" s="98"/>
      <c r="I988" s="99"/>
      <c r="J988" s="97"/>
      <c r="K988" s="99"/>
      <c r="L988" s="97"/>
      <c r="M988" s="97"/>
      <c r="N988" s="99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>
      <c r="A989" s="97"/>
      <c r="B989" s="97"/>
      <c r="C989" s="97"/>
      <c r="D989" s="97"/>
      <c r="E989" s="97"/>
      <c r="F989" s="97"/>
      <c r="G989" s="97"/>
      <c r="H989" s="98"/>
      <c r="I989" s="99"/>
      <c r="J989" s="97"/>
      <c r="K989" s="99"/>
      <c r="L989" s="97"/>
      <c r="M989" s="97"/>
      <c r="N989" s="99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>
      <c r="A990" s="97"/>
      <c r="B990" s="97"/>
      <c r="C990" s="97"/>
      <c r="D990" s="97"/>
      <c r="E990" s="97"/>
      <c r="F990" s="97"/>
      <c r="G990" s="97"/>
      <c r="H990" s="98"/>
      <c r="I990" s="99"/>
      <c r="J990" s="97"/>
      <c r="K990" s="99"/>
      <c r="L990" s="97"/>
      <c r="M990" s="97"/>
      <c r="N990" s="99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>
      <c r="A991" s="97"/>
      <c r="B991" s="97"/>
      <c r="C991" s="97"/>
      <c r="D991" s="97"/>
      <c r="E991" s="97"/>
      <c r="F991" s="97"/>
      <c r="G991" s="97"/>
      <c r="H991" s="98"/>
      <c r="I991" s="99"/>
      <c r="J991" s="97"/>
      <c r="K991" s="99"/>
      <c r="L991" s="97"/>
      <c r="M991" s="97"/>
      <c r="N991" s="99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>
      <c r="A992" s="97"/>
      <c r="B992" s="97"/>
      <c r="C992" s="97"/>
      <c r="D992" s="97"/>
      <c r="E992" s="97"/>
      <c r="F992" s="97"/>
      <c r="G992" s="97"/>
      <c r="H992" s="98"/>
      <c r="I992" s="99"/>
      <c r="J992" s="97"/>
      <c r="K992" s="99"/>
      <c r="L992" s="97"/>
      <c r="M992" s="97"/>
      <c r="N992" s="99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>
      <c r="A993" s="97"/>
      <c r="B993" s="97"/>
      <c r="C993" s="97"/>
      <c r="D993" s="97"/>
      <c r="E993" s="97"/>
      <c r="F993" s="97"/>
      <c r="G993" s="97"/>
      <c r="H993" s="98"/>
      <c r="I993" s="99"/>
      <c r="J993" s="97"/>
      <c r="K993" s="99"/>
      <c r="L993" s="97"/>
      <c r="M993" s="97"/>
      <c r="N993" s="99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>
      <c r="A994" s="97"/>
      <c r="B994" s="97"/>
      <c r="C994" s="97"/>
      <c r="D994" s="97"/>
      <c r="E994" s="97"/>
      <c r="F994" s="97"/>
      <c r="G994" s="97"/>
      <c r="H994" s="98"/>
      <c r="I994" s="99"/>
      <c r="J994" s="97"/>
      <c r="K994" s="99"/>
      <c r="L994" s="97"/>
      <c r="M994" s="97"/>
      <c r="N994" s="99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>
      <c r="A995" s="97"/>
      <c r="B995" s="97"/>
      <c r="C995" s="97"/>
      <c r="D995" s="97"/>
      <c r="E995" s="97"/>
      <c r="F995" s="97"/>
      <c r="G995" s="97"/>
      <c r="H995" s="98"/>
      <c r="I995" s="99"/>
      <c r="J995" s="97"/>
      <c r="K995" s="99"/>
      <c r="L995" s="97"/>
      <c r="M995" s="97"/>
      <c r="N995" s="99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>
      <c r="A996" s="97"/>
      <c r="B996" s="97"/>
      <c r="C996" s="97"/>
      <c r="D996" s="97"/>
      <c r="E996" s="97"/>
      <c r="F996" s="97"/>
      <c r="G996" s="97"/>
      <c r="H996" s="98"/>
      <c r="I996" s="99"/>
      <c r="J996" s="97"/>
      <c r="K996" s="99"/>
      <c r="L996" s="97"/>
      <c r="M996" s="97"/>
      <c r="N996" s="99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>
      <c r="A997" s="97"/>
      <c r="B997" s="97"/>
      <c r="C997" s="97"/>
      <c r="D997" s="97"/>
      <c r="E997" s="97"/>
      <c r="F997" s="97"/>
      <c r="G997" s="97"/>
      <c r="H997" s="98"/>
      <c r="I997" s="99"/>
      <c r="J997" s="97"/>
      <c r="K997" s="99"/>
      <c r="L997" s="97"/>
      <c r="M997" s="97"/>
      <c r="N997" s="99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>
      <c r="A998" s="97"/>
      <c r="B998" s="97"/>
      <c r="C998" s="97"/>
      <c r="D998" s="97"/>
      <c r="E998" s="97"/>
      <c r="F998" s="97"/>
      <c r="G998" s="97"/>
      <c r="H998" s="98"/>
      <c r="I998" s="99"/>
      <c r="J998" s="97"/>
      <c r="K998" s="99"/>
      <c r="L998" s="97"/>
      <c r="M998" s="97"/>
      <c r="N998" s="99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>
      <c r="A999" s="97"/>
      <c r="B999" s="97"/>
      <c r="C999" s="97"/>
      <c r="D999" s="97"/>
      <c r="E999" s="97"/>
      <c r="F999" s="97"/>
      <c r="G999" s="97"/>
      <c r="H999" s="98"/>
      <c r="I999" s="99"/>
      <c r="J999" s="97"/>
      <c r="K999" s="99"/>
      <c r="L999" s="97"/>
      <c r="M999" s="97"/>
      <c r="N999" s="99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>
      <c r="A1000" s="97"/>
      <c r="B1000" s="97"/>
      <c r="C1000" s="97"/>
      <c r="D1000" s="97"/>
      <c r="E1000" s="97"/>
      <c r="F1000" s="97"/>
      <c r="G1000" s="97"/>
      <c r="H1000" s="98"/>
      <c r="I1000" s="99"/>
      <c r="J1000" s="97"/>
      <c r="K1000" s="99"/>
      <c r="L1000" s="97"/>
      <c r="M1000" s="97"/>
      <c r="N1000" s="99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autoFilter ref="$A$1:$N$1000"/>
  <dataValidations>
    <dataValidation type="list" allowBlank="1" showErrorMessage="1" sqref="E2:E990">
      <formula1>ValidacaoDados!$C$2:$C$25</formula1>
    </dataValidation>
    <dataValidation type="list" allowBlank="1" showErrorMessage="1" sqref="L2:L990">
      <formula1>ValidacaoDados!$D$2:$D$13</formula1>
    </dataValidation>
    <dataValidation type="list" allowBlank="1" showErrorMessage="1" sqref="F2:F990">
      <formula1>ValidacaoDados!$A$2:$A$36</formula1>
    </dataValidation>
    <dataValidation type="list" allowBlank="1" showErrorMessage="1" sqref="G2:G990">
      <formula1>ValidacaoDados!$B$2:$B$11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4.63"/>
    <col customWidth="1" min="3" max="3" width="23.5"/>
    <col customWidth="1" min="4" max="4" width="25.88"/>
    <col customWidth="1" min="5" max="5" width="20.13"/>
    <col customWidth="1" min="6" max="6" width="27.88"/>
    <col customWidth="1" min="7" max="7" width="22.38"/>
    <col customWidth="1" min="8" max="8" width="26.0"/>
    <col customWidth="1" min="9" max="9" width="25.75"/>
    <col customWidth="1" min="10" max="10" width="18.75"/>
    <col customWidth="1" min="11" max="11" width="24.13"/>
    <col customWidth="1" min="12" max="12" width="15.0"/>
    <col customWidth="1" min="13" max="13" width="20.38"/>
    <col customWidth="1" min="14" max="14" width="21.38"/>
    <col customWidth="1" min="15" max="15" width="23.0"/>
    <col customWidth="1" min="16" max="16" width="9.75"/>
    <col customWidth="1" min="19" max="19" width="18.63"/>
    <col customWidth="1" min="20" max="20" width="17.63"/>
    <col customWidth="1" min="21" max="21" width="9.63"/>
  </cols>
  <sheetData>
    <row r="1">
      <c r="A1" s="89" t="s">
        <v>69</v>
      </c>
      <c r="B1" s="90" t="s">
        <v>70</v>
      </c>
      <c r="C1" s="90" t="s">
        <v>71</v>
      </c>
      <c r="D1" s="90" t="s">
        <v>72</v>
      </c>
      <c r="E1" s="90" t="s">
        <v>73</v>
      </c>
      <c r="F1" s="90" t="s">
        <v>74</v>
      </c>
      <c r="G1" s="90" t="s">
        <v>75</v>
      </c>
      <c r="H1" s="91" t="s">
        <v>76</v>
      </c>
      <c r="I1" s="92" t="s">
        <v>77</v>
      </c>
      <c r="J1" s="90" t="s">
        <v>78</v>
      </c>
      <c r="K1" s="92" t="s">
        <v>79</v>
      </c>
      <c r="L1" s="89" t="s">
        <v>80</v>
      </c>
      <c r="M1" s="90" t="s">
        <v>81</v>
      </c>
      <c r="N1" s="92" t="s">
        <v>82</v>
      </c>
      <c r="Q1" s="94"/>
      <c r="R1" s="94"/>
      <c r="S1" s="83"/>
      <c r="T1" s="83"/>
      <c r="U1" s="94"/>
    </row>
    <row r="2">
      <c r="A2" s="106" t="s">
        <v>4245</v>
      </c>
      <c r="B2" s="106">
        <v>2.1990708878E10</v>
      </c>
      <c r="C2" s="106" t="s">
        <v>12311</v>
      </c>
      <c r="D2" s="107"/>
      <c r="E2" s="106" t="s">
        <v>85</v>
      </c>
      <c r="F2" s="107"/>
      <c r="G2" s="107"/>
      <c r="H2" s="108"/>
      <c r="I2" s="109"/>
      <c r="J2" s="107"/>
      <c r="K2" s="109"/>
      <c r="L2" s="107"/>
      <c r="M2" s="107"/>
      <c r="N2" s="112">
        <v>45951.6389219213</v>
      </c>
    </row>
    <row r="3">
      <c r="A3" s="106" t="s">
        <v>12312</v>
      </c>
      <c r="B3" s="106">
        <v>2.1981092357E10</v>
      </c>
      <c r="C3" s="106" t="s">
        <v>12313</v>
      </c>
      <c r="D3" s="107"/>
      <c r="E3" s="106" t="s">
        <v>85</v>
      </c>
      <c r="F3" s="107"/>
      <c r="G3" s="107"/>
      <c r="H3" s="108"/>
      <c r="I3" s="109"/>
      <c r="J3" s="107"/>
      <c r="K3" s="109"/>
      <c r="L3" s="107"/>
      <c r="M3" s="107"/>
      <c r="N3" s="112">
        <v>45951.639903738425</v>
      </c>
    </row>
    <row r="4">
      <c r="A4" s="106" t="s">
        <v>12314</v>
      </c>
      <c r="B4" s="106">
        <v>2.2997198201E10</v>
      </c>
      <c r="C4" s="106" t="s">
        <v>12315</v>
      </c>
      <c r="D4" s="106" t="s">
        <v>12316</v>
      </c>
      <c r="E4" s="106" t="s">
        <v>85</v>
      </c>
      <c r="F4" s="106" t="s">
        <v>278</v>
      </c>
      <c r="G4" s="106" t="s">
        <v>94</v>
      </c>
      <c r="H4" s="111">
        <v>1598.0</v>
      </c>
      <c r="I4" s="109"/>
      <c r="J4" s="107"/>
      <c r="K4" s="109"/>
      <c r="L4" s="107"/>
      <c r="M4" s="107"/>
      <c r="N4" s="112">
        <v>45952.59088537037</v>
      </c>
    </row>
    <row r="5">
      <c r="A5" s="107" t="s">
        <v>5552</v>
      </c>
      <c r="B5" s="107">
        <v>2.1976647879E10</v>
      </c>
      <c r="C5" s="107" t="s">
        <v>12317</v>
      </c>
      <c r="D5" s="106" t="s">
        <v>12318</v>
      </c>
      <c r="E5" s="107" t="s">
        <v>803</v>
      </c>
      <c r="F5" s="107" t="s">
        <v>137</v>
      </c>
      <c r="G5" s="106" t="s">
        <v>53</v>
      </c>
      <c r="H5" s="108">
        <v>521.1</v>
      </c>
      <c r="I5" s="109">
        <v>45898.0</v>
      </c>
      <c r="J5" s="107">
        <v>9.6622473E7</v>
      </c>
      <c r="K5" s="109"/>
      <c r="L5" s="106">
        <v>10.0</v>
      </c>
      <c r="M5" s="107"/>
      <c r="N5" s="109">
        <v>45933.0</v>
      </c>
    </row>
    <row r="6">
      <c r="A6" s="107" t="s">
        <v>24</v>
      </c>
      <c r="B6" s="107">
        <v>2.1999240421E10</v>
      </c>
      <c r="C6" s="107" t="s">
        <v>12319</v>
      </c>
      <c r="D6" s="107"/>
      <c r="E6" s="107" t="s">
        <v>803</v>
      </c>
      <c r="F6" s="107" t="s">
        <v>1066</v>
      </c>
      <c r="G6" s="106" t="s">
        <v>150</v>
      </c>
      <c r="H6" s="108">
        <v>879.6</v>
      </c>
      <c r="I6" s="109">
        <v>45914.0</v>
      </c>
      <c r="J6" s="107">
        <v>1.7578793080494E13</v>
      </c>
      <c r="K6" s="109"/>
      <c r="L6" s="106">
        <v>10.0</v>
      </c>
      <c r="M6" s="107"/>
      <c r="N6" s="109">
        <v>45933.0</v>
      </c>
    </row>
    <row r="7">
      <c r="A7" s="106" t="s">
        <v>12320</v>
      </c>
      <c r="B7" s="106">
        <v>2.1989280117E10</v>
      </c>
      <c r="C7" s="106" t="s">
        <v>12321</v>
      </c>
      <c r="D7" s="107"/>
      <c r="E7" s="106" t="s">
        <v>85</v>
      </c>
      <c r="F7" s="106" t="s">
        <v>93</v>
      </c>
      <c r="G7" s="106"/>
      <c r="H7" s="111"/>
      <c r="I7" s="109"/>
      <c r="J7" s="107"/>
      <c r="K7" s="109"/>
      <c r="L7" s="107"/>
      <c r="M7" s="107"/>
      <c r="N7" s="112">
        <v>45953.49568979167</v>
      </c>
    </row>
    <row r="8">
      <c r="A8" s="106" t="s">
        <v>12322</v>
      </c>
      <c r="B8" s="106">
        <v>2.1920015598E10</v>
      </c>
      <c r="C8" s="106" t="s">
        <v>12323</v>
      </c>
      <c r="D8" s="106" t="s">
        <v>12324</v>
      </c>
      <c r="E8" s="106" t="s">
        <v>85</v>
      </c>
      <c r="F8" s="106" t="s">
        <v>137</v>
      </c>
      <c r="G8" s="106" t="s">
        <v>53</v>
      </c>
      <c r="H8" s="111">
        <v>1442.7</v>
      </c>
      <c r="I8" s="110">
        <v>45917.0</v>
      </c>
      <c r="J8" s="106">
        <v>9.6668911E7</v>
      </c>
      <c r="K8" s="109"/>
      <c r="L8" s="106">
        <v>10.0</v>
      </c>
      <c r="M8" s="107"/>
      <c r="N8" s="112">
        <v>45957.56897173611</v>
      </c>
    </row>
    <row r="9">
      <c r="A9" s="106" t="s">
        <v>9594</v>
      </c>
      <c r="B9" s="106">
        <v>2.199813445E10</v>
      </c>
      <c r="C9" s="106" t="s">
        <v>9595</v>
      </c>
      <c r="D9" s="106" t="s">
        <v>9596</v>
      </c>
      <c r="E9" s="106" t="s">
        <v>134</v>
      </c>
      <c r="F9" s="106" t="s">
        <v>137</v>
      </c>
      <c r="G9" s="106" t="s">
        <v>53</v>
      </c>
      <c r="H9" s="111" t="s">
        <v>12325</v>
      </c>
      <c r="I9" s="110">
        <v>45919.0</v>
      </c>
      <c r="J9" s="106">
        <v>9.6664765E7</v>
      </c>
      <c r="K9" s="110">
        <v>45939.0</v>
      </c>
      <c r="L9" s="107"/>
      <c r="M9" s="107"/>
      <c r="N9" s="110">
        <v>45933.0</v>
      </c>
    </row>
    <row r="10">
      <c r="A10" s="106" t="s">
        <v>12326</v>
      </c>
      <c r="B10" s="106">
        <v>2.1999099812E10</v>
      </c>
      <c r="C10" s="106" t="s">
        <v>12327</v>
      </c>
      <c r="D10" s="106" t="s">
        <v>12328</v>
      </c>
      <c r="E10" s="106" t="s">
        <v>85</v>
      </c>
      <c r="F10" s="106" t="s">
        <v>143</v>
      </c>
      <c r="G10" s="106" t="s">
        <v>53</v>
      </c>
      <c r="H10" s="111" t="s">
        <v>12329</v>
      </c>
      <c r="I10" s="110">
        <v>45929.0</v>
      </c>
      <c r="J10" s="106">
        <v>2129995.0</v>
      </c>
      <c r="K10" s="110">
        <v>45950.0</v>
      </c>
      <c r="L10" s="107"/>
      <c r="M10" s="107"/>
      <c r="N10" s="112">
        <v>45957.59876479166</v>
      </c>
    </row>
    <row r="11">
      <c r="A11" s="107"/>
      <c r="B11" s="107"/>
      <c r="C11" s="107"/>
      <c r="D11" s="107"/>
      <c r="E11" s="107"/>
      <c r="F11" s="107"/>
      <c r="G11" s="107"/>
      <c r="H11" s="108"/>
      <c r="I11" s="109"/>
      <c r="J11" s="107"/>
      <c r="K11" s="109"/>
      <c r="L11" s="107"/>
      <c r="M11" s="107"/>
      <c r="N11" s="109"/>
    </row>
    <row r="12">
      <c r="A12" s="107"/>
      <c r="B12" s="107"/>
      <c r="C12" s="107"/>
      <c r="D12" s="107"/>
      <c r="E12" s="107"/>
      <c r="F12" s="107"/>
      <c r="G12" s="107"/>
      <c r="H12" s="108"/>
      <c r="I12" s="109"/>
      <c r="J12" s="107"/>
      <c r="K12" s="109"/>
      <c r="L12" s="107"/>
      <c r="M12" s="107"/>
      <c r="N12" s="109"/>
    </row>
    <row r="13">
      <c r="A13" s="107"/>
      <c r="B13" s="107"/>
      <c r="C13" s="107"/>
      <c r="D13" s="107"/>
      <c r="E13" s="107"/>
      <c r="F13" s="107"/>
      <c r="G13" s="107"/>
      <c r="H13" s="108"/>
      <c r="I13" s="109"/>
      <c r="J13" s="107"/>
      <c r="K13" s="109"/>
      <c r="L13" s="107"/>
      <c r="M13" s="107"/>
      <c r="N13" s="109"/>
    </row>
    <row r="14">
      <c r="A14" s="107"/>
      <c r="B14" s="107"/>
      <c r="C14" s="107"/>
      <c r="D14" s="107"/>
      <c r="E14" s="107"/>
      <c r="F14" s="107"/>
      <c r="G14" s="107"/>
      <c r="H14" s="108"/>
      <c r="I14" s="109"/>
      <c r="J14" s="107"/>
      <c r="K14" s="109"/>
      <c r="L14" s="107"/>
      <c r="M14" s="107"/>
      <c r="N14" s="109"/>
    </row>
    <row r="15">
      <c r="A15" s="107"/>
      <c r="B15" s="107"/>
      <c r="C15" s="107"/>
      <c r="D15" s="107"/>
      <c r="E15" s="107"/>
      <c r="F15" s="107"/>
      <c r="G15" s="107"/>
      <c r="H15" s="108"/>
      <c r="I15" s="109"/>
      <c r="J15" s="107"/>
      <c r="K15" s="109"/>
      <c r="L15" s="107"/>
      <c r="M15" s="107"/>
      <c r="N15" s="109"/>
    </row>
    <row r="16">
      <c r="A16" s="107"/>
      <c r="B16" s="107"/>
      <c r="C16" s="107"/>
      <c r="D16" s="107"/>
      <c r="E16" s="107"/>
      <c r="F16" s="107"/>
      <c r="G16" s="107"/>
      <c r="H16" s="108"/>
      <c r="I16" s="109"/>
      <c r="J16" s="107"/>
      <c r="K16" s="109"/>
      <c r="L16" s="107"/>
      <c r="M16" s="107"/>
      <c r="N16" s="109"/>
    </row>
    <row r="17">
      <c r="A17" s="107"/>
      <c r="B17" s="107"/>
      <c r="C17" s="107"/>
      <c r="D17" s="107"/>
      <c r="E17" s="107"/>
      <c r="F17" s="107"/>
      <c r="G17" s="107"/>
      <c r="H17" s="108"/>
      <c r="I17" s="109"/>
      <c r="J17" s="107"/>
      <c r="K17" s="109"/>
      <c r="L17" s="107"/>
      <c r="M17" s="107"/>
      <c r="N17" s="109"/>
    </row>
    <row r="18">
      <c r="A18" s="107"/>
      <c r="B18" s="107"/>
      <c r="C18" s="107"/>
      <c r="D18" s="107"/>
      <c r="E18" s="107"/>
      <c r="F18" s="107"/>
      <c r="G18" s="107"/>
      <c r="H18" s="108"/>
      <c r="I18" s="109"/>
      <c r="J18" s="107"/>
      <c r="K18" s="109"/>
      <c r="L18" s="107"/>
      <c r="M18" s="107"/>
      <c r="N18" s="109"/>
    </row>
    <row r="19">
      <c r="A19" s="107"/>
      <c r="B19" s="107"/>
      <c r="C19" s="107"/>
      <c r="D19" s="107"/>
      <c r="E19" s="107"/>
      <c r="F19" s="107"/>
      <c r="G19" s="107"/>
      <c r="H19" s="108"/>
      <c r="I19" s="109"/>
      <c r="J19" s="107"/>
      <c r="K19" s="109"/>
      <c r="L19" s="107"/>
      <c r="M19" s="107"/>
      <c r="N19" s="109"/>
    </row>
    <row r="20">
      <c r="A20" s="107"/>
      <c r="B20" s="107"/>
      <c r="C20" s="107"/>
      <c r="D20" s="107"/>
      <c r="E20" s="107"/>
      <c r="F20" s="107"/>
      <c r="G20" s="107"/>
      <c r="H20" s="108"/>
      <c r="I20" s="109"/>
      <c r="J20" s="107"/>
      <c r="K20" s="109"/>
      <c r="L20" s="107"/>
      <c r="M20" s="107"/>
      <c r="N20" s="109"/>
    </row>
    <row r="21">
      <c r="A21" s="107"/>
      <c r="B21" s="107"/>
      <c r="C21" s="107"/>
      <c r="D21" s="107"/>
      <c r="E21" s="107"/>
      <c r="F21" s="107"/>
      <c r="G21" s="107"/>
      <c r="H21" s="108"/>
      <c r="I21" s="109"/>
      <c r="J21" s="107"/>
      <c r="K21" s="109"/>
      <c r="L21" s="107"/>
      <c r="M21" s="107"/>
      <c r="N21" s="109"/>
    </row>
    <row r="22">
      <c r="A22" s="107"/>
      <c r="B22" s="107"/>
      <c r="C22" s="107"/>
      <c r="D22" s="107"/>
      <c r="E22" s="107"/>
      <c r="F22" s="107"/>
      <c r="G22" s="107"/>
      <c r="H22" s="108"/>
      <c r="I22" s="109"/>
      <c r="J22" s="107"/>
      <c r="K22" s="109"/>
      <c r="L22" s="107"/>
      <c r="M22" s="107"/>
      <c r="N22" s="109"/>
    </row>
    <row r="23">
      <c r="A23" s="107"/>
      <c r="B23" s="107"/>
      <c r="C23" s="107"/>
      <c r="D23" s="107"/>
      <c r="E23" s="107"/>
      <c r="F23" s="107"/>
      <c r="G23" s="107"/>
      <c r="H23" s="108"/>
      <c r="I23" s="109"/>
      <c r="J23" s="107"/>
      <c r="K23" s="109"/>
      <c r="L23" s="107"/>
      <c r="M23" s="107"/>
      <c r="N23" s="109"/>
    </row>
    <row r="24">
      <c r="A24" s="107"/>
      <c r="B24" s="107"/>
      <c r="C24" s="107"/>
      <c r="D24" s="107"/>
      <c r="E24" s="107"/>
      <c r="F24" s="107"/>
      <c r="G24" s="107"/>
      <c r="H24" s="108"/>
      <c r="I24" s="109"/>
      <c r="J24" s="107"/>
      <c r="K24" s="109"/>
      <c r="L24" s="107"/>
      <c r="M24" s="107"/>
      <c r="N24" s="109"/>
    </row>
    <row r="25">
      <c r="A25" s="107"/>
      <c r="B25" s="107"/>
      <c r="C25" s="107"/>
      <c r="D25" s="107"/>
      <c r="E25" s="107"/>
      <c r="F25" s="107"/>
      <c r="G25" s="107"/>
      <c r="H25" s="108"/>
      <c r="I25" s="109"/>
      <c r="J25" s="107"/>
      <c r="K25" s="109"/>
      <c r="L25" s="107"/>
      <c r="M25" s="107"/>
      <c r="N25" s="109"/>
    </row>
    <row r="26">
      <c r="A26" s="107"/>
      <c r="B26" s="107"/>
      <c r="C26" s="107"/>
      <c r="D26" s="107"/>
      <c r="E26" s="107"/>
      <c r="F26" s="107"/>
      <c r="G26" s="107"/>
      <c r="H26" s="108"/>
      <c r="I26" s="109"/>
      <c r="J26" s="107"/>
      <c r="K26" s="109"/>
      <c r="L26" s="107"/>
      <c r="M26" s="107"/>
      <c r="N26" s="109"/>
    </row>
    <row r="27">
      <c r="A27" s="107"/>
      <c r="B27" s="107"/>
      <c r="C27" s="107"/>
      <c r="D27" s="107"/>
      <c r="E27" s="107"/>
      <c r="F27" s="107"/>
      <c r="G27" s="107"/>
      <c r="H27" s="108"/>
      <c r="I27" s="109"/>
      <c r="J27" s="107"/>
      <c r="K27" s="109"/>
      <c r="L27" s="107"/>
      <c r="M27" s="107"/>
      <c r="N27" s="109"/>
    </row>
    <row r="28">
      <c r="A28" s="107"/>
      <c r="B28" s="107"/>
      <c r="C28" s="107"/>
      <c r="D28" s="107"/>
      <c r="E28" s="107"/>
      <c r="F28" s="107"/>
      <c r="G28" s="107"/>
      <c r="H28" s="108"/>
      <c r="I28" s="109"/>
      <c r="J28" s="107"/>
      <c r="K28" s="109"/>
      <c r="L28" s="107"/>
      <c r="M28" s="107"/>
      <c r="N28" s="109"/>
    </row>
    <row r="29">
      <c r="A29" s="107"/>
      <c r="B29" s="107"/>
      <c r="C29" s="107"/>
      <c r="D29" s="107"/>
      <c r="E29" s="107"/>
      <c r="F29" s="107"/>
      <c r="G29" s="107"/>
      <c r="H29" s="108"/>
      <c r="I29" s="109"/>
      <c r="J29" s="107"/>
      <c r="K29" s="109"/>
      <c r="L29" s="107"/>
      <c r="M29" s="107"/>
      <c r="N29" s="109"/>
    </row>
    <row r="30">
      <c r="A30" s="107"/>
      <c r="B30" s="107"/>
      <c r="C30" s="107"/>
      <c r="D30" s="107"/>
      <c r="E30" s="107"/>
      <c r="F30" s="107"/>
      <c r="G30" s="107"/>
      <c r="H30" s="108"/>
      <c r="I30" s="109"/>
      <c r="J30" s="107"/>
      <c r="K30" s="109"/>
      <c r="L30" s="107"/>
      <c r="M30" s="107"/>
      <c r="N30" s="109"/>
    </row>
    <row r="31">
      <c r="A31" s="107"/>
      <c r="B31" s="107"/>
      <c r="C31" s="107"/>
      <c r="D31" s="107"/>
      <c r="E31" s="107"/>
      <c r="F31" s="107"/>
      <c r="G31" s="107"/>
      <c r="H31" s="108"/>
      <c r="I31" s="109"/>
      <c r="J31" s="107"/>
      <c r="K31" s="109"/>
      <c r="L31" s="107"/>
      <c r="M31" s="107"/>
      <c r="N31" s="109"/>
    </row>
    <row r="32">
      <c r="A32" s="107"/>
      <c r="B32" s="107"/>
      <c r="C32" s="107"/>
      <c r="D32" s="107"/>
      <c r="E32" s="107"/>
      <c r="F32" s="107"/>
      <c r="G32" s="107"/>
      <c r="H32" s="108"/>
      <c r="I32" s="109"/>
      <c r="J32" s="107"/>
      <c r="K32" s="109"/>
      <c r="L32" s="107"/>
      <c r="M32" s="107"/>
      <c r="N32" s="109"/>
    </row>
    <row r="33">
      <c r="A33" s="107"/>
      <c r="B33" s="107"/>
      <c r="C33" s="107"/>
      <c r="D33" s="107"/>
      <c r="E33" s="107"/>
      <c r="F33" s="107"/>
      <c r="G33" s="107"/>
      <c r="H33" s="108"/>
      <c r="I33" s="109"/>
      <c r="J33" s="107"/>
      <c r="K33" s="109"/>
      <c r="L33" s="107"/>
      <c r="M33" s="107"/>
      <c r="N33" s="109"/>
    </row>
    <row r="34">
      <c r="A34" s="107"/>
      <c r="B34" s="107"/>
      <c r="C34" s="107"/>
      <c r="D34" s="107"/>
      <c r="E34" s="107"/>
      <c r="F34" s="107"/>
      <c r="G34" s="107"/>
      <c r="H34" s="108"/>
      <c r="I34" s="109"/>
      <c r="J34" s="107"/>
      <c r="K34" s="109"/>
      <c r="L34" s="107"/>
      <c r="M34" s="107"/>
      <c r="N34" s="109"/>
    </row>
    <row r="35">
      <c r="A35" s="107"/>
      <c r="B35" s="107"/>
      <c r="C35" s="107"/>
      <c r="D35" s="107"/>
      <c r="E35" s="107"/>
      <c r="F35" s="107"/>
      <c r="G35" s="107"/>
      <c r="H35" s="108"/>
      <c r="I35" s="109"/>
      <c r="J35" s="107"/>
      <c r="K35" s="109"/>
      <c r="L35" s="107"/>
      <c r="M35" s="107"/>
      <c r="N35" s="109"/>
    </row>
    <row r="36">
      <c r="A36" s="107"/>
      <c r="B36" s="107"/>
      <c r="C36" s="107"/>
      <c r="D36" s="107"/>
      <c r="E36" s="107"/>
      <c r="F36" s="107"/>
      <c r="G36" s="107"/>
      <c r="H36" s="108"/>
      <c r="I36" s="109"/>
      <c r="J36" s="107"/>
      <c r="K36" s="109"/>
      <c r="L36" s="107"/>
      <c r="M36" s="107"/>
      <c r="N36" s="109"/>
    </row>
    <row r="37">
      <c r="A37" s="107"/>
      <c r="B37" s="107"/>
      <c r="C37" s="107"/>
      <c r="D37" s="107"/>
      <c r="E37" s="107"/>
      <c r="F37" s="107"/>
      <c r="G37" s="107"/>
      <c r="H37" s="108"/>
      <c r="I37" s="109"/>
      <c r="J37" s="107"/>
      <c r="K37" s="109"/>
      <c r="L37" s="107"/>
      <c r="M37" s="107"/>
      <c r="N37" s="109"/>
    </row>
    <row r="38">
      <c r="A38" s="107"/>
      <c r="B38" s="107"/>
      <c r="C38" s="107"/>
      <c r="D38" s="107"/>
      <c r="E38" s="107"/>
      <c r="F38" s="107"/>
      <c r="G38" s="107"/>
      <c r="H38" s="108"/>
      <c r="I38" s="109"/>
      <c r="J38" s="107"/>
      <c r="K38" s="109"/>
      <c r="L38" s="107"/>
      <c r="M38" s="107"/>
      <c r="N38" s="109"/>
    </row>
    <row r="39">
      <c r="A39" s="107"/>
      <c r="B39" s="107"/>
      <c r="C39" s="107"/>
      <c r="D39" s="107"/>
      <c r="E39" s="107"/>
      <c r="F39" s="107"/>
      <c r="G39" s="107"/>
      <c r="H39" s="108"/>
      <c r="I39" s="109"/>
      <c r="J39" s="107"/>
      <c r="K39" s="109"/>
      <c r="L39" s="107"/>
      <c r="M39" s="107"/>
      <c r="N39" s="109"/>
    </row>
    <row r="40">
      <c r="A40" s="107"/>
      <c r="B40" s="107"/>
      <c r="C40" s="107"/>
      <c r="D40" s="107"/>
      <c r="E40" s="107"/>
      <c r="F40" s="107"/>
      <c r="G40" s="107"/>
      <c r="H40" s="108"/>
      <c r="I40" s="109"/>
      <c r="J40" s="107"/>
      <c r="K40" s="109"/>
      <c r="L40" s="107"/>
      <c r="M40" s="107"/>
      <c r="N40" s="109"/>
    </row>
    <row r="41">
      <c r="A41" s="107"/>
      <c r="B41" s="107"/>
      <c r="C41" s="107"/>
      <c r="D41" s="107"/>
      <c r="E41" s="107"/>
      <c r="F41" s="107"/>
      <c r="G41" s="107"/>
      <c r="H41" s="108"/>
      <c r="I41" s="109"/>
      <c r="J41" s="107"/>
      <c r="K41" s="109"/>
      <c r="L41" s="107"/>
      <c r="M41" s="107"/>
      <c r="N41" s="109"/>
    </row>
    <row r="42">
      <c r="A42" s="107"/>
      <c r="B42" s="107"/>
      <c r="C42" s="107"/>
      <c r="D42" s="107"/>
      <c r="E42" s="107"/>
      <c r="F42" s="107"/>
      <c r="G42" s="107"/>
      <c r="H42" s="108"/>
      <c r="I42" s="109"/>
      <c r="J42" s="107"/>
      <c r="K42" s="109"/>
      <c r="L42" s="107"/>
      <c r="M42" s="107"/>
      <c r="N42" s="109"/>
    </row>
    <row r="43">
      <c r="A43" s="107"/>
      <c r="B43" s="107"/>
      <c r="C43" s="107"/>
      <c r="D43" s="107"/>
      <c r="E43" s="107"/>
      <c r="F43" s="107"/>
      <c r="G43" s="107"/>
      <c r="H43" s="108"/>
      <c r="I43" s="109"/>
      <c r="J43" s="107"/>
      <c r="K43" s="109"/>
      <c r="L43" s="107"/>
      <c r="M43" s="107"/>
      <c r="N43" s="109"/>
    </row>
    <row r="44">
      <c r="A44" s="107"/>
      <c r="B44" s="107"/>
      <c r="C44" s="107"/>
      <c r="D44" s="107"/>
      <c r="E44" s="107"/>
      <c r="F44" s="107"/>
      <c r="G44" s="107"/>
      <c r="H44" s="108"/>
      <c r="I44" s="109"/>
      <c r="J44" s="107"/>
      <c r="K44" s="109"/>
      <c r="L44" s="107"/>
      <c r="M44" s="107"/>
      <c r="N44" s="109"/>
    </row>
    <row r="45">
      <c r="A45" s="107"/>
      <c r="B45" s="107"/>
      <c r="C45" s="107"/>
      <c r="D45" s="107"/>
      <c r="E45" s="107"/>
      <c r="F45" s="107"/>
      <c r="G45" s="107"/>
      <c r="H45" s="108"/>
      <c r="I45" s="109"/>
      <c r="J45" s="107"/>
      <c r="K45" s="109"/>
      <c r="L45" s="107"/>
      <c r="M45" s="107"/>
      <c r="N45" s="109"/>
    </row>
    <row r="46">
      <c r="A46" s="107"/>
      <c r="B46" s="107"/>
      <c r="C46" s="107"/>
      <c r="D46" s="107"/>
      <c r="E46" s="107"/>
      <c r="F46" s="107"/>
      <c r="G46" s="107"/>
      <c r="H46" s="108"/>
      <c r="I46" s="109"/>
      <c r="J46" s="107"/>
      <c r="K46" s="109"/>
      <c r="L46" s="107"/>
      <c r="M46" s="107"/>
      <c r="N46" s="109"/>
    </row>
    <row r="47">
      <c r="A47" s="107"/>
      <c r="B47" s="107"/>
      <c r="C47" s="107"/>
      <c r="D47" s="107"/>
      <c r="E47" s="107"/>
      <c r="F47" s="107"/>
      <c r="G47" s="107"/>
      <c r="H47" s="108"/>
      <c r="I47" s="109"/>
      <c r="J47" s="107"/>
      <c r="K47" s="109"/>
      <c r="L47" s="107"/>
      <c r="M47" s="107"/>
      <c r="N47" s="109"/>
    </row>
    <row r="48">
      <c r="A48" s="107"/>
      <c r="B48" s="107"/>
      <c r="C48" s="107"/>
      <c r="D48" s="107"/>
      <c r="E48" s="107"/>
      <c r="F48" s="107"/>
      <c r="G48" s="107"/>
      <c r="H48" s="108"/>
      <c r="I48" s="109"/>
      <c r="J48" s="107"/>
      <c r="K48" s="109"/>
      <c r="L48" s="107"/>
      <c r="M48" s="107"/>
      <c r="N48" s="109"/>
    </row>
    <row r="49">
      <c r="A49" s="107"/>
      <c r="B49" s="107"/>
      <c r="C49" s="107"/>
      <c r="D49" s="107"/>
      <c r="E49" s="107"/>
      <c r="F49" s="107"/>
      <c r="G49" s="107"/>
      <c r="H49" s="108"/>
      <c r="I49" s="109"/>
      <c r="J49" s="107"/>
      <c r="K49" s="109"/>
      <c r="L49" s="107"/>
      <c r="M49" s="107"/>
      <c r="N49" s="109"/>
    </row>
    <row r="50">
      <c r="A50" s="107"/>
      <c r="B50" s="107"/>
      <c r="C50" s="107"/>
      <c r="D50" s="107"/>
      <c r="E50" s="107"/>
      <c r="F50" s="107"/>
      <c r="G50" s="107"/>
      <c r="H50" s="108"/>
      <c r="I50" s="109"/>
      <c r="J50" s="107"/>
      <c r="K50" s="109"/>
      <c r="L50" s="107"/>
      <c r="M50" s="107"/>
      <c r="N50" s="109"/>
    </row>
    <row r="51">
      <c r="A51" s="107"/>
      <c r="B51" s="107"/>
      <c r="C51" s="107"/>
      <c r="D51" s="107"/>
      <c r="E51" s="107"/>
      <c r="F51" s="107"/>
      <c r="G51" s="107"/>
      <c r="H51" s="108"/>
      <c r="I51" s="109"/>
      <c r="J51" s="107"/>
      <c r="K51" s="109"/>
      <c r="L51" s="107"/>
      <c r="M51" s="107"/>
      <c r="N51" s="109"/>
    </row>
    <row r="52">
      <c r="A52" s="107"/>
      <c r="B52" s="107"/>
      <c r="C52" s="107"/>
      <c r="D52" s="107"/>
      <c r="E52" s="107"/>
      <c r="F52" s="107"/>
      <c r="G52" s="107"/>
      <c r="H52" s="108"/>
      <c r="I52" s="109"/>
      <c r="J52" s="107"/>
      <c r="K52" s="109"/>
      <c r="L52" s="107"/>
      <c r="M52" s="107"/>
      <c r="N52" s="109"/>
    </row>
    <row r="53">
      <c r="A53" s="107"/>
      <c r="B53" s="107"/>
      <c r="C53" s="107"/>
      <c r="D53" s="107"/>
      <c r="E53" s="107"/>
      <c r="F53" s="107"/>
      <c r="G53" s="107"/>
      <c r="H53" s="108"/>
      <c r="I53" s="109"/>
      <c r="J53" s="107"/>
      <c r="K53" s="109"/>
      <c r="L53" s="107"/>
      <c r="M53" s="107"/>
      <c r="N53" s="109"/>
    </row>
    <row r="54">
      <c r="A54" s="107"/>
      <c r="B54" s="107"/>
      <c r="C54" s="107"/>
      <c r="D54" s="107"/>
      <c r="E54" s="107"/>
      <c r="F54" s="107"/>
      <c r="G54" s="107"/>
      <c r="H54" s="108"/>
      <c r="I54" s="109"/>
      <c r="J54" s="107"/>
      <c r="K54" s="109"/>
      <c r="L54" s="107"/>
      <c r="M54" s="107"/>
      <c r="N54" s="109"/>
    </row>
    <row r="55">
      <c r="A55" s="107"/>
      <c r="B55" s="107"/>
      <c r="C55" s="107"/>
      <c r="D55" s="107"/>
      <c r="E55" s="107"/>
      <c r="F55" s="107"/>
      <c r="G55" s="107"/>
      <c r="H55" s="108"/>
      <c r="I55" s="109"/>
      <c r="J55" s="107"/>
      <c r="K55" s="109"/>
      <c r="L55" s="107"/>
      <c r="M55" s="107"/>
      <c r="N55" s="109"/>
    </row>
    <row r="56">
      <c r="A56" s="107"/>
      <c r="B56" s="107"/>
      <c r="C56" s="107"/>
      <c r="D56" s="107"/>
      <c r="E56" s="107"/>
      <c r="F56" s="107"/>
      <c r="G56" s="107"/>
      <c r="H56" s="108"/>
      <c r="I56" s="109"/>
      <c r="J56" s="107"/>
      <c r="K56" s="109"/>
      <c r="L56" s="107"/>
      <c r="M56" s="107"/>
      <c r="N56" s="109"/>
    </row>
    <row r="57">
      <c r="A57" s="107"/>
      <c r="B57" s="107"/>
      <c r="C57" s="107"/>
      <c r="D57" s="107"/>
      <c r="E57" s="107"/>
      <c r="F57" s="107"/>
      <c r="G57" s="107"/>
      <c r="H57" s="108"/>
      <c r="I57" s="109"/>
      <c r="J57" s="107"/>
      <c r="K57" s="109"/>
      <c r="L57" s="107"/>
      <c r="M57" s="107"/>
      <c r="N57" s="109"/>
    </row>
    <row r="58">
      <c r="A58" s="107"/>
      <c r="B58" s="107"/>
      <c r="C58" s="107"/>
      <c r="D58" s="107"/>
      <c r="E58" s="107"/>
      <c r="F58" s="107"/>
      <c r="G58" s="107"/>
      <c r="H58" s="108"/>
      <c r="I58" s="109"/>
      <c r="J58" s="107"/>
      <c r="K58" s="109"/>
      <c r="L58" s="107"/>
      <c r="M58" s="107"/>
      <c r="N58" s="109"/>
    </row>
    <row r="59">
      <c r="A59" s="107"/>
      <c r="B59" s="107"/>
      <c r="C59" s="107"/>
      <c r="D59" s="107"/>
      <c r="E59" s="107"/>
      <c r="F59" s="107"/>
      <c r="G59" s="107"/>
      <c r="H59" s="108"/>
      <c r="I59" s="109"/>
      <c r="J59" s="107"/>
      <c r="K59" s="109"/>
      <c r="L59" s="107"/>
      <c r="M59" s="107"/>
      <c r="N59" s="109"/>
    </row>
    <row r="60">
      <c r="A60" s="107"/>
      <c r="B60" s="107"/>
      <c r="C60" s="107"/>
      <c r="D60" s="107"/>
      <c r="E60" s="107"/>
      <c r="F60" s="107"/>
      <c r="G60" s="107"/>
      <c r="H60" s="108"/>
      <c r="I60" s="109"/>
      <c r="J60" s="107"/>
      <c r="K60" s="109"/>
      <c r="L60" s="107"/>
      <c r="M60" s="107"/>
      <c r="N60" s="109"/>
    </row>
    <row r="61">
      <c r="A61" s="107"/>
      <c r="B61" s="107"/>
      <c r="C61" s="107"/>
      <c r="D61" s="107"/>
      <c r="E61" s="107"/>
      <c r="F61" s="107"/>
      <c r="G61" s="107"/>
      <c r="H61" s="108"/>
      <c r="I61" s="109"/>
      <c r="J61" s="107"/>
      <c r="K61" s="109"/>
      <c r="L61" s="107"/>
      <c r="M61" s="107"/>
      <c r="N61" s="109"/>
    </row>
    <row r="62">
      <c r="A62" s="107"/>
      <c r="B62" s="107"/>
      <c r="C62" s="107"/>
      <c r="D62" s="107"/>
      <c r="E62" s="107"/>
      <c r="F62" s="107"/>
      <c r="G62" s="107"/>
      <c r="H62" s="108"/>
      <c r="I62" s="109"/>
      <c r="J62" s="107"/>
      <c r="K62" s="109"/>
      <c r="L62" s="107"/>
      <c r="M62" s="107"/>
      <c r="N62" s="109"/>
    </row>
    <row r="63">
      <c r="A63" s="107"/>
      <c r="B63" s="107"/>
      <c r="C63" s="107"/>
      <c r="D63" s="107"/>
      <c r="E63" s="107"/>
      <c r="F63" s="107"/>
      <c r="G63" s="107"/>
      <c r="H63" s="108"/>
      <c r="I63" s="109"/>
      <c r="J63" s="107"/>
      <c r="K63" s="109"/>
      <c r="L63" s="107"/>
      <c r="M63" s="107"/>
      <c r="N63" s="109"/>
    </row>
    <row r="64">
      <c r="A64" s="107"/>
      <c r="B64" s="107"/>
      <c r="C64" s="107"/>
      <c r="D64" s="107"/>
      <c r="E64" s="107"/>
      <c r="F64" s="107"/>
      <c r="G64" s="107"/>
      <c r="H64" s="108"/>
      <c r="I64" s="109"/>
      <c r="J64" s="107"/>
      <c r="K64" s="109"/>
      <c r="L64" s="107"/>
      <c r="M64" s="107"/>
      <c r="N64" s="109"/>
    </row>
    <row r="65">
      <c r="A65" s="107"/>
      <c r="B65" s="107"/>
      <c r="C65" s="107"/>
      <c r="D65" s="107"/>
      <c r="E65" s="107"/>
      <c r="F65" s="107"/>
      <c r="G65" s="107"/>
      <c r="H65" s="108"/>
      <c r="I65" s="109"/>
      <c r="J65" s="107"/>
      <c r="K65" s="109"/>
      <c r="L65" s="107"/>
      <c r="M65" s="107"/>
      <c r="N65" s="109"/>
    </row>
    <row r="66">
      <c r="A66" s="107"/>
      <c r="B66" s="107"/>
      <c r="C66" s="107"/>
      <c r="D66" s="107"/>
      <c r="E66" s="107"/>
      <c r="F66" s="107"/>
      <c r="G66" s="107"/>
      <c r="H66" s="108"/>
      <c r="I66" s="109"/>
      <c r="J66" s="107"/>
      <c r="K66" s="109"/>
      <c r="L66" s="107"/>
      <c r="M66" s="107"/>
      <c r="N66" s="109"/>
    </row>
    <row r="67">
      <c r="A67" s="107"/>
      <c r="B67" s="107"/>
      <c r="C67" s="107"/>
      <c r="D67" s="107"/>
      <c r="E67" s="107"/>
      <c r="F67" s="107"/>
      <c r="G67" s="107"/>
      <c r="H67" s="108"/>
      <c r="I67" s="109"/>
      <c r="J67" s="107"/>
      <c r="K67" s="109"/>
      <c r="L67" s="107"/>
      <c r="M67" s="107"/>
      <c r="N67" s="109"/>
    </row>
    <row r="68">
      <c r="A68" s="107"/>
      <c r="B68" s="107"/>
      <c r="C68" s="107"/>
      <c r="D68" s="107"/>
      <c r="E68" s="107"/>
      <c r="F68" s="107"/>
      <c r="G68" s="107"/>
      <c r="H68" s="108"/>
      <c r="I68" s="109"/>
      <c r="J68" s="107"/>
      <c r="K68" s="109"/>
      <c r="L68" s="107"/>
      <c r="M68" s="107"/>
      <c r="N68" s="109"/>
    </row>
    <row r="69">
      <c r="A69" s="107"/>
      <c r="B69" s="107"/>
      <c r="C69" s="107"/>
      <c r="D69" s="107"/>
      <c r="E69" s="107"/>
      <c r="F69" s="107"/>
      <c r="G69" s="107"/>
      <c r="H69" s="108"/>
      <c r="I69" s="109"/>
      <c r="J69" s="107"/>
      <c r="K69" s="109"/>
      <c r="L69" s="107"/>
      <c r="M69" s="107"/>
      <c r="N69" s="109"/>
    </row>
    <row r="70">
      <c r="A70" s="107"/>
      <c r="B70" s="107"/>
      <c r="C70" s="107"/>
      <c r="D70" s="107"/>
      <c r="E70" s="107"/>
      <c r="F70" s="107"/>
      <c r="G70" s="107"/>
      <c r="H70" s="108"/>
      <c r="I70" s="109"/>
      <c r="J70" s="107"/>
      <c r="K70" s="109"/>
      <c r="L70" s="107"/>
      <c r="M70" s="107"/>
      <c r="N70" s="109"/>
    </row>
    <row r="71">
      <c r="A71" s="107"/>
      <c r="B71" s="107"/>
      <c r="C71" s="107"/>
      <c r="D71" s="107"/>
      <c r="E71" s="107"/>
      <c r="F71" s="107"/>
      <c r="G71" s="107"/>
      <c r="H71" s="108"/>
      <c r="I71" s="109"/>
      <c r="J71" s="107"/>
      <c r="K71" s="109"/>
      <c r="L71" s="107"/>
      <c r="M71" s="107"/>
      <c r="N71" s="109"/>
    </row>
    <row r="72">
      <c r="A72" s="107"/>
      <c r="B72" s="107"/>
      <c r="C72" s="107"/>
      <c r="D72" s="107"/>
      <c r="E72" s="107"/>
      <c r="F72" s="107"/>
      <c r="G72" s="107"/>
      <c r="H72" s="108"/>
      <c r="I72" s="109"/>
      <c r="J72" s="107"/>
      <c r="K72" s="109"/>
      <c r="L72" s="107"/>
      <c r="M72" s="107"/>
      <c r="N72" s="109"/>
    </row>
    <row r="73">
      <c r="A73" s="107"/>
      <c r="B73" s="107"/>
      <c r="C73" s="107"/>
      <c r="D73" s="107"/>
      <c r="E73" s="107"/>
      <c r="F73" s="107"/>
      <c r="G73" s="107"/>
      <c r="H73" s="108"/>
      <c r="I73" s="109"/>
      <c r="J73" s="107"/>
      <c r="K73" s="109"/>
      <c r="L73" s="107"/>
      <c r="M73" s="107"/>
      <c r="N73" s="109"/>
    </row>
    <row r="74">
      <c r="A74" s="107"/>
      <c r="B74" s="107"/>
      <c r="C74" s="107"/>
      <c r="D74" s="107"/>
      <c r="E74" s="107"/>
      <c r="F74" s="107"/>
      <c r="G74" s="107"/>
      <c r="H74" s="108"/>
      <c r="I74" s="109"/>
      <c r="J74" s="107"/>
      <c r="K74" s="109"/>
      <c r="L74" s="107"/>
      <c r="M74" s="107"/>
      <c r="N74" s="109"/>
    </row>
    <row r="75">
      <c r="A75" s="107"/>
      <c r="B75" s="107"/>
      <c r="C75" s="107"/>
      <c r="D75" s="107"/>
      <c r="E75" s="107"/>
      <c r="F75" s="107"/>
      <c r="G75" s="107"/>
      <c r="H75" s="108"/>
      <c r="I75" s="109"/>
      <c r="J75" s="107"/>
      <c r="K75" s="109"/>
      <c r="L75" s="107"/>
      <c r="M75" s="107"/>
      <c r="N75" s="109"/>
    </row>
    <row r="76">
      <c r="A76" s="107"/>
      <c r="B76" s="107"/>
      <c r="C76" s="107"/>
      <c r="D76" s="107"/>
      <c r="E76" s="107"/>
      <c r="F76" s="107"/>
      <c r="G76" s="107"/>
      <c r="H76" s="108"/>
      <c r="I76" s="109"/>
      <c r="J76" s="107"/>
      <c r="K76" s="109"/>
      <c r="L76" s="107"/>
      <c r="M76" s="107"/>
      <c r="N76" s="109"/>
    </row>
    <row r="77">
      <c r="A77" s="107"/>
      <c r="B77" s="107"/>
      <c r="C77" s="107"/>
      <c r="D77" s="107"/>
      <c r="E77" s="107"/>
      <c r="F77" s="107"/>
      <c r="G77" s="107"/>
      <c r="H77" s="108"/>
      <c r="I77" s="109"/>
      <c r="J77" s="107"/>
      <c r="K77" s="109"/>
      <c r="L77" s="107"/>
      <c r="M77" s="107"/>
      <c r="N77" s="109"/>
    </row>
    <row r="78">
      <c r="A78" s="107"/>
      <c r="B78" s="107"/>
      <c r="C78" s="107"/>
      <c r="D78" s="107"/>
      <c r="E78" s="107"/>
      <c r="F78" s="107"/>
      <c r="G78" s="107"/>
      <c r="H78" s="108"/>
      <c r="I78" s="109"/>
      <c r="J78" s="107"/>
      <c r="K78" s="109"/>
      <c r="L78" s="107"/>
      <c r="M78" s="107"/>
      <c r="N78" s="109"/>
    </row>
    <row r="79">
      <c r="A79" s="107"/>
      <c r="B79" s="107"/>
      <c r="C79" s="107"/>
      <c r="D79" s="107"/>
      <c r="E79" s="107"/>
      <c r="F79" s="107"/>
      <c r="G79" s="107"/>
      <c r="H79" s="108"/>
      <c r="I79" s="109"/>
      <c r="J79" s="107"/>
      <c r="K79" s="109"/>
      <c r="L79" s="107"/>
      <c r="M79" s="107"/>
      <c r="N79" s="109"/>
    </row>
    <row r="80">
      <c r="A80" s="107"/>
      <c r="B80" s="107"/>
      <c r="C80" s="107"/>
      <c r="D80" s="107"/>
      <c r="E80" s="107"/>
      <c r="F80" s="107"/>
      <c r="G80" s="107"/>
      <c r="H80" s="108"/>
      <c r="I80" s="109"/>
      <c r="J80" s="107"/>
      <c r="K80" s="109"/>
      <c r="L80" s="107"/>
      <c r="M80" s="107"/>
      <c r="N80" s="109"/>
    </row>
    <row r="81">
      <c r="A81" s="107"/>
      <c r="B81" s="107"/>
      <c r="C81" s="107"/>
      <c r="D81" s="107"/>
      <c r="E81" s="107"/>
      <c r="F81" s="107"/>
      <c r="G81" s="107"/>
      <c r="H81" s="108"/>
      <c r="I81" s="109"/>
      <c r="J81" s="107"/>
      <c r="K81" s="109"/>
      <c r="L81" s="107"/>
      <c r="M81" s="107"/>
      <c r="N81" s="109"/>
    </row>
    <row r="82">
      <c r="A82" s="107"/>
      <c r="B82" s="107"/>
      <c r="C82" s="107"/>
      <c r="D82" s="107"/>
      <c r="E82" s="107"/>
      <c r="F82" s="107"/>
      <c r="G82" s="107"/>
      <c r="H82" s="108"/>
      <c r="I82" s="109"/>
      <c r="J82" s="107"/>
      <c r="K82" s="109"/>
      <c r="L82" s="107"/>
      <c r="M82" s="107"/>
      <c r="N82" s="109"/>
    </row>
    <row r="83">
      <c r="A83" s="107"/>
      <c r="B83" s="107"/>
      <c r="C83" s="107"/>
      <c r="D83" s="107"/>
      <c r="E83" s="107"/>
      <c r="F83" s="107"/>
      <c r="G83" s="107"/>
      <c r="H83" s="108"/>
      <c r="I83" s="109"/>
      <c r="J83" s="107"/>
      <c r="K83" s="109"/>
      <c r="L83" s="107"/>
      <c r="M83" s="107"/>
      <c r="N83" s="109"/>
    </row>
    <row r="84">
      <c r="A84" s="107"/>
      <c r="B84" s="107"/>
      <c r="C84" s="107"/>
      <c r="D84" s="107"/>
      <c r="E84" s="107"/>
      <c r="F84" s="107"/>
      <c r="G84" s="107"/>
      <c r="H84" s="108"/>
      <c r="I84" s="109"/>
      <c r="J84" s="107"/>
      <c r="K84" s="109"/>
      <c r="L84" s="107"/>
      <c r="M84" s="107"/>
      <c r="N84" s="109"/>
    </row>
    <row r="85">
      <c r="A85" s="107"/>
      <c r="B85" s="107"/>
      <c r="C85" s="107"/>
      <c r="D85" s="107"/>
      <c r="E85" s="107"/>
      <c r="F85" s="107"/>
      <c r="G85" s="107"/>
      <c r="H85" s="108"/>
      <c r="I85" s="109"/>
      <c r="J85" s="107"/>
      <c r="K85" s="109"/>
      <c r="L85" s="107"/>
      <c r="M85" s="107"/>
      <c r="N85" s="109"/>
    </row>
    <row r="86">
      <c r="A86" s="107"/>
      <c r="B86" s="107"/>
      <c r="C86" s="107"/>
      <c r="D86" s="107"/>
      <c r="E86" s="107"/>
      <c r="F86" s="107"/>
      <c r="G86" s="107"/>
      <c r="H86" s="108"/>
      <c r="I86" s="109"/>
      <c r="J86" s="107"/>
      <c r="K86" s="109"/>
      <c r="L86" s="107"/>
      <c r="M86" s="107"/>
      <c r="N86" s="109"/>
    </row>
    <row r="87">
      <c r="A87" s="107"/>
      <c r="B87" s="107"/>
      <c r="C87" s="107"/>
      <c r="D87" s="107"/>
      <c r="E87" s="107"/>
      <c r="F87" s="107"/>
      <c r="G87" s="107"/>
      <c r="H87" s="108"/>
      <c r="I87" s="109"/>
      <c r="J87" s="107"/>
      <c r="K87" s="109"/>
      <c r="L87" s="107"/>
      <c r="M87" s="107"/>
      <c r="N87" s="109"/>
    </row>
    <row r="88">
      <c r="A88" s="107"/>
      <c r="B88" s="107"/>
      <c r="C88" s="107"/>
      <c r="D88" s="107"/>
      <c r="E88" s="107"/>
      <c r="F88" s="107"/>
      <c r="G88" s="107"/>
      <c r="H88" s="108"/>
      <c r="I88" s="109"/>
      <c r="J88" s="107"/>
      <c r="K88" s="109"/>
      <c r="L88" s="107"/>
      <c r="M88" s="107"/>
      <c r="N88" s="109"/>
    </row>
    <row r="89">
      <c r="A89" s="107"/>
      <c r="B89" s="107"/>
      <c r="C89" s="107"/>
      <c r="D89" s="107"/>
      <c r="E89" s="107"/>
      <c r="F89" s="107"/>
      <c r="G89" s="107"/>
      <c r="H89" s="108"/>
      <c r="I89" s="109"/>
      <c r="J89" s="107"/>
      <c r="K89" s="109"/>
      <c r="L89" s="107"/>
      <c r="M89" s="107"/>
      <c r="N89" s="109"/>
    </row>
    <row r="90">
      <c r="A90" s="107"/>
      <c r="B90" s="107"/>
      <c r="C90" s="107"/>
      <c r="D90" s="107"/>
      <c r="E90" s="107"/>
      <c r="F90" s="107"/>
      <c r="G90" s="107"/>
      <c r="H90" s="108"/>
      <c r="I90" s="109"/>
      <c r="J90" s="107"/>
      <c r="K90" s="109"/>
      <c r="L90" s="107"/>
      <c r="M90" s="107"/>
      <c r="N90" s="109"/>
    </row>
    <row r="91">
      <c r="A91" s="107"/>
      <c r="B91" s="107"/>
      <c r="C91" s="107"/>
      <c r="D91" s="107"/>
      <c r="E91" s="107"/>
      <c r="F91" s="107"/>
      <c r="G91" s="107"/>
      <c r="H91" s="108"/>
      <c r="I91" s="109"/>
      <c r="J91" s="107"/>
      <c r="K91" s="109"/>
      <c r="L91" s="107"/>
      <c r="M91" s="107"/>
      <c r="N91" s="109"/>
    </row>
    <row r="92">
      <c r="A92" s="107"/>
      <c r="B92" s="107"/>
      <c r="C92" s="107"/>
      <c r="D92" s="107"/>
      <c r="E92" s="107"/>
      <c r="F92" s="107"/>
      <c r="G92" s="107"/>
      <c r="H92" s="108"/>
      <c r="I92" s="109"/>
      <c r="J92" s="107"/>
      <c r="K92" s="109"/>
      <c r="L92" s="107"/>
      <c r="M92" s="107"/>
      <c r="N92" s="109"/>
    </row>
    <row r="93">
      <c r="A93" s="107"/>
      <c r="B93" s="107"/>
      <c r="C93" s="107"/>
      <c r="D93" s="107"/>
      <c r="E93" s="107"/>
      <c r="F93" s="107"/>
      <c r="G93" s="107"/>
      <c r="H93" s="108"/>
      <c r="I93" s="109"/>
      <c r="J93" s="107"/>
      <c r="K93" s="109"/>
      <c r="L93" s="107"/>
      <c r="M93" s="107"/>
      <c r="N93" s="109"/>
    </row>
    <row r="94">
      <c r="A94" s="107"/>
      <c r="B94" s="107"/>
      <c r="C94" s="107"/>
      <c r="D94" s="107"/>
      <c r="E94" s="107"/>
      <c r="F94" s="107"/>
      <c r="G94" s="107"/>
      <c r="H94" s="108"/>
      <c r="I94" s="109"/>
      <c r="J94" s="107"/>
      <c r="K94" s="109"/>
      <c r="L94" s="107"/>
      <c r="M94" s="107"/>
      <c r="N94" s="109"/>
    </row>
    <row r="95">
      <c r="A95" s="107"/>
      <c r="B95" s="107"/>
      <c r="C95" s="107"/>
      <c r="D95" s="107"/>
      <c r="E95" s="107"/>
      <c r="F95" s="107"/>
      <c r="G95" s="107"/>
      <c r="H95" s="108"/>
      <c r="I95" s="109"/>
      <c r="J95" s="107"/>
      <c r="K95" s="109"/>
      <c r="L95" s="107"/>
      <c r="M95" s="107"/>
      <c r="N95" s="109"/>
    </row>
    <row r="96">
      <c r="A96" s="107"/>
      <c r="B96" s="107"/>
      <c r="C96" s="107"/>
      <c r="D96" s="107"/>
      <c r="E96" s="107"/>
      <c r="F96" s="107"/>
      <c r="G96" s="107"/>
      <c r="H96" s="108"/>
      <c r="I96" s="109"/>
      <c r="J96" s="107"/>
      <c r="K96" s="109"/>
      <c r="L96" s="107"/>
      <c r="M96" s="107"/>
      <c r="N96" s="109"/>
    </row>
    <row r="97">
      <c r="A97" s="107"/>
      <c r="B97" s="107"/>
      <c r="C97" s="107"/>
      <c r="D97" s="107"/>
      <c r="E97" s="107"/>
      <c r="F97" s="107"/>
      <c r="G97" s="107"/>
      <c r="H97" s="108"/>
      <c r="I97" s="109"/>
      <c r="J97" s="107"/>
      <c r="K97" s="109"/>
      <c r="L97" s="107"/>
      <c r="M97" s="107"/>
      <c r="N97" s="109"/>
    </row>
    <row r="98">
      <c r="A98" s="107"/>
      <c r="B98" s="107"/>
      <c r="C98" s="107"/>
      <c r="D98" s="107"/>
      <c r="E98" s="107"/>
      <c r="F98" s="107"/>
      <c r="G98" s="107"/>
      <c r="H98" s="108"/>
      <c r="I98" s="109"/>
      <c r="J98" s="107"/>
      <c r="K98" s="109"/>
      <c r="L98" s="107"/>
      <c r="M98" s="107"/>
      <c r="N98" s="109"/>
    </row>
    <row r="99">
      <c r="A99" s="107"/>
      <c r="B99" s="107"/>
      <c r="C99" s="107"/>
      <c r="D99" s="107"/>
      <c r="E99" s="107"/>
      <c r="F99" s="107"/>
      <c r="G99" s="107"/>
      <c r="H99" s="108"/>
      <c r="I99" s="109"/>
      <c r="J99" s="107"/>
      <c r="K99" s="109"/>
      <c r="L99" s="107"/>
      <c r="M99" s="107"/>
      <c r="N99" s="109"/>
    </row>
    <row r="100">
      <c r="A100" s="107"/>
      <c r="B100" s="107"/>
      <c r="C100" s="107"/>
      <c r="D100" s="107"/>
      <c r="E100" s="107"/>
      <c r="F100" s="107"/>
      <c r="G100" s="107"/>
      <c r="H100" s="108"/>
      <c r="I100" s="109"/>
      <c r="J100" s="107"/>
      <c r="K100" s="109"/>
      <c r="L100" s="107"/>
      <c r="M100" s="107"/>
      <c r="N100" s="109"/>
    </row>
    <row r="101">
      <c r="A101" s="107"/>
      <c r="B101" s="107"/>
      <c r="C101" s="107"/>
      <c r="D101" s="107"/>
      <c r="E101" s="107"/>
      <c r="F101" s="107"/>
      <c r="G101" s="107"/>
      <c r="H101" s="108"/>
      <c r="I101" s="109"/>
      <c r="J101" s="107"/>
      <c r="K101" s="109"/>
      <c r="L101" s="107"/>
      <c r="M101" s="107"/>
      <c r="N101" s="109"/>
    </row>
    <row r="102">
      <c r="A102" s="107"/>
      <c r="B102" s="107"/>
      <c r="C102" s="107"/>
      <c r="D102" s="107"/>
      <c r="E102" s="107"/>
      <c r="F102" s="107"/>
      <c r="G102" s="107"/>
      <c r="H102" s="108"/>
      <c r="I102" s="109"/>
      <c r="J102" s="107"/>
      <c r="K102" s="109"/>
      <c r="L102" s="107"/>
      <c r="M102" s="107"/>
      <c r="N102" s="109"/>
    </row>
    <row r="103">
      <c r="A103" s="107"/>
      <c r="B103" s="107"/>
      <c r="C103" s="107"/>
      <c r="D103" s="107"/>
      <c r="E103" s="107"/>
      <c r="F103" s="107"/>
      <c r="G103" s="107"/>
      <c r="H103" s="108"/>
      <c r="I103" s="109"/>
      <c r="J103" s="107"/>
      <c r="K103" s="109"/>
      <c r="L103" s="107"/>
      <c r="M103" s="107"/>
      <c r="N103" s="109"/>
    </row>
    <row r="104">
      <c r="A104" s="107"/>
      <c r="B104" s="107"/>
      <c r="C104" s="107"/>
      <c r="D104" s="107"/>
      <c r="E104" s="107"/>
      <c r="F104" s="107"/>
      <c r="G104" s="107"/>
      <c r="H104" s="108"/>
      <c r="I104" s="109"/>
      <c r="J104" s="107"/>
      <c r="K104" s="109"/>
      <c r="L104" s="107"/>
      <c r="M104" s="107"/>
      <c r="N104" s="109"/>
    </row>
    <row r="105">
      <c r="A105" s="107"/>
      <c r="B105" s="107"/>
      <c r="C105" s="107"/>
      <c r="D105" s="107"/>
      <c r="E105" s="107"/>
      <c r="F105" s="107"/>
      <c r="G105" s="107"/>
      <c r="H105" s="108"/>
      <c r="I105" s="109"/>
      <c r="J105" s="107"/>
      <c r="K105" s="109"/>
      <c r="L105" s="107"/>
      <c r="M105" s="107"/>
      <c r="N105" s="109"/>
    </row>
    <row r="106">
      <c r="A106" s="107"/>
      <c r="B106" s="107"/>
      <c r="C106" s="107"/>
      <c r="D106" s="107"/>
      <c r="E106" s="107"/>
      <c r="F106" s="107"/>
      <c r="G106" s="107"/>
      <c r="H106" s="108"/>
      <c r="I106" s="109"/>
      <c r="J106" s="107"/>
      <c r="K106" s="109"/>
      <c r="L106" s="107"/>
      <c r="M106" s="107"/>
      <c r="N106" s="109"/>
    </row>
    <row r="107">
      <c r="A107" s="107"/>
      <c r="B107" s="107"/>
      <c r="C107" s="107"/>
      <c r="D107" s="107"/>
      <c r="E107" s="107"/>
      <c r="F107" s="107"/>
      <c r="G107" s="107"/>
      <c r="H107" s="108"/>
      <c r="I107" s="109"/>
      <c r="J107" s="107"/>
      <c r="K107" s="109"/>
      <c r="L107" s="107"/>
      <c r="M107" s="107"/>
      <c r="N107" s="109"/>
    </row>
    <row r="108">
      <c r="A108" s="107"/>
      <c r="B108" s="107"/>
      <c r="C108" s="107"/>
      <c r="D108" s="107"/>
      <c r="E108" s="107"/>
      <c r="F108" s="107"/>
      <c r="G108" s="107"/>
      <c r="H108" s="108"/>
      <c r="I108" s="109"/>
      <c r="J108" s="107"/>
      <c r="K108" s="109"/>
      <c r="L108" s="107"/>
      <c r="M108" s="107"/>
      <c r="N108" s="109"/>
    </row>
    <row r="109">
      <c r="A109" s="107"/>
      <c r="B109" s="107"/>
      <c r="C109" s="107"/>
      <c r="D109" s="107"/>
      <c r="E109" s="107"/>
      <c r="F109" s="107"/>
      <c r="G109" s="107"/>
      <c r="H109" s="108"/>
      <c r="I109" s="109"/>
      <c r="J109" s="107"/>
      <c r="K109" s="109"/>
      <c r="L109" s="107"/>
      <c r="M109" s="107"/>
      <c r="N109" s="109"/>
    </row>
    <row r="110">
      <c r="A110" s="107"/>
      <c r="B110" s="107"/>
      <c r="C110" s="107"/>
      <c r="D110" s="107"/>
      <c r="E110" s="107"/>
      <c r="F110" s="107"/>
      <c r="G110" s="107"/>
      <c r="H110" s="108"/>
      <c r="I110" s="109"/>
      <c r="J110" s="107"/>
      <c r="K110" s="109"/>
      <c r="L110" s="107"/>
      <c r="M110" s="107"/>
      <c r="N110" s="109"/>
    </row>
    <row r="111">
      <c r="A111" s="107"/>
      <c r="B111" s="107"/>
      <c r="C111" s="107"/>
      <c r="D111" s="107"/>
      <c r="E111" s="107"/>
      <c r="F111" s="107"/>
      <c r="G111" s="107"/>
      <c r="H111" s="108"/>
      <c r="I111" s="109"/>
      <c r="J111" s="107"/>
      <c r="K111" s="109"/>
      <c r="L111" s="107"/>
      <c r="M111" s="107"/>
      <c r="N111" s="109"/>
    </row>
    <row r="112">
      <c r="A112" s="107"/>
      <c r="B112" s="107"/>
      <c r="C112" s="107"/>
      <c r="D112" s="107"/>
      <c r="E112" s="107"/>
      <c r="F112" s="107"/>
      <c r="G112" s="107"/>
      <c r="H112" s="108"/>
      <c r="I112" s="109"/>
      <c r="J112" s="107"/>
      <c r="K112" s="109"/>
      <c r="L112" s="107"/>
      <c r="M112" s="107"/>
      <c r="N112" s="109"/>
    </row>
    <row r="113">
      <c r="A113" s="107"/>
      <c r="B113" s="107"/>
      <c r="C113" s="107"/>
      <c r="D113" s="107"/>
      <c r="E113" s="107"/>
      <c r="F113" s="107"/>
      <c r="G113" s="107"/>
      <c r="H113" s="108"/>
      <c r="I113" s="109"/>
      <c r="J113" s="107"/>
      <c r="K113" s="109"/>
      <c r="L113" s="107"/>
      <c r="M113" s="107"/>
      <c r="N113" s="109"/>
    </row>
    <row r="114">
      <c r="A114" s="107"/>
      <c r="B114" s="107"/>
      <c r="C114" s="107"/>
      <c r="D114" s="107"/>
      <c r="E114" s="107"/>
      <c r="F114" s="107"/>
      <c r="G114" s="107"/>
      <c r="H114" s="108"/>
      <c r="I114" s="109"/>
      <c r="J114" s="107"/>
      <c r="K114" s="109"/>
      <c r="L114" s="107"/>
      <c r="M114" s="107"/>
      <c r="N114" s="109"/>
    </row>
    <row r="115">
      <c r="A115" s="107"/>
      <c r="B115" s="107"/>
      <c r="C115" s="107"/>
      <c r="D115" s="107"/>
      <c r="E115" s="107"/>
      <c r="F115" s="107"/>
      <c r="G115" s="107"/>
      <c r="H115" s="108"/>
      <c r="I115" s="109"/>
      <c r="J115" s="107"/>
      <c r="K115" s="109"/>
      <c r="L115" s="107"/>
      <c r="M115" s="107"/>
      <c r="N115" s="109"/>
    </row>
    <row r="116">
      <c r="A116" s="107"/>
      <c r="B116" s="107"/>
      <c r="C116" s="107"/>
      <c r="D116" s="107"/>
      <c r="E116" s="107"/>
      <c r="F116" s="107"/>
      <c r="G116" s="107"/>
      <c r="H116" s="108"/>
      <c r="I116" s="109"/>
      <c r="J116" s="107"/>
      <c r="K116" s="109"/>
      <c r="L116" s="107"/>
      <c r="M116" s="107"/>
      <c r="N116" s="109"/>
    </row>
    <row r="117">
      <c r="A117" s="107"/>
      <c r="B117" s="107"/>
      <c r="C117" s="107"/>
      <c r="D117" s="107"/>
      <c r="E117" s="107"/>
      <c r="F117" s="107"/>
      <c r="G117" s="107"/>
      <c r="H117" s="108"/>
      <c r="I117" s="109"/>
      <c r="J117" s="107"/>
      <c r="K117" s="109"/>
      <c r="L117" s="107"/>
      <c r="M117" s="107"/>
      <c r="N117" s="109"/>
    </row>
    <row r="118">
      <c r="A118" s="107"/>
      <c r="B118" s="107"/>
      <c r="C118" s="107"/>
      <c r="D118" s="107"/>
      <c r="E118" s="107"/>
      <c r="F118" s="107"/>
      <c r="G118" s="107"/>
      <c r="H118" s="108"/>
      <c r="I118" s="109"/>
      <c r="J118" s="107"/>
      <c r="K118" s="109"/>
      <c r="L118" s="107"/>
      <c r="M118" s="107"/>
      <c r="N118" s="109"/>
    </row>
    <row r="119">
      <c r="A119" s="107"/>
      <c r="B119" s="107"/>
      <c r="C119" s="107"/>
      <c r="D119" s="107"/>
      <c r="E119" s="107"/>
      <c r="F119" s="107"/>
      <c r="G119" s="107"/>
      <c r="H119" s="108"/>
      <c r="I119" s="109"/>
      <c r="J119" s="107"/>
      <c r="K119" s="109"/>
      <c r="L119" s="107"/>
      <c r="M119" s="107"/>
      <c r="N119" s="109"/>
    </row>
    <row r="120">
      <c r="A120" s="107"/>
      <c r="B120" s="107"/>
      <c r="C120" s="107"/>
      <c r="D120" s="107"/>
      <c r="E120" s="107"/>
      <c r="F120" s="107"/>
      <c r="G120" s="107"/>
      <c r="H120" s="108"/>
      <c r="I120" s="109"/>
      <c r="J120" s="107"/>
      <c r="K120" s="109"/>
      <c r="L120" s="107"/>
      <c r="M120" s="107"/>
      <c r="N120" s="109"/>
    </row>
    <row r="121">
      <c r="A121" s="107"/>
      <c r="B121" s="107"/>
      <c r="C121" s="107"/>
      <c r="D121" s="107"/>
      <c r="E121" s="107"/>
      <c r="F121" s="107"/>
      <c r="G121" s="107"/>
      <c r="H121" s="108"/>
      <c r="I121" s="109"/>
      <c r="J121" s="107"/>
      <c r="K121" s="109"/>
      <c r="L121" s="107"/>
      <c r="M121" s="107"/>
      <c r="N121" s="109"/>
    </row>
    <row r="122">
      <c r="A122" s="107"/>
      <c r="B122" s="107"/>
      <c r="C122" s="107"/>
      <c r="D122" s="107"/>
      <c r="E122" s="107"/>
      <c r="F122" s="107"/>
      <c r="G122" s="107"/>
      <c r="H122" s="108"/>
      <c r="I122" s="109"/>
      <c r="J122" s="107"/>
      <c r="K122" s="109"/>
      <c r="L122" s="107"/>
      <c r="M122" s="107"/>
      <c r="N122" s="109"/>
    </row>
    <row r="123">
      <c r="A123" s="107"/>
      <c r="B123" s="107"/>
      <c r="C123" s="107"/>
      <c r="D123" s="107"/>
      <c r="E123" s="107"/>
      <c r="F123" s="107"/>
      <c r="G123" s="107"/>
      <c r="H123" s="108"/>
      <c r="I123" s="109"/>
      <c r="J123" s="107"/>
      <c r="K123" s="109"/>
      <c r="L123" s="107"/>
      <c r="M123" s="107"/>
      <c r="N123" s="109"/>
    </row>
    <row r="124">
      <c r="A124" s="107"/>
      <c r="B124" s="107"/>
      <c r="C124" s="107"/>
      <c r="D124" s="107"/>
      <c r="E124" s="107"/>
      <c r="F124" s="107"/>
      <c r="G124" s="107"/>
      <c r="H124" s="108"/>
      <c r="I124" s="109"/>
      <c r="J124" s="107"/>
      <c r="K124" s="109"/>
      <c r="L124" s="107"/>
      <c r="M124" s="107"/>
      <c r="N124" s="109"/>
    </row>
    <row r="125">
      <c r="A125" s="107"/>
      <c r="B125" s="107"/>
      <c r="C125" s="107"/>
      <c r="D125" s="107"/>
      <c r="E125" s="107"/>
      <c r="F125" s="107"/>
      <c r="G125" s="107"/>
      <c r="H125" s="108"/>
      <c r="I125" s="109"/>
      <c r="J125" s="107"/>
      <c r="K125" s="109"/>
      <c r="L125" s="107"/>
      <c r="M125" s="107"/>
      <c r="N125" s="109"/>
    </row>
    <row r="126">
      <c r="A126" s="107"/>
      <c r="B126" s="107"/>
      <c r="C126" s="107"/>
      <c r="D126" s="107"/>
      <c r="E126" s="107"/>
      <c r="F126" s="107"/>
      <c r="G126" s="107"/>
      <c r="H126" s="108"/>
      <c r="I126" s="109"/>
      <c r="J126" s="107"/>
      <c r="K126" s="109"/>
      <c r="L126" s="107"/>
      <c r="M126" s="107"/>
      <c r="N126" s="109"/>
    </row>
    <row r="127">
      <c r="A127" s="107"/>
      <c r="B127" s="107"/>
      <c r="C127" s="107"/>
      <c r="D127" s="107"/>
      <c r="E127" s="107"/>
      <c r="F127" s="107"/>
      <c r="G127" s="107"/>
      <c r="H127" s="108"/>
      <c r="I127" s="109"/>
      <c r="J127" s="107"/>
      <c r="K127" s="109"/>
      <c r="L127" s="107"/>
      <c r="M127" s="107"/>
      <c r="N127" s="109"/>
    </row>
    <row r="128">
      <c r="A128" s="107"/>
      <c r="B128" s="107"/>
      <c r="C128" s="107"/>
      <c r="D128" s="107"/>
      <c r="E128" s="107"/>
      <c r="F128" s="107"/>
      <c r="G128" s="107"/>
      <c r="H128" s="108"/>
      <c r="I128" s="109"/>
      <c r="J128" s="107"/>
      <c r="K128" s="109"/>
      <c r="L128" s="107"/>
      <c r="M128" s="107"/>
      <c r="N128" s="109"/>
    </row>
    <row r="129">
      <c r="A129" s="107"/>
      <c r="B129" s="107"/>
      <c r="C129" s="107"/>
      <c r="D129" s="107"/>
      <c r="E129" s="107"/>
      <c r="F129" s="107"/>
      <c r="G129" s="107"/>
      <c r="H129" s="108"/>
      <c r="I129" s="109"/>
      <c r="J129" s="107"/>
      <c r="K129" s="109"/>
      <c r="L129" s="107"/>
      <c r="M129" s="107"/>
      <c r="N129" s="109"/>
    </row>
    <row r="130">
      <c r="A130" s="107"/>
      <c r="B130" s="107"/>
      <c r="C130" s="107"/>
      <c r="D130" s="107"/>
      <c r="E130" s="107"/>
      <c r="F130" s="107"/>
      <c r="G130" s="107"/>
      <c r="H130" s="108"/>
      <c r="I130" s="109"/>
      <c r="J130" s="107"/>
      <c r="K130" s="109"/>
      <c r="L130" s="107"/>
      <c r="M130" s="107"/>
      <c r="N130" s="109"/>
    </row>
    <row r="131">
      <c r="A131" s="107"/>
      <c r="B131" s="107"/>
      <c r="C131" s="107"/>
      <c r="D131" s="107"/>
      <c r="E131" s="107"/>
      <c r="F131" s="107"/>
      <c r="G131" s="107"/>
      <c r="H131" s="108"/>
      <c r="I131" s="109"/>
      <c r="J131" s="107"/>
      <c r="K131" s="109"/>
      <c r="L131" s="107"/>
      <c r="M131" s="107"/>
      <c r="N131" s="109"/>
    </row>
    <row r="132">
      <c r="A132" s="107"/>
      <c r="B132" s="107"/>
      <c r="C132" s="107"/>
      <c r="D132" s="107"/>
      <c r="E132" s="107"/>
      <c r="F132" s="107"/>
      <c r="G132" s="107"/>
      <c r="H132" s="108"/>
      <c r="I132" s="109"/>
      <c r="J132" s="107"/>
      <c r="K132" s="109"/>
      <c r="L132" s="107"/>
      <c r="M132" s="107"/>
      <c r="N132" s="109"/>
    </row>
    <row r="133">
      <c r="A133" s="107"/>
      <c r="B133" s="107"/>
      <c r="C133" s="107"/>
      <c r="D133" s="107"/>
      <c r="E133" s="107"/>
      <c r="F133" s="107"/>
      <c r="G133" s="107"/>
      <c r="H133" s="108"/>
      <c r="I133" s="109"/>
      <c r="J133" s="107"/>
      <c r="K133" s="109"/>
      <c r="L133" s="107"/>
      <c r="M133" s="107"/>
      <c r="N133" s="109"/>
    </row>
    <row r="134">
      <c r="A134" s="107"/>
      <c r="B134" s="107"/>
      <c r="C134" s="107"/>
      <c r="D134" s="107"/>
      <c r="E134" s="107"/>
      <c r="F134" s="107"/>
      <c r="G134" s="107"/>
      <c r="H134" s="108"/>
      <c r="I134" s="109"/>
      <c r="J134" s="107"/>
      <c r="K134" s="109"/>
      <c r="L134" s="107"/>
      <c r="M134" s="107"/>
      <c r="N134" s="109"/>
    </row>
    <row r="135">
      <c r="A135" s="107"/>
      <c r="B135" s="107"/>
      <c r="C135" s="107"/>
      <c r="D135" s="107"/>
      <c r="E135" s="107"/>
      <c r="F135" s="107"/>
      <c r="G135" s="107"/>
      <c r="H135" s="108"/>
      <c r="I135" s="109"/>
      <c r="J135" s="107"/>
      <c r="K135" s="109"/>
      <c r="L135" s="107"/>
      <c r="M135" s="107"/>
      <c r="N135" s="109"/>
    </row>
    <row r="136">
      <c r="A136" s="107"/>
      <c r="B136" s="107"/>
      <c r="C136" s="107"/>
      <c r="D136" s="107"/>
      <c r="E136" s="107"/>
      <c r="F136" s="107"/>
      <c r="G136" s="107"/>
      <c r="H136" s="108"/>
      <c r="I136" s="109"/>
      <c r="J136" s="107"/>
      <c r="K136" s="109"/>
      <c r="L136" s="107"/>
      <c r="M136" s="107"/>
      <c r="N136" s="109"/>
    </row>
    <row r="137">
      <c r="A137" s="107"/>
      <c r="B137" s="107"/>
      <c r="C137" s="107"/>
      <c r="D137" s="107"/>
      <c r="E137" s="107"/>
      <c r="F137" s="107"/>
      <c r="G137" s="107"/>
      <c r="H137" s="108"/>
      <c r="I137" s="109"/>
      <c r="J137" s="107"/>
      <c r="K137" s="109"/>
      <c r="L137" s="107"/>
      <c r="M137" s="107"/>
      <c r="N137" s="109"/>
    </row>
    <row r="138">
      <c r="A138" s="107"/>
      <c r="B138" s="107"/>
      <c r="C138" s="107"/>
      <c r="D138" s="107"/>
      <c r="E138" s="107"/>
      <c r="F138" s="107"/>
      <c r="G138" s="107"/>
      <c r="H138" s="108"/>
      <c r="I138" s="109"/>
      <c r="J138" s="107"/>
      <c r="K138" s="109"/>
      <c r="L138" s="107"/>
      <c r="M138" s="107"/>
      <c r="N138" s="109"/>
    </row>
    <row r="139">
      <c r="A139" s="107"/>
      <c r="B139" s="107"/>
      <c r="C139" s="107"/>
      <c r="D139" s="107"/>
      <c r="E139" s="107"/>
      <c r="F139" s="107"/>
      <c r="G139" s="107"/>
      <c r="H139" s="108"/>
      <c r="I139" s="109"/>
      <c r="J139" s="107"/>
      <c r="K139" s="109"/>
      <c r="L139" s="107"/>
      <c r="M139" s="107"/>
      <c r="N139" s="109"/>
    </row>
    <row r="140">
      <c r="A140" s="107"/>
      <c r="B140" s="107"/>
      <c r="C140" s="107"/>
      <c r="D140" s="107"/>
      <c r="E140" s="107"/>
      <c r="F140" s="107"/>
      <c r="G140" s="107"/>
      <c r="H140" s="108"/>
      <c r="I140" s="109"/>
      <c r="J140" s="107"/>
      <c r="K140" s="109"/>
      <c r="L140" s="107"/>
      <c r="M140" s="107"/>
      <c r="N140" s="109"/>
    </row>
    <row r="141">
      <c r="A141" s="107"/>
      <c r="B141" s="107"/>
      <c r="C141" s="107"/>
      <c r="D141" s="107"/>
      <c r="E141" s="107"/>
      <c r="F141" s="107"/>
      <c r="G141" s="107"/>
      <c r="H141" s="108"/>
      <c r="I141" s="109"/>
      <c r="J141" s="107"/>
      <c r="K141" s="109"/>
      <c r="L141" s="107"/>
      <c r="M141" s="107"/>
      <c r="N141" s="109"/>
    </row>
    <row r="142">
      <c r="A142" s="107"/>
      <c r="B142" s="107"/>
      <c r="C142" s="107"/>
      <c r="D142" s="107"/>
      <c r="E142" s="107"/>
      <c r="F142" s="107"/>
      <c r="G142" s="107"/>
      <c r="H142" s="108"/>
      <c r="I142" s="109"/>
      <c r="J142" s="107"/>
      <c r="K142" s="109"/>
      <c r="L142" s="107"/>
      <c r="M142" s="107"/>
      <c r="N142" s="109"/>
    </row>
    <row r="143">
      <c r="A143" s="107"/>
      <c r="B143" s="107"/>
      <c r="C143" s="107"/>
      <c r="D143" s="107"/>
      <c r="E143" s="107"/>
      <c r="F143" s="107"/>
      <c r="G143" s="107"/>
      <c r="H143" s="108"/>
      <c r="I143" s="109"/>
      <c r="J143" s="107"/>
      <c r="K143" s="109"/>
      <c r="L143" s="107"/>
      <c r="M143" s="107"/>
      <c r="N143" s="109"/>
    </row>
    <row r="144">
      <c r="A144" s="107"/>
      <c r="B144" s="107"/>
      <c r="C144" s="107"/>
      <c r="D144" s="107"/>
      <c r="E144" s="107"/>
      <c r="F144" s="107"/>
      <c r="G144" s="107"/>
      <c r="H144" s="108"/>
      <c r="I144" s="109"/>
      <c r="J144" s="107"/>
      <c r="K144" s="109"/>
      <c r="L144" s="107"/>
      <c r="M144" s="107"/>
      <c r="N144" s="109"/>
    </row>
    <row r="145">
      <c r="A145" s="107"/>
      <c r="B145" s="107"/>
      <c r="C145" s="107"/>
      <c r="D145" s="107"/>
      <c r="E145" s="107"/>
      <c r="F145" s="107"/>
      <c r="G145" s="107"/>
      <c r="H145" s="108"/>
      <c r="I145" s="109"/>
      <c r="J145" s="107"/>
      <c r="K145" s="109"/>
      <c r="L145" s="107"/>
      <c r="M145" s="107"/>
      <c r="N145" s="109"/>
    </row>
    <row r="146">
      <c r="A146" s="107"/>
      <c r="B146" s="107"/>
      <c r="C146" s="107"/>
      <c r="D146" s="107"/>
      <c r="E146" s="107"/>
      <c r="F146" s="107"/>
      <c r="G146" s="107"/>
      <c r="H146" s="108"/>
      <c r="I146" s="109"/>
      <c r="J146" s="107"/>
      <c r="K146" s="109"/>
      <c r="L146" s="107"/>
      <c r="M146" s="107"/>
      <c r="N146" s="109"/>
    </row>
    <row r="147">
      <c r="A147" s="107"/>
      <c r="B147" s="107"/>
      <c r="C147" s="107"/>
      <c r="D147" s="107"/>
      <c r="E147" s="107"/>
      <c r="F147" s="107"/>
      <c r="G147" s="107"/>
      <c r="H147" s="108"/>
      <c r="I147" s="109"/>
      <c r="J147" s="107"/>
      <c r="K147" s="109"/>
      <c r="L147" s="107"/>
      <c r="M147" s="107"/>
      <c r="N147" s="109"/>
    </row>
    <row r="148">
      <c r="A148" s="107"/>
      <c r="B148" s="107"/>
      <c r="C148" s="107"/>
      <c r="D148" s="107"/>
      <c r="E148" s="107"/>
      <c r="F148" s="107"/>
      <c r="G148" s="107"/>
      <c r="H148" s="108"/>
      <c r="I148" s="109"/>
      <c r="J148" s="107"/>
      <c r="K148" s="109"/>
      <c r="L148" s="107"/>
      <c r="M148" s="107"/>
      <c r="N148" s="109"/>
    </row>
    <row r="149">
      <c r="A149" s="107"/>
      <c r="B149" s="107"/>
      <c r="C149" s="107"/>
      <c r="D149" s="107"/>
      <c r="E149" s="107"/>
      <c r="F149" s="107"/>
      <c r="G149" s="107"/>
      <c r="H149" s="108"/>
      <c r="I149" s="109"/>
      <c r="J149" s="107"/>
      <c r="K149" s="109"/>
      <c r="L149" s="107"/>
      <c r="M149" s="107"/>
      <c r="N149" s="109"/>
    </row>
    <row r="150">
      <c r="A150" s="107"/>
      <c r="B150" s="107"/>
      <c r="C150" s="107"/>
      <c r="D150" s="107"/>
      <c r="E150" s="107"/>
      <c r="F150" s="107"/>
      <c r="G150" s="107"/>
      <c r="H150" s="108"/>
      <c r="I150" s="109"/>
      <c r="J150" s="107"/>
      <c r="K150" s="109"/>
      <c r="L150" s="107"/>
      <c r="M150" s="107"/>
      <c r="N150" s="109"/>
    </row>
    <row r="151">
      <c r="A151" s="107"/>
      <c r="B151" s="107"/>
      <c r="C151" s="107"/>
      <c r="D151" s="107"/>
      <c r="E151" s="107"/>
      <c r="F151" s="107"/>
      <c r="G151" s="107"/>
      <c r="H151" s="108"/>
      <c r="I151" s="109"/>
      <c r="J151" s="107"/>
      <c r="K151" s="109"/>
      <c r="L151" s="107"/>
      <c r="M151" s="107"/>
      <c r="N151" s="109"/>
    </row>
    <row r="152">
      <c r="A152" s="107"/>
      <c r="B152" s="107"/>
      <c r="C152" s="107"/>
      <c r="D152" s="107"/>
      <c r="E152" s="107"/>
      <c r="F152" s="107"/>
      <c r="G152" s="107"/>
      <c r="H152" s="108"/>
      <c r="I152" s="109"/>
      <c r="J152" s="107"/>
      <c r="K152" s="109"/>
      <c r="L152" s="107"/>
      <c r="M152" s="107"/>
      <c r="N152" s="109"/>
    </row>
    <row r="153">
      <c r="A153" s="107"/>
      <c r="B153" s="107"/>
      <c r="C153" s="107"/>
      <c r="D153" s="107"/>
      <c r="E153" s="107"/>
      <c r="F153" s="107"/>
      <c r="G153" s="107"/>
      <c r="H153" s="108"/>
      <c r="I153" s="109"/>
      <c r="J153" s="107"/>
      <c r="K153" s="109"/>
      <c r="L153" s="107"/>
      <c r="M153" s="107"/>
      <c r="N153" s="109"/>
    </row>
    <row r="154">
      <c r="A154" s="107"/>
      <c r="B154" s="107"/>
      <c r="C154" s="107"/>
      <c r="D154" s="107"/>
      <c r="E154" s="107"/>
      <c r="F154" s="107"/>
      <c r="G154" s="107"/>
      <c r="H154" s="108"/>
      <c r="I154" s="109"/>
      <c r="J154" s="107"/>
      <c r="K154" s="109"/>
      <c r="L154" s="107"/>
      <c r="M154" s="107"/>
      <c r="N154" s="109"/>
    </row>
    <row r="155">
      <c r="A155" s="107"/>
      <c r="B155" s="107"/>
      <c r="C155" s="107"/>
      <c r="D155" s="107"/>
      <c r="E155" s="107"/>
      <c r="F155" s="107"/>
      <c r="G155" s="107"/>
      <c r="H155" s="108"/>
      <c r="I155" s="109"/>
      <c r="J155" s="107"/>
      <c r="K155" s="109"/>
      <c r="L155" s="107"/>
      <c r="M155" s="107"/>
      <c r="N155" s="109"/>
    </row>
    <row r="156">
      <c r="A156" s="107"/>
      <c r="B156" s="107"/>
      <c r="C156" s="107"/>
      <c r="D156" s="107"/>
      <c r="E156" s="107"/>
      <c r="F156" s="107"/>
      <c r="G156" s="107"/>
      <c r="H156" s="108"/>
      <c r="I156" s="109"/>
      <c r="J156" s="107"/>
      <c r="K156" s="109"/>
      <c r="L156" s="107"/>
      <c r="M156" s="107"/>
      <c r="N156" s="109"/>
    </row>
    <row r="157">
      <c r="A157" s="107"/>
      <c r="B157" s="107"/>
      <c r="C157" s="107"/>
      <c r="D157" s="107"/>
      <c r="E157" s="107"/>
      <c r="F157" s="107"/>
      <c r="G157" s="107"/>
      <c r="H157" s="108"/>
      <c r="I157" s="109"/>
      <c r="J157" s="107"/>
      <c r="K157" s="109"/>
      <c r="L157" s="107"/>
      <c r="M157" s="107"/>
      <c r="N157" s="109"/>
    </row>
    <row r="158">
      <c r="A158" s="107"/>
      <c r="B158" s="107"/>
      <c r="C158" s="107"/>
      <c r="D158" s="107"/>
      <c r="E158" s="107"/>
      <c r="F158" s="107"/>
      <c r="G158" s="107"/>
      <c r="H158" s="108"/>
      <c r="I158" s="109"/>
      <c r="J158" s="107"/>
      <c r="K158" s="109"/>
      <c r="L158" s="107"/>
      <c r="M158" s="107"/>
      <c r="N158" s="109"/>
    </row>
    <row r="159">
      <c r="A159" s="107"/>
      <c r="B159" s="107"/>
      <c r="C159" s="107"/>
      <c r="D159" s="107"/>
      <c r="E159" s="107"/>
      <c r="F159" s="107"/>
      <c r="G159" s="107"/>
      <c r="H159" s="108"/>
      <c r="I159" s="109"/>
      <c r="J159" s="107"/>
      <c r="K159" s="109"/>
      <c r="L159" s="107"/>
      <c r="M159" s="107"/>
      <c r="N159" s="109"/>
    </row>
    <row r="160">
      <c r="A160" s="107"/>
      <c r="B160" s="107"/>
      <c r="C160" s="107"/>
      <c r="D160" s="107"/>
      <c r="E160" s="107"/>
      <c r="F160" s="107"/>
      <c r="G160" s="107"/>
      <c r="H160" s="108"/>
      <c r="I160" s="109"/>
      <c r="J160" s="107"/>
      <c r="K160" s="109"/>
      <c r="L160" s="107"/>
      <c r="M160" s="107"/>
      <c r="N160" s="109"/>
    </row>
    <row r="161">
      <c r="A161" s="107"/>
      <c r="B161" s="107"/>
      <c r="C161" s="107"/>
      <c r="D161" s="107"/>
      <c r="E161" s="107"/>
      <c r="F161" s="107"/>
      <c r="G161" s="107"/>
      <c r="H161" s="108"/>
      <c r="I161" s="109"/>
      <c r="J161" s="107"/>
      <c r="K161" s="109"/>
      <c r="L161" s="107"/>
      <c r="M161" s="107"/>
      <c r="N161" s="109"/>
    </row>
    <row r="162">
      <c r="A162" s="107"/>
      <c r="B162" s="107"/>
      <c r="C162" s="107"/>
      <c r="D162" s="107"/>
      <c r="E162" s="107"/>
      <c r="F162" s="107"/>
      <c r="G162" s="107"/>
      <c r="H162" s="108"/>
      <c r="I162" s="109"/>
      <c r="J162" s="107"/>
      <c r="K162" s="109"/>
      <c r="L162" s="107"/>
      <c r="M162" s="107"/>
      <c r="N162" s="109"/>
    </row>
    <row r="163">
      <c r="A163" s="107"/>
      <c r="B163" s="107"/>
      <c r="C163" s="107"/>
      <c r="D163" s="107"/>
      <c r="E163" s="107"/>
      <c r="F163" s="107"/>
      <c r="G163" s="107"/>
      <c r="H163" s="108"/>
      <c r="I163" s="109"/>
      <c r="J163" s="107"/>
      <c r="K163" s="109"/>
      <c r="L163" s="107"/>
      <c r="M163" s="107"/>
      <c r="N163" s="109"/>
    </row>
    <row r="164">
      <c r="A164" s="107"/>
      <c r="B164" s="107"/>
      <c r="C164" s="107"/>
      <c r="D164" s="107"/>
      <c r="E164" s="107"/>
      <c r="F164" s="107"/>
      <c r="G164" s="107"/>
      <c r="H164" s="108"/>
      <c r="I164" s="109"/>
      <c r="J164" s="107"/>
      <c r="K164" s="109"/>
      <c r="L164" s="107"/>
      <c r="M164" s="107"/>
      <c r="N164" s="109"/>
    </row>
    <row r="165">
      <c r="A165" s="107"/>
      <c r="B165" s="107"/>
      <c r="C165" s="107"/>
      <c r="D165" s="107"/>
      <c r="E165" s="107"/>
      <c r="F165" s="107"/>
      <c r="G165" s="107"/>
      <c r="H165" s="108"/>
      <c r="I165" s="109"/>
      <c r="J165" s="107"/>
      <c r="K165" s="109"/>
      <c r="L165" s="107"/>
      <c r="M165" s="107"/>
      <c r="N165" s="109"/>
    </row>
    <row r="166">
      <c r="A166" s="107"/>
      <c r="B166" s="107"/>
      <c r="C166" s="107"/>
      <c r="D166" s="107"/>
      <c r="E166" s="107"/>
      <c r="F166" s="107"/>
      <c r="G166" s="107"/>
      <c r="H166" s="108"/>
      <c r="I166" s="109"/>
      <c r="J166" s="107"/>
      <c r="K166" s="109"/>
      <c r="L166" s="107"/>
      <c r="M166" s="107"/>
      <c r="N166" s="109"/>
    </row>
    <row r="167">
      <c r="A167" s="107"/>
      <c r="B167" s="107"/>
      <c r="C167" s="107"/>
      <c r="D167" s="107"/>
      <c r="E167" s="107"/>
      <c r="F167" s="107"/>
      <c r="G167" s="107"/>
      <c r="H167" s="108"/>
      <c r="I167" s="109"/>
      <c r="J167" s="107"/>
      <c r="K167" s="109"/>
      <c r="L167" s="107"/>
      <c r="M167" s="107"/>
      <c r="N167" s="109"/>
    </row>
    <row r="168">
      <c r="A168" s="107"/>
      <c r="B168" s="107"/>
      <c r="C168" s="107"/>
      <c r="D168" s="107"/>
      <c r="E168" s="107"/>
      <c r="F168" s="107"/>
      <c r="G168" s="107"/>
      <c r="H168" s="108"/>
      <c r="I168" s="109"/>
      <c r="J168" s="107"/>
      <c r="K168" s="109"/>
      <c r="L168" s="107"/>
      <c r="M168" s="107"/>
      <c r="N168" s="109"/>
    </row>
    <row r="169">
      <c r="A169" s="107"/>
      <c r="B169" s="107"/>
      <c r="C169" s="107"/>
      <c r="D169" s="107"/>
      <c r="E169" s="107"/>
      <c r="F169" s="107"/>
      <c r="G169" s="107"/>
      <c r="H169" s="108"/>
      <c r="I169" s="109"/>
      <c r="J169" s="107"/>
      <c r="K169" s="109"/>
      <c r="L169" s="107"/>
      <c r="M169" s="107"/>
      <c r="N169" s="109"/>
    </row>
    <row r="170">
      <c r="A170" s="107"/>
      <c r="B170" s="107"/>
      <c r="C170" s="107"/>
      <c r="D170" s="107"/>
      <c r="E170" s="107"/>
      <c r="F170" s="107"/>
      <c r="G170" s="107"/>
      <c r="H170" s="108"/>
      <c r="I170" s="109"/>
      <c r="J170" s="107"/>
      <c r="K170" s="109"/>
      <c r="L170" s="107"/>
      <c r="M170" s="107"/>
      <c r="N170" s="109"/>
    </row>
    <row r="171">
      <c r="A171" s="107"/>
      <c r="B171" s="107"/>
      <c r="C171" s="107"/>
      <c r="D171" s="107"/>
      <c r="E171" s="107"/>
      <c r="F171" s="107"/>
      <c r="G171" s="107"/>
      <c r="H171" s="108"/>
      <c r="I171" s="109"/>
      <c r="J171" s="107"/>
      <c r="K171" s="109"/>
      <c r="L171" s="107"/>
      <c r="M171" s="107"/>
      <c r="N171" s="109"/>
    </row>
    <row r="172">
      <c r="A172" s="107"/>
      <c r="B172" s="107"/>
      <c r="C172" s="107"/>
      <c r="D172" s="107"/>
      <c r="E172" s="107"/>
      <c r="F172" s="107"/>
      <c r="G172" s="107"/>
      <c r="H172" s="108"/>
      <c r="I172" s="109"/>
      <c r="J172" s="107"/>
      <c r="K172" s="109"/>
      <c r="L172" s="107"/>
      <c r="M172" s="107"/>
      <c r="N172" s="109"/>
    </row>
    <row r="173">
      <c r="A173" s="107"/>
      <c r="B173" s="107"/>
      <c r="C173" s="107"/>
      <c r="D173" s="107"/>
      <c r="E173" s="107"/>
      <c r="F173" s="107"/>
      <c r="G173" s="107"/>
      <c r="H173" s="108"/>
      <c r="I173" s="109"/>
      <c r="J173" s="107"/>
      <c r="K173" s="109"/>
      <c r="L173" s="107"/>
      <c r="M173" s="107"/>
      <c r="N173" s="109"/>
    </row>
    <row r="174">
      <c r="A174" s="107"/>
      <c r="B174" s="107"/>
      <c r="C174" s="107"/>
      <c r="D174" s="107"/>
      <c r="E174" s="107"/>
      <c r="F174" s="107"/>
      <c r="G174" s="107"/>
      <c r="H174" s="108"/>
      <c r="I174" s="109"/>
      <c r="J174" s="107"/>
      <c r="K174" s="109"/>
      <c r="L174" s="107"/>
      <c r="M174" s="107"/>
      <c r="N174" s="109"/>
    </row>
    <row r="175">
      <c r="A175" s="107"/>
      <c r="B175" s="107"/>
      <c r="C175" s="107"/>
      <c r="D175" s="107"/>
      <c r="E175" s="107"/>
      <c r="F175" s="107"/>
      <c r="G175" s="107"/>
      <c r="H175" s="108"/>
      <c r="I175" s="109"/>
      <c r="J175" s="107"/>
      <c r="K175" s="109"/>
      <c r="L175" s="107"/>
      <c r="M175" s="107"/>
      <c r="N175" s="109"/>
    </row>
    <row r="176">
      <c r="A176" s="107"/>
      <c r="B176" s="107"/>
      <c r="C176" s="107"/>
      <c r="D176" s="107"/>
      <c r="E176" s="107"/>
      <c r="F176" s="107"/>
      <c r="G176" s="107"/>
      <c r="H176" s="108"/>
      <c r="I176" s="109"/>
      <c r="J176" s="107"/>
      <c r="K176" s="109"/>
      <c r="L176" s="107"/>
      <c r="M176" s="107"/>
      <c r="N176" s="109"/>
    </row>
    <row r="177">
      <c r="A177" s="107"/>
      <c r="B177" s="107"/>
      <c r="C177" s="107"/>
      <c r="D177" s="107"/>
      <c r="E177" s="107"/>
      <c r="F177" s="107"/>
      <c r="G177" s="107"/>
      <c r="H177" s="108"/>
      <c r="I177" s="109"/>
      <c r="J177" s="107"/>
      <c r="K177" s="109"/>
      <c r="L177" s="107"/>
      <c r="M177" s="107"/>
      <c r="N177" s="109"/>
    </row>
    <row r="178">
      <c r="A178" s="107"/>
      <c r="B178" s="107"/>
      <c r="C178" s="107"/>
      <c r="D178" s="107"/>
      <c r="E178" s="107"/>
      <c r="F178" s="107"/>
      <c r="G178" s="107"/>
      <c r="H178" s="108"/>
      <c r="I178" s="109"/>
      <c r="J178" s="107"/>
      <c r="K178" s="109"/>
      <c r="L178" s="107"/>
      <c r="M178" s="107"/>
      <c r="N178" s="109"/>
    </row>
    <row r="179">
      <c r="A179" s="107"/>
      <c r="B179" s="107"/>
      <c r="C179" s="107"/>
      <c r="D179" s="107"/>
      <c r="E179" s="107"/>
      <c r="F179" s="107"/>
      <c r="G179" s="107"/>
      <c r="H179" s="108"/>
      <c r="I179" s="109"/>
      <c r="J179" s="107"/>
      <c r="K179" s="109"/>
      <c r="L179" s="107"/>
      <c r="M179" s="107"/>
      <c r="N179" s="109"/>
    </row>
    <row r="180">
      <c r="A180" s="107"/>
      <c r="B180" s="107"/>
      <c r="C180" s="107"/>
      <c r="D180" s="107"/>
      <c r="E180" s="107"/>
      <c r="F180" s="107"/>
      <c r="G180" s="107"/>
      <c r="H180" s="108"/>
      <c r="I180" s="109"/>
      <c r="J180" s="107"/>
      <c r="K180" s="109"/>
      <c r="L180" s="107"/>
      <c r="M180" s="107"/>
      <c r="N180" s="109"/>
    </row>
    <row r="181">
      <c r="A181" s="107"/>
      <c r="B181" s="107"/>
      <c r="C181" s="107"/>
      <c r="D181" s="107"/>
      <c r="E181" s="107"/>
      <c r="F181" s="107"/>
      <c r="G181" s="107"/>
      <c r="H181" s="108"/>
      <c r="I181" s="109"/>
      <c r="J181" s="107"/>
      <c r="K181" s="109"/>
      <c r="L181" s="107"/>
      <c r="M181" s="107"/>
      <c r="N181" s="109"/>
    </row>
    <row r="182">
      <c r="A182" s="107"/>
      <c r="B182" s="107"/>
      <c r="C182" s="107"/>
      <c r="D182" s="107"/>
      <c r="E182" s="107"/>
      <c r="F182" s="107"/>
      <c r="G182" s="107"/>
      <c r="H182" s="108"/>
      <c r="I182" s="109"/>
      <c r="J182" s="107"/>
      <c r="K182" s="109"/>
      <c r="L182" s="107"/>
      <c r="M182" s="107"/>
      <c r="N182" s="109"/>
    </row>
    <row r="183">
      <c r="A183" s="107"/>
      <c r="B183" s="107"/>
      <c r="C183" s="107"/>
      <c r="D183" s="107"/>
      <c r="E183" s="107"/>
      <c r="F183" s="107"/>
      <c r="G183" s="107"/>
      <c r="H183" s="108"/>
      <c r="I183" s="109"/>
      <c r="J183" s="107"/>
      <c r="K183" s="109"/>
      <c r="L183" s="107"/>
      <c r="M183" s="107"/>
      <c r="N183" s="109"/>
    </row>
    <row r="184">
      <c r="A184" s="107"/>
      <c r="B184" s="107"/>
      <c r="C184" s="107"/>
      <c r="D184" s="107"/>
      <c r="E184" s="107"/>
      <c r="F184" s="107"/>
      <c r="G184" s="107"/>
      <c r="H184" s="108"/>
      <c r="I184" s="109"/>
      <c r="J184" s="107"/>
      <c r="K184" s="109"/>
      <c r="L184" s="107"/>
      <c r="M184" s="107"/>
      <c r="N184" s="109"/>
    </row>
    <row r="185">
      <c r="A185" s="107"/>
      <c r="B185" s="107"/>
      <c r="C185" s="107"/>
      <c r="D185" s="107"/>
      <c r="E185" s="107"/>
      <c r="F185" s="107"/>
      <c r="G185" s="107"/>
      <c r="H185" s="108"/>
      <c r="I185" s="109"/>
      <c r="J185" s="107"/>
      <c r="K185" s="109"/>
      <c r="L185" s="107"/>
      <c r="M185" s="107"/>
      <c r="N185" s="109"/>
    </row>
    <row r="186">
      <c r="A186" s="107"/>
      <c r="B186" s="107"/>
      <c r="C186" s="107"/>
      <c r="D186" s="107"/>
      <c r="E186" s="107"/>
      <c r="F186" s="107"/>
      <c r="G186" s="107"/>
      <c r="H186" s="108"/>
      <c r="I186" s="109"/>
      <c r="J186" s="107"/>
      <c r="K186" s="109"/>
      <c r="L186" s="107"/>
      <c r="M186" s="107"/>
      <c r="N186" s="109"/>
    </row>
    <row r="187">
      <c r="A187" s="107"/>
      <c r="B187" s="107"/>
      <c r="C187" s="107"/>
      <c r="D187" s="107"/>
      <c r="E187" s="107"/>
      <c r="F187" s="107"/>
      <c r="G187" s="107"/>
      <c r="H187" s="108"/>
      <c r="I187" s="109"/>
      <c r="J187" s="107"/>
      <c r="K187" s="109"/>
      <c r="L187" s="107"/>
      <c r="M187" s="107"/>
      <c r="N187" s="109"/>
    </row>
    <row r="188">
      <c r="A188" s="107"/>
      <c r="B188" s="107"/>
      <c r="C188" s="107"/>
      <c r="D188" s="107"/>
      <c r="E188" s="107"/>
      <c r="F188" s="107"/>
      <c r="G188" s="107"/>
      <c r="H188" s="108"/>
      <c r="I188" s="109"/>
      <c r="J188" s="107"/>
      <c r="K188" s="109"/>
      <c r="L188" s="107"/>
      <c r="M188" s="107"/>
      <c r="N188" s="109"/>
    </row>
    <row r="189">
      <c r="A189" s="107"/>
      <c r="B189" s="107"/>
      <c r="C189" s="107"/>
      <c r="D189" s="107"/>
      <c r="E189" s="107"/>
      <c r="F189" s="107"/>
      <c r="G189" s="107"/>
      <c r="H189" s="108"/>
      <c r="I189" s="109"/>
      <c r="J189" s="107"/>
      <c r="K189" s="109"/>
      <c r="L189" s="107"/>
      <c r="M189" s="107"/>
      <c r="N189" s="109"/>
    </row>
    <row r="190">
      <c r="A190" s="107"/>
      <c r="B190" s="107"/>
      <c r="C190" s="107"/>
      <c r="D190" s="107"/>
      <c r="E190" s="107"/>
      <c r="F190" s="107"/>
      <c r="G190" s="107"/>
      <c r="H190" s="108"/>
      <c r="I190" s="109"/>
      <c r="J190" s="107"/>
      <c r="K190" s="109"/>
      <c r="L190" s="107"/>
      <c r="M190" s="107"/>
      <c r="N190" s="109"/>
    </row>
    <row r="191">
      <c r="A191" s="107"/>
      <c r="B191" s="107"/>
      <c r="C191" s="107"/>
      <c r="D191" s="107"/>
      <c r="E191" s="107"/>
      <c r="F191" s="107"/>
      <c r="G191" s="107"/>
      <c r="H191" s="108"/>
      <c r="I191" s="109"/>
      <c r="J191" s="107"/>
      <c r="K191" s="109"/>
      <c r="L191" s="107"/>
      <c r="M191" s="107"/>
      <c r="N191" s="109"/>
    </row>
    <row r="192">
      <c r="A192" s="107"/>
      <c r="B192" s="107"/>
      <c r="C192" s="107"/>
      <c r="D192" s="107"/>
      <c r="E192" s="107"/>
      <c r="F192" s="107"/>
      <c r="G192" s="107"/>
      <c r="H192" s="108"/>
      <c r="I192" s="109"/>
      <c r="J192" s="107"/>
      <c r="K192" s="109"/>
      <c r="L192" s="107"/>
      <c r="M192" s="107"/>
      <c r="N192" s="109"/>
    </row>
    <row r="193">
      <c r="A193" s="107"/>
      <c r="B193" s="107"/>
      <c r="C193" s="107"/>
      <c r="D193" s="107"/>
      <c r="E193" s="107"/>
      <c r="F193" s="107"/>
      <c r="G193" s="107"/>
      <c r="H193" s="108"/>
      <c r="I193" s="109"/>
      <c r="J193" s="107"/>
      <c r="K193" s="109"/>
      <c r="L193" s="107"/>
      <c r="M193" s="107"/>
      <c r="N193" s="109"/>
    </row>
    <row r="194">
      <c r="A194" s="107"/>
      <c r="B194" s="107"/>
      <c r="C194" s="107"/>
      <c r="D194" s="107"/>
      <c r="E194" s="107"/>
      <c r="F194" s="107"/>
      <c r="G194" s="107"/>
      <c r="H194" s="108"/>
      <c r="I194" s="109"/>
      <c r="J194" s="107"/>
      <c r="K194" s="109"/>
      <c r="L194" s="107"/>
      <c r="M194" s="107"/>
      <c r="N194" s="109"/>
    </row>
    <row r="195">
      <c r="A195" s="107"/>
      <c r="B195" s="107"/>
      <c r="C195" s="107"/>
      <c r="D195" s="107"/>
      <c r="E195" s="107"/>
      <c r="F195" s="107"/>
      <c r="G195" s="107"/>
      <c r="H195" s="108"/>
      <c r="I195" s="109"/>
      <c r="J195" s="107"/>
      <c r="K195" s="109"/>
      <c r="L195" s="107"/>
      <c r="M195" s="107"/>
      <c r="N195" s="109"/>
    </row>
    <row r="196">
      <c r="A196" s="107"/>
      <c r="B196" s="107"/>
      <c r="C196" s="107"/>
      <c r="D196" s="107"/>
      <c r="E196" s="107"/>
      <c r="F196" s="107"/>
      <c r="G196" s="107"/>
      <c r="H196" s="108"/>
      <c r="I196" s="109"/>
      <c r="J196" s="107"/>
      <c r="K196" s="109"/>
      <c r="L196" s="107"/>
      <c r="M196" s="107"/>
      <c r="N196" s="109"/>
    </row>
    <row r="197">
      <c r="A197" s="107"/>
      <c r="B197" s="107"/>
      <c r="C197" s="107"/>
      <c r="D197" s="107"/>
      <c r="E197" s="107"/>
      <c r="F197" s="107"/>
      <c r="G197" s="107"/>
      <c r="H197" s="108"/>
      <c r="I197" s="109"/>
      <c r="J197" s="107"/>
      <c r="K197" s="109"/>
      <c r="L197" s="107"/>
      <c r="M197" s="107"/>
      <c r="N197" s="109"/>
    </row>
    <row r="198">
      <c r="A198" s="107"/>
      <c r="B198" s="107"/>
      <c r="C198" s="107"/>
      <c r="D198" s="107"/>
      <c r="E198" s="107"/>
      <c r="F198" s="107"/>
      <c r="G198" s="107"/>
      <c r="H198" s="108"/>
      <c r="I198" s="109"/>
      <c r="J198" s="107"/>
      <c r="K198" s="109"/>
      <c r="L198" s="107"/>
      <c r="M198" s="107"/>
      <c r="N198" s="109"/>
    </row>
    <row r="199">
      <c r="A199" s="107"/>
      <c r="B199" s="107"/>
      <c r="C199" s="107"/>
      <c r="D199" s="107"/>
      <c r="E199" s="107"/>
      <c r="F199" s="107"/>
      <c r="G199" s="107"/>
      <c r="H199" s="108"/>
      <c r="I199" s="109"/>
      <c r="J199" s="107"/>
      <c r="K199" s="109"/>
      <c r="L199" s="107"/>
      <c r="M199" s="107"/>
      <c r="N199" s="109"/>
    </row>
    <row r="200">
      <c r="A200" s="107"/>
      <c r="B200" s="107"/>
      <c r="C200" s="107"/>
      <c r="D200" s="107"/>
      <c r="E200" s="107"/>
      <c r="F200" s="107"/>
      <c r="G200" s="107"/>
      <c r="H200" s="108"/>
      <c r="I200" s="109"/>
      <c r="J200" s="107"/>
      <c r="K200" s="109"/>
      <c r="L200" s="107"/>
      <c r="M200" s="107"/>
      <c r="N200" s="109"/>
    </row>
    <row r="201">
      <c r="A201" s="107"/>
      <c r="B201" s="107"/>
      <c r="C201" s="107"/>
      <c r="D201" s="107"/>
      <c r="E201" s="107"/>
      <c r="F201" s="107"/>
      <c r="G201" s="107"/>
      <c r="H201" s="108"/>
      <c r="I201" s="109"/>
      <c r="J201" s="107"/>
      <c r="K201" s="109"/>
      <c r="L201" s="107"/>
      <c r="M201" s="107"/>
      <c r="N201" s="109"/>
    </row>
    <row r="202">
      <c r="A202" s="107"/>
      <c r="B202" s="107"/>
      <c r="C202" s="107"/>
      <c r="D202" s="107"/>
      <c r="E202" s="107"/>
      <c r="F202" s="107"/>
      <c r="G202" s="107"/>
      <c r="H202" s="108"/>
      <c r="I202" s="109"/>
      <c r="J202" s="107"/>
      <c r="K202" s="109"/>
      <c r="L202" s="107"/>
      <c r="M202" s="107"/>
      <c r="N202" s="109"/>
    </row>
    <row r="203">
      <c r="A203" s="107"/>
      <c r="B203" s="107"/>
      <c r="C203" s="107"/>
      <c r="D203" s="107"/>
      <c r="E203" s="107"/>
      <c r="F203" s="107"/>
      <c r="G203" s="107"/>
      <c r="H203" s="108"/>
      <c r="I203" s="109"/>
      <c r="J203" s="107"/>
      <c r="K203" s="109"/>
      <c r="L203" s="107"/>
      <c r="M203" s="107"/>
      <c r="N203" s="109"/>
    </row>
    <row r="204">
      <c r="A204" s="107"/>
      <c r="B204" s="107"/>
      <c r="C204" s="107"/>
      <c r="D204" s="107"/>
      <c r="E204" s="107"/>
      <c r="F204" s="107"/>
      <c r="G204" s="107"/>
      <c r="H204" s="108"/>
      <c r="I204" s="109"/>
      <c r="J204" s="107"/>
      <c r="K204" s="109"/>
      <c r="L204" s="107"/>
      <c r="M204" s="107"/>
      <c r="N204" s="109"/>
    </row>
    <row r="205">
      <c r="A205" s="107"/>
      <c r="B205" s="107"/>
      <c r="C205" s="107"/>
      <c r="D205" s="107"/>
      <c r="E205" s="107"/>
      <c r="F205" s="107"/>
      <c r="G205" s="107"/>
      <c r="H205" s="108"/>
      <c r="I205" s="109"/>
      <c r="J205" s="107"/>
      <c r="K205" s="109"/>
      <c r="L205" s="107"/>
      <c r="M205" s="107"/>
      <c r="N205" s="109"/>
    </row>
    <row r="206">
      <c r="A206" s="107"/>
      <c r="B206" s="107"/>
      <c r="C206" s="107"/>
      <c r="D206" s="107"/>
      <c r="E206" s="107"/>
      <c r="F206" s="107"/>
      <c r="G206" s="107"/>
      <c r="H206" s="108"/>
      <c r="I206" s="109"/>
      <c r="J206" s="107"/>
      <c r="K206" s="109"/>
      <c r="L206" s="107"/>
      <c r="M206" s="107"/>
      <c r="N206" s="109"/>
    </row>
    <row r="207">
      <c r="A207" s="107"/>
      <c r="B207" s="107"/>
      <c r="C207" s="107"/>
      <c r="D207" s="107"/>
      <c r="E207" s="107"/>
      <c r="F207" s="107"/>
      <c r="G207" s="107"/>
      <c r="H207" s="108"/>
      <c r="I207" s="109"/>
      <c r="J207" s="107"/>
      <c r="K207" s="109"/>
      <c r="L207" s="107"/>
      <c r="M207" s="107"/>
      <c r="N207" s="109"/>
    </row>
    <row r="208">
      <c r="A208" s="107"/>
      <c r="B208" s="107"/>
      <c r="C208" s="107"/>
      <c r="D208" s="107"/>
      <c r="E208" s="107"/>
      <c r="F208" s="107"/>
      <c r="G208" s="107"/>
      <c r="H208" s="108"/>
      <c r="I208" s="109"/>
      <c r="J208" s="107"/>
      <c r="K208" s="109"/>
      <c r="L208" s="107"/>
      <c r="M208" s="107"/>
      <c r="N208" s="109"/>
    </row>
    <row r="209">
      <c r="A209" s="107"/>
      <c r="B209" s="107"/>
      <c r="C209" s="107"/>
      <c r="D209" s="107"/>
      <c r="E209" s="107"/>
      <c r="F209" s="107"/>
      <c r="G209" s="107"/>
      <c r="H209" s="108"/>
      <c r="I209" s="109"/>
      <c r="J209" s="107"/>
      <c r="K209" s="109"/>
      <c r="L209" s="107"/>
      <c r="M209" s="107"/>
      <c r="N209" s="109"/>
    </row>
    <row r="210">
      <c r="A210" s="107"/>
      <c r="B210" s="107"/>
      <c r="C210" s="107"/>
      <c r="D210" s="107"/>
      <c r="E210" s="107"/>
      <c r="F210" s="107"/>
      <c r="G210" s="107"/>
      <c r="H210" s="108"/>
      <c r="I210" s="109"/>
      <c r="J210" s="107"/>
      <c r="K210" s="109"/>
      <c r="L210" s="107"/>
      <c r="M210" s="107"/>
      <c r="N210" s="109"/>
    </row>
    <row r="211">
      <c r="A211" s="107"/>
      <c r="B211" s="107"/>
      <c r="C211" s="107"/>
      <c r="D211" s="107"/>
      <c r="E211" s="107"/>
      <c r="F211" s="107"/>
      <c r="G211" s="107"/>
      <c r="H211" s="108"/>
      <c r="I211" s="109"/>
      <c r="J211" s="107"/>
      <c r="K211" s="109"/>
      <c r="L211" s="107"/>
      <c r="M211" s="107"/>
      <c r="N211" s="109"/>
    </row>
    <row r="212">
      <c r="A212" s="107"/>
      <c r="B212" s="107"/>
      <c r="C212" s="107"/>
      <c r="D212" s="107"/>
      <c r="E212" s="107"/>
      <c r="F212" s="107"/>
      <c r="G212" s="107"/>
      <c r="H212" s="108"/>
      <c r="I212" s="109"/>
      <c r="J212" s="107"/>
      <c r="K212" s="109"/>
      <c r="L212" s="107"/>
      <c r="M212" s="107"/>
      <c r="N212" s="109"/>
    </row>
    <row r="213">
      <c r="A213" s="107"/>
      <c r="B213" s="107"/>
      <c r="C213" s="107"/>
      <c r="D213" s="107"/>
      <c r="E213" s="107"/>
      <c r="F213" s="107"/>
      <c r="G213" s="107"/>
      <c r="H213" s="108"/>
      <c r="I213" s="109"/>
      <c r="J213" s="107"/>
      <c r="K213" s="109"/>
      <c r="L213" s="107"/>
      <c r="M213" s="107"/>
      <c r="N213" s="109"/>
    </row>
    <row r="214">
      <c r="A214" s="107"/>
      <c r="B214" s="107"/>
      <c r="C214" s="107"/>
      <c r="D214" s="107"/>
      <c r="E214" s="107"/>
      <c r="F214" s="107"/>
      <c r="G214" s="107"/>
      <c r="H214" s="108"/>
      <c r="I214" s="109"/>
      <c r="J214" s="107"/>
      <c r="K214" s="109"/>
      <c r="L214" s="107"/>
      <c r="M214" s="107"/>
      <c r="N214" s="109"/>
    </row>
    <row r="215">
      <c r="A215" s="107"/>
      <c r="B215" s="107"/>
      <c r="C215" s="107"/>
      <c r="D215" s="107"/>
      <c r="E215" s="107"/>
      <c r="F215" s="107"/>
      <c r="G215" s="107"/>
      <c r="H215" s="108"/>
      <c r="I215" s="109"/>
      <c r="J215" s="107"/>
      <c r="K215" s="109"/>
      <c r="L215" s="107"/>
      <c r="M215" s="107"/>
      <c r="N215" s="109"/>
    </row>
    <row r="216">
      <c r="A216" s="107"/>
      <c r="B216" s="107"/>
      <c r="C216" s="107"/>
      <c r="D216" s="107"/>
      <c r="E216" s="107"/>
      <c r="F216" s="107"/>
      <c r="G216" s="107"/>
      <c r="H216" s="108"/>
      <c r="I216" s="109"/>
      <c r="J216" s="107"/>
      <c r="K216" s="109"/>
      <c r="L216" s="107"/>
      <c r="M216" s="107"/>
      <c r="N216" s="109"/>
    </row>
    <row r="217">
      <c r="A217" s="107"/>
      <c r="B217" s="107"/>
      <c r="C217" s="107"/>
      <c r="D217" s="107"/>
      <c r="E217" s="107"/>
      <c r="F217" s="107"/>
      <c r="G217" s="107"/>
      <c r="H217" s="108"/>
      <c r="I217" s="109"/>
      <c r="J217" s="107"/>
      <c r="K217" s="109"/>
      <c r="L217" s="107"/>
      <c r="M217" s="107"/>
      <c r="N217" s="109"/>
    </row>
    <row r="218">
      <c r="A218" s="107"/>
      <c r="B218" s="107"/>
      <c r="C218" s="107"/>
      <c r="D218" s="107"/>
      <c r="E218" s="107"/>
      <c r="F218" s="107"/>
      <c r="G218" s="107"/>
      <c r="H218" s="108"/>
      <c r="I218" s="109"/>
      <c r="J218" s="107"/>
      <c r="K218" s="109"/>
      <c r="L218" s="107"/>
      <c r="M218" s="107"/>
      <c r="N218" s="109"/>
    </row>
    <row r="219">
      <c r="A219" s="107"/>
      <c r="B219" s="107"/>
      <c r="C219" s="107"/>
      <c r="D219" s="107"/>
      <c r="E219" s="107"/>
      <c r="F219" s="107"/>
      <c r="G219" s="107"/>
      <c r="H219" s="108"/>
      <c r="I219" s="109"/>
      <c r="J219" s="107"/>
      <c r="K219" s="109"/>
      <c r="L219" s="107"/>
      <c r="M219" s="107"/>
      <c r="N219" s="109"/>
    </row>
    <row r="220">
      <c r="A220" s="107"/>
      <c r="B220" s="107"/>
      <c r="C220" s="107"/>
      <c r="D220" s="107"/>
      <c r="E220" s="107"/>
      <c r="F220" s="107"/>
      <c r="G220" s="107"/>
      <c r="H220" s="108"/>
      <c r="I220" s="109"/>
      <c r="J220" s="107"/>
      <c r="K220" s="109"/>
      <c r="L220" s="107"/>
      <c r="M220" s="107"/>
      <c r="N220" s="109"/>
    </row>
    <row r="221">
      <c r="A221" s="107"/>
      <c r="B221" s="107"/>
      <c r="C221" s="107"/>
      <c r="D221" s="107"/>
      <c r="E221" s="107"/>
      <c r="F221" s="107"/>
      <c r="G221" s="107"/>
      <c r="H221" s="108"/>
      <c r="I221" s="109"/>
      <c r="J221" s="107"/>
      <c r="K221" s="109"/>
      <c r="L221" s="107"/>
      <c r="M221" s="107"/>
      <c r="N221" s="109"/>
    </row>
    <row r="222">
      <c r="A222" s="107"/>
      <c r="B222" s="107"/>
      <c r="C222" s="107"/>
      <c r="D222" s="107"/>
      <c r="E222" s="107"/>
      <c r="F222" s="107"/>
      <c r="G222" s="107"/>
      <c r="H222" s="108"/>
      <c r="I222" s="109"/>
      <c r="J222" s="107"/>
      <c r="K222" s="109"/>
      <c r="L222" s="107"/>
      <c r="M222" s="107"/>
      <c r="N222" s="109"/>
    </row>
    <row r="223">
      <c r="A223" s="107"/>
      <c r="B223" s="107"/>
      <c r="C223" s="107"/>
      <c r="D223" s="107"/>
      <c r="E223" s="107"/>
      <c r="F223" s="107"/>
      <c r="G223" s="107"/>
      <c r="H223" s="108"/>
      <c r="I223" s="109"/>
      <c r="J223" s="107"/>
      <c r="K223" s="109"/>
      <c r="L223" s="107"/>
      <c r="M223" s="107"/>
      <c r="N223" s="109"/>
    </row>
    <row r="224">
      <c r="A224" s="107"/>
      <c r="B224" s="107"/>
      <c r="C224" s="107"/>
      <c r="D224" s="107"/>
      <c r="E224" s="107"/>
      <c r="F224" s="107"/>
      <c r="G224" s="107"/>
      <c r="H224" s="108"/>
      <c r="I224" s="109"/>
      <c r="J224" s="107"/>
      <c r="K224" s="109"/>
      <c r="L224" s="107"/>
      <c r="M224" s="107"/>
      <c r="N224" s="109"/>
    </row>
    <row r="225">
      <c r="A225" s="107"/>
      <c r="B225" s="107"/>
      <c r="C225" s="107"/>
      <c r="D225" s="107"/>
      <c r="E225" s="107"/>
      <c r="F225" s="107"/>
      <c r="G225" s="107"/>
      <c r="H225" s="108"/>
      <c r="I225" s="109"/>
      <c r="J225" s="107"/>
      <c r="K225" s="109"/>
      <c r="L225" s="107"/>
      <c r="M225" s="107"/>
      <c r="N225" s="109"/>
    </row>
    <row r="226">
      <c r="A226" s="107"/>
      <c r="B226" s="107"/>
      <c r="C226" s="107"/>
      <c r="D226" s="107"/>
      <c r="E226" s="107"/>
      <c r="F226" s="107"/>
      <c r="G226" s="107"/>
      <c r="H226" s="108"/>
      <c r="I226" s="109"/>
      <c r="J226" s="107"/>
      <c r="K226" s="109"/>
      <c r="L226" s="107"/>
      <c r="M226" s="107"/>
      <c r="N226" s="109"/>
    </row>
    <row r="227">
      <c r="A227" s="107"/>
      <c r="B227" s="107"/>
      <c r="C227" s="107"/>
      <c r="D227" s="107"/>
      <c r="E227" s="107"/>
      <c r="F227" s="107"/>
      <c r="G227" s="107"/>
      <c r="H227" s="108"/>
      <c r="I227" s="109"/>
      <c r="J227" s="107"/>
      <c r="K227" s="109"/>
      <c r="L227" s="107"/>
      <c r="M227" s="107"/>
      <c r="N227" s="109"/>
    </row>
    <row r="228">
      <c r="A228" s="107"/>
      <c r="B228" s="107"/>
      <c r="C228" s="107"/>
      <c r="D228" s="107"/>
      <c r="E228" s="107"/>
      <c r="F228" s="107"/>
      <c r="G228" s="107"/>
      <c r="H228" s="108"/>
      <c r="I228" s="109"/>
      <c r="J228" s="107"/>
      <c r="K228" s="109"/>
      <c r="L228" s="107"/>
      <c r="M228" s="107"/>
      <c r="N228" s="109"/>
    </row>
    <row r="229">
      <c r="A229" s="107"/>
      <c r="B229" s="107"/>
      <c r="C229" s="107"/>
      <c r="D229" s="107"/>
      <c r="E229" s="107"/>
      <c r="F229" s="107"/>
      <c r="G229" s="107"/>
      <c r="H229" s="108"/>
      <c r="I229" s="109"/>
      <c r="J229" s="107"/>
      <c r="K229" s="109"/>
      <c r="L229" s="107"/>
      <c r="M229" s="107"/>
      <c r="N229" s="109"/>
    </row>
    <row r="230">
      <c r="A230" s="107"/>
      <c r="B230" s="107"/>
      <c r="C230" s="107"/>
      <c r="D230" s="107"/>
      <c r="E230" s="107"/>
      <c r="F230" s="107"/>
      <c r="G230" s="107"/>
      <c r="H230" s="108"/>
      <c r="I230" s="109"/>
      <c r="J230" s="107"/>
      <c r="K230" s="109"/>
      <c r="L230" s="107"/>
      <c r="M230" s="107"/>
      <c r="N230" s="109"/>
    </row>
    <row r="231">
      <c r="A231" s="107"/>
      <c r="B231" s="107"/>
      <c r="C231" s="107"/>
      <c r="D231" s="107"/>
      <c r="E231" s="107"/>
      <c r="F231" s="107"/>
      <c r="G231" s="107"/>
      <c r="H231" s="108"/>
      <c r="I231" s="109"/>
      <c r="J231" s="107"/>
      <c r="K231" s="109"/>
      <c r="L231" s="107"/>
      <c r="M231" s="107"/>
      <c r="N231" s="109"/>
    </row>
    <row r="232">
      <c r="A232" s="107"/>
      <c r="B232" s="107"/>
      <c r="C232" s="107"/>
      <c r="D232" s="107"/>
      <c r="E232" s="107"/>
      <c r="F232" s="107"/>
      <c r="G232" s="107"/>
      <c r="H232" s="108"/>
      <c r="I232" s="109"/>
      <c r="J232" s="107"/>
      <c r="K232" s="109"/>
      <c r="L232" s="107"/>
      <c r="M232" s="107"/>
      <c r="N232" s="109"/>
    </row>
    <row r="233">
      <c r="A233" s="107"/>
      <c r="B233" s="107"/>
      <c r="C233" s="107"/>
      <c r="D233" s="107"/>
      <c r="E233" s="107"/>
      <c r="F233" s="107"/>
      <c r="G233" s="107"/>
      <c r="H233" s="108"/>
      <c r="I233" s="109"/>
      <c r="J233" s="107"/>
      <c r="K233" s="109"/>
      <c r="L233" s="107"/>
      <c r="M233" s="107"/>
      <c r="N233" s="109"/>
    </row>
    <row r="234">
      <c r="A234" s="107"/>
      <c r="B234" s="107"/>
      <c r="C234" s="107"/>
      <c r="D234" s="107"/>
      <c r="E234" s="107"/>
      <c r="F234" s="107"/>
      <c r="G234" s="107"/>
      <c r="H234" s="108"/>
      <c r="I234" s="109"/>
      <c r="J234" s="107"/>
      <c r="K234" s="109"/>
      <c r="L234" s="107"/>
      <c r="M234" s="107"/>
      <c r="N234" s="109"/>
    </row>
    <row r="235">
      <c r="A235" s="107"/>
      <c r="B235" s="107"/>
      <c r="C235" s="107"/>
      <c r="D235" s="107"/>
      <c r="E235" s="107"/>
      <c r="F235" s="107"/>
      <c r="G235" s="107"/>
      <c r="H235" s="108"/>
      <c r="I235" s="109"/>
      <c r="J235" s="107"/>
      <c r="K235" s="109"/>
      <c r="L235" s="107"/>
      <c r="M235" s="107"/>
      <c r="N235" s="109"/>
    </row>
    <row r="236">
      <c r="A236" s="107"/>
      <c r="B236" s="107"/>
      <c r="C236" s="107"/>
      <c r="D236" s="107"/>
      <c r="E236" s="107"/>
      <c r="F236" s="107"/>
      <c r="G236" s="107"/>
      <c r="H236" s="108"/>
      <c r="I236" s="109"/>
      <c r="J236" s="107"/>
      <c r="K236" s="109"/>
      <c r="L236" s="107"/>
      <c r="M236" s="107"/>
      <c r="N236" s="109"/>
    </row>
    <row r="237">
      <c r="A237" s="107"/>
      <c r="B237" s="107"/>
      <c r="C237" s="107"/>
      <c r="D237" s="107"/>
      <c r="E237" s="107"/>
      <c r="F237" s="107"/>
      <c r="G237" s="107"/>
      <c r="H237" s="108"/>
      <c r="I237" s="109"/>
      <c r="J237" s="107"/>
      <c r="K237" s="109"/>
      <c r="L237" s="107"/>
      <c r="M237" s="107"/>
      <c r="N237" s="109"/>
    </row>
    <row r="238">
      <c r="A238" s="107"/>
      <c r="B238" s="107"/>
      <c r="C238" s="107"/>
      <c r="D238" s="107"/>
      <c r="E238" s="107"/>
      <c r="F238" s="107"/>
      <c r="G238" s="107"/>
      <c r="H238" s="108"/>
      <c r="I238" s="109"/>
      <c r="J238" s="107"/>
      <c r="K238" s="109"/>
      <c r="L238" s="107"/>
      <c r="M238" s="107"/>
      <c r="N238" s="109"/>
    </row>
    <row r="239">
      <c r="A239" s="107"/>
      <c r="B239" s="107"/>
      <c r="C239" s="107"/>
      <c r="D239" s="107"/>
      <c r="E239" s="107"/>
      <c r="F239" s="107"/>
      <c r="G239" s="107"/>
      <c r="H239" s="108"/>
      <c r="I239" s="109"/>
      <c r="J239" s="107"/>
      <c r="K239" s="109"/>
      <c r="L239" s="107"/>
      <c r="M239" s="107"/>
      <c r="N239" s="109"/>
    </row>
    <row r="240">
      <c r="A240" s="107"/>
      <c r="B240" s="107"/>
      <c r="C240" s="107"/>
      <c r="D240" s="107"/>
      <c r="E240" s="107"/>
      <c r="F240" s="107"/>
      <c r="G240" s="107"/>
      <c r="H240" s="108"/>
      <c r="I240" s="109"/>
      <c r="J240" s="107"/>
      <c r="K240" s="109"/>
      <c r="L240" s="107"/>
      <c r="M240" s="107"/>
      <c r="N240" s="109"/>
    </row>
    <row r="241">
      <c r="A241" s="107"/>
      <c r="B241" s="107"/>
      <c r="C241" s="107"/>
      <c r="D241" s="107"/>
      <c r="E241" s="107"/>
      <c r="F241" s="107"/>
      <c r="G241" s="107"/>
      <c r="H241" s="108"/>
      <c r="I241" s="109"/>
      <c r="J241" s="107"/>
      <c r="K241" s="109"/>
      <c r="L241" s="107"/>
      <c r="M241" s="107"/>
      <c r="N241" s="109"/>
    </row>
    <row r="242">
      <c r="A242" s="107"/>
      <c r="B242" s="107"/>
      <c r="C242" s="107"/>
      <c r="D242" s="107"/>
      <c r="E242" s="107"/>
      <c r="F242" s="107"/>
      <c r="G242" s="107"/>
      <c r="H242" s="108"/>
      <c r="I242" s="109"/>
      <c r="J242" s="107"/>
      <c r="K242" s="109"/>
      <c r="L242" s="107"/>
      <c r="M242" s="107"/>
      <c r="N242" s="109"/>
    </row>
    <row r="243">
      <c r="A243" s="107"/>
      <c r="B243" s="107"/>
      <c r="C243" s="107"/>
      <c r="D243" s="107"/>
      <c r="E243" s="107"/>
      <c r="F243" s="107"/>
      <c r="G243" s="107"/>
      <c r="H243" s="108"/>
      <c r="I243" s="109"/>
      <c r="J243" s="107"/>
      <c r="K243" s="109"/>
      <c r="L243" s="107"/>
      <c r="M243" s="107"/>
      <c r="N243" s="109"/>
    </row>
    <row r="244">
      <c r="A244" s="107"/>
      <c r="B244" s="107"/>
      <c r="C244" s="107"/>
      <c r="D244" s="107"/>
      <c r="E244" s="107"/>
      <c r="F244" s="107"/>
      <c r="G244" s="107"/>
      <c r="H244" s="108"/>
      <c r="I244" s="109"/>
      <c r="J244" s="107"/>
      <c r="K244" s="109"/>
      <c r="L244" s="107"/>
      <c r="M244" s="107"/>
      <c r="N244" s="109"/>
    </row>
    <row r="245">
      <c r="A245" s="107"/>
      <c r="B245" s="107"/>
      <c r="C245" s="107"/>
      <c r="D245" s="107"/>
      <c r="E245" s="107"/>
      <c r="F245" s="107"/>
      <c r="G245" s="107"/>
      <c r="H245" s="108"/>
      <c r="I245" s="109"/>
      <c r="J245" s="107"/>
      <c r="K245" s="109"/>
      <c r="L245" s="107"/>
      <c r="M245" s="107"/>
      <c r="N245" s="109"/>
    </row>
    <row r="246">
      <c r="A246" s="107"/>
      <c r="B246" s="107"/>
      <c r="C246" s="107"/>
      <c r="D246" s="107"/>
      <c r="E246" s="107"/>
      <c r="F246" s="107"/>
      <c r="G246" s="107"/>
      <c r="H246" s="108"/>
      <c r="I246" s="109"/>
      <c r="J246" s="107"/>
      <c r="K246" s="109"/>
      <c r="L246" s="107"/>
      <c r="M246" s="107"/>
      <c r="N246" s="109"/>
    </row>
    <row r="247">
      <c r="A247" s="107"/>
      <c r="B247" s="107"/>
      <c r="C247" s="107"/>
      <c r="D247" s="107"/>
      <c r="E247" s="107"/>
      <c r="F247" s="107"/>
      <c r="G247" s="107"/>
      <c r="H247" s="108"/>
      <c r="I247" s="109"/>
      <c r="J247" s="107"/>
      <c r="K247" s="109"/>
      <c r="L247" s="107"/>
      <c r="M247" s="107"/>
      <c r="N247" s="109"/>
    </row>
    <row r="248">
      <c r="A248" s="107"/>
      <c r="B248" s="107"/>
      <c r="C248" s="107"/>
      <c r="D248" s="107"/>
      <c r="E248" s="107"/>
      <c r="F248" s="107"/>
      <c r="G248" s="107"/>
      <c r="H248" s="108"/>
      <c r="I248" s="109"/>
      <c r="J248" s="107"/>
      <c r="K248" s="109"/>
      <c r="L248" s="107"/>
      <c r="M248" s="107"/>
      <c r="N248" s="109"/>
    </row>
    <row r="249">
      <c r="A249" s="107"/>
      <c r="B249" s="107"/>
      <c r="C249" s="107"/>
      <c r="D249" s="107"/>
      <c r="E249" s="107"/>
      <c r="F249" s="107"/>
      <c r="G249" s="107"/>
      <c r="H249" s="108"/>
      <c r="I249" s="109"/>
      <c r="J249" s="107"/>
      <c r="K249" s="109"/>
      <c r="L249" s="107"/>
      <c r="M249" s="107"/>
      <c r="N249" s="109"/>
    </row>
    <row r="250">
      <c r="A250" s="107"/>
      <c r="B250" s="107"/>
      <c r="C250" s="107"/>
      <c r="D250" s="107"/>
      <c r="E250" s="107"/>
      <c r="F250" s="107"/>
      <c r="G250" s="107"/>
      <c r="H250" s="108"/>
      <c r="I250" s="109"/>
      <c r="J250" s="107"/>
      <c r="K250" s="109"/>
      <c r="L250" s="107"/>
      <c r="M250" s="107"/>
      <c r="N250" s="109"/>
    </row>
    <row r="251">
      <c r="A251" s="107"/>
      <c r="B251" s="107"/>
      <c r="C251" s="107"/>
      <c r="D251" s="107"/>
      <c r="E251" s="107"/>
      <c r="F251" s="107"/>
      <c r="G251" s="107"/>
      <c r="H251" s="108"/>
      <c r="I251" s="109"/>
      <c r="J251" s="107"/>
      <c r="K251" s="109"/>
      <c r="L251" s="107"/>
      <c r="M251" s="107"/>
      <c r="N251" s="109"/>
    </row>
    <row r="252">
      <c r="A252" s="107"/>
      <c r="B252" s="107"/>
      <c r="C252" s="107"/>
      <c r="D252" s="107"/>
      <c r="E252" s="107"/>
      <c r="F252" s="107"/>
      <c r="G252" s="107"/>
      <c r="H252" s="108"/>
      <c r="I252" s="109"/>
      <c r="J252" s="107"/>
      <c r="K252" s="109"/>
      <c r="L252" s="107"/>
      <c r="M252" s="107"/>
      <c r="N252" s="109"/>
    </row>
    <row r="253">
      <c r="A253" s="107"/>
      <c r="B253" s="107"/>
      <c r="C253" s="107"/>
      <c r="D253" s="107"/>
      <c r="E253" s="107"/>
      <c r="F253" s="107"/>
      <c r="G253" s="107"/>
      <c r="H253" s="108"/>
      <c r="I253" s="109"/>
      <c r="J253" s="107"/>
      <c r="K253" s="109"/>
      <c r="L253" s="107"/>
      <c r="M253" s="107"/>
      <c r="N253" s="109"/>
    </row>
    <row r="254">
      <c r="A254" s="107"/>
      <c r="B254" s="107"/>
      <c r="C254" s="107"/>
      <c r="D254" s="107"/>
      <c r="E254" s="107"/>
      <c r="F254" s="107"/>
      <c r="G254" s="107"/>
      <c r="H254" s="108"/>
      <c r="I254" s="109"/>
      <c r="J254" s="107"/>
      <c r="K254" s="109"/>
      <c r="L254" s="107"/>
      <c r="M254" s="107"/>
      <c r="N254" s="109"/>
    </row>
    <row r="255">
      <c r="A255" s="107"/>
      <c r="B255" s="107"/>
      <c r="C255" s="107"/>
      <c r="D255" s="107"/>
      <c r="E255" s="107"/>
      <c r="F255" s="107"/>
      <c r="G255" s="107"/>
      <c r="H255" s="108"/>
      <c r="I255" s="109"/>
      <c r="J255" s="107"/>
      <c r="K255" s="109"/>
      <c r="L255" s="107"/>
      <c r="M255" s="107"/>
      <c r="N255" s="109"/>
    </row>
    <row r="256">
      <c r="A256" s="107"/>
      <c r="B256" s="107"/>
      <c r="C256" s="107"/>
      <c r="D256" s="107"/>
      <c r="E256" s="107"/>
      <c r="F256" s="107"/>
      <c r="G256" s="107"/>
      <c r="H256" s="108"/>
      <c r="I256" s="109"/>
      <c r="J256" s="107"/>
      <c r="K256" s="109"/>
      <c r="L256" s="107"/>
      <c r="M256" s="107"/>
      <c r="N256" s="109"/>
    </row>
    <row r="257">
      <c r="A257" s="107"/>
      <c r="B257" s="107"/>
      <c r="C257" s="107"/>
      <c r="D257" s="107"/>
      <c r="E257" s="107"/>
      <c r="F257" s="107"/>
      <c r="G257" s="107"/>
      <c r="H257" s="108"/>
      <c r="I257" s="109"/>
      <c r="J257" s="107"/>
      <c r="K257" s="109"/>
      <c r="L257" s="107"/>
      <c r="M257" s="107"/>
      <c r="N257" s="109"/>
    </row>
    <row r="258">
      <c r="A258" s="107"/>
      <c r="B258" s="107"/>
      <c r="C258" s="107"/>
      <c r="D258" s="107"/>
      <c r="E258" s="107"/>
      <c r="F258" s="107"/>
      <c r="G258" s="107"/>
      <c r="H258" s="108"/>
      <c r="I258" s="109"/>
      <c r="J258" s="107"/>
      <c r="K258" s="109"/>
      <c r="L258" s="107"/>
      <c r="M258" s="107"/>
      <c r="N258" s="109"/>
    </row>
    <row r="259">
      <c r="A259" s="107"/>
      <c r="B259" s="107"/>
      <c r="C259" s="107"/>
      <c r="D259" s="107"/>
      <c r="E259" s="107"/>
      <c r="F259" s="107"/>
      <c r="G259" s="107"/>
      <c r="H259" s="108"/>
      <c r="I259" s="109"/>
      <c r="J259" s="107"/>
      <c r="K259" s="109"/>
      <c r="L259" s="107"/>
      <c r="M259" s="107"/>
      <c r="N259" s="109"/>
    </row>
    <row r="260">
      <c r="A260" s="107"/>
      <c r="B260" s="107"/>
      <c r="C260" s="107"/>
      <c r="D260" s="107"/>
      <c r="E260" s="107"/>
      <c r="F260" s="107"/>
      <c r="G260" s="107"/>
      <c r="H260" s="108"/>
      <c r="I260" s="109"/>
      <c r="J260" s="107"/>
      <c r="K260" s="109"/>
      <c r="L260" s="107"/>
      <c r="M260" s="107"/>
      <c r="N260" s="109"/>
    </row>
    <row r="261">
      <c r="A261" s="107"/>
      <c r="B261" s="107"/>
      <c r="C261" s="107"/>
      <c r="D261" s="107"/>
      <c r="E261" s="107"/>
      <c r="F261" s="107"/>
      <c r="G261" s="107"/>
      <c r="H261" s="108"/>
      <c r="I261" s="109"/>
      <c r="J261" s="107"/>
      <c r="K261" s="109"/>
      <c r="L261" s="107"/>
      <c r="M261" s="107"/>
      <c r="N261" s="109"/>
    </row>
    <row r="262">
      <c r="A262" s="107"/>
      <c r="B262" s="107"/>
      <c r="C262" s="107"/>
      <c r="D262" s="107"/>
      <c r="E262" s="107"/>
      <c r="F262" s="107"/>
      <c r="G262" s="107"/>
      <c r="H262" s="108"/>
      <c r="I262" s="109"/>
      <c r="J262" s="107"/>
      <c r="K262" s="109"/>
      <c r="L262" s="107"/>
      <c r="M262" s="107"/>
      <c r="N262" s="109"/>
    </row>
    <row r="263">
      <c r="A263" s="107"/>
      <c r="B263" s="107"/>
      <c r="C263" s="107"/>
      <c r="D263" s="107"/>
      <c r="E263" s="107"/>
      <c r="F263" s="107"/>
      <c r="G263" s="107"/>
      <c r="H263" s="108"/>
      <c r="I263" s="109"/>
      <c r="J263" s="107"/>
      <c r="K263" s="109"/>
      <c r="L263" s="107"/>
      <c r="M263" s="107"/>
      <c r="N263" s="109"/>
    </row>
    <row r="264">
      <c r="A264" s="107"/>
      <c r="B264" s="107"/>
      <c r="C264" s="107"/>
      <c r="D264" s="107"/>
      <c r="E264" s="107"/>
      <c r="F264" s="107"/>
      <c r="G264" s="107"/>
      <c r="H264" s="108"/>
      <c r="I264" s="109"/>
      <c r="J264" s="107"/>
      <c r="K264" s="109"/>
      <c r="L264" s="107"/>
      <c r="M264" s="107"/>
      <c r="N264" s="109"/>
    </row>
    <row r="265">
      <c r="A265" s="107"/>
      <c r="B265" s="107"/>
      <c r="C265" s="107"/>
      <c r="D265" s="107"/>
      <c r="E265" s="107"/>
      <c r="F265" s="107"/>
      <c r="G265" s="107"/>
      <c r="H265" s="108"/>
      <c r="I265" s="109"/>
      <c r="J265" s="107"/>
      <c r="K265" s="109"/>
      <c r="L265" s="107"/>
      <c r="M265" s="107"/>
      <c r="N265" s="109"/>
    </row>
    <row r="266">
      <c r="A266" s="107"/>
      <c r="B266" s="107"/>
      <c r="C266" s="107"/>
      <c r="D266" s="107"/>
      <c r="E266" s="107"/>
      <c r="F266" s="107"/>
      <c r="G266" s="107"/>
      <c r="H266" s="108"/>
      <c r="I266" s="109"/>
      <c r="J266" s="107"/>
      <c r="K266" s="109"/>
      <c r="L266" s="107"/>
      <c r="M266" s="107"/>
      <c r="N266" s="109"/>
    </row>
    <row r="267">
      <c r="A267" s="107"/>
      <c r="B267" s="107"/>
      <c r="C267" s="107"/>
      <c r="D267" s="107"/>
      <c r="E267" s="107"/>
      <c r="F267" s="107"/>
      <c r="G267" s="107"/>
      <c r="H267" s="108"/>
      <c r="I267" s="109"/>
      <c r="J267" s="107"/>
      <c r="K267" s="109"/>
      <c r="L267" s="107"/>
      <c r="M267" s="107"/>
      <c r="N267" s="109"/>
    </row>
    <row r="268">
      <c r="A268" s="107"/>
      <c r="B268" s="107"/>
      <c r="C268" s="107"/>
      <c r="D268" s="107"/>
      <c r="E268" s="107"/>
      <c r="F268" s="107"/>
      <c r="G268" s="107"/>
      <c r="H268" s="108"/>
      <c r="I268" s="109"/>
      <c r="J268" s="107"/>
      <c r="K268" s="109"/>
      <c r="L268" s="107"/>
      <c r="M268" s="107"/>
      <c r="N268" s="109"/>
    </row>
    <row r="269">
      <c r="A269" s="107"/>
      <c r="B269" s="107"/>
      <c r="C269" s="107"/>
      <c r="D269" s="107"/>
      <c r="E269" s="107"/>
      <c r="F269" s="107"/>
      <c r="G269" s="107"/>
      <c r="H269" s="108"/>
      <c r="I269" s="109"/>
      <c r="J269" s="107"/>
      <c r="K269" s="109"/>
      <c r="L269" s="107"/>
      <c r="M269" s="107"/>
      <c r="N269" s="109"/>
    </row>
    <row r="270">
      <c r="A270" s="107"/>
      <c r="B270" s="107"/>
      <c r="C270" s="107"/>
      <c r="D270" s="107"/>
      <c r="E270" s="107"/>
      <c r="F270" s="107"/>
      <c r="G270" s="107"/>
      <c r="H270" s="108"/>
      <c r="I270" s="109"/>
      <c r="J270" s="107"/>
      <c r="K270" s="109"/>
      <c r="L270" s="107"/>
      <c r="M270" s="107"/>
      <c r="N270" s="109"/>
    </row>
    <row r="271">
      <c r="A271" s="107"/>
      <c r="B271" s="107"/>
      <c r="C271" s="107"/>
      <c r="D271" s="107"/>
      <c r="E271" s="107"/>
      <c r="F271" s="107"/>
      <c r="G271" s="107"/>
      <c r="H271" s="108"/>
      <c r="I271" s="109"/>
      <c r="J271" s="107"/>
      <c r="K271" s="109"/>
      <c r="L271" s="107"/>
      <c r="M271" s="107"/>
      <c r="N271" s="109"/>
    </row>
    <row r="272">
      <c r="A272" s="107"/>
      <c r="B272" s="107"/>
      <c r="C272" s="107"/>
      <c r="D272" s="107"/>
      <c r="E272" s="107"/>
      <c r="F272" s="107"/>
      <c r="G272" s="107"/>
      <c r="H272" s="108"/>
      <c r="I272" s="109"/>
      <c r="J272" s="107"/>
      <c r="K272" s="109"/>
      <c r="L272" s="107"/>
      <c r="M272" s="107"/>
      <c r="N272" s="109"/>
    </row>
    <row r="273">
      <c r="A273" s="107"/>
      <c r="B273" s="107"/>
      <c r="C273" s="107"/>
      <c r="D273" s="107"/>
      <c r="E273" s="107"/>
      <c r="F273" s="107"/>
      <c r="G273" s="107"/>
      <c r="H273" s="108"/>
      <c r="I273" s="109"/>
      <c r="J273" s="107"/>
      <c r="K273" s="109"/>
      <c r="L273" s="107"/>
      <c r="M273" s="107"/>
      <c r="N273" s="109"/>
    </row>
    <row r="274">
      <c r="A274" s="107"/>
      <c r="B274" s="107"/>
      <c r="C274" s="107"/>
      <c r="D274" s="107"/>
      <c r="E274" s="107"/>
      <c r="F274" s="107"/>
      <c r="G274" s="107"/>
      <c r="H274" s="108"/>
      <c r="I274" s="109"/>
      <c r="J274" s="107"/>
      <c r="K274" s="109"/>
      <c r="L274" s="107"/>
      <c r="M274" s="107"/>
      <c r="N274" s="109"/>
    </row>
    <row r="275">
      <c r="A275" s="107"/>
      <c r="B275" s="107"/>
      <c r="C275" s="107"/>
      <c r="D275" s="107"/>
      <c r="E275" s="107"/>
      <c r="F275" s="107"/>
      <c r="G275" s="107"/>
      <c r="H275" s="108"/>
      <c r="I275" s="109"/>
      <c r="J275" s="107"/>
      <c r="K275" s="109"/>
      <c r="L275" s="107"/>
      <c r="M275" s="107"/>
      <c r="N275" s="109"/>
    </row>
    <row r="276">
      <c r="A276" s="107"/>
      <c r="B276" s="107"/>
      <c r="C276" s="107"/>
      <c r="D276" s="107"/>
      <c r="E276" s="107"/>
      <c r="F276" s="107"/>
      <c r="G276" s="107"/>
      <c r="H276" s="108"/>
      <c r="I276" s="109"/>
      <c r="J276" s="107"/>
      <c r="K276" s="109"/>
      <c r="L276" s="107"/>
      <c r="M276" s="107"/>
      <c r="N276" s="109"/>
    </row>
    <row r="277">
      <c r="A277" s="107"/>
      <c r="B277" s="107"/>
      <c r="C277" s="107"/>
      <c r="D277" s="107"/>
      <c r="E277" s="107"/>
      <c r="F277" s="107"/>
      <c r="G277" s="107"/>
      <c r="H277" s="108"/>
      <c r="I277" s="109"/>
      <c r="J277" s="107"/>
      <c r="K277" s="109"/>
      <c r="L277" s="107"/>
      <c r="M277" s="107"/>
      <c r="N277" s="109"/>
    </row>
    <row r="278">
      <c r="A278" s="107"/>
      <c r="B278" s="107"/>
      <c r="C278" s="107"/>
      <c r="D278" s="107"/>
      <c r="E278" s="107"/>
      <c r="F278" s="107"/>
      <c r="G278" s="107"/>
      <c r="H278" s="108"/>
      <c r="I278" s="109"/>
      <c r="J278" s="107"/>
      <c r="K278" s="109"/>
      <c r="L278" s="107"/>
      <c r="M278" s="107"/>
      <c r="N278" s="109"/>
    </row>
    <row r="279">
      <c r="A279" s="107"/>
      <c r="B279" s="107"/>
      <c r="C279" s="107"/>
      <c r="D279" s="107"/>
      <c r="E279" s="107"/>
      <c r="F279" s="107"/>
      <c r="G279" s="107"/>
      <c r="H279" s="108"/>
      <c r="I279" s="109"/>
      <c r="J279" s="107"/>
      <c r="K279" s="109"/>
      <c r="L279" s="107"/>
      <c r="M279" s="107"/>
      <c r="N279" s="109"/>
    </row>
    <row r="280">
      <c r="A280" s="107"/>
      <c r="B280" s="107"/>
      <c r="C280" s="107"/>
      <c r="D280" s="107"/>
      <c r="E280" s="107"/>
      <c r="F280" s="107"/>
      <c r="G280" s="107"/>
      <c r="H280" s="108"/>
      <c r="I280" s="109"/>
      <c r="J280" s="107"/>
      <c r="K280" s="109"/>
      <c r="L280" s="107"/>
      <c r="M280" s="107"/>
      <c r="N280" s="109"/>
    </row>
    <row r="281">
      <c r="A281" s="107"/>
      <c r="B281" s="107"/>
      <c r="C281" s="107"/>
      <c r="D281" s="107"/>
      <c r="E281" s="107"/>
      <c r="F281" s="107"/>
      <c r="G281" s="107"/>
      <c r="H281" s="108"/>
      <c r="I281" s="109"/>
      <c r="J281" s="107"/>
      <c r="K281" s="109"/>
      <c r="L281" s="107"/>
      <c r="M281" s="107"/>
      <c r="N281" s="109"/>
    </row>
    <row r="282">
      <c r="A282" s="107"/>
      <c r="B282" s="107"/>
      <c r="C282" s="107"/>
      <c r="D282" s="107"/>
      <c r="E282" s="107"/>
      <c r="F282" s="107"/>
      <c r="G282" s="107"/>
      <c r="H282" s="108"/>
      <c r="I282" s="109"/>
      <c r="J282" s="107"/>
      <c r="K282" s="109"/>
      <c r="L282" s="107"/>
      <c r="M282" s="107"/>
      <c r="N282" s="109"/>
    </row>
    <row r="283">
      <c r="A283" s="107"/>
      <c r="B283" s="107"/>
      <c r="C283" s="107"/>
      <c r="D283" s="107"/>
      <c r="E283" s="107"/>
      <c r="F283" s="107"/>
      <c r="G283" s="107"/>
      <c r="H283" s="108"/>
      <c r="I283" s="109"/>
      <c r="J283" s="107"/>
      <c r="K283" s="109"/>
      <c r="L283" s="107"/>
      <c r="M283" s="107"/>
      <c r="N283" s="109"/>
    </row>
    <row r="284">
      <c r="A284" s="107"/>
      <c r="B284" s="107"/>
      <c r="C284" s="107"/>
      <c r="D284" s="107"/>
      <c r="E284" s="107"/>
      <c r="F284" s="107"/>
      <c r="G284" s="107"/>
      <c r="H284" s="108"/>
      <c r="I284" s="109"/>
      <c r="J284" s="107"/>
      <c r="K284" s="109"/>
      <c r="L284" s="107"/>
      <c r="M284" s="107"/>
      <c r="N284" s="109"/>
    </row>
    <row r="285">
      <c r="A285" s="107"/>
      <c r="B285" s="107"/>
      <c r="C285" s="107"/>
      <c r="D285" s="107"/>
      <c r="E285" s="107"/>
      <c r="F285" s="107"/>
      <c r="G285" s="107"/>
      <c r="H285" s="108"/>
      <c r="I285" s="109"/>
      <c r="J285" s="107"/>
      <c r="K285" s="109"/>
      <c r="L285" s="107"/>
      <c r="M285" s="107"/>
      <c r="N285" s="109"/>
    </row>
    <row r="286">
      <c r="A286" s="107"/>
      <c r="B286" s="107"/>
      <c r="C286" s="107"/>
      <c r="D286" s="107"/>
      <c r="E286" s="107"/>
      <c r="F286" s="107"/>
      <c r="G286" s="107"/>
      <c r="H286" s="108"/>
      <c r="I286" s="109"/>
      <c r="J286" s="107"/>
      <c r="K286" s="109"/>
      <c r="L286" s="107"/>
      <c r="M286" s="107"/>
      <c r="N286" s="109"/>
    </row>
    <row r="287">
      <c r="A287" s="107"/>
      <c r="B287" s="107"/>
      <c r="C287" s="107"/>
      <c r="D287" s="107"/>
      <c r="E287" s="107"/>
      <c r="F287" s="107"/>
      <c r="G287" s="107"/>
      <c r="H287" s="108"/>
      <c r="I287" s="109"/>
      <c r="J287" s="107"/>
      <c r="K287" s="109"/>
      <c r="L287" s="107"/>
      <c r="M287" s="107"/>
      <c r="N287" s="109"/>
    </row>
    <row r="288">
      <c r="A288" s="107"/>
      <c r="B288" s="107"/>
      <c r="C288" s="107"/>
      <c r="D288" s="107"/>
      <c r="E288" s="107"/>
      <c r="F288" s="107"/>
      <c r="G288" s="107"/>
      <c r="H288" s="108"/>
      <c r="I288" s="109"/>
      <c r="J288" s="107"/>
      <c r="K288" s="109"/>
      <c r="L288" s="107"/>
      <c r="M288" s="107"/>
      <c r="N288" s="109"/>
    </row>
    <row r="289">
      <c r="A289" s="107"/>
      <c r="B289" s="107"/>
      <c r="C289" s="107"/>
      <c r="D289" s="107"/>
      <c r="E289" s="107"/>
      <c r="F289" s="107"/>
      <c r="G289" s="107"/>
      <c r="H289" s="108"/>
      <c r="I289" s="109"/>
      <c r="J289" s="107"/>
      <c r="K289" s="109"/>
      <c r="L289" s="107"/>
      <c r="M289" s="107"/>
      <c r="N289" s="109"/>
    </row>
    <row r="290">
      <c r="A290" s="107"/>
      <c r="B290" s="107"/>
      <c r="C290" s="107"/>
      <c r="D290" s="107"/>
      <c r="E290" s="107"/>
      <c r="F290" s="107"/>
      <c r="G290" s="107"/>
      <c r="H290" s="108"/>
      <c r="I290" s="109"/>
      <c r="J290" s="107"/>
      <c r="K290" s="109"/>
      <c r="L290" s="107"/>
      <c r="M290" s="107"/>
      <c r="N290" s="109"/>
    </row>
    <row r="291">
      <c r="A291" s="107"/>
      <c r="B291" s="107"/>
      <c r="C291" s="107"/>
      <c r="D291" s="107"/>
      <c r="E291" s="107"/>
      <c r="F291" s="107"/>
      <c r="G291" s="107"/>
      <c r="H291" s="108"/>
      <c r="I291" s="109"/>
      <c r="J291" s="107"/>
      <c r="K291" s="109"/>
      <c r="L291" s="107"/>
      <c r="M291" s="107"/>
      <c r="N291" s="109"/>
    </row>
    <row r="292">
      <c r="A292" s="107"/>
      <c r="B292" s="107"/>
      <c r="C292" s="107"/>
      <c r="D292" s="107"/>
      <c r="E292" s="107"/>
      <c r="F292" s="107"/>
      <c r="G292" s="107"/>
      <c r="H292" s="108"/>
      <c r="I292" s="109"/>
      <c r="J292" s="107"/>
      <c r="K292" s="109"/>
      <c r="L292" s="107"/>
      <c r="M292" s="107"/>
      <c r="N292" s="109"/>
    </row>
    <row r="293">
      <c r="A293" s="107"/>
      <c r="B293" s="107"/>
      <c r="C293" s="107"/>
      <c r="D293" s="107"/>
      <c r="E293" s="107"/>
      <c r="F293" s="107"/>
      <c r="G293" s="107"/>
      <c r="H293" s="108"/>
      <c r="I293" s="109"/>
      <c r="J293" s="107"/>
      <c r="K293" s="109"/>
      <c r="L293" s="107"/>
      <c r="M293" s="107"/>
      <c r="N293" s="109"/>
    </row>
    <row r="294">
      <c r="A294" s="107"/>
      <c r="B294" s="107"/>
      <c r="C294" s="107"/>
      <c r="D294" s="107"/>
      <c r="E294" s="107"/>
      <c r="F294" s="107"/>
      <c r="G294" s="107"/>
      <c r="H294" s="108"/>
      <c r="I294" s="109"/>
      <c r="J294" s="107"/>
      <c r="K294" s="109"/>
      <c r="L294" s="107"/>
      <c r="M294" s="107"/>
      <c r="N294" s="109"/>
    </row>
    <row r="295">
      <c r="A295" s="107"/>
      <c r="B295" s="107"/>
      <c r="C295" s="107"/>
      <c r="D295" s="107"/>
      <c r="E295" s="107"/>
      <c r="F295" s="107"/>
      <c r="G295" s="107"/>
      <c r="H295" s="108"/>
      <c r="I295" s="109"/>
      <c r="J295" s="107"/>
      <c r="K295" s="109"/>
      <c r="L295" s="107"/>
      <c r="M295" s="107"/>
      <c r="N295" s="109"/>
    </row>
    <row r="296">
      <c r="A296" s="107"/>
      <c r="B296" s="107"/>
      <c r="C296" s="107"/>
      <c r="D296" s="107"/>
      <c r="E296" s="107"/>
      <c r="F296" s="107"/>
      <c r="G296" s="107"/>
      <c r="H296" s="108"/>
      <c r="I296" s="109"/>
      <c r="J296" s="107"/>
      <c r="K296" s="109"/>
      <c r="L296" s="107"/>
      <c r="M296" s="107"/>
      <c r="N296" s="109"/>
    </row>
    <row r="297">
      <c r="A297" s="107"/>
      <c r="B297" s="107"/>
      <c r="C297" s="107"/>
      <c r="D297" s="107"/>
      <c r="E297" s="107"/>
      <c r="F297" s="107"/>
      <c r="G297" s="107"/>
      <c r="H297" s="108"/>
      <c r="I297" s="109"/>
      <c r="J297" s="107"/>
      <c r="K297" s="109"/>
      <c r="L297" s="107"/>
      <c r="M297" s="107"/>
      <c r="N297" s="109"/>
    </row>
    <row r="298">
      <c r="A298" s="107"/>
      <c r="B298" s="107"/>
      <c r="C298" s="107"/>
      <c r="D298" s="107"/>
      <c r="E298" s="107"/>
      <c r="F298" s="107"/>
      <c r="G298" s="107"/>
      <c r="H298" s="108"/>
      <c r="I298" s="109"/>
      <c r="J298" s="107"/>
      <c r="K298" s="109"/>
      <c r="L298" s="107"/>
      <c r="M298" s="107"/>
      <c r="N298" s="109"/>
    </row>
    <row r="299">
      <c r="A299" s="107"/>
      <c r="B299" s="107"/>
      <c r="C299" s="107"/>
      <c r="D299" s="107"/>
      <c r="E299" s="107"/>
      <c r="F299" s="107"/>
      <c r="G299" s="107"/>
      <c r="H299" s="108"/>
      <c r="I299" s="109"/>
      <c r="J299" s="107"/>
      <c r="K299" s="109"/>
      <c r="L299" s="107"/>
      <c r="M299" s="107"/>
      <c r="N299" s="109"/>
    </row>
    <row r="300">
      <c r="A300" s="107"/>
      <c r="B300" s="107"/>
      <c r="C300" s="107"/>
      <c r="D300" s="107"/>
      <c r="E300" s="107"/>
      <c r="F300" s="107"/>
      <c r="G300" s="107"/>
      <c r="H300" s="108"/>
      <c r="I300" s="109"/>
      <c r="J300" s="107"/>
      <c r="K300" s="109"/>
      <c r="L300" s="107"/>
      <c r="M300" s="107"/>
      <c r="N300" s="109"/>
    </row>
    <row r="301">
      <c r="A301" s="107"/>
      <c r="B301" s="107"/>
      <c r="C301" s="107"/>
      <c r="D301" s="107"/>
      <c r="E301" s="107"/>
      <c r="F301" s="107"/>
      <c r="G301" s="107"/>
      <c r="H301" s="108"/>
      <c r="I301" s="109"/>
      <c r="J301" s="107"/>
      <c r="K301" s="109"/>
      <c r="L301" s="107"/>
      <c r="M301" s="107"/>
      <c r="N301" s="109"/>
    </row>
    <row r="302">
      <c r="A302" s="107"/>
      <c r="B302" s="107"/>
      <c r="C302" s="107"/>
      <c r="D302" s="107"/>
      <c r="E302" s="107"/>
      <c r="F302" s="107"/>
      <c r="G302" s="107"/>
      <c r="H302" s="108"/>
      <c r="I302" s="109"/>
      <c r="J302" s="107"/>
      <c r="K302" s="109"/>
      <c r="L302" s="107"/>
      <c r="M302" s="107"/>
      <c r="N302" s="109"/>
    </row>
    <row r="303">
      <c r="A303" s="107"/>
      <c r="B303" s="107"/>
      <c r="C303" s="107"/>
      <c r="D303" s="107"/>
      <c r="E303" s="107"/>
      <c r="F303" s="107"/>
      <c r="G303" s="107"/>
      <c r="H303" s="108"/>
      <c r="I303" s="109"/>
      <c r="J303" s="107"/>
      <c r="K303" s="109"/>
      <c r="L303" s="107"/>
      <c r="M303" s="107"/>
      <c r="N303" s="109"/>
    </row>
    <row r="304">
      <c r="A304" s="107"/>
      <c r="B304" s="107"/>
      <c r="C304" s="107"/>
      <c r="D304" s="107"/>
      <c r="E304" s="107"/>
      <c r="F304" s="107"/>
      <c r="G304" s="107"/>
      <c r="H304" s="108"/>
      <c r="I304" s="109"/>
      <c r="J304" s="107"/>
      <c r="K304" s="109"/>
      <c r="L304" s="107"/>
      <c r="M304" s="107"/>
      <c r="N304" s="109"/>
    </row>
    <row r="305">
      <c r="A305" s="107"/>
      <c r="B305" s="107"/>
      <c r="C305" s="107"/>
      <c r="D305" s="107"/>
      <c r="E305" s="107"/>
      <c r="F305" s="107"/>
      <c r="G305" s="107"/>
      <c r="H305" s="108"/>
      <c r="I305" s="109"/>
      <c r="J305" s="107"/>
      <c r="K305" s="109"/>
      <c r="L305" s="107"/>
      <c r="M305" s="107"/>
      <c r="N305" s="109"/>
    </row>
    <row r="306">
      <c r="A306" s="107"/>
      <c r="B306" s="107"/>
      <c r="C306" s="107"/>
      <c r="D306" s="107"/>
      <c r="E306" s="107"/>
      <c r="F306" s="107"/>
      <c r="G306" s="107"/>
      <c r="H306" s="108"/>
      <c r="I306" s="109"/>
      <c r="J306" s="107"/>
      <c r="K306" s="109"/>
      <c r="L306" s="107"/>
      <c r="M306" s="107"/>
      <c r="N306" s="109"/>
    </row>
    <row r="307">
      <c r="A307" s="107"/>
      <c r="B307" s="107"/>
      <c r="C307" s="107"/>
      <c r="D307" s="107"/>
      <c r="E307" s="107"/>
      <c r="F307" s="107"/>
      <c r="G307" s="107"/>
      <c r="H307" s="108"/>
      <c r="I307" s="109"/>
      <c r="J307" s="107"/>
      <c r="K307" s="109"/>
      <c r="L307" s="107"/>
      <c r="M307" s="107"/>
      <c r="N307" s="109"/>
    </row>
    <row r="308">
      <c r="A308" s="107"/>
      <c r="B308" s="107"/>
      <c r="C308" s="107"/>
      <c r="D308" s="107"/>
      <c r="E308" s="107"/>
      <c r="F308" s="107"/>
      <c r="G308" s="107"/>
      <c r="H308" s="108"/>
      <c r="I308" s="109"/>
      <c r="J308" s="107"/>
      <c r="K308" s="109"/>
      <c r="L308" s="107"/>
      <c r="M308" s="107"/>
      <c r="N308" s="109"/>
    </row>
    <row r="309">
      <c r="A309" s="107"/>
      <c r="B309" s="107"/>
      <c r="C309" s="107"/>
      <c r="D309" s="107"/>
      <c r="E309" s="107"/>
      <c r="F309" s="107"/>
      <c r="G309" s="107"/>
      <c r="H309" s="108"/>
      <c r="I309" s="109"/>
      <c r="J309" s="107"/>
      <c r="K309" s="109"/>
      <c r="L309" s="107"/>
      <c r="M309" s="107"/>
      <c r="N309" s="109"/>
    </row>
    <row r="310">
      <c r="A310" s="107"/>
      <c r="B310" s="107"/>
      <c r="C310" s="107"/>
      <c r="D310" s="107"/>
      <c r="E310" s="107"/>
      <c r="F310" s="107"/>
      <c r="G310" s="107"/>
      <c r="H310" s="108"/>
      <c r="I310" s="109"/>
      <c r="J310" s="107"/>
      <c r="K310" s="109"/>
      <c r="L310" s="107"/>
      <c r="M310" s="107"/>
      <c r="N310" s="109"/>
    </row>
    <row r="311">
      <c r="A311" s="107"/>
      <c r="B311" s="107"/>
      <c r="C311" s="107"/>
      <c r="D311" s="107"/>
      <c r="E311" s="107"/>
      <c r="F311" s="107"/>
      <c r="G311" s="107"/>
      <c r="H311" s="108"/>
      <c r="I311" s="109"/>
      <c r="J311" s="107"/>
      <c r="K311" s="109"/>
      <c r="L311" s="107"/>
      <c r="M311" s="107"/>
      <c r="N311" s="109"/>
    </row>
    <row r="312">
      <c r="A312" s="107"/>
      <c r="B312" s="107"/>
      <c r="C312" s="107"/>
      <c r="D312" s="107"/>
      <c r="E312" s="107"/>
      <c r="F312" s="107"/>
      <c r="G312" s="107"/>
      <c r="H312" s="108"/>
      <c r="I312" s="109"/>
      <c r="J312" s="107"/>
      <c r="K312" s="109"/>
      <c r="L312" s="107"/>
      <c r="M312" s="107"/>
      <c r="N312" s="109"/>
    </row>
    <row r="313">
      <c r="A313" s="107"/>
      <c r="B313" s="107"/>
      <c r="C313" s="107"/>
      <c r="D313" s="107"/>
      <c r="E313" s="107"/>
      <c r="F313" s="107"/>
      <c r="G313" s="107"/>
      <c r="H313" s="108"/>
      <c r="I313" s="109"/>
      <c r="J313" s="107"/>
      <c r="K313" s="109"/>
      <c r="L313" s="107"/>
      <c r="M313" s="107"/>
      <c r="N313" s="109"/>
    </row>
    <row r="314">
      <c r="A314" s="107"/>
      <c r="B314" s="107"/>
      <c r="C314" s="107"/>
      <c r="D314" s="107"/>
      <c r="E314" s="107"/>
      <c r="F314" s="107"/>
      <c r="G314" s="107"/>
      <c r="H314" s="108"/>
      <c r="I314" s="109"/>
      <c r="J314" s="107"/>
      <c r="K314" s="109"/>
      <c r="L314" s="107"/>
      <c r="M314" s="107"/>
      <c r="N314" s="109"/>
    </row>
    <row r="315">
      <c r="A315" s="107"/>
      <c r="B315" s="107"/>
      <c r="C315" s="107"/>
      <c r="D315" s="107"/>
      <c r="E315" s="107"/>
      <c r="F315" s="107"/>
      <c r="G315" s="107"/>
      <c r="H315" s="108"/>
      <c r="I315" s="109"/>
      <c r="J315" s="107"/>
      <c r="K315" s="109"/>
      <c r="L315" s="107"/>
      <c r="M315" s="107"/>
      <c r="N315" s="109"/>
    </row>
    <row r="316">
      <c r="A316" s="107"/>
      <c r="B316" s="107"/>
      <c r="C316" s="107"/>
      <c r="D316" s="107"/>
      <c r="E316" s="107"/>
      <c r="F316" s="107"/>
      <c r="G316" s="107"/>
      <c r="H316" s="108"/>
      <c r="I316" s="109"/>
      <c r="J316" s="107"/>
      <c r="K316" s="109"/>
      <c r="L316" s="107"/>
      <c r="M316" s="107"/>
      <c r="N316" s="109"/>
    </row>
    <row r="317">
      <c r="A317" s="107"/>
      <c r="B317" s="107"/>
      <c r="C317" s="107"/>
      <c r="D317" s="107"/>
      <c r="E317" s="107"/>
      <c r="F317" s="107"/>
      <c r="G317" s="107"/>
      <c r="H317" s="108"/>
      <c r="I317" s="109"/>
      <c r="J317" s="107"/>
      <c r="K317" s="109"/>
      <c r="L317" s="107"/>
      <c r="M317" s="107"/>
      <c r="N317" s="109"/>
    </row>
    <row r="318">
      <c r="A318" s="107"/>
      <c r="B318" s="107"/>
      <c r="C318" s="107"/>
      <c r="D318" s="107"/>
      <c r="E318" s="107"/>
      <c r="F318" s="107"/>
      <c r="G318" s="107"/>
      <c r="H318" s="108"/>
      <c r="I318" s="109"/>
      <c r="J318" s="107"/>
      <c r="K318" s="109"/>
      <c r="L318" s="107"/>
      <c r="M318" s="107"/>
      <c r="N318" s="109"/>
    </row>
    <row r="319">
      <c r="A319" s="107"/>
      <c r="B319" s="107"/>
      <c r="C319" s="107"/>
      <c r="D319" s="107"/>
      <c r="E319" s="107"/>
      <c r="F319" s="107"/>
      <c r="G319" s="107"/>
      <c r="H319" s="108"/>
      <c r="I319" s="109"/>
      <c r="J319" s="107"/>
      <c r="K319" s="109"/>
      <c r="L319" s="107"/>
      <c r="M319" s="107"/>
      <c r="N319" s="109"/>
    </row>
    <row r="320">
      <c r="A320" s="107"/>
      <c r="B320" s="107"/>
      <c r="C320" s="107"/>
      <c r="D320" s="107"/>
      <c r="E320" s="107"/>
      <c r="F320" s="107"/>
      <c r="G320" s="107"/>
      <c r="H320" s="108"/>
      <c r="I320" s="109"/>
      <c r="J320" s="107"/>
      <c r="K320" s="109"/>
      <c r="L320" s="107"/>
      <c r="M320" s="107"/>
      <c r="N320" s="109"/>
    </row>
    <row r="321">
      <c r="A321" s="107"/>
      <c r="B321" s="107"/>
      <c r="C321" s="107"/>
      <c r="D321" s="107"/>
      <c r="E321" s="107"/>
      <c r="F321" s="107"/>
      <c r="G321" s="107"/>
      <c r="H321" s="108"/>
      <c r="I321" s="109"/>
      <c r="J321" s="107"/>
      <c r="K321" s="109"/>
      <c r="L321" s="107"/>
      <c r="M321" s="107"/>
      <c r="N321" s="109"/>
    </row>
    <row r="322">
      <c r="A322" s="107"/>
      <c r="B322" s="107"/>
      <c r="C322" s="107"/>
      <c r="D322" s="107"/>
      <c r="E322" s="107"/>
      <c r="F322" s="107"/>
      <c r="G322" s="107"/>
      <c r="H322" s="108"/>
      <c r="I322" s="109"/>
      <c r="J322" s="107"/>
      <c r="K322" s="109"/>
      <c r="L322" s="107"/>
      <c r="M322" s="107"/>
      <c r="N322" s="109"/>
    </row>
    <row r="323">
      <c r="A323" s="107"/>
      <c r="B323" s="107"/>
      <c r="C323" s="107"/>
      <c r="D323" s="107"/>
      <c r="E323" s="107"/>
      <c r="F323" s="107"/>
      <c r="G323" s="107"/>
      <c r="H323" s="108"/>
      <c r="I323" s="109"/>
      <c r="J323" s="107"/>
      <c r="K323" s="109"/>
      <c r="L323" s="107"/>
      <c r="M323" s="107"/>
      <c r="N323" s="109"/>
    </row>
    <row r="324">
      <c r="A324" s="107"/>
      <c r="B324" s="107"/>
      <c r="C324" s="107"/>
      <c r="D324" s="107"/>
      <c r="E324" s="107"/>
      <c r="F324" s="107"/>
      <c r="G324" s="107"/>
      <c r="H324" s="108"/>
      <c r="I324" s="109"/>
      <c r="J324" s="107"/>
      <c r="K324" s="109"/>
      <c r="L324" s="107"/>
      <c r="M324" s="107"/>
      <c r="N324" s="109"/>
    </row>
    <row r="325">
      <c r="A325" s="107"/>
      <c r="B325" s="107"/>
      <c r="C325" s="107"/>
      <c r="D325" s="107"/>
      <c r="E325" s="107"/>
      <c r="F325" s="107"/>
      <c r="G325" s="107"/>
      <c r="H325" s="108"/>
      <c r="I325" s="109"/>
      <c r="J325" s="107"/>
      <c r="K325" s="109"/>
      <c r="L325" s="107"/>
      <c r="M325" s="107"/>
      <c r="N325" s="109"/>
    </row>
    <row r="326">
      <c r="A326" s="107"/>
      <c r="B326" s="107"/>
      <c r="C326" s="107"/>
      <c r="D326" s="107"/>
      <c r="E326" s="107"/>
      <c r="F326" s="107"/>
      <c r="G326" s="107"/>
      <c r="H326" s="108"/>
      <c r="I326" s="109"/>
      <c r="J326" s="107"/>
      <c r="K326" s="109"/>
      <c r="L326" s="107"/>
      <c r="M326" s="107"/>
      <c r="N326" s="109"/>
    </row>
    <row r="327">
      <c r="A327" s="107"/>
      <c r="B327" s="107"/>
      <c r="C327" s="107"/>
      <c r="D327" s="107"/>
      <c r="E327" s="107"/>
      <c r="F327" s="107"/>
      <c r="G327" s="107"/>
      <c r="H327" s="108"/>
      <c r="I327" s="109"/>
      <c r="J327" s="107"/>
      <c r="K327" s="109"/>
      <c r="L327" s="107"/>
      <c r="M327" s="107"/>
      <c r="N327" s="109"/>
    </row>
    <row r="328">
      <c r="A328" s="107"/>
      <c r="B328" s="107"/>
      <c r="C328" s="107"/>
      <c r="D328" s="107"/>
      <c r="E328" s="107"/>
      <c r="F328" s="107"/>
      <c r="G328" s="107"/>
      <c r="H328" s="108"/>
      <c r="I328" s="109"/>
      <c r="J328" s="107"/>
      <c r="K328" s="109"/>
      <c r="L328" s="107"/>
      <c r="M328" s="107"/>
      <c r="N328" s="109"/>
    </row>
    <row r="329">
      <c r="A329" s="107"/>
      <c r="B329" s="107"/>
      <c r="C329" s="107"/>
      <c r="D329" s="107"/>
      <c r="E329" s="107"/>
      <c r="F329" s="107"/>
      <c r="G329" s="107"/>
      <c r="H329" s="108"/>
      <c r="I329" s="109"/>
      <c r="J329" s="107"/>
      <c r="K329" s="109"/>
      <c r="L329" s="107"/>
      <c r="M329" s="107"/>
      <c r="N329" s="109"/>
    </row>
    <row r="330">
      <c r="A330" s="107"/>
      <c r="B330" s="107"/>
      <c r="C330" s="107"/>
      <c r="D330" s="107"/>
      <c r="E330" s="107"/>
      <c r="F330" s="107"/>
      <c r="G330" s="107"/>
      <c r="H330" s="108"/>
      <c r="I330" s="109"/>
      <c r="J330" s="107"/>
      <c r="K330" s="109"/>
      <c r="L330" s="107"/>
      <c r="M330" s="107"/>
      <c r="N330" s="109"/>
    </row>
    <row r="331">
      <c r="A331" s="107"/>
      <c r="B331" s="107"/>
      <c r="C331" s="107"/>
      <c r="D331" s="107"/>
      <c r="E331" s="107"/>
      <c r="F331" s="107"/>
      <c r="G331" s="107"/>
      <c r="H331" s="108"/>
      <c r="I331" s="109"/>
      <c r="J331" s="107"/>
      <c r="K331" s="109"/>
      <c r="L331" s="107"/>
      <c r="M331" s="107"/>
      <c r="N331" s="109"/>
    </row>
    <row r="332">
      <c r="A332" s="107"/>
      <c r="B332" s="107"/>
      <c r="C332" s="107"/>
      <c r="D332" s="107"/>
      <c r="E332" s="107"/>
      <c r="F332" s="107"/>
      <c r="G332" s="107"/>
      <c r="H332" s="108"/>
      <c r="I332" s="109"/>
      <c r="J332" s="107"/>
      <c r="K332" s="109"/>
      <c r="L332" s="107"/>
      <c r="M332" s="107"/>
      <c r="N332" s="109"/>
    </row>
    <row r="333">
      <c r="A333" s="107"/>
      <c r="B333" s="107"/>
      <c r="C333" s="107"/>
      <c r="D333" s="107"/>
      <c r="E333" s="107"/>
      <c r="F333" s="107"/>
      <c r="G333" s="107"/>
      <c r="H333" s="108"/>
      <c r="I333" s="109"/>
      <c r="J333" s="107"/>
      <c r="K333" s="109"/>
      <c r="L333" s="107"/>
      <c r="M333" s="107"/>
      <c r="N333" s="109"/>
    </row>
    <row r="334">
      <c r="A334" s="107"/>
      <c r="B334" s="107"/>
      <c r="C334" s="107"/>
      <c r="D334" s="107"/>
      <c r="E334" s="107"/>
      <c r="F334" s="107"/>
      <c r="G334" s="107"/>
      <c r="H334" s="108"/>
      <c r="I334" s="109"/>
      <c r="J334" s="107"/>
      <c r="K334" s="109"/>
      <c r="L334" s="107"/>
      <c r="M334" s="107"/>
      <c r="N334" s="109"/>
    </row>
    <row r="335">
      <c r="A335" s="107"/>
      <c r="B335" s="107"/>
      <c r="C335" s="107"/>
      <c r="D335" s="107"/>
      <c r="E335" s="107"/>
      <c r="F335" s="107"/>
      <c r="G335" s="107"/>
      <c r="H335" s="108"/>
      <c r="I335" s="109"/>
      <c r="J335" s="107"/>
      <c r="K335" s="109"/>
      <c r="L335" s="107"/>
      <c r="M335" s="107"/>
      <c r="N335" s="109"/>
    </row>
    <row r="336">
      <c r="A336" s="107"/>
      <c r="B336" s="107"/>
      <c r="C336" s="107"/>
      <c r="D336" s="107"/>
      <c r="E336" s="107"/>
      <c r="F336" s="107"/>
      <c r="G336" s="107"/>
      <c r="H336" s="108"/>
      <c r="I336" s="109"/>
      <c r="J336" s="107"/>
      <c r="K336" s="109"/>
      <c r="L336" s="107"/>
      <c r="M336" s="107"/>
      <c r="N336" s="109"/>
    </row>
    <row r="337">
      <c r="A337" s="107"/>
      <c r="B337" s="107"/>
      <c r="C337" s="107"/>
      <c r="D337" s="107"/>
      <c r="E337" s="107"/>
      <c r="F337" s="107"/>
      <c r="G337" s="107"/>
      <c r="H337" s="108"/>
      <c r="I337" s="109"/>
      <c r="J337" s="107"/>
      <c r="K337" s="109"/>
      <c r="L337" s="107"/>
      <c r="M337" s="107"/>
      <c r="N337" s="109"/>
    </row>
    <row r="338">
      <c r="A338" s="107"/>
      <c r="B338" s="107"/>
      <c r="C338" s="107"/>
      <c r="D338" s="107"/>
      <c r="E338" s="107"/>
      <c r="F338" s="107"/>
      <c r="G338" s="107"/>
      <c r="H338" s="108"/>
      <c r="I338" s="109"/>
      <c r="J338" s="107"/>
      <c r="K338" s="109"/>
      <c r="L338" s="107"/>
      <c r="M338" s="107"/>
      <c r="N338" s="109"/>
    </row>
    <row r="339">
      <c r="A339" s="107"/>
      <c r="B339" s="107"/>
      <c r="C339" s="107"/>
      <c r="D339" s="107"/>
      <c r="E339" s="107"/>
      <c r="F339" s="107"/>
      <c r="G339" s="107"/>
      <c r="H339" s="108"/>
      <c r="I339" s="109"/>
      <c r="J339" s="107"/>
      <c r="K339" s="109"/>
      <c r="L339" s="107"/>
      <c r="M339" s="107"/>
      <c r="N339" s="109"/>
    </row>
    <row r="340">
      <c r="A340" s="107"/>
      <c r="B340" s="107"/>
      <c r="C340" s="107"/>
      <c r="D340" s="107"/>
      <c r="E340" s="107"/>
      <c r="F340" s="107"/>
      <c r="G340" s="107"/>
      <c r="H340" s="108"/>
      <c r="I340" s="109"/>
      <c r="J340" s="107"/>
      <c r="K340" s="109"/>
      <c r="L340" s="107"/>
      <c r="M340" s="107"/>
      <c r="N340" s="109"/>
    </row>
    <row r="341">
      <c r="A341" s="107"/>
      <c r="B341" s="107"/>
      <c r="C341" s="107"/>
      <c r="D341" s="107"/>
      <c r="E341" s="107"/>
      <c r="F341" s="107"/>
      <c r="G341" s="107"/>
      <c r="H341" s="108"/>
      <c r="I341" s="109"/>
      <c r="J341" s="107"/>
      <c r="K341" s="109"/>
      <c r="L341" s="107"/>
      <c r="M341" s="107"/>
      <c r="N341" s="109"/>
    </row>
    <row r="342">
      <c r="A342" s="107"/>
      <c r="B342" s="107"/>
      <c r="C342" s="107"/>
      <c r="D342" s="107"/>
      <c r="E342" s="107"/>
      <c r="F342" s="107"/>
      <c r="G342" s="107"/>
      <c r="H342" s="108"/>
      <c r="I342" s="109"/>
      <c r="J342" s="107"/>
      <c r="K342" s="109"/>
      <c r="L342" s="107"/>
      <c r="M342" s="107"/>
      <c r="N342" s="109"/>
    </row>
    <row r="343">
      <c r="A343" s="107"/>
      <c r="B343" s="107"/>
      <c r="C343" s="107"/>
      <c r="D343" s="107"/>
      <c r="E343" s="107"/>
      <c r="F343" s="107"/>
      <c r="G343" s="107"/>
      <c r="H343" s="108"/>
      <c r="I343" s="109"/>
      <c r="J343" s="107"/>
      <c r="K343" s="109"/>
      <c r="L343" s="107"/>
      <c r="M343" s="107"/>
      <c r="N343" s="109"/>
    </row>
    <row r="344">
      <c r="A344" s="107"/>
      <c r="B344" s="107"/>
      <c r="C344" s="107"/>
      <c r="D344" s="107"/>
      <c r="E344" s="107"/>
      <c r="F344" s="107"/>
      <c r="G344" s="107"/>
      <c r="H344" s="108"/>
      <c r="I344" s="109"/>
      <c r="J344" s="107"/>
      <c r="K344" s="109"/>
      <c r="L344" s="107"/>
      <c r="M344" s="107"/>
      <c r="N344" s="109"/>
    </row>
    <row r="345">
      <c r="A345" s="107"/>
      <c r="B345" s="107"/>
      <c r="C345" s="107"/>
      <c r="D345" s="107"/>
      <c r="E345" s="107"/>
      <c r="F345" s="107"/>
      <c r="G345" s="107"/>
      <c r="H345" s="108"/>
      <c r="I345" s="109"/>
      <c r="J345" s="107"/>
      <c r="K345" s="109"/>
      <c r="L345" s="107"/>
      <c r="M345" s="107"/>
      <c r="N345" s="109"/>
    </row>
    <row r="346">
      <c r="A346" s="107"/>
      <c r="B346" s="107"/>
      <c r="C346" s="107"/>
      <c r="D346" s="107"/>
      <c r="E346" s="107"/>
      <c r="F346" s="107"/>
      <c r="G346" s="107"/>
      <c r="H346" s="108"/>
      <c r="I346" s="109"/>
      <c r="J346" s="107"/>
      <c r="K346" s="109"/>
      <c r="L346" s="107"/>
      <c r="M346" s="107"/>
      <c r="N346" s="109"/>
    </row>
    <row r="347">
      <c r="A347" s="107"/>
      <c r="B347" s="107"/>
      <c r="C347" s="107"/>
      <c r="D347" s="107"/>
      <c r="E347" s="107"/>
      <c r="F347" s="107"/>
      <c r="G347" s="107"/>
      <c r="H347" s="108"/>
      <c r="I347" s="109"/>
      <c r="J347" s="107"/>
      <c r="K347" s="109"/>
      <c r="L347" s="107"/>
      <c r="M347" s="107"/>
      <c r="N347" s="109"/>
    </row>
    <row r="348">
      <c r="A348" s="107"/>
      <c r="B348" s="107"/>
      <c r="C348" s="107"/>
      <c r="D348" s="107"/>
      <c r="E348" s="107"/>
      <c r="F348" s="107"/>
      <c r="G348" s="107"/>
      <c r="H348" s="108"/>
      <c r="I348" s="109"/>
      <c r="J348" s="107"/>
      <c r="K348" s="109"/>
      <c r="L348" s="107"/>
      <c r="M348" s="107"/>
      <c r="N348" s="109"/>
    </row>
    <row r="349">
      <c r="A349" s="107"/>
      <c r="B349" s="107"/>
      <c r="C349" s="107"/>
      <c r="D349" s="107"/>
      <c r="E349" s="107"/>
      <c r="F349" s="107"/>
      <c r="G349" s="107"/>
      <c r="H349" s="108"/>
      <c r="I349" s="109"/>
      <c r="J349" s="107"/>
      <c r="K349" s="109"/>
      <c r="L349" s="107"/>
      <c r="M349" s="107"/>
      <c r="N349" s="109"/>
    </row>
    <row r="350">
      <c r="A350" s="107"/>
      <c r="B350" s="107"/>
      <c r="C350" s="107"/>
      <c r="D350" s="107"/>
      <c r="E350" s="107"/>
      <c r="F350" s="107"/>
      <c r="G350" s="107"/>
      <c r="H350" s="108"/>
      <c r="I350" s="109"/>
      <c r="J350" s="107"/>
      <c r="K350" s="109"/>
      <c r="L350" s="107"/>
      <c r="M350" s="107"/>
      <c r="N350" s="109"/>
    </row>
    <row r="351">
      <c r="A351" s="107"/>
      <c r="B351" s="107"/>
      <c r="C351" s="107"/>
      <c r="D351" s="107"/>
      <c r="E351" s="107"/>
      <c r="F351" s="107"/>
      <c r="G351" s="107"/>
      <c r="H351" s="108"/>
      <c r="I351" s="109"/>
      <c r="J351" s="107"/>
      <c r="K351" s="109"/>
      <c r="L351" s="107"/>
      <c r="M351" s="107"/>
      <c r="N351" s="109"/>
    </row>
    <row r="352">
      <c r="A352" s="107"/>
      <c r="B352" s="107"/>
      <c r="C352" s="107"/>
      <c r="D352" s="107"/>
      <c r="E352" s="107"/>
      <c r="F352" s="107"/>
      <c r="G352" s="107"/>
      <c r="H352" s="108"/>
      <c r="I352" s="109"/>
      <c r="J352" s="107"/>
      <c r="K352" s="109"/>
      <c r="L352" s="107"/>
      <c r="M352" s="107"/>
      <c r="N352" s="109"/>
    </row>
    <row r="353">
      <c r="A353" s="107"/>
      <c r="B353" s="107"/>
      <c r="C353" s="107"/>
      <c r="D353" s="107"/>
      <c r="E353" s="107"/>
      <c r="F353" s="107"/>
      <c r="G353" s="107"/>
      <c r="H353" s="108"/>
      <c r="I353" s="109"/>
      <c r="J353" s="107"/>
      <c r="K353" s="109"/>
      <c r="L353" s="107"/>
      <c r="M353" s="107"/>
      <c r="N353" s="109"/>
    </row>
    <row r="354">
      <c r="A354" s="107"/>
      <c r="B354" s="107"/>
      <c r="C354" s="107"/>
      <c r="D354" s="107"/>
      <c r="E354" s="107"/>
      <c r="F354" s="107"/>
      <c r="G354" s="107"/>
      <c r="H354" s="108"/>
      <c r="I354" s="109"/>
      <c r="J354" s="107"/>
      <c r="K354" s="109"/>
      <c r="L354" s="107"/>
      <c r="M354" s="107"/>
      <c r="N354" s="109"/>
    </row>
    <row r="355">
      <c r="A355" s="107"/>
      <c r="B355" s="107"/>
      <c r="C355" s="107"/>
      <c r="D355" s="107"/>
      <c r="E355" s="107"/>
      <c r="F355" s="107"/>
      <c r="G355" s="107"/>
      <c r="H355" s="108"/>
      <c r="I355" s="109"/>
      <c r="J355" s="107"/>
      <c r="K355" s="109"/>
      <c r="L355" s="107"/>
      <c r="M355" s="107"/>
      <c r="N355" s="109"/>
    </row>
    <row r="356">
      <c r="A356" s="107"/>
      <c r="B356" s="107"/>
      <c r="C356" s="107"/>
      <c r="D356" s="107"/>
      <c r="E356" s="107"/>
      <c r="F356" s="107"/>
      <c r="G356" s="107"/>
      <c r="H356" s="108"/>
      <c r="I356" s="109"/>
      <c r="J356" s="107"/>
      <c r="K356" s="109"/>
      <c r="L356" s="107"/>
      <c r="M356" s="107"/>
      <c r="N356" s="109"/>
    </row>
    <row r="357">
      <c r="A357" s="107"/>
      <c r="B357" s="107"/>
      <c r="C357" s="107"/>
      <c r="D357" s="107"/>
      <c r="E357" s="107"/>
      <c r="F357" s="107"/>
      <c r="G357" s="107"/>
      <c r="H357" s="108"/>
      <c r="I357" s="109"/>
      <c r="J357" s="107"/>
      <c r="K357" s="109"/>
      <c r="L357" s="107"/>
      <c r="M357" s="107"/>
      <c r="N357" s="109"/>
    </row>
    <row r="358">
      <c r="A358" s="107"/>
      <c r="B358" s="107"/>
      <c r="C358" s="107"/>
      <c r="D358" s="107"/>
      <c r="E358" s="107"/>
      <c r="F358" s="107"/>
      <c r="G358" s="107"/>
      <c r="H358" s="108"/>
      <c r="I358" s="109"/>
      <c r="J358" s="107"/>
      <c r="K358" s="109"/>
      <c r="L358" s="107"/>
      <c r="M358" s="107"/>
      <c r="N358" s="109"/>
    </row>
    <row r="359">
      <c r="A359" s="107"/>
      <c r="B359" s="107"/>
      <c r="C359" s="107"/>
      <c r="D359" s="107"/>
      <c r="E359" s="107"/>
      <c r="F359" s="107"/>
      <c r="G359" s="107"/>
      <c r="H359" s="108"/>
      <c r="I359" s="109"/>
      <c r="J359" s="107"/>
      <c r="K359" s="109"/>
      <c r="L359" s="107"/>
      <c r="M359" s="107"/>
      <c r="N359" s="109"/>
    </row>
    <row r="360">
      <c r="A360" s="107"/>
      <c r="B360" s="107"/>
      <c r="C360" s="107"/>
      <c r="D360" s="107"/>
      <c r="E360" s="107"/>
      <c r="F360" s="107"/>
      <c r="G360" s="107"/>
      <c r="H360" s="108"/>
      <c r="I360" s="109"/>
      <c r="J360" s="107"/>
      <c r="K360" s="109"/>
      <c r="L360" s="107"/>
      <c r="M360" s="107"/>
      <c r="N360" s="109"/>
    </row>
    <row r="361">
      <c r="A361" s="107"/>
      <c r="B361" s="107"/>
      <c r="C361" s="107"/>
      <c r="D361" s="107"/>
      <c r="E361" s="107"/>
      <c r="F361" s="107"/>
      <c r="G361" s="107"/>
      <c r="H361" s="108"/>
      <c r="I361" s="109"/>
      <c r="J361" s="107"/>
      <c r="K361" s="109"/>
      <c r="L361" s="107"/>
      <c r="M361" s="107"/>
      <c r="N361" s="109"/>
    </row>
    <row r="362">
      <c r="A362" s="107"/>
      <c r="B362" s="107"/>
      <c r="C362" s="107"/>
      <c r="D362" s="107"/>
      <c r="E362" s="107"/>
      <c r="F362" s="107"/>
      <c r="G362" s="107"/>
      <c r="H362" s="108"/>
      <c r="I362" s="109"/>
      <c r="J362" s="107"/>
      <c r="K362" s="109"/>
      <c r="L362" s="107"/>
      <c r="M362" s="107"/>
      <c r="N362" s="109"/>
    </row>
    <row r="363">
      <c r="A363" s="107"/>
      <c r="B363" s="107"/>
      <c r="C363" s="107"/>
      <c r="D363" s="107"/>
      <c r="E363" s="107"/>
      <c r="F363" s="107"/>
      <c r="G363" s="107"/>
      <c r="H363" s="108"/>
      <c r="I363" s="109"/>
      <c r="J363" s="107"/>
      <c r="K363" s="109"/>
      <c r="L363" s="107"/>
      <c r="M363" s="107"/>
      <c r="N363" s="109"/>
    </row>
    <row r="364">
      <c r="A364" s="107"/>
      <c r="B364" s="107"/>
      <c r="C364" s="107"/>
      <c r="D364" s="107"/>
      <c r="E364" s="107"/>
      <c r="F364" s="107"/>
      <c r="G364" s="107"/>
      <c r="H364" s="108"/>
      <c r="I364" s="109"/>
      <c r="J364" s="107"/>
      <c r="K364" s="109"/>
      <c r="L364" s="107"/>
      <c r="M364" s="107"/>
      <c r="N364" s="109"/>
    </row>
    <row r="365">
      <c r="A365" s="107"/>
      <c r="B365" s="107"/>
      <c r="C365" s="107"/>
      <c r="D365" s="107"/>
      <c r="E365" s="107"/>
      <c r="F365" s="107"/>
      <c r="G365" s="107"/>
      <c r="H365" s="108"/>
      <c r="I365" s="109"/>
      <c r="J365" s="107"/>
      <c r="K365" s="109"/>
      <c r="L365" s="107"/>
      <c r="M365" s="107"/>
      <c r="N365" s="109"/>
    </row>
    <row r="366">
      <c r="A366" s="107"/>
      <c r="B366" s="107"/>
      <c r="C366" s="107"/>
      <c r="D366" s="107"/>
      <c r="E366" s="107"/>
      <c r="F366" s="107"/>
      <c r="G366" s="107"/>
      <c r="H366" s="108"/>
      <c r="I366" s="109"/>
      <c r="J366" s="107"/>
      <c r="K366" s="109"/>
      <c r="L366" s="107"/>
      <c r="M366" s="107"/>
      <c r="N366" s="109"/>
    </row>
    <row r="367">
      <c r="A367" s="107"/>
      <c r="B367" s="107"/>
      <c r="C367" s="107"/>
      <c r="D367" s="107"/>
      <c r="E367" s="107"/>
      <c r="F367" s="107"/>
      <c r="G367" s="107"/>
      <c r="H367" s="108"/>
      <c r="I367" s="109"/>
      <c r="J367" s="107"/>
      <c r="K367" s="109"/>
      <c r="L367" s="107"/>
      <c r="M367" s="107"/>
      <c r="N367" s="109"/>
    </row>
    <row r="368">
      <c r="A368" s="107"/>
      <c r="B368" s="107"/>
      <c r="C368" s="107"/>
      <c r="D368" s="107"/>
      <c r="E368" s="107"/>
      <c r="F368" s="107"/>
      <c r="G368" s="107"/>
      <c r="H368" s="108"/>
      <c r="I368" s="109"/>
      <c r="J368" s="107"/>
      <c r="K368" s="109"/>
      <c r="L368" s="107"/>
      <c r="M368" s="107"/>
      <c r="N368" s="109"/>
    </row>
    <row r="369">
      <c r="A369" s="107"/>
      <c r="B369" s="107"/>
      <c r="C369" s="107"/>
      <c r="D369" s="107"/>
      <c r="E369" s="107"/>
      <c r="F369" s="107"/>
      <c r="G369" s="107"/>
      <c r="H369" s="108"/>
      <c r="I369" s="109"/>
      <c r="J369" s="107"/>
      <c r="K369" s="109"/>
      <c r="L369" s="107"/>
      <c r="M369" s="107"/>
      <c r="N369" s="109"/>
    </row>
    <row r="370">
      <c r="A370" s="107"/>
      <c r="B370" s="107"/>
      <c r="C370" s="107"/>
      <c r="D370" s="107"/>
      <c r="E370" s="107"/>
      <c r="F370" s="107"/>
      <c r="G370" s="107"/>
      <c r="H370" s="108"/>
      <c r="I370" s="109"/>
      <c r="J370" s="107"/>
      <c r="K370" s="109"/>
      <c r="L370" s="107"/>
      <c r="M370" s="107"/>
      <c r="N370" s="109"/>
    </row>
    <row r="371">
      <c r="A371" s="107"/>
      <c r="B371" s="107"/>
      <c r="C371" s="107"/>
      <c r="D371" s="107"/>
      <c r="E371" s="107"/>
      <c r="F371" s="107"/>
      <c r="G371" s="107"/>
      <c r="H371" s="108"/>
      <c r="I371" s="109"/>
      <c r="J371" s="107"/>
      <c r="K371" s="109"/>
      <c r="L371" s="107"/>
      <c r="M371" s="107"/>
      <c r="N371" s="109"/>
    </row>
    <row r="372">
      <c r="A372" s="107"/>
      <c r="B372" s="107"/>
      <c r="C372" s="107"/>
      <c r="D372" s="107"/>
      <c r="E372" s="107"/>
      <c r="F372" s="107"/>
      <c r="G372" s="107"/>
      <c r="H372" s="108"/>
      <c r="I372" s="109"/>
      <c r="J372" s="107"/>
      <c r="K372" s="109"/>
      <c r="L372" s="107"/>
      <c r="M372" s="107"/>
      <c r="N372" s="109"/>
    </row>
    <row r="373">
      <c r="A373" s="107"/>
      <c r="B373" s="107"/>
      <c r="C373" s="107"/>
      <c r="D373" s="107"/>
      <c r="E373" s="107"/>
      <c r="F373" s="107"/>
      <c r="G373" s="107"/>
      <c r="H373" s="108"/>
      <c r="I373" s="109"/>
      <c r="J373" s="107"/>
      <c r="K373" s="109"/>
      <c r="L373" s="107"/>
      <c r="M373" s="107"/>
      <c r="N373" s="109"/>
    </row>
    <row r="374">
      <c r="A374" s="107"/>
      <c r="B374" s="107"/>
      <c r="C374" s="107"/>
      <c r="D374" s="107"/>
      <c r="E374" s="107"/>
      <c r="F374" s="107"/>
      <c r="G374" s="107"/>
      <c r="H374" s="108"/>
      <c r="I374" s="109"/>
      <c r="J374" s="107"/>
      <c r="K374" s="109"/>
      <c r="L374" s="107"/>
      <c r="M374" s="107"/>
      <c r="N374" s="109"/>
    </row>
    <row r="375">
      <c r="A375" s="107"/>
      <c r="B375" s="107"/>
      <c r="C375" s="107"/>
      <c r="D375" s="107"/>
      <c r="E375" s="107"/>
      <c r="F375" s="107"/>
      <c r="G375" s="107"/>
      <c r="H375" s="108"/>
      <c r="I375" s="109"/>
      <c r="J375" s="107"/>
      <c r="K375" s="109"/>
      <c r="L375" s="107"/>
      <c r="M375" s="107"/>
      <c r="N375" s="109"/>
    </row>
    <row r="376">
      <c r="A376" s="107"/>
      <c r="B376" s="107"/>
      <c r="C376" s="107"/>
      <c r="D376" s="107"/>
      <c r="E376" s="107"/>
      <c r="F376" s="107"/>
      <c r="G376" s="107"/>
      <c r="H376" s="108"/>
      <c r="I376" s="109"/>
      <c r="J376" s="107"/>
      <c r="K376" s="109"/>
      <c r="L376" s="107"/>
      <c r="M376" s="107"/>
      <c r="N376" s="109"/>
    </row>
    <row r="377">
      <c r="A377" s="107"/>
      <c r="B377" s="107"/>
      <c r="C377" s="107"/>
      <c r="D377" s="107"/>
      <c r="E377" s="107"/>
      <c r="F377" s="107"/>
      <c r="G377" s="107"/>
      <c r="H377" s="108"/>
      <c r="I377" s="109"/>
      <c r="J377" s="107"/>
      <c r="K377" s="109"/>
      <c r="L377" s="107"/>
      <c r="M377" s="107"/>
      <c r="N377" s="109"/>
    </row>
    <row r="378">
      <c r="A378" s="107"/>
      <c r="B378" s="107"/>
      <c r="C378" s="107"/>
      <c r="D378" s="107"/>
      <c r="E378" s="107"/>
      <c r="F378" s="107"/>
      <c r="G378" s="107"/>
      <c r="H378" s="108"/>
      <c r="I378" s="109"/>
      <c r="J378" s="107"/>
      <c r="K378" s="109"/>
      <c r="L378" s="107"/>
      <c r="M378" s="107"/>
      <c r="N378" s="109"/>
    </row>
    <row r="379">
      <c r="A379" s="107"/>
      <c r="B379" s="107"/>
      <c r="C379" s="107"/>
      <c r="D379" s="107"/>
      <c r="E379" s="107"/>
      <c r="F379" s="107"/>
      <c r="G379" s="107"/>
      <c r="H379" s="108"/>
      <c r="I379" s="109"/>
      <c r="J379" s="107"/>
      <c r="K379" s="109"/>
      <c r="L379" s="107"/>
      <c r="M379" s="107"/>
      <c r="N379" s="109"/>
    </row>
    <row r="380">
      <c r="A380" s="107"/>
      <c r="B380" s="107"/>
      <c r="C380" s="107"/>
      <c r="D380" s="107"/>
      <c r="E380" s="107"/>
      <c r="F380" s="107"/>
      <c r="G380" s="107"/>
      <c r="H380" s="108"/>
      <c r="I380" s="109"/>
      <c r="J380" s="107"/>
      <c r="K380" s="109"/>
      <c r="L380" s="107"/>
      <c r="M380" s="107"/>
      <c r="N380" s="109"/>
    </row>
    <row r="381">
      <c r="A381" s="107"/>
      <c r="B381" s="107"/>
      <c r="C381" s="107"/>
      <c r="D381" s="107"/>
      <c r="E381" s="107"/>
      <c r="F381" s="107"/>
      <c r="G381" s="107"/>
      <c r="H381" s="108"/>
      <c r="I381" s="109"/>
      <c r="J381" s="107"/>
      <c r="K381" s="109"/>
      <c r="L381" s="107"/>
      <c r="M381" s="107"/>
      <c r="N381" s="109"/>
    </row>
    <row r="382">
      <c r="A382" s="107"/>
      <c r="B382" s="107"/>
      <c r="C382" s="107"/>
      <c r="D382" s="107"/>
      <c r="E382" s="107"/>
      <c r="F382" s="107"/>
      <c r="G382" s="107"/>
      <c r="H382" s="108"/>
      <c r="I382" s="109"/>
      <c r="J382" s="107"/>
      <c r="K382" s="109"/>
      <c r="L382" s="107"/>
      <c r="M382" s="107"/>
      <c r="N382" s="109"/>
    </row>
    <row r="383">
      <c r="A383" s="107"/>
      <c r="B383" s="107"/>
      <c r="C383" s="107"/>
      <c r="D383" s="107"/>
      <c r="E383" s="107"/>
      <c r="F383" s="107"/>
      <c r="G383" s="107"/>
      <c r="H383" s="108"/>
      <c r="I383" s="109"/>
      <c r="J383" s="107"/>
      <c r="K383" s="109"/>
      <c r="L383" s="107"/>
      <c r="M383" s="107"/>
      <c r="N383" s="109"/>
    </row>
    <row r="384">
      <c r="A384" s="107"/>
      <c r="B384" s="107"/>
      <c r="C384" s="107"/>
      <c r="D384" s="107"/>
      <c r="E384" s="107"/>
      <c r="F384" s="107"/>
      <c r="G384" s="107"/>
      <c r="H384" s="108"/>
      <c r="I384" s="109"/>
      <c r="J384" s="107"/>
      <c r="K384" s="109"/>
      <c r="L384" s="107"/>
      <c r="M384" s="107"/>
      <c r="N384" s="109"/>
    </row>
    <row r="385">
      <c r="A385" s="107"/>
      <c r="B385" s="107"/>
      <c r="C385" s="107"/>
      <c r="D385" s="107"/>
      <c r="E385" s="107"/>
      <c r="F385" s="107"/>
      <c r="G385" s="107"/>
      <c r="H385" s="108"/>
      <c r="I385" s="109"/>
      <c r="J385" s="107"/>
      <c r="K385" s="109"/>
      <c r="L385" s="107"/>
      <c r="M385" s="107"/>
      <c r="N385" s="109"/>
    </row>
    <row r="386">
      <c r="A386" s="107"/>
      <c r="B386" s="107"/>
      <c r="C386" s="107"/>
      <c r="D386" s="107"/>
      <c r="E386" s="107"/>
      <c r="F386" s="107"/>
      <c r="G386" s="107"/>
      <c r="H386" s="108"/>
      <c r="I386" s="109"/>
      <c r="J386" s="107"/>
      <c r="K386" s="109"/>
      <c r="L386" s="107"/>
      <c r="M386" s="107"/>
      <c r="N386" s="109"/>
    </row>
    <row r="387">
      <c r="A387" s="107"/>
      <c r="B387" s="107"/>
      <c r="C387" s="107"/>
      <c r="D387" s="107"/>
      <c r="E387" s="107"/>
      <c r="F387" s="107"/>
      <c r="G387" s="107"/>
      <c r="H387" s="108"/>
      <c r="I387" s="109"/>
      <c r="J387" s="107"/>
      <c r="K387" s="109"/>
      <c r="L387" s="107"/>
      <c r="M387" s="107"/>
      <c r="N387" s="109"/>
    </row>
    <row r="388">
      <c r="A388" s="107"/>
      <c r="B388" s="107"/>
      <c r="C388" s="107"/>
      <c r="D388" s="107"/>
      <c r="E388" s="107"/>
      <c r="F388" s="107"/>
      <c r="G388" s="107"/>
      <c r="H388" s="108"/>
      <c r="I388" s="109"/>
      <c r="J388" s="107"/>
      <c r="K388" s="109"/>
      <c r="L388" s="107"/>
      <c r="M388" s="107"/>
      <c r="N388" s="109"/>
    </row>
    <row r="389">
      <c r="A389" s="107"/>
      <c r="B389" s="107"/>
      <c r="C389" s="107"/>
      <c r="D389" s="107"/>
      <c r="E389" s="107"/>
      <c r="F389" s="107"/>
      <c r="G389" s="107"/>
      <c r="H389" s="108"/>
      <c r="I389" s="109"/>
      <c r="J389" s="107"/>
      <c r="K389" s="109"/>
      <c r="L389" s="107"/>
      <c r="M389" s="107"/>
      <c r="N389" s="109"/>
    </row>
    <row r="390">
      <c r="A390" s="107"/>
      <c r="B390" s="107"/>
      <c r="C390" s="107"/>
      <c r="D390" s="107"/>
      <c r="E390" s="107"/>
      <c r="F390" s="107"/>
      <c r="G390" s="107"/>
      <c r="H390" s="108"/>
      <c r="I390" s="109"/>
      <c r="J390" s="107"/>
      <c r="K390" s="109"/>
      <c r="L390" s="107"/>
      <c r="M390" s="107"/>
      <c r="N390" s="109"/>
    </row>
    <row r="391">
      <c r="A391" s="107"/>
      <c r="B391" s="107"/>
      <c r="C391" s="107"/>
      <c r="D391" s="107"/>
      <c r="E391" s="107"/>
      <c r="F391" s="107"/>
      <c r="G391" s="107"/>
      <c r="H391" s="108"/>
      <c r="I391" s="109"/>
      <c r="J391" s="107"/>
      <c r="K391" s="109"/>
      <c r="L391" s="107"/>
      <c r="M391" s="107"/>
      <c r="N391" s="109"/>
    </row>
    <row r="392">
      <c r="A392" s="107"/>
      <c r="B392" s="107"/>
      <c r="C392" s="107"/>
      <c r="D392" s="107"/>
      <c r="E392" s="107"/>
      <c r="F392" s="107"/>
      <c r="G392" s="107"/>
      <c r="H392" s="108"/>
      <c r="I392" s="109"/>
      <c r="J392" s="107"/>
      <c r="K392" s="109"/>
      <c r="L392" s="107"/>
      <c r="M392" s="107"/>
      <c r="N392" s="109"/>
    </row>
    <row r="393">
      <c r="A393" s="107"/>
      <c r="B393" s="107"/>
      <c r="C393" s="107"/>
      <c r="D393" s="107"/>
      <c r="E393" s="107"/>
      <c r="F393" s="107"/>
      <c r="G393" s="107"/>
      <c r="H393" s="108"/>
      <c r="I393" s="109"/>
      <c r="J393" s="107"/>
      <c r="K393" s="109"/>
      <c r="L393" s="107"/>
      <c r="M393" s="107"/>
      <c r="N393" s="109"/>
    </row>
    <row r="394">
      <c r="A394" s="107"/>
      <c r="B394" s="107"/>
      <c r="C394" s="107"/>
      <c r="D394" s="107"/>
      <c r="E394" s="107"/>
      <c r="F394" s="107"/>
      <c r="G394" s="107"/>
      <c r="H394" s="108"/>
      <c r="I394" s="109"/>
      <c r="J394" s="107"/>
      <c r="K394" s="109"/>
      <c r="L394" s="107"/>
      <c r="M394" s="107"/>
      <c r="N394" s="109"/>
    </row>
    <row r="395">
      <c r="A395" s="107"/>
      <c r="B395" s="107"/>
      <c r="C395" s="107"/>
      <c r="D395" s="107"/>
      <c r="E395" s="107"/>
      <c r="F395" s="107"/>
      <c r="G395" s="107"/>
      <c r="H395" s="108"/>
      <c r="I395" s="109"/>
      <c r="J395" s="107"/>
      <c r="K395" s="109"/>
      <c r="L395" s="107"/>
      <c r="M395" s="107"/>
      <c r="N395" s="109"/>
    </row>
    <row r="396">
      <c r="A396" s="107"/>
      <c r="B396" s="107"/>
      <c r="C396" s="107"/>
      <c r="D396" s="107"/>
      <c r="E396" s="107"/>
      <c r="F396" s="107"/>
      <c r="G396" s="107"/>
      <c r="H396" s="108"/>
      <c r="I396" s="109"/>
      <c r="J396" s="107"/>
      <c r="K396" s="109"/>
      <c r="L396" s="107"/>
      <c r="M396" s="107"/>
      <c r="N396" s="109"/>
    </row>
    <row r="397">
      <c r="A397" s="107"/>
      <c r="B397" s="107"/>
      <c r="C397" s="107"/>
      <c r="D397" s="107"/>
      <c r="E397" s="107"/>
      <c r="F397" s="107"/>
      <c r="G397" s="107"/>
      <c r="H397" s="108"/>
      <c r="I397" s="109"/>
      <c r="J397" s="107"/>
      <c r="K397" s="109"/>
      <c r="L397" s="107"/>
      <c r="M397" s="107"/>
      <c r="N397" s="109"/>
    </row>
    <row r="398">
      <c r="A398" s="107"/>
      <c r="B398" s="107"/>
      <c r="C398" s="107"/>
      <c r="D398" s="107"/>
      <c r="E398" s="107"/>
      <c r="F398" s="107"/>
      <c r="G398" s="107"/>
      <c r="H398" s="108"/>
      <c r="I398" s="109"/>
      <c r="J398" s="107"/>
      <c r="K398" s="109"/>
      <c r="L398" s="107"/>
      <c r="M398" s="107"/>
      <c r="N398" s="109"/>
    </row>
    <row r="399">
      <c r="A399" s="107"/>
      <c r="B399" s="107"/>
      <c r="C399" s="107"/>
      <c r="D399" s="107"/>
      <c r="E399" s="107"/>
      <c r="F399" s="107"/>
      <c r="G399" s="107"/>
      <c r="H399" s="108"/>
      <c r="I399" s="109"/>
      <c r="J399" s="107"/>
      <c r="K399" s="109"/>
      <c r="L399" s="107"/>
      <c r="M399" s="107"/>
      <c r="N399" s="109"/>
    </row>
    <row r="400">
      <c r="A400" s="107"/>
      <c r="B400" s="107"/>
      <c r="C400" s="107"/>
      <c r="D400" s="107"/>
      <c r="E400" s="107"/>
      <c r="F400" s="107"/>
      <c r="G400" s="107"/>
      <c r="H400" s="108"/>
      <c r="I400" s="109"/>
      <c r="J400" s="107"/>
      <c r="K400" s="109"/>
      <c r="L400" s="107"/>
      <c r="M400" s="107"/>
      <c r="N400" s="109"/>
    </row>
    <row r="401">
      <c r="A401" s="107"/>
      <c r="B401" s="107"/>
      <c r="C401" s="107"/>
      <c r="D401" s="107"/>
      <c r="E401" s="107"/>
      <c r="F401" s="107"/>
      <c r="G401" s="107"/>
      <c r="H401" s="108"/>
      <c r="I401" s="109"/>
      <c r="J401" s="107"/>
      <c r="K401" s="109"/>
      <c r="L401" s="107"/>
      <c r="M401" s="107"/>
      <c r="N401" s="109"/>
    </row>
    <row r="402">
      <c r="A402" s="107"/>
      <c r="B402" s="107"/>
      <c r="C402" s="107"/>
      <c r="D402" s="107"/>
      <c r="E402" s="107"/>
      <c r="F402" s="107"/>
      <c r="G402" s="107"/>
      <c r="H402" s="108"/>
      <c r="I402" s="109"/>
      <c r="J402" s="107"/>
      <c r="K402" s="109"/>
      <c r="L402" s="107"/>
      <c r="M402" s="107"/>
      <c r="N402" s="109"/>
    </row>
    <row r="403">
      <c r="A403" s="107"/>
      <c r="B403" s="107"/>
      <c r="C403" s="107"/>
      <c r="D403" s="107"/>
      <c r="E403" s="107"/>
      <c r="F403" s="107"/>
      <c r="G403" s="107"/>
      <c r="H403" s="108"/>
      <c r="I403" s="109"/>
      <c r="J403" s="107"/>
      <c r="K403" s="109"/>
      <c r="L403" s="107"/>
      <c r="M403" s="107"/>
      <c r="N403" s="109"/>
    </row>
    <row r="404">
      <c r="A404" s="107"/>
      <c r="B404" s="107"/>
      <c r="C404" s="107"/>
      <c r="D404" s="107"/>
      <c r="E404" s="107"/>
      <c r="F404" s="107"/>
      <c r="G404" s="107"/>
      <c r="H404" s="108"/>
      <c r="I404" s="109"/>
      <c r="J404" s="107"/>
      <c r="K404" s="109"/>
      <c r="L404" s="107"/>
      <c r="M404" s="107"/>
      <c r="N404" s="109"/>
    </row>
    <row r="405">
      <c r="A405" s="107"/>
      <c r="B405" s="107"/>
      <c r="C405" s="107"/>
      <c r="D405" s="107"/>
      <c r="E405" s="107"/>
      <c r="F405" s="107"/>
      <c r="G405" s="107"/>
      <c r="H405" s="108"/>
      <c r="I405" s="109"/>
      <c r="J405" s="107"/>
      <c r="K405" s="109"/>
      <c r="L405" s="107"/>
      <c r="M405" s="107"/>
      <c r="N405" s="109"/>
    </row>
    <row r="406">
      <c r="A406" s="107"/>
      <c r="B406" s="107"/>
      <c r="C406" s="107"/>
      <c r="D406" s="107"/>
      <c r="E406" s="107"/>
      <c r="F406" s="107"/>
      <c r="G406" s="107"/>
      <c r="H406" s="108"/>
      <c r="I406" s="109"/>
      <c r="J406" s="107"/>
      <c r="K406" s="109"/>
      <c r="L406" s="107"/>
      <c r="M406" s="107"/>
      <c r="N406" s="109"/>
    </row>
    <row r="407">
      <c r="A407" s="107"/>
      <c r="B407" s="107"/>
      <c r="C407" s="107"/>
      <c r="D407" s="107"/>
      <c r="E407" s="107"/>
      <c r="F407" s="107"/>
      <c r="G407" s="107"/>
      <c r="H407" s="108"/>
      <c r="I407" s="109"/>
      <c r="J407" s="107"/>
      <c r="K407" s="109"/>
      <c r="L407" s="107"/>
      <c r="M407" s="107"/>
      <c r="N407" s="109"/>
    </row>
    <row r="408">
      <c r="A408" s="107"/>
      <c r="B408" s="107"/>
      <c r="C408" s="107"/>
      <c r="D408" s="107"/>
      <c r="E408" s="107"/>
      <c r="F408" s="107"/>
      <c r="G408" s="107"/>
      <c r="H408" s="108"/>
      <c r="I408" s="109"/>
      <c r="J408" s="107"/>
      <c r="K408" s="109"/>
      <c r="L408" s="107"/>
      <c r="M408" s="107"/>
      <c r="N408" s="109"/>
    </row>
    <row r="409">
      <c r="A409" s="107"/>
      <c r="B409" s="107"/>
      <c r="C409" s="107"/>
      <c r="D409" s="107"/>
      <c r="E409" s="107"/>
      <c r="F409" s="107"/>
      <c r="G409" s="107"/>
      <c r="H409" s="108"/>
      <c r="I409" s="109"/>
      <c r="J409" s="107"/>
      <c r="K409" s="109"/>
      <c r="L409" s="107"/>
      <c r="M409" s="107"/>
      <c r="N409" s="109"/>
    </row>
    <row r="410">
      <c r="A410" s="107"/>
      <c r="B410" s="107"/>
      <c r="C410" s="107"/>
      <c r="D410" s="107"/>
      <c r="E410" s="107"/>
      <c r="F410" s="107"/>
      <c r="G410" s="107"/>
      <c r="H410" s="108"/>
      <c r="I410" s="109"/>
      <c r="J410" s="107"/>
      <c r="K410" s="109"/>
      <c r="L410" s="107"/>
      <c r="M410" s="107"/>
      <c r="N410" s="109"/>
    </row>
    <row r="411">
      <c r="A411" s="107"/>
      <c r="B411" s="107"/>
      <c r="C411" s="107"/>
      <c r="D411" s="107"/>
      <c r="E411" s="107"/>
      <c r="F411" s="107"/>
      <c r="G411" s="107"/>
      <c r="H411" s="108"/>
      <c r="I411" s="109"/>
      <c r="J411" s="107"/>
      <c r="K411" s="109"/>
      <c r="L411" s="107"/>
      <c r="M411" s="107"/>
      <c r="N411" s="109"/>
    </row>
    <row r="412">
      <c r="A412" s="107"/>
      <c r="B412" s="107"/>
      <c r="C412" s="107"/>
      <c r="D412" s="107"/>
      <c r="E412" s="107"/>
      <c r="F412" s="107"/>
      <c r="G412" s="107"/>
      <c r="H412" s="108"/>
      <c r="I412" s="109"/>
      <c r="J412" s="107"/>
      <c r="K412" s="109"/>
      <c r="L412" s="107"/>
      <c r="M412" s="107"/>
      <c r="N412" s="109"/>
    </row>
    <row r="413">
      <c r="A413" s="107"/>
      <c r="B413" s="107"/>
      <c r="C413" s="107"/>
      <c r="D413" s="107"/>
      <c r="E413" s="107"/>
      <c r="F413" s="107"/>
      <c r="G413" s="107"/>
      <c r="H413" s="108"/>
      <c r="I413" s="109"/>
      <c r="J413" s="107"/>
      <c r="K413" s="109"/>
      <c r="L413" s="107"/>
      <c r="M413" s="107"/>
      <c r="N413" s="109"/>
    </row>
    <row r="414">
      <c r="A414" s="107"/>
      <c r="B414" s="107"/>
      <c r="C414" s="107"/>
      <c r="D414" s="107"/>
      <c r="E414" s="107"/>
      <c r="F414" s="107"/>
      <c r="G414" s="107"/>
      <c r="H414" s="108"/>
      <c r="I414" s="109"/>
      <c r="J414" s="107"/>
      <c r="K414" s="109"/>
      <c r="L414" s="107"/>
      <c r="M414" s="107"/>
      <c r="N414" s="109"/>
    </row>
    <row r="415">
      <c r="A415" s="107"/>
      <c r="B415" s="107"/>
      <c r="C415" s="107"/>
      <c r="D415" s="107"/>
      <c r="E415" s="107"/>
      <c r="F415" s="107"/>
      <c r="G415" s="107"/>
      <c r="H415" s="108"/>
      <c r="I415" s="109"/>
      <c r="J415" s="107"/>
      <c r="K415" s="109"/>
      <c r="L415" s="107"/>
      <c r="M415" s="107"/>
      <c r="N415" s="109"/>
    </row>
    <row r="416">
      <c r="A416" s="107"/>
      <c r="B416" s="107"/>
      <c r="C416" s="107"/>
      <c r="D416" s="107"/>
      <c r="E416" s="107"/>
      <c r="F416" s="107"/>
      <c r="G416" s="107"/>
      <c r="H416" s="108"/>
      <c r="I416" s="109"/>
      <c r="J416" s="107"/>
      <c r="K416" s="109"/>
      <c r="L416" s="107"/>
      <c r="M416" s="107"/>
      <c r="N416" s="109"/>
    </row>
    <row r="417">
      <c r="A417" s="107"/>
      <c r="B417" s="107"/>
      <c r="C417" s="107"/>
      <c r="D417" s="107"/>
      <c r="E417" s="107"/>
      <c r="F417" s="107"/>
      <c r="G417" s="107"/>
      <c r="H417" s="108"/>
      <c r="I417" s="109"/>
      <c r="J417" s="107"/>
      <c r="K417" s="109"/>
      <c r="L417" s="107"/>
      <c r="M417" s="107"/>
      <c r="N417" s="109"/>
    </row>
    <row r="418">
      <c r="A418" s="107"/>
      <c r="B418" s="107"/>
      <c r="C418" s="107"/>
      <c r="D418" s="107"/>
      <c r="E418" s="107"/>
      <c r="F418" s="107"/>
      <c r="G418" s="107"/>
      <c r="H418" s="108"/>
      <c r="I418" s="109"/>
      <c r="J418" s="107"/>
      <c r="K418" s="109"/>
      <c r="L418" s="107"/>
      <c r="M418" s="107"/>
      <c r="N418" s="109"/>
    </row>
    <row r="419">
      <c r="A419" s="107"/>
      <c r="B419" s="107"/>
      <c r="C419" s="107"/>
      <c r="D419" s="107"/>
      <c r="E419" s="107"/>
      <c r="F419" s="107"/>
      <c r="G419" s="107"/>
      <c r="H419" s="108"/>
      <c r="I419" s="109"/>
      <c r="J419" s="107"/>
      <c r="K419" s="109"/>
      <c r="L419" s="107"/>
      <c r="M419" s="107"/>
      <c r="N419" s="109"/>
    </row>
    <row r="420">
      <c r="A420" s="107"/>
      <c r="B420" s="107"/>
      <c r="C420" s="107"/>
      <c r="D420" s="107"/>
      <c r="E420" s="107"/>
      <c r="F420" s="107"/>
      <c r="G420" s="107"/>
      <c r="H420" s="108"/>
      <c r="I420" s="109"/>
      <c r="J420" s="107"/>
      <c r="K420" s="109"/>
      <c r="L420" s="107"/>
      <c r="M420" s="107"/>
      <c r="N420" s="109"/>
    </row>
    <row r="421">
      <c r="A421" s="107"/>
      <c r="B421" s="107"/>
      <c r="C421" s="107"/>
      <c r="D421" s="107"/>
      <c r="E421" s="107"/>
      <c r="F421" s="107"/>
      <c r="G421" s="107"/>
      <c r="H421" s="108"/>
      <c r="I421" s="109"/>
      <c r="J421" s="107"/>
      <c r="K421" s="109"/>
      <c r="L421" s="107"/>
      <c r="M421" s="107"/>
      <c r="N421" s="109"/>
    </row>
    <row r="422">
      <c r="A422" s="107"/>
      <c r="B422" s="107"/>
      <c r="C422" s="107"/>
      <c r="D422" s="107"/>
      <c r="E422" s="107"/>
      <c r="F422" s="107"/>
      <c r="G422" s="107"/>
      <c r="H422" s="108"/>
      <c r="I422" s="109"/>
      <c r="J422" s="107"/>
      <c r="K422" s="109"/>
      <c r="L422" s="107"/>
      <c r="M422" s="107"/>
      <c r="N422" s="109"/>
    </row>
    <row r="423">
      <c r="A423" s="107"/>
      <c r="B423" s="107"/>
      <c r="C423" s="107"/>
      <c r="D423" s="107"/>
      <c r="E423" s="107"/>
      <c r="F423" s="107"/>
      <c r="G423" s="107"/>
      <c r="H423" s="108"/>
      <c r="I423" s="109"/>
      <c r="J423" s="107"/>
      <c r="K423" s="109"/>
      <c r="L423" s="107"/>
      <c r="M423" s="107"/>
      <c r="N423" s="109"/>
    </row>
    <row r="424">
      <c r="A424" s="107"/>
      <c r="B424" s="107"/>
      <c r="C424" s="107"/>
      <c r="D424" s="107"/>
      <c r="E424" s="107"/>
      <c r="F424" s="107"/>
      <c r="G424" s="107"/>
      <c r="H424" s="108"/>
      <c r="I424" s="109"/>
      <c r="J424" s="107"/>
      <c r="K424" s="109"/>
      <c r="L424" s="107"/>
      <c r="M424" s="107"/>
      <c r="N424" s="109"/>
    </row>
    <row r="425">
      <c r="A425" s="107"/>
      <c r="B425" s="107"/>
      <c r="C425" s="107"/>
      <c r="D425" s="107"/>
      <c r="E425" s="107"/>
      <c r="F425" s="107"/>
      <c r="G425" s="107"/>
      <c r="H425" s="108"/>
      <c r="I425" s="109"/>
      <c r="J425" s="107"/>
      <c r="K425" s="109"/>
      <c r="L425" s="107"/>
      <c r="M425" s="107"/>
      <c r="N425" s="109"/>
    </row>
    <row r="426">
      <c r="A426" s="107"/>
      <c r="B426" s="107"/>
      <c r="C426" s="107"/>
      <c r="D426" s="107"/>
      <c r="E426" s="107"/>
      <c r="F426" s="107"/>
      <c r="G426" s="107"/>
      <c r="H426" s="108"/>
      <c r="I426" s="109"/>
      <c r="J426" s="107"/>
      <c r="K426" s="109"/>
      <c r="L426" s="107"/>
      <c r="M426" s="107"/>
      <c r="N426" s="109"/>
    </row>
    <row r="427">
      <c r="A427" s="107"/>
      <c r="B427" s="107"/>
      <c r="C427" s="107"/>
      <c r="D427" s="107"/>
      <c r="E427" s="107"/>
      <c r="F427" s="107"/>
      <c r="G427" s="107"/>
      <c r="H427" s="108"/>
      <c r="I427" s="109"/>
      <c r="J427" s="107"/>
      <c r="K427" s="109"/>
      <c r="L427" s="107"/>
      <c r="M427" s="107"/>
      <c r="N427" s="109"/>
    </row>
    <row r="428">
      <c r="A428" s="107"/>
      <c r="B428" s="107"/>
      <c r="C428" s="107"/>
      <c r="D428" s="107"/>
      <c r="E428" s="107"/>
      <c r="F428" s="107"/>
      <c r="G428" s="107"/>
      <c r="H428" s="108"/>
      <c r="I428" s="109"/>
      <c r="J428" s="107"/>
      <c r="K428" s="109"/>
      <c r="L428" s="107"/>
      <c r="M428" s="107"/>
      <c r="N428" s="109"/>
    </row>
    <row r="429">
      <c r="A429" s="107"/>
      <c r="B429" s="107"/>
      <c r="C429" s="107"/>
      <c r="D429" s="107"/>
      <c r="E429" s="107"/>
      <c r="F429" s="107"/>
      <c r="G429" s="107"/>
      <c r="H429" s="108"/>
      <c r="I429" s="109"/>
      <c r="J429" s="107"/>
      <c r="K429" s="109"/>
      <c r="L429" s="107"/>
      <c r="M429" s="107"/>
      <c r="N429" s="109"/>
    </row>
    <row r="430">
      <c r="A430" s="107"/>
      <c r="B430" s="107"/>
      <c r="C430" s="107"/>
      <c r="D430" s="107"/>
      <c r="E430" s="107"/>
      <c r="F430" s="107"/>
      <c r="G430" s="107"/>
      <c r="H430" s="108"/>
      <c r="I430" s="109"/>
      <c r="J430" s="107"/>
      <c r="K430" s="109"/>
      <c r="L430" s="107"/>
      <c r="M430" s="107"/>
      <c r="N430" s="109"/>
    </row>
    <row r="431">
      <c r="A431" s="107"/>
      <c r="B431" s="107"/>
      <c r="C431" s="107"/>
      <c r="D431" s="107"/>
      <c r="E431" s="107"/>
      <c r="F431" s="107"/>
      <c r="G431" s="107"/>
      <c r="H431" s="108"/>
      <c r="I431" s="109"/>
      <c r="J431" s="107"/>
      <c r="K431" s="109"/>
      <c r="L431" s="107"/>
      <c r="M431" s="107"/>
      <c r="N431" s="109"/>
    </row>
    <row r="432">
      <c r="A432" s="107"/>
      <c r="B432" s="107"/>
      <c r="C432" s="107"/>
      <c r="D432" s="107"/>
      <c r="E432" s="107"/>
      <c r="F432" s="107"/>
      <c r="G432" s="107"/>
      <c r="H432" s="108"/>
      <c r="I432" s="109"/>
      <c r="J432" s="107"/>
      <c r="K432" s="109"/>
      <c r="L432" s="107"/>
      <c r="M432" s="107"/>
      <c r="N432" s="109"/>
    </row>
    <row r="433">
      <c r="A433" s="107"/>
      <c r="B433" s="107"/>
      <c r="C433" s="107"/>
      <c r="D433" s="107"/>
      <c r="E433" s="107"/>
      <c r="F433" s="107"/>
      <c r="G433" s="107"/>
      <c r="H433" s="108"/>
      <c r="I433" s="109"/>
      <c r="J433" s="107"/>
      <c r="K433" s="109"/>
      <c r="L433" s="107"/>
      <c r="M433" s="107"/>
      <c r="N433" s="109"/>
    </row>
    <row r="434">
      <c r="A434" s="107"/>
      <c r="B434" s="107"/>
      <c r="C434" s="107"/>
      <c r="D434" s="107"/>
      <c r="E434" s="107"/>
      <c r="F434" s="107"/>
      <c r="G434" s="107"/>
      <c r="H434" s="108"/>
      <c r="I434" s="109"/>
      <c r="J434" s="107"/>
      <c r="K434" s="109"/>
      <c r="L434" s="107"/>
      <c r="M434" s="107"/>
      <c r="N434" s="109"/>
    </row>
    <row r="435">
      <c r="A435" s="107"/>
      <c r="B435" s="107"/>
      <c r="C435" s="107"/>
      <c r="D435" s="107"/>
      <c r="E435" s="107"/>
      <c r="F435" s="107"/>
      <c r="G435" s="107"/>
      <c r="H435" s="108"/>
      <c r="I435" s="109"/>
      <c r="J435" s="107"/>
      <c r="K435" s="109"/>
      <c r="L435" s="107"/>
      <c r="M435" s="107"/>
      <c r="N435" s="109"/>
    </row>
    <row r="436">
      <c r="A436" s="107"/>
      <c r="B436" s="107"/>
      <c r="C436" s="107"/>
      <c r="D436" s="107"/>
      <c r="E436" s="107"/>
      <c r="F436" s="107"/>
      <c r="G436" s="107"/>
      <c r="H436" s="108"/>
      <c r="I436" s="109"/>
      <c r="J436" s="107"/>
      <c r="K436" s="109"/>
      <c r="L436" s="107"/>
      <c r="M436" s="107"/>
      <c r="N436" s="109"/>
    </row>
    <row r="437">
      <c r="A437" s="107"/>
      <c r="B437" s="107"/>
      <c r="C437" s="107"/>
      <c r="D437" s="107"/>
      <c r="E437" s="107"/>
      <c r="F437" s="107"/>
      <c r="G437" s="107"/>
      <c r="H437" s="108"/>
      <c r="I437" s="109"/>
      <c r="J437" s="107"/>
      <c r="K437" s="109"/>
      <c r="L437" s="107"/>
      <c r="M437" s="107"/>
      <c r="N437" s="109"/>
    </row>
    <row r="438">
      <c r="A438" s="107"/>
      <c r="B438" s="107"/>
      <c r="C438" s="107"/>
      <c r="D438" s="107"/>
      <c r="E438" s="107"/>
      <c r="F438" s="107"/>
      <c r="G438" s="107"/>
      <c r="H438" s="108"/>
      <c r="I438" s="109"/>
      <c r="J438" s="107"/>
      <c r="K438" s="109"/>
      <c r="L438" s="107"/>
      <c r="M438" s="107"/>
      <c r="N438" s="109"/>
    </row>
    <row r="439">
      <c r="A439" s="107"/>
      <c r="B439" s="107"/>
      <c r="C439" s="107"/>
      <c r="D439" s="107"/>
      <c r="E439" s="107"/>
      <c r="F439" s="107"/>
      <c r="G439" s="107"/>
      <c r="H439" s="108"/>
      <c r="I439" s="109"/>
      <c r="J439" s="107"/>
      <c r="K439" s="109"/>
      <c r="L439" s="107"/>
      <c r="M439" s="107"/>
      <c r="N439" s="109"/>
    </row>
    <row r="440">
      <c r="A440" s="107"/>
      <c r="B440" s="107"/>
      <c r="C440" s="107"/>
      <c r="D440" s="107"/>
      <c r="E440" s="107"/>
      <c r="F440" s="107"/>
      <c r="G440" s="107"/>
      <c r="H440" s="108"/>
      <c r="I440" s="109"/>
      <c r="J440" s="107"/>
      <c r="K440" s="109"/>
      <c r="L440" s="107"/>
      <c r="M440" s="107"/>
      <c r="N440" s="109"/>
    </row>
    <row r="441">
      <c r="A441" s="107"/>
      <c r="B441" s="107"/>
      <c r="C441" s="107"/>
      <c r="D441" s="107"/>
      <c r="E441" s="107"/>
      <c r="F441" s="107"/>
      <c r="G441" s="107"/>
      <c r="H441" s="108"/>
      <c r="I441" s="109"/>
      <c r="J441" s="107"/>
      <c r="K441" s="109"/>
      <c r="L441" s="107"/>
      <c r="M441" s="107"/>
      <c r="N441" s="109"/>
    </row>
    <row r="442">
      <c r="A442" s="107"/>
      <c r="B442" s="107"/>
      <c r="C442" s="107"/>
      <c r="D442" s="107"/>
      <c r="E442" s="107"/>
      <c r="F442" s="107"/>
      <c r="G442" s="107"/>
      <c r="H442" s="108"/>
      <c r="I442" s="109"/>
      <c r="J442" s="107"/>
      <c r="K442" s="109"/>
      <c r="L442" s="107"/>
      <c r="M442" s="107"/>
      <c r="N442" s="109"/>
    </row>
    <row r="443">
      <c r="A443" s="107"/>
      <c r="B443" s="107"/>
      <c r="C443" s="107"/>
      <c r="D443" s="107"/>
      <c r="E443" s="107"/>
      <c r="F443" s="107"/>
      <c r="G443" s="107"/>
      <c r="H443" s="108"/>
      <c r="I443" s="109"/>
      <c r="J443" s="107"/>
      <c r="K443" s="109"/>
      <c r="L443" s="107"/>
      <c r="M443" s="107"/>
      <c r="N443" s="109"/>
    </row>
    <row r="444">
      <c r="A444" s="107"/>
      <c r="B444" s="107"/>
      <c r="C444" s="107"/>
      <c r="D444" s="107"/>
      <c r="E444" s="107"/>
      <c r="F444" s="107"/>
      <c r="G444" s="107"/>
      <c r="H444" s="108"/>
      <c r="I444" s="109"/>
      <c r="J444" s="107"/>
      <c r="K444" s="109"/>
      <c r="L444" s="107"/>
      <c r="M444" s="107"/>
      <c r="N444" s="109"/>
    </row>
    <row r="445">
      <c r="A445" s="107"/>
      <c r="B445" s="107"/>
      <c r="C445" s="107"/>
      <c r="D445" s="107"/>
      <c r="E445" s="107"/>
      <c r="F445" s="107"/>
      <c r="G445" s="107"/>
      <c r="H445" s="108"/>
      <c r="I445" s="109"/>
      <c r="J445" s="107"/>
      <c r="K445" s="109"/>
      <c r="L445" s="107"/>
      <c r="M445" s="107"/>
      <c r="N445" s="109"/>
    </row>
    <row r="446">
      <c r="A446" s="107"/>
      <c r="B446" s="107"/>
      <c r="C446" s="107"/>
      <c r="D446" s="107"/>
      <c r="E446" s="107"/>
      <c r="F446" s="107"/>
      <c r="G446" s="107"/>
      <c r="H446" s="108"/>
      <c r="I446" s="109"/>
      <c r="J446" s="107"/>
      <c r="K446" s="109"/>
      <c r="L446" s="107"/>
      <c r="M446" s="107"/>
      <c r="N446" s="109"/>
    </row>
    <row r="447">
      <c r="A447" s="107"/>
      <c r="B447" s="107"/>
      <c r="C447" s="107"/>
      <c r="D447" s="107"/>
      <c r="E447" s="107"/>
      <c r="F447" s="107"/>
      <c r="G447" s="107"/>
      <c r="H447" s="108"/>
      <c r="I447" s="109"/>
      <c r="J447" s="107"/>
      <c r="K447" s="109"/>
      <c r="L447" s="107"/>
      <c r="M447" s="107"/>
      <c r="N447" s="109"/>
    </row>
    <row r="448">
      <c r="A448" s="107"/>
      <c r="B448" s="107"/>
      <c r="C448" s="107"/>
      <c r="D448" s="107"/>
      <c r="E448" s="107"/>
      <c r="F448" s="107"/>
      <c r="G448" s="107"/>
      <c r="H448" s="108"/>
      <c r="I448" s="109"/>
      <c r="J448" s="107"/>
      <c r="K448" s="109"/>
      <c r="L448" s="107"/>
      <c r="M448" s="107"/>
      <c r="N448" s="109"/>
    </row>
    <row r="449">
      <c r="A449" s="107"/>
      <c r="B449" s="107"/>
      <c r="C449" s="107"/>
      <c r="D449" s="107"/>
      <c r="E449" s="107"/>
      <c r="F449" s="107"/>
      <c r="G449" s="107"/>
      <c r="H449" s="108"/>
      <c r="I449" s="109"/>
      <c r="J449" s="107"/>
      <c r="K449" s="109"/>
      <c r="L449" s="107"/>
      <c r="M449" s="107"/>
      <c r="N449" s="109"/>
    </row>
    <row r="450">
      <c r="A450" s="107"/>
      <c r="B450" s="107"/>
      <c r="C450" s="107"/>
      <c r="D450" s="107"/>
      <c r="E450" s="107"/>
      <c r="F450" s="107"/>
      <c r="G450" s="107"/>
      <c r="H450" s="108"/>
      <c r="I450" s="109"/>
      <c r="J450" s="107"/>
      <c r="K450" s="109"/>
      <c r="L450" s="107"/>
      <c r="M450" s="107"/>
      <c r="N450" s="109"/>
    </row>
    <row r="451">
      <c r="A451" s="107"/>
      <c r="B451" s="107"/>
      <c r="C451" s="107"/>
      <c r="D451" s="107"/>
      <c r="E451" s="107"/>
      <c r="F451" s="107"/>
      <c r="G451" s="107"/>
      <c r="H451" s="108"/>
      <c r="I451" s="109"/>
      <c r="J451" s="107"/>
      <c r="K451" s="109"/>
      <c r="L451" s="107"/>
      <c r="M451" s="107"/>
      <c r="N451" s="109"/>
    </row>
    <row r="452">
      <c r="A452" s="107"/>
      <c r="B452" s="107"/>
      <c r="C452" s="107"/>
      <c r="D452" s="107"/>
      <c r="E452" s="107"/>
      <c r="F452" s="107"/>
      <c r="G452" s="107"/>
      <c r="H452" s="108"/>
      <c r="I452" s="109"/>
      <c r="J452" s="107"/>
      <c r="K452" s="109"/>
      <c r="L452" s="107"/>
      <c r="M452" s="107"/>
      <c r="N452" s="109"/>
    </row>
    <row r="453">
      <c r="A453" s="107"/>
      <c r="B453" s="107"/>
      <c r="C453" s="107"/>
      <c r="D453" s="107"/>
      <c r="E453" s="107"/>
      <c r="F453" s="107"/>
      <c r="G453" s="107"/>
      <c r="H453" s="108"/>
      <c r="I453" s="109"/>
      <c r="J453" s="107"/>
      <c r="K453" s="109"/>
      <c r="L453" s="107"/>
      <c r="M453" s="107"/>
      <c r="N453" s="109"/>
    </row>
    <row r="454">
      <c r="A454" s="107"/>
      <c r="B454" s="107"/>
      <c r="C454" s="107"/>
      <c r="D454" s="107"/>
      <c r="E454" s="107"/>
      <c r="F454" s="107"/>
      <c r="G454" s="107"/>
      <c r="H454" s="108"/>
      <c r="I454" s="109"/>
      <c r="J454" s="107"/>
      <c r="K454" s="109"/>
      <c r="L454" s="107"/>
      <c r="M454" s="107"/>
      <c r="N454" s="109"/>
    </row>
    <row r="455">
      <c r="A455" s="107"/>
      <c r="B455" s="107"/>
      <c r="C455" s="107"/>
      <c r="D455" s="107"/>
      <c r="E455" s="107"/>
      <c r="F455" s="107"/>
      <c r="G455" s="107"/>
      <c r="H455" s="108"/>
      <c r="I455" s="109"/>
      <c r="J455" s="107"/>
      <c r="K455" s="109"/>
      <c r="L455" s="107"/>
      <c r="M455" s="107"/>
      <c r="N455" s="109"/>
    </row>
    <row r="456">
      <c r="A456" s="107"/>
      <c r="B456" s="107"/>
      <c r="C456" s="107"/>
      <c r="D456" s="107"/>
      <c r="E456" s="107"/>
      <c r="F456" s="107"/>
      <c r="G456" s="107"/>
      <c r="H456" s="108"/>
      <c r="I456" s="109"/>
      <c r="J456" s="107"/>
      <c r="K456" s="109"/>
      <c r="L456" s="107"/>
      <c r="M456" s="107"/>
      <c r="N456" s="109"/>
    </row>
    <row r="457">
      <c r="A457" s="107"/>
      <c r="B457" s="107"/>
      <c r="C457" s="107"/>
      <c r="D457" s="107"/>
      <c r="E457" s="107"/>
      <c r="F457" s="107"/>
      <c r="G457" s="107"/>
      <c r="H457" s="108"/>
      <c r="I457" s="109"/>
      <c r="J457" s="107"/>
      <c r="K457" s="109"/>
      <c r="L457" s="107"/>
      <c r="M457" s="107"/>
      <c r="N457" s="109"/>
    </row>
    <row r="458">
      <c r="A458" s="107"/>
      <c r="B458" s="107"/>
      <c r="C458" s="107"/>
      <c r="D458" s="107"/>
      <c r="E458" s="107"/>
      <c r="F458" s="107"/>
      <c r="G458" s="107"/>
      <c r="H458" s="108"/>
      <c r="I458" s="109"/>
      <c r="J458" s="107"/>
      <c r="K458" s="109"/>
      <c r="L458" s="107"/>
      <c r="M458" s="107"/>
      <c r="N458" s="109"/>
    </row>
    <row r="459">
      <c r="A459" s="107"/>
      <c r="B459" s="107"/>
      <c r="C459" s="107"/>
      <c r="D459" s="107"/>
      <c r="E459" s="107"/>
      <c r="F459" s="107"/>
      <c r="G459" s="107"/>
      <c r="H459" s="108"/>
      <c r="I459" s="109"/>
      <c r="J459" s="107"/>
      <c r="K459" s="109"/>
      <c r="L459" s="107"/>
      <c r="M459" s="107"/>
      <c r="N459" s="109"/>
    </row>
    <row r="460">
      <c r="A460" s="107"/>
      <c r="B460" s="107"/>
      <c r="C460" s="107"/>
      <c r="D460" s="107"/>
      <c r="E460" s="107"/>
      <c r="F460" s="107"/>
      <c r="G460" s="107"/>
      <c r="H460" s="108"/>
      <c r="I460" s="109"/>
      <c r="J460" s="107"/>
      <c r="K460" s="109"/>
      <c r="L460" s="107"/>
      <c r="M460" s="107"/>
      <c r="N460" s="109"/>
    </row>
    <row r="461">
      <c r="A461" s="107"/>
      <c r="B461" s="107"/>
      <c r="C461" s="107"/>
      <c r="D461" s="107"/>
      <c r="E461" s="107"/>
      <c r="F461" s="107"/>
      <c r="G461" s="107"/>
      <c r="H461" s="108"/>
      <c r="I461" s="109"/>
      <c r="J461" s="107"/>
      <c r="K461" s="109"/>
      <c r="L461" s="107"/>
      <c r="M461" s="107"/>
      <c r="N461" s="109"/>
    </row>
    <row r="462">
      <c r="A462" s="107"/>
      <c r="B462" s="107"/>
      <c r="C462" s="107"/>
      <c r="D462" s="107"/>
      <c r="E462" s="107"/>
      <c r="F462" s="107"/>
      <c r="G462" s="107"/>
      <c r="H462" s="108"/>
      <c r="I462" s="109"/>
      <c r="J462" s="107"/>
      <c r="K462" s="109"/>
      <c r="L462" s="107"/>
      <c r="M462" s="107"/>
      <c r="N462" s="109"/>
    </row>
    <row r="463">
      <c r="A463" s="107"/>
      <c r="B463" s="107"/>
      <c r="C463" s="107"/>
      <c r="D463" s="107"/>
      <c r="E463" s="107"/>
      <c r="F463" s="107"/>
      <c r="G463" s="107"/>
      <c r="H463" s="108"/>
      <c r="I463" s="109"/>
      <c r="J463" s="107"/>
      <c r="K463" s="109"/>
      <c r="L463" s="107"/>
      <c r="M463" s="107"/>
      <c r="N463" s="109"/>
    </row>
    <row r="464">
      <c r="A464" s="107"/>
      <c r="B464" s="107"/>
      <c r="C464" s="107"/>
      <c r="D464" s="107"/>
      <c r="E464" s="107"/>
      <c r="F464" s="107"/>
      <c r="G464" s="107"/>
      <c r="H464" s="108"/>
      <c r="I464" s="109"/>
      <c r="J464" s="107"/>
      <c r="K464" s="109"/>
      <c r="L464" s="107"/>
      <c r="M464" s="107"/>
      <c r="N464" s="109"/>
    </row>
    <row r="465">
      <c r="A465" s="107"/>
      <c r="B465" s="107"/>
      <c r="C465" s="107"/>
      <c r="D465" s="107"/>
      <c r="E465" s="107"/>
      <c r="F465" s="107"/>
      <c r="G465" s="107"/>
      <c r="H465" s="108"/>
      <c r="I465" s="109"/>
      <c r="J465" s="107"/>
      <c r="K465" s="109"/>
      <c r="L465" s="107"/>
      <c r="M465" s="107"/>
      <c r="N465" s="109"/>
    </row>
    <row r="466">
      <c r="A466" s="107"/>
      <c r="B466" s="107"/>
      <c r="C466" s="107"/>
      <c r="D466" s="107"/>
      <c r="E466" s="107"/>
      <c r="F466" s="107"/>
      <c r="G466" s="107"/>
      <c r="H466" s="108"/>
      <c r="I466" s="109"/>
      <c r="J466" s="107"/>
      <c r="K466" s="109"/>
      <c r="L466" s="107"/>
      <c r="M466" s="107"/>
      <c r="N466" s="109"/>
    </row>
    <row r="467">
      <c r="A467" s="107"/>
      <c r="B467" s="107"/>
      <c r="C467" s="107"/>
      <c r="D467" s="107"/>
      <c r="E467" s="107"/>
      <c r="F467" s="107"/>
      <c r="G467" s="107"/>
      <c r="H467" s="108"/>
      <c r="I467" s="109"/>
      <c r="J467" s="107"/>
      <c r="K467" s="109"/>
      <c r="L467" s="107"/>
      <c r="M467" s="107"/>
      <c r="N467" s="109"/>
    </row>
    <row r="468">
      <c r="A468" s="107"/>
      <c r="B468" s="107"/>
      <c r="C468" s="107"/>
      <c r="D468" s="107"/>
      <c r="E468" s="107"/>
      <c r="F468" s="107"/>
      <c r="G468" s="107"/>
      <c r="H468" s="108"/>
      <c r="I468" s="109"/>
      <c r="J468" s="107"/>
      <c r="K468" s="109"/>
      <c r="L468" s="107"/>
      <c r="M468" s="107"/>
      <c r="N468" s="109"/>
    </row>
    <row r="469">
      <c r="A469" s="107"/>
      <c r="B469" s="107"/>
      <c r="C469" s="107"/>
      <c r="D469" s="107"/>
      <c r="E469" s="107"/>
      <c r="F469" s="107"/>
      <c r="G469" s="107"/>
      <c r="H469" s="108"/>
      <c r="I469" s="109"/>
      <c r="J469" s="107"/>
      <c r="K469" s="109"/>
      <c r="L469" s="107"/>
      <c r="M469" s="107"/>
      <c r="N469" s="109"/>
    </row>
    <row r="470">
      <c r="A470" s="107"/>
      <c r="B470" s="107"/>
      <c r="C470" s="107"/>
      <c r="D470" s="107"/>
      <c r="E470" s="107"/>
      <c r="F470" s="107"/>
      <c r="G470" s="107"/>
      <c r="H470" s="108"/>
      <c r="I470" s="109"/>
      <c r="J470" s="107"/>
      <c r="K470" s="109"/>
      <c r="L470" s="107"/>
      <c r="M470" s="107"/>
      <c r="N470" s="109"/>
    </row>
    <row r="471">
      <c r="A471" s="107"/>
      <c r="B471" s="107"/>
      <c r="C471" s="107"/>
      <c r="D471" s="107"/>
      <c r="E471" s="107"/>
      <c r="F471" s="107"/>
      <c r="G471" s="107"/>
      <c r="H471" s="108"/>
      <c r="I471" s="109"/>
      <c r="J471" s="107"/>
      <c r="K471" s="109"/>
      <c r="L471" s="107"/>
      <c r="M471" s="107"/>
      <c r="N471" s="109"/>
    </row>
    <row r="472">
      <c r="A472" s="107"/>
      <c r="B472" s="107"/>
      <c r="C472" s="107"/>
      <c r="D472" s="107"/>
      <c r="E472" s="107"/>
      <c r="F472" s="107"/>
      <c r="G472" s="107"/>
      <c r="H472" s="108"/>
      <c r="I472" s="109"/>
      <c r="J472" s="107"/>
      <c r="K472" s="109"/>
      <c r="L472" s="107"/>
      <c r="M472" s="107"/>
      <c r="N472" s="109"/>
    </row>
    <row r="473">
      <c r="A473" s="107"/>
      <c r="B473" s="107"/>
      <c r="C473" s="107"/>
      <c r="D473" s="107"/>
      <c r="E473" s="107"/>
      <c r="F473" s="107"/>
      <c r="G473" s="107"/>
      <c r="H473" s="108"/>
      <c r="I473" s="109"/>
      <c r="J473" s="107"/>
      <c r="K473" s="109"/>
      <c r="L473" s="107"/>
      <c r="M473" s="107"/>
      <c r="N473" s="109"/>
    </row>
    <row r="474">
      <c r="A474" s="107"/>
      <c r="B474" s="107"/>
      <c r="C474" s="107"/>
      <c r="D474" s="107"/>
      <c r="E474" s="107"/>
      <c r="F474" s="107"/>
      <c r="G474" s="107"/>
      <c r="H474" s="108"/>
      <c r="I474" s="109"/>
      <c r="J474" s="107"/>
      <c r="K474" s="109"/>
      <c r="L474" s="107"/>
      <c r="M474" s="107"/>
      <c r="N474" s="109"/>
    </row>
    <row r="475">
      <c r="A475" s="107"/>
      <c r="B475" s="107"/>
      <c r="C475" s="107"/>
      <c r="D475" s="107"/>
      <c r="E475" s="107"/>
      <c r="F475" s="107"/>
      <c r="G475" s="107"/>
      <c r="H475" s="108"/>
      <c r="I475" s="109"/>
      <c r="J475" s="107"/>
      <c r="K475" s="109"/>
      <c r="L475" s="107"/>
      <c r="M475" s="107"/>
      <c r="N475" s="109"/>
    </row>
    <row r="476">
      <c r="A476" s="107"/>
      <c r="B476" s="107"/>
      <c r="C476" s="107"/>
      <c r="D476" s="107"/>
      <c r="E476" s="107"/>
      <c r="F476" s="107"/>
      <c r="G476" s="107"/>
      <c r="H476" s="108"/>
      <c r="I476" s="109"/>
      <c r="J476" s="107"/>
      <c r="K476" s="109"/>
      <c r="L476" s="107"/>
      <c r="M476" s="107"/>
      <c r="N476" s="109"/>
    </row>
    <row r="477">
      <c r="A477" s="107"/>
      <c r="B477" s="107"/>
      <c r="C477" s="107"/>
      <c r="D477" s="107"/>
      <c r="E477" s="107"/>
      <c r="F477" s="107"/>
      <c r="G477" s="107"/>
      <c r="H477" s="108"/>
      <c r="I477" s="109"/>
      <c r="J477" s="107"/>
      <c r="K477" s="109"/>
      <c r="L477" s="107"/>
      <c r="M477" s="107"/>
      <c r="N477" s="109"/>
    </row>
    <row r="478">
      <c r="A478" s="107"/>
      <c r="B478" s="107"/>
      <c r="C478" s="107"/>
      <c r="D478" s="107"/>
      <c r="E478" s="107"/>
      <c r="F478" s="107"/>
      <c r="G478" s="107"/>
      <c r="H478" s="108"/>
      <c r="I478" s="109"/>
      <c r="J478" s="107"/>
      <c r="K478" s="109"/>
      <c r="L478" s="107"/>
      <c r="M478" s="107"/>
      <c r="N478" s="109"/>
    </row>
    <row r="479">
      <c r="A479" s="107"/>
      <c r="B479" s="107"/>
      <c r="C479" s="107"/>
      <c r="D479" s="107"/>
      <c r="E479" s="107"/>
      <c r="F479" s="107"/>
      <c r="G479" s="107"/>
      <c r="H479" s="108"/>
      <c r="I479" s="109"/>
      <c r="J479" s="107"/>
      <c r="K479" s="109"/>
      <c r="L479" s="107"/>
      <c r="M479" s="107"/>
      <c r="N479" s="109"/>
    </row>
    <row r="480">
      <c r="A480" s="107"/>
      <c r="B480" s="107"/>
      <c r="C480" s="107"/>
      <c r="D480" s="107"/>
      <c r="E480" s="107"/>
      <c r="F480" s="107"/>
      <c r="G480" s="107"/>
      <c r="H480" s="108"/>
      <c r="I480" s="109"/>
      <c r="J480" s="107"/>
      <c r="K480" s="109"/>
      <c r="L480" s="107"/>
      <c r="M480" s="107"/>
      <c r="N480" s="109"/>
    </row>
    <row r="481">
      <c r="A481" s="107"/>
      <c r="B481" s="107"/>
      <c r="C481" s="107"/>
      <c r="D481" s="107"/>
      <c r="E481" s="107"/>
      <c r="F481" s="107"/>
      <c r="G481" s="107"/>
      <c r="H481" s="108"/>
      <c r="I481" s="109"/>
      <c r="J481" s="107"/>
      <c r="K481" s="109"/>
      <c r="L481" s="107"/>
      <c r="M481" s="107"/>
      <c r="N481" s="109"/>
    </row>
    <row r="482">
      <c r="A482" s="107"/>
      <c r="B482" s="107"/>
      <c r="C482" s="107"/>
      <c r="D482" s="107"/>
      <c r="E482" s="107"/>
      <c r="F482" s="107"/>
      <c r="G482" s="107"/>
      <c r="H482" s="108"/>
      <c r="I482" s="109"/>
      <c r="J482" s="107"/>
      <c r="K482" s="109"/>
      <c r="L482" s="107"/>
      <c r="M482" s="107"/>
      <c r="N482" s="109"/>
    </row>
    <row r="483">
      <c r="A483" s="107"/>
      <c r="B483" s="107"/>
      <c r="C483" s="107"/>
      <c r="D483" s="107"/>
      <c r="E483" s="107"/>
      <c r="F483" s="107"/>
      <c r="G483" s="107"/>
      <c r="H483" s="108"/>
      <c r="I483" s="109"/>
      <c r="J483" s="107"/>
      <c r="K483" s="109"/>
      <c r="L483" s="107"/>
      <c r="M483" s="107"/>
      <c r="N483" s="109"/>
    </row>
    <row r="484">
      <c r="A484" s="107"/>
      <c r="B484" s="107"/>
      <c r="C484" s="107"/>
      <c r="D484" s="107"/>
      <c r="E484" s="107"/>
      <c r="F484" s="107"/>
      <c r="G484" s="107"/>
      <c r="H484" s="108"/>
      <c r="I484" s="109"/>
      <c r="J484" s="107"/>
      <c r="K484" s="109"/>
      <c r="L484" s="107"/>
      <c r="M484" s="107"/>
      <c r="N484" s="109"/>
    </row>
    <row r="485">
      <c r="A485" s="107"/>
      <c r="B485" s="107"/>
      <c r="C485" s="107"/>
      <c r="D485" s="107"/>
      <c r="E485" s="107"/>
      <c r="F485" s="107"/>
      <c r="G485" s="107"/>
      <c r="H485" s="108"/>
      <c r="I485" s="109"/>
      <c r="J485" s="107"/>
      <c r="K485" s="109"/>
      <c r="L485" s="107"/>
      <c r="M485" s="107"/>
      <c r="N485" s="109"/>
    </row>
    <row r="486">
      <c r="A486" s="107"/>
      <c r="B486" s="107"/>
      <c r="C486" s="107"/>
      <c r="D486" s="107"/>
      <c r="E486" s="107"/>
      <c r="F486" s="107"/>
      <c r="G486" s="107"/>
      <c r="H486" s="108"/>
      <c r="I486" s="109"/>
      <c r="J486" s="107"/>
      <c r="K486" s="109"/>
      <c r="L486" s="107"/>
      <c r="M486" s="107"/>
      <c r="N486" s="109"/>
    </row>
    <row r="487">
      <c r="A487" s="107"/>
      <c r="B487" s="107"/>
      <c r="C487" s="107"/>
      <c r="D487" s="107"/>
      <c r="E487" s="107"/>
      <c r="F487" s="107"/>
      <c r="G487" s="107"/>
      <c r="H487" s="108"/>
      <c r="I487" s="109"/>
      <c r="J487" s="107"/>
      <c r="K487" s="109"/>
      <c r="L487" s="107"/>
      <c r="M487" s="107"/>
      <c r="N487" s="109"/>
    </row>
    <row r="488">
      <c r="A488" s="107"/>
      <c r="B488" s="107"/>
      <c r="C488" s="107"/>
      <c r="D488" s="107"/>
      <c r="E488" s="107"/>
      <c r="F488" s="107"/>
      <c r="G488" s="107"/>
      <c r="H488" s="108"/>
      <c r="I488" s="109"/>
      <c r="J488" s="107"/>
      <c r="K488" s="109"/>
      <c r="L488" s="107"/>
      <c r="M488" s="107"/>
      <c r="N488" s="109"/>
    </row>
    <row r="489">
      <c r="A489" s="107"/>
      <c r="B489" s="107"/>
      <c r="C489" s="107"/>
      <c r="D489" s="107"/>
      <c r="E489" s="107"/>
      <c r="F489" s="107"/>
      <c r="G489" s="107"/>
      <c r="H489" s="108"/>
      <c r="I489" s="109"/>
      <c r="J489" s="107"/>
      <c r="K489" s="109"/>
      <c r="L489" s="107"/>
      <c r="M489" s="107"/>
      <c r="N489" s="109"/>
    </row>
    <row r="490">
      <c r="A490" s="107"/>
      <c r="B490" s="107"/>
      <c r="C490" s="107"/>
      <c r="D490" s="107"/>
      <c r="E490" s="107"/>
      <c r="F490" s="107"/>
      <c r="G490" s="107"/>
      <c r="H490" s="108"/>
      <c r="I490" s="109"/>
      <c r="J490" s="107"/>
      <c r="K490" s="109"/>
      <c r="L490" s="107"/>
      <c r="M490" s="107"/>
      <c r="N490" s="109"/>
    </row>
    <row r="491">
      <c r="A491" s="107"/>
      <c r="B491" s="107"/>
      <c r="C491" s="107"/>
      <c r="D491" s="107"/>
      <c r="E491" s="107"/>
      <c r="F491" s="107"/>
      <c r="G491" s="107"/>
      <c r="H491" s="108"/>
      <c r="I491" s="109"/>
      <c r="J491" s="107"/>
      <c r="K491" s="109"/>
      <c r="L491" s="107"/>
      <c r="M491" s="107"/>
      <c r="N491" s="109"/>
    </row>
    <row r="492">
      <c r="A492" s="107"/>
      <c r="B492" s="107"/>
      <c r="C492" s="107"/>
      <c r="D492" s="107"/>
      <c r="E492" s="107"/>
      <c r="F492" s="107"/>
      <c r="G492" s="107"/>
      <c r="H492" s="108"/>
      <c r="I492" s="109"/>
      <c r="J492" s="107"/>
      <c r="K492" s="109"/>
      <c r="L492" s="107"/>
      <c r="M492" s="107"/>
      <c r="N492" s="109"/>
    </row>
    <row r="493">
      <c r="A493" s="107"/>
      <c r="B493" s="107"/>
      <c r="C493" s="107"/>
      <c r="D493" s="107"/>
      <c r="E493" s="107"/>
      <c r="F493" s="107"/>
      <c r="G493" s="107"/>
      <c r="H493" s="108"/>
      <c r="I493" s="109"/>
      <c r="J493" s="107"/>
      <c r="K493" s="109"/>
      <c r="L493" s="107"/>
      <c r="M493" s="107"/>
      <c r="N493" s="109"/>
    </row>
    <row r="494">
      <c r="A494" s="107"/>
      <c r="B494" s="107"/>
      <c r="C494" s="107"/>
      <c r="D494" s="107"/>
      <c r="E494" s="107"/>
      <c r="F494" s="107"/>
      <c r="G494" s="107"/>
      <c r="H494" s="108"/>
      <c r="I494" s="109"/>
      <c r="J494" s="107"/>
      <c r="K494" s="109"/>
      <c r="L494" s="107"/>
      <c r="M494" s="107"/>
      <c r="N494" s="109"/>
    </row>
    <row r="495">
      <c r="A495" s="107"/>
      <c r="B495" s="107"/>
      <c r="C495" s="107"/>
      <c r="D495" s="107"/>
      <c r="E495" s="107"/>
      <c r="F495" s="107"/>
      <c r="G495" s="107"/>
      <c r="H495" s="108"/>
      <c r="I495" s="109"/>
      <c r="J495" s="107"/>
      <c r="K495" s="109"/>
      <c r="L495" s="107"/>
      <c r="M495" s="107"/>
      <c r="N495" s="109"/>
    </row>
    <row r="496">
      <c r="A496" s="107"/>
      <c r="B496" s="107"/>
      <c r="C496" s="107"/>
      <c r="D496" s="107"/>
      <c r="E496" s="107"/>
      <c r="F496" s="107"/>
      <c r="G496" s="107"/>
      <c r="H496" s="108"/>
      <c r="I496" s="109"/>
      <c r="J496" s="107"/>
      <c r="K496" s="109"/>
      <c r="L496" s="107"/>
      <c r="M496" s="107"/>
      <c r="N496" s="109"/>
    </row>
    <row r="497">
      <c r="A497" s="107"/>
      <c r="B497" s="107"/>
      <c r="C497" s="107"/>
      <c r="D497" s="107"/>
      <c r="E497" s="107"/>
      <c r="F497" s="107"/>
      <c r="G497" s="107"/>
      <c r="H497" s="108"/>
      <c r="I497" s="109"/>
      <c r="J497" s="107"/>
      <c r="K497" s="109"/>
      <c r="L497" s="107"/>
      <c r="M497" s="107"/>
      <c r="N497" s="109"/>
    </row>
    <row r="498">
      <c r="A498" s="107"/>
      <c r="B498" s="107"/>
      <c r="C498" s="107"/>
      <c r="D498" s="107"/>
      <c r="E498" s="107"/>
      <c r="F498" s="107"/>
      <c r="G498" s="107"/>
      <c r="H498" s="108"/>
      <c r="I498" s="109"/>
      <c r="J498" s="107"/>
      <c r="K498" s="109"/>
      <c r="L498" s="107"/>
      <c r="M498" s="107"/>
      <c r="N498" s="109"/>
    </row>
    <row r="499">
      <c r="A499" s="107"/>
      <c r="B499" s="107"/>
      <c r="C499" s="107"/>
      <c r="D499" s="107"/>
      <c r="E499" s="107"/>
      <c r="F499" s="107"/>
      <c r="G499" s="107"/>
      <c r="H499" s="108"/>
      <c r="I499" s="109"/>
      <c r="J499" s="107"/>
      <c r="K499" s="109"/>
      <c r="L499" s="107"/>
      <c r="M499" s="107"/>
      <c r="N499" s="109"/>
    </row>
    <row r="500">
      <c r="A500" s="107"/>
      <c r="B500" s="107"/>
      <c r="C500" s="107"/>
      <c r="D500" s="107"/>
      <c r="E500" s="107"/>
      <c r="F500" s="107"/>
      <c r="G500" s="107"/>
      <c r="H500" s="108"/>
      <c r="I500" s="109"/>
      <c r="J500" s="107"/>
      <c r="K500" s="109"/>
      <c r="L500" s="107"/>
      <c r="M500" s="107"/>
      <c r="N500" s="109"/>
    </row>
    <row r="501">
      <c r="A501" s="107"/>
      <c r="B501" s="107"/>
      <c r="C501" s="107"/>
      <c r="D501" s="107"/>
      <c r="E501" s="107"/>
      <c r="F501" s="107"/>
      <c r="G501" s="107"/>
      <c r="H501" s="108"/>
      <c r="I501" s="109"/>
      <c r="J501" s="107"/>
      <c r="K501" s="109"/>
      <c r="L501" s="107"/>
      <c r="M501" s="107"/>
      <c r="N501" s="109"/>
    </row>
    <row r="502">
      <c r="A502" s="107"/>
      <c r="B502" s="107"/>
      <c r="C502" s="107"/>
      <c r="D502" s="107"/>
      <c r="E502" s="107"/>
      <c r="F502" s="107"/>
      <c r="G502" s="107"/>
      <c r="H502" s="108"/>
      <c r="I502" s="109"/>
      <c r="J502" s="107"/>
      <c r="K502" s="109"/>
      <c r="L502" s="107"/>
      <c r="M502" s="107"/>
      <c r="N502" s="109"/>
    </row>
    <row r="503">
      <c r="A503" s="107"/>
      <c r="B503" s="107"/>
      <c r="C503" s="107"/>
      <c r="D503" s="107"/>
      <c r="E503" s="107"/>
      <c r="F503" s="107"/>
      <c r="G503" s="107"/>
      <c r="H503" s="108"/>
      <c r="I503" s="109"/>
      <c r="J503" s="107"/>
      <c r="K503" s="109"/>
      <c r="L503" s="107"/>
      <c r="M503" s="107"/>
      <c r="N503" s="109"/>
    </row>
    <row r="504">
      <c r="A504" s="107"/>
      <c r="B504" s="107"/>
      <c r="C504" s="107"/>
      <c r="D504" s="107"/>
      <c r="E504" s="107"/>
      <c r="F504" s="107"/>
      <c r="G504" s="107"/>
      <c r="H504" s="108"/>
      <c r="I504" s="109"/>
      <c r="J504" s="107"/>
      <c r="K504" s="109"/>
      <c r="L504" s="107"/>
      <c r="M504" s="107"/>
      <c r="N504" s="109"/>
    </row>
    <row r="505">
      <c r="A505" s="107"/>
      <c r="B505" s="107"/>
      <c r="C505" s="107"/>
      <c r="D505" s="107"/>
      <c r="E505" s="107"/>
      <c r="F505" s="107"/>
      <c r="G505" s="107"/>
      <c r="H505" s="108"/>
      <c r="I505" s="109"/>
      <c r="J505" s="107"/>
      <c r="K505" s="109"/>
      <c r="L505" s="107"/>
      <c r="M505" s="107"/>
      <c r="N505" s="109"/>
    </row>
    <row r="506">
      <c r="A506" s="107"/>
      <c r="B506" s="107"/>
      <c r="C506" s="107"/>
      <c r="D506" s="107"/>
      <c r="E506" s="107"/>
      <c r="F506" s="107"/>
      <c r="G506" s="107"/>
      <c r="H506" s="108"/>
      <c r="I506" s="109"/>
      <c r="J506" s="107"/>
      <c r="K506" s="109"/>
      <c r="L506" s="107"/>
      <c r="M506" s="107"/>
      <c r="N506" s="109"/>
    </row>
    <row r="507">
      <c r="A507" s="107"/>
      <c r="B507" s="107"/>
      <c r="C507" s="107"/>
      <c r="D507" s="107"/>
      <c r="E507" s="107"/>
      <c r="F507" s="107"/>
      <c r="G507" s="107"/>
      <c r="H507" s="108"/>
      <c r="I507" s="109"/>
      <c r="J507" s="107"/>
      <c r="K507" s="109"/>
      <c r="L507" s="107"/>
      <c r="M507" s="107"/>
      <c r="N507" s="109"/>
    </row>
    <row r="508">
      <c r="A508" s="107"/>
      <c r="B508" s="107"/>
      <c r="C508" s="107"/>
      <c r="D508" s="107"/>
      <c r="E508" s="107"/>
      <c r="F508" s="107"/>
      <c r="G508" s="107"/>
      <c r="H508" s="108"/>
      <c r="I508" s="109"/>
      <c r="J508" s="107"/>
      <c r="K508" s="109"/>
      <c r="L508" s="107"/>
      <c r="M508" s="107"/>
      <c r="N508" s="109"/>
    </row>
    <row r="509">
      <c r="A509" s="107"/>
      <c r="B509" s="107"/>
      <c r="C509" s="107"/>
      <c r="D509" s="107"/>
      <c r="E509" s="107"/>
      <c r="F509" s="107"/>
      <c r="G509" s="107"/>
      <c r="H509" s="108"/>
      <c r="I509" s="109"/>
      <c r="J509" s="107"/>
      <c r="K509" s="109"/>
      <c r="L509" s="107"/>
      <c r="M509" s="107"/>
      <c r="N509" s="109"/>
    </row>
    <row r="510">
      <c r="A510" s="107"/>
      <c r="B510" s="107"/>
      <c r="C510" s="107"/>
      <c r="D510" s="107"/>
      <c r="E510" s="107"/>
      <c r="F510" s="107"/>
      <c r="G510" s="107"/>
      <c r="H510" s="108"/>
      <c r="I510" s="109"/>
      <c r="J510" s="107"/>
      <c r="K510" s="109"/>
      <c r="L510" s="107"/>
      <c r="M510" s="107"/>
      <c r="N510" s="109"/>
    </row>
    <row r="511">
      <c r="A511" s="107"/>
      <c r="B511" s="107"/>
      <c r="C511" s="107"/>
      <c r="D511" s="107"/>
      <c r="E511" s="107"/>
      <c r="F511" s="107"/>
      <c r="G511" s="107"/>
      <c r="H511" s="108"/>
      <c r="I511" s="109"/>
      <c r="J511" s="107"/>
      <c r="K511" s="109"/>
      <c r="L511" s="107"/>
      <c r="M511" s="107"/>
      <c r="N511" s="109"/>
    </row>
    <row r="512">
      <c r="A512" s="107"/>
      <c r="B512" s="107"/>
      <c r="C512" s="107"/>
      <c r="D512" s="107"/>
      <c r="E512" s="107"/>
      <c r="F512" s="107"/>
      <c r="G512" s="107"/>
      <c r="H512" s="108"/>
      <c r="I512" s="109"/>
      <c r="J512" s="107"/>
      <c r="K512" s="109"/>
      <c r="L512" s="107"/>
      <c r="M512" s="107"/>
      <c r="N512" s="109"/>
    </row>
    <row r="513">
      <c r="A513" s="107"/>
      <c r="B513" s="107"/>
      <c r="C513" s="107"/>
      <c r="D513" s="107"/>
      <c r="E513" s="107"/>
      <c r="F513" s="107"/>
      <c r="G513" s="107"/>
      <c r="H513" s="108"/>
      <c r="I513" s="109"/>
      <c r="J513" s="107"/>
      <c r="K513" s="109"/>
      <c r="L513" s="107"/>
      <c r="M513" s="107"/>
      <c r="N513" s="109"/>
    </row>
    <row r="514">
      <c r="A514" s="107"/>
      <c r="B514" s="107"/>
      <c r="C514" s="107"/>
      <c r="D514" s="107"/>
      <c r="E514" s="107"/>
      <c r="F514" s="107"/>
      <c r="G514" s="107"/>
      <c r="H514" s="108"/>
      <c r="I514" s="109"/>
      <c r="J514" s="107"/>
      <c r="K514" s="109"/>
      <c r="L514" s="107"/>
      <c r="M514" s="107"/>
      <c r="N514" s="109"/>
    </row>
    <row r="515">
      <c r="A515" s="107"/>
      <c r="B515" s="107"/>
      <c r="C515" s="107"/>
      <c r="D515" s="107"/>
      <c r="E515" s="107"/>
      <c r="F515" s="107"/>
      <c r="G515" s="107"/>
      <c r="H515" s="108"/>
      <c r="I515" s="109"/>
      <c r="J515" s="107"/>
      <c r="K515" s="109"/>
      <c r="L515" s="107"/>
      <c r="M515" s="107"/>
      <c r="N515" s="109"/>
    </row>
    <row r="516">
      <c r="A516" s="107"/>
      <c r="B516" s="107"/>
      <c r="C516" s="107"/>
      <c r="D516" s="107"/>
      <c r="E516" s="107"/>
      <c r="F516" s="107"/>
      <c r="G516" s="107"/>
      <c r="H516" s="108"/>
      <c r="I516" s="109"/>
      <c r="J516" s="107"/>
      <c r="K516" s="109"/>
      <c r="L516" s="107"/>
      <c r="M516" s="107"/>
      <c r="N516" s="109"/>
    </row>
    <row r="517">
      <c r="A517" s="107"/>
      <c r="B517" s="107"/>
      <c r="C517" s="107"/>
      <c r="D517" s="107"/>
      <c r="E517" s="107"/>
      <c r="F517" s="107"/>
      <c r="G517" s="107"/>
      <c r="H517" s="108"/>
      <c r="I517" s="109"/>
      <c r="J517" s="107"/>
      <c r="K517" s="109"/>
      <c r="L517" s="107"/>
      <c r="M517" s="107"/>
      <c r="N517" s="109"/>
    </row>
    <row r="518">
      <c r="A518" s="107"/>
      <c r="B518" s="107"/>
      <c r="C518" s="107"/>
      <c r="D518" s="107"/>
      <c r="E518" s="107"/>
      <c r="F518" s="107"/>
      <c r="G518" s="107"/>
      <c r="H518" s="108"/>
      <c r="I518" s="109"/>
      <c r="J518" s="107"/>
      <c r="K518" s="109"/>
      <c r="L518" s="107"/>
      <c r="M518" s="107"/>
      <c r="N518" s="109"/>
    </row>
    <row r="519">
      <c r="A519" s="107"/>
      <c r="B519" s="107"/>
      <c r="C519" s="107"/>
      <c r="D519" s="107"/>
      <c r="E519" s="107"/>
      <c r="F519" s="107"/>
      <c r="G519" s="107"/>
      <c r="H519" s="108"/>
      <c r="I519" s="109"/>
      <c r="J519" s="107"/>
      <c r="K519" s="109"/>
      <c r="L519" s="107"/>
      <c r="M519" s="107"/>
      <c r="N519" s="109"/>
    </row>
    <row r="520">
      <c r="A520" s="107"/>
      <c r="B520" s="107"/>
      <c r="C520" s="107"/>
      <c r="D520" s="107"/>
      <c r="E520" s="107"/>
      <c r="F520" s="107"/>
      <c r="G520" s="107"/>
      <c r="H520" s="108"/>
      <c r="I520" s="109"/>
      <c r="J520" s="107"/>
      <c r="K520" s="109"/>
      <c r="L520" s="107"/>
      <c r="M520" s="107"/>
      <c r="N520" s="109"/>
    </row>
    <row r="521">
      <c r="A521" s="107"/>
      <c r="B521" s="107"/>
      <c r="C521" s="107"/>
      <c r="D521" s="107"/>
      <c r="E521" s="107"/>
      <c r="F521" s="107"/>
      <c r="G521" s="107"/>
      <c r="H521" s="108"/>
      <c r="I521" s="109"/>
      <c r="J521" s="107"/>
      <c r="K521" s="109"/>
      <c r="L521" s="107"/>
      <c r="M521" s="107"/>
      <c r="N521" s="109"/>
    </row>
    <row r="522">
      <c r="A522" s="107"/>
      <c r="B522" s="107"/>
      <c r="C522" s="107"/>
      <c r="D522" s="107"/>
      <c r="E522" s="107"/>
      <c r="F522" s="107"/>
      <c r="G522" s="107"/>
      <c r="H522" s="108"/>
      <c r="I522" s="109"/>
      <c r="J522" s="107"/>
      <c r="K522" s="109"/>
      <c r="L522" s="107"/>
      <c r="M522" s="107"/>
      <c r="N522" s="109"/>
    </row>
    <row r="523">
      <c r="A523" s="107"/>
      <c r="B523" s="107"/>
      <c r="C523" s="107"/>
      <c r="D523" s="107"/>
      <c r="E523" s="107"/>
      <c r="F523" s="107"/>
      <c r="G523" s="107"/>
      <c r="H523" s="108"/>
      <c r="I523" s="109"/>
      <c r="J523" s="107"/>
      <c r="K523" s="109"/>
      <c r="L523" s="107"/>
      <c r="M523" s="107"/>
      <c r="N523" s="109"/>
    </row>
    <row r="524">
      <c r="A524" s="107"/>
      <c r="B524" s="107"/>
      <c r="C524" s="107"/>
      <c r="D524" s="107"/>
      <c r="E524" s="107"/>
      <c r="F524" s="107"/>
      <c r="G524" s="107"/>
      <c r="H524" s="108"/>
      <c r="I524" s="109"/>
      <c r="J524" s="107"/>
      <c r="K524" s="109"/>
      <c r="L524" s="107"/>
      <c r="M524" s="107"/>
      <c r="N524" s="109"/>
    </row>
    <row r="525">
      <c r="A525" s="107"/>
      <c r="B525" s="107"/>
      <c r="C525" s="107"/>
      <c r="D525" s="107"/>
      <c r="E525" s="107"/>
      <c r="F525" s="107"/>
      <c r="G525" s="107"/>
      <c r="H525" s="108"/>
      <c r="I525" s="109"/>
      <c r="J525" s="107"/>
      <c r="K525" s="109"/>
      <c r="L525" s="107"/>
      <c r="M525" s="107"/>
      <c r="N525" s="109"/>
    </row>
    <row r="526">
      <c r="A526" s="107"/>
      <c r="B526" s="107"/>
      <c r="C526" s="107"/>
      <c r="D526" s="107"/>
      <c r="E526" s="107"/>
      <c r="F526" s="107"/>
      <c r="G526" s="107"/>
      <c r="H526" s="108"/>
      <c r="I526" s="109"/>
      <c r="J526" s="107"/>
      <c r="K526" s="109"/>
      <c r="L526" s="107"/>
      <c r="M526" s="107"/>
      <c r="N526" s="109"/>
    </row>
    <row r="527">
      <c r="A527" s="107"/>
      <c r="B527" s="107"/>
      <c r="C527" s="107"/>
      <c r="D527" s="107"/>
      <c r="E527" s="107"/>
      <c r="F527" s="107"/>
      <c r="G527" s="107"/>
      <c r="H527" s="108"/>
      <c r="I527" s="109"/>
      <c r="J527" s="107"/>
      <c r="K527" s="109"/>
      <c r="L527" s="107"/>
      <c r="M527" s="107"/>
      <c r="N527" s="109"/>
    </row>
    <row r="528">
      <c r="A528" s="107"/>
      <c r="B528" s="107"/>
      <c r="C528" s="107"/>
      <c r="D528" s="107"/>
      <c r="E528" s="107"/>
      <c r="F528" s="107"/>
      <c r="G528" s="107"/>
      <c r="H528" s="108"/>
      <c r="I528" s="109"/>
      <c r="J528" s="107"/>
      <c r="K528" s="109"/>
      <c r="L528" s="107"/>
      <c r="M528" s="107"/>
      <c r="N528" s="109"/>
    </row>
    <row r="529">
      <c r="A529" s="107"/>
      <c r="B529" s="107"/>
      <c r="C529" s="107"/>
      <c r="D529" s="107"/>
      <c r="E529" s="107"/>
      <c r="F529" s="107"/>
      <c r="G529" s="107"/>
      <c r="H529" s="108"/>
      <c r="I529" s="109"/>
      <c r="J529" s="107"/>
      <c r="K529" s="109"/>
      <c r="L529" s="107"/>
      <c r="M529" s="107"/>
      <c r="N529" s="109"/>
    </row>
    <row r="530">
      <c r="A530" s="107"/>
      <c r="B530" s="107"/>
      <c r="C530" s="107"/>
      <c r="D530" s="107"/>
      <c r="E530" s="107"/>
      <c r="F530" s="107"/>
      <c r="G530" s="107"/>
      <c r="H530" s="108"/>
      <c r="I530" s="109"/>
      <c r="J530" s="107"/>
      <c r="K530" s="109"/>
      <c r="L530" s="107"/>
      <c r="M530" s="107"/>
      <c r="N530" s="109"/>
    </row>
    <row r="531">
      <c r="A531" s="107"/>
      <c r="B531" s="107"/>
      <c r="C531" s="107"/>
      <c r="D531" s="107"/>
      <c r="E531" s="107"/>
      <c r="F531" s="107"/>
      <c r="G531" s="107"/>
      <c r="H531" s="108"/>
      <c r="I531" s="109"/>
      <c r="J531" s="107"/>
      <c r="K531" s="109"/>
      <c r="L531" s="107"/>
      <c r="M531" s="107"/>
      <c r="N531" s="109"/>
    </row>
    <row r="532">
      <c r="A532" s="107"/>
      <c r="B532" s="107"/>
      <c r="C532" s="107"/>
      <c r="D532" s="107"/>
      <c r="E532" s="107"/>
      <c r="F532" s="107"/>
      <c r="G532" s="107"/>
      <c r="H532" s="108"/>
      <c r="I532" s="109"/>
      <c r="J532" s="107"/>
      <c r="K532" s="109"/>
      <c r="L532" s="107"/>
      <c r="M532" s="107"/>
      <c r="N532" s="109"/>
    </row>
    <row r="533">
      <c r="A533" s="107"/>
      <c r="B533" s="107"/>
      <c r="C533" s="107"/>
      <c r="D533" s="107"/>
      <c r="E533" s="107"/>
      <c r="F533" s="107"/>
      <c r="G533" s="107"/>
      <c r="H533" s="108"/>
      <c r="I533" s="109"/>
      <c r="J533" s="107"/>
      <c r="K533" s="109"/>
      <c r="L533" s="107"/>
      <c r="M533" s="107"/>
      <c r="N533" s="109"/>
    </row>
    <row r="534">
      <c r="A534" s="107"/>
      <c r="B534" s="107"/>
      <c r="C534" s="107"/>
      <c r="D534" s="107"/>
      <c r="E534" s="107"/>
      <c r="F534" s="107"/>
      <c r="G534" s="107"/>
      <c r="H534" s="108"/>
      <c r="I534" s="109"/>
      <c r="J534" s="107"/>
      <c r="K534" s="109"/>
      <c r="L534" s="107"/>
      <c r="M534" s="107"/>
      <c r="N534" s="109"/>
    </row>
    <row r="535">
      <c r="A535" s="107"/>
      <c r="B535" s="107"/>
      <c r="C535" s="107"/>
      <c r="D535" s="107"/>
      <c r="E535" s="107"/>
      <c r="F535" s="107"/>
      <c r="G535" s="107"/>
      <c r="H535" s="108"/>
      <c r="I535" s="109"/>
      <c r="J535" s="107"/>
      <c r="K535" s="109"/>
      <c r="L535" s="107"/>
      <c r="M535" s="107"/>
      <c r="N535" s="109"/>
    </row>
    <row r="536">
      <c r="A536" s="107"/>
      <c r="B536" s="107"/>
      <c r="C536" s="107"/>
      <c r="D536" s="107"/>
      <c r="E536" s="107"/>
      <c r="F536" s="107"/>
      <c r="G536" s="107"/>
      <c r="H536" s="108"/>
      <c r="I536" s="109"/>
      <c r="J536" s="107"/>
      <c r="K536" s="109"/>
      <c r="L536" s="107"/>
      <c r="M536" s="107"/>
      <c r="N536" s="109"/>
    </row>
    <row r="537">
      <c r="A537" s="107"/>
      <c r="B537" s="107"/>
      <c r="C537" s="107"/>
      <c r="D537" s="107"/>
      <c r="E537" s="107"/>
      <c r="F537" s="107"/>
      <c r="G537" s="107"/>
      <c r="H537" s="108"/>
      <c r="I537" s="109"/>
      <c r="J537" s="107"/>
      <c r="K537" s="109"/>
      <c r="L537" s="107"/>
      <c r="M537" s="107"/>
      <c r="N537" s="109"/>
    </row>
    <row r="538">
      <c r="A538" s="107"/>
      <c r="B538" s="107"/>
      <c r="C538" s="107"/>
      <c r="D538" s="107"/>
      <c r="E538" s="107"/>
      <c r="F538" s="107"/>
      <c r="G538" s="107"/>
      <c r="H538" s="108"/>
      <c r="I538" s="109"/>
      <c r="J538" s="107"/>
      <c r="K538" s="109"/>
      <c r="L538" s="107"/>
      <c r="M538" s="107"/>
      <c r="N538" s="109"/>
    </row>
    <row r="539">
      <c r="A539" s="107"/>
      <c r="B539" s="107"/>
      <c r="C539" s="107"/>
      <c r="D539" s="107"/>
      <c r="E539" s="107"/>
      <c r="F539" s="107"/>
      <c r="G539" s="107"/>
      <c r="H539" s="108"/>
      <c r="I539" s="109"/>
      <c r="J539" s="107"/>
      <c r="K539" s="109"/>
      <c r="L539" s="107"/>
      <c r="M539" s="107"/>
      <c r="N539" s="109"/>
    </row>
    <row r="540">
      <c r="A540" s="107"/>
      <c r="B540" s="107"/>
      <c r="C540" s="107"/>
      <c r="D540" s="107"/>
      <c r="E540" s="107"/>
      <c r="F540" s="107"/>
      <c r="G540" s="107"/>
      <c r="H540" s="108"/>
      <c r="I540" s="109"/>
      <c r="J540" s="107"/>
      <c r="K540" s="109"/>
      <c r="L540" s="107"/>
      <c r="M540" s="107"/>
      <c r="N540" s="109"/>
    </row>
    <row r="541">
      <c r="A541" s="107"/>
      <c r="B541" s="107"/>
      <c r="C541" s="107"/>
      <c r="D541" s="107"/>
      <c r="E541" s="107"/>
      <c r="F541" s="107"/>
      <c r="G541" s="107"/>
      <c r="H541" s="108"/>
      <c r="I541" s="109"/>
      <c r="J541" s="107"/>
      <c r="K541" s="109"/>
      <c r="L541" s="107"/>
      <c r="M541" s="107"/>
      <c r="N541" s="109"/>
    </row>
    <row r="542">
      <c r="A542" s="107"/>
      <c r="B542" s="107"/>
      <c r="C542" s="107"/>
      <c r="D542" s="107"/>
      <c r="E542" s="107"/>
      <c r="F542" s="107"/>
      <c r="G542" s="107"/>
      <c r="H542" s="108"/>
      <c r="I542" s="109"/>
      <c r="J542" s="107"/>
      <c r="K542" s="109"/>
      <c r="L542" s="107"/>
      <c r="M542" s="107"/>
      <c r="N542" s="109"/>
    </row>
    <row r="543">
      <c r="A543" s="107"/>
      <c r="B543" s="107"/>
      <c r="C543" s="107"/>
      <c r="D543" s="107"/>
      <c r="E543" s="107"/>
      <c r="F543" s="107"/>
      <c r="G543" s="107"/>
      <c r="H543" s="108"/>
      <c r="I543" s="109"/>
      <c r="J543" s="107"/>
      <c r="K543" s="109"/>
      <c r="L543" s="107"/>
      <c r="M543" s="107"/>
      <c r="N543" s="109"/>
    </row>
    <row r="544">
      <c r="A544" s="107"/>
      <c r="B544" s="107"/>
      <c r="C544" s="107"/>
      <c r="D544" s="107"/>
      <c r="E544" s="107"/>
      <c r="F544" s="107"/>
      <c r="G544" s="107"/>
      <c r="H544" s="108"/>
      <c r="I544" s="109"/>
      <c r="J544" s="107"/>
      <c r="K544" s="109"/>
      <c r="L544" s="107"/>
      <c r="M544" s="107"/>
      <c r="N544" s="109"/>
    </row>
    <row r="545">
      <c r="A545" s="107"/>
      <c r="B545" s="107"/>
      <c r="C545" s="107"/>
      <c r="D545" s="107"/>
      <c r="E545" s="107"/>
      <c r="F545" s="107"/>
      <c r="G545" s="107"/>
      <c r="H545" s="108"/>
      <c r="I545" s="109"/>
      <c r="J545" s="107"/>
      <c r="K545" s="109"/>
      <c r="L545" s="107"/>
      <c r="M545" s="107"/>
      <c r="N545" s="109"/>
    </row>
    <row r="546">
      <c r="A546" s="107"/>
      <c r="B546" s="107"/>
      <c r="C546" s="107"/>
      <c r="D546" s="107"/>
      <c r="E546" s="107"/>
      <c r="F546" s="107"/>
      <c r="G546" s="107"/>
      <c r="H546" s="108"/>
      <c r="I546" s="109"/>
      <c r="J546" s="107"/>
      <c r="K546" s="109"/>
      <c r="L546" s="107"/>
      <c r="M546" s="107"/>
      <c r="N546" s="109"/>
    </row>
    <row r="547">
      <c r="A547" s="107"/>
      <c r="B547" s="107"/>
      <c r="C547" s="107"/>
      <c r="D547" s="107"/>
      <c r="E547" s="107"/>
      <c r="F547" s="107"/>
      <c r="G547" s="107"/>
      <c r="H547" s="108"/>
      <c r="I547" s="109"/>
      <c r="J547" s="107"/>
      <c r="K547" s="109"/>
      <c r="L547" s="107"/>
      <c r="M547" s="107"/>
      <c r="N547" s="109"/>
    </row>
    <row r="548">
      <c r="A548" s="107"/>
      <c r="B548" s="107"/>
      <c r="C548" s="107"/>
      <c r="D548" s="107"/>
      <c r="E548" s="107"/>
      <c r="F548" s="107"/>
      <c r="G548" s="107"/>
      <c r="H548" s="108"/>
      <c r="I548" s="109"/>
      <c r="J548" s="107"/>
      <c r="K548" s="109"/>
      <c r="L548" s="107"/>
      <c r="M548" s="107"/>
      <c r="N548" s="109"/>
    </row>
    <row r="549">
      <c r="A549" s="107"/>
      <c r="B549" s="107"/>
      <c r="C549" s="107"/>
      <c r="D549" s="107"/>
      <c r="E549" s="107"/>
      <c r="F549" s="107"/>
      <c r="G549" s="107"/>
      <c r="H549" s="108"/>
      <c r="I549" s="109"/>
      <c r="J549" s="107"/>
      <c r="K549" s="109"/>
      <c r="L549" s="107"/>
      <c r="M549" s="107"/>
      <c r="N549" s="109"/>
    </row>
    <row r="550">
      <c r="A550" s="107"/>
      <c r="B550" s="107"/>
      <c r="C550" s="107"/>
      <c r="D550" s="107"/>
      <c r="E550" s="107"/>
      <c r="F550" s="107"/>
      <c r="G550" s="107"/>
      <c r="H550" s="108"/>
      <c r="I550" s="109"/>
      <c r="J550" s="107"/>
      <c r="K550" s="109"/>
      <c r="L550" s="107"/>
      <c r="M550" s="107"/>
      <c r="N550" s="109"/>
    </row>
    <row r="551">
      <c r="A551" s="107"/>
      <c r="B551" s="107"/>
      <c r="C551" s="107"/>
      <c r="D551" s="107"/>
      <c r="E551" s="107"/>
      <c r="F551" s="107"/>
      <c r="G551" s="107"/>
      <c r="H551" s="108"/>
      <c r="I551" s="109"/>
      <c r="J551" s="107"/>
      <c r="K551" s="109"/>
      <c r="L551" s="107"/>
      <c r="M551" s="107"/>
      <c r="N551" s="109"/>
    </row>
    <row r="552">
      <c r="A552" s="107"/>
      <c r="B552" s="107"/>
      <c r="C552" s="107"/>
      <c r="D552" s="107"/>
      <c r="E552" s="107"/>
      <c r="F552" s="107"/>
      <c r="G552" s="107"/>
      <c r="H552" s="108"/>
      <c r="I552" s="109"/>
      <c r="J552" s="107"/>
      <c r="K552" s="109"/>
      <c r="L552" s="107"/>
      <c r="M552" s="107"/>
      <c r="N552" s="109"/>
    </row>
    <row r="553">
      <c r="A553" s="107"/>
      <c r="B553" s="107"/>
      <c r="C553" s="107"/>
      <c r="D553" s="107"/>
      <c r="E553" s="107"/>
      <c r="F553" s="107"/>
      <c r="G553" s="107"/>
      <c r="H553" s="108"/>
      <c r="I553" s="109"/>
      <c r="J553" s="107"/>
      <c r="K553" s="109"/>
      <c r="L553" s="107"/>
      <c r="M553" s="107"/>
      <c r="N553" s="109"/>
    </row>
    <row r="554">
      <c r="A554" s="107"/>
      <c r="B554" s="107"/>
      <c r="C554" s="107"/>
      <c r="D554" s="107"/>
      <c r="E554" s="107"/>
      <c r="F554" s="107"/>
      <c r="G554" s="107"/>
      <c r="H554" s="108"/>
      <c r="I554" s="109"/>
      <c r="J554" s="107"/>
      <c r="K554" s="109"/>
      <c r="L554" s="107"/>
      <c r="M554" s="107"/>
      <c r="N554" s="109"/>
    </row>
    <row r="555">
      <c r="A555" s="107"/>
      <c r="B555" s="107"/>
      <c r="C555" s="107"/>
      <c r="D555" s="107"/>
      <c r="E555" s="107"/>
      <c r="F555" s="107"/>
      <c r="G555" s="107"/>
      <c r="H555" s="108"/>
      <c r="I555" s="109"/>
      <c r="J555" s="107"/>
      <c r="K555" s="109"/>
      <c r="L555" s="107"/>
      <c r="M555" s="107"/>
      <c r="N555" s="109"/>
    </row>
    <row r="556">
      <c r="A556" s="107"/>
      <c r="B556" s="107"/>
      <c r="C556" s="107"/>
      <c r="D556" s="107"/>
      <c r="E556" s="107"/>
      <c r="F556" s="107"/>
      <c r="G556" s="107"/>
      <c r="H556" s="108"/>
      <c r="I556" s="109"/>
      <c r="J556" s="107"/>
      <c r="K556" s="109"/>
      <c r="L556" s="107"/>
      <c r="M556" s="107"/>
      <c r="N556" s="109"/>
    </row>
    <row r="557">
      <c r="A557" s="107"/>
      <c r="B557" s="107"/>
      <c r="C557" s="107"/>
      <c r="D557" s="107"/>
      <c r="E557" s="107"/>
      <c r="F557" s="107"/>
      <c r="G557" s="107"/>
      <c r="H557" s="108"/>
      <c r="I557" s="109"/>
      <c r="J557" s="107"/>
      <c r="K557" s="109"/>
      <c r="L557" s="107"/>
      <c r="M557" s="107"/>
      <c r="N557" s="109"/>
    </row>
    <row r="558">
      <c r="A558" s="107"/>
      <c r="B558" s="107"/>
      <c r="C558" s="107"/>
      <c r="D558" s="107"/>
      <c r="E558" s="107"/>
      <c r="F558" s="107"/>
      <c r="G558" s="107"/>
      <c r="H558" s="108"/>
      <c r="I558" s="109"/>
      <c r="J558" s="107"/>
      <c r="K558" s="109"/>
      <c r="L558" s="107"/>
      <c r="M558" s="107"/>
      <c r="N558" s="109"/>
    </row>
    <row r="559">
      <c r="A559" s="107"/>
      <c r="B559" s="107"/>
      <c r="C559" s="107"/>
      <c r="D559" s="107"/>
      <c r="E559" s="107"/>
      <c r="F559" s="107"/>
      <c r="G559" s="107"/>
      <c r="H559" s="108"/>
      <c r="I559" s="109"/>
      <c r="J559" s="107"/>
      <c r="K559" s="109"/>
      <c r="L559" s="107"/>
      <c r="M559" s="107"/>
      <c r="N559" s="109"/>
    </row>
    <row r="560">
      <c r="A560" s="107"/>
      <c r="B560" s="107"/>
      <c r="C560" s="107"/>
      <c r="D560" s="107"/>
      <c r="E560" s="107"/>
      <c r="F560" s="107"/>
      <c r="G560" s="107"/>
      <c r="H560" s="108"/>
      <c r="I560" s="109"/>
      <c r="J560" s="107"/>
      <c r="K560" s="109"/>
      <c r="L560" s="107"/>
      <c r="M560" s="107"/>
      <c r="N560" s="109"/>
    </row>
    <row r="561">
      <c r="A561" s="107"/>
      <c r="B561" s="107"/>
      <c r="C561" s="107"/>
      <c r="D561" s="107"/>
      <c r="E561" s="107"/>
      <c r="F561" s="107"/>
      <c r="G561" s="107"/>
      <c r="H561" s="108"/>
      <c r="I561" s="109"/>
      <c r="J561" s="107"/>
      <c r="K561" s="109"/>
      <c r="L561" s="107"/>
      <c r="M561" s="107"/>
      <c r="N561" s="109"/>
    </row>
    <row r="562">
      <c r="A562" s="107"/>
      <c r="B562" s="107"/>
      <c r="C562" s="107"/>
      <c r="D562" s="107"/>
      <c r="E562" s="107"/>
      <c r="F562" s="107"/>
      <c r="G562" s="107"/>
      <c r="H562" s="108"/>
      <c r="I562" s="109"/>
      <c r="J562" s="107"/>
      <c r="K562" s="109"/>
      <c r="L562" s="107"/>
      <c r="M562" s="107"/>
      <c r="N562" s="109"/>
    </row>
    <row r="563">
      <c r="A563" s="107"/>
      <c r="B563" s="107"/>
      <c r="C563" s="107"/>
      <c r="D563" s="107"/>
      <c r="E563" s="107"/>
      <c r="F563" s="107"/>
      <c r="G563" s="107"/>
      <c r="H563" s="108"/>
      <c r="I563" s="109"/>
      <c r="J563" s="107"/>
      <c r="K563" s="109"/>
      <c r="L563" s="107"/>
      <c r="M563" s="107"/>
      <c r="N563" s="109"/>
    </row>
    <row r="564">
      <c r="A564" s="107"/>
      <c r="B564" s="107"/>
      <c r="C564" s="107"/>
      <c r="D564" s="107"/>
      <c r="E564" s="107"/>
      <c r="F564" s="107"/>
      <c r="G564" s="107"/>
      <c r="H564" s="108"/>
      <c r="I564" s="109"/>
      <c r="J564" s="107"/>
      <c r="K564" s="109"/>
      <c r="L564" s="107"/>
      <c r="M564" s="107"/>
      <c r="N564" s="109"/>
    </row>
    <row r="565">
      <c r="A565" s="107"/>
      <c r="B565" s="107"/>
      <c r="C565" s="107"/>
      <c r="D565" s="107"/>
      <c r="E565" s="107"/>
      <c r="F565" s="107"/>
      <c r="G565" s="107"/>
      <c r="H565" s="108"/>
      <c r="I565" s="109"/>
      <c r="J565" s="107"/>
      <c r="K565" s="109"/>
      <c r="L565" s="107"/>
      <c r="M565" s="107"/>
      <c r="N565" s="109"/>
    </row>
    <row r="566">
      <c r="A566" s="107"/>
      <c r="B566" s="107"/>
      <c r="C566" s="107"/>
      <c r="D566" s="107"/>
      <c r="E566" s="107"/>
      <c r="F566" s="107"/>
      <c r="G566" s="107"/>
      <c r="H566" s="108"/>
      <c r="I566" s="109"/>
      <c r="J566" s="107"/>
      <c r="K566" s="109"/>
      <c r="L566" s="107"/>
      <c r="M566" s="107"/>
      <c r="N566" s="109"/>
    </row>
    <row r="567">
      <c r="A567" s="107"/>
      <c r="B567" s="107"/>
      <c r="C567" s="107"/>
      <c r="D567" s="107"/>
      <c r="E567" s="107"/>
      <c r="F567" s="107"/>
      <c r="G567" s="107"/>
      <c r="H567" s="108"/>
      <c r="I567" s="109"/>
      <c r="J567" s="107"/>
      <c r="K567" s="109"/>
      <c r="L567" s="107"/>
      <c r="M567" s="107"/>
      <c r="N567" s="109"/>
    </row>
    <row r="568">
      <c r="A568" s="107"/>
      <c r="B568" s="107"/>
      <c r="C568" s="107"/>
      <c r="D568" s="107"/>
      <c r="E568" s="107"/>
      <c r="F568" s="107"/>
      <c r="G568" s="107"/>
      <c r="H568" s="108"/>
      <c r="I568" s="109"/>
      <c r="J568" s="107"/>
      <c r="K568" s="109"/>
      <c r="L568" s="107"/>
      <c r="M568" s="107"/>
      <c r="N568" s="109"/>
    </row>
    <row r="569">
      <c r="A569" s="107"/>
      <c r="B569" s="107"/>
      <c r="C569" s="107"/>
      <c r="D569" s="107"/>
      <c r="E569" s="107"/>
      <c r="F569" s="107"/>
      <c r="G569" s="107"/>
      <c r="H569" s="108"/>
      <c r="I569" s="109"/>
      <c r="J569" s="107"/>
      <c r="K569" s="109"/>
      <c r="L569" s="107"/>
      <c r="M569" s="107"/>
      <c r="N569" s="109"/>
    </row>
    <row r="570">
      <c r="A570" s="107"/>
      <c r="B570" s="107"/>
      <c r="C570" s="107"/>
      <c r="D570" s="107"/>
      <c r="E570" s="107"/>
      <c r="F570" s="107"/>
      <c r="G570" s="107"/>
      <c r="H570" s="108"/>
      <c r="I570" s="109"/>
      <c r="J570" s="107"/>
      <c r="K570" s="109"/>
      <c r="L570" s="107"/>
      <c r="M570" s="107"/>
      <c r="N570" s="109"/>
    </row>
    <row r="571">
      <c r="A571" s="107"/>
      <c r="B571" s="107"/>
      <c r="C571" s="107"/>
      <c r="D571" s="107"/>
      <c r="E571" s="107"/>
      <c r="F571" s="107"/>
      <c r="G571" s="107"/>
      <c r="H571" s="108"/>
      <c r="I571" s="109"/>
      <c r="J571" s="107"/>
      <c r="K571" s="109"/>
      <c r="L571" s="107"/>
      <c r="M571" s="107"/>
      <c r="N571" s="109"/>
    </row>
    <row r="572">
      <c r="A572" s="107"/>
      <c r="B572" s="107"/>
      <c r="C572" s="107"/>
      <c r="D572" s="107"/>
      <c r="E572" s="107"/>
      <c r="F572" s="107"/>
      <c r="G572" s="107"/>
      <c r="H572" s="108"/>
      <c r="I572" s="109"/>
      <c r="J572" s="107"/>
      <c r="K572" s="109"/>
      <c r="L572" s="107"/>
      <c r="M572" s="107"/>
      <c r="N572" s="109"/>
    </row>
    <row r="573">
      <c r="A573" s="107"/>
      <c r="B573" s="107"/>
      <c r="C573" s="107"/>
      <c r="D573" s="107"/>
      <c r="E573" s="107"/>
      <c r="F573" s="107"/>
      <c r="G573" s="107"/>
      <c r="H573" s="108"/>
      <c r="I573" s="109"/>
      <c r="J573" s="107"/>
      <c r="K573" s="109"/>
      <c r="L573" s="107"/>
      <c r="M573" s="107"/>
      <c r="N573" s="109"/>
    </row>
    <row r="574">
      <c r="A574" s="107"/>
      <c r="B574" s="107"/>
      <c r="C574" s="107"/>
      <c r="D574" s="107"/>
      <c r="E574" s="107"/>
      <c r="F574" s="107"/>
      <c r="G574" s="107"/>
      <c r="H574" s="108"/>
      <c r="I574" s="109"/>
      <c r="J574" s="107"/>
      <c r="K574" s="109"/>
      <c r="L574" s="107"/>
      <c r="M574" s="107"/>
      <c r="N574" s="109"/>
    </row>
    <row r="575">
      <c r="A575" s="107"/>
      <c r="B575" s="107"/>
      <c r="C575" s="107"/>
      <c r="D575" s="107"/>
      <c r="E575" s="107"/>
      <c r="F575" s="107"/>
      <c r="G575" s="107"/>
      <c r="H575" s="108"/>
      <c r="I575" s="109"/>
      <c r="J575" s="107"/>
      <c r="K575" s="109"/>
      <c r="L575" s="107"/>
      <c r="M575" s="107"/>
      <c r="N575" s="109"/>
    </row>
    <row r="576">
      <c r="A576" s="107"/>
      <c r="B576" s="107"/>
      <c r="C576" s="107"/>
      <c r="D576" s="107"/>
      <c r="E576" s="107"/>
      <c r="F576" s="107"/>
      <c r="G576" s="107"/>
      <c r="H576" s="108"/>
      <c r="I576" s="109"/>
      <c r="J576" s="107"/>
      <c r="K576" s="109"/>
      <c r="L576" s="107"/>
      <c r="M576" s="107"/>
      <c r="N576" s="109"/>
    </row>
    <row r="577">
      <c r="A577" s="107"/>
      <c r="B577" s="107"/>
      <c r="C577" s="107"/>
      <c r="D577" s="107"/>
      <c r="E577" s="107"/>
      <c r="F577" s="107"/>
      <c r="G577" s="107"/>
      <c r="H577" s="108"/>
      <c r="I577" s="109"/>
      <c r="J577" s="107"/>
      <c r="K577" s="109"/>
      <c r="L577" s="107"/>
      <c r="M577" s="107"/>
      <c r="N577" s="109"/>
    </row>
    <row r="578">
      <c r="A578" s="107"/>
      <c r="B578" s="107"/>
      <c r="C578" s="107"/>
      <c r="D578" s="107"/>
      <c r="E578" s="107"/>
      <c r="F578" s="107"/>
      <c r="G578" s="107"/>
      <c r="H578" s="108"/>
      <c r="I578" s="109"/>
      <c r="J578" s="107"/>
      <c r="K578" s="109"/>
      <c r="L578" s="107"/>
      <c r="M578" s="107"/>
      <c r="N578" s="109"/>
    </row>
    <row r="579">
      <c r="A579" s="107"/>
      <c r="B579" s="107"/>
      <c r="C579" s="107"/>
      <c r="D579" s="107"/>
      <c r="E579" s="107"/>
      <c r="F579" s="107"/>
      <c r="G579" s="107"/>
      <c r="H579" s="108"/>
      <c r="I579" s="109"/>
      <c r="J579" s="107"/>
      <c r="K579" s="109"/>
      <c r="L579" s="107"/>
      <c r="M579" s="107"/>
      <c r="N579" s="109"/>
    </row>
    <row r="580">
      <c r="A580" s="107"/>
      <c r="B580" s="107"/>
      <c r="C580" s="107"/>
      <c r="D580" s="107"/>
      <c r="E580" s="107"/>
      <c r="F580" s="107"/>
      <c r="G580" s="107"/>
      <c r="H580" s="108"/>
      <c r="I580" s="109"/>
      <c r="J580" s="107"/>
      <c r="K580" s="109"/>
      <c r="L580" s="107"/>
      <c r="M580" s="107"/>
      <c r="N580" s="109"/>
    </row>
    <row r="581">
      <c r="A581" s="107"/>
      <c r="B581" s="107"/>
      <c r="C581" s="107"/>
      <c r="D581" s="107"/>
      <c r="E581" s="107"/>
      <c r="F581" s="107"/>
      <c r="G581" s="107"/>
      <c r="H581" s="108"/>
      <c r="I581" s="109"/>
      <c r="J581" s="107"/>
      <c r="K581" s="109"/>
      <c r="L581" s="107"/>
      <c r="M581" s="107"/>
      <c r="N581" s="109"/>
    </row>
    <row r="582">
      <c r="A582" s="107"/>
      <c r="B582" s="107"/>
      <c r="C582" s="107"/>
      <c r="D582" s="107"/>
      <c r="E582" s="107"/>
      <c r="F582" s="107"/>
      <c r="G582" s="107"/>
      <c r="H582" s="108"/>
      <c r="I582" s="109"/>
      <c r="J582" s="107"/>
      <c r="K582" s="109"/>
      <c r="L582" s="107"/>
      <c r="M582" s="107"/>
      <c r="N582" s="109"/>
    </row>
    <row r="583">
      <c r="A583" s="107"/>
      <c r="B583" s="107"/>
      <c r="C583" s="107"/>
      <c r="D583" s="107"/>
      <c r="E583" s="107"/>
      <c r="F583" s="107"/>
      <c r="G583" s="107"/>
      <c r="H583" s="108"/>
      <c r="I583" s="109"/>
      <c r="J583" s="107"/>
      <c r="K583" s="109"/>
      <c r="L583" s="107"/>
      <c r="M583" s="107"/>
      <c r="N583" s="109"/>
    </row>
    <row r="584">
      <c r="A584" s="107"/>
      <c r="B584" s="107"/>
      <c r="C584" s="107"/>
      <c r="D584" s="107"/>
      <c r="E584" s="107"/>
      <c r="F584" s="107"/>
      <c r="G584" s="107"/>
      <c r="H584" s="108"/>
      <c r="I584" s="109"/>
      <c r="J584" s="107"/>
      <c r="K584" s="109"/>
      <c r="L584" s="107"/>
      <c r="M584" s="107"/>
      <c r="N584" s="109"/>
    </row>
    <row r="585">
      <c r="A585" s="107"/>
      <c r="B585" s="107"/>
      <c r="C585" s="107"/>
      <c r="D585" s="107"/>
      <c r="E585" s="107"/>
      <c r="F585" s="107"/>
      <c r="G585" s="107"/>
      <c r="H585" s="108"/>
      <c r="I585" s="109"/>
      <c r="J585" s="107"/>
      <c r="K585" s="109"/>
      <c r="L585" s="107"/>
      <c r="M585" s="107"/>
      <c r="N585" s="109"/>
    </row>
    <row r="586">
      <c r="A586" s="107"/>
      <c r="B586" s="107"/>
      <c r="C586" s="107"/>
      <c r="D586" s="107"/>
      <c r="E586" s="107"/>
      <c r="F586" s="107"/>
      <c r="G586" s="107"/>
      <c r="H586" s="108"/>
      <c r="I586" s="109"/>
      <c r="J586" s="107"/>
      <c r="K586" s="109"/>
      <c r="L586" s="107"/>
      <c r="M586" s="107"/>
      <c r="N586" s="109"/>
    </row>
    <row r="587">
      <c r="A587" s="107"/>
      <c r="B587" s="107"/>
      <c r="C587" s="107"/>
      <c r="D587" s="107"/>
      <c r="E587" s="107"/>
      <c r="F587" s="107"/>
      <c r="G587" s="107"/>
      <c r="H587" s="108"/>
      <c r="I587" s="109"/>
      <c r="J587" s="107"/>
      <c r="K587" s="109"/>
      <c r="L587" s="107"/>
      <c r="M587" s="107"/>
      <c r="N587" s="109"/>
    </row>
    <row r="588">
      <c r="A588" s="107"/>
      <c r="B588" s="107"/>
      <c r="C588" s="107"/>
      <c r="D588" s="107"/>
      <c r="E588" s="107"/>
      <c r="F588" s="107"/>
      <c r="G588" s="107"/>
      <c r="H588" s="108"/>
      <c r="I588" s="109"/>
      <c r="J588" s="107"/>
      <c r="K588" s="109"/>
      <c r="L588" s="107"/>
      <c r="M588" s="107"/>
      <c r="N588" s="109"/>
    </row>
    <row r="589">
      <c r="A589" s="107"/>
      <c r="B589" s="107"/>
      <c r="C589" s="107"/>
      <c r="D589" s="107"/>
      <c r="E589" s="107"/>
      <c r="F589" s="107"/>
      <c r="G589" s="107"/>
      <c r="H589" s="108"/>
      <c r="I589" s="109"/>
      <c r="J589" s="107"/>
      <c r="K589" s="109"/>
      <c r="L589" s="107"/>
      <c r="M589" s="107"/>
      <c r="N589" s="109"/>
    </row>
    <row r="590">
      <c r="A590" s="107"/>
      <c r="B590" s="107"/>
      <c r="C590" s="107"/>
      <c r="D590" s="107"/>
      <c r="E590" s="107"/>
      <c r="F590" s="107"/>
      <c r="G590" s="107"/>
      <c r="H590" s="108"/>
      <c r="I590" s="109"/>
      <c r="J590" s="107"/>
      <c r="K590" s="109"/>
      <c r="L590" s="107"/>
      <c r="M590" s="107"/>
      <c r="N590" s="109"/>
    </row>
    <row r="591">
      <c r="A591" s="107"/>
      <c r="B591" s="107"/>
      <c r="C591" s="107"/>
      <c r="D591" s="107"/>
      <c r="E591" s="107"/>
      <c r="F591" s="107"/>
      <c r="G591" s="107"/>
      <c r="H591" s="108"/>
      <c r="I591" s="109"/>
      <c r="J591" s="107"/>
      <c r="K591" s="109"/>
      <c r="L591" s="107"/>
      <c r="M591" s="107"/>
      <c r="N591" s="109"/>
    </row>
    <row r="592">
      <c r="A592" s="107"/>
      <c r="B592" s="107"/>
      <c r="C592" s="107"/>
      <c r="D592" s="107"/>
      <c r="E592" s="107"/>
      <c r="F592" s="107"/>
      <c r="G592" s="107"/>
      <c r="H592" s="108"/>
      <c r="I592" s="109"/>
      <c r="J592" s="107"/>
      <c r="K592" s="109"/>
      <c r="L592" s="107"/>
      <c r="M592" s="107"/>
      <c r="N592" s="109"/>
    </row>
    <row r="593">
      <c r="A593" s="107"/>
      <c r="B593" s="107"/>
      <c r="C593" s="107"/>
      <c r="D593" s="107"/>
      <c r="E593" s="107"/>
      <c r="F593" s="107"/>
      <c r="G593" s="107"/>
      <c r="H593" s="108"/>
      <c r="I593" s="109"/>
      <c r="J593" s="107"/>
      <c r="K593" s="109"/>
      <c r="L593" s="107"/>
      <c r="M593" s="107"/>
      <c r="N593" s="109"/>
    </row>
    <row r="594">
      <c r="A594" s="107"/>
      <c r="B594" s="107"/>
      <c r="C594" s="107"/>
      <c r="D594" s="107"/>
      <c r="E594" s="107"/>
      <c r="F594" s="107"/>
      <c r="G594" s="107"/>
      <c r="H594" s="108"/>
      <c r="I594" s="109"/>
      <c r="J594" s="107"/>
      <c r="K594" s="109"/>
      <c r="L594" s="107"/>
      <c r="M594" s="107"/>
      <c r="N594" s="109"/>
    </row>
    <row r="595">
      <c r="A595" s="107"/>
      <c r="B595" s="107"/>
      <c r="C595" s="107"/>
      <c r="D595" s="107"/>
      <c r="E595" s="107"/>
      <c r="F595" s="107"/>
      <c r="G595" s="107"/>
      <c r="H595" s="108"/>
      <c r="I595" s="109"/>
      <c r="J595" s="107"/>
      <c r="K595" s="109"/>
      <c r="L595" s="107"/>
      <c r="M595" s="107"/>
      <c r="N595" s="109"/>
    </row>
    <row r="596">
      <c r="A596" s="107"/>
      <c r="B596" s="107"/>
      <c r="C596" s="107"/>
      <c r="D596" s="107"/>
      <c r="E596" s="107"/>
      <c r="F596" s="107"/>
      <c r="G596" s="107"/>
      <c r="H596" s="108"/>
      <c r="I596" s="109"/>
      <c r="J596" s="107"/>
      <c r="K596" s="109"/>
      <c r="L596" s="107"/>
      <c r="M596" s="107"/>
      <c r="N596" s="109"/>
    </row>
    <row r="597">
      <c r="A597" s="107"/>
      <c r="B597" s="107"/>
      <c r="C597" s="107"/>
      <c r="D597" s="107"/>
      <c r="E597" s="107"/>
      <c r="F597" s="107"/>
      <c r="G597" s="107"/>
      <c r="H597" s="108"/>
      <c r="I597" s="109"/>
      <c r="J597" s="107"/>
      <c r="K597" s="109"/>
      <c r="L597" s="107"/>
      <c r="M597" s="107"/>
      <c r="N597" s="109"/>
    </row>
    <row r="598">
      <c r="A598" s="107"/>
      <c r="B598" s="107"/>
      <c r="C598" s="107"/>
      <c r="D598" s="107"/>
      <c r="E598" s="107"/>
      <c r="F598" s="107"/>
      <c r="G598" s="107"/>
      <c r="H598" s="108"/>
      <c r="I598" s="109"/>
      <c r="J598" s="107"/>
      <c r="K598" s="109"/>
      <c r="L598" s="107"/>
      <c r="M598" s="107"/>
      <c r="N598" s="109"/>
    </row>
    <row r="599">
      <c r="A599" s="107"/>
      <c r="B599" s="107"/>
      <c r="C599" s="107"/>
      <c r="D599" s="107"/>
      <c r="E599" s="107"/>
      <c r="F599" s="107"/>
      <c r="G599" s="107"/>
      <c r="H599" s="108"/>
      <c r="I599" s="109"/>
      <c r="J599" s="107"/>
      <c r="K599" s="109"/>
      <c r="L599" s="107"/>
      <c r="M599" s="107"/>
      <c r="N599" s="109"/>
    </row>
    <row r="600">
      <c r="A600" s="107"/>
      <c r="B600" s="107"/>
      <c r="C600" s="107"/>
      <c r="D600" s="107"/>
      <c r="E600" s="107"/>
      <c r="F600" s="107"/>
      <c r="G600" s="107"/>
      <c r="H600" s="108"/>
      <c r="I600" s="109"/>
      <c r="J600" s="107"/>
      <c r="K600" s="109"/>
      <c r="L600" s="107"/>
      <c r="M600" s="107"/>
      <c r="N600" s="109"/>
    </row>
    <row r="601">
      <c r="A601" s="107"/>
      <c r="B601" s="107"/>
      <c r="C601" s="107"/>
      <c r="D601" s="107"/>
      <c r="E601" s="107"/>
      <c r="F601" s="107"/>
      <c r="G601" s="107"/>
      <c r="H601" s="108"/>
      <c r="I601" s="109"/>
      <c r="J601" s="107"/>
      <c r="K601" s="109"/>
      <c r="L601" s="107"/>
      <c r="M601" s="107"/>
      <c r="N601" s="109"/>
    </row>
    <row r="602">
      <c r="A602" s="107"/>
      <c r="B602" s="107"/>
      <c r="C602" s="107"/>
      <c r="D602" s="107"/>
      <c r="E602" s="107"/>
      <c r="F602" s="107"/>
      <c r="G602" s="107"/>
      <c r="H602" s="108"/>
      <c r="I602" s="109"/>
      <c r="J602" s="107"/>
      <c r="K602" s="109"/>
      <c r="L602" s="107"/>
      <c r="M602" s="107"/>
      <c r="N602" s="109"/>
    </row>
    <row r="603">
      <c r="A603" s="107"/>
      <c r="B603" s="107"/>
      <c r="C603" s="107"/>
      <c r="D603" s="107"/>
      <c r="E603" s="107"/>
      <c r="F603" s="107"/>
      <c r="G603" s="107"/>
      <c r="H603" s="108"/>
      <c r="I603" s="109"/>
      <c r="J603" s="107"/>
      <c r="K603" s="109"/>
      <c r="L603" s="107"/>
      <c r="M603" s="107"/>
      <c r="N603" s="109"/>
    </row>
    <row r="604">
      <c r="A604" s="107"/>
      <c r="B604" s="107"/>
      <c r="C604" s="107"/>
      <c r="D604" s="107"/>
      <c r="E604" s="107"/>
      <c r="F604" s="107"/>
      <c r="G604" s="107"/>
      <c r="H604" s="108"/>
      <c r="I604" s="109"/>
      <c r="J604" s="107"/>
      <c r="K604" s="109"/>
      <c r="L604" s="107"/>
      <c r="M604" s="107"/>
      <c r="N604" s="109"/>
    </row>
    <row r="605">
      <c r="A605" s="107"/>
      <c r="B605" s="107"/>
      <c r="C605" s="107"/>
      <c r="D605" s="107"/>
      <c r="E605" s="107"/>
      <c r="F605" s="107"/>
      <c r="G605" s="107"/>
      <c r="H605" s="108"/>
      <c r="I605" s="109"/>
      <c r="J605" s="107"/>
      <c r="K605" s="109"/>
      <c r="L605" s="107"/>
      <c r="M605" s="107"/>
      <c r="N605" s="109"/>
    </row>
    <row r="606">
      <c r="A606" s="107"/>
      <c r="B606" s="107"/>
      <c r="C606" s="107"/>
      <c r="D606" s="107"/>
      <c r="E606" s="107"/>
      <c r="F606" s="107"/>
      <c r="G606" s="107"/>
      <c r="H606" s="108"/>
      <c r="I606" s="109"/>
      <c r="J606" s="107"/>
      <c r="K606" s="109"/>
      <c r="L606" s="107"/>
      <c r="M606" s="107"/>
      <c r="N606" s="109"/>
    </row>
    <row r="607">
      <c r="A607" s="107"/>
      <c r="B607" s="107"/>
      <c r="C607" s="107"/>
      <c r="D607" s="107"/>
      <c r="E607" s="107"/>
      <c r="F607" s="107"/>
      <c r="G607" s="107"/>
      <c r="H607" s="108"/>
      <c r="I607" s="109"/>
      <c r="J607" s="107"/>
      <c r="K607" s="109"/>
      <c r="L607" s="107"/>
      <c r="M607" s="107"/>
      <c r="N607" s="109"/>
    </row>
    <row r="608">
      <c r="A608" s="107"/>
      <c r="B608" s="107"/>
      <c r="C608" s="107"/>
      <c r="D608" s="107"/>
      <c r="E608" s="107"/>
      <c r="F608" s="107"/>
      <c r="G608" s="107"/>
      <c r="H608" s="108"/>
      <c r="I608" s="109"/>
      <c r="J608" s="107"/>
      <c r="K608" s="109"/>
      <c r="L608" s="107"/>
      <c r="M608" s="107"/>
      <c r="N608" s="109"/>
    </row>
    <row r="609">
      <c r="A609" s="107"/>
      <c r="B609" s="107"/>
      <c r="C609" s="107"/>
      <c r="D609" s="107"/>
      <c r="E609" s="107"/>
      <c r="F609" s="107"/>
      <c r="G609" s="107"/>
      <c r="H609" s="108"/>
      <c r="I609" s="109"/>
      <c r="J609" s="107"/>
      <c r="K609" s="109"/>
      <c r="L609" s="107"/>
      <c r="M609" s="107"/>
      <c r="N609" s="109"/>
    </row>
    <row r="610">
      <c r="A610" s="107"/>
      <c r="B610" s="107"/>
      <c r="C610" s="107"/>
      <c r="D610" s="107"/>
      <c r="E610" s="107"/>
      <c r="F610" s="107"/>
      <c r="G610" s="107"/>
      <c r="H610" s="108"/>
      <c r="I610" s="109"/>
      <c r="J610" s="107"/>
      <c r="K610" s="109"/>
      <c r="L610" s="107"/>
      <c r="M610" s="107"/>
      <c r="N610" s="109"/>
    </row>
    <row r="611">
      <c r="A611" s="107"/>
      <c r="B611" s="107"/>
      <c r="C611" s="107"/>
      <c r="D611" s="107"/>
      <c r="E611" s="107"/>
      <c r="F611" s="107"/>
      <c r="G611" s="107"/>
      <c r="H611" s="108"/>
      <c r="I611" s="109"/>
      <c r="J611" s="107"/>
      <c r="K611" s="109"/>
      <c r="L611" s="107"/>
      <c r="M611" s="107"/>
      <c r="N611" s="109"/>
    </row>
    <row r="612">
      <c r="A612" s="107"/>
      <c r="B612" s="107"/>
      <c r="C612" s="107"/>
      <c r="D612" s="107"/>
      <c r="E612" s="107"/>
      <c r="F612" s="107"/>
      <c r="G612" s="107"/>
      <c r="H612" s="108"/>
      <c r="I612" s="109"/>
      <c r="J612" s="107"/>
      <c r="K612" s="109"/>
      <c r="L612" s="107"/>
      <c r="M612" s="107"/>
      <c r="N612" s="109"/>
    </row>
    <row r="613">
      <c r="A613" s="107"/>
      <c r="B613" s="107"/>
      <c r="C613" s="107"/>
      <c r="D613" s="107"/>
      <c r="E613" s="107"/>
      <c r="F613" s="107"/>
      <c r="G613" s="107"/>
      <c r="H613" s="108"/>
      <c r="I613" s="109"/>
      <c r="J613" s="107"/>
      <c r="K613" s="109"/>
      <c r="L613" s="107"/>
      <c r="M613" s="107"/>
      <c r="N613" s="109"/>
    </row>
    <row r="614">
      <c r="A614" s="107"/>
      <c r="B614" s="107"/>
      <c r="C614" s="107"/>
      <c r="D614" s="107"/>
      <c r="E614" s="107"/>
      <c r="F614" s="107"/>
      <c r="G614" s="107"/>
      <c r="H614" s="108"/>
      <c r="I614" s="109"/>
      <c r="J614" s="107"/>
      <c r="K614" s="109"/>
      <c r="L614" s="107"/>
      <c r="M614" s="107"/>
      <c r="N614" s="109"/>
    </row>
    <row r="615">
      <c r="A615" s="107"/>
      <c r="B615" s="107"/>
      <c r="C615" s="107"/>
      <c r="D615" s="107"/>
      <c r="E615" s="107"/>
      <c r="F615" s="107"/>
      <c r="G615" s="107"/>
      <c r="H615" s="108"/>
      <c r="I615" s="109"/>
      <c r="J615" s="107"/>
      <c r="K615" s="109"/>
      <c r="L615" s="107"/>
      <c r="M615" s="107"/>
      <c r="N615" s="109"/>
    </row>
    <row r="616">
      <c r="A616" s="107"/>
      <c r="B616" s="107"/>
      <c r="C616" s="107"/>
      <c r="D616" s="107"/>
      <c r="E616" s="107"/>
      <c r="F616" s="107"/>
      <c r="G616" s="107"/>
      <c r="H616" s="108"/>
      <c r="I616" s="109"/>
      <c r="J616" s="107"/>
      <c r="K616" s="109"/>
      <c r="L616" s="107"/>
      <c r="M616" s="107"/>
      <c r="N616" s="109"/>
    </row>
    <row r="617">
      <c r="A617" s="107"/>
      <c r="B617" s="107"/>
      <c r="C617" s="107"/>
      <c r="D617" s="107"/>
      <c r="E617" s="107"/>
      <c r="F617" s="107"/>
      <c r="G617" s="107"/>
      <c r="H617" s="108"/>
      <c r="I617" s="109"/>
      <c r="J617" s="107"/>
      <c r="K617" s="109"/>
      <c r="L617" s="107"/>
      <c r="M617" s="107"/>
      <c r="N617" s="109"/>
    </row>
    <row r="618">
      <c r="A618" s="107"/>
      <c r="B618" s="107"/>
      <c r="C618" s="107"/>
      <c r="D618" s="107"/>
      <c r="E618" s="107"/>
      <c r="F618" s="107"/>
      <c r="G618" s="107"/>
      <c r="H618" s="108"/>
      <c r="I618" s="109"/>
      <c r="J618" s="107"/>
      <c r="K618" s="109"/>
      <c r="L618" s="107"/>
      <c r="M618" s="107"/>
      <c r="N618" s="109"/>
    </row>
    <row r="619">
      <c r="A619" s="107"/>
      <c r="B619" s="107"/>
      <c r="C619" s="107"/>
      <c r="D619" s="107"/>
      <c r="E619" s="107"/>
      <c r="F619" s="107"/>
      <c r="G619" s="107"/>
      <c r="H619" s="108"/>
      <c r="I619" s="109"/>
      <c r="J619" s="107"/>
      <c r="K619" s="109"/>
      <c r="L619" s="107"/>
      <c r="M619" s="107"/>
      <c r="N619" s="109"/>
    </row>
    <row r="620">
      <c r="A620" s="107"/>
      <c r="B620" s="107"/>
      <c r="C620" s="107"/>
      <c r="D620" s="107"/>
      <c r="E620" s="107"/>
      <c r="F620" s="107"/>
      <c r="G620" s="107"/>
      <c r="H620" s="108"/>
      <c r="I620" s="109"/>
      <c r="J620" s="107"/>
      <c r="K620" s="109"/>
      <c r="L620" s="107"/>
      <c r="M620" s="107"/>
      <c r="N620" s="109"/>
    </row>
    <row r="621">
      <c r="A621" s="107"/>
      <c r="B621" s="107"/>
      <c r="C621" s="107"/>
      <c r="D621" s="107"/>
      <c r="E621" s="107"/>
      <c r="F621" s="107"/>
      <c r="G621" s="107"/>
      <c r="H621" s="108"/>
      <c r="I621" s="109"/>
      <c r="J621" s="107"/>
      <c r="K621" s="109"/>
      <c r="L621" s="107"/>
      <c r="M621" s="107"/>
      <c r="N621" s="109"/>
    </row>
    <row r="622">
      <c r="A622" s="107"/>
      <c r="B622" s="107"/>
      <c r="C622" s="107"/>
      <c r="D622" s="107"/>
      <c r="E622" s="107"/>
      <c r="F622" s="107"/>
      <c r="G622" s="107"/>
      <c r="H622" s="108"/>
      <c r="I622" s="109"/>
      <c r="J622" s="107"/>
      <c r="K622" s="109"/>
      <c r="L622" s="107"/>
      <c r="M622" s="107"/>
      <c r="N622" s="109"/>
    </row>
    <row r="623">
      <c r="A623" s="107"/>
      <c r="B623" s="107"/>
      <c r="C623" s="107"/>
      <c r="D623" s="107"/>
      <c r="E623" s="107"/>
      <c r="F623" s="107"/>
      <c r="G623" s="107"/>
      <c r="H623" s="108"/>
      <c r="I623" s="109"/>
      <c r="J623" s="107"/>
      <c r="K623" s="109"/>
      <c r="L623" s="107"/>
      <c r="M623" s="107"/>
      <c r="N623" s="109"/>
    </row>
    <row r="624">
      <c r="A624" s="107"/>
      <c r="B624" s="107"/>
      <c r="C624" s="107"/>
      <c r="D624" s="107"/>
      <c r="E624" s="107"/>
      <c r="F624" s="107"/>
      <c r="G624" s="107"/>
      <c r="H624" s="108"/>
      <c r="I624" s="109"/>
      <c r="J624" s="107"/>
      <c r="K624" s="109"/>
      <c r="L624" s="107"/>
      <c r="M624" s="107"/>
      <c r="N624" s="109"/>
    </row>
    <row r="625">
      <c r="A625" s="107"/>
      <c r="B625" s="107"/>
      <c r="C625" s="107"/>
      <c r="D625" s="107"/>
      <c r="E625" s="107"/>
      <c r="F625" s="107"/>
      <c r="G625" s="107"/>
      <c r="H625" s="108"/>
      <c r="I625" s="109"/>
      <c r="J625" s="107"/>
      <c r="K625" s="109"/>
      <c r="L625" s="107"/>
      <c r="M625" s="107"/>
      <c r="N625" s="109"/>
    </row>
    <row r="626">
      <c r="A626" s="107"/>
      <c r="B626" s="107"/>
      <c r="C626" s="107"/>
      <c r="D626" s="107"/>
      <c r="E626" s="107"/>
      <c r="F626" s="107"/>
      <c r="G626" s="107"/>
      <c r="H626" s="108"/>
      <c r="I626" s="109"/>
      <c r="J626" s="107"/>
      <c r="K626" s="109"/>
      <c r="L626" s="107"/>
      <c r="M626" s="107"/>
      <c r="N626" s="109"/>
    </row>
    <row r="627">
      <c r="A627" s="107"/>
      <c r="B627" s="107"/>
      <c r="C627" s="107"/>
      <c r="D627" s="107"/>
      <c r="E627" s="107"/>
      <c r="F627" s="107"/>
      <c r="G627" s="107"/>
      <c r="H627" s="108"/>
      <c r="I627" s="109"/>
      <c r="J627" s="107"/>
      <c r="K627" s="109"/>
      <c r="L627" s="107"/>
      <c r="M627" s="107"/>
      <c r="N627" s="109"/>
    </row>
    <row r="628">
      <c r="A628" s="107"/>
      <c r="B628" s="107"/>
      <c r="C628" s="107"/>
      <c r="D628" s="107"/>
      <c r="E628" s="107"/>
      <c r="F628" s="107"/>
      <c r="G628" s="107"/>
      <c r="H628" s="108"/>
      <c r="I628" s="109"/>
      <c r="J628" s="107"/>
      <c r="K628" s="109"/>
      <c r="L628" s="107"/>
      <c r="M628" s="107"/>
      <c r="N628" s="109"/>
    </row>
    <row r="629">
      <c r="A629" s="107"/>
      <c r="B629" s="107"/>
      <c r="C629" s="107"/>
      <c r="D629" s="107"/>
      <c r="E629" s="107"/>
      <c r="F629" s="107"/>
      <c r="G629" s="107"/>
      <c r="H629" s="108"/>
      <c r="I629" s="109"/>
      <c r="J629" s="107"/>
      <c r="K629" s="109"/>
      <c r="L629" s="107"/>
      <c r="M629" s="107"/>
      <c r="N629" s="109"/>
    </row>
    <row r="630">
      <c r="A630" s="107"/>
      <c r="B630" s="107"/>
      <c r="C630" s="107"/>
      <c r="D630" s="107"/>
      <c r="E630" s="107"/>
      <c r="F630" s="107"/>
      <c r="G630" s="107"/>
      <c r="H630" s="108"/>
      <c r="I630" s="109"/>
      <c r="J630" s="107"/>
      <c r="K630" s="109"/>
      <c r="L630" s="107"/>
      <c r="M630" s="107"/>
      <c r="N630" s="109"/>
    </row>
    <row r="631">
      <c r="A631" s="107"/>
      <c r="B631" s="107"/>
      <c r="C631" s="107"/>
      <c r="D631" s="107"/>
      <c r="E631" s="107"/>
      <c r="F631" s="107"/>
      <c r="G631" s="107"/>
      <c r="H631" s="108"/>
      <c r="I631" s="109"/>
      <c r="J631" s="107"/>
      <c r="K631" s="109"/>
      <c r="L631" s="107"/>
      <c r="M631" s="107"/>
      <c r="N631" s="109"/>
    </row>
    <row r="632">
      <c r="A632" s="107"/>
      <c r="B632" s="107"/>
      <c r="C632" s="107"/>
      <c r="D632" s="107"/>
      <c r="E632" s="107"/>
      <c r="F632" s="107"/>
      <c r="G632" s="107"/>
      <c r="H632" s="108"/>
      <c r="I632" s="109"/>
      <c r="J632" s="107"/>
      <c r="K632" s="109"/>
      <c r="L632" s="107"/>
      <c r="M632" s="107"/>
      <c r="N632" s="109"/>
    </row>
    <row r="633">
      <c r="A633" s="107"/>
      <c r="B633" s="107"/>
      <c r="C633" s="107"/>
      <c r="D633" s="107"/>
      <c r="E633" s="107"/>
      <c r="F633" s="107"/>
      <c r="G633" s="107"/>
      <c r="H633" s="108"/>
      <c r="I633" s="109"/>
      <c r="J633" s="107"/>
      <c r="K633" s="109"/>
      <c r="L633" s="107"/>
      <c r="M633" s="107"/>
      <c r="N633" s="109"/>
    </row>
    <row r="634">
      <c r="A634" s="107"/>
      <c r="B634" s="107"/>
      <c r="C634" s="107"/>
      <c r="D634" s="107"/>
      <c r="E634" s="107"/>
      <c r="F634" s="107"/>
      <c r="G634" s="107"/>
      <c r="H634" s="108"/>
      <c r="I634" s="109"/>
      <c r="J634" s="107"/>
      <c r="K634" s="109"/>
      <c r="L634" s="107"/>
      <c r="M634" s="107"/>
      <c r="N634" s="109"/>
    </row>
    <row r="635">
      <c r="A635" s="107"/>
      <c r="B635" s="107"/>
      <c r="C635" s="107"/>
      <c r="D635" s="107"/>
      <c r="E635" s="107"/>
      <c r="F635" s="107"/>
      <c r="G635" s="107"/>
      <c r="H635" s="108"/>
      <c r="I635" s="109"/>
      <c r="J635" s="107"/>
      <c r="K635" s="109"/>
      <c r="L635" s="107"/>
      <c r="M635" s="107"/>
      <c r="N635" s="109"/>
    </row>
    <row r="636">
      <c r="A636" s="107"/>
      <c r="B636" s="107"/>
      <c r="C636" s="107"/>
      <c r="D636" s="107"/>
      <c r="E636" s="107"/>
      <c r="F636" s="107"/>
      <c r="G636" s="107"/>
      <c r="H636" s="108"/>
      <c r="I636" s="109"/>
      <c r="J636" s="107"/>
      <c r="K636" s="109"/>
      <c r="L636" s="107"/>
      <c r="M636" s="107"/>
      <c r="N636" s="109"/>
    </row>
    <row r="637">
      <c r="A637" s="107"/>
      <c r="B637" s="107"/>
      <c r="C637" s="107"/>
      <c r="D637" s="107"/>
      <c r="E637" s="107"/>
      <c r="F637" s="107"/>
      <c r="G637" s="107"/>
      <c r="H637" s="108"/>
      <c r="I637" s="109"/>
      <c r="J637" s="107"/>
      <c r="K637" s="109"/>
      <c r="L637" s="107"/>
      <c r="M637" s="107"/>
      <c r="N637" s="109"/>
    </row>
    <row r="638">
      <c r="A638" s="107"/>
      <c r="B638" s="107"/>
      <c r="C638" s="107"/>
      <c r="D638" s="107"/>
      <c r="E638" s="107"/>
      <c r="F638" s="107"/>
      <c r="G638" s="107"/>
      <c r="H638" s="108"/>
      <c r="I638" s="109"/>
      <c r="J638" s="107"/>
      <c r="K638" s="109"/>
      <c r="L638" s="107"/>
      <c r="M638" s="107"/>
      <c r="N638" s="109"/>
    </row>
    <row r="639">
      <c r="A639" s="107"/>
      <c r="B639" s="107"/>
      <c r="C639" s="107"/>
      <c r="D639" s="107"/>
      <c r="E639" s="107"/>
      <c r="F639" s="107"/>
      <c r="G639" s="107"/>
      <c r="H639" s="108"/>
      <c r="I639" s="109"/>
      <c r="J639" s="107"/>
      <c r="K639" s="109"/>
      <c r="L639" s="107"/>
      <c r="M639" s="107"/>
      <c r="N639" s="109"/>
    </row>
    <row r="640">
      <c r="A640" s="107"/>
      <c r="B640" s="107"/>
      <c r="C640" s="107"/>
      <c r="D640" s="107"/>
      <c r="E640" s="107"/>
      <c r="F640" s="107"/>
      <c r="G640" s="107"/>
      <c r="H640" s="108"/>
      <c r="I640" s="109"/>
      <c r="J640" s="107"/>
      <c r="K640" s="109"/>
      <c r="L640" s="107"/>
      <c r="M640" s="107"/>
      <c r="N640" s="109"/>
    </row>
    <row r="641">
      <c r="A641" s="107"/>
      <c r="B641" s="107"/>
      <c r="C641" s="107"/>
      <c r="D641" s="107"/>
      <c r="E641" s="107"/>
      <c r="F641" s="107"/>
      <c r="G641" s="107"/>
      <c r="H641" s="108"/>
      <c r="I641" s="109"/>
      <c r="J641" s="107"/>
      <c r="K641" s="109"/>
      <c r="L641" s="107"/>
      <c r="M641" s="107"/>
      <c r="N641" s="109"/>
    </row>
    <row r="642">
      <c r="A642" s="107"/>
      <c r="B642" s="107"/>
      <c r="C642" s="107"/>
      <c r="D642" s="107"/>
      <c r="E642" s="107"/>
      <c r="F642" s="107"/>
      <c r="G642" s="107"/>
      <c r="H642" s="108"/>
      <c r="I642" s="109"/>
      <c r="J642" s="107"/>
      <c r="K642" s="109"/>
      <c r="L642" s="107"/>
      <c r="M642" s="107"/>
      <c r="N642" s="109"/>
    </row>
    <row r="643">
      <c r="A643" s="107"/>
      <c r="B643" s="107"/>
      <c r="C643" s="107"/>
      <c r="D643" s="107"/>
      <c r="E643" s="107"/>
      <c r="F643" s="107"/>
      <c r="G643" s="107"/>
      <c r="H643" s="108"/>
      <c r="I643" s="109"/>
      <c r="J643" s="107"/>
      <c r="K643" s="109"/>
      <c r="L643" s="107"/>
      <c r="M643" s="107"/>
      <c r="N643" s="109"/>
    </row>
    <row r="644">
      <c r="A644" s="107"/>
      <c r="B644" s="107"/>
      <c r="C644" s="107"/>
      <c r="D644" s="107"/>
      <c r="E644" s="107"/>
      <c r="F644" s="107"/>
      <c r="G644" s="107"/>
      <c r="H644" s="108"/>
      <c r="I644" s="109"/>
      <c r="J644" s="107"/>
      <c r="K644" s="109"/>
      <c r="L644" s="107"/>
      <c r="M644" s="107"/>
      <c r="N644" s="109"/>
    </row>
    <row r="645">
      <c r="A645" s="107"/>
      <c r="B645" s="107"/>
      <c r="C645" s="107"/>
      <c r="D645" s="107"/>
      <c r="E645" s="107"/>
      <c r="F645" s="107"/>
      <c r="G645" s="107"/>
      <c r="H645" s="108"/>
      <c r="I645" s="109"/>
      <c r="J645" s="107"/>
      <c r="K645" s="109"/>
      <c r="L645" s="107"/>
      <c r="M645" s="107"/>
      <c r="N645" s="109"/>
    </row>
    <row r="646">
      <c r="A646" s="107"/>
      <c r="B646" s="107"/>
      <c r="C646" s="107"/>
      <c r="D646" s="107"/>
      <c r="E646" s="107"/>
      <c r="F646" s="107"/>
      <c r="G646" s="107"/>
      <c r="H646" s="108"/>
      <c r="I646" s="109"/>
      <c r="J646" s="107"/>
      <c r="K646" s="109"/>
      <c r="L646" s="107"/>
      <c r="M646" s="107"/>
      <c r="N646" s="109"/>
    </row>
    <row r="647">
      <c r="A647" s="107"/>
      <c r="B647" s="107"/>
      <c r="C647" s="107"/>
      <c r="D647" s="107"/>
      <c r="E647" s="107"/>
      <c r="F647" s="107"/>
      <c r="G647" s="107"/>
      <c r="H647" s="108"/>
      <c r="I647" s="109"/>
      <c r="J647" s="107"/>
      <c r="K647" s="109"/>
      <c r="L647" s="107"/>
      <c r="M647" s="107"/>
      <c r="N647" s="109"/>
    </row>
    <row r="648">
      <c r="A648" s="107"/>
      <c r="B648" s="107"/>
      <c r="C648" s="107"/>
      <c r="D648" s="107"/>
      <c r="E648" s="107"/>
      <c r="F648" s="107"/>
      <c r="G648" s="107"/>
      <c r="H648" s="108"/>
      <c r="I648" s="109"/>
      <c r="J648" s="107"/>
      <c r="K648" s="109"/>
      <c r="L648" s="107"/>
      <c r="M648" s="107"/>
      <c r="N648" s="109"/>
    </row>
    <row r="649">
      <c r="A649" s="107"/>
      <c r="B649" s="107"/>
      <c r="C649" s="107"/>
      <c r="D649" s="107"/>
      <c r="E649" s="107"/>
      <c r="F649" s="107"/>
      <c r="G649" s="107"/>
      <c r="H649" s="108"/>
      <c r="I649" s="109"/>
      <c r="J649" s="107"/>
      <c r="K649" s="109"/>
      <c r="L649" s="107"/>
      <c r="M649" s="107"/>
      <c r="N649" s="109"/>
    </row>
    <row r="650">
      <c r="A650" s="107"/>
      <c r="B650" s="107"/>
      <c r="C650" s="107"/>
      <c r="D650" s="107"/>
      <c r="E650" s="107"/>
      <c r="F650" s="107"/>
      <c r="G650" s="107"/>
      <c r="H650" s="108"/>
      <c r="I650" s="109"/>
      <c r="J650" s="107"/>
      <c r="K650" s="109"/>
      <c r="L650" s="107"/>
      <c r="M650" s="107"/>
      <c r="N650" s="109"/>
    </row>
    <row r="651">
      <c r="A651" s="107"/>
      <c r="B651" s="107"/>
      <c r="C651" s="107"/>
      <c r="D651" s="107"/>
      <c r="E651" s="107"/>
      <c r="F651" s="107"/>
      <c r="G651" s="107"/>
      <c r="H651" s="108"/>
      <c r="I651" s="109"/>
      <c r="J651" s="107"/>
      <c r="K651" s="109"/>
      <c r="L651" s="107"/>
      <c r="M651" s="107"/>
      <c r="N651" s="109"/>
    </row>
    <row r="652">
      <c r="A652" s="107"/>
      <c r="B652" s="107"/>
      <c r="C652" s="107"/>
      <c r="D652" s="107"/>
      <c r="E652" s="107"/>
      <c r="F652" s="107"/>
      <c r="G652" s="107"/>
      <c r="H652" s="108"/>
      <c r="I652" s="109"/>
      <c r="J652" s="107"/>
      <c r="K652" s="109"/>
      <c r="L652" s="107"/>
      <c r="M652" s="107"/>
      <c r="N652" s="109"/>
    </row>
    <row r="653">
      <c r="A653" s="107"/>
      <c r="B653" s="107"/>
      <c r="C653" s="107"/>
      <c r="D653" s="107"/>
      <c r="E653" s="107"/>
      <c r="F653" s="107"/>
      <c r="G653" s="107"/>
      <c r="H653" s="108"/>
      <c r="I653" s="109"/>
      <c r="J653" s="107"/>
      <c r="K653" s="109"/>
      <c r="L653" s="107"/>
      <c r="M653" s="107"/>
      <c r="N653" s="109"/>
    </row>
    <row r="654">
      <c r="A654" s="107"/>
      <c r="B654" s="107"/>
      <c r="C654" s="107"/>
      <c r="D654" s="107"/>
      <c r="E654" s="107"/>
      <c r="F654" s="107"/>
      <c r="G654" s="107"/>
      <c r="H654" s="108"/>
      <c r="I654" s="109"/>
      <c r="J654" s="107"/>
      <c r="K654" s="109"/>
      <c r="L654" s="107"/>
      <c r="M654" s="107"/>
      <c r="N654" s="109"/>
    </row>
    <row r="655">
      <c r="A655" s="107"/>
      <c r="B655" s="107"/>
      <c r="C655" s="107"/>
      <c r="D655" s="107"/>
      <c r="E655" s="107"/>
      <c r="F655" s="107"/>
      <c r="G655" s="107"/>
      <c r="H655" s="108"/>
      <c r="I655" s="109"/>
      <c r="J655" s="107"/>
      <c r="K655" s="109"/>
      <c r="L655" s="107"/>
      <c r="M655" s="107"/>
      <c r="N655" s="109"/>
    </row>
    <row r="656">
      <c r="A656" s="107"/>
      <c r="B656" s="107"/>
      <c r="C656" s="107"/>
      <c r="D656" s="107"/>
      <c r="E656" s="107"/>
      <c r="F656" s="107"/>
      <c r="G656" s="107"/>
      <c r="H656" s="108"/>
      <c r="I656" s="109"/>
      <c r="J656" s="107"/>
      <c r="K656" s="109"/>
      <c r="L656" s="107"/>
      <c r="M656" s="107"/>
      <c r="N656" s="109"/>
    </row>
    <row r="657">
      <c r="A657" s="107"/>
      <c r="B657" s="107"/>
      <c r="C657" s="107"/>
      <c r="D657" s="107"/>
      <c r="E657" s="107"/>
      <c r="F657" s="107"/>
      <c r="G657" s="107"/>
      <c r="H657" s="108"/>
      <c r="I657" s="109"/>
      <c r="J657" s="107"/>
      <c r="K657" s="109"/>
      <c r="L657" s="107"/>
      <c r="M657" s="107"/>
      <c r="N657" s="109"/>
    </row>
    <row r="658">
      <c r="A658" s="107"/>
      <c r="B658" s="107"/>
      <c r="C658" s="107"/>
      <c r="D658" s="107"/>
      <c r="E658" s="107"/>
      <c r="F658" s="107"/>
      <c r="G658" s="107"/>
      <c r="H658" s="108"/>
      <c r="I658" s="109"/>
      <c r="J658" s="107"/>
      <c r="K658" s="109"/>
      <c r="L658" s="107"/>
      <c r="M658" s="107"/>
      <c r="N658" s="109"/>
    </row>
    <row r="659">
      <c r="A659" s="107"/>
      <c r="B659" s="107"/>
      <c r="C659" s="107"/>
      <c r="D659" s="107"/>
      <c r="E659" s="107"/>
      <c r="F659" s="107"/>
      <c r="G659" s="107"/>
      <c r="H659" s="108"/>
      <c r="I659" s="109"/>
      <c r="J659" s="107"/>
      <c r="K659" s="109"/>
      <c r="L659" s="107"/>
      <c r="M659" s="107"/>
      <c r="N659" s="109"/>
    </row>
    <row r="660">
      <c r="A660" s="107"/>
      <c r="B660" s="107"/>
      <c r="C660" s="107"/>
      <c r="D660" s="107"/>
      <c r="E660" s="107"/>
      <c r="F660" s="107"/>
      <c r="G660" s="107"/>
      <c r="H660" s="108"/>
      <c r="I660" s="109"/>
      <c r="J660" s="107"/>
      <c r="K660" s="109"/>
      <c r="L660" s="107"/>
      <c r="M660" s="107"/>
      <c r="N660" s="109"/>
    </row>
    <row r="661">
      <c r="A661" s="107"/>
      <c r="B661" s="107"/>
      <c r="C661" s="107"/>
      <c r="D661" s="107"/>
      <c r="E661" s="107"/>
      <c r="F661" s="107"/>
      <c r="G661" s="107"/>
      <c r="H661" s="108"/>
      <c r="I661" s="109"/>
      <c r="J661" s="107"/>
      <c r="K661" s="109"/>
      <c r="L661" s="107"/>
      <c r="M661" s="107"/>
      <c r="N661" s="109"/>
    </row>
    <row r="662">
      <c r="A662" s="107"/>
      <c r="B662" s="107"/>
      <c r="C662" s="107"/>
      <c r="D662" s="107"/>
      <c r="E662" s="107"/>
      <c r="F662" s="107"/>
      <c r="G662" s="107"/>
      <c r="H662" s="108"/>
      <c r="I662" s="109"/>
      <c r="J662" s="107"/>
      <c r="K662" s="109"/>
      <c r="L662" s="107"/>
      <c r="M662" s="107"/>
      <c r="N662" s="109"/>
    </row>
    <row r="663">
      <c r="A663" s="107"/>
      <c r="B663" s="107"/>
      <c r="C663" s="107"/>
      <c r="D663" s="107"/>
      <c r="E663" s="107"/>
      <c r="F663" s="107"/>
      <c r="G663" s="107"/>
      <c r="H663" s="108"/>
      <c r="I663" s="109"/>
      <c r="J663" s="107"/>
      <c r="K663" s="109"/>
      <c r="L663" s="107"/>
      <c r="M663" s="107"/>
      <c r="N663" s="109"/>
    </row>
    <row r="664">
      <c r="A664" s="107"/>
      <c r="B664" s="107"/>
      <c r="C664" s="107"/>
      <c r="D664" s="107"/>
      <c r="E664" s="107"/>
      <c r="F664" s="107"/>
      <c r="G664" s="107"/>
      <c r="H664" s="108"/>
      <c r="I664" s="109"/>
      <c r="J664" s="107"/>
      <c r="K664" s="109"/>
      <c r="L664" s="107"/>
      <c r="M664" s="107"/>
      <c r="N664" s="109"/>
    </row>
    <row r="665">
      <c r="A665" s="107"/>
      <c r="B665" s="107"/>
      <c r="C665" s="107"/>
      <c r="D665" s="107"/>
      <c r="E665" s="107"/>
      <c r="F665" s="107"/>
      <c r="G665" s="107"/>
      <c r="H665" s="108"/>
      <c r="I665" s="109"/>
      <c r="J665" s="107"/>
      <c r="K665" s="109"/>
      <c r="L665" s="107"/>
      <c r="M665" s="107"/>
      <c r="N665" s="109"/>
    </row>
    <row r="666">
      <c r="A666" s="107"/>
      <c r="B666" s="107"/>
      <c r="C666" s="107"/>
      <c r="D666" s="107"/>
      <c r="E666" s="107"/>
      <c r="F666" s="107"/>
      <c r="G666" s="107"/>
      <c r="H666" s="108"/>
      <c r="I666" s="109"/>
      <c r="J666" s="107"/>
      <c r="K666" s="109"/>
      <c r="L666" s="107"/>
      <c r="M666" s="107"/>
      <c r="N666" s="109"/>
    </row>
    <row r="667">
      <c r="A667" s="107"/>
      <c r="B667" s="107"/>
      <c r="C667" s="107"/>
      <c r="D667" s="107"/>
      <c r="E667" s="107"/>
      <c r="F667" s="107"/>
      <c r="G667" s="107"/>
      <c r="H667" s="108"/>
      <c r="I667" s="109"/>
      <c r="J667" s="107"/>
      <c r="K667" s="109"/>
      <c r="L667" s="107"/>
      <c r="M667" s="107"/>
      <c r="N667" s="109"/>
    </row>
    <row r="668">
      <c r="A668" s="107"/>
      <c r="B668" s="107"/>
      <c r="C668" s="107"/>
      <c r="D668" s="107"/>
      <c r="E668" s="107"/>
      <c r="F668" s="107"/>
      <c r="G668" s="107"/>
      <c r="H668" s="108"/>
      <c r="I668" s="109"/>
      <c r="J668" s="107"/>
      <c r="K668" s="109"/>
      <c r="L668" s="107"/>
      <c r="M668" s="107"/>
      <c r="N668" s="109"/>
    </row>
    <row r="669">
      <c r="A669" s="107"/>
      <c r="B669" s="107"/>
      <c r="C669" s="107"/>
      <c r="D669" s="107"/>
      <c r="E669" s="107"/>
      <c r="F669" s="107"/>
      <c r="G669" s="107"/>
      <c r="H669" s="108"/>
      <c r="I669" s="109"/>
      <c r="J669" s="107"/>
      <c r="K669" s="109"/>
      <c r="L669" s="107"/>
      <c r="M669" s="107"/>
      <c r="N669" s="109"/>
    </row>
    <row r="670">
      <c r="A670" s="107"/>
      <c r="B670" s="107"/>
      <c r="C670" s="107"/>
      <c r="D670" s="107"/>
      <c r="E670" s="107"/>
      <c r="F670" s="107"/>
      <c r="G670" s="107"/>
      <c r="H670" s="108"/>
      <c r="I670" s="109"/>
      <c r="J670" s="107"/>
      <c r="K670" s="109"/>
      <c r="L670" s="107"/>
      <c r="M670" s="107"/>
      <c r="N670" s="109"/>
    </row>
    <row r="671">
      <c r="A671" s="107"/>
      <c r="B671" s="107"/>
      <c r="C671" s="107"/>
      <c r="D671" s="107"/>
      <c r="E671" s="107"/>
      <c r="F671" s="107"/>
      <c r="G671" s="107"/>
      <c r="H671" s="108"/>
      <c r="I671" s="109"/>
      <c r="J671" s="107"/>
      <c r="K671" s="109"/>
      <c r="L671" s="107"/>
      <c r="M671" s="107"/>
      <c r="N671" s="109"/>
    </row>
    <row r="672">
      <c r="A672" s="107"/>
      <c r="B672" s="107"/>
      <c r="C672" s="107"/>
      <c r="D672" s="107"/>
      <c r="E672" s="107"/>
      <c r="F672" s="107"/>
      <c r="G672" s="107"/>
      <c r="H672" s="108"/>
      <c r="I672" s="109"/>
      <c r="J672" s="107"/>
      <c r="K672" s="109"/>
      <c r="L672" s="107"/>
      <c r="M672" s="107"/>
      <c r="N672" s="109"/>
    </row>
    <row r="673">
      <c r="A673" s="107"/>
      <c r="B673" s="107"/>
      <c r="C673" s="107"/>
      <c r="D673" s="107"/>
      <c r="E673" s="107"/>
      <c r="F673" s="107"/>
      <c r="G673" s="107"/>
      <c r="H673" s="108"/>
      <c r="I673" s="109"/>
      <c r="J673" s="107"/>
      <c r="K673" s="109"/>
      <c r="L673" s="107"/>
      <c r="M673" s="107"/>
      <c r="N673" s="109"/>
    </row>
    <row r="674">
      <c r="A674" s="107"/>
      <c r="B674" s="107"/>
      <c r="C674" s="107"/>
      <c r="D674" s="107"/>
      <c r="E674" s="107"/>
      <c r="F674" s="107"/>
      <c r="G674" s="107"/>
      <c r="H674" s="108"/>
      <c r="I674" s="109"/>
      <c r="J674" s="107"/>
      <c r="K674" s="109"/>
      <c r="L674" s="107"/>
      <c r="M674" s="107"/>
      <c r="N674" s="109"/>
    </row>
    <row r="675">
      <c r="A675" s="107"/>
      <c r="B675" s="107"/>
      <c r="C675" s="107"/>
      <c r="D675" s="107"/>
      <c r="E675" s="107"/>
      <c r="F675" s="107"/>
      <c r="G675" s="107"/>
      <c r="H675" s="108"/>
      <c r="I675" s="109"/>
      <c r="J675" s="107"/>
      <c r="K675" s="109"/>
      <c r="L675" s="107"/>
      <c r="M675" s="107"/>
      <c r="N675" s="109"/>
    </row>
    <row r="676">
      <c r="A676" s="107"/>
      <c r="B676" s="107"/>
      <c r="C676" s="107"/>
      <c r="D676" s="107"/>
      <c r="E676" s="107"/>
      <c r="F676" s="107"/>
      <c r="G676" s="107"/>
      <c r="H676" s="108"/>
      <c r="I676" s="109"/>
      <c r="J676" s="107"/>
      <c r="K676" s="109"/>
      <c r="L676" s="107"/>
      <c r="M676" s="107"/>
      <c r="N676" s="109"/>
    </row>
    <row r="677">
      <c r="A677" s="107"/>
      <c r="B677" s="107"/>
      <c r="C677" s="107"/>
      <c r="D677" s="107"/>
      <c r="E677" s="107"/>
      <c r="F677" s="107"/>
      <c r="G677" s="107"/>
      <c r="H677" s="108"/>
      <c r="I677" s="109"/>
      <c r="J677" s="107"/>
      <c r="K677" s="109"/>
      <c r="L677" s="107"/>
      <c r="M677" s="107"/>
      <c r="N677" s="109"/>
    </row>
    <row r="678">
      <c r="A678" s="107"/>
      <c r="B678" s="107"/>
      <c r="C678" s="107"/>
      <c r="D678" s="107"/>
      <c r="E678" s="107"/>
      <c r="F678" s="107"/>
      <c r="G678" s="107"/>
      <c r="H678" s="108"/>
      <c r="I678" s="109"/>
      <c r="J678" s="107"/>
      <c r="K678" s="109"/>
      <c r="L678" s="107"/>
      <c r="M678" s="107"/>
      <c r="N678" s="109"/>
    </row>
    <row r="679">
      <c r="A679" s="107"/>
      <c r="B679" s="107"/>
      <c r="C679" s="107"/>
      <c r="D679" s="107"/>
      <c r="E679" s="107"/>
      <c r="F679" s="107"/>
      <c r="G679" s="107"/>
      <c r="H679" s="108"/>
      <c r="I679" s="109"/>
      <c r="J679" s="107"/>
      <c r="K679" s="109"/>
      <c r="L679" s="107"/>
      <c r="M679" s="107"/>
      <c r="N679" s="109"/>
    </row>
    <row r="680">
      <c r="A680" s="107"/>
      <c r="B680" s="107"/>
      <c r="C680" s="107"/>
      <c r="D680" s="107"/>
      <c r="E680" s="107"/>
      <c r="F680" s="107"/>
      <c r="G680" s="107"/>
      <c r="H680" s="108"/>
      <c r="I680" s="109"/>
      <c r="J680" s="107"/>
      <c r="K680" s="109"/>
      <c r="L680" s="107"/>
      <c r="M680" s="107"/>
      <c r="N680" s="109"/>
    </row>
    <row r="681">
      <c r="A681" s="107"/>
      <c r="B681" s="107"/>
      <c r="C681" s="107"/>
      <c r="D681" s="107"/>
      <c r="E681" s="107"/>
      <c r="F681" s="107"/>
      <c r="G681" s="107"/>
      <c r="H681" s="108"/>
      <c r="I681" s="109"/>
      <c r="J681" s="107"/>
      <c r="K681" s="109"/>
      <c r="L681" s="107"/>
      <c r="M681" s="107"/>
      <c r="N681" s="109"/>
    </row>
    <row r="682">
      <c r="A682" s="107"/>
      <c r="B682" s="107"/>
      <c r="C682" s="107"/>
      <c r="D682" s="107"/>
      <c r="E682" s="107"/>
      <c r="F682" s="107"/>
      <c r="G682" s="107"/>
      <c r="H682" s="108"/>
      <c r="I682" s="109"/>
      <c r="J682" s="107"/>
      <c r="K682" s="109"/>
      <c r="L682" s="107"/>
      <c r="M682" s="107"/>
      <c r="N682" s="109"/>
    </row>
    <row r="683">
      <c r="A683" s="107"/>
      <c r="B683" s="107"/>
      <c r="C683" s="107"/>
      <c r="D683" s="107"/>
      <c r="E683" s="107"/>
      <c r="F683" s="107"/>
      <c r="G683" s="107"/>
      <c r="H683" s="108"/>
      <c r="I683" s="109"/>
      <c r="J683" s="107"/>
      <c r="K683" s="109"/>
      <c r="L683" s="107"/>
      <c r="M683" s="107"/>
      <c r="N683" s="109"/>
    </row>
    <row r="684">
      <c r="A684" s="107"/>
      <c r="B684" s="107"/>
      <c r="C684" s="107"/>
      <c r="D684" s="107"/>
      <c r="E684" s="107"/>
      <c r="F684" s="107"/>
      <c r="G684" s="107"/>
      <c r="H684" s="108"/>
      <c r="I684" s="109"/>
      <c r="J684" s="107"/>
      <c r="K684" s="109"/>
      <c r="L684" s="107"/>
      <c r="M684" s="107"/>
      <c r="N684" s="109"/>
    </row>
    <row r="685">
      <c r="A685" s="107"/>
      <c r="B685" s="107"/>
      <c r="C685" s="107"/>
      <c r="D685" s="107"/>
      <c r="E685" s="107"/>
      <c r="F685" s="107"/>
      <c r="G685" s="107"/>
      <c r="H685" s="108"/>
      <c r="I685" s="109"/>
      <c r="J685" s="107"/>
      <c r="K685" s="109"/>
      <c r="L685" s="107"/>
      <c r="M685" s="107"/>
      <c r="N685" s="109"/>
    </row>
    <row r="686">
      <c r="A686" s="107"/>
      <c r="B686" s="107"/>
      <c r="C686" s="107"/>
      <c r="D686" s="107"/>
      <c r="E686" s="107"/>
      <c r="F686" s="107"/>
      <c r="G686" s="107"/>
      <c r="H686" s="108"/>
      <c r="I686" s="109"/>
      <c r="J686" s="107"/>
      <c r="K686" s="109"/>
      <c r="L686" s="107"/>
      <c r="M686" s="107"/>
      <c r="N686" s="109"/>
    </row>
    <row r="687">
      <c r="A687" s="107"/>
      <c r="B687" s="107"/>
      <c r="C687" s="107"/>
      <c r="D687" s="107"/>
      <c r="E687" s="107"/>
      <c r="F687" s="107"/>
      <c r="G687" s="107"/>
      <c r="H687" s="108"/>
      <c r="I687" s="109"/>
      <c r="J687" s="107"/>
      <c r="K687" s="109"/>
      <c r="L687" s="107"/>
      <c r="M687" s="107"/>
      <c r="N687" s="109"/>
    </row>
    <row r="688">
      <c r="A688" s="107"/>
      <c r="B688" s="107"/>
      <c r="C688" s="107"/>
      <c r="D688" s="107"/>
      <c r="E688" s="107"/>
      <c r="F688" s="107"/>
      <c r="G688" s="107"/>
      <c r="H688" s="108"/>
      <c r="I688" s="109"/>
      <c r="J688" s="107"/>
      <c r="K688" s="109"/>
      <c r="L688" s="107"/>
      <c r="M688" s="107"/>
      <c r="N688" s="109"/>
    </row>
    <row r="689">
      <c r="A689" s="107"/>
      <c r="B689" s="107"/>
      <c r="C689" s="107"/>
      <c r="D689" s="107"/>
      <c r="E689" s="107"/>
      <c r="F689" s="107"/>
      <c r="G689" s="107"/>
      <c r="H689" s="108"/>
      <c r="I689" s="109"/>
      <c r="J689" s="107"/>
      <c r="K689" s="109"/>
      <c r="L689" s="107"/>
      <c r="M689" s="107"/>
      <c r="N689" s="109"/>
    </row>
    <row r="690">
      <c r="A690" s="107"/>
      <c r="B690" s="107"/>
      <c r="C690" s="107"/>
      <c r="D690" s="107"/>
      <c r="E690" s="107"/>
      <c r="F690" s="107"/>
      <c r="G690" s="107"/>
      <c r="H690" s="108"/>
      <c r="I690" s="109"/>
      <c r="J690" s="107"/>
      <c r="K690" s="109"/>
      <c r="L690" s="107"/>
      <c r="M690" s="107"/>
      <c r="N690" s="109"/>
    </row>
    <row r="691">
      <c r="A691" s="107"/>
      <c r="B691" s="107"/>
      <c r="C691" s="107"/>
      <c r="D691" s="107"/>
      <c r="E691" s="107"/>
      <c r="F691" s="107"/>
      <c r="G691" s="107"/>
      <c r="H691" s="108"/>
      <c r="I691" s="109"/>
      <c r="J691" s="107"/>
      <c r="K691" s="109"/>
      <c r="L691" s="107"/>
      <c r="M691" s="107"/>
      <c r="N691" s="109"/>
    </row>
    <row r="692">
      <c r="A692" s="107"/>
      <c r="B692" s="107"/>
      <c r="C692" s="107"/>
      <c r="D692" s="107"/>
      <c r="E692" s="107"/>
      <c r="F692" s="107"/>
      <c r="G692" s="107"/>
      <c r="H692" s="108"/>
      <c r="I692" s="109"/>
      <c r="J692" s="107"/>
      <c r="K692" s="109"/>
      <c r="L692" s="107"/>
      <c r="M692" s="107"/>
      <c r="N692" s="109"/>
    </row>
    <row r="693">
      <c r="A693" s="107"/>
      <c r="B693" s="107"/>
      <c r="C693" s="107"/>
      <c r="D693" s="107"/>
      <c r="E693" s="107"/>
      <c r="F693" s="107"/>
      <c r="G693" s="107"/>
      <c r="H693" s="108"/>
      <c r="I693" s="109"/>
      <c r="J693" s="107"/>
      <c r="K693" s="109"/>
      <c r="L693" s="107"/>
      <c r="M693" s="107"/>
      <c r="N693" s="109"/>
    </row>
    <row r="694">
      <c r="A694" s="107"/>
      <c r="B694" s="107"/>
      <c r="C694" s="107"/>
      <c r="D694" s="107"/>
      <c r="E694" s="107"/>
      <c r="F694" s="107"/>
      <c r="G694" s="107"/>
      <c r="H694" s="108"/>
      <c r="I694" s="109"/>
      <c r="J694" s="107"/>
      <c r="K694" s="109"/>
      <c r="L694" s="107"/>
      <c r="M694" s="107"/>
      <c r="N694" s="109"/>
    </row>
    <row r="695">
      <c r="A695" s="107"/>
      <c r="B695" s="107"/>
      <c r="C695" s="107"/>
      <c r="D695" s="107"/>
      <c r="E695" s="107"/>
      <c r="F695" s="107"/>
      <c r="G695" s="107"/>
      <c r="H695" s="108"/>
      <c r="I695" s="109"/>
      <c r="J695" s="107"/>
      <c r="K695" s="109"/>
      <c r="L695" s="107"/>
      <c r="M695" s="107"/>
      <c r="N695" s="109"/>
    </row>
    <row r="696">
      <c r="A696" s="107"/>
      <c r="B696" s="107"/>
      <c r="C696" s="107"/>
      <c r="D696" s="107"/>
      <c r="E696" s="107"/>
      <c r="F696" s="107"/>
      <c r="G696" s="107"/>
      <c r="H696" s="108"/>
      <c r="I696" s="109"/>
      <c r="J696" s="107"/>
      <c r="K696" s="109"/>
      <c r="L696" s="107"/>
      <c r="M696" s="107"/>
      <c r="N696" s="109"/>
    </row>
    <row r="697">
      <c r="A697" s="107"/>
      <c r="B697" s="107"/>
      <c r="C697" s="107"/>
      <c r="D697" s="107"/>
      <c r="E697" s="107"/>
      <c r="F697" s="107"/>
      <c r="G697" s="107"/>
      <c r="H697" s="108"/>
      <c r="I697" s="109"/>
      <c r="J697" s="107"/>
      <c r="K697" s="109"/>
      <c r="L697" s="107"/>
      <c r="M697" s="107"/>
      <c r="N697" s="109"/>
    </row>
    <row r="698">
      <c r="A698" s="107"/>
      <c r="B698" s="107"/>
      <c r="C698" s="107"/>
      <c r="D698" s="107"/>
      <c r="E698" s="107"/>
      <c r="F698" s="107"/>
      <c r="G698" s="107"/>
      <c r="H698" s="108"/>
      <c r="I698" s="109"/>
      <c r="J698" s="107"/>
      <c r="K698" s="109"/>
      <c r="L698" s="107"/>
      <c r="M698" s="107"/>
      <c r="N698" s="109"/>
    </row>
    <row r="699">
      <c r="A699" s="107"/>
      <c r="B699" s="107"/>
      <c r="C699" s="107"/>
      <c r="D699" s="107"/>
      <c r="E699" s="107"/>
      <c r="F699" s="107"/>
      <c r="G699" s="107"/>
      <c r="H699" s="108"/>
      <c r="I699" s="109"/>
      <c r="J699" s="107"/>
      <c r="K699" s="109"/>
      <c r="L699" s="107"/>
      <c r="M699" s="107"/>
      <c r="N699" s="109"/>
    </row>
    <row r="700">
      <c r="A700" s="107"/>
      <c r="B700" s="107"/>
      <c r="C700" s="107"/>
      <c r="D700" s="107"/>
      <c r="E700" s="107"/>
      <c r="F700" s="107"/>
      <c r="G700" s="107"/>
      <c r="H700" s="108"/>
      <c r="I700" s="109"/>
      <c r="J700" s="107"/>
      <c r="K700" s="109"/>
      <c r="L700" s="107"/>
      <c r="M700" s="107"/>
      <c r="N700" s="109"/>
    </row>
    <row r="701">
      <c r="A701" s="107"/>
      <c r="B701" s="107"/>
      <c r="C701" s="107"/>
      <c r="D701" s="107"/>
      <c r="E701" s="107"/>
      <c r="F701" s="107"/>
      <c r="G701" s="107"/>
      <c r="H701" s="108"/>
      <c r="I701" s="109"/>
      <c r="J701" s="107"/>
      <c r="K701" s="109"/>
      <c r="L701" s="107"/>
      <c r="M701" s="107"/>
      <c r="N701" s="109"/>
    </row>
    <row r="702">
      <c r="A702" s="107"/>
      <c r="B702" s="107"/>
      <c r="C702" s="107"/>
      <c r="D702" s="107"/>
      <c r="E702" s="107"/>
      <c r="F702" s="107"/>
      <c r="G702" s="107"/>
      <c r="H702" s="108"/>
      <c r="I702" s="109"/>
      <c r="J702" s="107"/>
      <c r="K702" s="109"/>
      <c r="L702" s="107"/>
      <c r="M702" s="107"/>
      <c r="N702" s="109"/>
    </row>
    <row r="703">
      <c r="A703" s="107"/>
      <c r="B703" s="107"/>
      <c r="C703" s="107"/>
      <c r="D703" s="107"/>
      <c r="E703" s="107"/>
      <c r="F703" s="107"/>
      <c r="G703" s="107"/>
      <c r="H703" s="108"/>
      <c r="I703" s="109"/>
      <c r="J703" s="107"/>
      <c r="K703" s="109"/>
      <c r="L703" s="107"/>
      <c r="M703" s="107"/>
      <c r="N703" s="109"/>
    </row>
    <row r="704">
      <c r="A704" s="107"/>
      <c r="B704" s="107"/>
      <c r="C704" s="107"/>
      <c r="D704" s="107"/>
      <c r="E704" s="107"/>
      <c r="F704" s="107"/>
      <c r="G704" s="107"/>
      <c r="H704" s="108"/>
      <c r="I704" s="109"/>
      <c r="J704" s="107"/>
      <c r="K704" s="109"/>
      <c r="L704" s="107"/>
      <c r="M704" s="107"/>
      <c r="N704" s="109"/>
    </row>
    <row r="705">
      <c r="A705" s="107"/>
      <c r="B705" s="107"/>
      <c r="C705" s="107"/>
      <c r="D705" s="107"/>
      <c r="E705" s="107"/>
      <c r="F705" s="107"/>
      <c r="G705" s="107"/>
      <c r="H705" s="108"/>
      <c r="I705" s="109"/>
      <c r="J705" s="107"/>
      <c r="K705" s="109"/>
      <c r="L705" s="107"/>
      <c r="M705" s="107"/>
      <c r="N705" s="109"/>
    </row>
    <row r="706">
      <c r="A706" s="107"/>
      <c r="B706" s="107"/>
      <c r="C706" s="107"/>
      <c r="D706" s="107"/>
      <c r="E706" s="107"/>
      <c r="F706" s="107"/>
      <c r="G706" s="107"/>
      <c r="H706" s="108"/>
      <c r="I706" s="109"/>
      <c r="J706" s="107"/>
      <c r="K706" s="109"/>
      <c r="L706" s="107"/>
      <c r="M706" s="107"/>
      <c r="N706" s="109"/>
    </row>
    <row r="707">
      <c r="A707" s="107"/>
      <c r="B707" s="107"/>
      <c r="C707" s="107"/>
      <c r="D707" s="107"/>
      <c r="E707" s="107"/>
      <c r="F707" s="107"/>
      <c r="G707" s="107"/>
      <c r="H707" s="108"/>
      <c r="I707" s="109"/>
      <c r="J707" s="107"/>
      <c r="K707" s="109"/>
      <c r="L707" s="107"/>
      <c r="M707" s="107"/>
      <c r="N707" s="109"/>
    </row>
    <row r="708">
      <c r="A708" s="107"/>
      <c r="B708" s="107"/>
      <c r="C708" s="107"/>
      <c r="D708" s="107"/>
      <c r="E708" s="107"/>
      <c r="F708" s="107"/>
      <c r="G708" s="107"/>
      <c r="H708" s="108"/>
      <c r="I708" s="109"/>
      <c r="J708" s="107"/>
      <c r="K708" s="109"/>
      <c r="L708" s="107"/>
      <c r="M708" s="107"/>
      <c r="N708" s="109"/>
    </row>
    <row r="709">
      <c r="A709" s="107"/>
      <c r="B709" s="107"/>
      <c r="C709" s="107"/>
      <c r="D709" s="107"/>
      <c r="E709" s="107"/>
      <c r="F709" s="107"/>
      <c r="G709" s="107"/>
      <c r="H709" s="108"/>
      <c r="I709" s="109"/>
      <c r="J709" s="107"/>
      <c r="K709" s="109"/>
      <c r="L709" s="107"/>
      <c r="M709" s="107"/>
      <c r="N709" s="109"/>
    </row>
    <row r="710">
      <c r="A710" s="107"/>
      <c r="B710" s="107"/>
      <c r="C710" s="107"/>
      <c r="D710" s="107"/>
      <c r="E710" s="107"/>
      <c r="F710" s="107"/>
      <c r="G710" s="107"/>
      <c r="H710" s="108"/>
      <c r="I710" s="109"/>
      <c r="J710" s="107"/>
      <c r="K710" s="109"/>
      <c r="L710" s="107"/>
      <c r="M710" s="107"/>
      <c r="N710" s="109"/>
    </row>
    <row r="711">
      <c r="A711" s="107"/>
      <c r="B711" s="107"/>
      <c r="C711" s="107"/>
      <c r="D711" s="107"/>
      <c r="E711" s="107"/>
      <c r="F711" s="107"/>
      <c r="G711" s="107"/>
      <c r="H711" s="108"/>
      <c r="I711" s="109"/>
      <c r="J711" s="107"/>
      <c r="K711" s="109"/>
      <c r="L711" s="107"/>
      <c r="M711" s="107"/>
      <c r="N711" s="109"/>
    </row>
    <row r="712">
      <c r="A712" s="107"/>
      <c r="B712" s="107"/>
      <c r="C712" s="107"/>
      <c r="D712" s="107"/>
      <c r="E712" s="107"/>
      <c r="F712" s="107"/>
      <c r="G712" s="107"/>
      <c r="H712" s="108"/>
      <c r="I712" s="109"/>
      <c r="J712" s="107"/>
      <c r="K712" s="109"/>
      <c r="L712" s="107"/>
      <c r="M712" s="107"/>
      <c r="N712" s="109"/>
    </row>
    <row r="713">
      <c r="A713" s="107"/>
      <c r="B713" s="107"/>
      <c r="C713" s="107"/>
      <c r="D713" s="107"/>
      <c r="E713" s="107"/>
      <c r="F713" s="107"/>
      <c r="G713" s="107"/>
      <c r="H713" s="108"/>
      <c r="I713" s="109"/>
      <c r="J713" s="107"/>
      <c r="K713" s="109"/>
      <c r="L713" s="107"/>
      <c r="M713" s="107"/>
      <c r="N713" s="109"/>
    </row>
    <row r="714">
      <c r="A714" s="107"/>
      <c r="B714" s="107"/>
      <c r="C714" s="107"/>
      <c r="D714" s="107"/>
      <c r="E714" s="107"/>
      <c r="F714" s="107"/>
      <c r="G714" s="107"/>
      <c r="H714" s="108"/>
      <c r="I714" s="109"/>
      <c r="J714" s="107"/>
      <c r="K714" s="109"/>
      <c r="L714" s="107"/>
      <c r="M714" s="107"/>
      <c r="N714" s="109"/>
    </row>
    <row r="715">
      <c r="A715" s="107"/>
      <c r="B715" s="107"/>
      <c r="C715" s="107"/>
      <c r="D715" s="107"/>
      <c r="E715" s="107"/>
      <c r="F715" s="107"/>
      <c r="G715" s="107"/>
      <c r="H715" s="108"/>
      <c r="I715" s="109"/>
      <c r="J715" s="107"/>
      <c r="K715" s="109"/>
      <c r="L715" s="107"/>
      <c r="M715" s="107"/>
      <c r="N715" s="109"/>
    </row>
    <row r="716">
      <c r="A716" s="107"/>
      <c r="B716" s="107"/>
      <c r="C716" s="107"/>
      <c r="D716" s="107"/>
      <c r="E716" s="107"/>
      <c r="F716" s="107"/>
      <c r="G716" s="107"/>
      <c r="H716" s="108"/>
      <c r="I716" s="109"/>
      <c r="J716" s="107"/>
      <c r="K716" s="109"/>
      <c r="L716" s="107"/>
      <c r="M716" s="107"/>
      <c r="N716" s="109"/>
    </row>
    <row r="717">
      <c r="A717" s="107"/>
      <c r="B717" s="107"/>
      <c r="C717" s="107"/>
      <c r="D717" s="107"/>
      <c r="E717" s="107"/>
      <c r="F717" s="107"/>
      <c r="G717" s="107"/>
      <c r="H717" s="108"/>
      <c r="I717" s="109"/>
      <c r="J717" s="107"/>
      <c r="K717" s="109"/>
      <c r="L717" s="107"/>
      <c r="M717" s="107"/>
      <c r="N717" s="109"/>
    </row>
    <row r="718">
      <c r="A718" s="107"/>
      <c r="B718" s="107"/>
      <c r="C718" s="107"/>
      <c r="D718" s="107"/>
      <c r="E718" s="107"/>
      <c r="F718" s="107"/>
      <c r="G718" s="107"/>
      <c r="H718" s="108"/>
      <c r="I718" s="109"/>
      <c r="J718" s="107"/>
      <c r="K718" s="109"/>
      <c r="L718" s="107"/>
      <c r="M718" s="107"/>
      <c r="N718" s="109"/>
    </row>
    <row r="719">
      <c r="A719" s="107"/>
      <c r="B719" s="107"/>
      <c r="C719" s="107"/>
      <c r="D719" s="107"/>
      <c r="E719" s="107"/>
      <c r="F719" s="107"/>
      <c r="G719" s="107"/>
      <c r="H719" s="108"/>
      <c r="I719" s="109"/>
      <c r="J719" s="107"/>
      <c r="K719" s="109"/>
      <c r="L719" s="107"/>
      <c r="M719" s="107"/>
      <c r="N719" s="109"/>
    </row>
    <row r="720">
      <c r="A720" s="107"/>
      <c r="B720" s="107"/>
      <c r="C720" s="107"/>
      <c r="D720" s="107"/>
      <c r="E720" s="107"/>
      <c r="F720" s="107"/>
      <c r="G720" s="107"/>
      <c r="H720" s="108"/>
      <c r="I720" s="109"/>
      <c r="J720" s="107"/>
      <c r="K720" s="109"/>
      <c r="L720" s="107"/>
      <c r="M720" s="107"/>
      <c r="N720" s="109"/>
    </row>
    <row r="721">
      <c r="A721" s="107"/>
      <c r="B721" s="107"/>
      <c r="C721" s="107"/>
      <c r="D721" s="107"/>
      <c r="E721" s="107"/>
      <c r="F721" s="107"/>
      <c r="G721" s="107"/>
      <c r="H721" s="108"/>
      <c r="I721" s="109"/>
      <c r="J721" s="107"/>
      <c r="K721" s="109"/>
      <c r="L721" s="107"/>
      <c r="M721" s="107"/>
      <c r="N721" s="109"/>
    </row>
    <row r="722">
      <c r="A722" s="107"/>
      <c r="B722" s="107"/>
      <c r="C722" s="107"/>
      <c r="D722" s="107"/>
      <c r="E722" s="107"/>
      <c r="F722" s="107"/>
      <c r="G722" s="107"/>
      <c r="H722" s="108"/>
      <c r="I722" s="109"/>
      <c r="J722" s="107"/>
      <c r="K722" s="109"/>
      <c r="L722" s="107"/>
      <c r="M722" s="107"/>
      <c r="N722" s="109"/>
    </row>
    <row r="723">
      <c r="A723" s="107"/>
      <c r="B723" s="107"/>
      <c r="C723" s="107"/>
      <c r="D723" s="107"/>
      <c r="E723" s="107"/>
      <c r="F723" s="107"/>
      <c r="G723" s="107"/>
      <c r="H723" s="108"/>
      <c r="I723" s="109"/>
      <c r="J723" s="107"/>
      <c r="K723" s="109"/>
      <c r="L723" s="107"/>
      <c r="M723" s="107"/>
      <c r="N723" s="109"/>
    </row>
    <row r="724">
      <c r="A724" s="107"/>
      <c r="B724" s="107"/>
      <c r="C724" s="107"/>
      <c r="D724" s="107"/>
      <c r="E724" s="107"/>
      <c r="F724" s="107"/>
      <c r="G724" s="107"/>
      <c r="H724" s="108"/>
      <c r="I724" s="109"/>
      <c r="J724" s="107"/>
      <c r="K724" s="109"/>
      <c r="L724" s="107"/>
      <c r="M724" s="107"/>
      <c r="N724" s="109"/>
    </row>
    <row r="725">
      <c r="A725" s="107"/>
      <c r="B725" s="107"/>
      <c r="C725" s="107"/>
      <c r="D725" s="107"/>
      <c r="E725" s="107"/>
      <c r="F725" s="107"/>
      <c r="G725" s="107"/>
      <c r="H725" s="108"/>
      <c r="I725" s="109"/>
      <c r="J725" s="107"/>
      <c r="K725" s="109"/>
      <c r="L725" s="107"/>
      <c r="M725" s="107"/>
      <c r="N725" s="109"/>
    </row>
    <row r="726">
      <c r="A726" s="107"/>
      <c r="B726" s="107"/>
      <c r="C726" s="107"/>
      <c r="D726" s="107"/>
      <c r="E726" s="107"/>
      <c r="F726" s="107"/>
      <c r="G726" s="107"/>
      <c r="H726" s="108"/>
      <c r="I726" s="109"/>
      <c r="J726" s="107"/>
      <c r="K726" s="109"/>
      <c r="L726" s="107"/>
      <c r="M726" s="107"/>
      <c r="N726" s="109"/>
    </row>
    <row r="727">
      <c r="A727" s="107"/>
      <c r="B727" s="107"/>
      <c r="C727" s="107"/>
      <c r="D727" s="107"/>
      <c r="E727" s="107"/>
      <c r="F727" s="107"/>
      <c r="G727" s="107"/>
      <c r="H727" s="108"/>
      <c r="I727" s="109"/>
      <c r="J727" s="107"/>
      <c r="K727" s="109"/>
      <c r="L727" s="107"/>
      <c r="M727" s="107"/>
      <c r="N727" s="109"/>
    </row>
    <row r="728">
      <c r="A728" s="107"/>
      <c r="B728" s="107"/>
      <c r="C728" s="107"/>
      <c r="D728" s="107"/>
      <c r="E728" s="107"/>
      <c r="F728" s="107"/>
      <c r="G728" s="107"/>
      <c r="H728" s="108"/>
      <c r="I728" s="109"/>
      <c r="J728" s="107"/>
      <c r="K728" s="109"/>
      <c r="L728" s="107"/>
      <c r="M728" s="107"/>
      <c r="N728" s="109"/>
    </row>
    <row r="729">
      <c r="A729" s="107"/>
      <c r="B729" s="107"/>
      <c r="C729" s="107"/>
      <c r="D729" s="107"/>
      <c r="E729" s="107"/>
      <c r="F729" s="107"/>
      <c r="G729" s="107"/>
      <c r="H729" s="108"/>
      <c r="I729" s="109"/>
      <c r="J729" s="107"/>
      <c r="K729" s="109"/>
      <c r="L729" s="107"/>
      <c r="M729" s="107"/>
      <c r="N729" s="109"/>
    </row>
    <row r="730">
      <c r="A730" s="107"/>
      <c r="B730" s="107"/>
      <c r="C730" s="107"/>
      <c r="D730" s="107"/>
      <c r="E730" s="107"/>
      <c r="F730" s="107"/>
      <c r="G730" s="107"/>
      <c r="H730" s="108"/>
      <c r="I730" s="109"/>
      <c r="J730" s="107"/>
      <c r="K730" s="109"/>
      <c r="L730" s="107"/>
      <c r="M730" s="107"/>
      <c r="N730" s="109"/>
    </row>
    <row r="731">
      <c r="A731" s="107"/>
      <c r="B731" s="107"/>
      <c r="C731" s="107"/>
      <c r="D731" s="107"/>
      <c r="E731" s="107"/>
      <c r="F731" s="107"/>
      <c r="G731" s="107"/>
      <c r="H731" s="108"/>
      <c r="I731" s="109"/>
      <c r="J731" s="107"/>
      <c r="K731" s="109"/>
      <c r="L731" s="107"/>
      <c r="M731" s="107"/>
      <c r="N731" s="109"/>
    </row>
    <row r="732">
      <c r="A732" s="107"/>
      <c r="B732" s="107"/>
      <c r="C732" s="107"/>
      <c r="D732" s="107"/>
      <c r="E732" s="107"/>
      <c r="F732" s="107"/>
      <c r="G732" s="107"/>
      <c r="H732" s="108"/>
      <c r="I732" s="109"/>
      <c r="J732" s="107"/>
      <c r="K732" s="109"/>
      <c r="L732" s="107"/>
      <c r="M732" s="107"/>
      <c r="N732" s="109"/>
    </row>
    <row r="733">
      <c r="A733" s="107"/>
      <c r="B733" s="107"/>
      <c r="C733" s="107"/>
      <c r="D733" s="107"/>
      <c r="E733" s="107"/>
      <c r="F733" s="107"/>
      <c r="G733" s="107"/>
      <c r="H733" s="108"/>
      <c r="I733" s="109"/>
      <c r="J733" s="107"/>
      <c r="K733" s="109"/>
      <c r="L733" s="107"/>
      <c r="M733" s="107"/>
      <c r="N733" s="109"/>
    </row>
    <row r="734">
      <c r="A734" s="107"/>
      <c r="B734" s="107"/>
      <c r="C734" s="107"/>
      <c r="D734" s="107"/>
      <c r="E734" s="107"/>
      <c r="F734" s="107"/>
      <c r="G734" s="107"/>
      <c r="H734" s="108"/>
      <c r="I734" s="109"/>
      <c r="J734" s="107"/>
      <c r="K734" s="109"/>
      <c r="L734" s="107"/>
      <c r="M734" s="107"/>
      <c r="N734" s="109"/>
    </row>
    <row r="735">
      <c r="A735" s="107"/>
      <c r="B735" s="107"/>
      <c r="C735" s="107"/>
      <c r="D735" s="107"/>
      <c r="E735" s="107"/>
      <c r="F735" s="107"/>
      <c r="G735" s="107"/>
      <c r="H735" s="108"/>
      <c r="I735" s="109"/>
      <c r="J735" s="107"/>
      <c r="K735" s="109"/>
      <c r="L735" s="107"/>
      <c r="M735" s="107"/>
      <c r="N735" s="109"/>
    </row>
    <row r="736">
      <c r="A736" s="107"/>
      <c r="B736" s="107"/>
      <c r="C736" s="107"/>
      <c r="D736" s="107"/>
      <c r="E736" s="107"/>
      <c r="F736" s="107"/>
      <c r="G736" s="107"/>
      <c r="H736" s="108"/>
      <c r="I736" s="109"/>
      <c r="J736" s="107"/>
      <c r="K736" s="109"/>
      <c r="L736" s="107"/>
      <c r="M736" s="107"/>
      <c r="N736" s="109"/>
    </row>
    <row r="737">
      <c r="A737" s="107"/>
      <c r="B737" s="107"/>
      <c r="C737" s="107"/>
      <c r="D737" s="107"/>
      <c r="E737" s="107"/>
      <c r="F737" s="107"/>
      <c r="G737" s="107"/>
      <c r="H737" s="108"/>
      <c r="I737" s="109"/>
      <c r="J737" s="107"/>
      <c r="K737" s="109"/>
      <c r="L737" s="107"/>
      <c r="M737" s="107"/>
      <c r="N737" s="109"/>
    </row>
    <row r="738">
      <c r="A738" s="107"/>
      <c r="B738" s="107"/>
      <c r="C738" s="107"/>
      <c r="D738" s="107"/>
      <c r="E738" s="107"/>
      <c r="F738" s="107"/>
      <c r="G738" s="107"/>
      <c r="H738" s="108"/>
      <c r="I738" s="109"/>
      <c r="J738" s="107"/>
      <c r="K738" s="109"/>
      <c r="L738" s="107"/>
      <c r="M738" s="107"/>
      <c r="N738" s="109"/>
    </row>
    <row r="739">
      <c r="A739" s="107"/>
      <c r="B739" s="107"/>
      <c r="C739" s="107"/>
      <c r="D739" s="107"/>
      <c r="E739" s="107"/>
      <c r="F739" s="107"/>
      <c r="G739" s="107"/>
      <c r="H739" s="108"/>
      <c r="I739" s="109"/>
      <c r="J739" s="107"/>
      <c r="K739" s="109"/>
      <c r="L739" s="107"/>
      <c r="M739" s="107"/>
      <c r="N739" s="109"/>
    </row>
    <row r="740">
      <c r="A740" s="107"/>
      <c r="B740" s="107"/>
      <c r="C740" s="107"/>
      <c r="D740" s="107"/>
      <c r="E740" s="107"/>
      <c r="F740" s="107"/>
      <c r="G740" s="107"/>
      <c r="H740" s="108"/>
      <c r="I740" s="109"/>
      <c r="J740" s="107"/>
      <c r="K740" s="109"/>
      <c r="L740" s="107"/>
      <c r="M740" s="107"/>
      <c r="N740" s="109"/>
    </row>
    <row r="741">
      <c r="A741" s="107"/>
      <c r="B741" s="107"/>
      <c r="C741" s="107"/>
      <c r="D741" s="107"/>
      <c r="E741" s="107"/>
      <c r="F741" s="107"/>
      <c r="G741" s="107"/>
      <c r="H741" s="108"/>
      <c r="I741" s="109"/>
      <c r="J741" s="107"/>
      <c r="K741" s="109"/>
      <c r="L741" s="107"/>
      <c r="M741" s="107"/>
      <c r="N741" s="109"/>
    </row>
    <row r="742">
      <c r="A742" s="107"/>
      <c r="B742" s="107"/>
      <c r="C742" s="107"/>
      <c r="D742" s="107"/>
      <c r="E742" s="107"/>
      <c r="F742" s="107"/>
      <c r="G742" s="107"/>
      <c r="H742" s="108"/>
      <c r="I742" s="109"/>
      <c r="J742" s="107"/>
      <c r="K742" s="109"/>
      <c r="L742" s="107"/>
      <c r="M742" s="107"/>
      <c r="N742" s="109"/>
    </row>
    <row r="743">
      <c r="A743" s="107"/>
      <c r="B743" s="107"/>
      <c r="C743" s="107"/>
      <c r="D743" s="107"/>
      <c r="E743" s="107"/>
      <c r="F743" s="107"/>
      <c r="G743" s="107"/>
      <c r="H743" s="108"/>
      <c r="I743" s="109"/>
      <c r="J743" s="107"/>
      <c r="K743" s="109"/>
      <c r="L743" s="107"/>
      <c r="M743" s="107"/>
      <c r="N743" s="109"/>
    </row>
    <row r="744">
      <c r="A744" s="107"/>
      <c r="B744" s="107"/>
      <c r="C744" s="107"/>
      <c r="D744" s="107"/>
      <c r="E744" s="107"/>
      <c r="F744" s="107"/>
      <c r="G744" s="107"/>
      <c r="H744" s="108"/>
      <c r="I744" s="109"/>
      <c r="J744" s="107"/>
      <c r="K744" s="109"/>
      <c r="L744" s="107"/>
      <c r="M744" s="107"/>
      <c r="N744" s="109"/>
    </row>
    <row r="745">
      <c r="A745" s="107"/>
      <c r="B745" s="107"/>
      <c r="C745" s="107"/>
      <c r="D745" s="107"/>
      <c r="E745" s="107"/>
      <c r="F745" s="107"/>
      <c r="G745" s="107"/>
      <c r="H745" s="108"/>
      <c r="I745" s="109"/>
      <c r="J745" s="107"/>
      <c r="K745" s="109"/>
      <c r="L745" s="107"/>
      <c r="M745" s="107"/>
      <c r="N745" s="109"/>
    </row>
    <row r="746">
      <c r="A746" s="107"/>
      <c r="B746" s="107"/>
      <c r="C746" s="107"/>
      <c r="D746" s="107"/>
      <c r="E746" s="107"/>
      <c r="F746" s="107"/>
      <c r="G746" s="107"/>
      <c r="H746" s="108"/>
      <c r="I746" s="109"/>
      <c r="J746" s="107"/>
      <c r="K746" s="109"/>
      <c r="L746" s="107"/>
      <c r="M746" s="107"/>
      <c r="N746" s="109"/>
    </row>
    <row r="747">
      <c r="A747" s="107"/>
      <c r="B747" s="107"/>
      <c r="C747" s="107"/>
      <c r="D747" s="107"/>
      <c r="E747" s="107"/>
      <c r="F747" s="107"/>
      <c r="G747" s="107"/>
      <c r="H747" s="108"/>
      <c r="I747" s="109"/>
      <c r="J747" s="107"/>
      <c r="K747" s="109"/>
      <c r="L747" s="107"/>
      <c r="M747" s="107"/>
      <c r="N747" s="109"/>
    </row>
    <row r="748">
      <c r="A748" s="107"/>
      <c r="B748" s="107"/>
      <c r="C748" s="107"/>
      <c r="D748" s="107"/>
      <c r="E748" s="107"/>
      <c r="F748" s="107"/>
      <c r="G748" s="107"/>
      <c r="H748" s="108"/>
      <c r="I748" s="109"/>
      <c r="J748" s="107"/>
      <c r="K748" s="109"/>
      <c r="L748" s="107"/>
      <c r="M748" s="107"/>
      <c r="N748" s="109"/>
    </row>
    <row r="749">
      <c r="A749" s="107"/>
      <c r="B749" s="107"/>
      <c r="C749" s="107"/>
      <c r="D749" s="107"/>
      <c r="E749" s="107"/>
      <c r="F749" s="107"/>
      <c r="G749" s="107"/>
      <c r="H749" s="108"/>
      <c r="I749" s="109"/>
      <c r="J749" s="107"/>
      <c r="K749" s="109"/>
      <c r="L749" s="107"/>
      <c r="M749" s="107"/>
      <c r="N749" s="109"/>
    </row>
    <row r="750">
      <c r="A750" s="107"/>
      <c r="B750" s="107"/>
      <c r="C750" s="107"/>
      <c r="D750" s="107"/>
      <c r="E750" s="107"/>
      <c r="F750" s="107"/>
      <c r="G750" s="107"/>
      <c r="H750" s="108"/>
      <c r="I750" s="109"/>
      <c r="J750" s="107"/>
      <c r="K750" s="109"/>
      <c r="L750" s="107"/>
      <c r="M750" s="107"/>
      <c r="N750" s="109"/>
    </row>
    <row r="751">
      <c r="A751" s="107"/>
      <c r="B751" s="107"/>
      <c r="C751" s="107"/>
      <c r="D751" s="107"/>
      <c r="E751" s="107"/>
      <c r="F751" s="107"/>
      <c r="G751" s="107"/>
      <c r="H751" s="108"/>
      <c r="I751" s="109"/>
      <c r="J751" s="107"/>
      <c r="K751" s="109"/>
      <c r="L751" s="107"/>
      <c r="M751" s="107"/>
      <c r="N751" s="109"/>
    </row>
    <row r="752">
      <c r="A752" s="107"/>
      <c r="B752" s="107"/>
      <c r="C752" s="107"/>
      <c r="D752" s="107"/>
      <c r="E752" s="107"/>
      <c r="F752" s="107"/>
      <c r="G752" s="107"/>
      <c r="H752" s="108"/>
      <c r="I752" s="109"/>
      <c r="J752" s="107"/>
      <c r="K752" s="109"/>
      <c r="L752" s="107"/>
      <c r="M752" s="107"/>
      <c r="N752" s="109"/>
    </row>
    <row r="753">
      <c r="A753" s="107"/>
      <c r="B753" s="107"/>
      <c r="C753" s="107"/>
      <c r="D753" s="107"/>
      <c r="E753" s="107"/>
      <c r="F753" s="107"/>
      <c r="G753" s="107"/>
      <c r="H753" s="108"/>
      <c r="I753" s="109"/>
      <c r="J753" s="107"/>
      <c r="K753" s="109"/>
      <c r="L753" s="107"/>
      <c r="M753" s="107"/>
      <c r="N753" s="109"/>
    </row>
    <row r="754">
      <c r="A754" s="107"/>
      <c r="B754" s="107"/>
      <c r="C754" s="107"/>
      <c r="D754" s="107"/>
      <c r="E754" s="107"/>
      <c r="F754" s="107"/>
      <c r="G754" s="107"/>
      <c r="H754" s="108"/>
      <c r="I754" s="109"/>
      <c r="J754" s="107"/>
      <c r="K754" s="109"/>
      <c r="L754" s="107"/>
      <c r="M754" s="107"/>
      <c r="N754" s="109"/>
    </row>
    <row r="755">
      <c r="A755" s="107"/>
      <c r="B755" s="107"/>
      <c r="C755" s="107"/>
      <c r="D755" s="107"/>
      <c r="E755" s="107"/>
      <c r="F755" s="107"/>
      <c r="G755" s="107"/>
      <c r="H755" s="108"/>
      <c r="I755" s="109"/>
      <c r="J755" s="107"/>
      <c r="K755" s="109"/>
      <c r="L755" s="107"/>
      <c r="M755" s="107"/>
      <c r="N755" s="109"/>
    </row>
    <row r="756">
      <c r="A756" s="107"/>
      <c r="B756" s="107"/>
      <c r="C756" s="107"/>
      <c r="D756" s="107"/>
      <c r="E756" s="107"/>
      <c r="F756" s="107"/>
      <c r="G756" s="107"/>
      <c r="H756" s="108"/>
      <c r="I756" s="109"/>
      <c r="J756" s="107"/>
      <c r="K756" s="109"/>
      <c r="L756" s="107"/>
      <c r="M756" s="107"/>
      <c r="N756" s="109"/>
    </row>
    <row r="757">
      <c r="A757" s="107"/>
      <c r="B757" s="107"/>
      <c r="C757" s="107"/>
      <c r="D757" s="107"/>
      <c r="E757" s="107"/>
      <c r="F757" s="107"/>
      <c r="G757" s="107"/>
      <c r="H757" s="108"/>
      <c r="I757" s="109"/>
      <c r="J757" s="107"/>
      <c r="K757" s="109"/>
      <c r="L757" s="107"/>
      <c r="M757" s="107"/>
      <c r="N757" s="109"/>
    </row>
    <row r="758">
      <c r="A758" s="107"/>
      <c r="B758" s="107"/>
      <c r="C758" s="107"/>
      <c r="D758" s="107"/>
      <c r="E758" s="107"/>
      <c r="F758" s="107"/>
      <c r="G758" s="107"/>
      <c r="H758" s="108"/>
      <c r="I758" s="109"/>
      <c r="J758" s="107"/>
      <c r="K758" s="109"/>
      <c r="L758" s="107"/>
      <c r="M758" s="107"/>
      <c r="N758" s="109"/>
    </row>
    <row r="759">
      <c r="A759" s="107"/>
      <c r="B759" s="107"/>
      <c r="C759" s="107"/>
      <c r="D759" s="107"/>
      <c r="E759" s="107"/>
      <c r="F759" s="107"/>
      <c r="G759" s="107"/>
      <c r="H759" s="108"/>
      <c r="I759" s="109"/>
      <c r="J759" s="107"/>
      <c r="K759" s="109"/>
      <c r="L759" s="107"/>
      <c r="M759" s="107"/>
      <c r="N759" s="109"/>
    </row>
    <row r="760">
      <c r="A760" s="107"/>
      <c r="B760" s="107"/>
      <c r="C760" s="107"/>
      <c r="D760" s="107"/>
      <c r="E760" s="107"/>
      <c r="F760" s="107"/>
      <c r="G760" s="107"/>
      <c r="H760" s="108"/>
      <c r="I760" s="109"/>
      <c r="J760" s="107"/>
      <c r="K760" s="109"/>
      <c r="L760" s="107"/>
      <c r="M760" s="107"/>
      <c r="N760" s="109"/>
    </row>
    <row r="761">
      <c r="A761" s="107"/>
      <c r="B761" s="107"/>
      <c r="C761" s="107"/>
      <c r="D761" s="107"/>
      <c r="E761" s="107"/>
      <c r="F761" s="107"/>
      <c r="G761" s="107"/>
      <c r="H761" s="108"/>
      <c r="I761" s="109"/>
      <c r="J761" s="107"/>
      <c r="K761" s="109"/>
      <c r="L761" s="107"/>
      <c r="M761" s="107"/>
      <c r="N761" s="109"/>
    </row>
    <row r="762">
      <c r="A762" s="107"/>
      <c r="B762" s="107"/>
      <c r="C762" s="107"/>
      <c r="D762" s="107"/>
      <c r="E762" s="107"/>
      <c r="F762" s="107"/>
      <c r="G762" s="107"/>
      <c r="H762" s="108"/>
      <c r="I762" s="109"/>
      <c r="J762" s="107"/>
      <c r="K762" s="109"/>
      <c r="L762" s="107"/>
      <c r="M762" s="107"/>
      <c r="N762" s="109"/>
    </row>
    <row r="763">
      <c r="A763" s="107"/>
      <c r="B763" s="107"/>
      <c r="C763" s="107"/>
      <c r="D763" s="107"/>
      <c r="E763" s="107"/>
      <c r="F763" s="107"/>
      <c r="G763" s="107"/>
      <c r="H763" s="108"/>
      <c r="I763" s="109"/>
      <c r="J763" s="107"/>
      <c r="K763" s="109"/>
      <c r="L763" s="107"/>
      <c r="M763" s="107"/>
      <c r="N763" s="109"/>
    </row>
    <row r="764">
      <c r="A764" s="107"/>
      <c r="B764" s="107"/>
      <c r="C764" s="107"/>
      <c r="D764" s="107"/>
      <c r="E764" s="107"/>
      <c r="F764" s="107"/>
      <c r="G764" s="107"/>
      <c r="H764" s="108"/>
      <c r="I764" s="109"/>
      <c r="J764" s="107"/>
      <c r="K764" s="109"/>
      <c r="L764" s="107"/>
      <c r="M764" s="107"/>
      <c r="N764" s="109"/>
    </row>
    <row r="765">
      <c r="A765" s="107"/>
      <c r="B765" s="107"/>
      <c r="C765" s="107"/>
      <c r="D765" s="107"/>
      <c r="E765" s="107"/>
      <c r="F765" s="107"/>
      <c r="G765" s="107"/>
      <c r="H765" s="108"/>
      <c r="I765" s="109"/>
      <c r="J765" s="107"/>
      <c r="K765" s="109"/>
      <c r="L765" s="107"/>
      <c r="M765" s="107"/>
      <c r="N765" s="109"/>
    </row>
    <row r="766">
      <c r="A766" s="107"/>
      <c r="B766" s="107"/>
      <c r="C766" s="107"/>
      <c r="D766" s="107"/>
      <c r="E766" s="107"/>
      <c r="F766" s="107"/>
      <c r="G766" s="107"/>
      <c r="H766" s="108"/>
      <c r="I766" s="109"/>
      <c r="J766" s="107"/>
      <c r="K766" s="109"/>
      <c r="L766" s="107"/>
      <c r="M766" s="107"/>
      <c r="N766" s="109"/>
    </row>
    <row r="767">
      <c r="A767" s="107"/>
      <c r="B767" s="107"/>
      <c r="C767" s="107"/>
      <c r="D767" s="107"/>
      <c r="E767" s="107"/>
      <c r="F767" s="107"/>
      <c r="G767" s="107"/>
      <c r="H767" s="108"/>
      <c r="I767" s="109"/>
      <c r="J767" s="107"/>
      <c r="K767" s="109"/>
      <c r="L767" s="107"/>
      <c r="M767" s="107"/>
      <c r="N767" s="109"/>
    </row>
    <row r="768">
      <c r="A768" s="107"/>
      <c r="B768" s="107"/>
      <c r="C768" s="107"/>
      <c r="D768" s="107"/>
      <c r="E768" s="107"/>
      <c r="F768" s="107"/>
      <c r="G768" s="107"/>
      <c r="H768" s="108"/>
      <c r="I768" s="109"/>
      <c r="J768" s="107"/>
      <c r="K768" s="109"/>
      <c r="L768" s="107"/>
      <c r="M768" s="107"/>
      <c r="N768" s="109"/>
    </row>
    <row r="769">
      <c r="A769" s="107"/>
      <c r="B769" s="107"/>
      <c r="C769" s="107"/>
      <c r="D769" s="107"/>
      <c r="E769" s="107"/>
      <c r="F769" s="107"/>
      <c r="G769" s="107"/>
      <c r="H769" s="108"/>
      <c r="I769" s="109"/>
      <c r="J769" s="107"/>
      <c r="K769" s="109"/>
      <c r="L769" s="107"/>
      <c r="M769" s="107"/>
      <c r="N769" s="109"/>
    </row>
    <row r="770">
      <c r="A770" s="107"/>
      <c r="B770" s="107"/>
      <c r="C770" s="107"/>
      <c r="D770" s="107"/>
      <c r="E770" s="107"/>
      <c r="F770" s="107"/>
      <c r="G770" s="107"/>
      <c r="H770" s="108"/>
      <c r="I770" s="109"/>
      <c r="J770" s="107"/>
      <c r="K770" s="109"/>
      <c r="L770" s="107"/>
      <c r="M770" s="107"/>
      <c r="N770" s="109"/>
    </row>
    <row r="771">
      <c r="A771" s="107"/>
      <c r="B771" s="107"/>
      <c r="C771" s="107"/>
      <c r="D771" s="107"/>
      <c r="E771" s="107"/>
      <c r="F771" s="107"/>
      <c r="G771" s="107"/>
      <c r="H771" s="108"/>
      <c r="I771" s="109"/>
      <c r="J771" s="107"/>
      <c r="K771" s="109"/>
      <c r="L771" s="107"/>
      <c r="M771" s="107"/>
      <c r="N771" s="109"/>
    </row>
    <row r="772">
      <c r="A772" s="107"/>
      <c r="B772" s="107"/>
      <c r="C772" s="107"/>
      <c r="D772" s="107"/>
      <c r="E772" s="107"/>
      <c r="F772" s="107"/>
      <c r="G772" s="107"/>
      <c r="H772" s="108"/>
      <c r="I772" s="109"/>
      <c r="J772" s="107"/>
      <c r="K772" s="109"/>
      <c r="L772" s="107"/>
      <c r="M772" s="107"/>
      <c r="N772" s="109"/>
    </row>
    <row r="773">
      <c r="A773" s="107"/>
      <c r="B773" s="107"/>
      <c r="C773" s="107"/>
      <c r="D773" s="107"/>
      <c r="E773" s="107"/>
      <c r="F773" s="107"/>
      <c r="G773" s="107"/>
      <c r="H773" s="108"/>
      <c r="I773" s="109"/>
      <c r="J773" s="107"/>
      <c r="K773" s="109"/>
      <c r="L773" s="107"/>
      <c r="M773" s="107"/>
      <c r="N773" s="109"/>
    </row>
    <row r="774">
      <c r="A774" s="107"/>
      <c r="B774" s="107"/>
      <c r="C774" s="107"/>
      <c r="D774" s="107"/>
      <c r="E774" s="107"/>
      <c r="F774" s="107"/>
      <c r="G774" s="107"/>
      <c r="H774" s="108"/>
      <c r="I774" s="109"/>
      <c r="J774" s="107"/>
      <c r="K774" s="109"/>
      <c r="L774" s="107"/>
      <c r="M774" s="107"/>
      <c r="N774" s="109"/>
    </row>
    <row r="775">
      <c r="A775" s="107"/>
      <c r="B775" s="107"/>
      <c r="C775" s="107"/>
      <c r="D775" s="107"/>
      <c r="E775" s="107"/>
      <c r="F775" s="107"/>
      <c r="G775" s="107"/>
      <c r="H775" s="108"/>
      <c r="I775" s="109"/>
      <c r="J775" s="107"/>
      <c r="K775" s="109"/>
      <c r="L775" s="107"/>
      <c r="M775" s="107"/>
      <c r="N775" s="109"/>
    </row>
    <row r="776">
      <c r="A776" s="107"/>
      <c r="B776" s="107"/>
      <c r="C776" s="107"/>
      <c r="D776" s="107"/>
      <c r="E776" s="107"/>
      <c r="F776" s="107"/>
      <c r="G776" s="107"/>
      <c r="H776" s="108"/>
      <c r="I776" s="109"/>
      <c r="J776" s="107"/>
      <c r="K776" s="109"/>
      <c r="L776" s="107"/>
      <c r="M776" s="107"/>
      <c r="N776" s="109"/>
    </row>
    <row r="777">
      <c r="A777" s="107"/>
      <c r="B777" s="107"/>
      <c r="C777" s="107"/>
      <c r="D777" s="107"/>
      <c r="E777" s="107"/>
      <c r="F777" s="107"/>
      <c r="G777" s="107"/>
      <c r="H777" s="108"/>
      <c r="I777" s="109"/>
      <c r="J777" s="107"/>
      <c r="K777" s="109"/>
      <c r="L777" s="107"/>
      <c r="M777" s="107"/>
      <c r="N777" s="109"/>
    </row>
    <row r="778">
      <c r="A778" s="107"/>
      <c r="B778" s="107"/>
      <c r="C778" s="107"/>
      <c r="D778" s="107"/>
      <c r="E778" s="107"/>
      <c r="F778" s="107"/>
      <c r="G778" s="107"/>
      <c r="H778" s="108"/>
      <c r="I778" s="109"/>
      <c r="J778" s="107"/>
      <c r="K778" s="109"/>
      <c r="L778" s="107"/>
      <c r="M778" s="107"/>
      <c r="N778" s="109"/>
    </row>
    <row r="779">
      <c r="A779" s="107"/>
      <c r="B779" s="107"/>
      <c r="C779" s="107"/>
      <c r="D779" s="107"/>
      <c r="E779" s="107"/>
      <c r="F779" s="107"/>
      <c r="G779" s="107"/>
      <c r="H779" s="108"/>
      <c r="I779" s="109"/>
      <c r="J779" s="107"/>
      <c r="K779" s="109"/>
      <c r="L779" s="107"/>
      <c r="M779" s="107"/>
      <c r="N779" s="109"/>
    </row>
    <row r="780">
      <c r="A780" s="107"/>
      <c r="B780" s="107"/>
      <c r="C780" s="107"/>
      <c r="D780" s="107"/>
      <c r="E780" s="107"/>
      <c r="F780" s="107"/>
      <c r="G780" s="107"/>
      <c r="H780" s="108"/>
      <c r="I780" s="109"/>
      <c r="J780" s="107"/>
      <c r="K780" s="109"/>
      <c r="L780" s="107"/>
      <c r="M780" s="107"/>
      <c r="N780" s="109"/>
    </row>
    <row r="781">
      <c r="A781" s="107"/>
      <c r="B781" s="107"/>
      <c r="C781" s="107"/>
      <c r="D781" s="107"/>
      <c r="E781" s="107"/>
      <c r="F781" s="107"/>
      <c r="G781" s="107"/>
      <c r="H781" s="108"/>
      <c r="I781" s="109"/>
      <c r="J781" s="107"/>
      <c r="K781" s="109"/>
      <c r="L781" s="107"/>
      <c r="M781" s="107"/>
      <c r="N781" s="109"/>
    </row>
    <row r="782">
      <c r="A782" s="107"/>
      <c r="B782" s="107"/>
      <c r="C782" s="107"/>
      <c r="D782" s="107"/>
      <c r="E782" s="107"/>
      <c r="F782" s="107"/>
      <c r="G782" s="107"/>
      <c r="H782" s="108"/>
      <c r="I782" s="109"/>
      <c r="J782" s="107"/>
      <c r="K782" s="109"/>
      <c r="L782" s="107"/>
      <c r="M782" s="107"/>
      <c r="N782" s="109"/>
    </row>
    <row r="783">
      <c r="A783" s="107"/>
      <c r="B783" s="107"/>
      <c r="C783" s="107"/>
      <c r="D783" s="107"/>
      <c r="E783" s="107"/>
      <c r="F783" s="107"/>
      <c r="G783" s="107"/>
      <c r="H783" s="108"/>
      <c r="I783" s="109"/>
      <c r="J783" s="107"/>
      <c r="K783" s="109"/>
      <c r="L783" s="107"/>
      <c r="M783" s="107"/>
      <c r="N783" s="109"/>
    </row>
    <row r="784">
      <c r="A784" s="107"/>
      <c r="B784" s="107"/>
      <c r="C784" s="107"/>
      <c r="D784" s="107"/>
      <c r="E784" s="107"/>
      <c r="F784" s="107"/>
      <c r="G784" s="107"/>
      <c r="H784" s="108"/>
      <c r="I784" s="109"/>
      <c r="J784" s="107"/>
      <c r="K784" s="109"/>
      <c r="L784" s="107"/>
      <c r="M784" s="107"/>
      <c r="N784" s="109"/>
    </row>
    <row r="785">
      <c r="A785" s="107"/>
      <c r="B785" s="107"/>
      <c r="C785" s="107"/>
      <c r="D785" s="107"/>
      <c r="E785" s="107"/>
      <c r="F785" s="107"/>
      <c r="G785" s="107"/>
      <c r="H785" s="108"/>
      <c r="I785" s="109"/>
      <c r="J785" s="107"/>
      <c r="K785" s="109"/>
      <c r="L785" s="107"/>
      <c r="M785" s="107"/>
      <c r="N785" s="109"/>
    </row>
    <row r="786">
      <c r="A786" s="107"/>
      <c r="B786" s="107"/>
      <c r="C786" s="107"/>
      <c r="D786" s="107"/>
      <c r="E786" s="107"/>
      <c r="F786" s="107"/>
      <c r="G786" s="107"/>
      <c r="H786" s="108"/>
      <c r="I786" s="109"/>
      <c r="J786" s="107"/>
      <c r="K786" s="109"/>
      <c r="L786" s="107"/>
      <c r="M786" s="107"/>
      <c r="N786" s="109"/>
    </row>
    <row r="787">
      <c r="A787" s="107"/>
      <c r="B787" s="107"/>
      <c r="C787" s="107"/>
      <c r="D787" s="107"/>
      <c r="E787" s="107"/>
      <c r="F787" s="107"/>
      <c r="G787" s="107"/>
      <c r="H787" s="108"/>
      <c r="I787" s="109"/>
      <c r="J787" s="107"/>
      <c r="K787" s="109"/>
      <c r="L787" s="107"/>
      <c r="M787" s="107"/>
      <c r="N787" s="109"/>
    </row>
    <row r="788">
      <c r="A788" s="107"/>
      <c r="B788" s="107"/>
      <c r="C788" s="107"/>
      <c r="D788" s="107"/>
      <c r="E788" s="107"/>
      <c r="F788" s="107"/>
      <c r="G788" s="107"/>
      <c r="H788" s="108"/>
      <c r="I788" s="109"/>
      <c r="J788" s="107"/>
      <c r="K788" s="109"/>
      <c r="L788" s="107"/>
      <c r="M788" s="107"/>
      <c r="N788" s="109"/>
    </row>
    <row r="789">
      <c r="A789" s="107"/>
      <c r="B789" s="107"/>
      <c r="C789" s="107"/>
      <c r="D789" s="107"/>
      <c r="E789" s="107"/>
      <c r="F789" s="107"/>
      <c r="G789" s="107"/>
      <c r="H789" s="108"/>
      <c r="I789" s="109"/>
      <c r="J789" s="107"/>
      <c r="K789" s="109"/>
      <c r="L789" s="107"/>
      <c r="M789" s="107"/>
      <c r="N789" s="109"/>
    </row>
    <row r="790">
      <c r="A790" s="107"/>
      <c r="B790" s="107"/>
      <c r="C790" s="107"/>
      <c r="D790" s="107"/>
      <c r="E790" s="107"/>
      <c r="F790" s="107"/>
      <c r="G790" s="107"/>
      <c r="H790" s="108"/>
      <c r="I790" s="109"/>
      <c r="J790" s="107"/>
      <c r="K790" s="109"/>
      <c r="L790" s="107"/>
      <c r="M790" s="107"/>
      <c r="N790" s="109"/>
    </row>
    <row r="791">
      <c r="A791" s="107"/>
      <c r="B791" s="107"/>
      <c r="C791" s="107"/>
      <c r="D791" s="107"/>
      <c r="E791" s="107"/>
      <c r="F791" s="107"/>
      <c r="G791" s="107"/>
      <c r="H791" s="108"/>
      <c r="I791" s="109"/>
      <c r="J791" s="107"/>
      <c r="K791" s="109"/>
      <c r="L791" s="107"/>
      <c r="M791" s="107"/>
      <c r="N791" s="109"/>
    </row>
    <row r="792">
      <c r="A792" s="107"/>
      <c r="B792" s="107"/>
      <c r="C792" s="107"/>
      <c r="D792" s="107"/>
      <c r="E792" s="107"/>
      <c r="F792" s="107"/>
      <c r="G792" s="107"/>
      <c r="H792" s="108"/>
      <c r="I792" s="109"/>
      <c r="J792" s="107"/>
      <c r="K792" s="109"/>
      <c r="L792" s="107"/>
      <c r="M792" s="107"/>
      <c r="N792" s="109"/>
    </row>
    <row r="793">
      <c r="A793" s="107"/>
      <c r="B793" s="107"/>
      <c r="C793" s="107"/>
      <c r="D793" s="107"/>
      <c r="E793" s="107"/>
      <c r="F793" s="107"/>
      <c r="G793" s="107"/>
      <c r="H793" s="108"/>
      <c r="I793" s="109"/>
      <c r="J793" s="107"/>
      <c r="K793" s="109"/>
      <c r="L793" s="107"/>
      <c r="M793" s="107"/>
      <c r="N793" s="109"/>
    </row>
    <row r="794">
      <c r="A794" s="107"/>
      <c r="B794" s="107"/>
      <c r="C794" s="107"/>
      <c r="D794" s="107"/>
      <c r="E794" s="107"/>
      <c r="F794" s="107"/>
      <c r="G794" s="107"/>
      <c r="H794" s="108"/>
      <c r="I794" s="109"/>
      <c r="J794" s="107"/>
      <c r="K794" s="109"/>
      <c r="L794" s="107"/>
      <c r="M794" s="107"/>
      <c r="N794" s="109"/>
    </row>
    <row r="795">
      <c r="A795" s="107"/>
      <c r="B795" s="107"/>
      <c r="C795" s="107"/>
      <c r="D795" s="107"/>
      <c r="E795" s="107"/>
      <c r="F795" s="107"/>
      <c r="G795" s="107"/>
      <c r="H795" s="108"/>
      <c r="I795" s="109"/>
      <c r="J795" s="107"/>
      <c r="K795" s="109"/>
      <c r="L795" s="107"/>
      <c r="M795" s="107"/>
      <c r="N795" s="109"/>
    </row>
    <row r="796">
      <c r="A796" s="107"/>
      <c r="B796" s="107"/>
      <c r="C796" s="107"/>
      <c r="D796" s="107"/>
      <c r="E796" s="107"/>
      <c r="F796" s="107"/>
      <c r="G796" s="107"/>
      <c r="H796" s="108"/>
      <c r="I796" s="109"/>
      <c r="J796" s="107"/>
      <c r="K796" s="109"/>
      <c r="L796" s="107"/>
      <c r="M796" s="107"/>
      <c r="N796" s="109"/>
    </row>
    <row r="797">
      <c r="A797" s="107"/>
      <c r="B797" s="107"/>
      <c r="C797" s="107"/>
      <c r="D797" s="107"/>
      <c r="E797" s="107"/>
      <c r="F797" s="107"/>
      <c r="G797" s="107"/>
      <c r="H797" s="108"/>
      <c r="I797" s="109"/>
      <c r="J797" s="107"/>
      <c r="K797" s="109"/>
      <c r="L797" s="107"/>
      <c r="M797" s="107"/>
      <c r="N797" s="109"/>
    </row>
    <row r="798">
      <c r="A798" s="107"/>
      <c r="B798" s="107"/>
      <c r="C798" s="107"/>
      <c r="D798" s="107"/>
      <c r="E798" s="107"/>
      <c r="F798" s="107"/>
      <c r="G798" s="107"/>
      <c r="H798" s="108"/>
      <c r="I798" s="109"/>
      <c r="J798" s="107"/>
      <c r="K798" s="109"/>
      <c r="L798" s="107"/>
      <c r="M798" s="107"/>
      <c r="N798" s="109"/>
    </row>
    <row r="799">
      <c r="A799" s="107"/>
      <c r="B799" s="107"/>
      <c r="C799" s="107"/>
      <c r="D799" s="107"/>
      <c r="E799" s="107"/>
      <c r="F799" s="107"/>
      <c r="G799" s="107"/>
      <c r="H799" s="108"/>
      <c r="I799" s="109"/>
      <c r="J799" s="107"/>
      <c r="K799" s="109"/>
      <c r="L799" s="107"/>
      <c r="M799" s="107"/>
      <c r="N799" s="109"/>
    </row>
    <row r="800">
      <c r="A800" s="107"/>
      <c r="B800" s="107"/>
      <c r="C800" s="107"/>
      <c r="D800" s="107"/>
      <c r="E800" s="107"/>
      <c r="F800" s="107"/>
      <c r="G800" s="107"/>
      <c r="H800" s="108"/>
      <c r="I800" s="109"/>
      <c r="J800" s="107"/>
      <c r="K800" s="109"/>
      <c r="L800" s="107"/>
      <c r="M800" s="107"/>
      <c r="N800" s="109"/>
    </row>
    <row r="801">
      <c r="A801" s="107"/>
      <c r="B801" s="107"/>
      <c r="C801" s="107"/>
      <c r="D801" s="107"/>
      <c r="E801" s="107"/>
      <c r="F801" s="107"/>
      <c r="G801" s="107"/>
      <c r="H801" s="108"/>
      <c r="I801" s="109"/>
      <c r="J801" s="107"/>
      <c r="K801" s="109"/>
      <c r="L801" s="107"/>
      <c r="M801" s="107"/>
      <c r="N801" s="109"/>
    </row>
    <row r="802">
      <c r="A802" s="107"/>
      <c r="B802" s="107"/>
      <c r="C802" s="107"/>
      <c r="D802" s="107"/>
      <c r="E802" s="107"/>
      <c r="F802" s="107"/>
      <c r="G802" s="107"/>
      <c r="H802" s="108"/>
      <c r="I802" s="109"/>
      <c r="J802" s="107"/>
      <c r="K802" s="109"/>
      <c r="L802" s="107"/>
      <c r="M802" s="107"/>
      <c r="N802" s="109"/>
    </row>
    <row r="803">
      <c r="A803" s="107"/>
      <c r="B803" s="107"/>
      <c r="C803" s="107"/>
      <c r="D803" s="107"/>
      <c r="E803" s="107"/>
      <c r="F803" s="107"/>
      <c r="G803" s="107"/>
      <c r="H803" s="108"/>
      <c r="I803" s="109"/>
      <c r="J803" s="107"/>
      <c r="K803" s="109"/>
      <c r="L803" s="107"/>
      <c r="M803" s="107"/>
      <c r="N803" s="109"/>
    </row>
    <row r="804">
      <c r="A804" s="107"/>
      <c r="B804" s="107"/>
      <c r="C804" s="107"/>
      <c r="D804" s="107"/>
      <c r="E804" s="107"/>
      <c r="F804" s="107"/>
      <c r="G804" s="107"/>
      <c r="H804" s="108"/>
      <c r="I804" s="109"/>
      <c r="J804" s="107"/>
      <c r="K804" s="109"/>
      <c r="L804" s="107"/>
      <c r="M804" s="107"/>
      <c r="N804" s="109"/>
    </row>
    <row r="805">
      <c r="A805" s="107"/>
      <c r="B805" s="107"/>
      <c r="C805" s="107"/>
      <c r="D805" s="107"/>
      <c r="E805" s="107"/>
      <c r="F805" s="107"/>
      <c r="G805" s="107"/>
      <c r="H805" s="108"/>
      <c r="I805" s="109"/>
      <c r="J805" s="107"/>
      <c r="K805" s="109"/>
      <c r="L805" s="107"/>
      <c r="M805" s="107"/>
      <c r="N805" s="109"/>
    </row>
    <row r="806">
      <c r="A806" s="107"/>
      <c r="B806" s="107"/>
      <c r="C806" s="107"/>
      <c r="D806" s="107"/>
      <c r="E806" s="107"/>
      <c r="F806" s="107"/>
      <c r="G806" s="107"/>
      <c r="H806" s="108"/>
      <c r="I806" s="109"/>
      <c r="J806" s="107"/>
      <c r="K806" s="109"/>
      <c r="L806" s="107"/>
      <c r="M806" s="107"/>
      <c r="N806" s="109"/>
    </row>
    <row r="807">
      <c r="A807" s="107"/>
      <c r="B807" s="107"/>
      <c r="C807" s="107"/>
      <c r="D807" s="107"/>
      <c r="E807" s="107"/>
      <c r="F807" s="107"/>
      <c r="G807" s="107"/>
      <c r="H807" s="108"/>
      <c r="I807" s="109"/>
      <c r="J807" s="107"/>
      <c r="K807" s="109"/>
      <c r="L807" s="107"/>
      <c r="M807" s="107"/>
      <c r="N807" s="109"/>
    </row>
    <row r="808">
      <c r="A808" s="107"/>
      <c r="B808" s="107"/>
      <c r="C808" s="107"/>
      <c r="D808" s="107"/>
      <c r="E808" s="107"/>
      <c r="F808" s="107"/>
      <c r="G808" s="107"/>
      <c r="H808" s="108"/>
      <c r="I808" s="109"/>
      <c r="J808" s="107"/>
      <c r="K808" s="109"/>
      <c r="L808" s="107"/>
      <c r="M808" s="107"/>
      <c r="N808" s="109"/>
    </row>
    <row r="809">
      <c r="A809" s="107"/>
      <c r="B809" s="107"/>
      <c r="C809" s="107"/>
      <c r="D809" s="107"/>
      <c r="E809" s="107"/>
      <c r="F809" s="107"/>
      <c r="G809" s="107"/>
      <c r="H809" s="108"/>
      <c r="I809" s="109"/>
      <c r="J809" s="107"/>
      <c r="K809" s="109"/>
      <c r="L809" s="107"/>
      <c r="M809" s="107"/>
      <c r="N809" s="109"/>
    </row>
    <row r="810">
      <c r="A810" s="107"/>
      <c r="B810" s="107"/>
      <c r="C810" s="107"/>
      <c r="D810" s="107"/>
      <c r="E810" s="107"/>
      <c r="F810" s="107"/>
      <c r="G810" s="107"/>
      <c r="H810" s="108"/>
      <c r="I810" s="109"/>
      <c r="J810" s="107"/>
      <c r="K810" s="109"/>
      <c r="L810" s="107"/>
      <c r="M810" s="107"/>
      <c r="N810" s="109"/>
    </row>
    <row r="811">
      <c r="A811" s="107"/>
      <c r="B811" s="107"/>
      <c r="C811" s="107"/>
      <c r="D811" s="107"/>
      <c r="E811" s="107"/>
      <c r="F811" s="107"/>
      <c r="G811" s="107"/>
      <c r="H811" s="108"/>
      <c r="I811" s="109"/>
      <c r="J811" s="107"/>
      <c r="K811" s="109"/>
      <c r="L811" s="107"/>
      <c r="M811" s="107"/>
      <c r="N811" s="109"/>
    </row>
    <row r="812">
      <c r="A812" s="107"/>
      <c r="B812" s="107"/>
      <c r="C812" s="107"/>
      <c r="D812" s="107"/>
      <c r="E812" s="107"/>
      <c r="F812" s="107"/>
      <c r="G812" s="107"/>
      <c r="H812" s="108"/>
      <c r="I812" s="109"/>
      <c r="J812" s="107"/>
      <c r="K812" s="109"/>
      <c r="L812" s="107"/>
      <c r="M812" s="107"/>
      <c r="N812" s="109"/>
    </row>
    <row r="813">
      <c r="A813" s="107"/>
      <c r="B813" s="107"/>
      <c r="C813" s="107"/>
      <c r="D813" s="107"/>
      <c r="E813" s="107"/>
      <c r="F813" s="107"/>
      <c r="G813" s="107"/>
      <c r="H813" s="108"/>
      <c r="I813" s="109"/>
      <c r="J813" s="107"/>
      <c r="K813" s="109"/>
      <c r="L813" s="107"/>
      <c r="M813" s="107"/>
      <c r="N813" s="109"/>
    </row>
    <row r="814">
      <c r="A814" s="107"/>
      <c r="B814" s="107"/>
      <c r="C814" s="107"/>
      <c r="D814" s="107"/>
      <c r="E814" s="107"/>
      <c r="F814" s="107"/>
      <c r="G814" s="107"/>
      <c r="H814" s="108"/>
      <c r="I814" s="109"/>
      <c r="J814" s="107"/>
      <c r="K814" s="109"/>
      <c r="L814" s="107"/>
      <c r="M814" s="107"/>
      <c r="N814" s="109"/>
    </row>
    <row r="815">
      <c r="A815" s="107"/>
      <c r="B815" s="107"/>
      <c r="C815" s="107"/>
      <c r="D815" s="107"/>
      <c r="E815" s="107"/>
      <c r="F815" s="107"/>
      <c r="G815" s="107"/>
      <c r="H815" s="108"/>
      <c r="I815" s="109"/>
      <c r="J815" s="107"/>
      <c r="K815" s="109"/>
      <c r="L815" s="107"/>
      <c r="M815" s="107"/>
      <c r="N815" s="109"/>
    </row>
    <row r="816">
      <c r="A816" s="107"/>
      <c r="B816" s="107"/>
      <c r="C816" s="107"/>
      <c r="D816" s="107"/>
      <c r="E816" s="107"/>
      <c r="F816" s="107"/>
      <c r="G816" s="107"/>
      <c r="H816" s="108"/>
      <c r="I816" s="109"/>
      <c r="J816" s="107"/>
      <c r="K816" s="109"/>
      <c r="L816" s="107"/>
      <c r="M816" s="107"/>
      <c r="N816" s="109"/>
    </row>
    <row r="817">
      <c r="A817" s="107"/>
      <c r="B817" s="107"/>
      <c r="C817" s="107"/>
      <c r="D817" s="107"/>
      <c r="E817" s="107"/>
      <c r="F817" s="107"/>
      <c r="G817" s="107"/>
      <c r="H817" s="108"/>
      <c r="I817" s="109"/>
      <c r="J817" s="107"/>
      <c r="K817" s="109"/>
      <c r="L817" s="107"/>
      <c r="M817" s="107"/>
      <c r="N817" s="109"/>
    </row>
    <row r="818">
      <c r="A818" s="107"/>
      <c r="B818" s="107"/>
      <c r="C818" s="107"/>
      <c r="D818" s="107"/>
      <c r="E818" s="107"/>
      <c r="F818" s="107"/>
      <c r="G818" s="107"/>
      <c r="H818" s="108"/>
      <c r="I818" s="109"/>
      <c r="J818" s="107"/>
      <c r="K818" s="109"/>
      <c r="L818" s="107"/>
      <c r="M818" s="107"/>
      <c r="N818" s="109"/>
    </row>
    <row r="819">
      <c r="A819" s="107"/>
      <c r="B819" s="107"/>
      <c r="C819" s="107"/>
      <c r="D819" s="107"/>
      <c r="E819" s="107"/>
      <c r="F819" s="107"/>
      <c r="G819" s="107"/>
      <c r="H819" s="108"/>
      <c r="I819" s="109"/>
      <c r="J819" s="107"/>
      <c r="K819" s="109"/>
      <c r="L819" s="107"/>
      <c r="M819" s="107"/>
      <c r="N819" s="109"/>
    </row>
    <row r="820">
      <c r="A820" s="107"/>
      <c r="B820" s="107"/>
      <c r="C820" s="107"/>
      <c r="D820" s="107"/>
      <c r="E820" s="107"/>
      <c r="F820" s="107"/>
      <c r="G820" s="107"/>
      <c r="H820" s="108"/>
      <c r="I820" s="109"/>
      <c r="J820" s="107"/>
      <c r="K820" s="109"/>
      <c r="L820" s="107"/>
      <c r="M820" s="107"/>
      <c r="N820" s="109"/>
    </row>
    <row r="821">
      <c r="A821" s="107"/>
      <c r="B821" s="107"/>
      <c r="C821" s="107"/>
      <c r="D821" s="107"/>
      <c r="E821" s="107"/>
      <c r="F821" s="107"/>
      <c r="G821" s="107"/>
      <c r="H821" s="108"/>
      <c r="I821" s="109"/>
      <c r="J821" s="107"/>
      <c r="K821" s="109"/>
      <c r="L821" s="107"/>
      <c r="M821" s="107"/>
      <c r="N821" s="109"/>
    </row>
    <row r="822">
      <c r="A822" s="107"/>
      <c r="B822" s="107"/>
      <c r="C822" s="107"/>
      <c r="D822" s="107"/>
      <c r="E822" s="107"/>
      <c r="F822" s="107"/>
      <c r="G822" s="107"/>
      <c r="H822" s="108"/>
      <c r="I822" s="109"/>
      <c r="J822" s="107"/>
      <c r="K822" s="109"/>
      <c r="L822" s="107"/>
      <c r="M822" s="107"/>
      <c r="N822" s="109"/>
    </row>
    <row r="823">
      <c r="A823" s="107"/>
      <c r="B823" s="107"/>
      <c r="C823" s="107"/>
      <c r="D823" s="107"/>
      <c r="E823" s="107"/>
      <c r="F823" s="107"/>
      <c r="G823" s="107"/>
      <c r="H823" s="108"/>
      <c r="I823" s="109"/>
      <c r="J823" s="107"/>
      <c r="K823" s="109"/>
      <c r="L823" s="107"/>
      <c r="M823" s="107"/>
      <c r="N823" s="109"/>
    </row>
    <row r="824">
      <c r="A824" s="107"/>
      <c r="B824" s="107"/>
      <c r="C824" s="107"/>
      <c r="D824" s="107"/>
      <c r="E824" s="107"/>
      <c r="F824" s="107"/>
      <c r="G824" s="107"/>
      <c r="H824" s="108"/>
      <c r="I824" s="109"/>
      <c r="J824" s="107"/>
      <c r="K824" s="109"/>
      <c r="L824" s="107"/>
      <c r="M824" s="107"/>
      <c r="N824" s="109"/>
    </row>
    <row r="825">
      <c r="A825" s="107"/>
      <c r="B825" s="107"/>
      <c r="C825" s="107"/>
      <c r="D825" s="107"/>
      <c r="E825" s="107"/>
      <c r="F825" s="107"/>
      <c r="G825" s="107"/>
      <c r="H825" s="108"/>
      <c r="I825" s="109"/>
      <c r="J825" s="107"/>
      <c r="K825" s="109"/>
      <c r="L825" s="107"/>
      <c r="M825" s="107"/>
      <c r="N825" s="109"/>
    </row>
    <row r="826">
      <c r="A826" s="107"/>
      <c r="B826" s="107"/>
      <c r="C826" s="107"/>
      <c r="D826" s="107"/>
      <c r="E826" s="107"/>
      <c r="F826" s="107"/>
      <c r="G826" s="107"/>
      <c r="H826" s="108"/>
      <c r="I826" s="109"/>
      <c r="J826" s="107"/>
      <c r="K826" s="109"/>
      <c r="L826" s="107"/>
      <c r="M826" s="107"/>
      <c r="N826" s="109"/>
    </row>
    <row r="827">
      <c r="A827" s="107"/>
      <c r="B827" s="107"/>
      <c r="C827" s="107"/>
      <c r="D827" s="107"/>
      <c r="E827" s="107"/>
      <c r="F827" s="107"/>
      <c r="G827" s="107"/>
      <c r="H827" s="108"/>
      <c r="I827" s="109"/>
      <c r="J827" s="107"/>
      <c r="K827" s="109"/>
      <c r="L827" s="107"/>
      <c r="M827" s="107"/>
      <c r="N827" s="109"/>
    </row>
    <row r="828">
      <c r="A828" s="107"/>
      <c r="B828" s="107"/>
      <c r="C828" s="107"/>
      <c r="D828" s="107"/>
      <c r="E828" s="107"/>
      <c r="F828" s="107"/>
      <c r="G828" s="107"/>
      <c r="H828" s="108"/>
      <c r="I828" s="109"/>
      <c r="J828" s="107"/>
      <c r="K828" s="109"/>
      <c r="L828" s="107"/>
      <c r="M828" s="107"/>
      <c r="N828" s="109"/>
    </row>
    <row r="829">
      <c r="A829" s="107"/>
      <c r="B829" s="107"/>
      <c r="C829" s="107"/>
      <c r="D829" s="107"/>
      <c r="E829" s="107"/>
      <c r="F829" s="107"/>
      <c r="G829" s="107"/>
      <c r="H829" s="108"/>
      <c r="I829" s="109"/>
      <c r="J829" s="107"/>
      <c r="K829" s="109"/>
      <c r="L829" s="107"/>
      <c r="M829" s="107"/>
      <c r="N829" s="109"/>
    </row>
    <row r="830">
      <c r="A830" s="107"/>
      <c r="B830" s="107"/>
      <c r="C830" s="107"/>
      <c r="D830" s="107"/>
      <c r="E830" s="107"/>
      <c r="F830" s="107"/>
      <c r="G830" s="107"/>
      <c r="H830" s="108"/>
      <c r="I830" s="109"/>
      <c r="J830" s="107"/>
      <c r="K830" s="109"/>
      <c r="L830" s="107"/>
      <c r="M830" s="107"/>
      <c r="N830" s="109"/>
    </row>
    <row r="831">
      <c r="A831" s="107"/>
      <c r="B831" s="107"/>
      <c r="C831" s="107"/>
      <c r="D831" s="107"/>
      <c r="E831" s="107"/>
      <c r="F831" s="107"/>
      <c r="G831" s="107"/>
      <c r="H831" s="108"/>
      <c r="I831" s="109"/>
      <c r="J831" s="107"/>
      <c r="K831" s="109"/>
      <c r="L831" s="107"/>
      <c r="M831" s="107"/>
      <c r="N831" s="109"/>
    </row>
    <row r="832">
      <c r="A832" s="107"/>
      <c r="B832" s="107"/>
      <c r="C832" s="107"/>
      <c r="D832" s="107"/>
      <c r="E832" s="107"/>
      <c r="F832" s="107"/>
      <c r="G832" s="107"/>
      <c r="H832" s="108"/>
      <c r="I832" s="109"/>
      <c r="J832" s="107"/>
      <c r="K832" s="109"/>
      <c r="L832" s="107"/>
      <c r="M832" s="107"/>
      <c r="N832" s="109"/>
    </row>
    <row r="833">
      <c r="A833" s="107"/>
      <c r="B833" s="107"/>
      <c r="C833" s="107"/>
      <c r="D833" s="107"/>
      <c r="E833" s="107"/>
      <c r="F833" s="107"/>
      <c r="G833" s="107"/>
      <c r="H833" s="108"/>
      <c r="I833" s="109"/>
      <c r="J833" s="107"/>
      <c r="K833" s="109"/>
      <c r="L833" s="107"/>
      <c r="M833" s="107"/>
      <c r="N833" s="109"/>
    </row>
    <row r="834">
      <c r="A834" s="107"/>
      <c r="B834" s="107"/>
      <c r="C834" s="107"/>
      <c r="D834" s="107"/>
      <c r="E834" s="107"/>
      <c r="F834" s="107"/>
      <c r="G834" s="107"/>
      <c r="H834" s="108"/>
      <c r="I834" s="109"/>
      <c r="J834" s="107"/>
      <c r="K834" s="109"/>
      <c r="L834" s="107"/>
      <c r="M834" s="107"/>
      <c r="N834" s="109"/>
    </row>
    <row r="835">
      <c r="A835" s="107"/>
      <c r="B835" s="107"/>
      <c r="C835" s="107"/>
      <c r="D835" s="107"/>
      <c r="E835" s="107"/>
      <c r="F835" s="107"/>
      <c r="G835" s="107"/>
      <c r="H835" s="108"/>
      <c r="I835" s="109"/>
      <c r="J835" s="107"/>
      <c r="K835" s="109"/>
      <c r="L835" s="107"/>
      <c r="M835" s="107"/>
      <c r="N835" s="109"/>
    </row>
    <row r="836">
      <c r="A836" s="107"/>
      <c r="B836" s="107"/>
      <c r="C836" s="107"/>
      <c r="D836" s="107"/>
      <c r="E836" s="107"/>
      <c r="F836" s="107"/>
      <c r="G836" s="107"/>
      <c r="H836" s="108"/>
      <c r="I836" s="109"/>
      <c r="J836" s="107"/>
      <c r="K836" s="109"/>
      <c r="L836" s="107"/>
      <c r="M836" s="107"/>
      <c r="N836" s="109"/>
    </row>
    <row r="837">
      <c r="A837" s="107"/>
      <c r="B837" s="107"/>
      <c r="C837" s="107"/>
      <c r="D837" s="107"/>
      <c r="E837" s="107"/>
      <c r="F837" s="107"/>
      <c r="G837" s="107"/>
      <c r="H837" s="108"/>
      <c r="I837" s="109"/>
      <c r="J837" s="107"/>
      <c r="K837" s="109"/>
      <c r="L837" s="107"/>
      <c r="M837" s="107"/>
      <c r="N837" s="109"/>
    </row>
    <row r="838">
      <c r="A838" s="107"/>
      <c r="B838" s="107"/>
      <c r="C838" s="107"/>
      <c r="D838" s="107"/>
      <c r="E838" s="107"/>
      <c r="F838" s="107"/>
      <c r="G838" s="107"/>
      <c r="H838" s="108"/>
      <c r="I838" s="109"/>
      <c r="J838" s="107"/>
      <c r="K838" s="109"/>
      <c r="L838" s="107"/>
      <c r="M838" s="107"/>
      <c r="N838" s="109"/>
    </row>
    <row r="839">
      <c r="A839" s="107"/>
      <c r="B839" s="107"/>
      <c r="C839" s="107"/>
      <c r="D839" s="107"/>
      <c r="E839" s="107"/>
      <c r="F839" s="107"/>
      <c r="G839" s="107"/>
      <c r="H839" s="108"/>
      <c r="I839" s="109"/>
      <c r="J839" s="107"/>
      <c r="K839" s="109"/>
      <c r="L839" s="107"/>
      <c r="M839" s="107"/>
      <c r="N839" s="109"/>
    </row>
    <row r="840">
      <c r="A840" s="107"/>
      <c r="B840" s="107"/>
      <c r="C840" s="107"/>
      <c r="D840" s="107"/>
      <c r="E840" s="107"/>
      <c r="F840" s="107"/>
      <c r="G840" s="107"/>
      <c r="H840" s="108"/>
      <c r="I840" s="109"/>
      <c r="J840" s="107"/>
      <c r="K840" s="109"/>
      <c r="L840" s="107"/>
      <c r="M840" s="107"/>
      <c r="N840" s="109"/>
    </row>
    <row r="841">
      <c r="A841" s="107"/>
      <c r="B841" s="107"/>
      <c r="C841" s="107"/>
      <c r="D841" s="107"/>
      <c r="E841" s="107"/>
      <c r="F841" s="107"/>
      <c r="G841" s="107"/>
      <c r="H841" s="108"/>
      <c r="I841" s="109"/>
      <c r="J841" s="107"/>
      <c r="K841" s="109"/>
      <c r="L841" s="107"/>
      <c r="M841" s="107"/>
      <c r="N841" s="109"/>
    </row>
    <row r="842">
      <c r="A842" s="107"/>
      <c r="B842" s="107"/>
      <c r="C842" s="107"/>
      <c r="D842" s="107"/>
      <c r="E842" s="107"/>
      <c r="F842" s="107"/>
      <c r="G842" s="107"/>
      <c r="H842" s="108"/>
      <c r="I842" s="109"/>
      <c r="J842" s="107"/>
      <c r="K842" s="109"/>
      <c r="L842" s="107"/>
      <c r="M842" s="107"/>
      <c r="N842" s="109"/>
    </row>
    <row r="843">
      <c r="A843" s="107"/>
      <c r="B843" s="107"/>
      <c r="C843" s="107"/>
      <c r="D843" s="107"/>
      <c r="E843" s="107"/>
      <c r="F843" s="107"/>
      <c r="G843" s="107"/>
      <c r="H843" s="108"/>
      <c r="I843" s="109"/>
      <c r="J843" s="107"/>
      <c r="K843" s="109"/>
      <c r="L843" s="107"/>
      <c r="M843" s="107"/>
      <c r="N843" s="109"/>
    </row>
    <row r="844">
      <c r="A844" s="107"/>
      <c r="B844" s="107"/>
      <c r="C844" s="107"/>
      <c r="D844" s="107"/>
      <c r="E844" s="107"/>
      <c r="F844" s="107"/>
      <c r="G844" s="107"/>
      <c r="H844" s="108"/>
      <c r="I844" s="109"/>
      <c r="J844" s="107"/>
      <c r="K844" s="109"/>
      <c r="L844" s="107"/>
      <c r="M844" s="107"/>
      <c r="N844" s="109"/>
    </row>
    <row r="845">
      <c r="A845" s="107"/>
      <c r="B845" s="107"/>
      <c r="C845" s="107"/>
      <c r="D845" s="107"/>
      <c r="E845" s="107"/>
      <c r="F845" s="107"/>
      <c r="G845" s="107"/>
      <c r="H845" s="108"/>
      <c r="I845" s="109"/>
      <c r="J845" s="107"/>
      <c r="K845" s="109"/>
      <c r="L845" s="107"/>
      <c r="M845" s="107"/>
      <c r="N845" s="109"/>
    </row>
    <row r="846">
      <c r="A846" s="107"/>
      <c r="B846" s="107"/>
      <c r="C846" s="107"/>
      <c r="D846" s="107"/>
      <c r="E846" s="107"/>
      <c r="F846" s="107"/>
      <c r="G846" s="107"/>
      <c r="H846" s="108"/>
      <c r="I846" s="109"/>
      <c r="J846" s="107"/>
      <c r="K846" s="109"/>
      <c r="L846" s="107"/>
      <c r="M846" s="107"/>
      <c r="N846" s="109"/>
    </row>
    <row r="847">
      <c r="A847" s="107"/>
      <c r="B847" s="107"/>
      <c r="C847" s="107"/>
      <c r="D847" s="107"/>
      <c r="E847" s="107"/>
      <c r="F847" s="107"/>
      <c r="G847" s="107"/>
      <c r="H847" s="108"/>
      <c r="I847" s="109"/>
      <c r="J847" s="107"/>
      <c r="K847" s="109"/>
      <c r="L847" s="107"/>
      <c r="M847" s="107"/>
      <c r="N847" s="109"/>
    </row>
    <row r="848">
      <c r="A848" s="107"/>
      <c r="B848" s="107"/>
      <c r="C848" s="107"/>
      <c r="D848" s="107"/>
      <c r="E848" s="107"/>
      <c r="F848" s="107"/>
      <c r="G848" s="107"/>
      <c r="H848" s="108"/>
      <c r="I848" s="109"/>
      <c r="J848" s="107"/>
      <c r="K848" s="109"/>
      <c r="L848" s="107"/>
      <c r="M848" s="107"/>
      <c r="N848" s="109"/>
    </row>
    <row r="849">
      <c r="A849" s="107"/>
      <c r="B849" s="107"/>
      <c r="C849" s="107"/>
      <c r="D849" s="107"/>
      <c r="E849" s="107"/>
      <c r="F849" s="107"/>
      <c r="G849" s="107"/>
      <c r="H849" s="108"/>
      <c r="I849" s="109"/>
      <c r="J849" s="107"/>
      <c r="K849" s="109"/>
      <c r="L849" s="107"/>
      <c r="M849" s="107"/>
      <c r="N849" s="109"/>
    </row>
    <row r="850">
      <c r="A850" s="107"/>
      <c r="B850" s="107"/>
      <c r="C850" s="107"/>
      <c r="D850" s="107"/>
      <c r="E850" s="107"/>
      <c r="F850" s="107"/>
      <c r="G850" s="107"/>
      <c r="H850" s="108"/>
      <c r="I850" s="109"/>
      <c r="J850" s="107"/>
      <c r="K850" s="109"/>
      <c r="L850" s="107"/>
      <c r="M850" s="107"/>
      <c r="N850" s="109"/>
    </row>
    <row r="851">
      <c r="A851" s="107"/>
      <c r="B851" s="107"/>
      <c r="C851" s="107"/>
      <c r="D851" s="107"/>
      <c r="E851" s="107"/>
      <c r="F851" s="107"/>
      <c r="G851" s="107"/>
      <c r="H851" s="108"/>
      <c r="I851" s="109"/>
      <c r="J851" s="107"/>
      <c r="K851" s="109"/>
      <c r="L851" s="107"/>
      <c r="M851" s="107"/>
      <c r="N851" s="109"/>
    </row>
    <row r="852">
      <c r="A852" s="107"/>
      <c r="B852" s="107"/>
      <c r="C852" s="107"/>
      <c r="D852" s="107"/>
      <c r="E852" s="107"/>
      <c r="F852" s="107"/>
      <c r="G852" s="107"/>
      <c r="H852" s="108"/>
      <c r="I852" s="109"/>
      <c r="J852" s="107"/>
      <c r="K852" s="109"/>
      <c r="L852" s="107"/>
      <c r="M852" s="107"/>
      <c r="N852" s="109"/>
    </row>
    <row r="853">
      <c r="A853" s="107"/>
      <c r="B853" s="107"/>
      <c r="C853" s="107"/>
      <c r="D853" s="107"/>
      <c r="E853" s="107"/>
      <c r="F853" s="107"/>
      <c r="G853" s="107"/>
      <c r="H853" s="108"/>
      <c r="I853" s="109"/>
      <c r="J853" s="107"/>
      <c r="K853" s="109"/>
      <c r="L853" s="107"/>
      <c r="M853" s="107"/>
      <c r="N853" s="109"/>
    </row>
    <row r="854">
      <c r="A854" s="107"/>
      <c r="B854" s="107"/>
      <c r="C854" s="107"/>
      <c r="D854" s="107"/>
      <c r="E854" s="107"/>
      <c r="F854" s="107"/>
      <c r="G854" s="107"/>
      <c r="H854" s="108"/>
      <c r="I854" s="109"/>
      <c r="J854" s="107"/>
      <c r="K854" s="109"/>
      <c r="L854" s="107"/>
      <c r="M854" s="107"/>
      <c r="N854" s="109"/>
    </row>
    <row r="855">
      <c r="A855" s="107"/>
      <c r="B855" s="107"/>
      <c r="C855" s="107"/>
      <c r="D855" s="107"/>
      <c r="E855" s="107"/>
      <c r="F855" s="107"/>
      <c r="G855" s="107"/>
      <c r="H855" s="108"/>
      <c r="I855" s="109"/>
      <c r="J855" s="107"/>
      <c r="K855" s="109"/>
      <c r="L855" s="107"/>
      <c r="M855" s="107"/>
      <c r="N855" s="109"/>
    </row>
    <row r="856">
      <c r="A856" s="107"/>
      <c r="B856" s="107"/>
      <c r="C856" s="107"/>
      <c r="D856" s="107"/>
      <c r="E856" s="107"/>
      <c r="F856" s="107"/>
      <c r="G856" s="107"/>
      <c r="H856" s="108"/>
      <c r="I856" s="109"/>
      <c r="J856" s="107"/>
      <c r="K856" s="109"/>
      <c r="L856" s="107"/>
      <c r="M856" s="107"/>
      <c r="N856" s="109"/>
    </row>
    <row r="857">
      <c r="A857" s="107"/>
      <c r="B857" s="107"/>
      <c r="C857" s="107"/>
      <c r="D857" s="107"/>
      <c r="E857" s="107"/>
      <c r="F857" s="107"/>
      <c r="G857" s="107"/>
      <c r="H857" s="108"/>
      <c r="I857" s="109"/>
      <c r="J857" s="107"/>
      <c r="K857" s="109"/>
      <c r="L857" s="107"/>
      <c r="M857" s="107"/>
      <c r="N857" s="109"/>
    </row>
    <row r="858">
      <c r="A858" s="107"/>
      <c r="B858" s="107"/>
      <c r="C858" s="107"/>
      <c r="D858" s="107"/>
      <c r="E858" s="107"/>
      <c r="F858" s="107"/>
      <c r="G858" s="107"/>
      <c r="H858" s="108"/>
      <c r="I858" s="109"/>
      <c r="J858" s="107"/>
      <c r="K858" s="109"/>
      <c r="L858" s="107"/>
      <c r="M858" s="107"/>
      <c r="N858" s="109"/>
    </row>
    <row r="859">
      <c r="A859" s="107"/>
      <c r="B859" s="107"/>
      <c r="C859" s="107"/>
      <c r="D859" s="107"/>
      <c r="E859" s="107"/>
      <c r="F859" s="107"/>
      <c r="G859" s="107"/>
      <c r="H859" s="108"/>
      <c r="I859" s="109"/>
      <c r="J859" s="107"/>
      <c r="K859" s="109"/>
      <c r="L859" s="107"/>
      <c r="M859" s="107"/>
      <c r="N859" s="109"/>
    </row>
    <row r="860">
      <c r="A860" s="107"/>
      <c r="B860" s="107"/>
      <c r="C860" s="107"/>
      <c r="D860" s="107"/>
      <c r="E860" s="107"/>
      <c r="F860" s="107"/>
      <c r="G860" s="107"/>
      <c r="H860" s="108"/>
      <c r="I860" s="109"/>
      <c r="J860" s="107"/>
      <c r="K860" s="109"/>
      <c r="L860" s="107"/>
      <c r="M860" s="107"/>
      <c r="N860" s="109"/>
    </row>
    <row r="861">
      <c r="A861" s="107"/>
      <c r="B861" s="107"/>
      <c r="C861" s="107"/>
      <c r="D861" s="107"/>
      <c r="E861" s="107"/>
      <c r="F861" s="107"/>
      <c r="G861" s="107"/>
      <c r="H861" s="108"/>
      <c r="I861" s="109"/>
      <c r="J861" s="107"/>
      <c r="K861" s="109"/>
      <c r="L861" s="107"/>
      <c r="M861" s="107"/>
      <c r="N861" s="109"/>
    </row>
    <row r="862">
      <c r="A862" s="107"/>
      <c r="B862" s="107"/>
      <c r="C862" s="107"/>
      <c r="D862" s="107"/>
      <c r="E862" s="107"/>
      <c r="F862" s="107"/>
      <c r="G862" s="107"/>
      <c r="H862" s="108"/>
      <c r="I862" s="109"/>
      <c r="J862" s="107"/>
      <c r="K862" s="109"/>
      <c r="L862" s="107"/>
      <c r="M862" s="107"/>
      <c r="N862" s="109"/>
    </row>
    <row r="863">
      <c r="A863" s="107"/>
      <c r="B863" s="107"/>
      <c r="C863" s="107"/>
      <c r="D863" s="107"/>
      <c r="E863" s="107"/>
      <c r="F863" s="107"/>
      <c r="G863" s="107"/>
      <c r="H863" s="108"/>
      <c r="I863" s="109"/>
      <c r="J863" s="107"/>
      <c r="K863" s="109"/>
      <c r="L863" s="107"/>
      <c r="M863" s="107"/>
      <c r="N863" s="109"/>
    </row>
    <row r="864">
      <c r="A864" s="107"/>
      <c r="B864" s="107"/>
      <c r="C864" s="107"/>
      <c r="D864" s="107"/>
      <c r="E864" s="107"/>
      <c r="F864" s="107"/>
      <c r="G864" s="107"/>
      <c r="H864" s="108"/>
      <c r="I864" s="109"/>
      <c r="J864" s="107"/>
      <c r="K864" s="109"/>
      <c r="L864" s="107"/>
      <c r="M864" s="107"/>
      <c r="N864" s="109"/>
    </row>
    <row r="865">
      <c r="A865" s="107"/>
      <c r="B865" s="107"/>
      <c r="C865" s="107"/>
      <c r="D865" s="107"/>
      <c r="E865" s="107"/>
      <c r="F865" s="107"/>
      <c r="G865" s="107"/>
      <c r="H865" s="108"/>
      <c r="I865" s="109"/>
      <c r="J865" s="107"/>
      <c r="K865" s="109"/>
      <c r="L865" s="107"/>
      <c r="M865" s="107"/>
      <c r="N865" s="109"/>
    </row>
    <row r="866">
      <c r="A866" s="107"/>
      <c r="B866" s="107"/>
      <c r="C866" s="107"/>
      <c r="D866" s="107"/>
      <c r="E866" s="107"/>
      <c r="F866" s="107"/>
      <c r="G866" s="107"/>
      <c r="H866" s="108"/>
      <c r="I866" s="109"/>
      <c r="J866" s="107"/>
      <c r="K866" s="109"/>
      <c r="L866" s="107"/>
      <c r="M866" s="107"/>
      <c r="N866" s="109"/>
    </row>
    <row r="867">
      <c r="A867" s="107"/>
      <c r="B867" s="107"/>
      <c r="C867" s="107"/>
      <c r="D867" s="107"/>
      <c r="E867" s="107"/>
      <c r="F867" s="107"/>
      <c r="G867" s="107"/>
      <c r="H867" s="108"/>
      <c r="I867" s="109"/>
      <c r="J867" s="107"/>
      <c r="K867" s="109"/>
      <c r="L867" s="107"/>
      <c r="M867" s="107"/>
      <c r="N867" s="109"/>
    </row>
    <row r="868">
      <c r="A868" s="107"/>
      <c r="B868" s="107"/>
      <c r="C868" s="107"/>
      <c r="D868" s="107"/>
      <c r="E868" s="107"/>
      <c r="F868" s="107"/>
      <c r="G868" s="107"/>
      <c r="H868" s="108"/>
      <c r="I868" s="109"/>
      <c r="J868" s="107"/>
      <c r="K868" s="109"/>
      <c r="L868" s="107"/>
      <c r="M868" s="107"/>
      <c r="N868" s="109"/>
    </row>
    <row r="869">
      <c r="A869" s="107"/>
      <c r="B869" s="107"/>
      <c r="C869" s="107"/>
      <c r="D869" s="107"/>
      <c r="E869" s="107"/>
      <c r="F869" s="107"/>
      <c r="G869" s="107"/>
      <c r="H869" s="108"/>
      <c r="I869" s="109"/>
      <c r="J869" s="107"/>
      <c r="K869" s="109"/>
      <c r="L869" s="107"/>
      <c r="M869" s="107"/>
      <c r="N869" s="109"/>
    </row>
    <row r="870">
      <c r="A870" s="107"/>
      <c r="B870" s="107"/>
      <c r="C870" s="107"/>
      <c r="D870" s="107"/>
      <c r="E870" s="107"/>
      <c r="F870" s="107"/>
      <c r="G870" s="107"/>
      <c r="H870" s="108"/>
      <c r="I870" s="109"/>
      <c r="J870" s="107"/>
      <c r="K870" s="109"/>
      <c r="L870" s="107"/>
      <c r="M870" s="107"/>
      <c r="N870" s="109"/>
    </row>
    <row r="871">
      <c r="A871" s="107"/>
      <c r="B871" s="107"/>
      <c r="C871" s="107"/>
      <c r="D871" s="107"/>
      <c r="E871" s="107"/>
      <c r="F871" s="107"/>
      <c r="G871" s="107"/>
      <c r="H871" s="108"/>
      <c r="I871" s="109"/>
      <c r="J871" s="107"/>
      <c r="K871" s="109"/>
      <c r="L871" s="107"/>
      <c r="M871" s="107"/>
      <c r="N871" s="109"/>
    </row>
    <row r="872">
      <c r="A872" s="107"/>
      <c r="B872" s="107"/>
      <c r="C872" s="107"/>
      <c r="D872" s="107"/>
      <c r="E872" s="107"/>
      <c r="F872" s="107"/>
      <c r="G872" s="107"/>
      <c r="H872" s="108"/>
      <c r="I872" s="109"/>
      <c r="J872" s="107"/>
      <c r="K872" s="109"/>
      <c r="L872" s="107"/>
      <c r="M872" s="107"/>
      <c r="N872" s="109"/>
    </row>
    <row r="873">
      <c r="A873" s="107"/>
      <c r="B873" s="107"/>
      <c r="C873" s="107"/>
      <c r="D873" s="107"/>
      <c r="E873" s="107"/>
      <c r="F873" s="107"/>
      <c r="G873" s="107"/>
      <c r="H873" s="108"/>
      <c r="I873" s="109"/>
      <c r="J873" s="107"/>
      <c r="K873" s="109"/>
      <c r="L873" s="107"/>
      <c r="M873" s="107"/>
      <c r="N873" s="109"/>
    </row>
    <row r="874">
      <c r="A874" s="107"/>
      <c r="B874" s="107"/>
      <c r="C874" s="107"/>
      <c r="D874" s="107"/>
      <c r="E874" s="107"/>
      <c r="F874" s="107"/>
      <c r="G874" s="107"/>
      <c r="H874" s="108"/>
      <c r="I874" s="109"/>
      <c r="J874" s="107"/>
      <c r="K874" s="109"/>
      <c r="L874" s="107"/>
      <c r="M874" s="107"/>
      <c r="N874" s="109"/>
    </row>
    <row r="875">
      <c r="A875" s="107"/>
      <c r="B875" s="107"/>
      <c r="C875" s="107"/>
      <c r="D875" s="107"/>
      <c r="E875" s="107"/>
      <c r="F875" s="107"/>
      <c r="G875" s="107"/>
      <c r="H875" s="108"/>
      <c r="I875" s="109"/>
      <c r="J875" s="107"/>
      <c r="K875" s="109"/>
      <c r="L875" s="107"/>
      <c r="M875" s="107"/>
      <c r="N875" s="109"/>
    </row>
    <row r="876">
      <c r="A876" s="107"/>
      <c r="B876" s="107"/>
      <c r="C876" s="107"/>
      <c r="D876" s="107"/>
      <c r="E876" s="107"/>
      <c r="F876" s="107"/>
      <c r="G876" s="107"/>
      <c r="H876" s="108"/>
      <c r="I876" s="109"/>
      <c r="J876" s="107"/>
      <c r="K876" s="109"/>
      <c r="L876" s="107"/>
      <c r="M876" s="107"/>
      <c r="N876" s="109"/>
    </row>
    <row r="877">
      <c r="A877" s="107"/>
      <c r="B877" s="107"/>
      <c r="C877" s="107"/>
      <c r="D877" s="107"/>
      <c r="E877" s="107"/>
      <c r="F877" s="107"/>
      <c r="G877" s="107"/>
      <c r="H877" s="108"/>
      <c r="I877" s="109"/>
      <c r="J877" s="107"/>
      <c r="K877" s="109"/>
      <c r="L877" s="107"/>
      <c r="M877" s="107"/>
      <c r="N877" s="109"/>
    </row>
    <row r="878">
      <c r="A878" s="107"/>
      <c r="B878" s="107"/>
      <c r="C878" s="107"/>
      <c r="D878" s="107"/>
      <c r="E878" s="107"/>
      <c r="F878" s="107"/>
      <c r="G878" s="107"/>
      <c r="H878" s="108"/>
      <c r="I878" s="109"/>
      <c r="J878" s="107"/>
      <c r="K878" s="109"/>
      <c r="L878" s="107"/>
      <c r="M878" s="107"/>
      <c r="N878" s="109"/>
    </row>
    <row r="879">
      <c r="A879" s="107"/>
      <c r="B879" s="107"/>
      <c r="C879" s="107"/>
      <c r="D879" s="107"/>
      <c r="E879" s="107"/>
      <c r="F879" s="107"/>
      <c r="G879" s="107"/>
      <c r="H879" s="108"/>
      <c r="I879" s="109"/>
      <c r="J879" s="107"/>
      <c r="K879" s="109"/>
      <c r="L879" s="107"/>
      <c r="M879" s="107"/>
      <c r="N879" s="109"/>
    </row>
    <row r="880">
      <c r="A880" s="107"/>
      <c r="B880" s="107"/>
      <c r="C880" s="107"/>
      <c r="D880" s="107"/>
      <c r="E880" s="107"/>
      <c r="F880" s="107"/>
      <c r="G880" s="107"/>
      <c r="H880" s="108"/>
      <c r="I880" s="109"/>
      <c r="J880" s="107"/>
      <c r="K880" s="109"/>
      <c r="L880" s="107"/>
      <c r="M880" s="107"/>
      <c r="N880" s="109"/>
    </row>
    <row r="881">
      <c r="A881" s="107"/>
      <c r="B881" s="107"/>
      <c r="C881" s="107"/>
      <c r="D881" s="107"/>
      <c r="E881" s="107"/>
      <c r="F881" s="107"/>
      <c r="G881" s="107"/>
      <c r="H881" s="108"/>
      <c r="I881" s="109"/>
      <c r="J881" s="107"/>
      <c r="K881" s="109"/>
      <c r="L881" s="107"/>
      <c r="M881" s="107"/>
      <c r="N881" s="109"/>
    </row>
    <row r="882">
      <c r="A882" s="107"/>
      <c r="B882" s="107"/>
      <c r="C882" s="107"/>
      <c r="D882" s="107"/>
      <c r="E882" s="107"/>
      <c r="F882" s="107"/>
      <c r="G882" s="107"/>
      <c r="H882" s="108"/>
      <c r="I882" s="109"/>
      <c r="J882" s="107"/>
      <c r="K882" s="109"/>
      <c r="L882" s="107"/>
      <c r="M882" s="107"/>
      <c r="N882" s="109"/>
    </row>
    <row r="883">
      <c r="A883" s="107"/>
      <c r="B883" s="107"/>
      <c r="C883" s="107"/>
      <c r="D883" s="107"/>
      <c r="E883" s="107"/>
      <c r="F883" s="107"/>
      <c r="G883" s="107"/>
      <c r="H883" s="108"/>
      <c r="I883" s="109"/>
      <c r="J883" s="107"/>
      <c r="K883" s="109"/>
      <c r="L883" s="107"/>
      <c r="M883" s="107"/>
      <c r="N883" s="109"/>
    </row>
    <row r="884">
      <c r="A884" s="107"/>
      <c r="B884" s="107"/>
      <c r="C884" s="107"/>
      <c r="D884" s="107"/>
      <c r="E884" s="107"/>
      <c r="F884" s="107"/>
      <c r="G884" s="107"/>
      <c r="H884" s="108"/>
      <c r="I884" s="109"/>
      <c r="J884" s="107"/>
      <c r="K884" s="109"/>
      <c r="L884" s="107"/>
      <c r="M884" s="107"/>
      <c r="N884" s="109"/>
    </row>
    <row r="885">
      <c r="A885" s="107"/>
      <c r="B885" s="107"/>
      <c r="C885" s="107"/>
      <c r="D885" s="107"/>
      <c r="E885" s="107"/>
      <c r="F885" s="107"/>
      <c r="G885" s="107"/>
      <c r="H885" s="108"/>
      <c r="I885" s="109"/>
      <c r="J885" s="107"/>
      <c r="K885" s="109"/>
      <c r="L885" s="107"/>
      <c r="M885" s="107"/>
      <c r="N885" s="109"/>
    </row>
    <row r="886">
      <c r="A886" s="107"/>
      <c r="B886" s="107"/>
      <c r="C886" s="107"/>
      <c r="D886" s="107"/>
      <c r="E886" s="107"/>
      <c r="F886" s="107"/>
      <c r="G886" s="107"/>
      <c r="H886" s="108"/>
      <c r="I886" s="109"/>
      <c r="J886" s="107"/>
      <c r="K886" s="109"/>
      <c r="L886" s="107"/>
      <c r="M886" s="107"/>
      <c r="N886" s="109"/>
    </row>
    <row r="887">
      <c r="A887" s="107"/>
      <c r="B887" s="107"/>
      <c r="C887" s="107"/>
      <c r="D887" s="107"/>
      <c r="E887" s="107"/>
      <c r="F887" s="107"/>
      <c r="G887" s="107"/>
      <c r="H887" s="108"/>
      <c r="I887" s="109"/>
      <c r="J887" s="107"/>
      <c r="K887" s="109"/>
      <c r="L887" s="107"/>
      <c r="M887" s="107"/>
      <c r="N887" s="109"/>
    </row>
    <row r="888">
      <c r="A888" s="107"/>
      <c r="B888" s="107"/>
      <c r="C888" s="107"/>
      <c r="D888" s="107"/>
      <c r="E888" s="107"/>
      <c r="F888" s="107"/>
      <c r="G888" s="107"/>
      <c r="H888" s="108"/>
      <c r="I888" s="109"/>
      <c r="J888" s="107"/>
      <c r="K888" s="109"/>
      <c r="L888" s="107"/>
      <c r="M888" s="107"/>
      <c r="N888" s="109"/>
    </row>
    <row r="889">
      <c r="A889" s="107"/>
      <c r="B889" s="107"/>
      <c r="C889" s="107"/>
      <c r="D889" s="107"/>
      <c r="E889" s="107"/>
      <c r="F889" s="107"/>
      <c r="G889" s="107"/>
      <c r="H889" s="108"/>
      <c r="I889" s="109"/>
      <c r="J889" s="107"/>
      <c r="K889" s="109"/>
      <c r="L889" s="107"/>
      <c r="M889" s="107"/>
      <c r="N889" s="109"/>
    </row>
    <row r="890">
      <c r="A890" s="107"/>
      <c r="B890" s="107"/>
      <c r="C890" s="107"/>
      <c r="D890" s="107"/>
      <c r="E890" s="107"/>
      <c r="F890" s="107"/>
      <c r="G890" s="107"/>
      <c r="H890" s="108"/>
      <c r="I890" s="109"/>
      <c r="J890" s="107"/>
      <c r="K890" s="109"/>
      <c r="L890" s="107"/>
      <c r="M890" s="107"/>
      <c r="N890" s="109"/>
    </row>
    <row r="891">
      <c r="A891" s="107"/>
      <c r="B891" s="107"/>
      <c r="C891" s="107"/>
      <c r="D891" s="107"/>
      <c r="E891" s="107"/>
      <c r="F891" s="107"/>
      <c r="G891" s="107"/>
      <c r="H891" s="108"/>
      <c r="I891" s="109"/>
      <c r="J891" s="107"/>
      <c r="K891" s="109"/>
      <c r="L891" s="107"/>
      <c r="M891" s="107"/>
      <c r="N891" s="109"/>
    </row>
    <row r="892">
      <c r="A892" s="107"/>
      <c r="B892" s="107"/>
      <c r="C892" s="107"/>
      <c r="D892" s="107"/>
      <c r="E892" s="107"/>
      <c r="F892" s="107"/>
      <c r="G892" s="107"/>
      <c r="H892" s="108"/>
      <c r="I892" s="109"/>
      <c r="J892" s="107"/>
      <c r="K892" s="109"/>
      <c r="L892" s="107"/>
      <c r="M892" s="107"/>
      <c r="N892" s="109"/>
    </row>
    <row r="893">
      <c r="A893" s="107"/>
      <c r="B893" s="107"/>
      <c r="C893" s="107"/>
      <c r="D893" s="107"/>
      <c r="E893" s="107"/>
      <c r="F893" s="107"/>
      <c r="G893" s="107"/>
      <c r="H893" s="108"/>
      <c r="I893" s="109"/>
      <c r="J893" s="107"/>
      <c r="K893" s="109"/>
      <c r="L893" s="107"/>
      <c r="M893" s="107"/>
      <c r="N893" s="109"/>
    </row>
    <row r="894">
      <c r="A894" s="107"/>
      <c r="B894" s="107"/>
      <c r="C894" s="107"/>
      <c r="D894" s="107"/>
      <c r="E894" s="107"/>
      <c r="F894" s="107"/>
      <c r="G894" s="107"/>
      <c r="H894" s="108"/>
      <c r="I894" s="109"/>
      <c r="J894" s="107"/>
      <c r="K894" s="109"/>
      <c r="L894" s="107"/>
      <c r="M894" s="107"/>
      <c r="N894" s="109"/>
    </row>
    <row r="895">
      <c r="A895" s="107"/>
      <c r="B895" s="107"/>
      <c r="C895" s="107"/>
      <c r="D895" s="107"/>
      <c r="E895" s="107"/>
      <c r="F895" s="107"/>
      <c r="G895" s="107"/>
      <c r="H895" s="108"/>
      <c r="I895" s="109"/>
      <c r="J895" s="107"/>
      <c r="K895" s="109"/>
      <c r="L895" s="107"/>
      <c r="M895" s="107"/>
      <c r="N895" s="109"/>
    </row>
    <row r="896">
      <c r="A896" s="107"/>
      <c r="B896" s="107"/>
      <c r="C896" s="107"/>
      <c r="D896" s="107"/>
      <c r="E896" s="107"/>
      <c r="F896" s="107"/>
      <c r="G896" s="107"/>
      <c r="H896" s="108"/>
      <c r="I896" s="109"/>
      <c r="J896" s="107"/>
      <c r="K896" s="109"/>
      <c r="L896" s="107"/>
      <c r="M896" s="107"/>
      <c r="N896" s="109"/>
    </row>
    <row r="897">
      <c r="A897" s="107"/>
      <c r="B897" s="107"/>
      <c r="C897" s="107"/>
      <c r="D897" s="107"/>
      <c r="E897" s="107"/>
      <c r="F897" s="107"/>
      <c r="G897" s="107"/>
      <c r="H897" s="108"/>
      <c r="I897" s="109"/>
      <c r="J897" s="107"/>
      <c r="K897" s="109"/>
      <c r="L897" s="107"/>
      <c r="M897" s="107"/>
      <c r="N897" s="109"/>
    </row>
    <row r="898">
      <c r="A898" s="107"/>
      <c r="B898" s="107"/>
      <c r="C898" s="107"/>
      <c r="D898" s="107"/>
      <c r="E898" s="107"/>
      <c r="F898" s="107"/>
      <c r="G898" s="107"/>
      <c r="H898" s="108"/>
      <c r="I898" s="109"/>
      <c r="J898" s="107"/>
      <c r="K898" s="109"/>
      <c r="L898" s="107"/>
      <c r="M898" s="107"/>
      <c r="N898" s="109"/>
    </row>
    <row r="899">
      <c r="A899" s="107"/>
      <c r="B899" s="107"/>
      <c r="C899" s="107"/>
      <c r="D899" s="107"/>
      <c r="E899" s="107"/>
      <c r="F899" s="107"/>
      <c r="G899" s="107"/>
      <c r="H899" s="108"/>
      <c r="I899" s="109"/>
      <c r="J899" s="107"/>
      <c r="K899" s="109"/>
      <c r="L899" s="107"/>
      <c r="M899" s="107"/>
      <c r="N899" s="109"/>
    </row>
    <row r="900">
      <c r="A900" s="107"/>
      <c r="B900" s="107"/>
      <c r="C900" s="107"/>
      <c r="D900" s="107"/>
      <c r="E900" s="107"/>
      <c r="F900" s="107"/>
      <c r="G900" s="107"/>
      <c r="H900" s="108"/>
      <c r="I900" s="109"/>
      <c r="J900" s="107"/>
      <c r="K900" s="109"/>
      <c r="L900" s="107"/>
      <c r="M900" s="107"/>
      <c r="N900" s="109"/>
    </row>
    <row r="901">
      <c r="A901" s="107"/>
      <c r="B901" s="107"/>
      <c r="C901" s="107"/>
      <c r="D901" s="107"/>
      <c r="E901" s="107"/>
      <c r="F901" s="107"/>
      <c r="G901" s="107"/>
      <c r="H901" s="108"/>
      <c r="I901" s="109"/>
      <c r="J901" s="107"/>
      <c r="K901" s="109"/>
      <c r="L901" s="107"/>
      <c r="M901" s="107"/>
      <c r="N901" s="109"/>
    </row>
    <row r="902">
      <c r="A902" s="107"/>
      <c r="B902" s="107"/>
      <c r="C902" s="107"/>
      <c r="D902" s="107"/>
      <c r="E902" s="107"/>
      <c r="F902" s="107"/>
      <c r="G902" s="107"/>
      <c r="H902" s="108"/>
      <c r="I902" s="109"/>
      <c r="J902" s="107"/>
      <c r="K902" s="109"/>
      <c r="L902" s="107"/>
      <c r="M902" s="107"/>
      <c r="N902" s="109"/>
    </row>
    <row r="903">
      <c r="A903" s="107"/>
      <c r="B903" s="107"/>
      <c r="C903" s="107"/>
      <c r="D903" s="107"/>
      <c r="E903" s="107"/>
      <c r="F903" s="107"/>
      <c r="G903" s="107"/>
      <c r="H903" s="108"/>
      <c r="I903" s="109"/>
      <c r="J903" s="107"/>
      <c r="K903" s="109"/>
      <c r="L903" s="107"/>
      <c r="M903" s="107"/>
      <c r="N903" s="109"/>
    </row>
    <row r="904">
      <c r="A904" s="107"/>
      <c r="B904" s="107"/>
      <c r="C904" s="107"/>
      <c r="D904" s="107"/>
      <c r="E904" s="107"/>
      <c r="F904" s="107"/>
      <c r="G904" s="107"/>
      <c r="H904" s="108"/>
      <c r="I904" s="109"/>
      <c r="J904" s="107"/>
      <c r="K904" s="109"/>
      <c r="L904" s="107"/>
      <c r="M904" s="107"/>
      <c r="N904" s="109"/>
    </row>
    <row r="905">
      <c r="A905" s="107"/>
      <c r="B905" s="107"/>
      <c r="C905" s="107"/>
      <c r="D905" s="107"/>
      <c r="E905" s="107"/>
      <c r="F905" s="107"/>
      <c r="G905" s="107"/>
      <c r="H905" s="108"/>
      <c r="I905" s="109"/>
      <c r="J905" s="107"/>
      <c r="K905" s="109"/>
      <c r="L905" s="107"/>
      <c r="M905" s="107"/>
      <c r="N905" s="109"/>
    </row>
    <row r="906">
      <c r="A906" s="107"/>
      <c r="B906" s="107"/>
      <c r="C906" s="107"/>
      <c r="D906" s="107"/>
      <c r="E906" s="107"/>
      <c r="F906" s="107"/>
      <c r="G906" s="107"/>
      <c r="H906" s="108"/>
      <c r="I906" s="109"/>
      <c r="J906" s="107"/>
      <c r="K906" s="109"/>
      <c r="L906" s="107"/>
      <c r="M906" s="107"/>
      <c r="N906" s="109"/>
    </row>
    <row r="907">
      <c r="A907" s="107"/>
      <c r="B907" s="107"/>
      <c r="C907" s="107"/>
      <c r="D907" s="107"/>
      <c r="E907" s="107"/>
      <c r="F907" s="107"/>
      <c r="G907" s="107"/>
      <c r="H907" s="108"/>
      <c r="I907" s="109"/>
      <c r="J907" s="107"/>
      <c r="K907" s="109"/>
      <c r="L907" s="107"/>
      <c r="M907" s="107"/>
      <c r="N907" s="109"/>
    </row>
    <row r="908">
      <c r="A908" s="107"/>
      <c r="B908" s="107"/>
      <c r="C908" s="107"/>
      <c r="D908" s="107"/>
      <c r="E908" s="107"/>
      <c r="F908" s="107"/>
      <c r="G908" s="107"/>
      <c r="H908" s="108"/>
      <c r="I908" s="109"/>
      <c r="J908" s="107"/>
      <c r="K908" s="109"/>
      <c r="L908" s="107"/>
      <c r="M908" s="107"/>
      <c r="N908" s="109"/>
    </row>
    <row r="909">
      <c r="A909" s="107"/>
      <c r="B909" s="107"/>
      <c r="C909" s="107"/>
      <c r="D909" s="107"/>
      <c r="E909" s="107"/>
      <c r="F909" s="107"/>
      <c r="G909" s="107"/>
      <c r="H909" s="108"/>
      <c r="I909" s="109"/>
      <c r="J909" s="107"/>
      <c r="K909" s="109"/>
      <c r="L909" s="107"/>
      <c r="M909" s="107"/>
      <c r="N909" s="109"/>
    </row>
    <row r="910">
      <c r="A910" s="107"/>
      <c r="B910" s="107"/>
      <c r="C910" s="107"/>
      <c r="D910" s="107"/>
      <c r="E910" s="107"/>
      <c r="F910" s="107"/>
      <c r="G910" s="107"/>
      <c r="H910" s="108"/>
      <c r="I910" s="109"/>
      <c r="J910" s="107"/>
      <c r="K910" s="109"/>
      <c r="L910" s="107"/>
      <c r="M910" s="107"/>
      <c r="N910" s="109"/>
    </row>
    <row r="911">
      <c r="A911" s="107"/>
      <c r="B911" s="107"/>
      <c r="C911" s="107"/>
      <c r="D911" s="107"/>
      <c r="E911" s="107"/>
      <c r="F911" s="107"/>
      <c r="G911" s="107"/>
      <c r="H911" s="108"/>
      <c r="I911" s="109"/>
      <c r="J911" s="107"/>
      <c r="K911" s="109"/>
      <c r="L911" s="107"/>
      <c r="M911" s="107"/>
      <c r="N911" s="109"/>
    </row>
    <row r="912">
      <c r="A912" s="107"/>
      <c r="B912" s="107"/>
      <c r="C912" s="107"/>
      <c r="D912" s="107"/>
      <c r="E912" s="107"/>
      <c r="F912" s="107"/>
      <c r="G912" s="107"/>
      <c r="H912" s="108"/>
      <c r="I912" s="109"/>
      <c r="J912" s="107"/>
      <c r="K912" s="109"/>
      <c r="L912" s="107"/>
      <c r="M912" s="107"/>
      <c r="N912" s="109"/>
    </row>
    <row r="913">
      <c r="A913" s="107"/>
      <c r="B913" s="107"/>
      <c r="C913" s="107"/>
      <c r="D913" s="107"/>
      <c r="E913" s="107"/>
      <c r="F913" s="107"/>
      <c r="G913" s="107"/>
      <c r="H913" s="108"/>
      <c r="I913" s="109"/>
      <c r="J913" s="107"/>
      <c r="K913" s="109"/>
      <c r="L913" s="107"/>
      <c r="M913" s="107"/>
      <c r="N913" s="109"/>
    </row>
    <row r="914">
      <c r="A914" s="107"/>
      <c r="B914" s="107"/>
      <c r="C914" s="107"/>
      <c r="D914" s="107"/>
      <c r="E914" s="107"/>
      <c r="F914" s="107"/>
      <c r="G914" s="107"/>
      <c r="H914" s="108"/>
      <c r="I914" s="109"/>
      <c r="J914" s="107"/>
      <c r="K914" s="109"/>
      <c r="L914" s="107"/>
      <c r="M914" s="107"/>
      <c r="N914" s="109"/>
    </row>
    <row r="915">
      <c r="A915" s="107"/>
      <c r="B915" s="107"/>
      <c r="C915" s="107"/>
      <c r="D915" s="107"/>
      <c r="E915" s="107"/>
      <c r="F915" s="107"/>
      <c r="G915" s="107"/>
      <c r="H915" s="108"/>
      <c r="I915" s="109"/>
      <c r="J915" s="107"/>
      <c r="K915" s="109"/>
      <c r="L915" s="107"/>
      <c r="M915" s="107"/>
      <c r="N915" s="109"/>
    </row>
    <row r="916">
      <c r="A916" s="107"/>
      <c r="B916" s="107"/>
      <c r="C916" s="107"/>
      <c r="D916" s="107"/>
      <c r="E916" s="107"/>
      <c r="F916" s="107"/>
      <c r="G916" s="107"/>
      <c r="H916" s="108"/>
      <c r="I916" s="109"/>
      <c r="J916" s="107"/>
      <c r="K916" s="109"/>
      <c r="L916" s="107"/>
      <c r="M916" s="107"/>
      <c r="N916" s="109"/>
    </row>
    <row r="917">
      <c r="A917" s="107"/>
      <c r="B917" s="107"/>
      <c r="C917" s="107"/>
      <c r="D917" s="107"/>
      <c r="E917" s="107"/>
      <c r="F917" s="107"/>
      <c r="G917" s="107"/>
      <c r="H917" s="108"/>
      <c r="I917" s="109"/>
      <c r="J917" s="107"/>
      <c r="K917" s="109"/>
      <c r="L917" s="107"/>
      <c r="M917" s="107"/>
      <c r="N917" s="109"/>
    </row>
    <row r="918">
      <c r="A918" s="107"/>
      <c r="B918" s="107"/>
      <c r="C918" s="107"/>
      <c r="D918" s="107"/>
      <c r="E918" s="107"/>
      <c r="F918" s="107"/>
      <c r="G918" s="107"/>
      <c r="H918" s="108"/>
      <c r="I918" s="109"/>
      <c r="J918" s="107"/>
      <c r="K918" s="109"/>
      <c r="L918" s="107"/>
      <c r="M918" s="107"/>
      <c r="N918" s="109"/>
    </row>
    <row r="919">
      <c r="A919" s="107"/>
      <c r="B919" s="107"/>
      <c r="C919" s="107"/>
      <c r="D919" s="107"/>
      <c r="E919" s="107"/>
      <c r="F919" s="107"/>
      <c r="G919" s="107"/>
      <c r="H919" s="108"/>
      <c r="I919" s="109"/>
      <c r="J919" s="107"/>
      <c r="K919" s="109"/>
      <c r="L919" s="107"/>
      <c r="M919" s="107"/>
      <c r="N919" s="109"/>
    </row>
    <row r="920">
      <c r="A920" s="107"/>
      <c r="B920" s="107"/>
      <c r="C920" s="107"/>
      <c r="D920" s="107"/>
      <c r="E920" s="107"/>
      <c r="F920" s="107"/>
      <c r="G920" s="107"/>
      <c r="H920" s="108"/>
      <c r="I920" s="109"/>
      <c r="J920" s="107"/>
      <c r="K920" s="109"/>
      <c r="L920" s="107"/>
      <c r="M920" s="107"/>
      <c r="N920" s="109"/>
    </row>
    <row r="921">
      <c r="A921" s="107"/>
      <c r="B921" s="107"/>
      <c r="C921" s="107"/>
      <c r="D921" s="107"/>
      <c r="E921" s="107"/>
      <c r="F921" s="107"/>
      <c r="G921" s="107"/>
      <c r="H921" s="108"/>
      <c r="I921" s="109"/>
      <c r="J921" s="107"/>
      <c r="K921" s="109"/>
      <c r="L921" s="107"/>
      <c r="M921" s="107"/>
      <c r="N921" s="109"/>
    </row>
    <row r="922">
      <c r="A922" s="107"/>
      <c r="B922" s="107"/>
      <c r="C922" s="107"/>
      <c r="D922" s="107"/>
      <c r="E922" s="107"/>
      <c r="F922" s="107"/>
      <c r="G922" s="107"/>
      <c r="H922" s="108"/>
      <c r="I922" s="109"/>
      <c r="J922" s="107"/>
      <c r="K922" s="109"/>
      <c r="L922" s="107"/>
      <c r="M922" s="107"/>
      <c r="N922" s="109"/>
    </row>
    <row r="923">
      <c r="A923" s="107"/>
      <c r="B923" s="107"/>
      <c r="C923" s="107"/>
      <c r="D923" s="107"/>
      <c r="E923" s="107"/>
      <c r="F923" s="107"/>
      <c r="G923" s="107"/>
      <c r="H923" s="108"/>
      <c r="I923" s="109"/>
      <c r="J923" s="107"/>
      <c r="K923" s="109"/>
      <c r="L923" s="107"/>
      <c r="M923" s="107"/>
      <c r="N923" s="109"/>
    </row>
    <row r="924">
      <c r="A924" s="107"/>
      <c r="B924" s="107"/>
      <c r="C924" s="107"/>
      <c r="D924" s="107"/>
      <c r="E924" s="107"/>
      <c r="F924" s="107"/>
      <c r="G924" s="107"/>
      <c r="H924" s="108"/>
      <c r="I924" s="109"/>
      <c r="J924" s="107"/>
      <c r="K924" s="109"/>
      <c r="L924" s="107"/>
      <c r="M924" s="107"/>
      <c r="N924" s="109"/>
    </row>
    <row r="925">
      <c r="A925" s="107"/>
      <c r="B925" s="107"/>
      <c r="C925" s="107"/>
      <c r="D925" s="107"/>
      <c r="E925" s="107"/>
      <c r="F925" s="107"/>
      <c r="G925" s="107"/>
      <c r="H925" s="108"/>
      <c r="I925" s="109"/>
      <c r="J925" s="107"/>
      <c r="K925" s="109"/>
      <c r="L925" s="107"/>
      <c r="M925" s="107"/>
      <c r="N925" s="109"/>
    </row>
    <row r="926">
      <c r="A926" s="107"/>
      <c r="B926" s="107"/>
      <c r="C926" s="107"/>
      <c r="D926" s="107"/>
      <c r="E926" s="107"/>
      <c r="F926" s="107"/>
      <c r="G926" s="107"/>
      <c r="H926" s="108"/>
      <c r="I926" s="109"/>
      <c r="J926" s="107"/>
      <c r="K926" s="109"/>
      <c r="L926" s="107"/>
      <c r="M926" s="107"/>
      <c r="N926" s="109"/>
    </row>
    <row r="927">
      <c r="A927" s="107"/>
      <c r="B927" s="107"/>
      <c r="C927" s="107"/>
      <c r="D927" s="107"/>
      <c r="E927" s="107"/>
      <c r="F927" s="107"/>
      <c r="G927" s="107"/>
      <c r="H927" s="108"/>
      <c r="I927" s="109"/>
      <c r="J927" s="107"/>
      <c r="K927" s="109"/>
      <c r="L927" s="107"/>
      <c r="M927" s="107"/>
      <c r="N927" s="109"/>
    </row>
    <row r="928">
      <c r="A928" s="107"/>
      <c r="B928" s="107"/>
      <c r="C928" s="107"/>
      <c r="D928" s="107"/>
      <c r="E928" s="107"/>
      <c r="F928" s="107"/>
      <c r="G928" s="107"/>
      <c r="H928" s="108"/>
      <c r="I928" s="109"/>
      <c r="J928" s="107"/>
      <c r="K928" s="109"/>
      <c r="L928" s="107"/>
      <c r="M928" s="107"/>
      <c r="N928" s="109"/>
    </row>
    <row r="929">
      <c r="A929" s="107"/>
      <c r="B929" s="107"/>
      <c r="C929" s="107"/>
      <c r="D929" s="107"/>
      <c r="E929" s="107"/>
      <c r="F929" s="107"/>
      <c r="G929" s="107"/>
      <c r="H929" s="108"/>
      <c r="I929" s="109"/>
      <c r="J929" s="107"/>
      <c r="K929" s="109"/>
      <c r="L929" s="107"/>
      <c r="M929" s="107"/>
      <c r="N929" s="109"/>
    </row>
    <row r="930">
      <c r="A930" s="107"/>
      <c r="B930" s="107"/>
      <c r="C930" s="107"/>
      <c r="D930" s="107"/>
      <c r="E930" s="107"/>
      <c r="F930" s="107"/>
      <c r="G930" s="107"/>
      <c r="H930" s="108"/>
      <c r="I930" s="109"/>
      <c r="J930" s="107"/>
      <c r="K930" s="109"/>
      <c r="L930" s="107"/>
      <c r="M930" s="107"/>
      <c r="N930" s="109"/>
    </row>
    <row r="931">
      <c r="A931" s="107"/>
      <c r="B931" s="107"/>
      <c r="C931" s="107"/>
      <c r="D931" s="107"/>
      <c r="E931" s="107"/>
      <c r="F931" s="107"/>
      <c r="G931" s="107"/>
      <c r="H931" s="108"/>
      <c r="I931" s="109"/>
      <c r="J931" s="107"/>
      <c r="K931" s="109"/>
      <c r="L931" s="107"/>
      <c r="M931" s="107"/>
      <c r="N931" s="109"/>
    </row>
    <row r="932">
      <c r="A932" s="107"/>
      <c r="B932" s="107"/>
      <c r="C932" s="107"/>
      <c r="D932" s="107"/>
      <c r="E932" s="107"/>
      <c r="F932" s="107"/>
      <c r="G932" s="107"/>
      <c r="H932" s="108"/>
      <c r="I932" s="109"/>
      <c r="J932" s="107"/>
      <c r="K932" s="109"/>
      <c r="L932" s="107"/>
      <c r="M932" s="107"/>
      <c r="N932" s="109"/>
    </row>
    <row r="933">
      <c r="A933" s="107"/>
      <c r="B933" s="107"/>
      <c r="C933" s="107"/>
      <c r="D933" s="107"/>
      <c r="E933" s="107"/>
      <c r="F933" s="107"/>
      <c r="G933" s="107"/>
      <c r="H933" s="108"/>
      <c r="I933" s="109"/>
      <c r="J933" s="107"/>
      <c r="K933" s="109"/>
      <c r="L933" s="107"/>
      <c r="M933" s="107"/>
      <c r="N933" s="109"/>
    </row>
    <row r="934">
      <c r="A934" s="107"/>
      <c r="B934" s="107"/>
      <c r="C934" s="107"/>
      <c r="D934" s="107"/>
      <c r="E934" s="107"/>
      <c r="F934" s="107"/>
      <c r="G934" s="107"/>
      <c r="H934" s="108"/>
      <c r="I934" s="109"/>
      <c r="J934" s="107"/>
      <c r="K934" s="109"/>
      <c r="L934" s="107"/>
      <c r="M934" s="107"/>
      <c r="N934" s="109"/>
    </row>
    <row r="935">
      <c r="A935" s="107"/>
      <c r="B935" s="107"/>
      <c r="C935" s="107"/>
      <c r="D935" s="107"/>
      <c r="E935" s="107"/>
      <c r="F935" s="107"/>
      <c r="G935" s="107"/>
      <c r="H935" s="108"/>
      <c r="I935" s="109"/>
      <c r="J935" s="107"/>
      <c r="K935" s="109"/>
      <c r="L935" s="107"/>
      <c r="M935" s="107"/>
      <c r="N935" s="109"/>
    </row>
    <row r="936">
      <c r="A936" s="107"/>
      <c r="B936" s="107"/>
      <c r="C936" s="107"/>
      <c r="D936" s="107"/>
      <c r="E936" s="107"/>
      <c r="F936" s="107"/>
      <c r="G936" s="107"/>
      <c r="H936" s="108"/>
      <c r="I936" s="109"/>
      <c r="J936" s="107"/>
      <c r="K936" s="109"/>
      <c r="L936" s="107"/>
      <c r="M936" s="107"/>
      <c r="N936" s="109"/>
    </row>
    <row r="937">
      <c r="A937" s="107"/>
      <c r="B937" s="107"/>
      <c r="C937" s="107"/>
      <c r="D937" s="107"/>
      <c r="E937" s="107"/>
      <c r="F937" s="107"/>
      <c r="G937" s="107"/>
      <c r="H937" s="108"/>
      <c r="I937" s="109"/>
      <c r="J937" s="107"/>
      <c r="K937" s="109"/>
      <c r="L937" s="107"/>
      <c r="M937" s="107"/>
      <c r="N937" s="109"/>
    </row>
    <row r="938">
      <c r="A938" s="107"/>
      <c r="B938" s="107"/>
      <c r="C938" s="107"/>
      <c r="D938" s="107"/>
      <c r="E938" s="107"/>
      <c r="F938" s="107"/>
      <c r="G938" s="107"/>
      <c r="H938" s="108"/>
      <c r="I938" s="109"/>
      <c r="J938" s="107"/>
      <c r="K938" s="109"/>
      <c r="L938" s="107"/>
      <c r="M938" s="107"/>
      <c r="N938" s="109"/>
    </row>
    <row r="939">
      <c r="A939" s="107"/>
      <c r="B939" s="107"/>
      <c r="C939" s="107"/>
      <c r="D939" s="107"/>
      <c r="E939" s="107"/>
      <c r="F939" s="107"/>
      <c r="G939" s="107"/>
      <c r="H939" s="108"/>
      <c r="I939" s="109"/>
      <c r="J939" s="107"/>
      <c r="K939" s="109"/>
      <c r="L939" s="107"/>
      <c r="M939" s="107"/>
      <c r="N939" s="109"/>
    </row>
    <row r="940">
      <c r="A940" s="107"/>
      <c r="B940" s="107"/>
      <c r="C940" s="107"/>
      <c r="D940" s="107"/>
      <c r="E940" s="107"/>
      <c r="F940" s="107"/>
      <c r="G940" s="107"/>
      <c r="H940" s="108"/>
      <c r="I940" s="109"/>
      <c r="J940" s="107"/>
      <c r="K940" s="109"/>
      <c r="L940" s="107"/>
      <c r="M940" s="107"/>
      <c r="N940" s="109"/>
    </row>
    <row r="941">
      <c r="A941" s="107"/>
      <c r="B941" s="107"/>
      <c r="C941" s="107"/>
      <c r="D941" s="107"/>
      <c r="E941" s="107"/>
      <c r="F941" s="107"/>
      <c r="G941" s="107"/>
      <c r="H941" s="108"/>
      <c r="I941" s="109"/>
      <c r="J941" s="107"/>
      <c r="K941" s="109"/>
      <c r="L941" s="107"/>
      <c r="M941" s="107"/>
      <c r="N941" s="109"/>
    </row>
    <row r="942">
      <c r="A942" s="107"/>
      <c r="B942" s="107"/>
      <c r="C942" s="107"/>
      <c r="D942" s="107"/>
      <c r="E942" s="107"/>
      <c r="F942" s="107"/>
      <c r="G942" s="107"/>
      <c r="H942" s="108"/>
      <c r="I942" s="109"/>
      <c r="J942" s="107"/>
      <c r="K942" s="109"/>
      <c r="L942" s="107"/>
      <c r="M942" s="107"/>
      <c r="N942" s="109"/>
    </row>
    <row r="943">
      <c r="A943" s="107"/>
      <c r="B943" s="107"/>
      <c r="C943" s="107"/>
      <c r="D943" s="107"/>
      <c r="E943" s="107"/>
      <c r="F943" s="107"/>
      <c r="G943" s="107"/>
      <c r="H943" s="108"/>
      <c r="I943" s="109"/>
      <c r="J943" s="107"/>
      <c r="K943" s="109"/>
      <c r="L943" s="107"/>
      <c r="M943" s="107"/>
      <c r="N943" s="109"/>
    </row>
    <row r="944">
      <c r="A944" s="107"/>
      <c r="B944" s="107"/>
      <c r="C944" s="107"/>
      <c r="D944" s="107"/>
      <c r="E944" s="107"/>
      <c r="F944" s="107"/>
      <c r="G944" s="107"/>
      <c r="H944" s="108"/>
      <c r="I944" s="109"/>
      <c r="J944" s="107"/>
      <c r="K944" s="109"/>
      <c r="L944" s="107"/>
      <c r="M944" s="107"/>
      <c r="N944" s="109"/>
    </row>
    <row r="945">
      <c r="A945" s="107"/>
      <c r="B945" s="107"/>
      <c r="C945" s="107"/>
      <c r="D945" s="107"/>
      <c r="E945" s="107"/>
      <c r="F945" s="107"/>
      <c r="G945" s="107"/>
      <c r="H945" s="108"/>
      <c r="I945" s="109"/>
      <c r="J945" s="107"/>
      <c r="K945" s="109"/>
      <c r="L945" s="107"/>
      <c r="M945" s="107"/>
      <c r="N945" s="109"/>
    </row>
    <row r="946">
      <c r="A946" s="107"/>
      <c r="B946" s="107"/>
      <c r="C946" s="107"/>
      <c r="D946" s="107"/>
      <c r="E946" s="107"/>
      <c r="F946" s="107"/>
      <c r="G946" s="107"/>
      <c r="H946" s="108"/>
      <c r="I946" s="109"/>
      <c r="J946" s="107"/>
      <c r="K946" s="109"/>
      <c r="L946" s="107"/>
      <c r="M946" s="107"/>
      <c r="N946" s="109"/>
    </row>
    <row r="947">
      <c r="A947" s="107"/>
      <c r="B947" s="107"/>
      <c r="C947" s="107"/>
      <c r="D947" s="107"/>
      <c r="E947" s="107"/>
      <c r="F947" s="107"/>
      <c r="G947" s="107"/>
      <c r="H947" s="108"/>
      <c r="I947" s="109"/>
      <c r="J947" s="107"/>
      <c r="K947" s="109"/>
      <c r="L947" s="107"/>
      <c r="M947" s="107"/>
      <c r="N947" s="109"/>
    </row>
    <row r="948">
      <c r="A948" s="107"/>
      <c r="B948" s="107"/>
      <c r="C948" s="107"/>
      <c r="D948" s="107"/>
      <c r="E948" s="107"/>
      <c r="F948" s="107"/>
      <c r="G948" s="107"/>
      <c r="H948" s="108"/>
      <c r="I948" s="109"/>
      <c r="J948" s="107"/>
      <c r="K948" s="109"/>
      <c r="L948" s="107"/>
      <c r="M948" s="107"/>
      <c r="N948" s="109"/>
    </row>
    <row r="949">
      <c r="A949" s="107"/>
      <c r="B949" s="107"/>
      <c r="C949" s="107"/>
      <c r="D949" s="107"/>
      <c r="E949" s="107"/>
      <c r="F949" s="107"/>
      <c r="G949" s="107"/>
      <c r="H949" s="108"/>
      <c r="I949" s="109"/>
      <c r="J949" s="107"/>
      <c r="K949" s="109"/>
      <c r="L949" s="107"/>
      <c r="M949" s="107"/>
      <c r="N949" s="109"/>
    </row>
    <row r="950">
      <c r="A950" s="107"/>
      <c r="B950" s="107"/>
      <c r="C950" s="107"/>
      <c r="D950" s="107"/>
      <c r="E950" s="107"/>
      <c r="F950" s="107"/>
      <c r="G950" s="107"/>
      <c r="H950" s="108"/>
      <c r="I950" s="109"/>
      <c r="J950" s="107"/>
      <c r="K950" s="109"/>
      <c r="L950" s="107"/>
      <c r="M950" s="107"/>
      <c r="N950" s="109"/>
    </row>
    <row r="951">
      <c r="A951" s="107"/>
      <c r="B951" s="107"/>
      <c r="C951" s="107"/>
      <c r="D951" s="107"/>
      <c r="E951" s="107"/>
      <c r="F951" s="107"/>
      <c r="G951" s="107"/>
      <c r="H951" s="108"/>
      <c r="I951" s="109"/>
      <c r="J951" s="107"/>
      <c r="K951" s="109"/>
      <c r="L951" s="107"/>
      <c r="M951" s="107"/>
      <c r="N951" s="109"/>
    </row>
    <row r="952">
      <c r="A952" s="107"/>
      <c r="B952" s="107"/>
      <c r="C952" s="107"/>
      <c r="D952" s="107"/>
      <c r="E952" s="107"/>
      <c r="F952" s="107"/>
      <c r="G952" s="107"/>
      <c r="H952" s="108"/>
      <c r="I952" s="109"/>
      <c r="J952" s="107"/>
      <c r="K952" s="109"/>
      <c r="L952" s="107"/>
      <c r="M952" s="107"/>
      <c r="N952" s="109"/>
    </row>
    <row r="953">
      <c r="A953" s="107"/>
      <c r="B953" s="107"/>
      <c r="C953" s="107"/>
      <c r="D953" s="107"/>
      <c r="E953" s="107"/>
      <c r="F953" s="107"/>
      <c r="G953" s="107"/>
      <c r="H953" s="108"/>
      <c r="I953" s="109"/>
      <c r="J953" s="107"/>
      <c r="K953" s="109"/>
      <c r="L953" s="107"/>
      <c r="M953" s="107"/>
      <c r="N953" s="109"/>
    </row>
    <row r="954">
      <c r="A954" s="107"/>
      <c r="B954" s="107"/>
      <c r="C954" s="107"/>
      <c r="D954" s="107"/>
      <c r="E954" s="107"/>
      <c r="F954" s="107"/>
      <c r="G954" s="107"/>
      <c r="H954" s="108"/>
      <c r="I954" s="109"/>
      <c r="J954" s="107"/>
      <c r="K954" s="109"/>
      <c r="L954" s="107"/>
      <c r="M954" s="107"/>
      <c r="N954" s="109"/>
    </row>
    <row r="955">
      <c r="A955" s="107"/>
      <c r="B955" s="107"/>
      <c r="C955" s="107"/>
      <c r="D955" s="107"/>
      <c r="E955" s="107"/>
      <c r="F955" s="107"/>
      <c r="G955" s="107"/>
      <c r="H955" s="108"/>
      <c r="I955" s="109"/>
      <c r="J955" s="107"/>
      <c r="K955" s="109"/>
      <c r="L955" s="107"/>
      <c r="M955" s="107"/>
      <c r="N955" s="109"/>
    </row>
    <row r="956">
      <c r="A956" s="107"/>
      <c r="B956" s="107"/>
      <c r="C956" s="107"/>
      <c r="D956" s="107"/>
      <c r="E956" s="107"/>
      <c r="F956" s="107"/>
      <c r="G956" s="107"/>
      <c r="H956" s="108"/>
      <c r="I956" s="109"/>
      <c r="J956" s="107"/>
      <c r="K956" s="109"/>
      <c r="L956" s="107"/>
      <c r="M956" s="107"/>
      <c r="N956" s="109"/>
    </row>
    <row r="957">
      <c r="A957" s="107"/>
      <c r="B957" s="107"/>
      <c r="C957" s="107"/>
      <c r="D957" s="107"/>
      <c r="E957" s="107"/>
      <c r="F957" s="107"/>
      <c r="G957" s="107"/>
      <c r="H957" s="108"/>
      <c r="I957" s="109"/>
      <c r="J957" s="107"/>
      <c r="K957" s="109"/>
      <c r="L957" s="107"/>
      <c r="M957" s="107"/>
      <c r="N957" s="109"/>
    </row>
    <row r="958">
      <c r="A958" s="107"/>
      <c r="B958" s="107"/>
      <c r="C958" s="107"/>
      <c r="D958" s="107"/>
      <c r="E958" s="107"/>
      <c r="F958" s="107"/>
      <c r="G958" s="107"/>
      <c r="H958" s="108"/>
      <c r="I958" s="109"/>
      <c r="J958" s="107"/>
      <c r="K958" s="109"/>
      <c r="L958" s="107"/>
      <c r="M958" s="107"/>
      <c r="N958" s="109"/>
    </row>
    <row r="959">
      <c r="A959" s="107"/>
      <c r="B959" s="107"/>
      <c r="C959" s="107"/>
      <c r="D959" s="107"/>
      <c r="E959" s="107"/>
      <c r="F959" s="107"/>
      <c r="G959" s="107"/>
      <c r="H959" s="108"/>
      <c r="I959" s="109"/>
      <c r="J959" s="107"/>
      <c r="K959" s="109"/>
      <c r="L959" s="107"/>
      <c r="M959" s="107"/>
      <c r="N959" s="109"/>
    </row>
    <row r="960">
      <c r="A960" s="107"/>
      <c r="B960" s="107"/>
      <c r="C960" s="107"/>
      <c r="D960" s="107"/>
      <c r="E960" s="107"/>
      <c r="F960" s="107"/>
      <c r="G960" s="107"/>
      <c r="H960" s="108"/>
      <c r="I960" s="109"/>
      <c r="J960" s="107"/>
      <c r="K960" s="109"/>
      <c r="L960" s="107"/>
      <c r="M960" s="107"/>
      <c r="N960" s="109"/>
    </row>
    <row r="961">
      <c r="A961" s="107"/>
      <c r="B961" s="107"/>
      <c r="C961" s="107"/>
      <c r="D961" s="107"/>
      <c r="E961" s="107"/>
      <c r="F961" s="107"/>
      <c r="G961" s="107"/>
      <c r="H961" s="108"/>
      <c r="I961" s="109"/>
      <c r="J961" s="107"/>
      <c r="K961" s="109"/>
      <c r="L961" s="107"/>
      <c r="M961" s="107"/>
      <c r="N961" s="109"/>
    </row>
    <row r="962">
      <c r="A962" s="107"/>
      <c r="B962" s="107"/>
      <c r="C962" s="107"/>
      <c r="D962" s="107"/>
      <c r="E962" s="107"/>
      <c r="F962" s="107"/>
      <c r="G962" s="107"/>
      <c r="H962" s="108"/>
      <c r="I962" s="109"/>
      <c r="J962" s="107"/>
      <c r="K962" s="109"/>
      <c r="L962" s="107"/>
      <c r="M962" s="107"/>
      <c r="N962" s="109"/>
    </row>
    <row r="963">
      <c r="A963" s="107"/>
      <c r="B963" s="107"/>
      <c r="C963" s="107"/>
      <c r="D963" s="107"/>
      <c r="E963" s="107"/>
      <c r="F963" s="107"/>
      <c r="G963" s="107"/>
      <c r="H963" s="108"/>
      <c r="I963" s="109"/>
      <c r="J963" s="107"/>
      <c r="K963" s="109"/>
      <c r="L963" s="107"/>
      <c r="M963" s="107"/>
      <c r="N963" s="109"/>
    </row>
    <row r="964">
      <c r="A964" s="107"/>
      <c r="B964" s="107"/>
      <c r="C964" s="107"/>
      <c r="D964" s="107"/>
      <c r="E964" s="107"/>
      <c r="F964" s="107"/>
      <c r="G964" s="107"/>
      <c r="H964" s="108"/>
      <c r="I964" s="109"/>
      <c r="J964" s="107"/>
      <c r="K964" s="109"/>
      <c r="L964" s="107"/>
      <c r="M964" s="107"/>
      <c r="N964" s="109"/>
    </row>
    <row r="965">
      <c r="A965" s="107"/>
      <c r="B965" s="107"/>
      <c r="C965" s="107"/>
      <c r="D965" s="107"/>
      <c r="E965" s="107"/>
      <c r="F965" s="107"/>
      <c r="G965" s="107"/>
      <c r="H965" s="108"/>
      <c r="I965" s="109"/>
      <c r="J965" s="107"/>
      <c r="K965" s="109"/>
      <c r="L965" s="107"/>
      <c r="M965" s="107"/>
      <c r="N965" s="109"/>
    </row>
    <row r="966">
      <c r="A966" s="107"/>
      <c r="B966" s="107"/>
      <c r="C966" s="107"/>
      <c r="D966" s="107"/>
      <c r="E966" s="107"/>
      <c r="F966" s="107"/>
      <c r="G966" s="107"/>
      <c r="H966" s="108"/>
      <c r="I966" s="109"/>
      <c r="J966" s="107"/>
      <c r="K966" s="109"/>
      <c r="L966" s="107"/>
      <c r="M966" s="107"/>
      <c r="N966" s="109"/>
    </row>
    <row r="967">
      <c r="A967" s="107"/>
      <c r="B967" s="107"/>
      <c r="C967" s="107"/>
      <c r="D967" s="107"/>
      <c r="E967" s="107"/>
      <c r="F967" s="107"/>
      <c r="G967" s="107"/>
      <c r="H967" s="108"/>
      <c r="I967" s="109"/>
      <c r="J967" s="107"/>
      <c r="K967" s="109"/>
      <c r="L967" s="107"/>
      <c r="M967" s="107"/>
      <c r="N967" s="109"/>
    </row>
    <row r="968">
      <c r="A968" s="107"/>
      <c r="B968" s="107"/>
      <c r="C968" s="107"/>
      <c r="D968" s="107"/>
      <c r="E968" s="107"/>
      <c r="F968" s="107"/>
      <c r="G968" s="107"/>
      <c r="H968" s="108"/>
      <c r="I968" s="109"/>
      <c r="J968" s="107"/>
      <c r="K968" s="109"/>
      <c r="L968" s="107"/>
      <c r="M968" s="107"/>
      <c r="N968" s="109"/>
    </row>
    <row r="969">
      <c r="A969" s="107"/>
      <c r="B969" s="107"/>
      <c r="C969" s="107"/>
      <c r="D969" s="107"/>
      <c r="E969" s="107"/>
      <c r="F969" s="107"/>
      <c r="G969" s="107"/>
      <c r="H969" s="108"/>
      <c r="I969" s="109"/>
      <c r="J969" s="107"/>
      <c r="K969" s="109"/>
      <c r="L969" s="107"/>
      <c r="M969" s="107"/>
      <c r="N969" s="109"/>
    </row>
    <row r="970">
      <c r="A970" s="107"/>
      <c r="B970" s="107"/>
      <c r="C970" s="107"/>
      <c r="D970" s="107"/>
      <c r="E970" s="107"/>
      <c r="F970" s="107"/>
      <c r="G970" s="107"/>
      <c r="H970" s="108"/>
      <c r="I970" s="109"/>
      <c r="J970" s="107"/>
      <c r="K970" s="109"/>
      <c r="L970" s="107"/>
      <c r="M970" s="107"/>
      <c r="N970" s="109"/>
    </row>
    <row r="971">
      <c r="A971" s="107"/>
      <c r="B971" s="107"/>
      <c r="C971" s="107"/>
      <c r="D971" s="107"/>
      <c r="E971" s="107"/>
      <c r="F971" s="107"/>
      <c r="G971" s="107"/>
      <c r="H971" s="108"/>
      <c r="I971" s="109"/>
      <c r="J971" s="107"/>
      <c r="K971" s="109"/>
      <c r="L971" s="107"/>
      <c r="M971" s="107"/>
      <c r="N971" s="109"/>
    </row>
    <row r="972">
      <c r="A972" s="107"/>
      <c r="B972" s="107"/>
      <c r="C972" s="107"/>
      <c r="D972" s="107"/>
      <c r="E972" s="107"/>
      <c r="F972" s="107"/>
      <c r="G972" s="107"/>
      <c r="H972" s="108"/>
      <c r="I972" s="109"/>
      <c r="J972" s="107"/>
      <c r="K972" s="109"/>
      <c r="L972" s="107"/>
      <c r="M972" s="107"/>
      <c r="N972" s="109"/>
    </row>
    <row r="973">
      <c r="A973" s="107"/>
      <c r="B973" s="107"/>
      <c r="C973" s="107"/>
      <c r="D973" s="107"/>
      <c r="E973" s="107"/>
      <c r="F973" s="107"/>
      <c r="G973" s="107"/>
      <c r="H973" s="108"/>
      <c r="I973" s="109"/>
      <c r="J973" s="107"/>
      <c r="K973" s="109"/>
      <c r="L973" s="107"/>
      <c r="M973" s="107"/>
      <c r="N973" s="109"/>
    </row>
    <row r="974">
      <c r="A974" s="107"/>
      <c r="B974" s="107"/>
      <c r="C974" s="107"/>
      <c r="D974" s="107"/>
      <c r="E974" s="107"/>
      <c r="F974" s="107"/>
      <c r="G974" s="107"/>
      <c r="H974" s="108"/>
      <c r="I974" s="109"/>
      <c r="J974" s="107"/>
      <c r="K974" s="109"/>
      <c r="L974" s="107"/>
      <c r="M974" s="107"/>
      <c r="N974" s="109"/>
    </row>
    <row r="975">
      <c r="A975" s="107"/>
      <c r="B975" s="107"/>
      <c r="C975" s="107"/>
      <c r="D975" s="107"/>
      <c r="E975" s="107"/>
      <c r="F975" s="107"/>
      <c r="G975" s="107"/>
      <c r="H975" s="108"/>
      <c r="I975" s="109"/>
      <c r="J975" s="107"/>
      <c r="K975" s="109"/>
      <c r="L975" s="107"/>
      <c r="M975" s="107"/>
      <c r="N975" s="109"/>
    </row>
    <row r="976">
      <c r="A976" s="107"/>
      <c r="B976" s="107"/>
      <c r="C976" s="107"/>
      <c r="D976" s="107"/>
      <c r="E976" s="107"/>
      <c r="F976" s="107"/>
      <c r="G976" s="107"/>
      <c r="H976" s="108"/>
      <c r="I976" s="109"/>
      <c r="J976" s="107"/>
      <c r="K976" s="109"/>
      <c r="L976" s="107"/>
      <c r="M976" s="107"/>
      <c r="N976" s="109"/>
    </row>
    <row r="977">
      <c r="A977" s="107"/>
      <c r="B977" s="107"/>
      <c r="C977" s="107"/>
      <c r="D977" s="107"/>
      <c r="E977" s="107"/>
      <c r="F977" s="107"/>
      <c r="G977" s="107"/>
      <c r="H977" s="108"/>
      <c r="I977" s="109"/>
      <c r="J977" s="107"/>
      <c r="K977" s="109"/>
      <c r="L977" s="107"/>
      <c r="M977" s="107"/>
      <c r="N977" s="109"/>
    </row>
    <row r="978">
      <c r="A978" s="107"/>
      <c r="B978" s="107"/>
      <c r="C978" s="107"/>
      <c r="D978" s="107"/>
      <c r="E978" s="107"/>
      <c r="F978" s="107"/>
      <c r="G978" s="107"/>
      <c r="H978" s="108"/>
      <c r="I978" s="109"/>
      <c r="J978" s="107"/>
      <c r="K978" s="109"/>
      <c r="L978" s="107"/>
      <c r="M978" s="107"/>
      <c r="N978" s="109"/>
    </row>
    <row r="979">
      <c r="A979" s="107"/>
      <c r="B979" s="107"/>
      <c r="C979" s="107"/>
      <c r="D979" s="107"/>
      <c r="E979" s="107"/>
      <c r="F979" s="107"/>
      <c r="G979" s="107"/>
      <c r="H979" s="108"/>
      <c r="I979" s="109"/>
      <c r="J979" s="107"/>
      <c r="K979" s="109"/>
      <c r="L979" s="107"/>
      <c r="M979" s="107"/>
      <c r="N979" s="109"/>
    </row>
    <row r="980">
      <c r="A980" s="107"/>
      <c r="B980" s="107"/>
      <c r="C980" s="107"/>
      <c r="D980" s="107"/>
      <c r="E980" s="107"/>
      <c r="F980" s="107"/>
      <c r="G980" s="107"/>
      <c r="H980" s="108"/>
      <c r="I980" s="109"/>
      <c r="J980" s="107"/>
      <c r="K980" s="109"/>
      <c r="L980" s="107"/>
      <c r="M980" s="107"/>
      <c r="N980" s="109"/>
    </row>
    <row r="981">
      <c r="A981" s="107"/>
      <c r="B981" s="107"/>
      <c r="C981" s="107"/>
      <c r="D981" s="107"/>
      <c r="E981" s="107"/>
      <c r="F981" s="107"/>
      <c r="G981" s="107"/>
      <c r="H981" s="108"/>
      <c r="I981" s="109"/>
      <c r="J981" s="107"/>
      <c r="K981" s="109"/>
      <c r="L981" s="107"/>
      <c r="M981" s="107"/>
      <c r="N981" s="109"/>
    </row>
    <row r="982">
      <c r="A982" s="107"/>
      <c r="B982" s="107"/>
      <c r="C982" s="107"/>
      <c r="D982" s="107"/>
      <c r="E982" s="107"/>
      <c r="F982" s="107"/>
      <c r="G982" s="107"/>
      <c r="H982" s="108"/>
      <c r="I982" s="109"/>
      <c r="J982" s="107"/>
      <c r="K982" s="109"/>
      <c r="L982" s="107"/>
      <c r="M982" s="107"/>
      <c r="N982" s="109"/>
    </row>
    <row r="983">
      <c r="A983" s="107"/>
      <c r="B983" s="107"/>
      <c r="C983" s="107"/>
      <c r="D983" s="107"/>
      <c r="E983" s="107"/>
      <c r="F983" s="107"/>
      <c r="G983" s="107"/>
      <c r="H983" s="108"/>
      <c r="I983" s="109"/>
      <c r="J983" s="107"/>
      <c r="K983" s="109"/>
      <c r="L983" s="107"/>
      <c r="M983" s="107"/>
      <c r="N983" s="109"/>
    </row>
    <row r="984">
      <c r="A984" s="107"/>
      <c r="B984" s="107"/>
      <c r="C984" s="107"/>
      <c r="D984" s="107"/>
      <c r="E984" s="107"/>
      <c r="F984" s="107"/>
      <c r="G984" s="107"/>
      <c r="H984" s="108"/>
      <c r="I984" s="109"/>
      <c r="J984" s="107"/>
      <c r="K984" s="109"/>
      <c r="L984" s="107"/>
      <c r="M984" s="107"/>
      <c r="N984" s="109"/>
    </row>
    <row r="985">
      <c r="A985" s="107"/>
      <c r="B985" s="107"/>
      <c r="C985" s="107"/>
      <c r="D985" s="107"/>
      <c r="E985" s="107"/>
      <c r="F985" s="107"/>
      <c r="G985" s="107"/>
      <c r="H985" s="108"/>
      <c r="I985" s="109"/>
      <c r="J985" s="107"/>
      <c r="K985" s="109"/>
      <c r="L985" s="107"/>
      <c r="M985" s="107"/>
      <c r="N985" s="109"/>
    </row>
    <row r="986">
      <c r="A986" s="107"/>
      <c r="B986" s="107"/>
      <c r="C986" s="107"/>
      <c r="D986" s="107"/>
      <c r="E986" s="107"/>
      <c r="F986" s="107"/>
      <c r="G986" s="107"/>
      <c r="H986" s="108"/>
      <c r="I986" s="109"/>
      <c r="J986" s="107"/>
      <c r="K986" s="109"/>
      <c r="L986" s="107"/>
      <c r="M986" s="107"/>
      <c r="N986" s="109"/>
    </row>
    <row r="987">
      <c r="A987" s="107"/>
      <c r="B987" s="107"/>
      <c r="C987" s="107"/>
      <c r="D987" s="107"/>
      <c r="E987" s="107"/>
      <c r="F987" s="107"/>
      <c r="G987" s="107"/>
      <c r="H987" s="108"/>
      <c r="I987" s="109"/>
      <c r="J987" s="107"/>
      <c r="K987" s="109"/>
      <c r="L987" s="107"/>
      <c r="M987" s="107"/>
      <c r="N987" s="109"/>
    </row>
    <row r="988">
      <c r="A988" s="107"/>
      <c r="B988" s="107"/>
      <c r="C988" s="107"/>
      <c r="D988" s="107"/>
      <c r="E988" s="107"/>
      <c r="F988" s="107"/>
      <c r="G988" s="107"/>
      <c r="H988" s="108"/>
      <c r="I988" s="109"/>
      <c r="J988" s="107"/>
      <c r="K988" s="109"/>
      <c r="L988" s="107"/>
      <c r="M988" s="107"/>
      <c r="N988" s="109"/>
    </row>
    <row r="989">
      <c r="A989" s="107"/>
      <c r="B989" s="107"/>
      <c r="C989" s="107"/>
      <c r="D989" s="107"/>
      <c r="E989" s="107"/>
      <c r="F989" s="107"/>
      <c r="G989" s="107"/>
      <c r="H989" s="108"/>
      <c r="I989" s="109"/>
      <c r="J989" s="107"/>
      <c r="K989" s="109"/>
      <c r="L989" s="107"/>
      <c r="M989" s="107"/>
      <c r="N989" s="109"/>
    </row>
    <row r="990">
      <c r="A990" s="107"/>
      <c r="B990" s="107"/>
      <c r="C990" s="107"/>
      <c r="D990" s="107"/>
      <c r="E990" s="107"/>
      <c r="F990" s="107"/>
      <c r="G990" s="107"/>
      <c r="H990" s="108"/>
      <c r="I990" s="109"/>
      <c r="J990" s="107"/>
      <c r="K990" s="109"/>
      <c r="L990" s="107"/>
      <c r="M990" s="107"/>
      <c r="N990" s="109"/>
    </row>
    <row r="991">
      <c r="A991" s="107"/>
      <c r="B991" s="107"/>
      <c r="C991" s="107"/>
      <c r="D991" s="107"/>
      <c r="E991" s="107"/>
      <c r="F991" s="107"/>
      <c r="G991" s="107"/>
      <c r="H991" s="108"/>
      <c r="I991" s="109"/>
      <c r="J991" s="107"/>
      <c r="K991" s="109"/>
      <c r="L991" s="107"/>
      <c r="M991" s="107"/>
      <c r="N991" s="109"/>
    </row>
    <row r="992">
      <c r="A992" s="107"/>
      <c r="B992" s="107"/>
      <c r="C992" s="107"/>
      <c r="D992" s="107"/>
      <c r="E992" s="107"/>
      <c r="F992" s="107"/>
      <c r="G992" s="107"/>
      <c r="H992" s="108"/>
      <c r="I992" s="109"/>
      <c r="J992" s="107"/>
      <c r="K992" s="109"/>
      <c r="L992" s="107"/>
      <c r="M992" s="107"/>
      <c r="N992" s="109"/>
    </row>
    <row r="993">
      <c r="A993" s="107"/>
      <c r="B993" s="107"/>
      <c r="C993" s="107"/>
      <c r="D993" s="107"/>
      <c r="E993" s="107"/>
      <c r="F993" s="107"/>
      <c r="G993" s="107"/>
      <c r="H993" s="108"/>
      <c r="I993" s="109"/>
      <c r="J993" s="107"/>
      <c r="K993" s="109"/>
      <c r="L993" s="107"/>
      <c r="M993" s="107"/>
      <c r="N993" s="109"/>
    </row>
    <row r="994">
      <c r="A994" s="107"/>
      <c r="B994" s="107"/>
      <c r="C994" s="107"/>
      <c r="D994" s="107"/>
      <c r="E994" s="107"/>
      <c r="F994" s="107"/>
      <c r="G994" s="107"/>
      <c r="H994" s="108"/>
      <c r="I994" s="109"/>
      <c r="J994" s="107"/>
      <c r="K994" s="109"/>
      <c r="L994" s="107"/>
      <c r="M994" s="107"/>
      <c r="N994" s="109"/>
    </row>
    <row r="995">
      <c r="A995" s="107"/>
      <c r="B995" s="107"/>
      <c r="C995" s="107"/>
      <c r="D995" s="107"/>
      <c r="E995" s="107"/>
      <c r="F995" s="107"/>
      <c r="G995" s="107"/>
      <c r="H995" s="108"/>
      <c r="I995" s="109"/>
      <c r="J995" s="107"/>
      <c r="K995" s="109"/>
      <c r="L995" s="107"/>
      <c r="M995" s="107"/>
      <c r="N995" s="109"/>
    </row>
    <row r="996">
      <c r="A996" s="107"/>
      <c r="B996" s="107"/>
      <c r="C996" s="107"/>
      <c r="D996" s="107"/>
      <c r="E996" s="107"/>
      <c r="F996" s="107"/>
      <c r="G996" s="107"/>
      <c r="H996" s="108"/>
      <c r="I996" s="109"/>
      <c r="J996" s="107"/>
      <c r="K996" s="109"/>
      <c r="L996" s="107"/>
      <c r="M996" s="107"/>
      <c r="N996" s="109"/>
    </row>
    <row r="997">
      <c r="A997" s="107"/>
      <c r="B997" s="107"/>
      <c r="C997" s="107"/>
      <c r="D997" s="107"/>
      <c r="E997" s="107"/>
      <c r="F997" s="107"/>
      <c r="G997" s="107"/>
      <c r="H997" s="108"/>
      <c r="I997" s="109"/>
      <c r="J997" s="107"/>
      <c r="K997" s="109"/>
      <c r="L997" s="107"/>
      <c r="M997" s="107"/>
      <c r="N997" s="109"/>
    </row>
    <row r="998">
      <c r="A998" s="107"/>
      <c r="B998" s="107"/>
      <c r="C998" s="107"/>
      <c r="D998" s="107"/>
      <c r="E998" s="107"/>
      <c r="F998" s="107"/>
      <c r="G998" s="107"/>
      <c r="H998" s="108"/>
      <c r="I998" s="109"/>
      <c r="J998" s="107"/>
      <c r="K998" s="109"/>
      <c r="L998" s="107"/>
      <c r="M998" s="107"/>
      <c r="N998" s="109"/>
    </row>
    <row r="999">
      <c r="A999" s="107"/>
      <c r="B999" s="107"/>
      <c r="C999" s="107"/>
      <c r="D999" s="107"/>
      <c r="E999" s="107"/>
      <c r="F999" s="107"/>
      <c r="G999" s="107"/>
      <c r="H999" s="108"/>
      <c r="I999" s="109"/>
      <c r="J999" s="107"/>
      <c r="K999" s="109"/>
      <c r="L999" s="107"/>
      <c r="M999" s="107"/>
      <c r="N999" s="109"/>
    </row>
    <row r="1000">
      <c r="A1000" s="107"/>
      <c r="B1000" s="107"/>
      <c r="C1000" s="107"/>
      <c r="D1000" s="107"/>
      <c r="E1000" s="107"/>
      <c r="F1000" s="107"/>
      <c r="G1000" s="107"/>
      <c r="H1000" s="108"/>
      <c r="I1000" s="109"/>
      <c r="J1000" s="107"/>
      <c r="K1000" s="109"/>
      <c r="L1000" s="107"/>
      <c r="M1000" s="107"/>
      <c r="N1000" s="109"/>
    </row>
  </sheetData>
  <autoFilter ref="$A$1:$N$1000"/>
  <dataValidations>
    <dataValidation type="list" allowBlank="1" showErrorMessage="1" sqref="E2:E990">
      <formula1>ValidacaoDados!$C$2:$C$25</formula1>
    </dataValidation>
    <dataValidation type="list" allowBlank="1" showErrorMessage="1" sqref="L2:L990">
      <formula1>ValidacaoDados!$D$2:$D$13</formula1>
    </dataValidation>
    <dataValidation type="list" allowBlank="1" showErrorMessage="1" sqref="F2:F990">
      <formula1>ValidacaoDados!$A$2:$A$36</formula1>
    </dataValidation>
    <dataValidation type="list" allowBlank="1" showErrorMessage="1" sqref="G2:G990">
      <formula1>ValidacaoDados!$B$2:$B$11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0.88"/>
    <col customWidth="1" min="3" max="3" width="24.38"/>
  </cols>
  <sheetData>
    <row r="1">
      <c r="A1" s="142" t="s">
        <v>12330</v>
      </c>
      <c r="B1" s="143" t="s">
        <v>75</v>
      </c>
      <c r="C1" s="144" t="s">
        <v>73</v>
      </c>
      <c r="D1" s="144" t="s">
        <v>12331</v>
      </c>
    </row>
    <row r="2">
      <c r="A2" s="145" t="s">
        <v>93</v>
      </c>
      <c r="B2" s="146" t="s">
        <v>131</v>
      </c>
      <c r="C2" s="147" t="s">
        <v>85</v>
      </c>
      <c r="D2" s="147">
        <v>1.0</v>
      </c>
    </row>
    <row r="3">
      <c r="A3" s="145" t="s">
        <v>182</v>
      </c>
      <c r="B3" s="148" t="s">
        <v>150</v>
      </c>
      <c r="C3" s="147" t="s">
        <v>649</v>
      </c>
      <c r="D3" s="147">
        <v>2.0</v>
      </c>
    </row>
    <row r="4">
      <c r="A4" s="145" t="s">
        <v>153</v>
      </c>
      <c r="B4" s="149" t="s">
        <v>53</v>
      </c>
      <c r="C4" s="150" t="s">
        <v>671</v>
      </c>
      <c r="D4" s="150">
        <v>3.0</v>
      </c>
      <c r="N4" s="40">
        <v>45952.452935277775</v>
      </c>
    </row>
    <row r="5">
      <c r="A5" s="145" t="s">
        <v>895</v>
      </c>
      <c r="B5" s="151" t="s">
        <v>86</v>
      </c>
      <c r="C5" s="150" t="s">
        <v>10939</v>
      </c>
      <c r="D5" s="150">
        <v>4.0</v>
      </c>
    </row>
    <row r="6">
      <c r="A6" s="145" t="s">
        <v>2141</v>
      </c>
      <c r="B6" s="151" t="s">
        <v>94</v>
      </c>
      <c r="C6" s="150" t="s">
        <v>655</v>
      </c>
      <c r="D6" s="150">
        <v>5.0</v>
      </c>
    </row>
    <row r="7">
      <c r="A7" s="145" t="s">
        <v>103</v>
      </c>
      <c r="B7" s="151" t="s">
        <v>54</v>
      </c>
      <c r="C7" s="147" t="s">
        <v>134</v>
      </c>
      <c r="D7" s="147">
        <v>6.0</v>
      </c>
    </row>
    <row r="8">
      <c r="A8" s="152" t="s">
        <v>12332</v>
      </c>
      <c r="B8" s="151" t="s">
        <v>4976</v>
      </c>
      <c r="C8" s="147" t="s">
        <v>803</v>
      </c>
      <c r="D8" s="147">
        <v>7.0</v>
      </c>
    </row>
    <row r="9">
      <c r="A9" s="145" t="s">
        <v>12333</v>
      </c>
      <c r="B9" s="151" t="s">
        <v>55</v>
      </c>
      <c r="C9" s="147" t="s">
        <v>796</v>
      </c>
      <c r="D9" s="147">
        <v>8.0</v>
      </c>
    </row>
    <row r="10">
      <c r="A10" s="152" t="s">
        <v>718</v>
      </c>
      <c r="B10" s="153" t="s">
        <v>3462</v>
      </c>
      <c r="C10" s="147" t="s">
        <v>1167</v>
      </c>
      <c r="D10" s="147">
        <v>9.0</v>
      </c>
    </row>
    <row r="11">
      <c r="A11" s="145" t="s">
        <v>278</v>
      </c>
      <c r="B11" s="45"/>
      <c r="C11" s="147" t="s">
        <v>12334</v>
      </c>
      <c r="D11" s="147">
        <v>10.0</v>
      </c>
    </row>
    <row r="12">
      <c r="A12" s="152" t="s">
        <v>970</v>
      </c>
      <c r="B12" s="45"/>
      <c r="C12" s="147" t="s">
        <v>10947</v>
      </c>
      <c r="D12" s="147">
        <v>11.0</v>
      </c>
    </row>
    <row r="13">
      <c r="A13" s="152" t="s">
        <v>420</v>
      </c>
      <c r="B13" s="45"/>
      <c r="C13" s="147" t="s">
        <v>4944</v>
      </c>
      <c r="D13" s="147">
        <v>12.0</v>
      </c>
    </row>
    <row r="14">
      <c r="A14" s="152" t="s">
        <v>289</v>
      </c>
      <c r="B14" s="45"/>
      <c r="C14" s="147" t="s">
        <v>9254</v>
      </c>
    </row>
    <row r="15">
      <c r="A15" s="152" t="s">
        <v>140</v>
      </c>
      <c r="B15" s="45"/>
      <c r="C15" s="147" t="s">
        <v>6145</v>
      </c>
    </row>
    <row r="16">
      <c r="A16" s="145" t="s">
        <v>1088</v>
      </c>
      <c r="B16" s="45"/>
      <c r="C16" s="147" t="s">
        <v>4734</v>
      </c>
    </row>
    <row r="17">
      <c r="A17" s="145" t="s">
        <v>327</v>
      </c>
      <c r="B17" s="45"/>
      <c r="C17" s="147" t="s">
        <v>3142</v>
      </c>
    </row>
    <row r="18">
      <c r="A18" s="152" t="s">
        <v>881</v>
      </c>
      <c r="B18" s="45"/>
      <c r="C18" s="147" t="s">
        <v>10975</v>
      </c>
    </row>
    <row r="19">
      <c r="A19" s="152" t="s">
        <v>137</v>
      </c>
      <c r="B19" s="45"/>
      <c r="C19" s="45"/>
    </row>
    <row r="20">
      <c r="A20" s="145" t="s">
        <v>4727</v>
      </c>
      <c r="B20" s="45"/>
      <c r="C20" s="45"/>
    </row>
    <row r="21">
      <c r="A21" s="152" t="s">
        <v>436</v>
      </c>
      <c r="B21" s="45"/>
      <c r="C21" s="45"/>
    </row>
    <row r="22">
      <c r="A22" s="152" t="s">
        <v>12335</v>
      </c>
      <c r="B22" s="45"/>
      <c r="C22" s="45"/>
    </row>
    <row r="23">
      <c r="A23" s="152" t="s">
        <v>703</v>
      </c>
      <c r="B23" s="45"/>
      <c r="C23" s="45"/>
    </row>
    <row r="24">
      <c r="A24" s="145" t="s">
        <v>915</v>
      </c>
      <c r="B24" s="45"/>
      <c r="C24" s="45"/>
    </row>
    <row r="25">
      <c r="A25" s="152" t="s">
        <v>1066</v>
      </c>
      <c r="B25" s="45"/>
      <c r="C25" s="45"/>
    </row>
    <row r="26">
      <c r="A26" s="152" t="s">
        <v>1146</v>
      </c>
      <c r="B26" s="45"/>
      <c r="C26" s="45"/>
    </row>
    <row r="27">
      <c r="A27" s="152" t="s">
        <v>261</v>
      </c>
      <c r="B27" s="45"/>
      <c r="C27" s="45"/>
    </row>
    <row r="28">
      <c r="A28" s="152" t="s">
        <v>143</v>
      </c>
      <c r="B28" s="45"/>
      <c r="C28" s="45"/>
    </row>
    <row r="29">
      <c r="A29" s="145" t="s">
        <v>596</v>
      </c>
      <c r="B29" s="45"/>
      <c r="C29" s="45"/>
    </row>
    <row r="30">
      <c r="A30" s="145" t="s">
        <v>167</v>
      </c>
      <c r="B30" s="45"/>
      <c r="C30" s="45"/>
    </row>
    <row r="31">
      <c r="A31" s="145" t="s">
        <v>3117</v>
      </c>
      <c r="B31" s="45"/>
      <c r="C31" s="45"/>
    </row>
    <row r="32">
      <c r="A32" s="145" t="s">
        <v>3478</v>
      </c>
      <c r="B32" s="45"/>
      <c r="C32" s="45"/>
    </row>
    <row r="33">
      <c r="A33" s="145" t="s">
        <v>4436</v>
      </c>
      <c r="B33" s="45"/>
      <c r="C33" s="45"/>
    </row>
    <row r="34">
      <c r="A34" s="152" t="s">
        <v>1170</v>
      </c>
      <c r="B34" s="45"/>
      <c r="C34" s="45"/>
    </row>
    <row r="35">
      <c r="A35" s="145" t="s">
        <v>1191</v>
      </c>
      <c r="B35" s="45"/>
      <c r="C35" s="45"/>
    </row>
    <row r="36">
      <c r="A36" s="152" t="s">
        <v>804</v>
      </c>
      <c r="B36" s="45"/>
      <c r="C36" s="45"/>
    </row>
  </sheetData>
  <drawing r:id="rId1"/>
</worksheet>
</file>